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ahsmann\OneDrive - KplusV\Bureaublad\"/>
    </mc:Choice>
  </mc:AlternateContent>
  <bookViews>
    <workbookView xWindow="120" yWindow="60" windowWidth="19035" windowHeight="8595" tabRatio="544"/>
  </bookViews>
  <sheets>
    <sheet name="Inschrijfformulier" sheetId="1" r:id="rId1"/>
  </sheets>
  <definedNames>
    <definedName name="_xlnm.Print_Area" localSheetId="0">Inschrijfformulier!$A$1:$J$61</definedName>
  </definedNames>
  <calcPr calcId="171027"/>
</workbook>
</file>

<file path=xl/calcChain.xml><?xml version="1.0" encoding="utf-8"?>
<calcChain xmlns="http://schemas.openxmlformats.org/spreadsheetml/2006/main">
  <c r="L48" i="1" l="1"/>
  <c r="L47" i="1"/>
  <c r="L46" i="1"/>
  <c r="L45" i="1"/>
  <c r="L44" i="1"/>
  <c r="L43" i="1"/>
  <c r="L42" i="1"/>
  <c r="L41" i="1"/>
  <c r="L39" i="1"/>
  <c r="L37" i="1"/>
  <c r="D34" i="1"/>
  <c r="D49" i="1"/>
  <c r="J34" i="1" l="1"/>
  <c r="H34" i="1"/>
  <c r="F34" i="1"/>
  <c r="B34" i="1" l="1"/>
  <c r="J32" i="1" l="1"/>
  <c r="H32" i="1"/>
  <c r="F32" i="1"/>
  <c r="F33" i="1"/>
  <c r="F25" i="1"/>
  <c r="H33" i="1"/>
  <c r="H25" i="1"/>
  <c r="J33" i="1"/>
  <c r="J25" i="1"/>
  <c r="D6" i="1" l="1"/>
  <c r="D19" i="1" s="1"/>
  <c r="B19" i="1" l="1"/>
  <c r="D32" i="1" l="1"/>
  <c r="D13" i="1" l="1"/>
  <c r="C53" i="1" l="1"/>
  <c r="C14" i="1" s="1"/>
  <c r="D14" i="1" s="1"/>
  <c r="D25" i="1" l="1"/>
  <c r="D33" i="1" l="1"/>
  <c r="D30" i="1" l="1"/>
  <c r="H19" i="1"/>
  <c r="H30" i="1" s="1"/>
  <c r="H49" i="1"/>
  <c r="H50" i="1" s="1"/>
  <c r="J19" i="1"/>
  <c r="J30" i="1" s="1"/>
  <c r="F19" i="1"/>
  <c r="F49" i="1"/>
  <c r="F50" i="1" s="1"/>
  <c r="D50" i="1"/>
  <c r="C18" i="1" l="1"/>
  <c r="J49" i="1"/>
  <c r="J50" i="1" s="1"/>
  <c r="D53" i="1" s="1"/>
  <c r="F30" i="1"/>
  <c r="D54" i="1" s="1"/>
  <c r="D56" i="1" l="1"/>
</calcChain>
</file>

<file path=xl/sharedStrings.xml><?xml version="1.0" encoding="utf-8"?>
<sst xmlns="http://schemas.openxmlformats.org/spreadsheetml/2006/main" count="74" uniqueCount="57">
  <si>
    <t>Omschrijving</t>
  </si>
  <si>
    <t>Beoordelingstarief</t>
  </si>
  <si>
    <t>xxx</t>
  </si>
  <si>
    <t>1. KOSTEN</t>
  </si>
  <si>
    <t>2. NAAM EN LOCATIE INSTALLATIE</t>
  </si>
  <si>
    <t>Totaal:</t>
  </si>
  <si>
    <t>Procentuele verdeling hoeveelheid per installatie (totaal moet zijn 100%)</t>
  </si>
  <si>
    <t>xx</t>
  </si>
  <si>
    <t>Naam en functie ondergetekende</t>
  </si>
  <si>
    <t>: ____________________________</t>
  </si>
  <si>
    <t>Datum</t>
  </si>
  <si>
    <t>Handtekening</t>
  </si>
  <si>
    <t>Inschrijfformulier aanbesteding GFT verwerking OLAZ</t>
  </si>
  <si>
    <t>0. INSCHRIJVER</t>
  </si>
  <si>
    <t>Prijs per eenheid (€ / ton)</t>
  </si>
  <si>
    <t>Totaal tarief</t>
  </si>
  <si>
    <t>Uniform tarief voor transport van het GFT-afval</t>
  </si>
  <si>
    <t>Uniform tarief voor verwerking van het GFT-afval</t>
  </si>
  <si>
    <t>3. GFT VERWERKING</t>
  </si>
  <si>
    <t>0. Composteren</t>
  </si>
  <si>
    <t>Totaal</t>
  </si>
  <si>
    <t>4. TRANSPORT EN VERDELING OVER LOCATIES</t>
  </si>
  <si>
    <r>
      <rPr>
        <i/>
        <sz val="8"/>
        <color theme="1"/>
        <rFont val="Arial"/>
        <family val="2"/>
      </rPr>
      <t xml:space="preserve">Adres overslaglocatie: </t>
    </r>
    <r>
      <rPr>
        <sz val="8"/>
        <color theme="1"/>
        <rFont val="Arial"/>
        <family val="2"/>
      </rPr>
      <t xml:space="preserve">
Deltastraat 37, 4301 RC Zierikzee</t>
    </r>
  </si>
  <si>
    <t>1. Schouwen-Duiveland</t>
  </si>
  <si>
    <t xml:space="preserve">2. Borselle, Goes, Middelburg, Vlissingen </t>
  </si>
  <si>
    <t>3. Wissellocaties</t>
  </si>
  <si>
    <r>
      <rPr>
        <i/>
        <sz val="8"/>
        <color theme="1"/>
        <rFont val="Arial"/>
        <family val="2"/>
      </rPr>
      <t>Meetadres wissellocatie Hulst</t>
    </r>
    <r>
      <rPr>
        <sz val="8"/>
        <color theme="1"/>
        <rFont val="Arial"/>
        <family val="2"/>
      </rPr>
      <t xml:space="preserve">
Grote Markt 21, 4561 EA Hulst</t>
    </r>
  </si>
  <si>
    <r>
      <rPr>
        <i/>
        <sz val="8"/>
        <color theme="1"/>
        <rFont val="Arial"/>
        <family val="2"/>
      </rPr>
      <t xml:space="preserve">Meetadres wissellocatie Reimerswaal: </t>
    </r>
    <r>
      <rPr>
        <sz val="8"/>
        <color theme="1"/>
        <rFont val="Arial"/>
        <family val="2"/>
      </rPr>
      <t xml:space="preserve">
Oude Plein 1, 4416 AK Kruiningen</t>
    </r>
  </si>
  <si>
    <r>
      <rPr>
        <i/>
        <sz val="8"/>
        <color theme="1"/>
        <rFont val="Arial"/>
        <family val="2"/>
      </rPr>
      <t xml:space="preserve">Meetadres wissellocatie Sluis: </t>
    </r>
    <r>
      <rPr>
        <sz val="8"/>
        <color theme="1"/>
        <rFont val="Arial"/>
        <family val="2"/>
      </rPr>
      <t xml:space="preserve">
Nieuwstraat 22, 4501 BD Oostburg</t>
    </r>
  </si>
  <si>
    <r>
      <rPr>
        <i/>
        <sz val="8"/>
        <color theme="1"/>
        <rFont val="Arial"/>
        <family val="2"/>
      </rPr>
      <t xml:space="preserve">Meetadres wissellocatie Tholen: </t>
    </r>
    <r>
      <rPr>
        <sz val="8"/>
        <color theme="1"/>
        <rFont val="Arial"/>
        <family val="2"/>
      </rPr>
      <t xml:space="preserve">
Hof van Tholen 2, 4691 DZ Tholen</t>
    </r>
  </si>
  <si>
    <t>Aantal ton</t>
  </si>
  <si>
    <t>Afstand enkele reis</t>
  </si>
  <si>
    <t>Vervoer over de weg (kg CO2 equivalent per ton)</t>
  </si>
  <si>
    <t>Totaal kg CO2 equivalent per ton door transport</t>
  </si>
  <si>
    <t>XXX</t>
  </si>
  <si>
    <t>Inschrijving met variant?</t>
  </si>
  <si>
    <t>Nee</t>
  </si>
  <si>
    <t>Ja</t>
  </si>
  <si>
    <t>Initiële contracttermijn</t>
  </si>
  <si>
    <t>Totaal kg CO2 equivalent per ton door verwerking</t>
  </si>
  <si>
    <r>
      <rPr>
        <i/>
        <sz val="8"/>
        <color theme="1"/>
        <rFont val="Arial"/>
        <family val="2"/>
      </rPr>
      <t xml:space="preserve">Meetadres wissellocatie Veere </t>
    </r>
    <r>
      <rPr>
        <sz val="8"/>
        <color theme="1"/>
        <rFont val="Arial"/>
        <family val="2"/>
      </rPr>
      <t xml:space="preserve">
Traverse 1, 4357 ET Domburg</t>
    </r>
  </si>
  <si>
    <r>
      <rPr>
        <i/>
        <sz val="8"/>
        <color theme="1"/>
        <rFont val="Arial"/>
        <family val="2"/>
      </rPr>
      <t xml:space="preserve">Meetadres wissellocatie Terneuzen: </t>
    </r>
    <r>
      <rPr>
        <sz val="8"/>
        <color theme="1"/>
        <rFont val="Arial"/>
        <family val="2"/>
      </rPr>
      <t xml:space="preserve">
Koegorsstraat 4, 4538 PK Terneuzen</t>
    </r>
  </si>
  <si>
    <r>
      <t>kg CO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eq per ton input</t>
    </r>
  </si>
  <si>
    <t>Productie per ton Gft input*</t>
  </si>
  <si>
    <t xml:space="preserve">* Per kolom dient met een factor van 0 - 1 aangegeven te worden in hoeverre deze techniek wordt toegepast cq biogas wordt ingezet. </t>
  </si>
  <si>
    <t>xxx te yyy</t>
  </si>
  <si>
    <r>
      <rPr>
        <b/>
        <sz val="8"/>
        <color rgb="FF000000"/>
        <rFont val="Arial"/>
        <family val="2"/>
      </rPr>
      <t>1. Vergisten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continue</t>
    </r>
    <r>
      <rPr>
        <sz val="8"/>
        <color rgb="FF000000"/>
        <rFont val="Arial"/>
        <family val="2"/>
      </rPr>
      <t>, excl. gasopbrengst</t>
    </r>
  </si>
  <si>
    <r>
      <t xml:space="preserve">1.a. Inzet biogas tbv aardgasnet, </t>
    </r>
    <r>
      <rPr>
        <b/>
        <sz val="8"/>
        <color rgb="FF000000"/>
        <rFont val="Arial"/>
        <family val="2"/>
      </rPr>
      <t>continue</t>
    </r>
  </si>
  <si>
    <r>
      <t xml:space="preserve">1.b. Inzet biogas tbv WKK zonder warmte, </t>
    </r>
    <r>
      <rPr>
        <b/>
        <sz val="8"/>
        <color rgb="FF000000"/>
        <rFont val="Arial"/>
        <family val="2"/>
      </rPr>
      <t>continue</t>
    </r>
  </si>
  <si>
    <r>
      <t xml:space="preserve">1.c. Inzet biogas tbv WKK met warmte-afzet, </t>
    </r>
    <r>
      <rPr>
        <b/>
        <sz val="8"/>
        <color rgb="FF000000"/>
        <rFont val="Arial"/>
        <family val="2"/>
      </rPr>
      <t>continue</t>
    </r>
  </si>
  <si>
    <r>
      <t xml:space="preserve">1.d. Inzet biogas tbv dieselvervangende brandstof, </t>
    </r>
    <r>
      <rPr>
        <b/>
        <sz val="8"/>
        <color rgb="FF000000"/>
        <rFont val="Arial"/>
        <family val="2"/>
      </rPr>
      <t>continue</t>
    </r>
  </si>
  <si>
    <t xml:space="preserve">Totaal kg CO2 equivalent </t>
  </si>
  <si>
    <r>
      <rPr>
        <i/>
        <sz val="8"/>
        <color theme="1"/>
        <rFont val="Arial"/>
        <family val="2"/>
      </rPr>
      <t>Adres overslaglocatie:</t>
    </r>
    <r>
      <rPr>
        <sz val="8"/>
        <color theme="1"/>
        <rFont val="Arial"/>
        <family val="2"/>
      </rPr>
      <t xml:space="preserve">
Polenweg 7, 4455 SX Nieuwdorp</t>
    </r>
  </si>
  <si>
    <r>
      <rPr>
        <i/>
        <sz val="8"/>
        <color theme="1"/>
        <rFont val="Arial"/>
        <family val="2"/>
      </rPr>
      <t xml:space="preserve">Meetadres wissellocatie Kapelle: </t>
    </r>
    <r>
      <rPr>
        <sz val="8"/>
        <color theme="1"/>
        <rFont val="Arial"/>
        <family val="2"/>
      </rPr>
      <t xml:space="preserve">
Kerkplein 1, 4421 AA Kapelle</t>
    </r>
  </si>
  <si>
    <r>
      <rPr>
        <i/>
        <sz val="8"/>
        <color theme="1"/>
        <rFont val="Arial"/>
        <family val="2"/>
      </rPr>
      <t xml:space="preserve">Meetadres wissellocatie Noord-Beveland: </t>
    </r>
    <r>
      <rPr>
        <sz val="8"/>
        <color theme="1"/>
        <rFont val="Arial"/>
        <family val="2"/>
      </rPr>
      <t xml:space="preserve">
Voorstraat 31, 4491 EV Wissenkerke</t>
    </r>
  </si>
  <si>
    <t>**</t>
  </si>
  <si>
    <t xml:space="preserve">** De som der factoren in de kolommen met '**' aangeduid dient per rij 1 te zijn.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</si>
</sst>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 * #,##0.00_ ;_ * \-#,##0.00_ ;_ * &quot;-&quot;??_ ;_ @_ "/>
    <numFmt numFmtId="164" formatCode="#,##0&quot; ton&quot;"/>
    <numFmt numFmtId="165" formatCode="0.0"/>
    <numFmt numFmtId="166" formatCode="&quot;€&quot;\ #,##0.00_-\ &quot; per ton.km&quot;"/>
    <numFmt numFmtId="167" formatCode="&quot;€&quot;\ #,##0_-\ &quot; per jaar&quot;"/>
    <numFmt numFmtId="168" formatCode="0.0&quot; km&quot;"/>
    <numFmt numFmtId="169" formatCode="#,##0\ &quot;ton&quot;"/>
    <numFmt numFmtId="170" formatCode="&quot;€&quot;\ 0.00&quot; per ton&quot;"/>
    <numFmt numFmtId="171" formatCode="0.000"/>
    <numFmt numFmtId="172" formatCode="#,##0\ &quot;kg CO2 eq&quot;"/>
    <numFmt numFmtId="173" formatCode="#,##0&quot; jaar&quot;"/>
    <numFmt numFmtId="174" formatCode="0&quot; km&quot;"/>
    <numFmt numFmtId="175" formatCode="&quot;€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16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/>
      <name val="Arial"/>
      <family val="2"/>
    </font>
    <font>
      <b/>
      <i/>
      <sz val="8"/>
      <color theme="0" tint="-0.499984740745262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vertAlign val="subscript"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5" borderId="0" applyNumberFormat="0" applyBorder="0" applyAlignment="0" applyProtection="0"/>
  </cellStyleXfs>
  <cellXfs count="141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1" fillId="2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justify" vertical="center"/>
    </xf>
    <xf numFmtId="0" fontId="3" fillId="0" borderId="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 wrapText="1"/>
    </xf>
    <xf numFmtId="0" fontId="4" fillId="0" borderId="4" xfId="0" applyFont="1" applyBorder="1" applyProtection="1"/>
    <xf numFmtId="0" fontId="3" fillId="0" borderId="0" xfId="0" applyFont="1" applyBorder="1" applyAlignment="1" applyProtection="1">
      <alignment vertical="center" wrapText="1"/>
    </xf>
    <xf numFmtId="168" fontId="10" fillId="0" borderId="0" xfId="0" applyNumberFormat="1" applyFont="1" applyFill="1" applyBorder="1" applyAlignment="1" applyProtection="1">
      <alignment horizontal="right" vertical="center"/>
      <protection hidden="1"/>
    </xf>
    <xf numFmtId="169" fontId="9" fillId="0" borderId="5" xfId="0" applyNumberFormat="1" applyFont="1" applyBorder="1" applyAlignment="1" applyProtection="1">
      <alignment horizontal="right" vertical="center"/>
    </xf>
    <xf numFmtId="0" fontId="0" fillId="0" borderId="0" xfId="0" applyFont="1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justify" vertical="center"/>
    </xf>
    <xf numFmtId="169" fontId="9" fillId="0" borderId="6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justify" vertical="center" wrapText="1"/>
    </xf>
    <xf numFmtId="169" fontId="11" fillId="0" borderId="7" xfId="0" applyNumberFormat="1" applyFont="1" applyBorder="1" applyAlignment="1" applyProtection="1">
      <alignment horizontal="right" vertical="center"/>
    </xf>
    <xf numFmtId="0" fontId="12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164" fontId="5" fillId="0" borderId="0" xfId="0" applyNumberFormat="1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 wrapText="1"/>
    </xf>
    <xf numFmtId="0" fontId="2" fillId="0" borderId="9" xfId="0" applyFont="1" applyBorder="1" applyAlignment="1" applyProtection="1">
      <alignment horizontal="justify" vertical="center"/>
    </xf>
    <xf numFmtId="0" fontId="5" fillId="0" borderId="9" xfId="0" applyFont="1" applyBorder="1" applyAlignment="1" applyProtection="1">
      <alignment vertical="center" wrapText="1"/>
      <protection hidden="1"/>
    </xf>
    <xf numFmtId="164" fontId="5" fillId="0" borderId="9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vertical="center" wrapText="1"/>
    </xf>
    <xf numFmtId="0" fontId="0" fillId="0" borderId="9" xfId="0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9" fontId="9" fillId="0" borderId="9" xfId="0" applyNumberFormat="1" applyFont="1" applyBorder="1" applyAlignment="1" applyProtection="1">
      <alignment horizontal="right" vertical="center"/>
    </xf>
    <xf numFmtId="172" fontId="13" fillId="0" borderId="9" xfId="0" applyNumberFormat="1" applyFont="1" applyFill="1" applyBorder="1" applyAlignment="1" applyProtection="1">
      <alignment horizontal="right" vertical="center"/>
      <protection hidden="1"/>
    </xf>
    <xf numFmtId="172" fontId="13" fillId="0" borderId="5" xfId="0" applyNumberFormat="1" applyFont="1" applyFill="1" applyBorder="1" applyAlignment="1" applyProtection="1">
      <alignment horizontal="right" vertical="center"/>
      <protection hidden="1"/>
    </xf>
    <xf numFmtId="0" fontId="4" fillId="0" borderId="13" xfId="0" applyFont="1" applyBorder="1" applyAlignment="1" applyProtection="1">
      <alignment horizontal="justify" vertical="center" wrapText="1"/>
    </xf>
    <xf numFmtId="169" fontId="11" fillId="0" borderId="13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justify" vertical="center" wrapText="1"/>
    </xf>
    <xf numFmtId="169" fontId="11" fillId="0" borderId="8" xfId="0" applyNumberFormat="1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justify" vertical="center" wrapText="1"/>
    </xf>
    <xf numFmtId="169" fontId="11" fillId="0" borderId="4" xfId="0" applyNumberFormat="1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169" fontId="11" fillId="0" borderId="14" xfId="0" applyNumberFormat="1" applyFont="1" applyBorder="1" applyAlignment="1" applyProtection="1">
      <alignment horizontal="right" vertical="center"/>
    </xf>
    <xf numFmtId="166" fontId="4" fillId="0" borderId="16" xfId="0" applyNumberFormat="1" applyFont="1" applyBorder="1" applyAlignment="1" applyProtection="1">
      <alignment horizontal="right" vertical="center" wrapText="1"/>
      <protection hidden="1"/>
    </xf>
    <xf numFmtId="167" fontId="4" fillId="0" borderId="18" xfId="0" applyNumberFormat="1" applyFont="1" applyBorder="1" applyAlignment="1" applyProtection="1">
      <alignment horizontal="right" vertical="center" wrapText="1"/>
      <protection hidden="1"/>
    </xf>
    <xf numFmtId="169" fontId="3" fillId="0" borderId="22" xfId="0" applyNumberFormat="1" applyFont="1" applyFill="1" applyBorder="1" applyAlignment="1" applyProtection="1">
      <alignment horizontal="center" vertical="center"/>
    </xf>
    <xf numFmtId="173" fontId="3" fillId="3" borderId="17" xfId="0" applyNumberFormat="1" applyFont="1" applyFill="1" applyBorder="1" applyAlignment="1" applyProtection="1">
      <alignment horizontal="center" vertical="center"/>
      <protection locked="0"/>
    </xf>
    <xf numFmtId="174" fontId="3" fillId="3" borderId="16" xfId="0" applyNumberFormat="1" applyFont="1" applyFill="1" applyBorder="1" applyAlignment="1" applyProtection="1">
      <alignment horizontal="center" vertical="center"/>
      <protection locked="0"/>
    </xf>
    <xf numFmtId="174" fontId="3" fillId="3" borderId="23" xfId="0" applyNumberFormat="1" applyFont="1" applyFill="1" applyBorder="1" applyAlignment="1" applyProtection="1">
      <alignment horizontal="center" vertical="center"/>
      <protection locked="0"/>
    </xf>
    <xf numFmtId="174" fontId="3" fillId="3" borderId="17" xfId="0" applyNumberFormat="1" applyFont="1" applyFill="1" applyBorder="1" applyAlignment="1" applyProtection="1">
      <alignment horizontal="center" vertical="center"/>
      <protection locked="0"/>
    </xf>
    <xf numFmtId="174" fontId="3" fillId="3" borderId="21" xfId="0" applyNumberFormat="1" applyFont="1" applyFill="1" applyBorder="1" applyAlignment="1" applyProtection="1">
      <alignment horizontal="center" vertical="center"/>
      <protection locked="0"/>
    </xf>
    <xf numFmtId="174" fontId="3" fillId="3" borderId="24" xfId="0" applyNumberFormat="1" applyFont="1" applyFill="1" applyBorder="1" applyAlignment="1" applyProtection="1">
      <alignment horizontal="center" vertical="center"/>
      <protection locked="0"/>
    </xf>
    <xf numFmtId="174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 wrapText="1"/>
    </xf>
    <xf numFmtId="173" fontId="3" fillId="0" borderId="4" xfId="0" applyNumberFormat="1" applyFont="1" applyBorder="1" applyAlignment="1" applyProtection="1">
      <alignment horizontal="center" vertical="center" wrapText="1"/>
      <protection hidden="1"/>
    </xf>
    <xf numFmtId="164" fontId="5" fillId="0" borderId="0" xfId="0" applyNumberFormat="1" applyFont="1" applyBorder="1" applyAlignment="1" applyProtection="1">
      <alignment horizontal="center" vertical="center" wrapText="1"/>
    </xf>
    <xf numFmtId="166" fontId="10" fillId="0" borderId="16" xfId="0" applyNumberFormat="1" applyFont="1" applyBorder="1" applyAlignment="1" applyProtection="1">
      <alignment horizontal="right" wrapText="1"/>
      <protection hidden="1"/>
    </xf>
    <xf numFmtId="9" fontId="3" fillId="3" borderId="17" xfId="0" applyNumberFormat="1" applyFont="1" applyFill="1" applyBorder="1" applyAlignment="1" applyProtection="1">
      <alignment horizontal="center" vertical="center"/>
      <protection locked="0"/>
    </xf>
    <xf numFmtId="9" fontId="3" fillId="0" borderId="26" xfId="0" applyNumberFormat="1" applyFont="1" applyFill="1" applyBorder="1" applyAlignment="1" applyProtection="1">
      <alignment horizontal="center" vertical="center"/>
    </xf>
    <xf numFmtId="17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0" borderId="25" xfId="0" applyBorder="1" applyProtection="1"/>
    <xf numFmtId="0" fontId="1" fillId="2" borderId="16" xfId="0" applyFont="1" applyFill="1" applyBorder="1" applyAlignment="1" applyProtection="1">
      <alignment vertical="center"/>
    </xf>
    <xf numFmtId="171" fontId="2" fillId="0" borderId="9" xfId="0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 applyProtection="1">
      <alignment horizontal="justify" vertical="center" wrapText="1"/>
    </xf>
    <xf numFmtId="1" fontId="4" fillId="0" borderId="8" xfId="0" applyNumberFormat="1" applyFont="1" applyBorder="1" applyAlignment="1" applyProtection="1">
      <alignment horizontal="right"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165" fontId="4" fillId="0" borderId="1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 wrapText="1"/>
    </xf>
    <xf numFmtId="1" fontId="3" fillId="0" borderId="10" xfId="0" applyNumberFormat="1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5" xfId="0" applyFont="1" applyBorder="1" applyAlignment="1" applyProtection="1">
      <alignment vertical="center" wrapText="1"/>
    </xf>
    <xf numFmtId="3" fontId="0" fillId="0" borderId="0" xfId="0" applyNumberFormat="1" applyProtection="1"/>
    <xf numFmtId="0" fontId="0" fillId="0" borderId="0" xfId="0" applyAlignment="1" applyProtection="1">
      <alignment wrapText="1"/>
    </xf>
    <xf numFmtId="0" fontId="12" fillId="0" borderId="0" xfId="0" applyFont="1" applyProtection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165" fontId="4" fillId="3" borderId="19" xfId="0" applyNumberFormat="1" applyFont="1" applyFill="1" applyBorder="1" applyAlignment="1" applyProtection="1">
      <alignment horizontal="center" vertical="center"/>
      <protection locked="0"/>
    </xf>
    <xf numFmtId="165" fontId="4" fillId="3" borderId="17" xfId="0" applyNumberFormat="1" applyFont="1" applyFill="1" applyBorder="1" applyAlignment="1" applyProtection="1">
      <alignment horizontal="center" vertical="center"/>
      <protection locked="0"/>
    </xf>
    <xf numFmtId="165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1" fontId="2" fillId="0" borderId="9" xfId="0" applyNumberFormat="1" applyFont="1" applyBorder="1" applyAlignment="1" applyProtection="1">
      <alignment horizontal="left" vertical="center" wrapText="1"/>
    </xf>
    <xf numFmtId="0" fontId="0" fillId="0" borderId="0" xfId="0" applyBorder="1" applyProtection="1">
      <protection locked="0"/>
    </xf>
    <xf numFmtId="165" fontId="6" fillId="0" borderId="0" xfId="0" applyNumberFormat="1" applyFont="1" applyBorder="1" applyAlignment="1" applyProtection="1">
      <alignment horizontal="center" vertical="top"/>
    </xf>
    <xf numFmtId="165" fontId="6" fillId="0" borderId="5" xfId="0" applyNumberFormat="1" applyFont="1" applyBorder="1" applyAlignment="1" applyProtection="1">
      <alignment vertical="top"/>
    </xf>
    <xf numFmtId="0" fontId="4" fillId="0" borderId="4" xfId="0" applyFont="1" applyBorder="1" applyProtection="1">
      <protection hidden="1"/>
    </xf>
    <xf numFmtId="168" fontId="10" fillId="0" borderId="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/>
    </xf>
    <xf numFmtId="175" fontId="2" fillId="0" borderId="0" xfId="0" applyNumberFormat="1" applyFont="1" applyFill="1" applyBorder="1" applyAlignment="1" applyProtection="1">
      <alignment horizontal="left" vertical="center" wrapText="1"/>
    </xf>
    <xf numFmtId="165" fontId="6" fillId="0" borderId="0" xfId="0" applyNumberFormat="1" applyFont="1" applyBorder="1" applyAlignment="1" applyProtection="1">
      <alignment vertical="top"/>
    </xf>
    <xf numFmtId="172" fontId="13" fillId="0" borderId="0" xfId="0" applyNumberFormat="1" applyFont="1" applyFill="1" applyBorder="1" applyAlignment="1" applyProtection="1">
      <alignment horizontal="right" vertical="center"/>
      <protection hidden="1"/>
    </xf>
    <xf numFmtId="166" fontId="10" fillId="0" borderId="16" xfId="0" applyNumberFormat="1" applyFont="1" applyFill="1" applyBorder="1" applyAlignment="1" applyProtection="1">
      <alignment horizontal="right" wrapText="1"/>
      <protection hidden="1"/>
    </xf>
    <xf numFmtId="166" fontId="4" fillId="0" borderId="16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6" xfId="0" applyFont="1" applyFill="1" applyBorder="1" applyAlignment="1" applyProtection="1">
      <alignment vertical="center"/>
    </xf>
    <xf numFmtId="167" fontId="4" fillId="0" borderId="18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166" fontId="10" fillId="0" borderId="34" xfId="0" applyNumberFormat="1" applyFont="1" applyFill="1" applyBorder="1" applyAlignment="1" applyProtection="1">
      <alignment horizontal="right" wrapText="1"/>
      <protection hidden="1"/>
    </xf>
    <xf numFmtId="9" fontId="3" fillId="0" borderId="34" xfId="0" applyNumberFormat="1" applyFont="1" applyFill="1" applyBorder="1" applyAlignment="1" applyProtection="1">
      <alignment horizontal="center" vertical="center"/>
      <protection locked="0"/>
    </xf>
    <xf numFmtId="173" fontId="3" fillId="0" borderId="34" xfId="0" applyNumberFormat="1" applyFont="1" applyFill="1" applyBorder="1" applyAlignment="1" applyProtection="1">
      <alignment horizontal="center" vertical="center"/>
      <protection locked="0"/>
    </xf>
    <xf numFmtId="166" fontId="4" fillId="0" borderId="3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34" xfId="0" applyFont="1" applyFill="1" applyBorder="1" applyAlignment="1" applyProtection="1">
      <alignment vertical="center"/>
    </xf>
    <xf numFmtId="167" fontId="4" fillId="0" borderId="34" xfId="0" applyNumberFormat="1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17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0" fontId="4" fillId="0" borderId="0" xfId="0" applyNumberFormat="1" applyFont="1" applyFill="1" applyBorder="1" applyAlignment="1" applyProtection="1">
      <alignment horizontal="left" vertical="center" wrapText="1"/>
    </xf>
    <xf numFmtId="170" fontId="4" fillId="3" borderId="11" xfId="0" applyNumberFormat="1" applyFont="1" applyFill="1" applyBorder="1" applyAlignment="1" applyProtection="1">
      <alignment horizontal="right" vertical="center" wrapText="1"/>
      <protection locked="0"/>
    </xf>
    <xf numFmtId="170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70" fontId="4" fillId="4" borderId="4" xfId="0" applyNumberFormat="1" applyFont="1" applyFill="1" applyBorder="1" applyAlignment="1" applyProtection="1">
      <alignment horizontal="right" vertical="center" wrapText="1"/>
    </xf>
    <xf numFmtId="175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9" xfId="0" applyBorder="1" applyProtection="1"/>
    <xf numFmtId="0" fontId="3" fillId="0" borderId="10" xfId="0" applyFont="1" applyBorder="1" applyAlignment="1" applyProtection="1">
      <alignment vertical="center" wrapText="1"/>
    </xf>
    <xf numFmtId="172" fontId="13" fillId="0" borderId="12" xfId="0" applyNumberFormat="1" applyFont="1" applyFill="1" applyBorder="1" applyAlignment="1" applyProtection="1">
      <alignment horizontal="right" vertical="center"/>
      <protection hidden="1"/>
    </xf>
    <xf numFmtId="0" fontId="1" fillId="0" borderId="15" xfId="0" applyFont="1" applyFill="1" applyBorder="1" applyAlignment="1" applyProtection="1">
      <alignment horizontal="center" vertical="center"/>
    </xf>
    <xf numFmtId="9" fontId="3" fillId="0" borderId="17" xfId="0" applyNumberFormat="1" applyFont="1" applyFill="1" applyBorder="1" applyAlignment="1" applyProtection="1">
      <alignment horizontal="center" vertical="center"/>
    </xf>
    <xf numFmtId="173" fontId="3" fillId="0" borderId="17" xfId="0" applyNumberFormat="1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172" fontId="13" fillId="0" borderId="18" xfId="0" applyNumberFormat="1" applyFont="1" applyFill="1" applyBorder="1" applyAlignment="1" applyProtection="1">
      <alignment horizontal="right" vertical="center"/>
      <protection hidden="1"/>
    </xf>
    <xf numFmtId="0" fontId="1" fillId="0" borderId="20" xfId="0" applyFont="1" applyFill="1" applyBorder="1" applyAlignment="1" applyProtection="1">
      <alignment vertical="center"/>
    </xf>
    <xf numFmtId="0" fontId="19" fillId="5" borderId="0" xfId="3" applyAlignment="1" applyProtection="1">
      <alignment vertical="center"/>
    </xf>
    <xf numFmtId="43" fontId="3" fillId="3" borderId="23" xfId="1" applyNumberFormat="1" applyFont="1" applyFill="1" applyBorder="1" applyAlignment="1" applyProtection="1">
      <alignment horizontal="center" vertical="center"/>
      <protection locked="0"/>
    </xf>
    <xf numFmtId="43" fontId="3" fillId="0" borderId="22" xfId="0" applyNumberFormat="1" applyFont="1" applyFill="1" applyBorder="1" applyAlignment="1" applyProtection="1">
      <alignment horizontal="center" vertical="center"/>
    </xf>
    <xf numFmtId="43" fontId="3" fillId="3" borderId="17" xfId="1" applyNumberFormat="1" applyFont="1" applyFill="1" applyBorder="1" applyAlignment="1" applyProtection="1">
      <alignment horizontal="center" vertical="center"/>
      <protection locked="0"/>
    </xf>
    <xf numFmtId="43" fontId="3" fillId="3" borderId="20" xfId="1" applyNumberFormat="1" applyFont="1" applyFill="1" applyBorder="1" applyAlignment="1" applyProtection="1">
      <alignment horizontal="center" vertical="center"/>
      <protection locked="0"/>
    </xf>
    <xf numFmtId="2" fontId="3" fillId="3" borderId="23" xfId="1" applyNumberFormat="1" applyFont="1" applyFill="1" applyBorder="1" applyAlignment="1" applyProtection="1">
      <alignment horizontal="center" vertical="center"/>
      <protection locked="0"/>
    </xf>
    <xf numFmtId="2" fontId="3" fillId="0" borderId="22" xfId="0" applyNumberFormat="1" applyFont="1" applyFill="1" applyBorder="1" applyAlignment="1" applyProtection="1">
      <alignment horizontal="center" vertical="center"/>
    </xf>
    <xf numFmtId="2" fontId="3" fillId="3" borderId="17" xfId="1" applyNumberFormat="1" applyFont="1" applyFill="1" applyBorder="1" applyAlignment="1" applyProtection="1">
      <alignment horizontal="center" vertical="center"/>
      <protection locked="0"/>
    </xf>
    <xf numFmtId="2" fontId="3" fillId="3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8" fillId="0" borderId="27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0" fillId="2" borderId="28" xfId="0" applyNumberFormat="1" applyFont="1" applyFill="1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9" fontId="0" fillId="0" borderId="30" xfId="2" applyNumberFormat="1" applyFont="1" applyBorder="1" applyAlignment="1" applyProtection="1">
      <alignment vertical="center"/>
    </xf>
    <xf numFmtId="9" fontId="0" fillId="0" borderId="31" xfId="2" applyNumberFormat="1" applyFont="1" applyBorder="1" applyAlignment="1">
      <alignment vertical="center"/>
    </xf>
    <xf numFmtId="0" fontId="2" fillId="0" borderId="5" xfId="0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left"/>
    </xf>
    <xf numFmtId="0" fontId="15" fillId="0" borderId="5" xfId="0" applyFont="1" applyBorder="1" applyAlignment="1">
      <alignment horizontal="left"/>
    </xf>
    <xf numFmtId="0" fontId="15" fillId="0" borderId="27" xfId="0" applyFont="1" applyBorder="1" applyAlignment="1">
      <alignment vertical="top"/>
    </xf>
  </cellXfs>
  <cellStyles count="4">
    <cellStyle name="Goed" xfId="3" builtinId="26"/>
    <cellStyle name="Komma" xfId="1" builtinId="3"/>
    <cellStyle name="Procent" xfId="2" builtinId="5"/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0</xdr:row>
      <xdr:rowOff>76200</xdr:rowOff>
    </xdr:from>
    <xdr:to>
      <xdr:col>3</xdr:col>
      <xdr:colOff>860913</xdr:colOff>
      <xdr:row>1</xdr:row>
      <xdr:rowOff>2280</xdr:rowOff>
    </xdr:to>
    <xdr:pic>
      <xdr:nvPicPr>
        <xdr:cNvPr id="2" name="Afbeelding 1" descr="KplusV_logo">
          <a:extLst>
            <a:ext uri="{FF2B5EF4-FFF2-40B4-BE49-F238E27FC236}">
              <a16:creationId xmlns:a16="http://schemas.microsoft.com/office/drawing/2014/main" id="{BD27FAA0-4224-4945-B3D7-EE8FE57F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9" y="76200"/>
          <a:ext cx="660889" cy="697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U67"/>
  <sheetViews>
    <sheetView showGridLines="0" tabSelected="1" showWhiteSpace="0" topLeftCell="A25" zoomScaleNormal="100" zoomScaleSheetLayoutView="85" zoomScalePageLayoutView="115" workbookViewId="0">
      <selection activeCell="M34" sqref="M34"/>
    </sheetView>
  </sheetViews>
  <sheetFormatPr defaultRowHeight="15" x14ac:dyDescent="0.25"/>
  <cols>
    <col min="1" max="1" width="1.42578125" style="1" customWidth="1"/>
    <col min="2" max="2" width="55" style="1" customWidth="1"/>
    <col min="3" max="3" width="11" style="1" customWidth="1"/>
    <col min="4" max="4" width="16.7109375" style="1" bestFit="1" customWidth="1"/>
    <col min="5" max="5" width="4.5703125" style="1" customWidth="1"/>
    <col min="6" max="6" width="16.7109375" bestFit="1" customWidth="1"/>
    <col min="7" max="7" width="4.85546875" customWidth="1"/>
    <col min="8" max="8" width="16.7109375" bestFit="1" customWidth="1"/>
    <col min="9" max="9" width="5.140625" customWidth="1"/>
    <col min="10" max="10" width="16.7109375" bestFit="1" customWidth="1"/>
    <col min="11" max="11" width="4.85546875" customWidth="1"/>
    <col min="12" max="21" width="9.140625" style="79"/>
    <col min="22" max="16384" width="9.140625" style="1"/>
  </cols>
  <sheetData>
    <row r="1" spans="2:21" ht="60.75" customHeight="1" x14ac:dyDescent="0.25"/>
    <row r="2" spans="2:21" ht="18" customHeight="1" x14ac:dyDescent="0.35">
      <c r="B2" s="2" t="s">
        <v>12</v>
      </c>
    </row>
    <row r="4" spans="2:21" x14ac:dyDescent="0.25">
      <c r="B4" s="3" t="s">
        <v>13</v>
      </c>
      <c r="C4" s="3"/>
      <c r="D4" s="74" t="s">
        <v>34</v>
      </c>
      <c r="E4" s="102"/>
    </row>
    <row r="5" spans="2:21" x14ac:dyDescent="0.25">
      <c r="B5" s="5" t="s">
        <v>35</v>
      </c>
      <c r="C5" s="5"/>
      <c r="D5" s="57" t="s">
        <v>36</v>
      </c>
      <c r="K5" s="79"/>
      <c r="U5" s="1"/>
    </row>
    <row r="6" spans="2:21" x14ac:dyDescent="0.25">
      <c r="B6" s="51" t="s">
        <v>38</v>
      </c>
      <c r="C6" s="51"/>
      <c r="D6" s="52">
        <f>IF(D5="nee",2,IF(D5="ja",8,"FOUT"))</f>
        <v>2</v>
      </c>
      <c r="E6"/>
      <c r="K6" s="79"/>
      <c r="U6" s="1"/>
    </row>
    <row r="8" spans="2:21" x14ac:dyDescent="0.25">
      <c r="B8" s="3" t="s">
        <v>3</v>
      </c>
      <c r="C8" s="3"/>
      <c r="D8" s="3"/>
      <c r="E8" s="103"/>
    </row>
    <row r="9" spans="2:21" ht="15.75" thickBot="1" x14ac:dyDescent="0.3">
      <c r="B9" s="28"/>
      <c r="C9" s="29"/>
      <c r="D9" s="58"/>
      <c r="E9" s="86"/>
    </row>
    <row r="10" spans="2:21" ht="15.75" thickBot="1" x14ac:dyDescent="0.3">
      <c r="B10" s="24" t="s">
        <v>0</v>
      </c>
      <c r="C10" s="137" t="s">
        <v>14</v>
      </c>
      <c r="D10" s="137"/>
      <c r="E10" s="104"/>
    </row>
    <row r="11" spans="2:21" x14ac:dyDescent="0.25">
      <c r="B11" s="27" t="s">
        <v>17</v>
      </c>
      <c r="C11" s="27"/>
      <c r="D11" s="107">
        <v>0</v>
      </c>
      <c r="E11" s="105"/>
    </row>
    <row r="12" spans="2:21" x14ac:dyDescent="0.25">
      <c r="B12" s="5" t="s">
        <v>16</v>
      </c>
      <c r="C12" s="5"/>
      <c r="D12" s="108">
        <v>0</v>
      </c>
      <c r="E12" s="105"/>
    </row>
    <row r="13" spans="2:21" ht="15.75" thickBot="1" x14ac:dyDescent="0.3">
      <c r="B13" s="11" t="s">
        <v>15</v>
      </c>
      <c r="C13" s="11"/>
      <c r="D13" s="109">
        <f>D12+D11</f>
        <v>0</v>
      </c>
      <c r="E13" s="106"/>
    </row>
    <row r="14" spans="2:21" ht="15.75" thickBot="1" x14ac:dyDescent="0.3">
      <c r="B14" s="6" t="s">
        <v>1</v>
      </c>
      <c r="C14" s="7">
        <f>C53</f>
        <v>41496</v>
      </c>
      <c r="D14" s="110">
        <f>D13*C14</f>
        <v>0</v>
      </c>
      <c r="E14" s="87"/>
    </row>
    <row r="15" spans="2:21" ht="15.75" thickBot="1" x14ac:dyDescent="0.3">
      <c r="B15" s="8"/>
      <c r="C15" s="9"/>
      <c r="D15" s="83"/>
      <c r="E15" s="88"/>
    </row>
    <row r="16" spans="2:21" x14ac:dyDescent="0.25">
      <c r="B16" s="3" t="s">
        <v>4</v>
      </c>
      <c r="C16" s="3"/>
      <c r="D16" s="75" t="s">
        <v>45</v>
      </c>
      <c r="E16" s="114"/>
      <c r="F16" s="75" t="s">
        <v>45</v>
      </c>
      <c r="G16" s="114"/>
      <c r="H16" s="75" t="s">
        <v>45</v>
      </c>
      <c r="I16" s="114"/>
      <c r="J16" s="75" t="s">
        <v>45</v>
      </c>
      <c r="K16" s="94"/>
    </row>
    <row r="17" spans="2:11" x14ac:dyDescent="0.25">
      <c r="B17" s="20" t="s">
        <v>2</v>
      </c>
      <c r="C17" s="53" t="s">
        <v>5</v>
      </c>
      <c r="D17" s="54" t="s">
        <v>7</v>
      </c>
      <c r="E17" s="90"/>
      <c r="F17" s="54" t="s">
        <v>7</v>
      </c>
      <c r="G17" s="90"/>
      <c r="H17" s="54" t="s">
        <v>7</v>
      </c>
      <c r="I17" s="90"/>
      <c r="J17" s="54" t="s">
        <v>7</v>
      </c>
      <c r="K17" s="95"/>
    </row>
    <row r="18" spans="2:11" x14ac:dyDescent="0.25">
      <c r="B18" s="10" t="s">
        <v>6</v>
      </c>
      <c r="C18" s="56">
        <f>(D18*D19+F18*F19+H18*H19+J18*J19)/$D$6</f>
        <v>1</v>
      </c>
      <c r="D18" s="55">
        <v>0.25</v>
      </c>
      <c r="E18" s="115"/>
      <c r="F18" s="55">
        <v>0.75</v>
      </c>
      <c r="G18" s="115"/>
      <c r="H18" s="55">
        <v>0</v>
      </c>
      <c r="I18" s="115"/>
      <c r="J18" s="55">
        <v>0</v>
      </c>
      <c r="K18" s="96"/>
    </row>
    <row r="19" spans="2:11" x14ac:dyDescent="0.25">
      <c r="B19" s="84" t="str">
        <f>CONCATENATE("Aantal jaar van contracttermijn (",D6," jaar) in gebruik?")</f>
        <v>Aantal jaar van contracttermijn (2 jaar) in gebruik?</v>
      </c>
      <c r="C19" s="59"/>
      <c r="D19" s="44">
        <f>D6</f>
        <v>2</v>
      </c>
      <c r="E19" s="116"/>
      <c r="F19" s="44">
        <f>$D$19</f>
        <v>2</v>
      </c>
      <c r="G19" s="116"/>
      <c r="H19" s="44">
        <f>$D$19</f>
        <v>2</v>
      </c>
      <c r="I19" s="116"/>
      <c r="J19" s="44">
        <f>$D$19</f>
        <v>2</v>
      </c>
      <c r="K19" s="97"/>
    </row>
    <row r="20" spans="2:11" x14ac:dyDescent="0.25">
      <c r="B20" s="21"/>
      <c r="C20" s="22"/>
      <c r="D20" s="41"/>
      <c r="E20" s="91"/>
      <c r="F20" s="41"/>
      <c r="G20" s="91"/>
      <c r="H20" s="41"/>
      <c r="I20" s="91"/>
      <c r="J20" s="41"/>
      <c r="K20" s="98"/>
    </row>
    <row r="21" spans="2:11" x14ac:dyDescent="0.25">
      <c r="B21" s="3" t="s">
        <v>18</v>
      </c>
      <c r="C21" s="3"/>
      <c r="D21" s="60"/>
      <c r="E21" s="92"/>
      <c r="F21" s="60"/>
      <c r="G21" s="92"/>
      <c r="H21" s="60"/>
      <c r="I21" s="92"/>
      <c r="J21" s="60"/>
      <c r="K21" s="99"/>
    </row>
    <row r="22" spans="2:11" ht="15.75" thickBot="1" x14ac:dyDescent="0.3">
      <c r="B22" s="25"/>
      <c r="C22" s="26"/>
      <c r="D22" s="42"/>
      <c r="E22" s="93"/>
      <c r="F22" s="42"/>
      <c r="G22" s="93"/>
      <c r="H22" s="42"/>
      <c r="I22" s="93"/>
      <c r="J22" s="42"/>
      <c r="K22" s="100"/>
    </row>
    <row r="23" spans="2:11" ht="34.5" thickBot="1" x14ac:dyDescent="0.3">
      <c r="B23" s="24" t="s">
        <v>0</v>
      </c>
      <c r="C23" s="80" t="s">
        <v>42</v>
      </c>
      <c r="D23" s="138" t="s">
        <v>43</v>
      </c>
      <c r="E23" s="138"/>
      <c r="F23" s="139"/>
      <c r="G23" s="139"/>
      <c r="H23" s="139"/>
      <c r="I23" s="139"/>
      <c r="J23" s="139"/>
      <c r="K23" s="81"/>
    </row>
    <row r="24" spans="2:11" x14ac:dyDescent="0.25">
      <c r="B24" s="62" t="s">
        <v>19</v>
      </c>
      <c r="C24" s="63">
        <v>-67</v>
      </c>
      <c r="D24" s="76">
        <v>0</v>
      </c>
      <c r="E24" s="117"/>
      <c r="F24" s="76">
        <v>0</v>
      </c>
      <c r="G24" s="117"/>
      <c r="H24" s="76">
        <v>0</v>
      </c>
      <c r="I24" s="117"/>
      <c r="J24" s="76">
        <v>0</v>
      </c>
      <c r="K24" s="94"/>
    </row>
    <row r="25" spans="2:11" x14ac:dyDescent="0.25">
      <c r="B25" s="5" t="s">
        <v>46</v>
      </c>
      <c r="C25" s="64">
        <v>-50</v>
      </c>
      <c r="D25" s="65">
        <f>IF(SUM(D26:D29)&lt;&gt;0,1,0)</f>
        <v>0</v>
      </c>
      <c r="E25" s="90"/>
      <c r="F25" s="65">
        <f>IF(SUM(F26:F29)&lt;&gt;0,1,0)</f>
        <v>0</v>
      </c>
      <c r="G25" s="90"/>
      <c r="H25" s="65">
        <f>IF(SUM(H26:H29)&lt;&gt;0,1,0)</f>
        <v>0</v>
      </c>
      <c r="I25" s="90"/>
      <c r="J25" s="65">
        <f>IF(SUM(J26:J29)&lt;&gt;0,1,0)</f>
        <v>0</v>
      </c>
      <c r="K25" s="95"/>
    </row>
    <row r="26" spans="2:11" x14ac:dyDescent="0.25">
      <c r="B26" s="27" t="s">
        <v>47</v>
      </c>
      <c r="C26" s="64">
        <v>-111</v>
      </c>
      <c r="D26" s="77">
        <v>0</v>
      </c>
      <c r="E26" s="115"/>
      <c r="F26" s="77">
        <v>0</v>
      </c>
      <c r="G26" s="115"/>
      <c r="H26" s="77">
        <v>0</v>
      </c>
      <c r="I26" s="115"/>
      <c r="J26" s="77">
        <v>0</v>
      </c>
      <c r="K26" s="96"/>
    </row>
    <row r="27" spans="2:11" x14ac:dyDescent="0.25">
      <c r="B27" s="27" t="s">
        <v>48</v>
      </c>
      <c r="C27" s="64">
        <v>-86</v>
      </c>
      <c r="D27" s="77">
        <v>0</v>
      </c>
      <c r="E27" s="116"/>
      <c r="F27" s="77">
        <v>0</v>
      </c>
      <c r="G27" s="116"/>
      <c r="H27" s="77">
        <v>0</v>
      </c>
      <c r="I27" s="116"/>
      <c r="J27" s="77">
        <v>0</v>
      </c>
      <c r="K27" s="97"/>
    </row>
    <row r="28" spans="2:11" x14ac:dyDescent="0.25">
      <c r="B28" s="27" t="s">
        <v>49</v>
      </c>
      <c r="C28" s="64">
        <v>-132</v>
      </c>
      <c r="D28" s="77">
        <v>0</v>
      </c>
      <c r="E28" s="116"/>
      <c r="F28" s="77">
        <v>0</v>
      </c>
      <c r="G28" s="116"/>
      <c r="H28" s="77">
        <v>0</v>
      </c>
      <c r="I28" s="116"/>
      <c r="J28" s="77">
        <v>0</v>
      </c>
      <c r="K28" s="98"/>
    </row>
    <row r="29" spans="2:11" ht="15.75" thickBot="1" x14ac:dyDescent="0.3">
      <c r="B29" s="66" t="s">
        <v>50</v>
      </c>
      <c r="C29" s="67">
        <v>-178</v>
      </c>
      <c r="D29" s="78">
        <v>0</v>
      </c>
      <c r="E29" s="119"/>
      <c r="F29" s="78">
        <v>0</v>
      </c>
      <c r="G29" s="119"/>
      <c r="H29" s="78">
        <v>0</v>
      </c>
      <c r="I29" s="119"/>
      <c r="J29" s="78">
        <v>0</v>
      </c>
      <c r="K29" s="99"/>
    </row>
    <row r="30" spans="2:11" ht="15.75" thickBot="1" x14ac:dyDescent="0.3">
      <c r="B30" s="68" t="s">
        <v>20</v>
      </c>
      <c r="C30" s="61"/>
      <c r="D30" s="118">
        <f>($C$29*D29+$C$28*D28+$C$27*D27+$C$26*D26+$C$25*D25+$C$24*D24)*D18*D19/$D$6</f>
        <v>0</v>
      </c>
      <c r="E30" s="93"/>
      <c r="F30" s="118">
        <f>($C$29*F29+$C$28*F28+$C$27*F27+$C$26*F26+$C$25*F25+$C$24*F24)*F18*F19/$D$6</f>
        <v>0</v>
      </c>
      <c r="G30" s="93"/>
      <c r="H30" s="118">
        <f>($C$29*H29+$C$28*H28+$C$27*H27+$C$26*H26+$C$25*H25+$C$24*H24)*H18*H19/$D$6</f>
        <v>0</v>
      </c>
      <c r="I30" s="93"/>
      <c r="J30" s="118">
        <f>($C$29*J29+$C$28*J28+$C$27*J27+$C$26*J26+$C$25*J25+$C$24*J24)*J18*J19/$D$6</f>
        <v>0</v>
      </c>
      <c r="K30" s="100"/>
    </row>
    <row r="31" spans="2:11" ht="22.5" customHeight="1" x14ac:dyDescent="0.25">
      <c r="B31" s="131" t="s">
        <v>44</v>
      </c>
      <c r="C31" s="131"/>
      <c r="D31" s="131"/>
      <c r="E31" s="131"/>
      <c r="F31" s="140"/>
      <c r="G31" s="140"/>
      <c r="H31" s="140"/>
      <c r="I31" s="140"/>
      <c r="J31" s="140"/>
      <c r="K31" s="81"/>
    </row>
    <row r="32" spans="2:11" ht="15.75" thickBot="1" x14ac:dyDescent="0.3">
      <c r="B32" s="23"/>
      <c r="C32" s="11"/>
      <c r="D32" s="82" t="str">
        <f>IF(D24+SUM(D26:D29)&gt;1,"FOUT, MEER DAN 1", "")</f>
        <v/>
      </c>
      <c r="E32" s="82"/>
      <c r="F32" s="82" t="str">
        <f>IF(F24+SUM(F26:F29)&gt;1,"FOUT, MEER DAN 1", "")</f>
        <v/>
      </c>
      <c r="G32" s="82"/>
      <c r="H32" s="82" t="str">
        <f>IF(H24+SUM(H26:H29)&gt;1,"FOUT, MEER DAN 1", "")</f>
        <v/>
      </c>
      <c r="I32" s="82"/>
      <c r="J32" s="82" t="str">
        <f>IF(J24+SUM(J26:J29)&gt;1,"FOUT, MEER DAN 1", "")</f>
        <v/>
      </c>
      <c r="K32" s="82"/>
    </row>
    <row r="33" spans="1:12" x14ac:dyDescent="0.25">
      <c r="B33" s="3" t="s">
        <v>21</v>
      </c>
      <c r="C33" s="3"/>
      <c r="D33" s="133" t="str">
        <f>D16</f>
        <v>xxx te yyy</v>
      </c>
      <c r="E33" s="134"/>
      <c r="F33" s="133" t="str">
        <f>F16</f>
        <v>xxx te yyy</v>
      </c>
      <c r="G33" s="134"/>
      <c r="H33" s="133" t="str">
        <f>H16</f>
        <v>xxx te yyy</v>
      </c>
      <c r="I33" s="134"/>
      <c r="J33" s="133" t="str">
        <f>J16</f>
        <v>xxx te yyy</v>
      </c>
      <c r="K33" s="134"/>
    </row>
    <row r="34" spans="1:12" x14ac:dyDescent="0.25">
      <c r="B34" s="120" t="str">
        <f>IF(AND(D34=D18,F34=F18,H34=H18,J34=J18),"Verhouding in orde","Verhouding klopt niet")</f>
        <v>Verhouding in orde</v>
      </c>
      <c r="D34" s="135">
        <f>ROUND((($C$37*E37+$C$39*E39+$C$41*E41+$C$42*E42+$C$43*E43+$C$44*E44+$C$45*E45+$C$46*E46+$C$47*E47+$C$48*E48)*D19)/(SUM($C$37:$C$48)*D19),2)</f>
        <v>0.25</v>
      </c>
      <c r="E34" s="136"/>
      <c r="F34" s="135">
        <f>ROUND((($C$37*G37+$C$39*G39+$C$41*G41+$C$42*G42+$C$43*G43+$C$44*G44+$C$45*G45+$C$46*G46+$C$47*G47+$C$48*G48)*F19)/(SUM($C$37:$C$48)*F19),2)</f>
        <v>0.75</v>
      </c>
      <c r="G34" s="136"/>
      <c r="H34" s="135">
        <f>ROUND((($C$37*I37+$C$39*I39+$C$41*I41+$C$42*I42+$C$43*I43+$C$44*I44+$C$45*I45+$C$46*I46+$C$47*I47+$C$48*I48)*H19)/(SUM($C$37:$C$48)*H19),2)</f>
        <v>0</v>
      </c>
      <c r="I34" s="136"/>
      <c r="J34" s="135">
        <f>ROUND((($C$37*K37+$C$39*K39+$C$41*K41+$C$42*K42+$C$43*K43+$C$44*K44+$C$45*K45+$C$46*K46+$C$47*K47+$C$48*K48)*J19)/(SUM($C$37:$C$48)*J19),2)</f>
        <v>0</v>
      </c>
      <c r="K34" s="136"/>
    </row>
    <row r="35" spans="1:12" ht="19.5" customHeight="1" x14ac:dyDescent="0.25">
      <c r="B35" s="4" t="s">
        <v>0</v>
      </c>
      <c r="C35" s="15" t="s">
        <v>30</v>
      </c>
      <c r="D35" s="129" t="s">
        <v>31</v>
      </c>
      <c r="E35" s="130"/>
      <c r="F35" s="129" t="s">
        <v>31</v>
      </c>
      <c r="G35" s="130"/>
      <c r="H35" s="129" t="s">
        <v>31</v>
      </c>
      <c r="I35" s="130"/>
      <c r="J35" s="129" t="s">
        <v>31</v>
      </c>
      <c r="K35" s="130"/>
    </row>
    <row r="36" spans="1:12" x14ac:dyDescent="0.25">
      <c r="B36" s="16" t="s">
        <v>23</v>
      </c>
      <c r="C36" s="17"/>
      <c r="D36" s="43"/>
      <c r="E36" s="43" t="s">
        <v>55</v>
      </c>
      <c r="F36" s="43"/>
      <c r="G36" s="43" t="s">
        <v>55</v>
      </c>
      <c r="H36" s="43"/>
      <c r="I36" s="43" t="s">
        <v>55</v>
      </c>
      <c r="J36" s="43"/>
      <c r="K36" s="43" t="s">
        <v>55</v>
      </c>
    </row>
    <row r="37" spans="1:12" ht="22.5" x14ac:dyDescent="0.25">
      <c r="B37" s="18" t="s">
        <v>22</v>
      </c>
      <c r="C37" s="19">
        <v>5043</v>
      </c>
      <c r="D37" s="45">
        <v>0</v>
      </c>
      <c r="E37" s="121">
        <v>0.25</v>
      </c>
      <c r="F37" s="45">
        <v>0</v>
      </c>
      <c r="G37" s="121">
        <v>0.75</v>
      </c>
      <c r="H37" s="45">
        <v>0</v>
      </c>
      <c r="I37" s="125"/>
      <c r="J37" s="45">
        <v>0</v>
      </c>
      <c r="K37" s="125"/>
      <c r="L37" s="101" t="str">
        <f>IF((E37+G37+I37+K37)&lt;&gt;1,"Let op: verdeling meer dan één","")</f>
        <v/>
      </c>
    </row>
    <row r="38" spans="1:12" x14ac:dyDescent="0.25">
      <c r="B38" s="16" t="s">
        <v>24</v>
      </c>
      <c r="C38" s="17"/>
      <c r="D38" s="43"/>
      <c r="E38" s="122"/>
      <c r="F38" s="43"/>
      <c r="G38" s="122"/>
      <c r="H38" s="43"/>
      <c r="I38" s="126"/>
      <c r="J38" s="43"/>
      <c r="K38" s="126"/>
    </row>
    <row r="39" spans="1:12" ht="22.5" x14ac:dyDescent="0.25">
      <c r="B39" s="18" t="s">
        <v>52</v>
      </c>
      <c r="C39" s="19">
        <v>12652</v>
      </c>
      <c r="D39" s="45">
        <v>0</v>
      </c>
      <c r="E39" s="121">
        <v>0.25</v>
      </c>
      <c r="F39" s="45">
        <v>0</v>
      </c>
      <c r="G39" s="121">
        <v>0.75</v>
      </c>
      <c r="H39" s="45">
        <v>0</v>
      </c>
      <c r="I39" s="125"/>
      <c r="J39" s="45">
        <v>0</v>
      </c>
      <c r="K39" s="125"/>
      <c r="L39" s="101" t="str">
        <f>IF((E39+G39+I39+K39)&lt;&gt;1,"Let op: verdeling meer dan één","")</f>
        <v/>
      </c>
    </row>
    <row r="40" spans="1:12" x14ac:dyDescent="0.25">
      <c r="B40" s="16" t="s">
        <v>25</v>
      </c>
      <c r="C40" s="17"/>
      <c r="D40" s="43"/>
      <c r="E40" s="122"/>
      <c r="F40" s="43"/>
      <c r="G40" s="122"/>
      <c r="H40" s="43"/>
      <c r="I40" s="126"/>
      <c r="J40" s="43"/>
      <c r="K40" s="126"/>
    </row>
    <row r="41" spans="1:12" ht="26.25" customHeight="1" x14ac:dyDescent="0.25">
      <c r="B41" s="33" t="s">
        <v>26</v>
      </c>
      <c r="C41" s="34">
        <v>3748</v>
      </c>
      <c r="D41" s="46">
        <v>0</v>
      </c>
      <c r="E41" s="121">
        <v>0.25</v>
      </c>
      <c r="F41" s="46">
        <v>0</v>
      </c>
      <c r="G41" s="121">
        <v>0.75</v>
      </c>
      <c r="H41" s="46">
        <v>0</v>
      </c>
      <c r="I41" s="125"/>
      <c r="J41" s="46">
        <v>0</v>
      </c>
      <c r="K41" s="125"/>
      <c r="L41" s="101" t="str">
        <f>IF((E41+G41+I41+K41)&lt;&gt;1,"Let op: verdeling meer dan één","")</f>
        <v/>
      </c>
    </row>
    <row r="42" spans="1:12" ht="22.5" x14ac:dyDescent="0.25">
      <c r="B42" s="37" t="s">
        <v>53</v>
      </c>
      <c r="C42" s="38">
        <v>1635</v>
      </c>
      <c r="D42" s="47">
        <v>0</v>
      </c>
      <c r="E42" s="123">
        <v>0.25</v>
      </c>
      <c r="F42" s="47">
        <v>0</v>
      </c>
      <c r="G42" s="121">
        <v>0.75</v>
      </c>
      <c r="H42" s="47">
        <v>0</v>
      </c>
      <c r="I42" s="127"/>
      <c r="J42" s="47">
        <v>0</v>
      </c>
      <c r="K42" s="127"/>
      <c r="L42" s="101" t="str">
        <f>IF((E42+G42+I42+K42)&lt;&gt;1,"Let op: verdeling meer dan één","")</f>
        <v/>
      </c>
    </row>
    <row r="43" spans="1:12" ht="22.5" x14ac:dyDescent="0.25">
      <c r="B43" s="35" t="s">
        <v>54</v>
      </c>
      <c r="C43" s="36">
        <v>933</v>
      </c>
      <c r="D43" s="48">
        <v>0</v>
      </c>
      <c r="E43" s="123">
        <v>0.25</v>
      </c>
      <c r="F43" s="48">
        <v>0</v>
      </c>
      <c r="G43" s="121">
        <v>0.75</v>
      </c>
      <c r="H43" s="48">
        <v>0</v>
      </c>
      <c r="I43" s="127"/>
      <c r="J43" s="48">
        <v>0</v>
      </c>
      <c r="K43" s="127"/>
      <c r="L43" s="101" t="str">
        <f t="shared" ref="L43:L48" si="0">IF((E43+G43+I43+K43)&lt;&gt;1,"Let op: verdeling meer dan één","")</f>
        <v/>
      </c>
    </row>
    <row r="44" spans="1:12" ht="22.5" x14ac:dyDescent="0.25">
      <c r="B44" s="39" t="s">
        <v>27</v>
      </c>
      <c r="C44" s="40">
        <v>2212</v>
      </c>
      <c r="D44" s="49">
        <v>0</v>
      </c>
      <c r="E44" s="123">
        <v>0.25</v>
      </c>
      <c r="F44" s="49">
        <v>0</v>
      </c>
      <c r="G44" s="121">
        <v>0.75</v>
      </c>
      <c r="H44" s="49">
        <v>0</v>
      </c>
      <c r="I44" s="127"/>
      <c r="J44" s="49">
        <v>0</v>
      </c>
      <c r="K44" s="127"/>
      <c r="L44" s="101" t="str">
        <f t="shared" si="0"/>
        <v/>
      </c>
    </row>
    <row r="45" spans="1:12" ht="22.5" x14ac:dyDescent="0.25">
      <c r="A45" s="14"/>
      <c r="B45" s="37" t="s">
        <v>28</v>
      </c>
      <c r="C45" s="38">
        <v>3273</v>
      </c>
      <c r="D45" s="47">
        <v>0</v>
      </c>
      <c r="E45" s="123">
        <v>0.25</v>
      </c>
      <c r="F45" s="47">
        <v>0</v>
      </c>
      <c r="G45" s="121">
        <v>0.75</v>
      </c>
      <c r="H45" s="47">
        <v>0</v>
      </c>
      <c r="I45" s="127"/>
      <c r="J45" s="47">
        <v>0</v>
      </c>
      <c r="K45" s="127"/>
      <c r="L45" s="101" t="str">
        <f t="shared" si="0"/>
        <v/>
      </c>
    </row>
    <row r="46" spans="1:12" ht="22.5" x14ac:dyDescent="0.25">
      <c r="B46" s="37" t="s">
        <v>41</v>
      </c>
      <c r="C46" s="38">
        <v>6355</v>
      </c>
      <c r="D46" s="47">
        <v>0</v>
      </c>
      <c r="E46" s="123">
        <v>0.25</v>
      </c>
      <c r="F46" s="47">
        <v>0</v>
      </c>
      <c r="G46" s="121">
        <v>0.75</v>
      </c>
      <c r="H46" s="47">
        <v>0</v>
      </c>
      <c r="I46" s="127"/>
      <c r="J46" s="47">
        <v>0</v>
      </c>
      <c r="K46" s="127"/>
      <c r="L46" s="101" t="str">
        <f t="shared" si="0"/>
        <v/>
      </c>
    </row>
    <row r="47" spans="1:12" ht="22.5" x14ac:dyDescent="0.25">
      <c r="B47" s="37" t="s">
        <v>29</v>
      </c>
      <c r="C47" s="38">
        <v>2550</v>
      </c>
      <c r="D47" s="47">
        <v>0</v>
      </c>
      <c r="E47" s="123">
        <v>0.25</v>
      </c>
      <c r="F47" s="47">
        <v>0</v>
      </c>
      <c r="G47" s="121">
        <v>0.75</v>
      </c>
      <c r="H47" s="47">
        <v>0</v>
      </c>
      <c r="I47" s="127"/>
      <c r="J47" s="47">
        <v>0</v>
      </c>
      <c r="K47" s="127"/>
      <c r="L47" s="101" t="str">
        <f t="shared" si="0"/>
        <v/>
      </c>
    </row>
    <row r="48" spans="1:12" ht="25.5" customHeight="1" thickBot="1" x14ac:dyDescent="0.3">
      <c r="B48" s="37" t="s">
        <v>40</v>
      </c>
      <c r="C48" s="38">
        <v>3095</v>
      </c>
      <c r="D48" s="50">
        <v>0</v>
      </c>
      <c r="E48" s="124">
        <v>0.25</v>
      </c>
      <c r="F48" s="50">
        <v>0</v>
      </c>
      <c r="G48" s="124">
        <v>0.75</v>
      </c>
      <c r="H48" s="50">
        <v>0</v>
      </c>
      <c r="I48" s="128"/>
      <c r="J48" s="50">
        <v>0</v>
      </c>
      <c r="K48" s="128"/>
      <c r="L48" s="101" t="str">
        <f t="shared" si="0"/>
        <v/>
      </c>
    </row>
    <row r="49" spans="2:11" x14ac:dyDescent="0.25">
      <c r="C49" s="69"/>
      <c r="D49" s="12">
        <f>(D48*$C$48*E48+D47*$C$47*E47+D46*$C$46*E46+D45*$C$45*E45+D44*$C$44*E44+D43*$C$43*E43+D42*$C$42*E42+D41*$C$41*E41+D39*$C$39*E39+D37*$C$37*E37)*D18*D19/$D$6</f>
        <v>0</v>
      </c>
      <c r="E49" s="12"/>
      <c r="F49" s="12">
        <f>(F48*$C$48*G48+F47*$C$47*G47+F46*$C$46*G46+F45*$C$45*G45+F44*$C$44*G44+F43*$C$43*G43+F42*$C$42*G42+F41*$C$41*G41+F39*$C$39*G39+F37*$C$37*G37)*F18*F19/$D$6</f>
        <v>0</v>
      </c>
      <c r="G49" s="12">
        <v>0</v>
      </c>
      <c r="H49" s="12">
        <f>(H48*$C$48*I48+H47*$C$47*I47+H46*$C$46*I46+H45*$C$45*I45+H44*$C$44*I44+H43*$C$43*I43+H42*$C$42*I42+H41*$C$41*I41+H39*$C$39*I39+H37*$C$37*I37)*H18*H19/$D$6</f>
        <v>0</v>
      </c>
      <c r="I49" s="12"/>
      <c r="J49" s="12">
        <f>(J48*$C$48*K48+J47*$C$47*K47+J46*$C$46*K46+J45*$C$45*K45+J44*$C$44*K44+J43*$C$43*K43+J42*$C$42*K42+J41*$C$41*K41+J39*$C$39*K39+J37*$C$37*K37)*J18*J19/$D$6</f>
        <v>0</v>
      </c>
      <c r="K49" s="12"/>
    </row>
    <row r="50" spans="2:11" ht="15.75" thickBot="1" x14ac:dyDescent="0.3">
      <c r="B50" s="51" t="s">
        <v>32</v>
      </c>
      <c r="C50" s="112">
        <v>7.0000000000000007E-2</v>
      </c>
      <c r="D50" s="113">
        <f>D49*$C$50*2</f>
        <v>0</v>
      </c>
      <c r="E50" s="113"/>
      <c r="F50" s="113">
        <f t="shared" ref="F50:J50" si="1">F49*$C$50*2</f>
        <v>0</v>
      </c>
      <c r="G50" s="113"/>
      <c r="H50" s="113">
        <f t="shared" si="1"/>
        <v>0</v>
      </c>
      <c r="I50" s="113"/>
      <c r="J50" s="113">
        <f t="shared" si="1"/>
        <v>0</v>
      </c>
      <c r="K50" s="113"/>
    </row>
    <row r="51" spans="2:11" ht="15" customHeight="1" x14ac:dyDescent="0.25">
      <c r="B51" s="131" t="s">
        <v>56</v>
      </c>
      <c r="C51" s="132"/>
      <c r="D51" s="89"/>
      <c r="E51" s="89"/>
      <c r="F51" s="89"/>
      <c r="G51" s="89"/>
      <c r="H51" s="89"/>
      <c r="I51" s="89"/>
      <c r="J51" s="89"/>
      <c r="K51" s="89"/>
    </row>
    <row r="52" spans="2:11" ht="15.75" thickBot="1" x14ac:dyDescent="0.3">
      <c r="B52" s="111"/>
      <c r="C52" s="111"/>
      <c r="D52" s="85"/>
      <c r="E52" s="12"/>
    </row>
    <row r="53" spans="2:11" ht="15.75" thickBot="1" x14ac:dyDescent="0.3">
      <c r="B53" s="68" t="s">
        <v>33</v>
      </c>
      <c r="C53" s="30">
        <f>SUM(C37:C48)</f>
        <v>41496</v>
      </c>
      <c r="D53" s="31">
        <f>SUM(D50:J50)/$C$53</f>
        <v>0</v>
      </c>
      <c r="E53" s="89"/>
    </row>
    <row r="54" spans="2:11" ht="15.75" thickBot="1" x14ac:dyDescent="0.3">
      <c r="B54" s="68" t="s">
        <v>39</v>
      </c>
      <c r="C54" s="30"/>
      <c r="D54" s="31">
        <f>SUM(D30:J30)</f>
        <v>0</v>
      </c>
      <c r="E54" s="89"/>
    </row>
    <row r="55" spans="2:11" ht="15.75" thickBot="1" x14ac:dyDescent="0.3">
      <c r="B55" s="70"/>
      <c r="C55" s="13"/>
      <c r="D55" s="32"/>
      <c r="E55" s="89"/>
    </row>
    <row r="56" spans="2:11" ht="15.75" thickBot="1" x14ac:dyDescent="0.3">
      <c r="B56" s="68" t="s">
        <v>51</v>
      </c>
      <c r="C56" s="30"/>
      <c r="D56" s="31">
        <f>D53+D54</f>
        <v>0</v>
      </c>
      <c r="E56" s="89"/>
    </row>
    <row r="58" spans="2:11" x14ac:dyDescent="0.25">
      <c r="B58" s="1" t="s">
        <v>8</v>
      </c>
      <c r="C58" s="71" t="s">
        <v>9</v>
      </c>
    </row>
    <row r="59" spans="2:11" x14ac:dyDescent="0.25">
      <c r="B59" s="1" t="s">
        <v>10</v>
      </c>
      <c r="C59" s="1" t="s">
        <v>9</v>
      </c>
    </row>
    <row r="60" spans="2:11" x14ac:dyDescent="0.25">
      <c r="B60" s="1" t="s">
        <v>11</v>
      </c>
      <c r="C60" s="71" t="s">
        <v>9</v>
      </c>
    </row>
    <row r="61" spans="2:11" x14ac:dyDescent="0.25">
      <c r="B61" s="72"/>
    </row>
    <row r="62" spans="2:11" x14ac:dyDescent="0.25">
      <c r="B62" s="73" t="s">
        <v>37</v>
      </c>
    </row>
    <row r="63" spans="2:11" x14ac:dyDescent="0.25">
      <c r="B63" s="73" t="s">
        <v>36</v>
      </c>
    </row>
    <row r="65" spans="3:3" x14ac:dyDescent="0.25">
      <c r="C65" s="71"/>
    </row>
    <row r="66" spans="3:3" x14ac:dyDescent="0.25">
      <c r="C66" s="71"/>
    </row>
    <row r="67" spans="3:3" x14ac:dyDescent="0.25">
      <c r="C67" s="71"/>
    </row>
  </sheetData>
  <sheetProtection formatColumns="0" autoFilter="0"/>
  <protectedRanges>
    <protectedRange sqref="D41:F48 H41:K48" name="wissellocaties"/>
    <protectedRange sqref="D39:F39 H39:K39" name="nieuwdorp"/>
    <protectedRange sqref="G41:G48 G39 D37:K37" name="schouwen"/>
    <protectedRange sqref="D26:K29" name="vergisten"/>
    <protectedRange sqref="D24:K24" name="composteren"/>
    <protectedRange sqref="D4:E4" name="inschrijver naam"/>
    <protectedRange sqref="D5" name="variant?"/>
    <protectedRange sqref="D11:E12" name="tarieven"/>
    <protectedRange sqref="D16:K16" name="naam installaties"/>
    <protectedRange sqref="D18:K19" name="verhouding installaties"/>
  </protectedRanges>
  <mergeCells count="16">
    <mergeCell ref="C10:D10"/>
    <mergeCell ref="D23:J23"/>
    <mergeCell ref="B31:J31"/>
    <mergeCell ref="D33:E33"/>
    <mergeCell ref="D34:E34"/>
    <mergeCell ref="J33:K33"/>
    <mergeCell ref="J34:K34"/>
    <mergeCell ref="J35:K35"/>
    <mergeCell ref="B51:C51"/>
    <mergeCell ref="D35:E35"/>
    <mergeCell ref="F33:G33"/>
    <mergeCell ref="F34:G34"/>
    <mergeCell ref="F35:G35"/>
    <mergeCell ref="H33:I33"/>
    <mergeCell ref="H34:I34"/>
    <mergeCell ref="H35:I35"/>
  </mergeCells>
  <conditionalFormatting sqref="C18">
    <cfRule type="cellIs" dxfId="1" priority="62" operator="notEqual">
      <formula>1</formula>
    </cfRule>
  </conditionalFormatting>
  <conditionalFormatting sqref="B34">
    <cfRule type="cellIs" dxfId="0" priority="1" operator="equal">
      <formula>"Verhouding klopt niet"</formula>
    </cfRule>
  </conditionalFormatting>
  <dataValidations count="1">
    <dataValidation type="list" allowBlank="1" showInputMessage="1" showErrorMessage="1" sqref="F5:J5 D5">
      <formula1>$B$62:$B$63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Width="2" orientation="portrait" r:id="rId1"/>
  <headerFooter alignWithMargins="0">
    <oddHeader>&amp;CPagina &amp;P van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Inschrijfformulier</vt:lpstr>
      <vt:lpstr>Inschrijfformulier!Afdrukbereik</vt:lpstr>
    </vt:vector>
  </TitlesOfParts>
  <Company>KplusV organisatieadvies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ABA_WS0087</dc:creator>
  <cp:lastModifiedBy>n.ahsmann_WS0220</cp:lastModifiedBy>
  <cp:lastPrinted>2016-12-12T21:32:12Z</cp:lastPrinted>
  <dcterms:created xsi:type="dcterms:W3CDTF">2014-02-04T10:05:18Z</dcterms:created>
  <dcterms:modified xsi:type="dcterms:W3CDTF">2017-03-20T13:38:35Z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