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450" windowHeight="9315"/>
  </bookViews>
  <sheets>
    <sheet name="Format" sheetId="18" r:id="rId1"/>
  </sheets>
  <calcPr calcId="145621"/>
</workbook>
</file>

<file path=xl/calcChain.xml><?xml version="1.0" encoding="utf-8"?>
<calcChain xmlns="http://schemas.openxmlformats.org/spreadsheetml/2006/main">
  <c r="C25" i="18" l="1"/>
  <c r="D25" i="18"/>
  <c r="E25" i="18"/>
  <c r="F25" i="18"/>
  <c r="G25" i="18"/>
  <c r="H25" i="18"/>
  <c r="I25" i="18"/>
  <c r="J25" i="18"/>
  <c r="K25" i="18"/>
  <c r="L25" i="18"/>
  <c r="M25" i="18"/>
  <c r="N25" i="18"/>
  <c r="O22" i="18"/>
  <c r="O23" i="18"/>
  <c r="O24" i="18"/>
  <c r="O25" i="18" l="1"/>
  <c r="C33" i="18"/>
  <c r="E33" i="18"/>
  <c r="F33" i="18"/>
  <c r="G33" i="18"/>
  <c r="H33" i="18"/>
  <c r="I33" i="18"/>
  <c r="J33" i="18"/>
  <c r="K33" i="18"/>
  <c r="L33" i="18"/>
  <c r="M33" i="18"/>
  <c r="N33" i="18"/>
  <c r="E34" i="18"/>
  <c r="F34" i="18"/>
  <c r="G34" i="18"/>
  <c r="H34" i="18"/>
  <c r="I34" i="18"/>
  <c r="J34" i="18"/>
  <c r="K34" i="18"/>
  <c r="L34" i="18"/>
  <c r="M34" i="18"/>
  <c r="N34" i="18"/>
  <c r="E35" i="18"/>
  <c r="F35" i="18"/>
  <c r="F36" i="18" s="1"/>
  <c r="G35" i="18"/>
  <c r="G36" i="18" s="1"/>
  <c r="H35" i="18"/>
  <c r="I35" i="18"/>
  <c r="I36" i="18" s="1"/>
  <c r="J35" i="18"/>
  <c r="J36" i="18" s="1"/>
  <c r="K35" i="18"/>
  <c r="L35" i="18"/>
  <c r="L36" i="18" s="1"/>
  <c r="M35" i="18"/>
  <c r="N35" i="18"/>
  <c r="D33" i="18"/>
  <c r="D34" i="18"/>
  <c r="D35" i="18"/>
  <c r="C34" i="18"/>
  <c r="O34" i="18" s="1"/>
  <c r="C35" i="18"/>
  <c r="F38" i="18"/>
  <c r="N36" i="18"/>
  <c r="H36" i="18"/>
  <c r="E36" i="18"/>
  <c r="D36" i="18" l="1"/>
  <c r="K36" i="18"/>
  <c r="O35" i="18"/>
  <c r="M36" i="18"/>
  <c r="O33" i="18"/>
  <c r="N38" i="18" l="1"/>
  <c r="M38" i="18"/>
  <c r="L38" i="18"/>
  <c r="K38" i="18"/>
  <c r="J38" i="18"/>
  <c r="I38" i="18"/>
  <c r="H38" i="18"/>
  <c r="G38" i="18"/>
  <c r="E38" i="18"/>
  <c r="D38" i="18"/>
  <c r="C38" i="18" l="1"/>
  <c r="C36" i="18"/>
  <c r="O38" i="18"/>
  <c r="O36" i="18" l="1"/>
  <c r="C37" i="18" s="1"/>
  <c r="E37" i="18" l="1"/>
  <c r="D37" i="18"/>
  <c r="L37" i="18"/>
  <c r="M37" i="18"/>
  <c r="G37" i="18"/>
  <c r="F37" i="18"/>
  <c r="I37" i="18"/>
  <c r="J37" i="18"/>
  <c r="N37" i="18"/>
  <c r="K37" i="18"/>
  <c r="H37" i="18"/>
  <c r="O37" i="18"/>
</calcChain>
</file>

<file path=xl/sharedStrings.xml><?xml version="1.0" encoding="utf-8"?>
<sst xmlns="http://schemas.openxmlformats.org/spreadsheetml/2006/main" count="92" uniqueCount="76">
  <si>
    <t>SII/SOI</t>
  </si>
  <si>
    <t>slibtransport afvoer weegbrieven</t>
  </si>
  <si>
    <t>slibtransport afvoer volume en drogestofmeting</t>
  </si>
  <si>
    <t>debietmeting toevoer i.c.m. drogestofmeting (gewogen gemiddelde)</t>
  </si>
  <si>
    <t>debietmeting afvoer i.c.m. drogestofmeting (gewogen gemiddelde)</t>
  </si>
  <si>
    <t>debietmeting toevoer en drogestof obv steekmonster(s)</t>
  </si>
  <si>
    <t>debietmeting afvoer en drogestof obv steekmonster(s)</t>
  </si>
  <si>
    <t>RWZI</t>
  </si>
  <si>
    <t>adres</t>
  </si>
  <si>
    <t>telefoon</t>
  </si>
  <si>
    <t>06-nummer</t>
  </si>
  <si>
    <t>contactpersoon</t>
  </si>
  <si>
    <t>%ds</t>
  </si>
  <si>
    <t>%as</t>
  </si>
  <si>
    <t>installatie en slibgegevens</t>
  </si>
  <si>
    <t>Adresgegevens</t>
  </si>
  <si>
    <t>indiktafel</t>
  </si>
  <si>
    <t>zeefbandpers</t>
  </si>
  <si>
    <t>kamerfilterpers</t>
  </si>
  <si>
    <t>membraanfilterpers</t>
  </si>
  <si>
    <t>decanteer cenrtifuge</t>
  </si>
  <si>
    <t>overig</t>
  </si>
  <si>
    <t>SOI</t>
  </si>
  <si>
    <t>Perceel</t>
  </si>
  <si>
    <t>ingaand slib</t>
  </si>
  <si>
    <t>levering PE</t>
  </si>
  <si>
    <t>bulk</t>
  </si>
  <si>
    <t>type verpakking bulk/multibox/big bag</t>
  </si>
  <si>
    <t>verpakking hoeveelheid</t>
  </si>
  <si>
    <t>aantal</t>
  </si>
  <si>
    <t>vloeibaar</t>
  </si>
  <si>
    <t>liter</t>
  </si>
  <si>
    <t>jaar</t>
  </si>
  <si>
    <t>Jan.</t>
  </si>
  <si>
    <t>Feb.</t>
  </si>
  <si>
    <t>Mrt.</t>
  </si>
  <si>
    <t>Apr.</t>
  </si>
  <si>
    <t>Mei</t>
  </si>
  <si>
    <t>Juni</t>
  </si>
  <si>
    <t>Juli</t>
  </si>
  <si>
    <t>Aug.</t>
  </si>
  <si>
    <t>Sept.</t>
  </si>
  <si>
    <t>Okt.</t>
  </si>
  <si>
    <t>Nov.</t>
  </si>
  <si>
    <t>Dec.</t>
  </si>
  <si>
    <t>jaar gem.</t>
  </si>
  <si>
    <t>gem</t>
  </si>
  <si>
    <t>weegfactor</t>
  </si>
  <si>
    <t>installatie kentallen/garantie waarden</t>
  </si>
  <si>
    <t>maximaal d.s centraat/filtraat</t>
  </si>
  <si>
    <t>nominale doorzet</t>
  </si>
  <si>
    <t>rekenfactor slibverwerking</t>
  </si>
  <si>
    <t>mg/ltr</t>
  </si>
  <si>
    <t>Kg d.s/uur</t>
  </si>
  <si>
    <t>slib hoeveelheid ton d.s. per jaar</t>
  </si>
  <si>
    <t>slibsoort uitgegist/    surplus</t>
  </si>
  <si>
    <t>FeCl3 ja/ nee</t>
  </si>
  <si>
    <t>slibtransport afvoer tonnen (weegbrug) en drogestofmeting</t>
  </si>
  <si>
    <t>ja</t>
  </si>
  <si>
    <t>*1</t>
  </si>
  <si>
    <t>**1</t>
  </si>
  <si>
    <t>soort *1,2,3,4,5,6</t>
  </si>
  <si>
    <t>slib hoeveelheid op basis van** 1,2,3,4,5,6</t>
  </si>
  <si>
    <t>Maand- en Jaargemiddelde EMVI</t>
  </si>
  <si>
    <t>Minimaal d.s. gehalte (%)</t>
  </si>
  <si>
    <t>indicatie dosering</t>
  </si>
  <si>
    <t>kg actief/tds</t>
  </si>
  <si>
    <t>Garmerwolde</t>
  </si>
  <si>
    <t>Grasdijkweg 2</t>
  </si>
  <si>
    <t>050 368 9816</t>
  </si>
  <si>
    <t>aantal verpakkingen per levering</t>
  </si>
  <si>
    <t>type product vloeibaar / vast</t>
  </si>
  <si>
    <t>100 / 0</t>
  </si>
  <si>
    <t>Maand- en Jaargemiddelde DS</t>
  </si>
  <si>
    <t xml:space="preserve">David v.d. Elst </t>
  </si>
  <si>
    <t xml:space="preserve">06 20608909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</si>
</sst>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&quot;€&quot;\ #,##0.00_-"/>
  </numFmts>
  <fonts count="7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quotePrefix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right"/>
    </xf>
    <xf numFmtId="2" fontId="4" fillId="2" borderId="10" xfId="0" applyNumberFormat="1" applyFont="1" applyFill="1" applyBorder="1" applyAlignment="1">
      <alignment horizontal="right"/>
    </xf>
    <xf numFmtId="2" fontId="4" fillId="2" borderId="11" xfId="0" applyNumberFormat="1" applyFont="1" applyFill="1" applyBorder="1" applyAlignment="1">
      <alignment horizontal="right"/>
    </xf>
    <xf numFmtId="2" fontId="4" fillId="2" borderId="12" xfId="0" applyNumberFormat="1" applyFont="1" applyFill="1" applyBorder="1"/>
    <xf numFmtId="2" fontId="4" fillId="2" borderId="13" xfId="0" applyNumberFormat="1" applyFont="1" applyFill="1" applyBorder="1" applyAlignment="1">
      <alignment horizontal="right"/>
    </xf>
    <xf numFmtId="2" fontId="4" fillId="2" borderId="14" xfId="0" applyNumberFormat="1" applyFont="1" applyFill="1" applyBorder="1" applyAlignment="1">
      <alignment horizontal="right"/>
    </xf>
    <xf numFmtId="2" fontId="4" fillId="2" borderId="15" xfId="0" applyNumberFormat="1" applyFont="1" applyFill="1" applyBorder="1" applyAlignment="1">
      <alignment horizontal="right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2" fontId="4" fillId="2" borderId="18" xfId="0" applyNumberFormat="1" applyFont="1" applyFill="1" applyBorder="1"/>
    <xf numFmtId="2" fontId="4" fillId="2" borderId="19" xfId="0" applyNumberFormat="1" applyFont="1" applyFill="1" applyBorder="1"/>
    <xf numFmtId="2" fontId="4" fillId="2" borderId="20" xfId="0" applyNumberFormat="1" applyFont="1" applyFill="1" applyBorder="1"/>
    <xf numFmtId="2" fontId="4" fillId="2" borderId="2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6" fillId="3" borderId="21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left"/>
    </xf>
    <xf numFmtId="1" fontId="4" fillId="2" borderId="16" xfId="0" applyNumberFormat="1" applyFont="1" applyFill="1" applyBorder="1" applyAlignment="1">
      <alignment horizontal="left"/>
    </xf>
    <xf numFmtId="1" fontId="4" fillId="2" borderId="20" xfId="0" applyNumberFormat="1" applyFont="1" applyFill="1" applyBorder="1" applyAlignment="1">
      <alignment horizontal="left"/>
    </xf>
    <xf numFmtId="1" fontId="4" fillId="2" borderId="30" xfId="0" applyNumberFormat="1" applyFont="1" applyFill="1" applyBorder="1" applyAlignment="1">
      <alignment horizontal="left"/>
    </xf>
    <xf numFmtId="1" fontId="4" fillId="2" borderId="31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center" wrapText="1"/>
    </xf>
    <xf numFmtId="1" fontId="4" fillId="2" borderId="28" xfId="0" applyNumberFormat="1" applyFont="1" applyFill="1" applyBorder="1" applyAlignment="1">
      <alignment horizontal="left"/>
    </xf>
    <xf numFmtId="1" fontId="4" fillId="2" borderId="29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" fillId="2" borderId="3" xfId="0" applyNumberFormat="1" applyFont="1" applyFill="1" applyBorder="1" applyAlignment="1">
      <alignment horizontal="left"/>
    </xf>
    <xf numFmtId="1" fontId="4" fillId="2" borderId="32" xfId="0" applyNumberFormat="1" applyFont="1" applyFill="1" applyBorder="1" applyAlignment="1">
      <alignment horizontal="left"/>
    </xf>
    <xf numFmtId="1" fontId="4" fillId="2" borderId="33" xfId="0" applyNumberFormat="1" applyFont="1" applyFill="1" applyBorder="1" applyAlignment="1">
      <alignment horizontal="left"/>
    </xf>
    <xf numFmtId="0" fontId="6" fillId="3" borderId="22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vertical="center"/>
    </xf>
    <xf numFmtId="0" fontId="6" fillId="3" borderId="23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21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4" fillId="2" borderId="3" xfId="0" quotePrefix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27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vertical="center"/>
    </xf>
    <xf numFmtId="0" fontId="1" fillId="3" borderId="2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4" fillId="2" borderId="7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8"/>
  <sheetViews>
    <sheetView tabSelected="1" view="pageLayout" topLeftCell="A21" zoomScaleNormal="100" workbookViewId="0">
      <selection activeCell="C38" sqref="C38"/>
    </sheetView>
  </sheetViews>
  <sheetFormatPr defaultRowHeight="12.75" x14ac:dyDescent="0.2"/>
  <cols>
    <col min="1" max="1" width="10.140625" style="7" customWidth="1"/>
    <col min="2" max="2" width="12.5703125" style="5" customWidth="1"/>
    <col min="3" max="4" width="8.7109375" style="5" customWidth="1"/>
    <col min="5" max="5" width="9.7109375" style="5" customWidth="1"/>
    <col min="6" max="6" width="8.42578125" style="5" customWidth="1"/>
    <col min="7" max="7" width="9.7109375" style="5" customWidth="1"/>
    <col min="8" max="8" width="10.28515625" style="5" customWidth="1"/>
    <col min="9" max="10" width="7.5703125" style="8" customWidth="1"/>
    <col min="11" max="11" width="8.42578125" style="8" customWidth="1"/>
    <col min="12" max="12" width="9" style="5" customWidth="1"/>
    <col min="13" max="13" width="9.28515625" style="5" customWidth="1"/>
    <col min="14" max="14" width="8.28515625" style="5" customWidth="1"/>
    <col min="15" max="15" width="9" style="5" customWidth="1"/>
    <col min="16" max="16" width="5.28515625" style="8" customWidth="1"/>
    <col min="17" max="17" width="9" style="8" customWidth="1"/>
    <col min="18" max="18" width="4.5703125" style="8" customWidth="1"/>
    <col min="19" max="19" width="8.7109375" style="8" bestFit="1" customWidth="1"/>
    <col min="20" max="21" width="5.85546875" style="8" bestFit="1" customWidth="1"/>
    <col min="22" max="22" width="18.7109375" style="5" customWidth="1"/>
    <col min="23" max="16384" width="9.140625" style="5"/>
  </cols>
  <sheetData>
    <row r="1" spans="1:21" ht="21" customHeight="1" x14ac:dyDescent="0.2">
      <c r="A1" s="46"/>
      <c r="B1" s="75" t="s">
        <v>15</v>
      </c>
      <c r="C1" s="76"/>
      <c r="D1" s="76"/>
      <c r="E1" s="76"/>
      <c r="F1" s="76"/>
      <c r="G1" s="76"/>
      <c r="H1" s="76"/>
      <c r="I1" s="76"/>
      <c r="J1" s="77"/>
      <c r="K1" s="75" t="s">
        <v>14</v>
      </c>
      <c r="L1" s="76"/>
      <c r="M1" s="76"/>
      <c r="N1" s="76"/>
      <c r="O1" s="76"/>
      <c r="P1" s="76"/>
      <c r="Q1" s="76"/>
      <c r="R1" s="76"/>
      <c r="S1" s="76"/>
      <c r="T1" s="76"/>
      <c r="U1" s="77"/>
    </row>
    <row r="2" spans="1:21" ht="37.5" customHeight="1" x14ac:dyDescent="0.2">
      <c r="A2" s="51" t="s">
        <v>23</v>
      </c>
      <c r="B2" s="51" t="s">
        <v>7</v>
      </c>
      <c r="C2" s="71" t="s">
        <v>8</v>
      </c>
      <c r="D2" s="72"/>
      <c r="E2" s="80" t="s">
        <v>9</v>
      </c>
      <c r="F2" s="81"/>
      <c r="G2" s="117" t="s">
        <v>11</v>
      </c>
      <c r="H2" s="118"/>
      <c r="I2" s="118" t="s">
        <v>10</v>
      </c>
      <c r="J2" s="121"/>
      <c r="K2" s="51" t="s">
        <v>0</v>
      </c>
      <c r="L2" s="51" t="s">
        <v>61</v>
      </c>
      <c r="M2" s="71" t="s">
        <v>54</v>
      </c>
      <c r="N2" s="72"/>
      <c r="O2" s="88" t="s">
        <v>62</v>
      </c>
      <c r="P2" s="89"/>
      <c r="Q2" s="88" t="s">
        <v>55</v>
      </c>
      <c r="R2" s="89"/>
      <c r="S2" s="92" t="s">
        <v>56</v>
      </c>
      <c r="T2" s="86" t="s">
        <v>24</v>
      </c>
      <c r="U2" s="87"/>
    </row>
    <row r="3" spans="1:21" ht="28.5" customHeight="1" x14ac:dyDescent="0.2">
      <c r="A3" s="52"/>
      <c r="B3" s="52"/>
      <c r="C3" s="73"/>
      <c r="D3" s="74"/>
      <c r="E3" s="82"/>
      <c r="F3" s="83"/>
      <c r="G3" s="119"/>
      <c r="H3" s="120"/>
      <c r="I3" s="120"/>
      <c r="J3" s="122"/>
      <c r="K3" s="52"/>
      <c r="L3" s="52"/>
      <c r="M3" s="73"/>
      <c r="N3" s="74"/>
      <c r="O3" s="90"/>
      <c r="P3" s="91"/>
      <c r="Q3" s="90"/>
      <c r="R3" s="91"/>
      <c r="S3" s="93"/>
      <c r="T3" s="45" t="s">
        <v>12</v>
      </c>
      <c r="U3" s="45" t="s">
        <v>13</v>
      </c>
    </row>
    <row r="4" spans="1:21" ht="31.5" customHeight="1" x14ac:dyDescent="0.2">
      <c r="A4" s="35">
        <v>1</v>
      </c>
      <c r="B4" s="35" t="s">
        <v>67</v>
      </c>
      <c r="C4" s="84" t="s">
        <v>68</v>
      </c>
      <c r="D4" s="85"/>
      <c r="E4" s="78" t="s">
        <v>69</v>
      </c>
      <c r="F4" s="79"/>
      <c r="G4" s="84" t="s">
        <v>74</v>
      </c>
      <c r="H4" s="85"/>
      <c r="I4" s="84" t="s">
        <v>75</v>
      </c>
      <c r="J4" s="94"/>
      <c r="K4" s="36" t="s">
        <v>22</v>
      </c>
      <c r="L4" s="35">
        <v>3</v>
      </c>
      <c r="M4" s="95">
        <v>13000</v>
      </c>
      <c r="N4" s="96"/>
      <c r="O4" s="78">
        <v>7</v>
      </c>
      <c r="P4" s="79"/>
      <c r="Q4" s="84" t="s">
        <v>72</v>
      </c>
      <c r="R4" s="85"/>
      <c r="S4" s="36" t="s">
        <v>58</v>
      </c>
      <c r="T4" s="36">
        <v>4.7</v>
      </c>
      <c r="U4" s="36">
        <v>38.5</v>
      </c>
    </row>
    <row r="5" spans="1:21" ht="31.5" customHeight="1" x14ac:dyDescent="0.2">
      <c r="A5" s="14"/>
      <c r="B5" s="15"/>
      <c r="C5" s="16"/>
      <c r="D5" s="16"/>
      <c r="E5" s="17"/>
      <c r="F5" s="17"/>
      <c r="G5" s="18"/>
      <c r="H5" s="18"/>
      <c r="I5" s="18"/>
      <c r="J5" s="19"/>
      <c r="K5" s="11"/>
      <c r="L5" s="12"/>
      <c r="M5" s="97"/>
      <c r="N5" s="97"/>
      <c r="O5" s="115"/>
      <c r="P5" s="115"/>
      <c r="Q5" s="100"/>
      <c r="R5" s="100"/>
      <c r="S5" s="13"/>
      <c r="T5" s="13"/>
      <c r="U5" s="13"/>
    </row>
    <row r="7" spans="1:21" x14ac:dyDescent="0.2">
      <c r="A7" s="6" t="s">
        <v>59</v>
      </c>
      <c r="B7" s="5" t="s">
        <v>16</v>
      </c>
      <c r="H7" s="6" t="s">
        <v>60</v>
      </c>
      <c r="I7" s="7" t="s">
        <v>1</v>
      </c>
      <c r="J7" s="7"/>
    </row>
    <row r="8" spans="1:21" x14ac:dyDescent="0.2">
      <c r="A8" s="6">
        <v>2</v>
      </c>
      <c r="B8" s="5" t="s">
        <v>17</v>
      </c>
      <c r="H8" s="5">
        <v>2</v>
      </c>
      <c r="I8" s="7" t="s">
        <v>3</v>
      </c>
      <c r="J8" s="7"/>
    </row>
    <row r="9" spans="1:21" x14ac:dyDescent="0.2">
      <c r="A9" s="6">
        <v>3</v>
      </c>
      <c r="B9" s="5" t="s">
        <v>18</v>
      </c>
      <c r="H9" s="5">
        <v>3</v>
      </c>
      <c r="I9" s="7" t="s">
        <v>4</v>
      </c>
      <c r="J9" s="7"/>
    </row>
    <row r="10" spans="1:21" x14ac:dyDescent="0.2">
      <c r="A10" s="6">
        <v>4</v>
      </c>
      <c r="B10" s="5" t="s">
        <v>19</v>
      </c>
      <c r="H10" s="5">
        <v>4</v>
      </c>
      <c r="I10" s="7" t="s">
        <v>2</v>
      </c>
      <c r="J10" s="7"/>
    </row>
    <row r="11" spans="1:21" x14ac:dyDescent="0.2">
      <c r="A11" s="6">
        <v>5</v>
      </c>
      <c r="B11" s="5" t="s">
        <v>20</v>
      </c>
      <c r="H11" s="5">
        <v>5</v>
      </c>
      <c r="I11" s="7" t="s">
        <v>5</v>
      </c>
      <c r="J11" s="7"/>
    </row>
    <row r="12" spans="1:21" x14ac:dyDescent="0.2">
      <c r="A12" s="6">
        <v>6</v>
      </c>
      <c r="B12" s="5" t="s">
        <v>21</v>
      </c>
      <c r="H12" s="5">
        <v>6</v>
      </c>
      <c r="I12" s="7" t="s">
        <v>6</v>
      </c>
      <c r="J12" s="7"/>
      <c r="P12" s="43"/>
    </row>
    <row r="13" spans="1:21" x14ac:dyDescent="0.2">
      <c r="H13" s="5">
        <v>7</v>
      </c>
      <c r="I13" s="101" t="s">
        <v>57</v>
      </c>
      <c r="J13" s="101"/>
      <c r="K13" s="101"/>
      <c r="L13" s="101"/>
      <c r="M13" s="101"/>
      <c r="N13" s="102"/>
    </row>
    <row r="14" spans="1:21" ht="15" customHeight="1" x14ac:dyDescent="0.2">
      <c r="A14" s="46"/>
      <c r="B14" s="64" t="s">
        <v>25</v>
      </c>
      <c r="C14" s="64"/>
      <c r="D14" s="64"/>
      <c r="E14" s="64"/>
      <c r="F14" s="64"/>
      <c r="G14" s="64"/>
      <c r="H14" s="64"/>
      <c r="I14" s="75" t="s">
        <v>48</v>
      </c>
      <c r="J14" s="76"/>
      <c r="K14" s="76"/>
      <c r="L14" s="76"/>
      <c r="M14" s="76"/>
      <c r="N14" s="77"/>
      <c r="O14" s="49"/>
      <c r="P14" s="50"/>
    </row>
    <row r="15" spans="1:21" ht="66" customHeight="1" x14ac:dyDescent="0.2">
      <c r="A15" s="37" t="s">
        <v>23</v>
      </c>
      <c r="B15" s="38" t="s">
        <v>71</v>
      </c>
      <c r="C15" s="98" t="s">
        <v>27</v>
      </c>
      <c r="D15" s="110"/>
      <c r="E15" s="98" t="s">
        <v>28</v>
      </c>
      <c r="F15" s="99"/>
      <c r="G15" s="116" t="s">
        <v>70</v>
      </c>
      <c r="H15" s="116"/>
      <c r="I15" s="103" t="s">
        <v>49</v>
      </c>
      <c r="J15" s="104"/>
      <c r="K15" s="125" t="s">
        <v>65</v>
      </c>
      <c r="L15" s="125"/>
      <c r="M15" s="103" t="s">
        <v>50</v>
      </c>
      <c r="N15" s="104"/>
      <c r="O15" s="103" t="s">
        <v>51</v>
      </c>
      <c r="P15" s="104"/>
    </row>
    <row r="16" spans="1:21" ht="15" customHeight="1" thickBot="1" x14ac:dyDescent="0.25">
      <c r="A16" s="47"/>
      <c r="B16" s="48"/>
      <c r="C16" s="108"/>
      <c r="D16" s="109"/>
      <c r="E16" s="108" t="s">
        <v>31</v>
      </c>
      <c r="F16" s="109"/>
      <c r="G16" s="105" t="s">
        <v>29</v>
      </c>
      <c r="H16" s="105"/>
      <c r="I16" s="108" t="s">
        <v>52</v>
      </c>
      <c r="J16" s="109"/>
      <c r="K16" s="113" t="s">
        <v>66</v>
      </c>
      <c r="L16" s="113"/>
      <c r="M16" s="108" t="s">
        <v>53</v>
      </c>
      <c r="N16" s="109"/>
      <c r="O16" s="105"/>
      <c r="P16" s="105"/>
    </row>
    <row r="17" spans="1:28" ht="30" customHeight="1" x14ac:dyDescent="0.2">
      <c r="A17" s="42">
        <v>1</v>
      </c>
      <c r="B17" s="42" t="s">
        <v>30</v>
      </c>
      <c r="C17" s="106" t="s">
        <v>26</v>
      </c>
      <c r="D17" s="107"/>
      <c r="E17" s="123">
        <v>10000</v>
      </c>
      <c r="F17" s="124"/>
      <c r="G17" s="114">
        <v>1</v>
      </c>
      <c r="H17" s="114"/>
      <c r="I17" s="106">
        <v>400</v>
      </c>
      <c r="J17" s="107"/>
      <c r="K17" s="114">
        <v>7</v>
      </c>
      <c r="L17" s="114"/>
      <c r="M17" s="123">
        <v>4000</v>
      </c>
      <c r="N17" s="124"/>
      <c r="O17" s="111">
        <v>100</v>
      </c>
      <c r="P17" s="112"/>
    </row>
    <row r="18" spans="1:28" ht="15" customHeight="1" x14ac:dyDescent="0.2"/>
    <row r="19" spans="1:28" ht="15" customHeight="1" x14ac:dyDescent="0.2">
      <c r="A19" s="2" t="s">
        <v>73</v>
      </c>
      <c r="D19" s="1"/>
      <c r="I19" s="5"/>
      <c r="J19" s="5"/>
      <c r="K19" s="5"/>
      <c r="P19" s="5"/>
      <c r="Q19" s="5"/>
      <c r="R19" s="5"/>
      <c r="S19" s="5"/>
      <c r="T19" s="5"/>
      <c r="U19" s="5"/>
    </row>
    <row r="20" spans="1:28" ht="15" customHeight="1" x14ac:dyDescent="0.2">
      <c r="A20" s="3"/>
      <c r="B20" s="2"/>
      <c r="D20" s="4"/>
      <c r="I20" s="5"/>
      <c r="J20" s="5"/>
      <c r="K20" s="5"/>
      <c r="P20" s="5"/>
      <c r="Q20" s="5"/>
      <c r="R20" s="5"/>
      <c r="S20" s="5"/>
      <c r="T20" s="5"/>
      <c r="U20" s="5"/>
    </row>
    <row r="21" spans="1:28" ht="15" customHeight="1" x14ac:dyDescent="0.2">
      <c r="A21" s="53" t="s">
        <v>32</v>
      </c>
      <c r="B21" s="54"/>
      <c r="C21" s="39" t="s">
        <v>33</v>
      </c>
      <c r="D21" s="39" t="s">
        <v>34</v>
      </c>
      <c r="E21" s="39" t="s">
        <v>35</v>
      </c>
      <c r="F21" s="39" t="s">
        <v>36</v>
      </c>
      <c r="G21" s="39" t="s">
        <v>37</v>
      </c>
      <c r="H21" s="39" t="s">
        <v>38</v>
      </c>
      <c r="I21" s="39" t="s">
        <v>39</v>
      </c>
      <c r="J21" s="39" t="s">
        <v>40</v>
      </c>
      <c r="K21" s="39" t="s">
        <v>41</v>
      </c>
      <c r="L21" s="39" t="s">
        <v>42</v>
      </c>
      <c r="M21" s="39" t="s">
        <v>43</v>
      </c>
      <c r="N21" s="39" t="s">
        <v>44</v>
      </c>
      <c r="O21" s="40" t="s">
        <v>45</v>
      </c>
      <c r="P21" s="44"/>
      <c r="Q21" s="9"/>
      <c r="R21" s="9"/>
      <c r="S21" s="9"/>
      <c r="T21" s="9"/>
      <c r="U21" s="9"/>
      <c r="V21" s="10"/>
      <c r="W21" s="10"/>
      <c r="X21" s="10"/>
      <c r="Y21" s="10"/>
      <c r="Z21" s="10"/>
      <c r="AA21" s="10"/>
      <c r="AB21" s="10"/>
    </row>
    <row r="22" spans="1:28" ht="15" customHeight="1" x14ac:dyDescent="0.2">
      <c r="A22" s="69">
        <v>2009</v>
      </c>
      <c r="B22" s="70"/>
      <c r="C22" s="20">
        <v>19.829999999999998</v>
      </c>
      <c r="D22" s="21">
        <v>21.33</v>
      </c>
      <c r="E22" s="21">
        <v>21.4</v>
      </c>
      <c r="F22" s="21">
        <v>22.65</v>
      </c>
      <c r="G22" s="21">
        <v>21.95</v>
      </c>
      <c r="H22" s="21">
        <v>22.2</v>
      </c>
      <c r="I22" s="21">
        <v>23.12</v>
      </c>
      <c r="J22" s="21">
        <v>25.47</v>
      </c>
      <c r="K22" s="21">
        <v>23.48</v>
      </c>
      <c r="L22" s="21">
        <v>22.5</v>
      </c>
      <c r="M22" s="21">
        <v>23.46</v>
      </c>
      <c r="N22" s="22">
        <v>22.18</v>
      </c>
      <c r="O22" s="23">
        <f t="shared" ref="O22:O24" si="0">AVERAGE(C22:N22)</f>
        <v>22.464166666666667</v>
      </c>
      <c r="P22" s="9"/>
      <c r="Q22" s="9"/>
      <c r="R22" s="9"/>
      <c r="S22" s="9"/>
      <c r="T22" s="9"/>
      <c r="U22" s="9"/>
      <c r="V22" s="10"/>
      <c r="W22" s="10"/>
      <c r="X22" s="10"/>
      <c r="Y22" s="10"/>
      <c r="Z22" s="10"/>
      <c r="AA22" s="10"/>
      <c r="AB22" s="10"/>
    </row>
    <row r="23" spans="1:28" ht="15" customHeight="1" x14ac:dyDescent="0.2">
      <c r="A23" s="62">
        <v>2010</v>
      </c>
      <c r="B23" s="63"/>
      <c r="C23" s="24">
        <v>21.14</v>
      </c>
      <c r="D23" s="25">
        <v>23</v>
      </c>
      <c r="E23" s="25">
        <v>21.48</v>
      </c>
      <c r="F23" s="25">
        <v>22.45</v>
      </c>
      <c r="G23" s="25">
        <v>22.88</v>
      </c>
      <c r="H23" s="25">
        <v>22.94</v>
      </c>
      <c r="I23" s="25">
        <v>24.87</v>
      </c>
      <c r="J23" s="25">
        <v>27.78</v>
      </c>
      <c r="K23" s="25">
        <v>25.22</v>
      </c>
      <c r="L23" s="25">
        <v>23.76</v>
      </c>
      <c r="M23" s="25">
        <v>24.4</v>
      </c>
      <c r="N23" s="26">
        <v>23.8</v>
      </c>
      <c r="O23" s="27">
        <f t="shared" si="0"/>
        <v>23.643333333333334</v>
      </c>
      <c r="P23" s="9"/>
      <c r="Q23" s="9"/>
      <c r="R23" s="9"/>
      <c r="S23" s="9"/>
      <c r="T23" s="9"/>
      <c r="U23" s="9"/>
      <c r="V23" s="10"/>
      <c r="W23" s="10"/>
      <c r="X23" s="10"/>
      <c r="Y23" s="10"/>
      <c r="Z23" s="10"/>
      <c r="AA23" s="10"/>
      <c r="AB23" s="10"/>
    </row>
    <row r="24" spans="1:28" ht="15" customHeight="1" x14ac:dyDescent="0.2">
      <c r="A24" s="62">
        <v>2011</v>
      </c>
      <c r="B24" s="63"/>
      <c r="C24" s="24">
        <v>22.93</v>
      </c>
      <c r="D24" s="25">
        <v>20.239999999999998</v>
      </c>
      <c r="E24" s="25">
        <v>22.24</v>
      </c>
      <c r="F24" s="25">
        <v>21.06</v>
      </c>
      <c r="G24" s="25">
        <v>22.84</v>
      </c>
      <c r="H24" s="25">
        <v>24.28</v>
      </c>
      <c r="I24" s="25">
        <v>25.1</v>
      </c>
      <c r="J24" s="25">
        <v>24.52</v>
      </c>
      <c r="K24" s="25">
        <v>26.46</v>
      </c>
      <c r="L24" s="25">
        <v>25.58</v>
      </c>
      <c r="M24" s="25">
        <v>26</v>
      </c>
      <c r="N24" s="26">
        <v>23.68</v>
      </c>
      <c r="O24" s="27">
        <f t="shared" si="0"/>
        <v>23.744166666666668</v>
      </c>
    </row>
    <row r="25" spans="1:28" ht="15" customHeight="1" x14ac:dyDescent="0.2">
      <c r="A25" s="65" t="s">
        <v>46</v>
      </c>
      <c r="B25" s="66"/>
      <c r="C25" s="28">
        <f>AVERAGE(C22:C24)</f>
        <v>21.3</v>
      </c>
      <c r="D25" s="29">
        <f t="shared" ref="D25:N25" si="1">AVERAGE(D22:D24)</f>
        <v>21.52333333333333</v>
      </c>
      <c r="E25" s="29">
        <f t="shared" si="1"/>
        <v>21.706666666666663</v>
      </c>
      <c r="F25" s="29">
        <f t="shared" si="1"/>
        <v>22.053333333333331</v>
      </c>
      <c r="G25" s="29">
        <f t="shared" si="1"/>
        <v>22.556666666666668</v>
      </c>
      <c r="H25" s="29">
        <f t="shared" si="1"/>
        <v>23.14</v>
      </c>
      <c r="I25" s="29">
        <f t="shared" si="1"/>
        <v>24.363333333333333</v>
      </c>
      <c r="J25" s="29">
        <f t="shared" si="1"/>
        <v>25.923333333333332</v>
      </c>
      <c r="K25" s="29">
        <f t="shared" si="1"/>
        <v>25.053333333333331</v>
      </c>
      <c r="L25" s="29">
        <f t="shared" si="1"/>
        <v>23.946666666666669</v>
      </c>
      <c r="M25" s="29">
        <f t="shared" si="1"/>
        <v>24.62</v>
      </c>
      <c r="N25" s="30">
        <f t="shared" si="1"/>
        <v>23.22</v>
      </c>
      <c r="O25" s="31">
        <f>AVERAGE(C25:N25)</f>
        <v>23.283888888888885</v>
      </c>
    </row>
    <row r="26" spans="1:28" ht="15" customHeight="1" x14ac:dyDescent="0.2">
      <c r="A26" s="67"/>
      <c r="B26" s="68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  <row r="27" spans="1:28" ht="27.75" customHeight="1" x14ac:dyDescent="0.2">
      <c r="A27" s="56"/>
      <c r="B27" s="57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28" ht="15" customHeight="1" x14ac:dyDescent="0.2">
      <c r="I28" s="5"/>
      <c r="J28" s="5"/>
      <c r="K28" s="5"/>
    </row>
    <row r="30" spans="1:28" ht="15" customHeight="1" x14ac:dyDescent="0.2">
      <c r="A30" s="2" t="s">
        <v>63</v>
      </c>
      <c r="D30" s="1"/>
      <c r="I30" s="5"/>
      <c r="J30" s="5"/>
      <c r="K30" s="5"/>
      <c r="P30" s="5"/>
      <c r="Q30" s="5"/>
      <c r="R30" s="5"/>
      <c r="S30" s="5"/>
      <c r="T30" s="5"/>
      <c r="U30" s="5"/>
    </row>
    <row r="31" spans="1:28" ht="15" customHeight="1" x14ac:dyDescent="0.2">
      <c r="A31" s="3"/>
      <c r="B31" s="2"/>
      <c r="D31" s="4"/>
      <c r="I31" s="5"/>
      <c r="J31" s="5"/>
      <c r="K31" s="5"/>
      <c r="P31" s="5"/>
      <c r="Q31" s="5"/>
      <c r="R31" s="5"/>
      <c r="S31" s="5"/>
      <c r="T31" s="5"/>
      <c r="U31" s="5"/>
    </row>
    <row r="32" spans="1:28" ht="15" customHeight="1" x14ac:dyDescent="0.2">
      <c r="A32" s="58" t="s">
        <v>32</v>
      </c>
      <c r="B32" s="58"/>
      <c r="C32" s="39" t="s">
        <v>33</v>
      </c>
      <c r="D32" s="39" t="s">
        <v>34</v>
      </c>
      <c r="E32" s="39" t="s">
        <v>35</v>
      </c>
      <c r="F32" s="39" t="s">
        <v>36</v>
      </c>
      <c r="G32" s="39" t="s">
        <v>37</v>
      </c>
      <c r="H32" s="39" t="s">
        <v>38</v>
      </c>
      <c r="I32" s="39" t="s">
        <v>39</v>
      </c>
      <c r="J32" s="39" t="s">
        <v>40</v>
      </c>
      <c r="K32" s="39" t="s">
        <v>41</v>
      </c>
      <c r="L32" s="39" t="s">
        <v>42</v>
      </c>
      <c r="M32" s="39" t="s">
        <v>43</v>
      </c>
      <c r="N32" s="39" t="s">
        <v>44</v>
      </c>
      <c r="O32" s="40" t="s">
        <v>45</v>
      </c>
      <c r="P32" s="9"/>
      <c r="Q32" s="9"/>
      <c r="R32" s="9"/>
      <c r="S32" s="9"/>
      <c r="T32" s="9"/>
      <c r="U32" s="9"/>
      <c r="V32" s="10"/>
      <c r="W32" s="10"/>
      <c r="X32" s="10"/>
      <c r="Y32" s="10"/>
      <c r="Z32" s="10"/>
      <c r="AA32" s="10"/>
      <c r="AB32" s="10"/>
    </row>
    <row r="33" spans="1:28" ht="15" customHeight="1" x14ac:dyDescent="0.2">
      <c r="A33" s="59">
        <v>2009</v>
      </c>
      <c r="B33" s="59"/>
      <c r="C33" s="20">
        <f t="shared" ref="C33:N33" si="2">7*2.221/(48/100)+$O$17/(C22/100)</f>
        <v>536.67601802824004</v>
      </c>
      <c r="D33" s="20">
        <f t="shared" si="2"/>
        <v>501.21283696671361</v>
      </c>
      <c r="E33" s="20">
        <f t="shared" si="2"/>
        <v>499.67930295950157</v>
      </c>
      <c r="F33" s="20">
        <f t="shared" si="2"/>
        <v>473.89068708609278</v>
      </c>
      <c r="G33" s="20">
        <f t="shared" si="2"/>
        <v>487.97044893697802</v>
      </c>
      <c r="H33" s="20">
        <f t="shared" si="2"/>
        <v>482.84003378378378</v>
      </c>
      <c r="I33" s="20">
        <f t="shared" si="2"/>
        <v>464.91553489042673</v>
      </c>
      <c r="J33" s="20">
        <f t="shared" si="2"/>
        <v>425.00835051040445</v>
      </c>
      <c r="K33" s="20">
        <f t="shared" si="2"/>
        <v>458.28396152754118</v>
      </c>
      <c r="L33" s="20">
        <f t="shared" si="2"/>
        <v>476.83402777777781</v>
      </c>
      <c r="M33" s="20">
        <f t="shared" si="2"/>
        <v>458.64704283887471</v>
      </c>
      <c r="N33" s="20">
        <f t="shared" si="2"/>
        <v>483.24621092575899</v>
      </c>
      <c r="O33" s="23">
        <f t="shared" ref="O33:O35" si="3">AVERAGE(C33:N33)</f>
        <v>479.10037135267447</v>
      </c>
      <c r="P33" s="33"/>
      <c r="Q33" s="9"/>
      <c r="R33" s="9"/>
      <c r="S33" s="9"/>
      <c r="T33" s="9"/>
      <c r="U33" s="9"/>
      <c r="V33" s="10"/>
      <c r="W33" s="10"/>
      <c r="X33" s="10"/>
      <c r="Y33" s="10"/>
      <c r="Z33" s="10"/>
      <c r="AA33" s="10"/>
      <c r="AB33" s="10"/>
    </row>
    <row r="34" spans="1:28" ht="15" customHeight="1" x14ac:dyDescent="0.2">
      <c r="A34" s="60">
        <v>2010</v>
      </c>
      <c r="B34" s="60"/>
      <c r="C34" s="20">
        <f t="shared" ref="C34:N34" si="4">7*2.221/(48/100)+$O$17/(C23/100)</f>
        <v>505.4264802112898</v>
      </c>
      <c r="D34" s="20">
        <f t="shared" si="4"/>
        <v>467.17219202898548</v>
      </c>
      <c r="E34" s="20">
        <f t="shared" si="4"/>
        <v>497.93893156424582</v>
      </c>
      <c r="F34" s="20">
        <f t="shared" si="4"/>
        <v>477.82388177431329</v>
      </c>
      <c r="G34" s="20">
        <f t="shared" si="4"/>
        <v>469.45252039627042</v>
      </c>
      <c r="H34" s="20">
        <f t="shared" si="4"/>
        <v>468.30937409183372</v>
      </c>
      <c r="I34" s="20">
        <f t="shared" si="4"/>
        <v>434.48045587052673</v>
      </c>
      <c r="J34" s="20">
        <f t="shared" si="4"/>
        <v>392.36078563714904</v>
      </c>
      <c r="K34" s="20">
        <f t="shared" si="4"/>
        <v>428.90028912238967</v>
      </c>
      <c r="L34" s="20">
        <f t="shared" si="4"/>
        <v>453.26500420875419</v>
      </c>
      <c r="M34" s="20">
        <f t="shared" si="4"/>
        <v>442.22564890710385</v>
      </c>
      <c r="N34" s="20">
        <f t="shared" si="4"/>
        <v>452.55765056022409</v>
      </c>
      <c r="O34" s="27">
        <f t="shared" si="3"/>
        <v>457.49276786442391</v>
      </c>
      <c r="P34" s="33"/>
      <c r="Q34" s="9"/>
      <c r="R34" s="9"/>
      <c r="S34" s="9"/>
      <c r="T34" s="9"/>
      <c r="U34" s="9"/>
      <c r="V34" s="10"/>
      <c r="W34" s="10"/>
      <c r="X34" s="10"/>
      <c r="Y34" s="10"/>
      <c r="Z34" s="10"/>
      <c r="AA34" s="10"/>
      <c r="AB34" s="10"/>
    </row>
    <row r="35" spans="1:28" ht="15" customHeight="1" x14ac:dyDescent="0.2">
      <c r="A35" s="60">
        <v>2011</v>
      </c>
      <c r="B35" s="60"/>
      <c r="C35" s="20">
        <f t="shared" ref="C35:N35" si="5">7*2.221/(48/100)+$O$17/(C24/100)</f>
        <v>468.49948302805643</v>
      </c>
      <c r="D35" s="20">
        <f t="shared" si="5"/>
        <v>526.4607295783926</v>
      </c>
      <c r="E35" s="20">
        <f t="shared" si="5"/>
        <v>482.02987110311756</v>
      </c>
      <c r="F35" s="20">
        <f t="shared" si="5"/>
        <v>507.22339150047492</v>
      </c>
      <c r="G35" s="20">
        <f t="shared" si="5"/>
        <v>470.21795461179221</v>
      </c>
      <c r="H35" s="20">
        <f t="shared" si="5"/>
        <v>444.25119783086217</v>
      </c>
      <c r="I35" s="20">
        <f t="shared" si="5"/>
        <v>430.7959578353254</v>
      </c>
      <c r="J35" s="20">
        <f t="shared" si="5"/>
        <v>440.21992591082113</v>
      </c>
      <c r="K35" s="20">
        <f t="shared" si="5"/>
        <v>410.31853269085411</v>
      </c>
      <c r="L35" s="20">
        <f t="shared" si="5"/>
        <v>423.31999771957265</v>
      </c>
      <c r="M35" s="20">
        <f t="shared" si="5"/>
        <v>417.00496794871793</v>
      </c>
      <c r="N35" s="20">
        <f t="shared" si="5"/>
        <v>454.68688063063064</v>
      </c>
      <c r="O35" s="27">
        <f t="shared" si="3"/>
        <v>456.25240753238478</v>
      </c>
      <c r="P35" s="34"/>
    </row>
    <row r="36" spans="1:28" ht="15" customHeight="1" x14ac:dyDescent="0.2">
      <c r="A36" s="61" t="s">
        <v>46</v>
      </c>
      <c r="B36" s="61"/>
      <c r="C36" s="20">
        <f>7*2.221/(48/100)+$O$17/(C25/100)</f>
        <v>501.87315140845072</v>
      </c>
      <c r="D36" s="29">
        <f t="shared" ref="D36:F36" si="6">AVERAGE(D33:D35)</f>
        <v>498.28191952469723</v>
      </c>
      <c r="E36" s="29">
        <f t="shared" si="6"/>
        <v>493.21603520895496</v>
      </c>
      <c r="F36" s="29">
        <f t="shared" si="6"/>
        <v>486.31265345362698</v>
      </c>
      <c r="G36" s="29">
        <f t="shared" ref="G36:N36" si="7">AVERAGE(G33:G35)</f>
        <v>475.88030798168023</v>
      </c>
      <c r="H36" s="29">
        <f t="shared" si="7"/>
        <v>465.13353523549318</v>
      </c>
      <c r="I36" s="29">
        <f t="shared" si="7"/>
        <v>443.39731619875965</v>
      </c>
      <c r="J36" s="29">
        <f t="shared" si="7"/>
        <v>419.19635401945817</v>
      </c>
      <c r="K36" s="29">
        <f t="shared" si="7"/>
        <v>432.50092778026163</v>
      </c>
      <c r="L36" s="29">
        <f t="shared" si="7"/>
        <v>451.13967656870159</v>
      </c>
      <c r="M36" s="29">
        <f t="shared" si="7"/>
        <v>439.29255323156548</v>
      </c>
      <c r="N36" s="30">
        <f t="shared" si="7"/>
        <v>463.49691403887124</v>
      </c>
      <c r="O36" s="31">
        <f>AVERAGE(C36:N36)</f>
        <v>464.14344538754341</v>
      </c>
      <c r="P36" s="34"/>
    </row>
    <row r="37" spans="1:28" ht="15" customHeight="1" x14ac:dyDescent="0.2">
      <c r="A37" s="55" t="s">
        <v>47</v>
      </c>
      <c r="B37" s="55"/>
      <c r="C37" s="32">
        <f>C36/$O36</f>
        <v>1.0812888911732974</v>
      </c>
      <c r="D37" s="32">
        <f t="shared" ref="D37:O37" si="8">D36/$O36</f>
        <v>1.0735515592785101</v>
      </c>
      <c r="E37" s="32">
        <f t="shared" si="8"/>
        <v>1.0626370793562256</v>
      </c>
      <c r="F37" s="32">
        <f t="shared" si="8"/>
        <v>1.047763699533822</v>
      </c>
      <c r="G37" s="32">
        <f t="shared" si="8"/>
        <v>1.0252871449780723</v>
      </c>
      <c r="H37" s="32">
        <f t="shared" si="8"/>
        <v>1.0021331548636285</v>
      </c>
      <c r="I37" s="32">
        <f t="shared" si="8"/>
        <v>0.95530233294264999</v>
      </c>
      <c r="J37" s="32">
        <f t="shared" si="8"/>
        <v>0.90316120627200502</v>
      </c>
      <c r="K37" s="32">
        <f t="shared" si="8"/>
        <v>0.93182599491228113</v>
      </c>
      <c r="L37" s="32">
        <f t="shared" si="8"/>
        <v>0.9719832975170335</v>
      </c>
      <c r="M37" s="32">
        <f t="shared" si="8"/>
        <v>0.94645859506810803</v>
      </c>
      <c r="N37" s="32">
        <f t="shared" si="8"/>
        <v>0.99860704410436663</v>
      </c>
      <c r="O37" s="32">
        <f t="shared" si="8"/>
        <v>1</v>
      </c>
      <c r="P37" s="34"/>
    </row>
    <row r="38" spans="1:28" ht="27.75" customHeight="1" x14ac:dyDescent="0.2">
      <c r="A38" s="56" t="s">
        <v>64</v>
      </c>
      <c r="B38" s="57"/>
      <c r="C38" s="41">
        <f t="shared" ref="C38:O38" si="9">C25</f>
        <v>21.3</v>
      </c>
      <c r="D38" s="41">
        <f t="shared" si="9"/>
        <v>21.52333333333333</v>
      </c>
      <c r="E38" s="41">
        <f t="shared" si="9"/>
        <v>21.706666666666663</v>
      </c>
      <c r="F38" s="41">
        <f t="shared" si="9"/>
        <v>22.053333333333331</v>
      </c>
      <c r="G38" s="41">
        <f t="shared" si="9"/>
        <v>22.556666666666668</v>
      </c>
      <c r="H38" s="41">
        <f t="shared" si="9"/>
        <v>23.14</v>
      </c>
      <c r="I38" s="41">
        <f t="shared" si="9"/>
        <v>24.363333333333333</v>
      </c>
      <c r="J38" s="41">
        <f t="shared" si="9"/>
        <v>25.923333333333332</v>
      </c>
      <c r="K38" s="41">
        <f t="shared" si="9"/>
        <v>25.053333333333331</v>
      </c>
      <c r="L38" s="41">
        <f t="shared" si="9"/>
        <v>23.946666666666669</v>
      </c>
      <c r="M38" s="41">
        <f t="shared" si="9"/>
        <v>24.62</v>
      </c>
      <c r="N38" s="41">
        <f t="shared" si="9"/>
        <v>23.22</v>
      </c>
      <c r="O38" s="41">
        <f t="shared" si="9"/>
        <v>23.283888888888885</v>
      </c>
      <c r="P38" s="34"/>
    </row>
  </sheetData>
  <mergeCells count="63">
    <mergeCell ref="C16:D16"/>
    <mergeCell ref="C15:D15"/>
    <mergeCell ref="C17:D17"/>
    <mergeCell ref="E16:F16"/>
    <mergeCell ref="O17:P17"/>
    <mergeCell ref="K16:L16"/>
    <mergeCell ref="K17:L17"/>
    <mergeCell ref="G17:H17"/>
    <mergeCell ref="G15:H15"/>
    <mergeCell ref="G16:H16"/>
    <mergeCell ref="E17:F17"/>
    <mergeCell ref="M17:N17"/>
    <mergeCell ref="I15:J15"/>
    <mergeCell ref="I16:J16"/>
    <mergeCell ref="K15:L15"/>
    <mergeCell ref="Q5:R5"/>
    <mergeCell ref="I13:N13"/>
    <mergeCell ref="O15:P15"/>
    <mergeCell ref="O16:P16"/>
    <mergeCell ref="I17:J17"/>
    <mergeCell ref="M15:N15"/>
    <mergeCell ref="M16:N16"/>
    <mergeCell ref="O5:P5"/>
    <mergeCell ref="I14:N14"/>
    <mergeCell ref="A2:A3"/>
    <mergeCell ref="I4:J4"/>
    <mergeCell ref="M4:N4"/>
    <mergeCell ref="M5:N5"/>
    <mergeCell ref="E15:F15"/>
    <mergeCell ref="K2:K3"/>
    <mergeCell ref="G2:H3"/>
    <mergeCell ref="I2:J3"/>
    <mergeCell ref="L2:L3"/>
    <mergeCell ref="M2:N3"/>
    <mergeCell ref="K1:U1"/>
    <mergeCell ref="B1:J1"/>
    <mergeCell ref="E4:F4"/>
    <mergeCell ref="E2:F3"/>
    <mergeCell ref="C4:D4"/>
    <mergeCell ref="C2:D3"/>
    <mergeCell ref="G4:H4"/>
    <mergeCell ref="T2:U2"/>
    <mergeCell ref="Q4:R4"/>
    <mergeCell ref="Q2:R3"/>
    <mergeCell ref="S2:S3"/>
    <mergeCell ref="O2:P3"/>
    <mergeCell ref="O4:P4"/>
    <mergeCell ref="B2:B3"/>
    <mergeCell ref="A21:B21"/>
    <mergeCell ref="A37:B37"/>
    <mergeCell ref="A38:B38"/>
    <mergeCell ref="A32:B32"/>
    <mergeCell ref="A33:B33"/>
    <mergeCell ref="A34:B34"/>
    <mergeCell ref="A35:B35"/>
    <mergeCell ref="A36:B36"/>
    <mergeCell ref="A23:B23"/>
    <mergeCell ref="B14:H14"/>
    <mergeCell ref="A25:B25"/>
    <mergeCell ref="A24:B24"/>
    <mergeCell ref="A27:B27"/>
    <mergeCell ref="A26:B26"/>
    <mergeCell ref="A22:B22"/>
  </mergeCells>
  <phoneticPr fontId="0" type="noConversion"/>
  <pageMargins left="0" right="0" top="0.98425196850393704" bottom="0.98425196850393704" header="0.37" footer="0.32"/>
  <pageSetup paperSize="9" scale="65" orientation="landscape" r:id="rId1"/>
  <headerFooter alignWithMargins="0">
    <oddHeader>&amp;L&amp;"Arial,Vet"Gegevens Referentie-installatie
Perceel 2: Waterschap Noorderzijlvest&amp;CBijlage C2</oddHeader>
    <oddFooter>&amp;Cd.d. 24 augustus 2012 behoort bij de 1e nota van inlichtingen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</vt:lpstr>
    </vt:vector>
  </TitlesOfParts>
  <Company>Waterschap Veluwe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hkre</cp:lastModifiedBy>
  <cp:lastPrinted>2012-08-22T13:42:04Z</cp:lastPrinted>
  <dcterms:created xsi:type="dcterms:W3CDTF">2006-09-20T08:47:11Z</dcterms:created>
  <dcterms:modified xsi:type="dcterms:W3CDTF">2012-08-22T13:51:09Z</dcterms:modified>
</cp:coreProperties>
</file>