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 activeTab="2"/>
  </bookViews>
  <sheets>
    <sheet name="Perceel 1" sheetId="5" r:id="rId1"/>
    <sheet name="Perceel 2" sheetId="8" r:id="rId2"/>
    <sheet name="Perceel 3" sheetId="9" r:id="rId3"/>
  </sheets>
  <calcPr calcId="145621"/>
</workbook>
</file>

<file path=xl/calcChain.xml><?xml version="1.0" encoding="utf-8"?>
<calcChain xmlns="http://schemas.openxmlformats.org/spreadsheetml/2006/main">
  <c r="K20" i="8" l="1"/>
  <c r="K13" i="9"/>
  <c r="G14" i="8"/>
  <c r="G13" i="8"/>
  <c r="G12" i="8"/>
  <c r="G11" i="8"/>
  <c r="K14" i="8"/>
  <c r="K13" i="8"/>
  <c r="K12" i="8"/>
  <c r="K11" i="8"/>
  <c r="G11" i="9"/>
  <c r="K11" i="9" s="1"/>
  <c r="G10" i="9"/>
  <c r="K10" i="9" s="1"/>
  <c r="G9" i="9"/>
  <c r="K9" i="9" s="1"/>
  <c r="G8" i="9"/>
  <c r="K8" i="9" s="1"/>
  <c r="K12" i="9" s="1"/>
  <c r="G18" i="8"/>
  <c r="K18" i="8" s="1"/>
  <c r="G17" i="8"/>
  <c r="K17" i="8" s="1"/>
  <c r="G16" i="8"/>
  <c r="K16" i="8" s="1"/>
  <c r="G15" i="8"/>
  <c r="K15" i="8" s="1"/>
  <c r="G10" i="8"/>
  <c r="K10" i="8" s="1"/>
  <c r="G9" i="8"/>
  <c r="K9" i="8" s="1"/>
  <c r="G8" i="8"/>
  <c r="K8" i="8" s="1"/>
  <c r="K19" i="8" s="1"/>
  <c r="K15" i="9" l="1"/>
  <c r="K28" i="9" s="1"/>
  <c r="K22" i="8"/>
  <c r="K35" i="8" s="1"/>
  <c r="G14" i="5" l="1"/>
  <c r="G13" i="5"/>
  <c r="G12" i="5"/>
  <c r="G11" i="5"/>
  <c r="G10" i="5"/>
  <c r="G9" i="5"/>
  <c r="G8" i="5"/>
  <c r="K8" i="5"/>
  <c r="K9" i="5"/>
  <c r="K10" i="5"/>
  <c r="K11" i="5"/>
  <c r="K12" i="5"/>
  <c r="K13" i="5"/>
  <c r="K14" i="5"/>
  <c r="K15" i="5" l="1"/>
  <c r="K16" i="5" l="1"/>
  <c r="K18" i="5" s="1"/>
  <c r="K31" i="5" s="1"/>
</calcChain>
</file>

<file path=xl/sharedStrings.xml><?xml version="1.0" encoding="utf-8"?>
<sst xmlns="http://schemas.openxmlformats.org/spreadsheetml/2006/main" count="142" uniqueCount="60">
  <si>
    <t>Artikel Omschrijving</t>
  </si>
  <si>
    <t>Raming 2017</t>
  </si>
  <si>
    <t>Raming 2018</t>
  </si>
  <si>
    <t>Totaal Prijs</t>
  </si>
  <si>
    <t>Totaal prijs
(per item)</t>
  </si>
  <si>
    <t>Prijs per eenheid
(in Euro)</t>
  </si>
  <si>
    <t>Knock-out</t>
  </si>
  <si>
    <t>punten</t>
  </si>
  <si>
    <t>Reguliere afroepen</t>
  </si>
  <si>
    <t>Naam</t>
  </si>
  <si>
    <t>Functie</t>
  </si>
  <si>
    <t>Onderneming</t>
  </si>
  <si>
    <t>Handtekening</t>
  </si>
  <si>
    <t>Plaats en datum</t>
  </si>
  <si>
    <t>Zak, waterdicht, binnenzak, groot</t>
  </si>
  <si>
    <t>Zak, waterdicht, binnenzak, klein</t>
  </si>
  <si>
    <t>Raming 2019</t>
  </si>
  <si>
    <t>27 weken of meer</t>
  </si>
  <si>
    <t>26 weken</t>
  </si>
  <si>
    <t>25 weken</t>
  </si>
  <si>
    <t>24 weken</t>
  </si>
  <si>
    <t>23 weken</t>
  </si>
  <si>
    <t>22 weken</t>
  </si>
  <si>
    <t>20 weken</t>
  </si>
  <si>
    <t>19 weken of minder</t>
  </si>
  <si>
    <t>Opbouwtas Schop Pionier Woodland</t>
  </si>
  <si>
    <t>Opbouwtas Schop Pionier Forest</t>
  </si>
  <si>
    <t>Score Levertijd</t>
  </si>
  <si>
    <t>De gele cellen dienen door de Inschrijver ingevuld te worden
(de vooraf ingevulde waarden zijn willekeurig)</t>
  </si>
  <si>
    <r>
      <t xml:space="preserve">Score EMVI </t>
    </r>
    <r>
      <rPr>
        <b/>
        <u/>
        <sz val="16"/>
        <color theme="1"/>
        <rFont val="Calibri"/>
        <family val="2"/>
        <scheme val="minor"/>
      </rPr>
      <t>PERCEEL 1</t>
    </r>
    <r>
      <rPr>
        <b/>
        <sz val="16"/>
        <color theme="1"/>
        <rFont val="Calibri"/>
        <family val="2"/>
        <scheme val="minor"/>
      </rPr>
      <t xml:space="preserve"> (= Score Prijs + Score Levertijd)</t>
    </r>
  </si>
  <si>
    <t>Score Prijs</t>
  </si>
  <si>
    <t>Ondertekeningsblok voor aangeboden waarden (de gele cellen)</t>
  </si>
  <si>
    <t>Subgunningscriterium Prijs (maximaal 90 punten)</t>
  </si>
  <si>
    <t>Subgunningscriterium Levertijd (maximaal 10 punten)</t>
  </si>
  <si>
    <r>
      <rPr>
        <b/>
        <i/>
        <u/>
        <sz val="11"/>
        <color rgb="FFFF0000"/>
        <rFont val="Calibri"/>
        <family val="2"/>
        <scheme val="minor"/>
      </rPr>
      <t>Laagste Prijs</t>
    </r>
    <r>
      <rPr>
        <i/>
        <sz val="11"/>
        <color rgb="FFFF0000"/>
        <rFont val="Calibri"/>
        <family val="2"/>
        <scheme val="minor"/>
      </rPr>
      <t xml:space="preserve"> van alle Inschrijvers
(wordt na ontvangst Inschrijvingen ingevuld door de Aanbestedende Dienst,
is hier nu nog een fictieve waarde)</t>
    </r>
  </si>
  <si>
    <r>
      <t xml:space="preserve">Score EMVI </t>
    </r>
    <r>
      <rPr>
        <b/>
        <u/>
        <sz val="16"/>
        <color theme="1"/>
        <rFont val="Calibri"/>
        <family val="2"/>
        <scheme val="minor"/>
      </rPr>
      <t>PERCEEL 2</t>
    </r>
    <r>
      <rPr>
        <b/>
        <sz val="16"/>
        <color theme="1"/>
        <rFont val="Calibri"/>
        <family val="2"/>
        <scheme val="minor"/>
      </rPr>
      <t xml:space="preserve"> (= Score Prijs + Score Levertijd)</t>
    </r>
  </si>
  <si>
    <r>
      <t xml:space="preserve">Score EMVI </t>
    </r>
    <r>
      <rPr>
        <b/>
        <u/>
        <sz val="16"/>
        <color theme="1"/>
        <rFont val="Calibri"/>
        <family val="2"/>
        <scheme val="minor"/>
      </rPr>
      <t>PERCEEL 3</t>
    </r>
    <r>
      <rPr>
        <b/>
        <sz val="16"/>
        <color theme="1"/>
        <rFont val="Calibri"/>
        <family val="2"/>
        <scheme val="minor"/>
      </rPr>
      <t xml:space="preserve"> (= Score Prijs + Score Levertijd)</t>
    </r>
  </si>
  <si>
    <t>Hoes, jungle, camouflage, maat L</t>
  </si>
  <si>
    <t>Hoes, desert, camouflage, maat L</t>
  </si>
  <si>
    <t>Hoes, wit, maat L</t>
  </si>
  <si>
    <t>Hoes, woodland camouflage, maat S</t>
  </si>
  <si>
    <t xml:space="preserve">Hoes, woodland camouflage, maat L </t>
  </si>
  <si>
    <t>Opbouwtas, Modulair Gevechtsvest, Woodland, 3x Dimaco Magazijn</t>
  </si>
  <si>
    <t>Opbouwtas, Modulair Gevechtsvest, Woodland,1x Handgranaat, Basis</t>
  </si>
  <si>
    <t>Opbouwtas, Modulair Gevechtsvest, Woodland, 1x Algemeen, Basis</t>
  </si>
  <si>
    <t>Opbouwtas, Modulair Gevechtsvest, Woodland, Veldfles, Basis</t>
  </si>
  <si>
    <t>Opbouwtas, Modulair Gevechtsvest, Woodland, Alg, Klein, Basis</t>
  </si>
  <si>
    <t>Opbouwtas, Modulair Gevechtsvest, Woodland, Alg, Middel, Basis</t>
  </si>
  <si>
    <t>Opbouwtas, Modulair Gevechtsvest, Woodland, Alg, Groot, Basis</t>
  </si>
  <si>
    <t>Opbouwtas, Modulair Gevechtsvest, Woodland, 2xptlmag, Basis</t>
  </si>
  <si>
    <t xml:space="preserve">Gevechtsvest, modulair, groen. </t>
  </si>
  <si>
    <t>Rugzak, Zwart, 60 liter</t>
  </si>
  <si>
    <t>Zijtas, Rugzak, Woodland, Model -2009</t>
  </si>
  <si>
    <t>Daypack, 35 Liter,Coyote Tan</t>
  </si>
  <si>
    <t>Rugzak, Woodland, Klein</t>
  </si>
  <si>
    <r>
      <rPr>
        <b/>
        <u/>
        <sz val="18"/>
        <color theme="1"/>
        <rFont val="Calibri"/>
        <family val="2"/>
        <scheme val="minor"/>
      </rPr>
      <t>PERCEEL 1</t>
    </r>
    <r>
      <rPr>
        <sz val="18"/>
        <color theme="1"/>
        <rFont val="Calibri"/>
        <family val="2"/>
        <scheme val="minor"/>
      </rPr>
      <t xml:space="preserve"> - Waterafstotende hoezen en waterdichte zakken - Inschrijfbiljet &amp; Bepaling Score EMVI</t>
    </r>
  </si>
  <si>
    <r>
      <rPr>
        <b/>
        <u/>
        <sz val="18"/>
        <color theme="1"/>
        <rFont val="Calibri"/>
        <family val="2"/>
        <scheme val="minor"/>
      </rPr>
      <t>PERCEEL 2</t>
    </r>
    <r>
      <rPr>
        <sz val="18"/>
        <color theme="1"/>
        <rFont val="Calibri"/>
        <family val="2"/>
        <scheme val="minor"/>
      </rPr>
      <t xml:space="preserve"> - </t>
    </r>
    <r>
      <rPr>
        <b/>
        <sz val="18"/>
        <color theme="1"/>
        <rFont val="Calibri"/>
        <family val="2"/>
        <scheme val="minor"/>
      </rPr>
      <t>Opbouwtassen en modulair gevechtsvest</t>
    </r>
    <r>
      <rPr>
        <sz val="18"/>
        <color theme="1"/>
        <rFont val="Calibri"/>
        <family val="2"/>
        <scheme val="minor"/>
      </rPr>
      <t xml:space="preserve"> - Inschrijfbiljet &amp; Bepaling Score EMVI</t>
    </r>
  </si>
  <si>
    <r>
      <rPr>
        <b/>
        <u/>
        <sz val="18"/>
        <color theme="1"/>
        <rFont val="Calibri"/>
        <family val="2"/>
        <scheme val="minor"/>
      </rPr>
      <t>PERCEEL 3</t>
    </r>
    <r>
      <rPr>
        <sz val="18"/>
        <color theme="1"/>
        <rFont val="Calibri"/>
        <family val="2"/>
        <scheme val="minor"/>
      </rPr>
      <t xml:space="preserve"> -  </t>
    </r>
    <r>
      <rPr>
        <b/>
        <sz val="18"/>
        <color theme="1"/>
        <rFont val="Calibri"/>
        <family val="2"/>
        <scheme val="minor"/>
      </rPr>
      <t>Rugzakken</t>
    </r>
    <r>
      <rPr>
        <sz val="18"/>
        <color theme="1"/>
        <rFont val="Calibri"/>
        <family val="2"/>
        <scheme val="minor"/>
      </rPr>
      <t xml:space="preserve"> - Inschrijfbiljet &amp; Bepaling Score EMVI</t>
    </r>
  </si>
  <si>
    <t>Raming 2020</t>
  </si>
  <si>
    <t xml:space="preserve">Raming 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</si>
</sst>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&quot;€&quot;\ #,##0.000"/>
    <numFmt numFmtId="166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4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3" fontId="1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10" xfId="0" applyNumberFormat="1" applyBorder="1" applyAlignment="1">
      <alignment vertical="center"/>
    </xf>
    <xf numFmtId="166" fontId="0" fillId="2" borderId="10" xfId="0" applyNumberFormat="1" applyFill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0" fillId="0" borderId="7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3" fontId="2" fillId="3" borderId="23" xfId="0" applyNumberFormat="1" applyFont="1" applyFill="1" applyBorder="1" applyAlignment="1">
      <alignment vertical="center"/>
    </xf>
    <xf numFmtId="164" fontId="2" fillId="3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left" vertical="center"/>
    </xf>
    <xf numFmtId="166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3" fillId="0" borderId="11" xfId="0" applyNumberFormat="1" applyFont="1" applyFill="1" applyBorder="1" applyAlignment="1">
      <alignment vertical="center"/>
    </xf>
    <xf numFmtId="166" fontId="3" fillId="0" borderId="11" xfId="0" applyNumberFormat="1" applyFont="1" applyBorder="1" applyAlignment="1">
      <alignment vertical="center"/>
    </xf>
    <xf numFmtId="166" fontId="0" fillId="0" borderId="24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164" fontId="3" fillId="0" borderId="15" xfId="0" applyNumberFormat="1" applyFont="1" applyBorder="1" applyAlignment="1">
      <alignment vertical="center"/>
    </xf>
    <xf numFmtId="166" fontId="3" fillId="0" borderId="15" xfId="0" applyNumberFormat="1" applyFont="1" applyFill="1" applyBorder="1" applyAlignment="1">
      <alignment vertical="center"/>
    </xf>
    <xf numFmtId="165" fontId="2" fillId="3" borderId="25" xfId="0" applyNumberFormat="1" applyFont="1" applyFill="1" applyBorder="1" applyAlignment="1">
      <alignment horizontal="center" vertical="center" wrapText="1"/>
    </xf>
    <xf numFmtId="3" fontId="2" fillId="3" borderId="2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165" fontId="2" fillId="3" borderId="23" xfId="0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/>
    </xf>
    <xf numFmtId="1" fontId="0" fillId="0" borderId="21" xfId="0" applyNumberFormat="1" applyFill="1" applyBorder="1" applyAlignment="1">
      <alignment vertical="center"/>
    </xf>
    <xf numFmtId="0" fontId="2" fillId="3" borderId="26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right" vertical="center"/>
    </xf>
    <xf numFmtId="166" fontId="12" fillId="0" borderId="32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top"/>
    </xf>
    <xf numFmtId="0" fontId="0" fillId="0" borderId="0" xfId="0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3" fontId="5" fillId="4" borderId="15" xfId="0" applyNumberFormat="1" applyFont="1" applyFill="1" applyBorder="1" applyAlignment="1">
      <alignment vertical="center"/>
    </xf>
    <xf numFmtId="164" fontId="5" fillId="4" borderId="15" xfId="0" applyNumberFormat="1" applyFont="1" applyFill="1" applyBorder="1" applyAlignment="1">
      <alignment vertical="center"/>
    </xf>
    <xf numFmtId="165" fontId="5" fillId="4" borderId="15" xfId="0" applyNumberFormat="1" applyFont="1" applyFill="1" applyBorder="1" applyAlignment="1">
      <alignment vertical="center"/>
    </xf>
    <xf numFmtId="4" fontId="5" fillId="4" borderId="8" xfId="0" applyNumberFormat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3" fontId="0" fillId="3" borderId="2" xfId="0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/>
    </xf>
    <xf numFmtId="3" fontId="5" fillId="5" borderId="15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5" fontId="5" fillId="5" borderId="15" xfId="0" applyNumberFormat="1" applyFont="1" applyFill="1" applyBorder="1" applyAlignment="1">
      <alignment vertical="center"/>
    </xf>
    <xf numFmtId="4" fontId="5" fillId="5" borderId="8" xfId="0" applyNumberFormat="1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vertical="center"/>
    </xf>
    <xf numFmtId="3" fontId="5" fillId="6" borderId="15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5" fontId="5" fillId="6" borderId="15" xfId="0" applyNumberFormat="1" applyFont="1" applyFill="1" applyBorder="1" applyAlignment="1">
      <alignment vertical="center"/>
    </xf>
    <xf numFmtId="4" fontId="5" fillId="6" borderId="8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3" fontId="7" fillId="0" borderId="29" xfId="0" applyNumberFormat="1" applyFont="1" applyBorder="1" applyAlignment="1">
      <alignment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right" vertical="center" wrapText="1"/>
    </xf>
    <xf numFmtId="0" fontId="11" fillId="0" borderId="31" xfId="0" applyFont="1" applyBorder="1" applyAlignment="1">
      <alignment horizontal="right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3" fillId="0" borderId="33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3" fontId="7" fillId="0" borderId="2" xfId="0" applyNumberFormat="1" applyFont="1" applyBorder="1" applyAlignment="1">
      <alignment vertical="center"/>
    </xf>
    <xf numFmtId="3" fontId="7" fillId="0" borderId="27" xfId="0" applyNumberFormat="1" applyFont="1" applyBorder="1" applyAlignment="1">
      <alignment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16</xdr:row>
      <xdr:rowOff>66675</xdr:rowOff>
    </xdr:from>
    <xdr:ext cx="4152900" cy="4726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vak 2"/>
            <xdr:cNvSpPr txBox="1"/>
          </xdr:nvSpPr>
          <xdr:spPr>
            <a:xfrm>
              <a:off x="161925" y="48672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</a:rPr>
                      <m:t>𝑆𝑐𝑜</m:t>
                    </m:r>
                    <m:r>
                      <a:rPr lang="nl-NL" sz="1100" b="0" i="1">
                        <a:latin typeface="Cambria Math"/>
                      </a:rPr>
                      <m:t>𝑟</m:t>
                    </m:r>
                    <m:r>
                      <a:rPr lang="en-US" sz="1100" b="0" i="1">
                        <a:latin typeface="Cambria Math"/>
                      </a:rPr>
                      <m:t>𝑒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</a:rPr>
                      <m:t>𝑃𝑟𝑖𝑗𝑠</m:t>
                    </m:r>
                    <m:r>
                      <a:rPr lang="en-US" sz="1100" b="0" i="1">
                        <a:latin typeface="Cambria Math"/>
                      </a:rPr>
                      <m:t>= </m:t>
                    </m:r>
                    <m:d>
                      <m:dPr>
                        <m:ctrlPr>
                          <a:rPr lang="en-US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/>
                          </a:rPr>
                          <m:t>1 − </m:t>
                        </m:r>
                        <m:f>
                          <m:fPr>
                            <m:ctrlPr>
                              <a:rPr lang="en-US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𝐼𝑛𝑠𝑐h𝑟𝑖𝑗𝑣𝑒𝑟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den>
                        </m:f>
                      </m:e>
                    </m:d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×90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3" name="Tekstvak 2"/>
            <xdr:cNvSpPr txBox="1"/>
          </xdr:nvSpPr>
          <xdr:spPr>
            <a:xfrm>
              <a:off x="161925" y="48672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𝑆𝑐𝑜</a:t>
              </a:r>
              <a:r>
                <a:rPr lang="nl-NL" sz="1100" b="0" i="0">
                  <a:latin typeface="Cambria Math"/>
                </a:rPr>
                <a:t>𝑟</a:t>
              </a:r>
              <a:r>
                <a:rPr lang="en-US" sz="1100" b="0" i="0">
                  <a:latin typeface="Cambria Math"/>
                </a:rPr>
                <a:t>𝑒 𝑃𝑟𝑖𝑗𝑠= (1 − (𝑃𝑟𝑖𝑗𝑠 𝐼𝑛𝑠𝑐ℎ𝑟𝑖𝑗𝑣𝑒𝑟 −𝐿𝑎𝑎𝑔𝑠𝑡𝑒 𝑃𝑟𝑖𝑗𝑠)/(𝐿𝑎𝑎𝑔𝑠𝑡𝑒 𝑃𝑟𝑖𝑗𝑠))  </a:t>
              </a:r>
              <a:r>
                <a:rPr lang="en-US" sz="1100" b="0" i="0">
                  <a:latin typeface="Cambria Math"/>
                  <a:ea typeface="Cambria Math"/>
                </a:rPr>
                <a:t>×90</a:t>
              </a:r>
              <a:r>
                <a:rPr lang="en-US" sz="1100" b="0" i="0">
                  <a:latin typeface="Cambria Math"/>
                </a:rPr>
                <a:t> </a:t>
              </a:r>
              <a:endParaRPr lang="nl-NL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20</xdr:row>
      <xdr:rowOff>66675</xdr:rowOff>
    </xdr:from>
    <xdr:ext cx="4152900" cy="4726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/>
            <xdr:cNvSpPr txBox="1"/>
          </xdr:nvSpPr>
          <xdr:spPr>
            <a:xfrm>
              <a:off x="161925" y="46767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</a:rPr>
                      <m:t>𝑆𝑐𝑜</m:t>
                    </m:r>
                    <m:r>
                      <a:rPr lang="nl-NL" sz="1100" b="0" i="1">
                        <a:latin typeface="Cambria Math"/>
                      </a:rPr>
                      <m:t>𝑟</m:t>
                    </m:r>
                    <m:r>
                      <a:rPr lang="en-US" sz="1100" b="0" i="1">
                        <a:latin typeface="Cambria Math"/>
                      </a:rPr>
                      <m:t>𝑒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</a:rPr>
                      <m:t>𝑃𝑟𝑖𝑗𝑠</m:t>
                    </m:r>
                    <m:r>
                      <a:rPr lang="en-US" sz="1100" b="0" i="1">
                        <a:latin typeface="Cambria Math"/>
                      </a:rPr>
                      <m:t>= </m:t>
                    </m:r>
                    <m:d>
                      <m:dPr>
                        <m:ctrlPr>
                          <a:rPr lang="en-US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/>
                          </a:rPr>
                          <m:t>1 − </m:t>
                        </m:r>
                        <m:f>
                          <m:fPr>
                            <m:ctrlPr>
                              <a:rPr lang="en-US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𝐼𝑛𝑠𝑐h𝑟𝑖𝑗𝑣𝑒𝑟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den>
                        </m:f>
                      </m:e>
                    </m:d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×90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" name="Tekstvak 1"/>
            <xdr:cNvSpPr txBox="1"/>
          </xdr:nvSpPr>
          <xdr:spPr>
            <a:xfrm>
              <a:off x="161925" y="46767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𝑆𝑐𝑜</a:t>
              </a:r>
              <a:r>
                <a:rPr lang="nl-NL" sz="1100" b="0" i="0">
                  <a:latin typeface="Cambria Math"/>
                </a:rPr>
                <a:t>𝑟</a:t>
              </a:r>
              <a:r>
                <a:rPr lang="en-US" sz="1100" b="0" i="0">
                  <a:latin typeface="Cambria Math"/>
                </a:rPr>
                <a:t>𝑒 𝑃𝑟𝑖𝑗𝑠= (1 − (𝑃𝑟𝑖𝑗𝑠 𝐼𝑛𝑠𝑐ℎ𝑟𝑖𝑗𝑣𝑒𝑟 −𝐿𝑎𝑎𝑔𝑠𝑡𝑒 𝑃𝑟𝑖𝑗𝑠)/(𝐿𝑎𝑎𝑔𝑠𝑡𝑒 𝑃𝑟𝑖𝑗𝑠))  </a:t>
              </a:r>
              <a:r>
                <a:rPr lang="en-US" sz="1100" b="0" i="0">
                  <a:latin typeface="Cambria Math"/>
                  <a:ea typeface="Cambria Math"/>
                </a:rPr>
                <a:t>×90</a:t>
              </a:r>
              <a:r>
                <a:rPr lang="en-US" sz="1100" b="0" i="0">
                  <a:latin typeface="Cambria Math"/>
                </a:rPr>
                <a:t> </a:t>
              </a:r>
              <a:endParaRPr lang="nl-NL" sz="11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13</xdr:row>
      <xdr:rowOff>66675</xdr:rowOff>
    </xdr:from>
    <xdr:ext cx="4152900" cy="4726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/>
            <xdr:cNvSpPr txBox="1"/>
          </xdr:nvSpPr>
          <xdr:spPr>
            <a:xfrm>
              <a:off x="161925" y="46767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</a:rPr>
                      <m:t>𝑆𝑐𝑜</m:t>
                    </m:r>
                    <m:r>
                      <a:rPr lang="nl-NL" sz="1100" b="0" i="1">
                        <a:latin typeface="Cambria Math"/>
                      </a:rPr>
                      <m:t>𝑟</m:t>
                    </m:r>
                    <m:r>
                      <a:rPr lang="en-US" sz="1100" b="0" i="1">
                        <a:latin typeface="Cambria Math"/>
                      </a:rPr>
                      <m:t>𝑒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</a:rPr>
                      <m:t>𝑃𝑟𝑖𝑗𝑠</m:t>
                    </m:r>
                    <m:r>
                      <a:rPr lang="en-US" sz="1100" b="0" i="1">
                        <a:latin typeface="Cambria Math"/>
                      </a:rPr>
                      <m:t>= </m:t>
                    </m:r>
                    <m:d>
                      <m:dPr>
                        <m:ctrlPr>
                          <a:rPr lang="en-US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en-US" sz="1100" b="0" i="1">
                            <a:latin typeface="Cambria Math"/>
                          </a:rPr>
                          <m:t>1 − </m:t>
                        </m:r>
                        <m:f>
                          <m:fPr>
                            <m:ctrlPr>
                              <a:rPr lang="en-US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𝐼𝑛𝑠𝑐h𝑟𝑖𝑗𝑣𝑒𝑟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/>
                              </a:rPr>
                              <m:t>𝐿𝑎𝑎𝑔𝑠𝑡𝑒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 </m:t>
                            </m:r>
                            <m:r>
                              <a:rPr lang="en-US" sz="1100" b="0" i="1">
                                <a:latin typeface="Cambria Math"/>
                              </a:rPr>
                              <m:t>𝑃𝑟𝑖𝑗𝑠</m:t>
                            </m:r>
                          </m:den>
                        </m:f>
                      </m:e>
                    </m:d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×90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" name="Tekstvak 1"/>
            <xdr:cNvSpPr txBox="1"/>
          </xdr:nvSpPr>
          <xdr:spPr>
            <a:xfrm>
              <a:off x="161925" y="4676775"/>
              <a:ext cx="4152900" cy="4726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𝑆𝑐𝑜</a:t>
              </a:r>
              <a:r>
                <a:rPr lang="nl-NL" sz="1100" b="0" i="0">
                  <a:latin typeface="Cambria Math"/>
                </a:rPr>
                <a:t>𝑟</a:t>
              </a:r>
              <a:r>
                <a:rPr lang="en-US" sz="1100" b="0" i="0">
                  <a:latin typeface="Cambria Math"/>
                </a:rPr>
                <a:t>𝑒 𝑃𝑟𝑖𝑗𝑠= (1 − (𝑃𝑟𝑖𝑗𝑠 𝐼𝑛𝑠𝑐ℎ𝑟𝑖𝑗𝑣𝑒𝑟 −𝐿𝑎𝑎𝑔𝑠𝑡𝑒 𝑃𝑟𝑖𝑗𝑠)/(𝐿𝑎𝑎𝑔𝑠𝑡𝑒 𝑃𝑟𝑖𝑗𝑠))  </a:t>
              </a:r>
              <a:r>
                <a:rPr lang="en-US" sz="1100" b="0" i="0">
                  <a:latin typeface="Cambria Math"/>
                  <a:ea typeface="Cambria Math"/>
                </a:rPr>
                <a:t>×90</a:t>
              </a:r>
              <a:r>
                <a:rPr lang="en-US" sz="1100" b="0" i="0">
                  <a:latin typeface="Cambria Math"/>
                </a:rPr>
                <a:t> </a:t>
              </a:r>
              <a:endParaRPr lang="nl-N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1:M38"/>
  <sheetViews>
    <sheetView showGridLines="0" zoomScaleNormal="100" workbookViewId="0">
      <selection activeCell="B7" sqref="B7:G14"/>
    </sheetView>
  </sheetViews>
  <sheetFormatPr defaultRowHeight="15" x14ac:dyDescent="0.25"/>
  <cols>
    <col min="1" max="1" width="2.7109375" style="10" customWidth="1"/>
    <col min="2" max="2" width="60.7109375" style="10" customWidth="1"/>
    <col min="3" max="7" width="9.28515625" style="11" customWidth="1"/>
    <col min="8" max="8" width="2.7109375" style="12" customWidth="1"/>
    <col min="9" max="9" width="18.140625" style="13" customWidth="1"/>
    <col min="10" max="10" width="2.7109375" style="12" customWidth="1"/>
    <col min="11" max="11" width="24.7109375" style="11" customWidth="1"/>
    <col min="12" max="12" width="9.140625" style="10"/>
    <col min="13" max="13" width="34.42578125" style="10" bestFit="1" customWidth="1"/>
    <col min="14" max="14" width="9.140625" style="10" customWidth="1"/>
    <col min="15" max="16384" width="9.140625" style="10"/>
  </cols>
  <sheetData>
    <row r="1" spans="2:13" ht="14.25" customHeight="1" x14ac:dyDescent="0.25"/>
    <row r="2" spans="2:13" ht="25.5" x14ac:dyDescent="0.25">
      <c r="B2" s="47" t="s">
        <v>28</v>
      </c>
    </row>
    <row r="3" spans="2:13" ht="15.75" thickBot="1" x14ac:dyDescent="0.3"/>
    <row r="4" spans="2:13" ht="50.1" customHeight="1" thickBot="1" x14ac:dyDescent="0.3">
      <c r="B4" s="86" t="s">
        <v>55</v>
      </c>
      <c r="C4" s="87"/>
      <c r="D4" s="87"/>
      <c r="E4" s="87"/>
      <c r="F4" s="87"/>
      <c r="G4" s="87"/>
      <c r="H4" s="87"/>
      <c r="I4" s="87"/>
      <c r="J4" s="87"/>
      <c r="K4" s="88"/>
    </row>
    <row r="5" spans="2:13" s="63" customFormat="1" ht="12" customHeight="1" thickBot="1" x14ac:dyDescent="0.3"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2:13" ht="24" thickBot="1" x14ac:dyDescent="0.3">
      <c r="B6" s="93" t="s">
        <v>32</v>
      </c>
      <c r="C6" s="94"/>
      <c r="D6" s="94"/>
      <c r="E6" s="94"/>
      <c r="F6" s="94"/>
      <c r="G6" s="94"/>
      <c r="H6" s="94"/>
      <c r="I6" s="94"/>
      <c r="J6" s="94"/>
      <c r="K6" s="95"/>
    </row>
    <row r="7" spans="2:13" ht="30" x14ac:dyDescent="0.25">
      <c r="B7" s="58" t="s">
        <v>0</v>
      </c>
      <c r="C7" s="71" t="s">
        <v>1</v>
      </c>
      <c r="D7" s="71" t="s">
        <v>2</v>
      </c>
      <c r="E7" s="71" t="s">
        <v>16</v>
      </c>
      <c r="F7" s="71" t="s">
        <v>58</v>
      </c>
      <c r="G7" s="59" t="s">
        <v>59</v>
      </c>
      <c r="H7" s="4"/>
      <c r="I7" s="44" t="s">
        <v>5</v>
      </c>
      <c r="J7" s="4"/>
      <c r="K7" s="45" t="s">
        <v>4</v>
      </c>
    </row>
    <row r="8" spans="2:13" ht="18" customHeight="1" x14ac:dyDescent="0.25">
      <c r="B8" s="52" t="s">
        <v>41</v>
      </c>
      <c r="C8" s="1">
        <v>1000</v>
      </c>
      <c r="D8" s="1">
        <v>1000</v>
      </c>
      <c r="E8" s="1">
        <v>1000</v>
      </c>
      <c r="F8" s="1">
        <v>1000</v>
      </c>
      <c r="G8" s="60">
        <f t="shared" ref="G8:G14" si="0">SUM(C8:F8)</f>
        <v>4000</v>
      </c>
      <c r="I8" s="15">
        <v>0.98765432099999995</v>
      </c>
      <c r="K8" s="14">
        <f t="shared" ref="K8:K14" si="1">G8*I8</f>
        <v>3950.6172839999999</v>
      </c>
      <c r="M8" s="51"/>
    </row>
    <row r="9" spans="2:13" ht="18" customHeight="1" x14ac:dyDescent="0.25">
      <c r="B9" s="53" t="s">
        <v>37</v>
      </c>
      <c r="C9" s="1">
        <v>500</v>
      </c>
      <c r="D9" s="1">
        <v>500</v>
      </c>
      <c r="E9" s="1">
        <v>500</v>
      </c>
      <c r="F9" s="1">
        <v>500</v>
      </c>
      <c r="G9" s="60">
        <f t="shared" si="0"/>
        <v>2000</v>
      </c>
      <c r="I9" s="15">
        <v>0.98765432099999995</v>
      </c>
      <c r="K9" s="14">
        <f t="shared" si="1"/>
        <v>1975.308642</v>
      </c>
      <c r="M9" s="51"/>
    </row>
    <row r="10" spans="2:13" ht="18" customHeight="1" x14ac:dyDescent="0.25">
      <c r="B10" s="53" t="s">
        <v>38</v>
      </c>
      <c r="C10" s="1">
        <v>375</v>
      </c>
      <c r="D10" s="1">
        <v>375</v>
      </c>
      <c r="E10" s="1">
        <v>375</v>
      </c>
      <c r="F10" s="1">
        <v>375</v>
      </c>
      <c r="G10" s="60">
        <f t="shared" si="0"/>
        <v>1500</v>
      </c>
      <c r="I10" s="15">
        <v>0.98765432099999995</v>
      </c>
      <c r="K10" s="14">
        <f t="shared" si="1"/>
        <v>1481.4814815</v>
      </c>
      <c r="M10" s="51"/>
    </row>
    <row r="11" spans="2:13" ht="18" customHeight="1" x14ac:dyDescent="0.25">
      <c r="B11" s="52" t="s">
        <v>39</v>
      </c>
      <c r="C11" s="1">
        <v>375</v>
      </c>
      <c r="D11" s="1">
        <v>375</v>
      </c>
      <c r="E11" s="1">
        <v>375</v>
      </c>
      <c r="F11" s="1">
        <v>375</v>
      </c>
      <c r="G11" s="60">
        <f t="shared" si="0"/>
        <v>1500</v>
      </c>
      <c r="I11" s="15">
        <v>0.98765432099999995</v>
      </c>
      <c r="K11" s="14">
        <f t="shared" si="1"/>
        <v>1481.4814815</v>
      </c>
      <c r="M11" s="51"/>
    </row>
    <row r="12" spans="2:13" ht="18" customHeight="1" x14ac:dyDescent="0.25">
      <c r="B12" s="54" t="s">
        <v>40</v>
      </c>
      <c r="C12" s="1">
        <v>4500</v>
      </c>
      <c r="D12" s="1">
        <v>4500</v>
      </c>
      <c r="E12" s="1">
        <v>4500</v>
      </c>
      <c r="F12" s="1">
        <v>4500</v>
      </c>
      <c r="G12" s="60">
        <f t="shared" si="0"/>
        <v>18000</v>
      </c>
      <c r="I12" s="15">
        <v>0.98765432099999995</v>
      </c>
      <c r="K12" s="14">
        <f t="shared" si="1"/>
        <v>17777.777778</v>
      </c>
      <c r="M12" s="51"/>
    </row>
    <row r="13" spans="2:13" ht="18" customHeight="1" x14ac:dyDescent="0.25">
      <c r="B13" s="53" t="s">
        <v>14</v>
      </c>
      <c r="C13" s="1">
        <v>1500</v>
      </c>
      <c r="D13" s="1">
        <v>1500</v>
      </c>
      <c r="E13" s="1">
        <v>1500</v>
      </c>
      <c r="F13" s="1">
        <v>1500</v>
      </c>
      <c r="G13" s="60">
        <f t="shared" si="0"/>
        <v>6000</v>
      </c>
      <c r="I13" s="15">
        <v>0.98765432099999995</v>
      </c>
      <c r="K13" s="14">
        <f t="shared" si="1"/>
        <v>5925.9259259999999</v>
      </c>
      <c r="M13" s="51"/>
    </row>
    <row r="14" spans="2:13" ht="18" customHeight="1" x14ac:dyDescent="0.25">
      <c r="B14" s="52" t="s">
        <v>15</v>
      </c>
      <c r="C14" s="1">
        <v>5000</v>
      </c>
      <c r="D14" s="1">
        <v>5000</v>
      </c>
      <c r="E14" s="1">
        <v>5000</v>
      </c>
      <c r="F14" s="1">
        <v>5000</v>
      </c>
      <c r="G14" s="60">
        <f t="shared" si="0"/>
        <v>20000</v>
      </c>
      <c r="I14" s="15">
        <v>0.98765432099999995</v>
      </c>
      <c r="K14" s="14">
        <f t="shared" si="1"/>
        <v>19753.08642</v>
      </c>
      <c r="M14" s="51"/>
    </row>
    <row r="15" spans="2:13" s="17" customFormat="1" ht="18" customHeight="1" thickBot="1" x14ac:dyDescent="0.3">
      <c r="B15" s="101" t="s">
        <v>3</v>
      </c>
      <c r="C15" s="102"/>
      <c r="D15" s="102"/>
      <c r="E15" s="102"/>
      <c r="F15" s="102"/>
      <c r="G15" s="102"/>
      <c r="H15" s="16"/>
      <c r="I15" s="37"/>
      <c r="J15" s="16"/>
      <c r="K15" s="38">
        <f>SUM(K8:K14)</f>
        <v>52345.679013000001</v>
      </c>
    </row>
    <row r="16" spans="2:13" s="36" customFormat="1" ht="48" customHeight="1" x14ac:dyDescent="0.25">
      <c r="B16" s="91" t="s">
        <v>34</v>
      </c>
      <c r="C16" s="92"/>
      <c r="D16" s="92"/>
      <c r="E16" s="92"/>
      <c r="F16" s="92"/>
      <c r="G16" s="92"/>
      <c r="H16" s="92"/>
      <c r="I16" s="92"/>
      <c r="J16" s="92"/>
      <c r="K16" s="61">
        <f>0.8*K15</f>
        <v>41876.543210400007</v>
      </c>
    </row>
    <row r="17" spans="2:11" s="36" customFormat="1" ht="47.25" customHeight="1" thickBot="1" x14ac:dyDescent="0.3">
      <c r="B17" s="62"/>
      <c r="C17" s="33"/>
      <c r="D17" s="33"/>
      <c r="E17" s="33"/>
      <c r="F17" s="33"/>
      <c r="G17" s="33"/>
      <c r="H17" s="34"/>
      <c r="I17" s="35"/>
      <c r="J17" s="34"/>
      <c r="K17" s="39"/>
    </row>
    <row r="18" spans="2:11" s="17" customFormat="1" ht="18" customHeight="1" thickBot="1" x14ac:dyDescent="0.3">
      <c r="B18" s="40" t="s">
        <v>30</v>
      </c>
      <c r="C18" s="41"/>
      <c r="D18" s="41"/>
      <c r="E18" s="41"/>
      <c r="F18" s="41"/>
      <c r="G18" s="41"/>
      <c r="H18" s="42"/>
      <c r="I18" s="43"/>
      <c r="J18" s="42"/>
      <c r="K18" s="70">
        <f>IF((1-(K15-K16)/K16)*90&lt;0,0,(1-(K15-K16)/K16)*90)</f>
        <v>67.500000000000014</v>
      </c>
    </row>
    <row r="19" spans="2:11" s="63" customFormat="1" ht="12" customHeight="1" thickBot="1" x14ac:dyDescent="0.3"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2:11" ht="24" thickBot="1" x14ac:dyDescent="0.3">
      <c r="B20" s="93" t="s">
        <v>33</v>
      </c>
      <c r="C20" s="94"/>
      <c r="D20" s="94"/>
      <c r="E20" s="94"/>
      <c r="F20" s="94"/>
      <c r="G20" s="94"/>
      <c r="H20" s="94"/>
      <c r="I20" s="94"/>
      <c r="J20" s="94"/>
      <c r="K20" s="95"/>
    </row>
    <row r="21" spans="2:11" s="9" customFormat="1" ht="18" customHeight="1" x14ac:dyDescent="0.25">
      <c r="B21" s="29"/>
      <c r="C21" s="30"/>
      <c r="D21" s="30"/>
      <c r="E21" s="30"/>
      <c r="F21" s="30"/>
      <c r="G21" s="30"/>
      <c r="H21" s="31"/>
      <c r="I21" s="55"/>
      <c r="J21" s="31"/>
      <c r="K21" s="69" t="s">
        <v>27</v>
      </c>
    </row>
    <row r="22" spans="2:11" s="19" customFormat="1" ht="18" customHeight="1" x14ac:dyDescent="0.25">
      <c r="B22" s="22" t="s">
        <v>8</v>
      </c>
      <c r="C22" s="20" t="s">
        <v>17</v>
      </c>
      <c r="D22" s="5"/>
      <c r="E22" s="5"/>
      <c r="F22" s="99" t="s">
        <v>6</v>
      </c>
      <c r="G22" s="100"/>
      <c r="H22" s="12"/>
      <c r="I22" s="56"/>
      <c r="J22" s="12"/>
      <c r="K22" s="89">
        <v>4</v>
      </c>
    </row>
    <row r="23" spans="2:11" s="19" customFormat="1" ht="18" customHeight="1" x14ac:dyDescent="0.25">
      <c r="B23" s="23"/>
      <c r="C23" s="20" t="s">
        <v>18</v>
      </c>
      <c r="D23" s="5"/>
      <c r="E23" s="5"/>
      <c r="F23" s="2">
        <v>0</v>
      </c>
      <c r="G23" s="21" t="s">
        <v>7</v>
      </c>
      <c r="H23" s="12"/>
      <c r="I23" s="56"/>
      <c r="J23" s="12"/>
      <c r="K23" s="89"/>
    </row>
    <row r="24" spans="2:11" s="19" customFormat="1" ht="18" customHeight="1" x14ac:dyDescent="0.25">
      <c r="B24" s="23"/>
      <c r="C24" s="20" t="s">
        <v>19</v>
      </c>
      <c r="D24" s="5"/>
      <c r="E24" s="5"/>
      <c r="F24" s="2">
        <v>1</v>
      </c>
      <c r="G24" s="21" t="s">
        <v>7</v>
      </c>
      <c r="H24" s="12"/>
      <c r="I24" s="56"/>
      <c r="J24" s="12"/>
      <c r="K24" s="89"/>
    </row>
    <row r="25" spans="2:11" s="19" customFormat="1" ht="18" customHeight="1" x14ac:dyDescent="0.25">
      <c r="B25" s="23"/>
      <c r="C25" s="20" t="s">
        <v>20</v>
      </c>
      <c r="D25" s="5"/>
      <c r="E25" s="5"/>
      <c r="F25" s="2">
        <v>2</v>
      </c>
      <c r="G25" s="21" t="s">
        <v>7</v>
      </c>
      <c r="H25" s="12"/>
      <c r="I25" s="56"/>
      <c r="J25" s="12"/>
      <c r="K25" s="89"/>
    </row>
    <row r="26" spans="2:11" s="19" customFormat="1" ht="18" customHeight="1" x14ac:dyDescent="0.25">
      <c r="B26" s="23"/>
      <c r="C26" s="20" t="s">
        <v>21</v>
      </c>
      <c r="D26" s="5"/>
      <c r="E26" s="5"/>
      <c r="F26" s="2">
        <v>4</v>
      </c>
      <c r="G26" s="21" t="s">
        <v>7</v>
      </c>
      <c r="H26" s="12"/>
      <c r="I26" s="56"/>
      <c r="J26" s="12"/>
      <c r="K26" s="89"/>
    </row>
    <row r="27" spans="2:11" s="19" customFormat="1" ht="18" customHeight="1" x14ac:dyDescent="0.25">
      <c r="B27" s="23"/>
      <c r="C27" s="20" t="s">
        <v>22</v>
      </c>
      <c r="D27" s="5"/>
      <c r="E27" s="5"/>
      <c r="F27" s="2">
        <v>6</v>
      </c>
      <c r="G27" s="21" t="s">
        <v>7</v>
      </c>
      <c r="H27" s="12"/>
      <c r="I27" s="56"/>
      <c r="J27" s="12"/>
      <c r="K27" s="89"/>
    </row>
    <row r="28" spans="2:11" s="19" customFormat="1" ht="18" customHeight="1" x14ac:dyDescent="0.25">
      <c r="B28" s="23"/>
      <c r="C28" s="20" t="s">
        <v>23</v>
      </c>
      <c r="D28" s="5"/>
      <c r="E28" s="5"/>
      <c r="F28" s="2">
        <v>8</v>
      </c>
      <c r="G28" s="21" t="s">
        <v>7</v>
      </c>
      <c r="H28" s="12"/>
      <c r="I28" s="56"/>
      <c r="J28" s="12"/>
      <c r="K28" s="89"/>
    </row>
    <row r="29" spans="2:11" s="19" customFormat="1" ht="18" customHeight="1" thickBot="1" x14ac:dyDescent="0.3">
      <c r="B29" s="24"/>
      <c r="C29" s="25" t="s">
        <v>24</v>
      </c>
      <c r="D29" s="26"/>
      <c r="E29" s="26"/>
      <c r="F29" s="3">
        <v>10</v>
      </c>
      <c r="G29" s="27" t="s">
        <v>7</v>
      </c>
      <c r="H29" s="28"/>
      <c r="I29" s="57"/>
      <c r="J29" s="28"/>
      <c r="K29" s="90"/>
    </row>
    <row r="30" spans="2:11" s="19" customFormat="1" ht="18" customHeight="1" thickBot="1" x14ac:dyDescent="0.3">
      <c r="B30" s="6"/>
      <c r="C30" s="7"/>
      <c r="D30" s="7"/>
      <c r="E30" s="7"/>
      <c r="F30" s="7"/>
      <c r="G30" s="8"/>
      <c r="H30" s="12"/>
      <c r="I30" s="18"/>
      <c r="J30" s="12"/>
      <c r="K30" s="8"/>
    </row>
    <row r="31" spans="2:11" s="32" customFormat="1" ht="50.1" customHeight="1" thickBot="1" x14ac:dyDescent="0.3">
      <c r="B31" s="64" t="s">
        <v>29</v>
      </c>
      <c r="C31" s="65"/>
      <c r="D31" s="65"/>
      <c r="E31" s="65"/>
      <c r="F31" s="65"/>
      <c r="G31" s="65"/>
      <c r="H31" s="66"/>
      <c r="I31" s="67"/>
      <c r="J31" s="66"/>
      <c r="K31" s="68">
        <f>SUM(K18,K22)</f>
        <v>71.500000000000014</v>
      </c>
    </row>
    <row r="32" spans="2:11" ht="15.75" thickBot="1" x14ac:dyDescent="0.3"/>
    <row r="33" spans="2:11" ht="15.75" thickBot="1" x14ac:dyDescent="0.3">
      <c r="B33" s="96" t="s">
        <v>31</v>
      </c>
      <c r="C33" s="97"/>
      <c r="D33" s="97"/>
      <c r="E33" s="97"/>
      <c r="F33" s="97"/>
      <c r="G33" s="97"/>
      <c r="H33" s="97"/>
      <c r="I33" s="97"/>
      <c r="J33" s="97"/>
      <c r="K33" s="98"/>
    </row>
    <row r="34" spans="2:11" x14ac:dyDescent="0.25">
      <c r="B34" s="48" t="s">
        <v>9</v>
      </c>
      <c r="C34" s="103"/>
      <c r="D34" s="103"/>
      <c r="E34" s="103"/>
      <c r="F34" s="103"/>
      <c r="G34" s="103"/>
      <c r="H34" s="103"/>
      <c r="I34" s="103"/>
      <c r="J34" s="103"/>
      <c r="K34" s="104"/>
    </row>
    <row r="35" spans="2:11" x14ac:dyDescent="0.25">
      <c r="B35" s="49" t="s">
        <v>10</v>
      </c>
      <c r="C35" s="82"/>
      <c r="D35" s="82"/>
      <c r="E35" s="82"/>
      <c r="F35" s="82"/>
      <c r="G35" s="82"/>
      <c r="H35" s="82"/>
      <c r="I35" s="82"/>
      <c r="J35" s="82"/>
      <c r="K35" s="83"/>
    </row>
    <row r="36" spans="2:11" x14ac:dyDescent="0.25">
      <c r="B36" s="49" t="s">
        <v>11</v>
      </c>
      <c r="C36" s="82"/>
      <c r="D36" s="82"/>
      <c r="E36" s="82"/>
      <c r="F36" s="82"/>
      <c r="G36" s="82"/>
      <c r="H36" s="82"/>
      <c r="I36" s="82"/>
      <c r="J36" s="82"/>
      <c r="K36" s="83"/>
    </row>
    <row r="37" spans="2:11" ht="66" customHeight="1" x14ac:dyDescent="0.25">
      <c r="B37" s="49" t="s">
        <v>12</v>
      </c>
      <c r="C37" s="82"/>
      <c r="D37" s="82"/>
      <c r="E37" s="82"/>
      <c r="F37" s="82"/>
      <c r="G37" s="82"/>
      <c r="H37" s="82"/>
      <c r="I37" s="82"/>
      <c r="J37" s="82"/>
      <c r="K37" s="83"/>
    </row>
    <row r="38" spans="2:11" ht="15.75" thickBot="1" x14ac:dyDescent="0.3">
      <c r="B38" s="50" t="s">
        <v>13</v>
      </c>
      <c r="C38" s="84"/>
      <c r="D38" s="84"/>
      <c r="E38" s="84"/>
      <c r="F38" s="84"/>
      <c r="G38" s="84"/>
      <c r="H38" s="84"/>
      <c r="I38" s="84"/>
      <c r="J38" s="84"/>
      <c r="K38" s="85"/>
    </row>
  </sheetData>
  <mergeCells count="13">
    <mergeCell ref="C36:K36"/>
    <mergeCell ref="C37:K37"/>
    <mergeCell ref="C38:K38"/>
    <mergeCell ref="B4:K4"/>
    <mergeCell ref="K22:K29"/>
    <mergeCell ref="B16:J16"/>
    <mergeCell ref="B20:K20"/>
    <mergeCell ref="B6:K6"/>
    <mergeCell ref="B33:K33"/>
    <mergeCell ref="F22:G22"/>
    <mergeCell ref="B15:G15"/>
    <mergeCell ref="C34:K34"/>
    <mergeCell ref="C35:K35"/>
  </mergeCells>
  <pageMargins left="0.39370078740157483" right="0.39370078740157483" top="0.39370078740157483" bottom="0.39370078740157483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M42"/>
  <sheetViews>
    <sheetView showGridLines="0" zoomScaleNormal="100" workbookViewId="0">
      <selection activeCell="B7" sqref="B7:G18"/>
    </sheetView>
  </sheetViews>
  <sheetFormatPr defaultRowHeight="15" x14ac:dyDescent="0.25"/>
  <cols>
    <col min="1" max="1" width="2.7109375" style="10" customWidth="1"/>
    <col min="2" max="2" width="60.7109375" style="10" customWidth="1"/>
    <col min="3" max="7" width="9.28515625" style="11" customWidth="1"/>
    <col min="8" max="8" width="2.7109375" style="12" customWidth="1"/>
    <col min="9" max="9" width="18.140625" style="13" customWidth="1"/>
    <col min="10" max="10" width="2.7109375" style="12" customWidth="1"/>
    <col min="11" max="11" width="24.7109375" style="11" customWidth="1"/>
    <col min="12" max="12" width="9.140625" style="10"/>
    <col min="13" max="13" width="34.42578125" style="10" bestFit="1" customWidth="1"/>
    <col min="14" max="14" width="9.140625" style="10" customWidth="1"/>
    <col min="15" max="16384" width="9.140625" style="10"/>
  </cols>
  <sheetData>
    <row r="1" spans="2:13" ht="14.25" customHeight="1" x14ac:dyDescent="0.25"/>
    <row r="2" spans="2:13" ht="25.5" x14ac:dyDescent="0.25">
      <c r="B2" s="47" t="s">
        <v>28</v>
      </c>
    </row>
    <row r="3" spans="2:13" ht="15.75" thickBot="1" x14ac:dyDescent="0.3"/>
    <row r="4" spans="2:13" ht="50.1" customHeight="1" thickBot="1" x14ac:dyDescent="0.3">
      <c r="B4" s="105" t="s">
        <v>56</v>
      </c>
      <c r="C4" s="106"/>
      <c r="D4" s="106"/>
      <c r="E4" s="106"/>
      <c r="F4" s="106"/>
      <c r="G4" s="106"/>
      <c r="H4" s="106"/>
      <c r="I4" s="106"/>
      <c r="J4" s="106"/>
      <c r="K4" s="107"/>
    </row>
    <row r="5" spans="2:13" s="63" customFormat="1" ht="12" customHeight="1" thickBot="1" x14ac:dyDescent="0.3"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2:13" ht="24" thickBot="1" x14ac:dyDescent="0.3">
      <c r="B6" s="93" t="s">
        <v>32</v>
      </c>
      <c r="C6" s="94"/>
      <c r="D6" s="94"/>
      <c r="E6" s="94"/>
      <c r="F6" s="94"/>
      <c r="G6" s="94"/>
      <c r="H6" s="94"/>
      <c r="I6" s="94"/>
      <c r="J6" s="94"/>
      <c r="K6" s="95"/>
    </row>
    <row r="7" spans="2:13" ht="30" x14ac:dyDescent="0.25">
      <c r="B7" s="58" t="s">
        <v>0</v>
      </c>
      <c r="C7" s="71" t="s">
        <v>1</v>
      </c>
      <c r="D7" s="71" t="s">
        <v>2</v>
      </c>
      <c r="E7" s="71" t="s">
        <v>16</v>
      </c>
      <c r="F7" s="71" t="s">
        <v>58</v>
      </c>
      <c r="G7" s="59" t="s">
        <v>59</v>
      </c>
      <c r="H7" s="4"/>
      <c r="I7" s="44" t="s">
        <v>5</v>
      </c>
      <c r="J7" s="4"/>
      <c r="K7" s="45" t="s">
        <v>4</v>
      </c>
    </row>
    <row r="8" spans="2:13" ht="18" customHeight="1" x14ac:dyDescent="0.25">
      <c r="B8" s="52" t="s">
        <v>42</v>
      </c>
      <c r="C8" s="1">
        <v>7500</v>
      </c>
      <c r="D8" s="1">
        <v>7500</v>
      </c>
      <c r="E8" s="1">
        <v>7500</v>
      </c>
      <c r="F8" s="1">
        <v>7500</v>
      </c>
      <c r="G8" s="60">
        <f t="shared" ref="G8:G18" si="0">SUM(C8:F8)</f>
        <v>30000</v>
      </c>
      <c r="I8" s="15">
        <v>0.98765432099999995</v>
      </c>
      <c r="K8" s="14">
        <f>G8*I8</f>
        <v>29629.629629999999</v>
      </c>
      <c r="M8" s="51"/>
    </row>
    <row r="9" spans="2:13" ht="18" customHeight="1" x14ac:dyDescent="0.25">
      <c r="B9" s="53" t="s">
        <v>43</v>
      </c>
      <c r="C9" s="1">
        <v>5000</v>
      </c>
      <c r="D9" s="1">
        <v>5000</v>
      </c>
      <c r="E9" s="1">
        <v>5000</v>
      </c>
      <c r="F9" s="1">
        <v>5000</v>
      </c>
      <c r="G9" s="60">
        <f t="shared" si="0"/>
        <v>20000</v>
      </c>
      <c r="I9" s="15">
        <v>0.98765432099999995</v>
      </c>
      <c r="K9" s="14">
        <f>G9*I9</f>
        <v>19753.08642</v>
      </c>
      <c r="M9" s="51"/>
    </row>
    <row r="10" spans="2:13" ht="18" customHeight="1" x14ac:dyDescent="0.25">
      <c r="B10" s="53" t="s">
        <v>44</v>
      </c>
      <c r="C10" s="1">
        <v>5750</v>
      </c>
      <c r="D10" s="1">
        <v>5750</v>
      </c>
      <c r="E10" s="1">
        <v>5750</v>
      </c>
      <c r="F10" s="1">
        <v>5750</v>
      </c>
      <c r="G10" s="60">
        <f t="shared" si="0"/>
        <v>23000</v>
      </c>
      <c r="I10" s="15">
        <v>0.98765432099999995</v>
      </c>
      <c r="K10" s="14">
        <f>G10*I10</f>
        <v>22716.049382999998</v>
      </c>
      <c r="M10" s="51"/>
    </row>
    <row r="11" spans="2:13" ht="18" customHeight="1" x14ac:dyDescent="0.25">
      <c r="B11" s="53" t="s">
        <v>45</v>
      </c>
      <c r="C11" s="1">
        <v>3500</v>
      </c>
      <c r="D11" s="1">
        <v>3500</v>
      </c>
      <c r="E11" s="1">
        <v>3500</v>
      </c>
      <c r="F11" s="1">
        <v>3500</v>
      </c>
      <c r="G11" s="60">
        <f t="shared" si="0"/>
        <v>14000</v>
      </c>
      <c r="I11" s="15">
        <v>0.98765432099999995</v>
      </c>
      <c r="K11" s="14">
        <f t="shared" ref="K11:K14" si="1">G11*I11</f>
        <v>13827.160494</v>
      </c>
      <c r="M11" s="51"/>
    </row>
    <row r="12" spans="2:13" ht="18" customHeight="1" x14ac:dyDescent="0.25">
      <c r="B12" s="53" t="s">
        <v>46</v>
      </c>
      <c r="C12" s="1">
        <v>3750</v>
      </c>
      <c r="D12" s="1">
        <v>3750</v>
      </c>
      <c r="E12" s="1">
        <v>3750</v>
      </c>
      <c r="F12" s="1">
        <v>3750</v>
      </c>
      <c r="G12" s="60">
        <f t="shared" si="0"/>
        <v>15000</v>
      </c>
      <c r="I12" s="15">
        <v>0.98765432099999995</v>
      </c>
      <c r="K12" s="14">
        <f t="shared" si="1"/>
        <v>14814.814815</v>
      </c>
      <c r="M12" s="51"/>
    </row>
    <row r="13" spans="2:13" ht="18" customHeight="1" x14ac:dyDescent="0.25">
      <c r="B13" s="53" t="s">
        <v>47</v>
      </c>
      <c r="C13" s="1">
        <v>1750</v>
      </c>
      <c r="D13" s="1">
        <v>1750</v>
      </c>
      <c r="E13" s="1">
        <v>1750</v>
      </c>
      <c r="F13" s="1">
        <v>1750</v>
      </c>
      <c r="G13" s="60">
        <f t="shared" si="0"/>
        <v>7000</v>
      </c>
      <c r="I13" s="15">
        <v>0.98765432099999995</v>
      </c>
      <c r="K13" s="14">
        <f t="shared" si="1"/>
        <v>6913.5802469999999</v>
      </c>
      <c r="M13" s="51"/>
    </row>
    <row r="14" spans="2:13" ht="18" customHeight="1" x14ac:dyDescent="0.25">
      <c r="B14" s="53" t="s">
        <v>48</v>
      </c>
      <c r="C14" s="1">
        <v>4750</v>
      </c>
      <c r="D14" s="1">
        <v>4750</v>
      </c>
      <c r="E14" s="1">
        <v>4750</v>
      </c>
      <c r="F14" s="1">
        <v>4750</v>
      </c>
      <c r="G14" s="60">
        <f t="shared" si="0"/>
        <v>19000</v>
      </c>
      <c r="I14" s="15">
        <v>0.98765432099999995</v>
      </c>
      <c r="K14" s="14">
        <f t="shared" si="1"/>
        <v>18765.432098999998</v>
      </c>
      <c r="M14" s="51"/>
    </row>
    <row r="15" spans="2:13" ht="18" customHeight="1" x14ac:dyDescent="0.25">
      <c r="B15" s="52" t="s">
        <v>49</v>
      </c>
      <c r="C15" s="1">
        <v>1750</v>
      </c>
      <c r="D15" s="1">
        <v>1750</v>
      </c>
      <c r="E15" s="1">
        <v>1750</v>
      </c>
      <c r="F15" s="1">
        <v>1750</v>
      </c>
      <c r="G15" s="60">
        <f t="shared" si="0"/>
        <v>7000</v>
      </c>
      <c r="I15" s="15">
        <v>0.98765432099999995</v>
      </c>
      <c r="K15" s="14">
        <f>G15*I15</f>
        <v>6913.5802469999999</v>
      </c>
      <c r="M15" s="51"/>
    </row>
    <row r="16" spans="2:13" ht="18" customHeight="1" x14ac:dyDescent="0.25">
      <c r="B16" s="54" t="s">
        <v>25</v>
      </c>
      <c r="C16" s="1">
        <v>6750</v>
      </c>
      <c r="D16" s="1">
        <v>6750</v>
      </c>
      <c r="E16" s="1">
        <v>6750</v>
      </c>
      <c r="F16" s="1">
        <v>6750</v>
      </c>
      <c r="G16" s="60">
        <f t="shared" si="0"/>
        <v>27000</v>
      </c>
      <c r="I16" s="15">
        <v>0.98765432099999995</v>
      </c>
      <c r="K16" s="14">
        <f>G16*I16</f>
        <v>26666.666666999998</v>
      </c>
      <c r="M16" s="51"/>
    </row>
    <row r="17" spans="2:13" ht="18" customHeight="1" x14ac:dyDescent="0.25">
      <c r="B17" s="53" t="s">
        <v>26</v>
      </c>
      <c r="C17" s="1">
        <v>875</v>
      </c>
      <c r="D17" s="1">
        <v>875</v>
      </c>
      <c r="E17" s="1">
        <v>875</v>
      </c>
      <c r="F17" s="1">
        <v>875</v>
      </c>
      <c r="G17" s="60">
        <f t="shared" si="0"/>
        <v>3500</v>
      </c>
      <c r="I17" s="15">
        <v>0.98765432099999995</v>
      </c>
      <c r="K17" s="14">
        <f>G17*I17</f>
        <v>3456.7901234999999</v>
      </c>
      <c r="M17" s="51"/>
    </row>
    <row r="18" spans="2:13" ht="18" customHeight="1" x14ac:dyDescent="0.25">
      <c r="B18" s="52" t="s">
        <v>50</v>
      </c>
      <c r="C18" s="1">
        <v>4000</v>
      </c>
      <c r="D18" s="1">
        <v>4000</v>
      </c>
      <c r="E18" s="1">
        <v>4000</v>
      </c>
      <c r="F18" s="1">
        <v>4000</v>
      </c>
      <c r="G18" s="60">
        <f t="shared" si="0"/>
        <v>16000</v>
      </c>
      <c r="I18" s="15">
        <v>0.98765432099999995</v>
      </c>
      <c r="K18" s="14">
        <f>G18*I18</f>
        <v>15802.469136</v>
      </c>
      <c r="M18" s="51"/>
    </row>
    <row r="19" spans="2:13" s="17" customFormat="1" ht="18" customHeight="1" thickBot="1" x14ac:dyDescent="0.3">
      <c r="B19" s="101" t="s">
        <v>3</v>
      </c>
      <c r="C19" s="102"/>
      <c r="D19" s="102"/>
      <c r="E19" s="102"/>
      <c r="F19" s="102"/>
      <c r="G19" s="102"/>
      <c r="H19" s="16"/>
      <c r="I19" s="37"/>
      <c r="J19" s="16"/>
      <c r="K19" s="38">
        <f>SUM(K8:K18)</f>
        <v>179259.2592615</v>
      </c>
    </row>
    <row r="20" spans="2:13" s="36" customFormat="1" ht="48" customHeight="1" x14ac:dyDescent="0.25">
      <c r="B20" s="91" t="s">
        <v>34</v>
      </c>
      <c r="C20" s="92"/>
      <c r="D20" s="92"/>
      <c r="E20" s="92"/>
      <c r="F20" s="92"/>
      <c r="G20" s="92"/>
      <c r="H20" s="92"/>
      <c r="I20" s="92"/>
      <c r="J20" s="92"/>
      <c r="K20" s="61">
        <f>0.85*K19</f>
        <v>152370.37037227501</v>
      </c>
    </row>
    <row r="21" spans="2:13" s="36" customFormat="1" ht="47.25" customHeight="1" thickBot="1" x14ac:dyDescent="0.3">
      <c r="B21" s="62"/>
      <c r="C21" s="33"/>
      <c r="D21" s="33"/>
      <c r="E21" s="33"/>
      <c r="F21" s="33"/>
      <c r="G21" s="33"/>
      <c r="H21" s="34"/>
      <c r="I21" s="35"/>
      <c r="J21" s="34"/>
      <c r="K21" s="39"/>
    </row>
    <row r="22" spans="2:13" s="17" customFormat="1" ht="18" customHeight="1" thickBot="1" x14ac:dyDescent="0.3">
      <c r="B22" s="40" t="s">
        <v>30</v>
      </c>
      <c r="C22" s="41"/>
      <c r="D22" s="41"/>
      <c r="E22" s="41"/>
      <c r="F22" s="41"/>
      <c r="G22" s="41"/>
      <c r="H22" s="42"/>
      <c r="I22" s="43"/>
      <c r="J22" s="42"/>
      <c r="K22" s="70">
        <f>IF((1-(K19-K20)/K20)*90&lt;0,0,(1-(K19-K20)/K20)*90)</f>
        <v>74.117647058823536</v>
      </c>
    </row>
    <row r="23" spans="2:13" s="63" customFormat="1" ht="12" customHeight="1" thickBot="1" x14ac:dyDescent="0.3"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2:13" ht="24" thickBot="1" x14ac:dyDescent="0.3">
      <c r="B24" s="93" t="s">
        <v>33</v>
      </c>
      <c r="C24" s="94"/>
      <c r="D24" s="94"/>
      <c r="E24" s="94"/>
      <c r="F24" s="94"/>
      <c r="G24" s="94"/>
      <c r="H24" s="94"/>
      <c r="I24" s="94"/>
      <c r="J24" s="94"/>
      <c r="K24" s="95"/>
    </row>
    <row r="25" spans="2:13" s="9" customFormat="1" ht="18" customHeight="1" x14ac:dyDescent="0.25">
      <c r="B25" s="29"/>
      <c r="C25" s="30"/>
      <c r="D25" s="30"/>
      <c r="E25" s="30"/>
      <c r="F25" s="30"/>
      <c r="G25" s="30"/>
      <c r="H25" s="31"/>
      <c r="I25" s="55"/>
      <c r="J25" s="31"/>
      <c r="K25" s="69" t="s">
        <v>27</v>
      </c>
    </row>
    <row r="26" spans="2:13" s="19" customFormat="1" ht="18" customHeight="1" x14ac:dyDescent="0.25">
      <c r="B26" s="22" t="s">
        <v>8</v>
      </c>
      <c r="C26" s="20" t="s">
        <v>17</v>
      </c>
      <c r="D26" s="5"/>
      <c r="E26" s="5"/>
      <c r="F26" s="99" t="s">
        <v>6</v>
      </c>
      <c r="G26" s="100"/>
      <c r="H26" s="12"/>
      <c r="I26" s="56"/>
      <c r="J26" s="12"/>
      <c r="K26" s="89">
        <v>2</v>
      </c>
    </row>
    <row r="27" spans="2:13" s="19" customFormat="1" ht="18" customHeight="1" x14ac:dyDescent="0.25">
      <c r="B27" s="23"/>
      <c r="C27" s="20" t="s">
        <v>18</v>
      </c>
      <c r="D27" s="5"/>
      <c r="E27" s="5"/>
      <c r="F27" s="2">
        <v>0</v>
      </c>
      <c r="G27" s="21" t="s">
        <v>7</v>
      </c>
      <c r="H27" s="12"/>
      <c r="I27" s="56"/>
      <c r="J27" s="12"/>
      <c r="K27" s="89"/>
    </row>
    <row r="28" spans="2:13" s="19" customFormat="1" ht="18" customHeight="1" x14ac:dyDescent="0.25">
      <c r="B28" s="23"/>
      <c r="C28" s="20" t="s">
        <v>19</v>
      </c>
      <c r="D28" s="5"/>
      <c r="E28" s="5"/>
      <c r="F28" s="2">
        <v>1</v>
      </c>
      <c r="G28" s="21" t="s">
        <v>7</v>
      </c>
      <c r="H28" s="12"/>
      <c r="I28" s="56"/>
      <c r="J28" s="12"/>
      <c r="K28" s="89"/>
    </row>
    <row r="29" spans="2:13" s="19" customFormat="1" ht="18" customHeight="1" x14ac:dyDescent="0.25">
      <c r="B29" s="23"/>
      <c r="C29" s="20" t="s">
        <v>20</v>
      </c>
      <c r="D29" s="5"/>
      <c r="E29" s="5"/>
      <c r="F29" s="2">
        <v>2</v>
      </c>
      <c r="G29" s="21" t="s">
        <v>7</v>
      </c>
      <c r="H29" s="12"/>
      <c r="I29" s="56"/>
      <c r="J29" s="12"/>
      <c r="K29" s="89"/>
    </row>
    <row r="30" spans="2:13" s="19" customFormat="1" ht="18" customHeight="1" x14ac:dyDescent="0.25">
      <c r="B30" s="23"/>
      <c r="C30" s="20" t="s">
        <v>21</v>
      </c>
      <c r="D30" s="5"/>
      <c r="E30" s="5"/>
      <c r="F30" s="2">
        <v>4</v>
      </c>
      <c r="G30" s="21" t="s">
        <v>7</v>
      </c>
      <c r="H30" s="12"/>
      <c r="I30" s="56"/>
      <c r="J30" s="12"/>
      <c r="K30" s="89"/>
    </row>
    <row r="31" spans="2:13" s="19" customFormat="1" ht="18" customHeight="1" x14ac:dyDescent="0.25">
      <c r="B31" s="23"/>
      <c r="C31" s="20" t="s">
        <v>22</v>
      </c>
      <c r="D31" s="5"/>
      <c r="E31" s="5"/>
      <c r="F31" s="2">
        <v>6</v>
      </c>
      <c r="G31" s="21" t="s">
        <v>7</v>
      </c>
      <c r="H31" s="12"/>
      <c r="I31" s="56"/>
      <c r="J31" s="12"/>
      <c r="K31" s="89"/>
    </row>
    <row r="32" spans="2:13" s="19" customFormat="1" ht="18" customHeight="1" x14ac:dyDescent="0.25">
      <c r="B32" s="23"/>
      <c r="C32" s="20" t="s">
        <v>23</v>
      </c>
      <c r="D32" s="5"/>
      <c r="E32" s="5"/>
      <c r="F32" s="2">
        <v>8</v>
      </c>
      <c r="G32" s="21" t="s">
        <v>7</v>
      </c>
      <c r="H32" s="12"/>
      <c r="I32" s="56"/>
      <c r="J32" s="12"/>
      <c r="K32" s="89"/>
    </row>
    <row r="33" spans="2:11" s="19" customFormat="1" ht="18" customHeight="1" thickBot="1" x14ac:dyDescent="0.3">
      <c r="B33" s="24"/>
      <c r="C33" s="25" t="s">
        <v>24</v>
      </c>
      <c r="D33" s="26"/>
      <c r="E33" s="26"/>
      <c r="F33" s="3">
        <v>10</v>
      </c>
      <c r="G33" s="27" t="s">
        <v>7</v>
      </c>
      <c r="H33" s="28"/>
      <c r="I33" s="57"/>
      <c r="J33" s="28"/>
      <c r="K33" s="90"/>
    </row>
    <row r="34" spans="2:11" s="19" customFormat="1" ht="18" customHeight="1" thickBot="1" x14ac:dyDescent="0.3">
      <c r="B34" s="6"/>
      <c r="C34" s="7"/>
      <c r="D34" s="7"/>
      <c r="E34" s="7"/>
      <c r="F34" s="7"/>
      <c r="G34" s="8"/>
      <c r="H34" s="12"/>
      <c r="I34" s="18"/>
      <c r="J34" s="12"/>
      <c r="K34" s="8"/>
    </row>
    <row r="35" spans="2:11" s="32" customFormat="1" ht="50.1" customHeight="1" thickBot="1" x14ac:dyDescent="0.3">
      <c r="B35" s="72" t="s">
        <v>35</v>
      </c>
      <c r="C35" s="73"/>
      <c r="D35" s="73"/>
      <c r="E35" s="73"/>
      <c r="F35" s="73"/>
      <c r="G35" s="73"/>
      <c r="H35" s="74"/>
      <c r="I35" s="75"/>
      <c r="J35" s="74"/>
      <c r="K35" s="76">
        <f>SUM(K22,K26)</f>
        <v>76.117647058823536</v>
      </c>
    </row>
    <row r="36" spans="2:11" ht="15.75" thickBot="1" x14ac:dyDescent="0.3"/>
    <row r="37" spans="2:11" ht="15.75" thickBot="1" x14ac:dyDescent="0.3">
      <c r="B37" s="108" t="s">
        <v>31</v>
      </c>
      <c r="C37" s="109"/>
      <c r="D37" s="109"/>
      <c r="E37" s="109"/>
      <c r="F37" s="109"/>
      <c r="G37" s="109"/>
      <c r="H37" s="109"/>
      <c r="I37" s="109"/>
      <c r="J37" s="109"/>
      <c r="K37" s="110"/>
    </row>
    <row r="38" spans="2:11" x14ac:dyDescent="0.25">
      <c r="B38" s="48" t="s">
        <v>9</v>
      </c>
      <c r="C38" s="103"/>
      <c r="D38" s="103"/>
      <c r="E38" s="103"/>
      <c r="F38" s="103"/>
      <c r="G38" s="103"/>
      <c r="H38" s="103"/>
      <c r="I38" s="103"/>
      <c r="J38" s="103"/>
      <c r="K38" s="104"/>
    </row>
    <row r="39" spans="2:11" x14ac:dyDescent="0.25">
      <c r="B39" s="49" t="s">
        <v>10</v>
      </c>
      <c r="C39" s="82"/>
      <c r="D39" s="82"/>
      <c r="E39" s="82"/>
      <c r="F39" s="82"/>
      <c r="G39" s="82"/>
      <c r="H39" s="82"/>
      <c r="I39" s="82"/>
      <c r="J39" s="82"/>
      <c r="K39" s="83"/>
    </row>
    <row r="40" spans="2:11" x14ac:dyDescent="0.25">
      <c r="B40" s="49" t="s">
        <v>11</v>
      </c>
      <c r="C40" s="82"/>
      <c r="D40" s="82"/>
      <c r="E40" s="82"/>
      <c r="F40" s="82"/>
      <c r="G40" s="82"/>
      <c r="H40" s="82"/>
      <c r="I40" s="82"/>
      <c r="J40" s="82"/>
      <c r="K40" s="83"/>
    </row>
    <row r="41" spans="2:11" ht="66" customHeight="1" x14ac:dyDescent="0.25">
      <c r="B41" s="49" t="s">
        <v>12</v>
      </c>
      <c r="C41" s="82"/>
      <c r="D41" s="82"/>
      <c r="E41" s="82"/>
      <c r="F41" s="82"/>
      <c r="G41" s="82"/>
      <c r="H41" s="82"/>
      <c r="I41" s="82"/>
      <c r="J41" s="82"/>
      <c r="K41" s="83"/>
    </row>
    <row r="42" spans="2:11" ht="15.75" thickBot="1" x14ac:dyDescent="0.3">
      <c r="B42" s="50" t="s">
        <v>13</v>
      </c>
      <c r="C42" s="84"/>
      <c r="D42" s="84"/>
      <c r="E42" s="84"/>
      <c r="F42" s="84"/>
      <c r="G42" s="84"/>
      <c r="H42" s="84"/>
      <c r="I42" s="84"/>
      <c r="J42" s="84"/>
      <c r="K42" s="85"/>
    </row>
  </sheetData>
  <mergeCells count="13">
    <mergeCell ref="C42:K42"/>
    <mergeCell ref="B4:K4"/>
    <mergeCell ref="B6:K6"/>
    <mergeCell ref="B19:G19"/>
    <mergeCell ref="B20:J20"/>
    <mergeCell ref="B24:K24"/>
    <mergeCell ref="F26:G26"/>
    <mergeCell ref="K26:K33"/>
    <mergeCell ref="B37:K37"/>
    <mergeCell ref="C38:K38"/>
    <mergeCell ref="C39:K39"/>
    <mergeCell ref="C40:K40"/>
    <mergeCell ref="C41:K41"/>
  </mergeCells>
  <pageMargins left="0.39370078740157483" right="0.39370078740157483" top="0.39370078740157483" bottom="0.39370078740157483" header="0.31496062992125984" footer="0.31496062992125984"/>
  <pageSetup paperSize="9" scale="6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M35"/>
  <sheetViews>
    <sheetView showGridLines="0" tabSelected="1" zoomScaleNormal="100" workbookViewId="0">
      <selection activeCell="B7" sqref="B7:G11"/>
    </sheetView>
  </sheetViews>
  <sheetFormatPr defaultRowHeight="15" x14ac:dyDescent="0.25"/>
  <cols>
    <col min="1" max="1" width="2.7109375" style="10" customWidth="1"/>
    <col min="2" max="2" width="60.7109375" style="10" customWidth="1"/>
    <col min="3" max="7" width="9.28515625" style="11" customWidth="1"/>
    <col min="8" max="8" width="2.7109375" style="12" customWidth="1"/>
    <col min="9" max="9" width="18.140625" style="13" customWidth="1"/>
    <col min="10" max="10" width="2.7109375" style="12" customWidth="1"/>
    <col min="11" max="11" width="24.7109375" style="11" customWidth="1"/>
    <col min="12" max="12" width="9.140625" style="10"/>
    <col min="13" max="13" width="34.42578125" style="10" bestFit="1" customWidth="1"/>
    <col min="14" max="14" width="9.140625" style="10" customWidth="1"/>
    <col min="15" max="16384" width="9.140625" style="10"/>
  </cols>
  <sheetData>
    <row r="1" spans="2:13" ht="14.25" customHeight="1" x14ac:dyDescent="0.25"/>
    <row r="2" spans="2:13" ht="25.5" x14ac:dyDescent="0.25">
      <c r="B2" s="47" t="s">
        <v>28</v>
      </c>
    </row>
    <row r="3" spans="2:13" ht="15.75" thickBot="1" x14ac:dyDescent="0.3"/>
    <row r="4" spans="2:13" ht="50.1" customHeight="1" thickBot="1" x14ac:dyDescent="0.3">
      <c r="B4" s="111" t="s">
        <v>57</v>
      </c>
      <c r="C4" s="112"/>
      <c r="D4" s="112"/>
      <c r="E4" s="112"/>
      <c r="F4" s="112"/>
      <c r="G4" s="112"/>
      <c r="H4" s="112"/>
      <c r="I4" s="112"/>
      <c r="J4" s="112"/>
      <c r="K4" s="113"/>
    </row>
    <row r="5" spans="2:13" s="63" customFormat="1" ht="12" customHeight="1" thickBot="1" x14ac:dyDescent="0.3"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2:13" ht="24" thickBot="1" x14ac:dyDescent="0.3">
      <c r="B6" s="93" t="s">
        <v>32</v>
      </c>
      <c r="C6" s="94"/>
      <c r="D6" s="94"/>
      <c r="E6" s="94"/>
      <c r="F6" s="94"/>
      <c r="G6" s="94"/>
      <c r="H6" s="94"/>
      <c r="I6" s="94"/>
      <c r="J6" s="94"/>
      <c r="K6" s="95"/>
    </row>
    <row r="7" spans="2:13" ht="30" x14ac:dyDescent="0.25">
      <c r="B7" s="58" t="s">
        <v>0</v>
      </c>
      <c r="C7" s="71" t="s">
        <v>1</v>
      </c>
      <c r="D7" s="71" t="s">
        <v>2</v>
      </c>
      <c r="E7" s="71" t="s">
        <v>16</v>
      </c>
      <c r="F7" s="71" t="s">
        <v>58</v>
      </c>
      <c r="G7" s="59" t="s">
        <v>59</v>
      </c>
      <c r="H7" s="4"/>
      <c r="I7" s="44" t="s">
        <v>5</v>
      </c>
      <c r="J7" s="4"/>
      <c r="K7" s="45" t="s">
        <v>4</v>
      </c>
    </row>
    <row r="8" spans="2:13" ht="18" customHeight="1" x14ac:dyDescent="0.25">
      <c r="B8" s="52" t="s">
        <v>51</v>
      </c>
      <c r="C8" s="1">
        <v>63</v>
      </c>
      <c r="D8" s="1">
        <v>63</v>
      </c>
      <c r="E8" s="1">
        <v>63</v>
      </c>
      <c r="F8" s="1">
        <v>61</v>
      </c>
      <c r="G8" s="60">
        <f t="shared" ref="G8:G11" si="0">SUM(C8:F8)</f>
        <v>250</v>
      </c>
      <c r="I8" s="15">
        <v>0.98765432099999995</v>
      </c>
      <c r="K8" s="14">
        <f>G8*I8</f>
        <v>246.91358025</v>
      </c>
      <c r="M8" s="51"/>
    </row>
    <row r="9" spans="2:13" ht="18" customHeight="1" x14ac:dyDescent="0.25">
      <c r="B9" s="52" t="s">
        <v>52</v>
      </c>
      <c r="C9" s="1">
        <v>500</v>
      </c>
      <c r="D9" s="1">
        <v>500</v>
      </c>
      <c r="E9" s="1">
        <v>500</v>
      </c>
      <c r="F9" s="1">
        <v>500</v>
      </c>
      <c r="G9" s="60">
        <f t="shared" si="0"/>
        <v>2000</v>
      </c>
      <c r="I9" s="15">
        <v>0.98765432099999995</v>
      </c>
      <c r="K9" s="14">
        <f>G9*I9</f>
        <v>1975.308642</v>
      </c>
      <c r="M9" s="51"/>
    </row>
    <row r="10" spans="2:13" ht="18" customHeight="1" x14ac:dyDescent="0.25">
      <c r="B10" s="53" t="s">
        <v>53</v>
      </c>
      <c r="C10" s="1">
        <v>2250</v>
      </c>
      <c r="D10" s="1">
        <v>2250</v>
      </c>
      <c r="E10" s="1">
        <v>2250</v>
      </c>
      <c r="F10" s="1">
        <v>2250</v>
      </c>
      <c r="G10" s="60">
        <f t="shared" si="0"/>
        <v>9000</v>
      </c>
      <c r="I10" s="15">
        <v>0.98765432099999995</v>
      </c>
      <c r="K10" s="14">
        <f>G10*I10</f>
        <v>8888.8888889999998</v>
      </c>
      <c r="M10" s="51"/>
    </row>
    <row r="11" spans="2:13" ht="18" customHeight="1" x14ac:dyDescent="0.25">
      <c r="B11" s="52" t="s">
        <v>54</v>
      </c>
      <c r="C11" s="1">
        <v>8500</v>
      </c>
      <c r="D11" s="1">
        <v>8500</v>
      </c>
      <c r="E11" s="1">
        <v>8500</v>
      </c>
      <c r="F11" s="1">
        <v>8500</v>
      </c>
      <c r="G11" s="60">
        <f t="shared" si="0"/>
        <v>34000</v>
      </c>
      <c r="I11" s="15">
        <v>0.98765432099999995</v>
      </c>
      <c r="K11" s="14">
        <f>G11*I11</f>
        <v>33580.246913999996</v>
      </c>
      <c r="M11" s="51"/>
    </row>
    <row r="12" spans="2:13" s="17" customFormat="1" ht="18" customHeight="1" thickBot="1" x14ac:dyDescent="0.3">
      <c r="B12" s="101" t="s">
        <v>3</v>
      </c>
      <c r="C12" s="102"/>
      <c r="D12" s="102"/>
      <c r="E12" s="102"/>
      <c r="F12" s="102"/>
      <c r="G12" s="102"/>
      <c r="H12" s="16"/>
      <c r="I12" s="37"/>
      <c r="J12" s="16"/>
      <c r="K12" s="38">
        <f>SUM(K8:K11)</f>
        <v>44691.358025249996</v>
      </c>
    </row>
    <row r="13" spans="2:13" s="36" customFormat="1" ht="48" customHeight="1" x14ac:dyDescent="0.25">
      <c r="B13" s="91" t="s">
        <v>34</v>
      </c>
      <c r="C13" s="92"/>
      <c r="D13" s="92"/>
      <c r="E13" s="92"/>
      <c r="F13" s="92"/>
      <c r="G13" s="92"/>
      <c r="H13" s="92"/>
      <c r="I13" s="92"/>
      <c r="J13" s="92"/>
      <c r="K13" s="61">
        <f>1*K12</f>
        <v>44691.358025249996</v>
      </c>
    </row>
    <row r="14" spans="2:13" s="36" customFormat="1" ht="47.25" customHeight="1" thickBot="1" x14ac:dyDescent="0.3">
      <c r="B14" s="62"/>
      <c r="C14" s="33"/>
      <c r="D14" s="33"/>
      <c r="E14" s="33"/>
      <c r="F14" s="33"/>
      <c r="G14" s="33"/>
      <c r="H14" s="34"/>
      <c r="I14" s="35"/>
      <c r="J14" s="34"/>
      <c r="K14" s="39"/>
    </row>
    <row r="15" spans="2:13" s="17" customFormat="1" ht="18" customHeight="1" thickBot="1" x14ac:dyDescent="0.3">
      <c r="B15" s="40" t="s">
        <v>30</v>
      </c>
      <c r="C15" s="41"/>
      <c r="D15" s="41"/>
      <c r="E15" s="41"/>
      <c r="F15" s="41"/>
      <c r="G15" s="41"/>
      <c r="H15" s="42"/>
      <c r="I15" s="43"/>
      <c r="J15" s="42"/>
      <c r="K15" s="70">
        <f>IF((1-(K12-K13)/K13)*90&lt;0,0,(1-(K12-K13)/K13)*90)</f>
        <v>90</v>
      </c>
    </row>
    <row r="16" spans="2:13" s="63" customFormat="1" ht="12" customHeight="1" thickBot="1" x14ac:dyDescent="0.3"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2:11" ht="24" thickBot="1" x14ac:dyDescent="0.3">
      <c r="B17" s="93" t="s">
        <v>33</v>
      </c>
      <c r="C17" s="94"/>
      <c r="D17" s="94"/>
      <c r="E17" s="94"/>
      <c r="F17" s="94"/>
      <c r="G17" s="94"/>
      <c r="H17" s="94"/>
      <c r="I17" s="94"/>
      <c r="J17" s="94"/>
      <c r="K17" s="95"/>
    </row>
    <row r="18" spans="2:11" s="9" customFormat="1" ht="18" customHeight="1" x14ac:dyDescent="0.25">
      <c r="B18" s="29"/>
      <c r="C18" s="30"/>
      <c r="D18" s="30"/>
      <c r="E18" s="30"/>
      <c r="F18" s="30"/>
      <c r="G18" s="30"/>
      <c r="H18" s="31"/>
      <c r="I18" s="55"/>
      <c r="J18" s="31"/>
      <c r="K18" s="69" t="s">
        <v>27</v>
      </c>
    </row>
    <row r="19" spans="2:11" s="19" customFormat="1" ht="18" customHeight="1" x14ac:dyDescent="0.25">
      <c r="B19" s="22" t="s">
        <v>8</v>
      </c>
      <c r="C19" s="20" t="s">
        <v>17</v>
      </c>
      <c r="D19" s="5"/>
      <c r="E19" s="5"/>
      <c r="F19" s="99" t="s">
        <v>6</v>
      </c>
      <c r="G19" s="100"/>
      <c r="H19" s="12"/>
      <c r="I19" s="56"/>
      <c r="J19" s="12"/>
      <c r="K19" s="89">
        <v>8</v>
      </c>
    </row>
    <row r="20" spans="2:11" s="19" customFormat="1" ht="18" customHeight="1" x14ac:dyDescent="0.25">
      <c r="B20" s="23"/>
      <c r="C20" s="20" t="s">
        <v>18</v>
      </c>
      <c r="D20" s="5"/>
      <c r="E20" s="5"/>
      <c r="F20" s="2">
        <v>0</v>
      </c>
      <c r="G20" s="21" t="s">
        <v>7</v>
      </c>
      <c r="H20" s="12"/>
      <c r="I20" s="56"/>
      <c r="J20" s="12"/>
      <c r="K20" s="89"/>
    </row>
    <row r="21" spans="2:11" s="19" customFormat="1" ht="18" customHeight="1" x14ac:dyDescent="0.25">
      <c r="B21" s="23"/>
      <c r="C21" s="20" t="s">
        <v>19</v>
      </c>
      <c r="D21" s="5"/>
      <c r="E21" s="5"/>
      <c r="F21" s="2">
        <v>1</v>
      </c>
      <c r="G21" s="21" t="s">
        <v>7</v>
      </c>
      <c r="H21" s="12"/>
      <c r="I21" s="56"/>
      <c r="J21" s="12"/>
      <c r="K21" s="89"/>
    </row>
    <row r="22" spans="2:11" s="19" customFormat="1" ht="18" customHeight="1" x14ac:dyDescent="0.25">
      <c r="B22" s="23"/>
      <c r="C22" s="20" t="s">
        <v>20</v>
      </c>
      <c r="D22" s="5"/>
      <c r="E22" s="5"/>
      <c r="F22" s="2">
        <v>2</v>
      </c>
      <c r="G22" s="21" t="s">
        <v>7</v>
      </c>
      <c r="H22" s="12"/>
      <c r="I22" s="56"/>
      <c r="J22" s="12"/>
      <c r="K22" s="89"/>
    </row>
    <row r="23" spans="2:11" s="19" customFormat="1" ht="18" customHeight="1" x14ac:dyDescent="0.25">
      <c r="B23" s="23"/>
      <c r="C23" s="20" t="s">
        <v>21</v>
      </c>
      <c r="D23" s="5"/>
      <c r="E23" s="5"/>
      <c r="F23" s="2">
        <v>4</v>
      </c>
      <c r="G23" s="21" t="s">
        <v>7</v>
      </c>
      <c r="H23" s="12"/>
      <c r="I23" s="56"/>
      <c r="J23" s="12"/>
      <c r="K23" s="89"/>
    </row>
    <row r="24" spans="2:11" s="19" customFormat="1" ht="18" customHeight="1" x14ac:dyDescent="0.25">
      <c r="B24" s="23"/>
      <c r="C24" s="20" t="s">
        <v>22</v>
      </c>
      <c r="D24" s="5"/>
      <c r="E24" s="5"/>
      <c r="F24" s="2">
        <v>6</v>
      </c>
      <c r="G24" s="21" t="s">
        <v>7</v>
      </c>
      <c r="H24" s="12"/>
      <c r="I24" s="56"/>
      <c r="J24" s="12"/>
      <c r="K24" s="89"/>
    </row>
    <row r="25" spans="2:11" s="19" customFormat="1" ht="18" customHeight="1" x14ac:dyDescent="0.25">
      <c r="B25" s="23"/>
      <c r="C25" s="20" t="s">
        <v>23</v>
      </c>
      <c r="D25" s="5"/>
      <c r="E25" s="5"/>
      <c r="F25" s="2">
        <v>8</v>
      </c>
      <c r="G25" s="21" t="s">
        <v>7</v>
      </c>
      <c r="H25" s="12"/>
      <c r="I25" s="56"/>
      <c r="J25" s="12"/>
      <c r="K25" s="89"/>
    </row>
    <row r="26" spans="2:11" s="19" customFormat="1" ht="18" customHeight="1" thickBot="1" x14ac:dyDescent="0.3">
      <c r="B26" s="24"/>
      <c r="C26" s="25" t="s">
        <v>24</v>
      </c>
      <c r="D26" s="26"/>
      <c r="E26" s="26"/>
      <c r="F26" s="3">
        <v>10</v>
      </c>
      <c r="G26" s="27" t="s">
        <v>7</v>
      </c>
      <c r="H26" s="28"/>
      <c r="I26" s="57"/>
      <c r="J26" s="28"/>
      <c r="K26" s="90"/>
    </row>
    <row r="27" spans="2:11" s="19" customFormat="1" ht="18" customHeight="1" thickBot="1" x14ac:dyDescent="0.3">
      <c r="B27" s="6"/>
      <c r="C27" s="7"/>
      <c r="D27" s="7"/>
      <c r="E27" s="7"/>
      <c r="F27" s="7"/>
      <c r="G27" s="8"/>
      <c r="H27" s="12"/>
      <c r="I27" s="18"/>
      <c r="J27" s="12"/>
      <c r="K27" s="8"/>
    </row>
    <row r="28" spans="2:11" s="32" customFormat="1" ht="50.1" customHeight="1" thickBot="1" x14ac:dyDescent="0.3">
      <c r="B28" s="77" t="s">
        <v>36</v>
      </c>
      <c r="C28" s="78"/>
      <c r="D28" s="78"/>
      <c r="E28" s="78"/>
      <c r="F28" s="78"/>
      <c r="G28" s="78"/>
      <c r="H28" s="79"/>
      <c r="I28" s="80"/>
      <c r="J28" s="79"/>
      <c r="K28" s="81">
        <f>SUM(K15,K19)</f>
        <v>98</v>
      </c>
    </row>
    <row r="29" spans="2:11" ht="15.75" thickBot="1" x14ac:dyDescent="0.3"/>
    <row r="30" spans="2:11" ht="15.75" thickBot="1" x14ac:dyDescent="0.3">
      <c r="B30" s="114" t="s">
        <v>31</v>
      </c>
      <c r="C30" s="115"/>
      <c r="D30" s="115"/>
      <c r="E30" s="115"/>
      <c r="F30" s="115"/>
      <c r="G30" s="115"/>
      <c r="H30" s="115"/>
      <c r="I30" s="115"/>
      <c r="J30" s="115"/>
      <c r="K30" s="116"/>
    </row>
    <row r="31" spans="2:11" x14ac:dyDescent="0.25">
      <c r="B31" s="48" t="s">
        <v>9</v>
      </c>
      <c r="C31" s="103"/>
      <c r="D31" s="103"/>
      <c r="E31" s="103"/>
      <c r="F31" s="103"/>
      <c r="G31" s="103"/>
      <c r="H31" s="103"/>
      <c r="I31" s="103"/>
      <c r="J31" s="103"/>
      <c r="K31" s="104"/>
    </row>
    <row r="32" spans="2:11" x14ac:dyDescent="0.25">
      <c r="B32" s="49" t="s">
        <v>10</v>
      </c>
      <c r="C32" s="82"/>
      <c r="D32" s="82"/>
      <c r="E32" s="82"/>
      <c r="F32" s="82"/>
      <c r="G32" s="82"/>
      <c r="H32" s="82"/>
      <c r="I32" s="82"/>
      <c r="J32" s="82"/>
      <c r="K32" s="83"/>
    </row>
    <row r="33" spans="2:11" x14ac:dyDescent="0.25">
      <c r="B33" s="49" t="s">
        <v>11</v>
      </c>
      <c r="C33" s="82"/>
      <c r="D33" s="82"/>
      <c r="E33" s="82"/>
      <c r="F33" s="82"/>
      <c r="G33" s="82"/>
      <c r="H33" s="82"/>
      <c r="I33" s="82"/>
      <c r="J33" s="82"/>
      <c r="K33" s="83"/>
    </row>
    <row r="34" spans="2:11" ht="66" customHeight="1" x14ac:dyDescent="0.25">
      <c r="B34" s="49" t="s">
        <v>12</v>
      </c>
      <c r="C34" s="82"/>
      <c r="D34" s="82"/>
      <c r="E34" s="82"/>
      <c r="F34" s="82"/>
      <c r="G34" s="82"/>
      <c r="H34" s="82"/>
      <c r="I34" s="82"/>
      <c r="J34" s="82"/>
      <c r="K34" s="83"/>
    </row>
    <row r="35" spans="2:11" ht="15.75" thickBot="1" x14ac:dyDescent="0.3">
      <c r="B35" s="50" t="s">
        <v>13</v>
      </c>
      <c r="C35" s="84"/>
      <c r="D35" s="84"/>
      <c r="E35" s="84"/>
      <c r="F35" s="84"/>
      <c r="G35" s="84"/>
      <c r="H35" s="84"/>
      <c r="I35" s="84"/>
      <c r="J35" s="84"/>
      <c r="K35" s="85"/>
    </row>
  </sheetData>
  <mergeCells count="13">
    <mergeCell ref="C35:K35"/>
    <mergeCell ref="B4:K4"/>
    <mergeCell ref="B6:K6"/>
    <mergeCell ref="B12:G12"/>
    <mergeCell ref="B13:J13"/>
    <mergeCell ref="B17:K17"/>
    <mergeCell ref="F19:G19"/>
    <mergeCell ref="K19:K26"/>
    <mergeCell ref="B30:K30"/>
    <mergeCell ref="C31:K31"/>
    <mergeCell ref="C32:K32"/>
    <mergeCell ref="C33:K33"/>
    <mergeCell ref="C34:K34"/>
  </mergeCells>
  <pageMargins left="0.39370078740157483" right="0.39370078740157483" top="0.39370078740157483" bottom="0.39370078740157483" header="0.31496062992125984" footer="0.31496062992125984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Company>Ministerie van Defensie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 Henegouwen, AJM, DMO/ST/DP&amp;V/V/A V&amp;V/ALG</dc:creator>
  <cp:lastModifiedBy>Bergen Henegouwen, AJM, DMO/ST/DP&amp;V/V/A V&amp;V/ALG</cp:lastModifiedBy>
  <cp:lastPrinted>2016-07-27T07:45:34Z</cp:lastPrinted>
  <dcterms:created xsi:type="dcterms:W3CDTF">2014-10-07T13:09:19Z</dcterms:created>
  <dcterms:modified xsi:type="dcterms:W3CDTF">2016-07-27T08:52:47Z</dcterms:modified>
</cp:coreProperties>
</file>