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103 - Prijsformulier" sheetId="2" r:id="rId1"/>
  </sheets>
  <calcPr calcId="145621"/>
</workbook>
</file>

<file path=xl/calcChain.xml><?xml version="1.0" encoding="utf-8"?>
<calcChain xmlns="http://schemas.openxmlformats.org/spreadsheetml/2006/main">
  <c r="I182" i="2" l="1"/>
  <c r="B151" i="2"/>
  <c r="B149" i="2"/>
  <c r="B147" i="2"/>
  <c r="B145" i="2"/>
  <c r="H141" i="2"/>
  <c r="H11" i="2"/>
  <c r="I140" i="2" l="1"/>
  <c r="I141" i="2" s="1"/>
  <c r="H171" i="2" l="1"/>
  <c r="I171" i="2" s="1"/>
  <c r="H172" i="2"/>
  <c r="I172" i="2" s="1"/>
  <c r="H169" i="2"/>
  <c r="H168" i="2"/>
  <c r="C150" i="2"/>
  <c r="I20" i="2"/>
  <c r="H165" i="2" l="1"/>
  <c r="I165" i="2" s="1"/>
  <c r="I149" i="2"/>
  <c r="C152" i="2"/>
  <c r="C148" i="2"/>
  <c r="C146" i="2"/>
  <c r="H163" i="2" l="1"/>
  <c r="I163" i="2" s="1"/>
  <c r="I145" i="2"/>
  <c r="H166" i="2"/>
  <c r="I166" i="2" s="1"/>
  <c r="I151" i="2"/>
  <c r="H164" i="2"/>
  <c r="I164" i="2" s="1"/>
  <c r="I147" i="2"/>
  <c r="I14" i="2"/>
  <c r="I17" i="2"/>
  <c r="I23" i="2"/>
  <c r="I83" i="2"/>
  <c r="I25" i="2" l="1"/>
  <c r="I169" i="2"/>
  <c r="I168" i="2"/>
  <c r="I161" i="2"/>
  <c r="I177" i="2" l="1"/>
  <c r="I179" i="2" s="1"/>
  <c r="I154" i="2"/>
  <c r="I156" i="2" s="1"/>
</calcChain>
</file>

<file path=xl/sharedStrings.xml><?xml version="1.0" encoding="utf-8"?>
<sst xmlns="http://schemas.openxmlformats.org/spreadsheetml/2006/main" count="576" uniqueCount="90">
  <si>
    <t>Maha</t>
  </si>
  <si>
    <t>IW 7/3 E, SH-8 Modificatie</t>
  </si>
  <si>
    <t>Almelo</t>
  </si>
  <si>
    <t>IW 2 PROFI</t>
  </si>
  <si>
    <t>Amsterdam</t>
  </si>
  <si>
    <t>Arnhem</t>
  </si>
  <si>
    <t>Den Bosch</t>
  </si>
  <si>
    <t>Elsloo</t>
  </si>
  <si>
    <t>VLT</t>
  </si>
  <si>
    <t>VLT12033</t>
  </si>
  <si>
    <t>Groningen</t>
  </si>
  <si>
    <t>Heerenveen</t>
  </si>
  <si>
    <t>VLT12033/M</t>
  </si>
  <si>
    <t>Nieuwegein</t>
  </si>
  <si>
    <t>VLT2422/EURO</t>
  </si>
  <si>
    <t>Rijen</t>
  </si>
  <si>
    <t>Roosendaal</t>
  </si>
  <si>
    <t>Schiedam</t>
  </si>
  <si>
    <t>IW7 LON EURO</t>
  </si>
  <si>
    <t>Veldhoven</t>
  </si>
  <si>
    <t>Venlo</t>
  </si>
  <si>
    <t>Waddinxveen</t>
  </si>
  <si>
    <t>Zwolle</t>
  </si>
  <si>
    <t>MBT 2100</t>
  </si>
  <si>
    <t>Zwijndrecht</t>
  </si>
  <si>
    <t>LON Eurosystem</t>
  </si>
  <si>
    <t>Combi</t>
  </si>
  <si>
    <t>licht</t>
  </si>
  <si>
    <t>Schenk</t>
  </si>
  <si>
    <t>Lelystad</t>
  </si>
  <si>
    <t>R16</t>
  </si>
  <si>
    <t>R3.5</t>
  </si>
  <si>
    <t>zwaar + hef + vastzet</t>
  </si>
  <si>
    <t xml:space="preserve">Licht </t>
  </si>
  <si>
    <t>combi</t>
  </si>
  <si>
    <t>Huidige situatie</t>
  </si>
  <si>
    <t>Vervanging:</t>
  </si>
  <si>
    <t>Optie</t>
  </si>
  <si>
    <t>Baan:</t>
  </si>
  <si>
    <t>Locatie:</t>
  </si>
  <si>
    <t>Zwaar + hef + vast zet</t>
  </si>
  <si>
    <t>Vervangingskeuze:</t>
  </si>
  <si>
    <t>Inruilprijs oude bank</t>
  </si>
  <si>
    <t xml:space="preserve">A.2 Vervanging op locatie (inruilprijs) </t>
  </si>
  <si>
    <t xml:space="preserve">A.3 Vervanging op locatie (bouwkundig) </t>
  </si>
  <si>
    <t>B. Onderhoud</t>
  </si>
  <si>
    <t xml:space="preserve">Aantal: </t>
  </si>
  <si>
    <t>B2. Calamiteiten onderhoud op afroep</t>
  </si>
  <si>
    <t>Activiteit</t>
  </si>
  <si>
    <t>Uurtarief</t>
  </si>
  <si>
    <t>- Monteur (inclusief reis en verblijfskosten)</t>
  </si>
  <si>
    <t>Gewogen:</t>
  </si>
  <si>
    <t>Licht</t>
  </si>
  <si>
    <t>zwaar</t>
  </si>
  <si>
    <t>Aantal</t>
  </si>
  <si>
    <t>Totaal</t>
  </si>
  <si>
    <t xml:space="preserve">Totaal vervanging op locatie (inruilprijs): </t>
  </si>
  <si>
    <t xml:space="preserve">Totaal vervanging op locatie (bouwkundig): </t>
  </si>
  <si>
    <t>Gewogen jaren:</t>
  </si>
  <si>
    <t>combi + hefsysteem + vast zet</t>
  </si>
  <si>
    <t>Onderhoud (+ kalibratie + RME)</t>
  </si>
  <si>
    <t>combi + hef</t>
  </si>
  <si>
    <t xml:space="preserve">- vervangingsonderdeel: 4 rollen inclusief lagering (inclusief de inruilwaarde) + bijbehorende kettingen </t>
  </si>
  <si>
    <t>Mag niet meer dan 5000,- kosten</t>
  </si>
  <si>
    <t>Let op: deze kosten zijn inclusief de arbeidskosten</t>
  </si>
  <si>
    <t>- vervangingsonderdeel: afstandsbediening</t>
  </si>
  <si>
    <t>Let op ! : geen lichte banken!</t>
  </si>
  <si>
    <t>Let op geen lichte banken</t>
  </si>
  <si>
    <t>combi (+hef)</t>
  </si>
  <si>
    <t>Prijs</t>
  </si>
  <si>
    <t>- vervangingsonderdeel: manometers / drukomzetter (prijs per stuk)</t>
  </si>
  <si>
    <t>B1. Preventief onderhoud waaronder kalibratie</t>
  </si>
  <si>
    <t>totaal aantal</t>
  </si>
  <si>
    <t>V1.0</t>
  </si>
  <si>
    <t xml:space="preserve">- inschrijver is zelf verantwoordelijk voor de opgegeven prijzen en de volledige invulling daarvan. </t>
  </si>
  <si>
    <t>- aangeraden wordt om een reguliere versie van Excel te gebruiken.</t>
  </si>
  <si>
    <t>- Het is inschrijver uitsluitend toegestaan de groen cellen te overschrijven.</t>
  </si>
  <si>
    <t>Bijlage 104 - Prijsformulier EA 3769</t>
  </si>
  <si>
    <t>Minimale grens tenminste € 7500,-</t>
  </si>
  <si>
    <t>- Prijzen dienen exclusief btw te worden opgenomen</t>
  </si>
  <si>
    <t>Minimale grens tenminste € 33.000,-</t>
  </si>
  <si>
    <t>Minimale grens tenminste € 48.750,-</t>
  </si>
  <si>
    <t>A. AANSCHAF</t>
  </si>
  <si>
    <t>- onder elk subonderdeel zijn oranje eindbedragen opgenomen. Deze tellen gezamenlijk op naar de STARTPRIJS t.b.v. het gunnen op waarde.</t>
  </si>
  <si>
    <t xml:space="preserve">- het minbedrag bij onderdeel A.2 wordt afgetrokken van de STARTPRIJS. </t>
  </si>
  <si>
    <t xml:space="preserve">Wegingsfactor: </t>
  </si>
  <si>
    <t>- offreren boven benoemde financiele grenzen zorgt voor afwijzing. Grenzen zijn paars gearceerd met gele letters.</t>
  </si>
  <si>
    <t>- offreren onder benoemde financiele grenzen is toegestaan. De beoordeling vindt echter plaats op de minimale grens zijn paars gearceerd met gele letters.</t>
  </si>
  <si>
    <t>A.1 Prijs per stuk. Inclusief transport + plaatsing + instructie + technische aansluiting.</t>
  </si>
  <si>
    <t xml:space="preserve">Totaal startbedrag gunnen op waarde: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</si>
</sst>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 &quot;€&quot;\ * #,##0_ ;_ &quot;€&quot;\ * \-#,##0_ ;_ &quot;€&quot;\ * &quot;-&quot;_ ;_ @_ "/>
    <numFmt numFmtId="166" formatCode="m/d/yyyy;@"/>
    <numFmt numFmtId="168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rgb="FFFFFF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2" borderId="1" xfId="0" applyFont="1" applyFill="1" applyBorder="1"/>
    <xf numFmtId="0" fontId="0" fillId="0" borderId="0" xfId="0" applyFill="1"/>
    <xf numFmtId="0" fontId="0" fillId="3" borderId="1" xfId="0" applyFont="1" applyFill="1" applyBorder="1"/>
    <xf numFmtId="1" fontId="0" fillId="3" borderId="1" xfId="0" applyNumberFormat="1" applyFont="1" applyFill="1" applyBorder="1"/>
    <xf numFmtId="1" fontId="0" fillId="3" borderId="1" xfId="0" applyNumberFormat="1" applyFont="1" applyFill="1" applyBorder="1" applyAlignment="1">
      <alignment horizontal="left"/>
    </xf>
    <xf numFmtId="166" fontId="0" fillId="3" borderId="1" xfId="0" applyNumberFormat="1" applyFont="1" applyFill="1" applyBorder="1" applyAlignment="1">
      <alignment horizontal="center"/>
    </xf>
    <xf numFmtId="1" fontId="0" fillId="3" borderId="1" xfId="0" applyNumberFormat="1" applyFont="1" applyFill="1" applyBorder="1" applyAlignment="1">
      <alignment horizontal="center"/>
    </xf>
    <xf numFmtId="0" fontId="0" fillId="0" borderId="1" xfId="0" applyFont="1" applyBorder="1"/>
    <xf numFmtId="1" fontId="0" fillId="0" borderId="1" xfId="0" applyNumberFormat="1" applyFont="1" applyBorder="1"/>
    <xf numFmtId="1" fontId="0" fillId="0" borderId="1" xfId="0" applyNumberFormat="1" applyFont="1" applyBorder="1" applyAlignment="1">
      <alignment horizontal="left"/>
    </xf>
    <xf numFmtId="166" fontId="0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2" borderId="1" xfId="0" applyNumberFormat="1" applyFont="1" applyFill="1" applyBorder="1"/>
    <xf numFmtId="1" fontId="0" fillId="2" borderId="1" xfId="0" applyNumberFormat="1" applyFont="1" applyFill="1" applyBorder="1" applyAlignment="1">
      <alignment horizontal="left"/>
    </xf>
    <xf numFmtId="166" fontId="0" fillId="2" borderId="1" xfId="0" applyNumberFormat="1" applyFont="1" applyFill="1" applyBorder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49" fontId="0" fillId="3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1" fontId="0" fillId="2" borderId="3" xfId="0" applyNumberFormat="1" applyFont="1" applyFill="1" applyBorder="1"/>
    <xf numFmtId="1" fontId="0" fillId="2" borderId="3" xfId="0" applyNumberFormat="1" applyFont="1" applyFill="1" applyBorder="1" applyAlignment="1">
      <alignment horizontal="left"/>
    </xf>
    <xf numFmtId="0" fontId="0" fillId="0" borderId="4" xfId="0" applyBorder="1"/>
    <xf numFmtId="0" fontId="0" fillId="5" borderId="1" xfId="0" applyFont="1" applyFill="1" applyBorder="1"/>
    <xf numFmtId="0" fontId="0" fillId="0" borderId="6" xfId="0" applyBorder="1"/>
    <xf numFmtId="166" fontId="0" fillId="2" borderId="3" xfId="0" applyNumberFormat="1" applyFont="1" applyFill="1" applyBorder="1" applyAlignment="1">
      <alignment horizontal="center"/>
    </xf>
    <xf numFmtId="1" fontId="0" fillId="2" borderId="3" xfId="0" applyNumberFormat="1" applyFont="1" applyFill="1" applyBorder="1" applyAlignment="1">
      <alignment horizontal="center"/>
    </xf>
    <xf numFmtId="0" fontId="0" fillId="5" borderId="3" xfId="0" applyFont="1" applyFill="1" applyBorder="1"/>
    <xf numFmtId="0" fontId="0" fillId="0" borderId="2" xfId="0" applyBorder="1"/>
    <xf numFmtId="42" fontId="0" fillId="4" borderId="2" xfId="0" applyNumberFormat="1" applyFill="1" applyBorder="1"/>
    <xf numFmtId="42" fontId="0" fillId="2" borderId="2" xfId="0" applyNumberFormat="1" applyFill="1" applyBorder="1"/>
    <xf numFmtId="42" fontId="0" fillId="0" borderId="0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0" xfId="0" quotePrefix="1" applyBorder="1"/>
    <xf numFmtId="42" fontId="0" fillId="0" borderId="13" xfId="0" applyNumberFormat="1" applyFill="1" applyBorder="1"/>
    <xf numFmtId="0" fontId="0" fillId="0" borderId="13" xfId="0" applyBorder="1"/>
    <xf numFmtId="0" fontId="0" fillId="0" borderId="15" xfId="0" applyBorder="1"/>
    <xf numFmtId="0" fontId="0" fillId="0" borderId="0" xfId="0" applyBorder="1" applyAlignment="1">
      <alignment horizontal="left"/>
    </xf>
    <xf numFmtId="0" fontId="0" fillId="0" borderId="16" xfId="0" applyBorder="1"/>
    <xf numFmtId="0" fontId="0" fillId="0" borderId="0" xfId="0" applyFill="1" applyBorder="1"/>
    <xf numFmtId="42" fontId="0" fillId="0" borderId="2" xfId="0" applyNumberFormat="1" applyBorder="1"/>
    <xf numFmtId="0" fontId="0" fillId="0" borderId="0" xfId="0" applyBorder="1" applyAlignment="1">
      <alignment horizontal="center"/>
    </xf>
    <xf numFmtId="0" fontId="0" fillId="0" borderId="5" xfId="0" applyBorder="1"/>
    <xf numFmtId="42" fontId="1" fillId="9" borderId="2" xfId="0" applyNumberFormat="1" applyFont="1" applyFill="1" applyBorder="1"/>
    <xf numFmtId="0" fontId="0" fillId="0" borderId="13" xfId="0" applyFill="1" applyBorder="1"/>
    <xf numFmtId="0" fontId="0" fillId="0" borderId="15" xfId="0" quotePrefix="1" applyBorder="1"/>
    <xf numFmtId="0" fontId="0" fillId="0" borderId="0" xfId="0" applyFill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15" xfId="0" applyFill="1" applyBorder="1"/>
    <xf numFmtId="42" fontId="0" fillId="0" borderId="15" xfId="0" applyNumberFormat="1" applyFill="1" applyBorder="1"/>
    <xf numFmtId="42" fontId="0" fillId="7" borderId="2" xfId="0" applyNumberFormat="1" applyFill="1" applyBorder="1"/>
    <xf numFmtId="0" fontId="0" fillId="0" borderId="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/>
    </xf>
    <xf numFmtId="0" fontId="0" fillId="0" borderId="10" xfId="0" quotePrefix="1" applyBorder="1" applyAlignment="1">
      <alignment horizontal="left" vertical="top" wrapText="1"/>
    </xf>
    <xf numFmtId="0" fontId="0" fillId="0" borderId="11" xfId="0" quotePrefix="1" applyBorder="1" applyAlignment="1">
      <alignment horizontal="left" vertical="top" wrapText="1"/>
    </xf>
    <xf numFmtId="0" fontId="4" fillId="11" borderId="2" xfId="0" applyFont="1" applyFill="1" applyBorder="1" applyAlignment="1"/>
    <xf numFmtId="0" fontId="4" fillId="0" borderId="0" xfId="0" applyFont="1" applyFill="1" applyBorder="1" applyAlignment="1"/>
    <xf numFmtId="0" fontId="4" fillId="6" borderId="10" xfId="0" applyFont="1" applyFill="1" applyBorder="1" applyAlignment="1">
      <alignment horizontal="left"/>
    </xf>
    <xf numFmtId="0" fontId="4" fillId="6" borderId="11" xfId="0" applyFont="1" applyFill="1" applyBorder="1" applyAlignment="1"/>
    <xf numFmtId="0" fontId="4" fillId="6" borderId="0" xfId="0" applyFont="1" applyFill="1" applyBorder="1" applyAlignment="1">
      <alignment horizontal="left"/>
    </xf>
    <xf numFmtId="0" fontId="4" fillId="6" borderId="13" xfId="0" applyFont="1" applyFill="1" applyBorder="1" applyAlignment="1"/>
    <xf numFmtId="0" fontId="4" fillId="6" borderId="15" xfId="0" applyFont="1" applyFill="1" applyBorder="1" applyAlignment="1">
      <alignment horizontal="left"/>
    </xf>
    <xf numFmtId="0" fontId="4" fillId="6" borderId="17" xfId="0" applyFont="1" applyFill="1" applyBorder="1" applyAlignment="1"/>
    <xf numFmtId="0" fontId="5" fillId="6" borderId="16" xfId="0" quotePrefix="1" applyFont="1" applyFill="1" applyBorder="1" applyAlignment="1">
      <alignment horizontal="left"/>
    </xf>
    <xf numFmtId="0" fontId="5" fillId="6" borderId="12" xfId="0" quotePrefix="1" applyFont="1" applyFill="1" applyBorder="1" applyAlignment="1">
      <alignment horizontal="left"/>
    </xf>
    <xf numFmtId="0" fontId="5" fillId="6" borderId="14" xfId="0" quotePrefix="1" applyFont="1" applyFill="1" applyBorder="1" applyAlignment="1">
      <alignment horizontal="left"/>
    </xf>
    <xf numFmtId="0" fontId="7" fillId="13" borderId="0" xfId="0" applyFont="1" applyFill="1" applyBorder="1"/>
    <xf numFmtId="42" fontId="0" fillId="0" borderId="0" xfId="0" applyNumberFormat="1" applyFill="1"/>
    <xf numFmtId="0" fontId="6" fillId="11" borderId="4" xfId="0" applyFont="1" applyFill="1" applyBorder="1" applyAlignment="1"/>
    <xf numFmtId="0" fontId="6" fillId="11" borderId="6" xfId="0" applyFont="1" applyFill="1" applyBorder="1" applyAlignment="1"/>
    <xf numFmtId="0" fontId="6" fillId="11" borderId="5" xfId="0" applyFont="1" applyFill="1" applyBorder="1" applyAlignment="1"/>
    <xf numFmtId="0" fontId="3" fillId="6" borderId="7" xfId="0" applyFont="1" applyFill="1" applyBorder="1" applyAlignment="1">
      <alignment horizontal="center" vertical="top" textRotation="90"/>
    </xf>
    <xf numFmtId="0" fontId="3" fillId="6" borderId="8" xfId="0" applyFont="1" applyFill="1" applyBorder="1" applyAlignment="1">
      <alignment horizontal="center" vertical="top" textRotation="90"/>
    </xf>
    <xf numFmtId="0" fontId="3" fillId="6" borderId="9" xfId="0" applyFont="1" applyFill="1" applyBorder="1" applyAlignment="1">
      <alignment horizontal="center" vertical="top" textRotation="90"/>
    </xf>
    <xf numFmtId="1" fontId="0" fillId="2" borderId="18" xfId="0" applyNumberFormat="1" applyFont="1" applyFill="1" applyBorder="1" applyAlignment="1">
      <alignment horizontal="left"/>
    </xf>
    <xf numFmtId="166" fontId="0" fillId="2" borderId="18" xfId="0" applyNumberFormat="1" applyFont="1" applyFill="1" applyBorder="1" applyAlignment="1">
      <alignment horizontal="center"/>
    </xf>
    <xf numFmtId="1" fontId="0" fillId="2" borderId="18" xfId="0" applyNumberFormat="1" applyFont="1" applyFill="1" applyBorder="1"/>
    <xf numFmtId="1" fontId="0" fillId="2" borderId="18" xfId="0" applyNumberFormat="1" applyFont="1" applyFill="1" applyBorder="1" applyAlignment="1">
      <alignment horizontal="center"/>
    </xf>
    <xf numFmtId="0" fontId="0" fillId="5" borderId="19" xfId="0" applyFont="1" applyFill="1" applyBorder="1"/>
    <xf numFmtId="0" fontId="0" fillId="0" borderId="20" xfId="0" applyFont="1" applyBorder="1"/>
    <xf numFmtId="0" fontId="0" fillId="3" borderId="20" xfId="0" applyFont="1" applyFill="1" applyBorder="1"/>
    <xf numFmtId="0" fontId="0" fillId="5" borderId="20" xfId="0" applyFont="1" applyFill="1" applyBorder="1"/>
    <xf numFmtId="0" fontId="0" fillId="2" borderId="20" xfId="0" applyFont="1" applyFill="1" applyBorder="1"/>
    <xf numFmtId="1" fontId="0" fillId="3" borderId="21" xfId="0" applyNumberFormat="1" applyFont="1" applyFill="1" applyBorder="1" applyAlignment="1">
      <alignment horizontal="left"/>
    </xf>
    <xf numFmtId="166" fontId="0" fillId="3" borderId="21" xfId="0" applyNumberFormat="1" applyFont="1" applyFill="1" applyBorder="1" applyAlignment="1">
      <alignment horizontal="center"/>
    </xf>
    <xf numFmtId="0" fontId="0" fillId="3" borderId="21" xfId="0" applyFont="1" applyFill="1" applyBorder="1"/>
    <xf numFmtId="1" fontId="0" fillId="3" borderId="21" xfId="0" applyNumberFormat="1" applyFont="1" applyFill="1" applyBorder="1" applyAlignment="1">
      <alignment horizontal="center"/>
    </xf>
    <xf numFmtId="0" fontId="0" fillId="3" borderId="22" xfId="0" applyFont="1" applyFill="1" applyBorder="1"/>
    <xf numFmtId="0" fontId="0" fillId="0" borderId="7" xfId="0" applyBorder="1"/>
    <xf numFmtId="42" fontId="1" fillId="9" borderId="7" xfId="0" applyNumberFormat="1" applyFont="1" applyFill="1" applyBorder="1"/>
    <xf numFmtId="0" fontId="0" fillId="0" borderId="9" xfId="0" applyBorder="1"/>
    <xf numFmtId="42" fontId="1" fillId="9" borderId="5" xfId="0" applyNumberFormat="1" applyFont="1" applyFill="1" applyBorder="1"/>
    <xf numFmtId="0" fontId="0" fillId="8" borderId="6" xfId="0" applyFill="1" applyBorder="1"/>
    <xf numFmtId="42" fontId="1" fillId="8" borderId="5" xfId="0" applyNumberFormat="1" applyFont="1" applyFill="1" applyBorder="1"/>
    <xf numFmtId="42" fontId="1" fillId="0" borderId="7" xfId="0" applyNumberFormat="1" applyFont="1" applyFill="1" applyBorder="1"/>
    <xf numFmtId="0" fontId="3" fillId="10" borderId="7" xfId="0" applyFont="1" applyFill="1" applyBorder="1" applyAlignment="1">
      <alignment horizontal="center" vertical="top" textRotation="90" wrapText="1"/>
    </xf>
    <xf numFmtId="0" fontId="3" fillId="10" borderId="8" xfId="0" applyFont="1" applyFill="1" applyBorder="1" applyAlignment="1">
      <alignment horizontal="center" vertical="top" textRotation="90" wrapText="1"/>
    </xf>
    <xf numFmtId="0" fontId="3" fillId="10" borderId="9" xfId="0" applyFont="1" applyFill="1" applyBorder="1" applyAlignment="1">
      <alignment horizontal="center" vertical="top" textRotation="90" wrapText="1"/>
    </xf>
    <xf numFmtId="0" fontId="0" fillId="2" borderId="6" xfId="0" applyFill="1" applyBorder="1" applyAlignment="1">
      <alignment horizontal="left"/>
    </xf>
    <xf numFmtId="0" fontId="0" fillId="2" borderId="5" xfId="0" applyFill="1" applyBorder="1"/>
    <xf numFmtId="0" fontId="0" fillId="0" borderId="6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1" fontId="0" fillId="3" borderId="21" xfId="0" applyNumberFormat="1" applyFont="1" applyFill="1" applyBorder="1"/>
    <xf numFmtId="0" fontId="0" fillId="0" borderId="23" xfId="0" applyBorder="1"/>
    <xf numFmtId="0" fontId="0" fillId="0" borderId="24" xfId="0" applyBorder="1"/>
    <xf numFmtId="0" fontId="0" fillId="6" borderId="4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10" borderId="6" xfId="0" applyFill="1" applyBorder="1" applyAlignment="1">
      <alignment horizontal="left"/>
    </xf>
    <xf numFmtId="0" fontId="0" fillId="10" borderId="5" xfId="0" applyFill="1" applyBorder="1" applyAlignment="1">
      <alignment horizontal="left"/>
    </xf>
    <xf numFmtId="0" fontId="0" fillId="2" borderId="6" xfId="0" applyFill="1" applyBorder="1"/>
    <xf numFmtId="0" fontId="0" fillId="0" borderId="6" xfId="0" quotePrefix="1" applyBorder="1"/>
    <xf numFmtId="42" fontId="0" fillId="4" borderId="4" xfId="0" applyNumberFormat="1" applyFill="1" applyBorder="1" applyAlignment="1">
      <alignment horizontal="center"/>
    </xf>
    <xf numFmtId="42" fontId="0" fillId="4" borderId="5" xfId="0" applyNumberFormat="1" applyFill="1" applyBorder="1" applyAlignment="1">
      <alignment horizontal="center"/>
    </xf>
    <xf numFmtId="0" fontId="7" fillId="12" borderId="4" xfId="0" applyFont="1" applyFill="1" applyBorder="1"/>
    <xf numFmtId="0" fontId="7" fillId="12" borderId="5" xfId="0" applyFont="1" applyFill="1" applyBorder="1"/>
    <xf numFmtId="0" fontId="0" fillId="0" borderId="10" xfId="0" applyBorder="1" applyAlignment="1">
      <alignment horizontal="center"/>
    </xf>
    <xf numFmtId="0" fontId="0" fillId="14" borderId="2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14" borderId="9" xfId="0" applyFill="1" applyBorder="1" applyAlignment="1">
      <alignment horizontal="center" vertical="center"/>
    </xf>
    <xf numFmtId="168" fontId="0" fillId="14" borderId="7" xfId="0" applyNumberFormat="1" applyFill="1" applyBorder="1" applyAlignment="1">
      <alignment horizontal="center" vertical="center"/>
    </xf>
    <xf numFmtId="168" fontId="0" fillId="14" borderId="9" xfId="0" applyNumberFormat="1" applyFill="1" applyBorder="1" applyAlignment="1">
      <alignment horizontal="center" vertical="center"/>
    </xf>
    <xf numFmtId="0" fontId="0" fillId="14" borderId="4" xfId="0" applyFill="1" applyBorder="1"/>
    <xf numFmtId="10" fontId="0" fillId="14" borderId="6" xfId="0" applyNumberFormat="1" applyFill="1" applyBorder="1"/>
    <xf numFmtId="0" fontId="0" fillId="14" borderId="4" xfId="0" applyFill="1" applyBorder="1" applyAlignment="1">
      <alignment horizontal="right"/>
    </xf>
    <xf numFmtId="0" fontId="0" fillId="14" borderId="2" xfId="0" applyFill="1" applyBorder="1" applyAlignment="1">
      <alignment horizontal="left" vertical="center"/>
    </xf>
    <xf numFmtId="42" fontId="2" fillId="15" borderId="5" xfId="0" applyNumberFormat="1" applyFont="1" applyFill="1" applyBorder="1"/>
    <xf numFmtId="0" fontId="2" fillId="15" borderId="4" xfId="0" applyFont="1" applyFill="1" applyBorder="1" applyAlignment="1">
      <alignment horizontal="center"/>
    </xf>
    <xf numFmtId="0" fontId="2" fillId="15" borderId="6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182"/>
  <sheetViews>
    <sheetView tabSelected="1" topLeftCell="A131" zoomScale="55" zoomScaleNormal="55" workbookViewId="0">
      <selection activeCell="F190" sqref="F190"/>
    </sheetView>
  </sheetViews>
  <sheetFormatPr defaultRowHeight="15" outlineLevelRow="1" x14ac:dyDescent="0.25"/>
  <cols>
    <col min="2" max="2" width="11.5703125" customWidth="1"/>
    <col min="3" max="3" width="24.140625" bestFit="1" customWidth="1"/>
    <col min="4" max="4" width="12.85546875" bestFit="1" customWidth="1"/>
    <col min="5" max="5" width="13.42578125" bestFit="1" customWidth="1"/>
    <col min="6" max="6" width="19.7109375" customWidth="1"/>
    <col min="7" max="7" width="21" bestFit="1" customWidth="1"/>
    <col min="8" max="8" width="27.42578125" customWidth="1"/>
    <col min="9" max="9" width="46.5703125" customWidth="1"/>
    <col min="10" max="10" width="24.5703125" bestFit="1" customWidth="1"/>
  </cols>
  <sheetData>
    <row r="1" spans="1:20" ht="32.25" thickBot="1" x14ac:dyDescent="0.55000000000000004">
      <c r="A1" s="74" t="s">
        <v>77</v>
      </c>
      <c r="B1" s="75"/>
      <c r="C1" s="75"/>
      <c r="D1" s="75"/>
      <c r="E1" s="75"/>
      <c r="F1" s="75"/>
      <c r="G1" s="75"/>
      <c r="H1" s="76"/>
      <c r="I1" s="61" t="s">
        <v>73</v>
      </c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</row>
    <row r="2" spans="1:20" ht="26.25" x14ac:dyDescent="0.4">
      <c r="A2" s="69" t="s">
        <v>76</v>
      </c>
      <c r="B2" s="63"/>
      <c r="C2" s="63"/>
      <c r="D2" s="63"/>
      <c r="E2" s="63"/>
      <c r="F2" s="63"/>
      <c r="G2" s="63"/>
      <c r="H2" s="63"/>
      <c r="I2" s="64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</row>
    <row r="3" spans="1:20" ht="26.25" x14ac:dyDescent="0.4">
      <c r="A3" s="70" t="s">
        <v>87</v>
      </c>
      <c r="B3" s="65"/>
      <c r="C3" s="65"/>
      <c r="D3" s="65"/>
      <c r="E3" s="65"/>
      <c r="F3" s="65"/>
      <c r="G3" s="65"/>
      <c r="H3" s="65"/>
      <c r="I3" s="66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</row>
    <row r="4" spans="1:20" ht="26.25" x14ac:dyDescent="0.4">
      <c r="A4" s="70" t="s">
        <v>86</v>
      </c>
      <c r="B4" s="65"/>
      <c r="C4" s="65"/>
      <c r="D4" s="65"/>
      <c r="E4" s="65"/>
      <c r="F4" s="65"/>
      <c r="G4" s="65"/>
      <c r="H4" s="65"/>
      <c r="I4" s="66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</row>
    <row r="5" spans="1:20" ht="26.25" x14ac:dyDescent="0.4">
      <c r="A5" s="70" t="s">
        <v>74</v>
      </c>
      <c r="B5" s="65"/>
      <c r="C5" s="65"/>
      <c r="D5" s="65"/>
      <c r="E5" s="65"/>
      <c r="F5" s="65"/>
      <c r="G5" s="65"/>
      <c r="H5" s="65"/>
      <c r="I5" s="66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</row>
    <row r="6" spans="1:20" ht="26.25" x14ac:dyDescent="0.4">
      <c r="A6" s="70" t="s">
        <v>79</v>
      </c>
      <c r="B6" s="65"/>
      <c r="C6" s="65"/>
      <c r="D6" s="65"/>
      <c r="E6" s="65"/>
      <c r="F6" s="65"/>
      <c r="G6" s="65"/>
      <c r="H6" s="65"/>
      <c r="I6" s="66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</row>
    <row r="7" spans="1:20" ht="26.25" x14ac:dyDescent="0.4">
      <c r="A7" s="70" t="s">
        <v>83</v>
      </c>
      <c r="B7" s="65"/>
      <c r="C7" s="65"/>
      <c r="D7" s="65"/>
      <c r="E7" s="65"/>
      <c r="F7" s="65"/>
      <c r="G7" s="65"/>
      <c r="H7" s="65"/>
      <c r="I7" s="66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</row>
    <row r="8" spans="1:20" ht="26.25" x14ac:dyDescent="0.4">
      <c r="A8" s="70" t="s">
        <v>84</v>
      </c>
      <c r="B8" s="65"/>
      <c r="C8" s="65"/>
      <c r="D8" s="65"/>
      <c r="E8" s="65"/>
      <c r="F8" s="65"/>
      <c r="G8" s="65"/>
      <c r="H8" s="65"/>
      <c r="I8" s="66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ht="27" thickBot="1" x14ac:dyDescent="0.45">
      <c r="A9" s="71" t="s">
        <v>75</v>
      </c>
      <c r="B9" s="67"/>
      <c r="C9" s="67"/>
      <c r="D9" s="67"/>
      <c r="E9" s="67"/>
      <c r="F9" s="67"/>
      <c r="G9" s="67"/>
      <c r="H9" s="67"/>
      <c r="I9" s="68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</row>
    <row r="10" spans="1:20" x14ac:dyDescent="0.25">
      <c r="J10" s="2"/>
      <c r="K10" s="2"/>
    </row>
    <row r="11" spans="1:20" ht="15.75" thickBot="1" x14ac:dyDescent="0.3">
      <c r="G11" s="112" t="s">
        <v>72</v>
      </c>
      <c r="H11" s="113">
        <f>H14+H17+H20+H23</f>
        <v>53</v>
      </c>
      <c r="J11" s="2"/>
      <c r="K11" s="2"/>
    </row>
    <row r="12" spans="1:20" ht="15.75" thickBot="1" x14ac:dyDescent="0.3">
      <c r="A12" s="77" t="s">
        <v>82</v>
      </c>
      <c r="B12" s="114" t="s">
        <v>88</v>
      </c>
      <c r="C12" s="115"/>
      <c r="D12" s="115"/>
      <c r="E12" s="115"/>
      <c r="F12" s="115"/>
      <c r="G12" s="115"/>
      <c r="H12" s="115"/>
      <c r="I12" s="116"/>
      <c r="J12" s="2"/>
      <c r="K12" s="2"/>
    </row>
    <row r="13" spans="1:20" ht="15.75" customHeight="1" thickBot="1" x14ac:dyDescent="0.3">
      <c r="A13" s="78"/>
      <c r="B13" s="26" t="s">
        <v>33</v>
      </c>
      <c r="C13" s="26"/>
      <c r="D13" s="26"/>
      <c r="E13" s="26"/>
      <c r="F13" s="26"/>
      <c r="G13" s="26"/>
      <c r="H13" s="55">
        <v>7500</v>
      </c>
      <c r="I13" s="35"/>
      <c r="J13" s="73"/>
      <c r="K13" s="2"/>
    </row>
    <row r="14" spans="1:20" ht="15.75" customHeight="1" thickBot="1" x14ac:dyDescent="0.3">
      <c r="A14" s="78"/>
      <c r="B14" s="72" t="s">
        <v>78</v>
      </c>
      <c r="C14" s="72"/>
      <c r="D14" s="36"/>
      <c r="E14" s="36"/>
      <c r="F14" s="36"/>
      <c r="G14" s="36" t="s">
        <v>54</v>
      </c>
      <c r="H14" s="41">
        <v>16</v>
      </c>
      <c r="I14" s="32">
        <f>H14*H13</f>
        <v>120000</v>
      </c>
      <c r="J14" s="73"/>
      <c r="K14" s="2"/>
    </row>
    <row r="15" spans="1:20" ht="15.75" thickBot="1" x14ac:dyDescent="0.3">
      <c r="A15" s="78"/>
      <c r="B15" s="36"/>
      <c r="C15" s="36"/>
      <c r="D15" s="36"/>
      <c r="E15" s="36"/>
      <c r="F15" s="36"/>
      <c r="G15" s="36"/>
      <c r="H15" s="36"/>
      <c r="I15" s="39"/>
      <c r="J15" s="73"/>
      <c r="K15" s="2"/>
    </row>
    <row r="16" spans="1:20" ht="15.75" thickBot="1" x14ac:dyDescent="0.3">
      <c r="A16" s="78"/>
      <c r="B16" s="26" t="s">
        <v>34</v>
      </c>
      <c r="C16" s="26"/>
      <c r="D16" s="26"/>
      <c r="E16" s="26"/>
      <c r="F16" s="26"/>
      <c r="G16" s="26"/>
      <c r="H16" s="31">
        <v>33000</v>
      </c>
      <c r="I16" s="39"/>
      <c r="J16" s="73"/>
      <c r="K16" s="2"/>
    </row>
    <row r="17" spans="1:11" ht="15.75" thickBot="1" x14ac:dyDescent="0.3">
      <c r="A17" s="78"/>
      <c r="B17" s="72" t="s">
        <v>80</v>
      </c>
      <c r="C17" s="72"/>
      <c r="D17" s="36"/>
      <c r="E17" s="36"/>
      <c r="F17" s="36"/>
      <c r="G17" s="36" t="s">
        <v>54</v>
      </c>
      <c r="H17" s="50">
        <v>5</v>
      </c>
      <c r="I17" s="32">
        <f>H17*H16</f>
        <v>165000</v>
      </c>
      <c r="J17" s="73"/>
      <c r="K17" s="2"/>
    </row>
    <row r="18" spans="1:11" s="2" customFormat="1" ht="15.75" thickBot="1" x14ac:dyDescent="0.3">
      <c r="A18" s="78"/>
      <c r="B18" s="43"/>
      <c r="C18" s="43"/>
      <c r="D18" s="43"/>
      <c r="E18" s="43"/>
      <c r="F18" s="43"/>
      <c r="G18" s="43"/>
      <c r="H18" s="50"/>
      <c r="I18" s="38"/>
      <c r="J18" s="73"/>
    </row>
    <row r="19" spans="1:11" s="2" customFormat="1" ht="15.75" thickBot="1" x14ac:dyDescent="0.3">
      <c r="A19" s="78"/>
      <c r="B19" s="26" t="s">
        <v>59</v>
      </c>
      <c r="C19" s="26"/>
      <c r="D19" s="26"/>
      <c r="E19" s="26"/>
      <c r="F19" s="26"/>
      <c r="G19" s="26"/>
      <c r="H19" s="31">
        <v>48750</v>
      </c>
      <c r="I19" s="39"/>
      <c r="J19" s="73"/>
    </row>
    <row r="20" spans="1:11" s="2" customFormat="1" ht="15.75" thickBot="1" x14ac:dyDescent="0.3">
      <c r="A20" s="78"/>
      <c r="B20" s="72" t="s">
        <v>81</v>
      </c>
      <c r="C20" s="72"/>
      <c r="D20" s="36"/>
      <c r="E20" s="36"/>
      <c r="F20" s="36"/>
      <c r="G20" s="36" t="s">
        <v>54</v>
      </c>
      <c r="H20" s="50">
        <v>6</v>
      </c>
      <c r="I20" s="32">
        <f>H20*H19</f>
        <v>292500</v>
      </c>
      <c r="J20" s="73"/>
    </row>
    <row r="21" spans="1:11" s="2" customFormat="1" ht="15.75" thickBot="1" x14ac:dyDescent="0.3">
      <c r="A21" s="78"/>
      <c r="B21" s="43"/>
      <c r="C21" s="43"/>
      <c r="D21" s="43"/>
      <c r="E21" s="43"/>
      <c r="F21" s="43"/>
      <c r="G21" s="43"/>
      <c r="H21" s="50"/>
      <c r="I21" s="38"/>
      <c r="J21" s="73"/>
    </row>
    <row r="22" spans="1:11" ht="15.75" thickBot="1" x14ac:dyDescent="0.3">
      <c r="A22" s="78"/>
      <c r="B22" s="26" t="s">
        <v>40</v>
      </c>
      <c r="C22" s="26"/>
      <c r="D22" s="26"/>
      <c r="E22" s="26"/>
      <c r="F22" s="26"/>
      <c r="G22" s="26"/>
      <c r="H22" s="31">
        <v>48750</v>
      </c>
      <c r="I22" s="39"/>
      <c r="J22" s="73"/>
      <c r="K22" s="2"/>
    </row>
    <row r="23" spans="1:11" ht="15.75" thickBot="1" x14ac:dyDescent="0.3">
      <c r="A23" s="78"/>
      <c r="B23" s="72" t="s">
        <v>81</v>
      </c>
      <c r="C23" s="72"/>
      <c r="D23" s="36"/>
      <c r="E23" s="36"/>
      <c r="F23" s="36"/>
      <c r="G23" s="36" t="s">
        <v>54</v>
      </c>
      <c r="H23" s="41">
        <v>26</v>
      </c>
      <c r="I23" s="32">
        <f>H23*H22</f>
        <v>1267500</v>
      </c>
      <c r="J23" s="73"/>
      <c r="K23" s="2"/>
    </row>
    <row r="24" spans="1:11" ht="15.75" thickBot="1" x14ac:dyDescent="0.3">
      <c r="A24" s="78"/>
      <c r="B24" s="36"/>
      <c r="C24" s="36"/>
      <c r="D24" s="36"/>
      <c r="E24" s="36"/>
      <c r="F24" s="36"/>
      <c r="G24" s="36"/>
      <c r="H24" s="36"/>
      <c r="I24" s="38"/>
      <c r="J24" s="2"/>
      <c r="K24" s="2"/>
    </row>
    <row r="25" spans="1:11" ht="15.75" thickBot="1" x14ac:dyDescent="0.3">
      <c r="A25" s="78"/>
      <c r="B25" s="36"/>
      <c r="C25" s="36"/>
      <c r="D25" s="36"/>
      <c r="E25" s="36"/>
      <c r="F25" s="36"/>
      <c r="G25" s="36"/>
      <c r="H25" s="94" t="s">
        <v>55</v>
      </c>
      <c r="I25" s="95">
        <f>I14+I17+I23+I20</f>
        <v>1845000</v>
      </c>
      <c r="J25" s="2"/>
      <c r="K25" s="2"/>
    </row>
    <row r="26" spans="1:11" ht="15.75" thickBot="1" x14ac:dyDescent="0.3">
      <c r="A26" s="78"/>
      <c r="B26" s="98"/>
      <c r="C26" s="98"/>
      <c r="D26" s="98"/>
      <c r="E26" s="98"/>
      <c r="F26" s="98"/>
      <c r="G26" s="98"/>
      <c r="H26" s="98"/>
      <c r="I26" s="99"/>
      <c r="J26" s="2"/>
      <c r="K26" s="2"/>
    </row>
    <row r="27" spans="1:11" ht="15.75" thickBot="1" x14ac:dyDescent="0.3">
      <c r="A27" s="78"/>
      <c r="B27" s="114" t="s">
        <v>43</v>
      </c>
      <c r="C27" s="115"/>
      <c r="D27" s="115"/>
      <c r="E27" s="115"/>
      <c r="F27" s="115"/>
      <c r="G27" s="115"/>
      <c r="H27" s="115"/>
      <c r="I27" s="116"/>
      <c r="J27" s="2"/>
      <c r="K27" s="2"/>
    </row>
    <row r="28" spans="1:11" ht="15.75" thickBot="1" x14ac:dyDescent="0.3">
      <c r="A28" s="78"/>
      <c r="B28" s="40" t="s">
        <v>35</v>
      </c>
      <c r="C28" s="40"/>
      <c r="D28" s="96" t="s">
        <v>36</v>
      </c>
      <c r="E28" s="96" t="s">
        <v>39</v>
      </c>
      <c r="F28" s="96" t="s">
        <v>38</v>
      </c>
      <c r="G28" s="96" t="s">
        <v>41</v>
      </c>
      <c r="H28" s="96" t="s">
        <v>42</v>
      </c>
      <c r="I28" s="39"/>
    </row>
    <row r="29" spans="1:11" ht="15.75" thickBot="1" x14ac:dyDescent="0.3">
      <c r="A29" s="78"/>
      <c r="B29" s="82" t="s">
        <v>0</v>
      </c>
      <c r="C29" s="80" t="s">
        <v>1</v>
      </c>
      <c r="D29" s="81">
        <v>42552</v>
      </c>
      <c r="E29" s="82" t="s">
        <v>2</v>
      </c>
      <c r="F29" s="83">
        <v>4</v>
      </c>
      <c r="G29" s="84" t="s">
        <v>32</v>
      </c>
      <c r="H29" s="31">
        <v>1</v>
      </c>
      <c r="I29" s="39"/>
    </row>
    <row r="30" spans="1:11" ht="15.75" outlineLevel="1" thickBot="1" x14ac:dyDescent="0.3">
      <c r="A30" s="78"/>
      <c r="B30" s="9" t="s">
        <v>0</v>
      </c>
      <c r="C30" s="10" t="s">
        <v>1</v>
      </c>
      <c r="D30" s="11" t="s">
        <v>37</v>
      </c>
      <c r="E30" s="9" t="s">
        <v>2</v>
      </c>
      <c r="F30" s="12">
        <v>2</v>
      </c>
      <c r="G30" s="85" t="s">
        <v>26</v>
      </c>
      <c r="H30" s="31">
        <v>1</v>
      </c>
      <c r="I30" s="39"/>
    </row>
    <row r="31" spans="1:11" ht="15.75" outlineLevel="1" thickBot="1" x14ac:dyDescent="0.3">
      <c r="A31" s="78"/>
      <c r="B31" s="4" t="s">
        <v>0</v>
      </c>
      <c r="C31" s="5" t="s">
        <v>1</v>
      </c>
      <c r="D31" s="6" t="s">
        <v>37</v>
      </c>
      <c r="E31" s="4" t="s">
        <v>2</v>
      </c>
      <c r="F31" s="7">
        <v>3</v>
      </c>
      <c r="G31" s="86" t="s">
        <v>32</v>
      </c>
      <c r="H31" s="31">
        <v>1</v>
      </c>
      <c r="I31" s="39"/>
    </row>
    <row r="32" spans="1:11" ht="15.75" outlineLevel="1" thickBot="1" x14ac:dyDescent="0.3">
      <c r="A32" s="78"/>
      <c r="B32" s="9" t="s">
        <v>0</v>
      </c>
      <c r="C32" s="10" t="s">
        <v>3</v>
      </c>
      <c r="D32" s="11" t="s">
        <v>37</v>
      </c>
      <c r="E32" s="9" t="s">
        <v>2</v>
      </c>
      <c r="F32" s="12">
        <v>1</v>
      </c>
      <c r="G32" s="85" t="s">
        <v>27</v>
      </c>
      <c r="H32" s="31">
        <v>1</v>
      </c>
      <c r="I32" s="39"/>
    </row>
    <row r="33" spans="1:9" ht="15.75" outlineLevel="1" thickBot="1" x14ac:dyDescent="0.3">
      <c r="A33" s="78"/>
      <c r="B33" s="13" t="s">
        <v>0</v>
      </c>
      <c r="C33" s="14" t="s">
        <v>1</v>
      </c>
      <c r="D33" s="15">
        <v>42552</v>
      </c>
      <c r="E33" s="13" t="s">
        <v>4</v>
      </c>
      <c r="F33" s="16">
        <v>5</v>
      </c>
      <c r="G33" s="87" t="s">
        <v>32</v>
      </c>
      <c r="H33" s="31">
        <v>1</v>
      </c>
      <c r="I33" s="39"/>
    </row>
    <row r="34" spans="1:9" ht="15.75" outlineLevel="1" thickBot="1" x14ac:dyDescent="0.3">
      <c r="A34" s="78"/>
      <c r="B34" s="9" t="s">
        <v>0</v>
      </c>
      <c r="C34" s="10" t="s">
        <v>1</v>
      </c>
      <c r="D34" s="11" t="s">
        <v>37</v>
      </c>
      <c r="E34" s="9" t="s">
        <v>4</v>
      </c>
      <c r="F34" s="12">
        <v>1</v>
      </c>
      <c r="G34" s="85" t="s">
        <v>26</v>
      </c>
      <c r="H34" s="31">
        <v>1</v>
      </c>
      <c r="I34" s="39"/>
    </row>
    <row r="35" spans="1:9" ht="15.75" outlineLevel="1" thickBot="1" x14ac:dyDescent="0.3">
      <c r="A35" s="78"/>
      <c r="B35" s="4" t="s">
        <v>0</v>
      </c>
      <c r="C35" s="5" t="s">
        <v>1</v>
      </c>
      <c r="D35" s="6" t="s">
        <v>37</v>
      </c>
      <c r="E35" s="4" t="s">
        <v>4</v>
      </c>
      <c r="F35" s="7">
        <v>3</v>
      </c>
      <c r="G35" s="86" t="s">
        <v>26</v>
      </c>
      <c r="H35" s="31">
        <v>1</v>
      </c>
      <c r="I35" s="39"/>
    </row>
    <row r="36" spans="1:9" ht="15.75" outlineLevel="1" thickBot="1" x14ac:dyDescent="0.3">
      <c r="A36" s="78"/>
      <c r="B36" s="9" t="s">
        <v>0</v>
      </c>
      <c r="C36" s="10" t="s">
        <v>3</v>
      </c>
      <c r="D36" s="11" t="s">
        <v>37</v>
      </c>
      <c r="E36" s="9" t="s">
        <v>4</v>
      </c>
      <c r="F36" s="12">
        <v>2</v>
      </c>
      <c r="G36" s="85" t="s">
        <v>27</v>
      </c>
      <c r="H36" s="31">
        <v>1</v>
      </c>
      <c r="I36" s="39"/>
    </row>
    <row r="37" spans="1:9" ht="15.75" outlineLevel="1" thickBot="1" x14ac:dyDescent="0.3">
      <c r="A37" s="78"/>
      <c r="B37" s="4" t="s">
        <v>0</v>
      </c>
      <c r="C37" s="5" t="s">
        <v>1</v>
      </c>
      <c r="D37" s="6" t="s">
        <v>37</v>
      </c>
      <c r="E37" s="4" t="s">
        <v>4</v>
      </c>
      <c r="F37" s="7">
        <v>4</v>
      </c>
      <c r="G37" s="86" t="s">
        <v>32</v>
      </c>
      <c r="H37" s="31">
        <v>1</v>
      </c>
      <c r="I37" s="39"/>
    </row>
    <row r="38" spans="1:9" ht="15.75" outlineLevel="1" thickBot="1" x14ac:dyDescent="0.3">
      <c r="A38" s="78"/>
      <c r="B38" s="13" t="s">
        <v>0</v>
      </c>
      <c r="C38" s="14" t="s">
        <v>1</v>
      </c>
      <c r="D38" s="15">
        <v>42552</v>
      </c>
      <c r="E38" s="13" t="s">
        <v>5</v>
      </c>
      <c r="F38" s="16">
        <v>3</v>
      </c>
      <c r="G38" s="88" t="s">
        <v>32</v>
      </c>
      <c r="H38" s="31">
        <v>1</v>
      </c>
      <c r="I38" s="39"/>
    </row>
    <row r="39" spans="1:9" ht="15.75" outlineLevel="1" thickBot="1" x14ac:dyDescent="0.3">
      <c r="A39" s="78"/>
      <c r="B39" s="4" t="s">
        <v>0</v>
      </c>
      <c r="C39" s="5" t="s">
        <v>1</v>
      </c>
      <c r="D39" s="6" t="s">
        <v>37</v>
      </c>
      <c r="E39" s="4" t="s">
        <v>5</v>
      </c>
      <c r="F39" s="7">
        <v>2</v>
      </c>
      <c r="G39" s="86" t="s">
        <v>26</v>
      </c>
      <c r="H39" s="31">
        <v>1</v>
      </c>
      <c r="I39" s="39"/>
    </row>
    <row r="40" spans="1:9" ht="15.75" outlineLevel="1" thickBot="1" x14ac:dyDescent="0.3">
      <c r="A40" s="78"/>
      <c r="B40" s="9" t="s">
        <v>0</v>
      </c>
      <c r="C40" s="17" t="s">
        <v>3</v>
      </c>
      <c r="D40" s="11" t="s">
        <v>37</v>
      </c>
      <c r="E40" s="9" t="s">
        <v>5</v>
      </c>
      <c r="F40" s="12">
        <v>1</v>
      </c>
      <c r="G40" s="85" t="s">
        <v>27</v>
      </c>
      <c r="H40" s="31">
        <v>1</v>
      </c>
      <c r="I40" s="39"/>
    </row>
    <row r="41" spans="1:9" ht="15.75" outlineLevel="1" thickBot="1" x14ac:dyDescent="0.3">
      <c r="A41" s="78"/>
      <c r="B41" s="13" t="s">
        <v>0</v>
      </c>
      <c r="C41" s="14" t="s">
        <v>1</v>
      </c>
      <c r="D41" s="15">
        <v>42552</v>
      </c>
      <c r="E41" s="13" t="s">
        <v>6</v>
      </c>
      <c r="F41" s="16">
        <v>3</v>
      </c>
      <c r="G41" s="87" t="s">
        <v>32</v>
      </c>
      <c r="H41" s="31">
        <v>1</v>
      </c>
      <c r="I41" s="39"/>
    </row>
    <row r="42" spans="1:9" ht="15.75" outlineLevel="1" thickBot="1" x14ac:dyDescent="0.3">
      <c r="A42" s="78"/>
      <c r="B42" s="9" t="s">
        <v>0</v>
      </c>
      <c r="C42" s="10" t="s">
        <v>1</v>
      </c>
      <c r="D42" s="11" t="s">
        <v>37</v>
      </c>
      <c r="E42" s="9" t="s">
        <v>6</v>
      </c>
      <c r="F42" s="12">
        <v>2</v>
      </c>
      <c r="G42" s="85" t="s">
        <v>26</v>
      </c>
      <c r="H42" s="31">
        <v>1</v>
      </c>
      <c r="I42" s="39"/>
    </row>
    <row r="43" spans="1:9" ht="15.75" outlineLevel="1" thickBot="1" x14ac:dyDescent="0.3">
      <c r="A43" s="78"/>
      <c r="B43" s="4" t="s">
        <v>0</v>
      </c>
      <c r="C43" s="5" t="s">
        <v>3</v>
      </c>
      <c r="D43" s="6" t="s">
        <v>37</v>
      </c>
      <c r="E43" s="4" t="s">
        <v>6</v>
      </c>
      <c r="F43" s="7">
        <v>1</v>
      </c>
      <c r="G43" s="86" t="s">
        <v>27</v>
      </c>
      <c r="H43" s="31">
        <v>1</v>
      </c>
      <c r="I43" s="39"/>
    </row>
    <row r="44" spans="1:9" ht="15.75" outlineLevel="1" thickBot="1" x14ac:dyDescent="0.3">
      <c r="A44" s="78"/>
      <c r="B44" s="13" t="s">
        <v>0</v>
      </c>
      <c r="C44" s="14" t="s">
        <v>1</v>
      </c>
      <c r="D44" s="15">
        <v>42552</v>
      </c>
      <c r="E44" s="1" t="s">
        <v>7</v>
      </c>
      <c r="F44" s="16">
        <v>3</v>
      </c>
      <c r="G44" s="88" t="s">
        <v>32</v>
      </c>
      <c r="H44" s="31">
        <v>1</v>
      </c>
      <c r="I44" s="39"/>
    </row>
    <row r="45" spans="1:9" ht="15.75" outlineLevel="1" thickBot="1" x14ac:dyDescent="0.3">
      <c r="A45" s="78"/>
      <c r="B45" s="4" t="s">
        <v>0</v>
      </c>
      <c r="C45" s="5" t="s">
        <v>1</v>
      </c>
      <c r="D45" s="6" t="s">
        <v>37</v>
      </c>
      <c r="E45" s="3" t="s">
        <v>7</v>
      </c>
      <c r="F45" s="7">
        <v>2</v>
      </c>
      <c r="G45" s="86" t="s">
        <v>32</v>
      </c>
      <c r="H45" s="31">
        <v>1</v>
      </c>
      <c r="I45" s="39"/>
    </row>
    <row r="46" spans="1:9" ht="15.75" outlineLevel="1" thickBot="1" x14ac:dyDescent="0.3">
      <c r="A46" s="78"/>
      <c r="B46" s="9" t="s">
        <v>0</v>
      </c>
      <c r="C46" s="10" t="s">
        <v>3</v>
      </c>
      <c r="D46" s="11" t="s">
        <v>37</v>
      </c>
      <c r="E46" s="8" t="s">
        <v>7</v>
      </c>
      <c r="F46" s="12">
        <v>1</v>
      </c>
      <c r="G46" s="85" t="s">
        <v>27</v>
      </c>
      <c r="H46" s="31">
        <v>1</v>
      </c>
      <c r="I46" s="39"/>
    </row>
    <row r="47" spans="1:9" ht="15.75" outlineLevel="1" thickBot="1" x14ac:dyDescent="0.3">
      <c r="A47" s="78"/>
      <c r="B47" s="13" t="s">
        <v>8</v>
      </c>
      <c r="C47" s="14" t="s">
        <v>9</v>
      </c>
      <c r="D47" s="15">
        <v>42552</v>
      </c>
      <c r="E47" s="13" t="s">
        <v>10</v>
      </c>
      <c r="F47" s="16">
        <v>3</v>
      </c>
      <c r="G47" s="87" t="s">
        <v>32</v>
      </c>
      <c r="H47" s="31">
        <v>1</v>
      </c>
      <c r="I47" s="39"/>
    </row>
    <row r="48" spans="1:9" ht="15.75" outlineLevel="1" thickBot="1" x14ac:dyDescent="0.3">
      <c r="A48" s="78"/>
      <c r="B48" s="9" t="s">
        <v>0</v>
      </c>
      <c r="C48" s="10" t="s">
        <v>1</v>
      </c>
      <c r="D48" s="11" t="s">
        <v>37</v>
      </c>
      <c r="E48" s="9" t="s">
        <v>10</v>
      </c>
      <c r="F48" s="12">
        <v>2</v>
      </c>
      <c r="G48" s="85" t="s">
        <v>26</v>
      </c>
      <c r="H48" s="31">
        <v>1</v>
      </c>
      <c r="I48" s="39"/>
    </row>
    <row r="49" spans="1:9" ht="15.75" outlineLevel="1" thickBot="1" x14ac:dyDescent="0.3">
      <c r="A49" s="78"/>
      <c r="B49" s="4" t="s">
        <v>0</v>
      </c>
      <c r="C49" s="5" t="s">
        <v>3</v>
      </c>
      <c r="D49" s="6" t="s">
        <v>37</v>
      </c>
      <c r="E49" s="4" t="s">
        <v>10</v>
      </c>
      <c r="F49" s="7">
        <v>3</v>
      </c>
      <c r="G49" s="86" t="s">
        <v>27</v>
      </c>
      <c r="H49" s="31">
        <v>1</v>
      </c>
      <c r="I49" s="39"/>
    </row>
    <row r="50" spans="1:9" ht="15.75" outlineLevel="1" thickBot="1" x14ac:dyDescent="0.3">
      <c r="A50" s="78"/>
      <c r="B50" s="13" t="s">
        <v>0</v>
      </c>
      <c r="C50" s="14" t="s">
        <v>1</v>
      </c>
      <c r="D50" s="15">
        <v>42552</v>
      </c>
      <c r="E50" s="13" t="s">
        <v>11</v>
      </c>
      <c r="F50" s="16">
        <v>2</v>
      </c>
      <c r="G50" s="88" t="s">
        <v>32</v>
      </c>
      <c r="H50" s="31">
        <v>1</v>
      </c>
      <c r="I50" s="39"/>
    </row>
    <row r="51" spans="1:9" ht="15.75" outlineLevel="1" thickBot="1" x14ac:dyDescent="0.3">
      <c r="A51" s="78"/>
      <c r="B51" s="4" t="s">
        <v>0</v>
      </c>
      <c r="C51" s="5" t="s">
        <v>1</v>
      </c>
      <c r="D51" s="6" t="s">
        <v>37</v>
      </c>
      <c r="E51" s="4" t="s">
        <v>11</v>
      </c>
      <c r="F51" s="7">
        <v>1</v>
      </c>
      <c r="G51" s="86" t="s">
        <v>26</v>
      </c>
      <c r="H51" s="31">
        <v>1</v>
      </c>
      <c r="I51" s="39"/>
    </row>
    <row r="52" spans="1:9" ht="15.75" outlineLevel="1" thickBot="1" x14ac:dyDescent="0.3">
      <c r="A52" s="78"/>
      <c r="B52" s="9" t="s">
        <v>28</v>
      </c>
      <c r="C52" s="10" t="s">
        <v>30</v>
      </c>
      <c r="D52" s="11" t="s">
        <v>37</v>
      </c>
      <c r="E52" s="9" t="s">
        <v>29</v>
      </c>
      <c r="F52" s="12"/>
      <c r="G52" s="85" t="s">
        <v>32</v>
      </c>
      <c r="H52" s="31">
        <v>1</v>
      </c>
      <c r="I52" s="39"/>
    </row>
    <row r="53" spans="1:9" ht="15.75" outlineLevel="1" thickBot="1" x14ac:dyDescent="0.3">
      <c r="A53" s="78"/>
      <c r="B53" s="4" t="s">
        <v>28</v>
      </c>
      <c r="C53" s="5" t="s">
        <v>31</v>
      </c>
      <c r="D53" s="6" t="s">
        <v>37</v>
      </c>
      <c r="E53" s="4" t="s">
        <v>29</v>
      </c>
      <c r="F53" s="7"/>
      <c r="G53" s="86" t="s">
        <v>27</v>
      </c>
      <c r="H53" s="31">
        <v>1</v>
      </c>
      <c r="I53" s="39"/>
    </row>
    <row r="54" spans="1:9" ht="15.75" outlineLevel="1" thickBot="1" x14ac:dyDescent="0.3">
      <c r="A54" s="78"/>
      <c r="B54" s="13" t="s">
        <v>8</v>
      </c>
      <c r="C54" s="18" t="s">
        <v>12</v>
      </c>
      <c r="D54" s="15">
        <v>42552</v>
      </c>
      <c r="E54" s="1" t="s">
        <v>13</v>
      </c>
      <c r="F54" s="16">
        <v>3</v>
      </c>
      <c r="G54" s="88" t="s">
        <v>32</v>
      </c>
      <c r="H54" s="31">
        <v>1</v>
      </c>
      <c r="I54" s="39"/>
    </row>
    <row r="55" spans="1:9" ht="15.75" outlineLevel="1" thickBot="1" x14ac:dyDescent="0.3">
      <c r="A55" s="78"/>
      <c r="B55" s="4" t="s">
        <v>8</v>
      </c>
      <c r="C55" s="19" t="s">
        <v>12</v>
      </c>
      <c r="D55" s="6" t="s">
        <v>37</v>
      </c>
      <c r="E55" s="3" t="s">
        <v>13</v>
      </c>
      <c r="F55" s="7">
        <v>2</v>
      </c>
      <c r="G55" s="86" t="s">
        <v>32</v>
      </c>
      <c r="H55" s="31">
        <v>1</v>
      </c>
      <c r="I55" s="39"/>
    </row>
    <row r="56" spans="1:9" ht="15.75" outlineLevel="1" thickBot="1" x14ac:dyDescent="0.3">
      <c r="A56" s="78"/>
      <c r="B56" s="9" t="s">
        <v>8</v>
      </c>
      <c r="C56" s="21" t="s">
        <v>14</v>
      </c>
      <c r="D56" s="11" t="s">
        <v>37</v>
      </c>
      <c r="E56" s="8" t="s">
        <v>13</v>
      </c>
      <c r="F56" s="12">
        <v>1</v>
      </c>
      <c r="G56" s="85" t="s">
        <v>27</v>
      </c>
      <c r="H56" s="31">
        <v>1</v>
      </c>
      <c r="I56" s="39"/>
    </row>
    <row r="57" spans="1:9" ht="15.75" outlineLevel="1" thickBot="1" x14ac:dyDescent="0.3">
      <c r="A57" s="78"/>
      <c r="B57" s="13" t="s">
        <v>0</v>
      </c>
      <c r="C57" s="14" t="s">
        <v>1</v>
      </c>
      <c r="D57" s="15">
        <v>42552</v>
      </c>
      <c r="E57" s="13" t="s">
        <v>15</v>
      </c>
      <c r="F57" s="16">
        <v>3</v>
      </c>
      <c r="G57" s="87" t="s">
        <v>32</v>
      </c>
      <c r="H57" s="31">
        <v>1</v>
      </c>
      <c r="I57" s="39"/>
    </row>
    <row r="58" spans="1:9" ht="15.75" outlineLevel="1" thickBot="1" x14ac:dyDescent="0.3">
      <c r="A58" s="78"/>
      <c r="B58" s="9" t="s">
        <v>0</v>
      </c>
      <c r="C58" s="10" t="s">
        <v>3</v>
      </c>
      <c r="D58" s="11" t="s">
        <v>37</v>
      </c>
      <c r="E58" s="9" t="s">
        <v>15</v>
      </c>
      <c r="F58" s="12">
        <v>1</v>
      </c>
      <c r="G58" s="85" t="s">
        <v>27</v>
      </c>
      <c r="H58" s="31">
        <v>1</v>
      </c>
      <c r="I58" s="39"/>
    </row>
    <row r="59" spans="1:9" ht="15.75" outlineLevel="1" thickBot="1" x14ac:dyDescent="0.3">
      <c r="A59" s="78"/>
      <c r="B59" s="4" t="s">
        <v>0</v>
      </c>
      <c r="C59" s="5" t="s">
        <v>1</v>
      </c>
      <c r="D59" s="6" t="s">
        <v>37</v>
      </c>
      <c r="E59" s="4" t="s">
        <v>15</v>
      </c>
      <c r="F59" s="7">
        <v>2</v>
      </c>
      <c r="G59" s="86" t="s">
        <v>26</v>
      </c>
      <c r="H59" s="31">
        <v>1</v>
      </c>
      <c r="I59" s="39"/>
    </row>
    <row r="60" spans="1:9" ht="15.75" outlineLevel="1" thickBot="1" x14ac:dyDescent="0.3">
      <c r="A60" s="78"/>
      <c r="B60" s="13" t="s">
        <v>0</v>
      </c>
      <c r="C60" s="14" t="s">
        <v>1</v>
      </c>
      <c r="D60" s="15">
        <v>42552</v>
      </c>
      <c r="E60" s="13" t="s">
        <v>16</v>
      </c>
      <c r="F60" s="16">
        <v>2</v>
      </c>
      <c r="G60" s="88" t="s">
        <v>32</v>
      </c>
      <c r="H60" s="31">
        <v>1</v>
      </c>
      <c r="I60" s="39"/>
    </row>
    <row r="61" spans="1:9" ht="15.75" outlineLevel="1" thickBot="1" x14ac:dyDescent="0.3">
      <c r="A61" s="78"/>
      <c r="B61" s="4" t="s">
        <v>0</v>
      </c>
      <c r="C61" s="5" t="s">
        <v>1</v>
      </c>
      <c r="D61" s="6" t="s">
        <v>37</v>
      </c>
      <c r="E61" s="4" t="s">
        <v>16</v>
      </c>
      <c r="F61" s="7">
        <v>1</v>
      </c>
      <c r="G61" s="86" t="s">
        <v>26</v>
      </c>
      <c r="H61" s="31">
        <v>1</v>
      </c>
      <c r="I61" s="39"/>
    </row>
    <row r="62" spans="1:9" ht="15.75" outlineLevel="1" thickBot="1" x14ac:dyDescent="0.3">
      <c r="A62" s="78"/>
      <c r="B62" s="13" t="s">
        <v>0</v>
      </c>
      <c r="C62" s="14" t="s">
        <v>1</v>
      </c>
      <c r="D62" s="15">
        <v>42552</v>
      </c>
      <c r="E62" s="1" t="s">
        <v>17</v>
      </c>
      <c r="F62" s="16">
        <v>4</v>
      </c>
      <c r="G62" s="88" t="s">
        <v>32</v>
      </c>
      <c r="H62" s="31">
        <v>1</v>
      </c>
      <c r="I62" s="39"/>
    </row>
    <row r="63" spans="1:9" ht="15.75" outlineLevel="1" thickBot="1" x14ac:dyDescent="0.3">
      <c r="A63" s="78"/>
      <c r="B63" s="4" t="s">
        <v>0</v>
      </c>
      <c r="C63" s="5" t="s">
        <v>1</v>
      </c>
      <c r="D63" s="6" t="s">
        <v>37</v>
      </c>
      <c r="E63" s="3" t="s">
        <v>17</v>
      </c>
      <c r="F63" s="7">
        <v>2</v>
      </c>
      <c r="G63" s="86" t="s">
        <v>26</v>
      </c>
      <c r="H63" s="31">
        <v>1</v>
      </c>
      <c r="I63" s="39"/>
    </row>
    <row r="64" spans="1:9" ht="15.75" outlineLevel="1" thickBot="1" x14ac:dyDescent="0.3">
      <c r="A64" s="78"/>
      <c r="B64" s="9" t="s">
        <v>0</v>
      </c>
      <c r="C64" s="8" t="s">
        <v>18</v>
      </c>
      <c r="D64" s="11" t="s">
        <v>37</v>
      </c>
      <c r="E64" s="8" t="s">
        <v>17</v>
      </c>
      <c r="F64" s="12">
        <v>3</v>
      </c>
      <c r="G64" s="85" t="s">
        <v>32</v>
      </c>
      <c r="H64" s="31">
        <v>1</v>
      </c>
      <c r="I64" s="39"/>
    </row>
    <row r="65" spans="1:9" ht="15.75" outlineLevel="1" thickBot="1" x14ac:dyDescent="0.3">
      <c r="A65" s="78"/>
      <c r="B65" s="4" t="s">
        <v>0</v>
      </c>
      <c r="C65" s="5" t="s">
        <v>3</v>
      </c>
      <c r="D65" s="6" t="s">
        <v>37</v>
      </c>
      <c r="E65" s="3" t="s">
        <v>17</v>
      </c>
      <c r="F65" s="7">
        <v>1</v>
      </c>
      <c r="G65" s="86" t="s">
        <v>27</v>
      </c>
      <c r="H65" s="31">
        <v>1</v>
      </c>
      <c r="I65" s="39"/>
    </row>
    <row r="66" spans="1:9" ht="15.75" outlineLevel="1" thickBot="1" x14ac:dyDescent="0.3">
      <c r="A66" s="78"/>
      <c r="B66" s="13" t="s">
        <v>0</v>
      </c>
      <c r="C66" s="14" t="s">
        <v>1</v>
      </c>
      <c r="D66" s="15">
        <v>42552</v>
      </c>
      <c r="E66" s="13" t="s">
        <v>19</v>
      </c>
      <c r="F66" s="16">
        <v>3</v>
      </c>
      <c r="G66" s="88" t="s">
        <v>32</v>
      </c>
      <c r="H66" s="31">
        <v>1</v>
      </c>
      <c r="I66" s="39"/>
    </row>
    <row r="67" spans="1:9" ht="15.75" outlineLevel="1" thickBot="1" x14ac:dyDescent="0.3">
      <c r="A67" s="78"/>
      <c r="B67" s="4" t="s">
        <v>0</v>
      </c>
      <c r="C67" s="20" t="s">
        <v>3</v>
      </c>
      <c r="D67" s="6" t="s">
        <v>37</v>
      </c>
      <c r="E67" s="4" t="s">
        <v>19</v>
      </c>
      <c r="F67" s="7">
        <v>1</v>
      </c>
      <c r="G67" s="86" t="s">
        <v>27</v>
      </c>
      <c r="H67" s="31">
        <v>1</v>
      </c>
      <c r="I67" s="39"/>
    </row>
    <row r="68" spans="1:9" ht="15.75" outlineLevel="1" thickBot="1" x14ac:dyDescent="0.3">
      <c r="A68" s="78"/>
      <c r="B68" s="9" t="s">
        <v>0</v>
      </c>
      <c r="C68" s="10" t="s">
        <v>1</v>
      </c>
      <c r="D68" s="11" t="s">
        <v>37</v>
      </c>
      <c r="E68" s="9" t="s">
        <v>19</v>
      </c>
      <c r="F68" s="12">
        <v>2</v>
      </c>
      <c r="G68" s="85" t="s">
        <v>26</v>
      </c>
      <c r="H68" s="31">
        <v>1</v>
      </c>
      <c r="I68" s="39"/>
    </row>
    <row r="69" spans="1:9" ht="15.75" outlineLevel="1" thickBot="1" x14ac:dyDescent="0.3">
      <c r="A69" s="78"/>
      <c r="B69" s="13" t="s">
        <v>0</v>
      </c>
      <c r="C69" s="14" t="s">
        <v>1</v>
      </c>
      <c r="D69" s="15">
        <v>42552</v>
      </c>
      <c r="E69" s="1" t="s">
        <v>20</v>
      </c>
      <c r="F69" s="16">
        <v>3</v>
      </c>
      <c r="G69" s="87" t="s">
        <v>32</v>
      </c>
      <c r="H69" s="31">
        <v>1</v>
      </c>
      <c r="I69" s="39"/>
    </row>
    <row r="70" spans="1:9" ht="15.75" outlineLevel="1" thickBot="1" x14ac:dyDescent="0.3">
      <c r="A70" s="78"/>
      <c r="B70" s="9" t="s">
        <v>0</v>
      </c>
      <c r="C70" s="10" t="s">
        <v>1</v>
      </c>
      <c r="D70" s="11" t="s">
        <v>37</v>
      </c>
      <c r="E70" s="8" t="s">
        <v>20</v>
      </c>
      <c r="F70" s="12">
        <v>2</v>
      </c>
      <c r="G70" s="85" t="s">
        <v>32</v>
      </c>
      <c r="H70" s="31">
        <v>1</v>
      </c>
      <c r="I70" s="39"/>
    </row>
    <row r="71" spans="1:9" ht="15.75" outlineLevel="1" thickBot="1" x14ac:dyDescent="0.3">
      <c r="A71" s="78"/>
      <c r="B71" s="4" t="s">
        <v>0</v>
      </c>
      <c r="C71" s="5" t="s">
        <v>3</v>
      </c>
      <c r="D71" s="6" t="s">
        <v>37</v>
      </c>
      <c r="E71" s="3" t="s">
        <v>20</v>
      </c>
      <c r="F71" s="7">
        <v>1</v>
      </c>
      <c r="G71" s="86" t="s">
        <v>27</v>
      </c>
      <c r="H71" s="31">
        <v>1</v>
      </c>
      <c r="I71" s="39"/>
    </row>
    <row r="72" spans="1:9" ht="15.75" outlineLevel="1" thickBot="1" x14ac:dyDescent="0.3">
      <c r="A72" s="78"/>
      <c r="B72" s="13" t="s">
        <v>0</v>
      </c>
      <c r="C72" s="14" t="s">
        <v>1</v>
      </c>
      <c r="D72" s="15">
        <v>42552</v>
      </c>
      <c r="E72" s="13" t="s">
        <v>21</v>
      </c>
      <c r="F72" s="16">
        <v>3</v>
      </c>
      <c r="G72" s="88" t="s">
        <v>32</v>
      </c>
      <c r="H72" s="31">
        <v>1</v>
      </c>
      <c r="I72" s="39"/>
    </row>
    <row r="73" spans="1:9" ht="15.75" outlineLevel="1" thickBot="1" x14ac:dyDescent="0.3">
      <c r="A73" s="78"/>
      <c r="B73" s="4" t="s">
        <v>0</v>
      </c>
      <c r="C73" s="5" t="s">
        <v>1</v>
      </c>
      <c r="D73" s="6" t="s">
        <v>37</v>
      </c>
      <c r="E73" s="4" t="s">
        <v>21</v>
      </c>
      <c r="F73" s="7">
        <v>2</v>
      </c>
      <c r="G73" s="86" t="s">
        <v>32</v>
      </c>
      <c r="H73" s="31">
        <v>1</v>
      </c>
      <c r="I73" s="39"/>
    </row>
    <row r="74" spans="1:9" ht="15.75" outlineLevel="1" thickBot="1" x14ac:dyDescent="0.3">
      <c r="A74" s="78"/>
      <c r="B74" s="9" t="s">
        <v>0</v>
      </c>
      <c r="C74" s="10" t="s">
        <v>3</v>
      </c>
      <c r="D74" s="11" t="s">
        <v>37</v>
      </c>
      <c r="E74" s="9" t="s">
        <v>21</v>
      </c>
      <c r="F74" s="12">
        <v>1</v>
      </c>
      <c r="G74" s="85" t="s">
        <v>27</v>
      </c>
      <c r="H74" s="31">
        <v>1</v>
      </c>
      <c r="I74" s="39"/>
    </row>
    <row r="75" spans="1:9" ht="15.75" outlineLevel="1" thickBot="1" x14ac:dyDescent="0.3">
      <c r="A75" s="78"/>
      <c r="B75" s="13" t="s">
        <v>0</v>
      </c>
      <c r="C75" s="14" t="s">
        <v>1</v>
      </c>
      <c r="D75" s="15">
        <v>42552</v>
      </c>
      <c r="E75" s="13" t="s">
        <v>24</v>
      </c>
      <c r="F75" s="16">
        <v>2</v>
      </c>
      <c r="G75" s="87" t="s">
        <v>32</v>
      </c>
      <c r="H75" s="31">
        <v>1</v>
      </c>
      <c r="I75" s="39"/>
    </row>
    <row r="76" spans="1:9" ht="15.75" outlineLevel="1" thickBot="1" x14ac:dyDescent="0.3">
      <c r="A76" s="78"/>
      <c r="B76" s="9" t="s">
        <v>0</v>
      </c>
      <c r="C76" s="17" t="s">
        <v>3</v>
      </c>
      <c r="D76" s="11" t="s">
        <v>37</v>
      </c>
      <c r="E76" s="9" t="s">
        <v>24</v>
      </c>
      <c r="F76" s="12">
        <v>1</v>
      </c>
      <c r="G76" s="85" t="s">
        <v>27</v>
      </c>
      <c r="H76" s="31">
        <v>1</v>
      </c>
      <c r="I76" s="39"/>
    </row>
    <row r="77" spans="1:9" ht="15.75" outlineLevel="1" thickBot="1" x14ac:dyDescent="0.3">
      <c r="A77" s="78"/>
      <c r="B77" s="4" t="s">
        <v>0</v>
      </c>
      <c r="C77" s="5" t="s">
        <v>25</v>
      </c>
      <c r="D77" s="6" t="s">
        <v>37</v>
      </c>
      <c r="E77" s="4" t="s">
        <v>24</v>
      </c>
      <c r="F77" s="7">
        <v>3</v>
      </c>
      <c r="G77" s="86" t="s">
        <v>32</v>
      </c>
      <c r="H77" s="31">
        <v>1</v>
      </c>
      <c r="I77" s="39"/>
    </row>
    <row r="78" spans="1:9" ht="15.75" outlineLevel="1" thickBot="1" x14ac:dyDescent="0.3">
      <c r="A78" s="78"/>
      <c r="B78" s="13" t="s">
        <v>0</v>
      </c>
      <c r="C78" s="14" t="s">
        <v>1</v>
      </c>
      <c r="D78" s="15">
        <v>42552</v>
      </c>
      <c r="E78" s="1" t="s">
        <v>22</v>
      </c>
      <c r="F78" s="16">
        <v>1</v>
      </c>
      <c r="G78" s="88" t="s">
        <v>32</v>
      </c>
      <c r="H78" s="31">
        <v>1</v>
      </c>
      <c r="I78" s="39"/>
    </row>
    <row r="79" spans="1:9" ht="15.75" outlineLevel="1" thickBot="1" x14ac:dyDescent="0.3">
      <c r="A79" s="78"/>
      <c r="B79" s="4" t="s">
        <v>0</v>
      </c>
      <c r="C79" s="5" t="s">
        <v>3</v>
      </c>
      <c r="D79" s="6" t="s">
        <v>37</v>
      </c>
      <c r="E79" s="3" t="s">
        <v>22</v>
      </c>
      <c r="F79" s="7">
        <v>3</v>
      </c>
      <c r="G79" s="86" t="s">
        <v>27</v>
      </c>
      <c r="H79" s="31">
        <v>1</v>
      </c>
      <c r="I79" s="39"/>
    </row>
    <row r="80" spans="1:9" ht="15.75" outlineLevel="1" thickBot="1" x14ac:dyDescent="0.3">
      <c r="A80" s="78"/>
      <c r="B80" s="9" t="s">
        <v>0</v>
      </c>
      <c r="C80" s="10" t="s">
        <v>1</v>
      </c>
      <c r="D80" s="11" t="s">
        <v>37</v>
      </c>
      <c r="E80" s="8" t="s">
        <v>22</v>
      </c>
      <c r="F80" s="12">
        <v>2</v>
      </c>
      <c r="G80" s="85" t="s">
        <v>32</v>
      </c>
      <c r="H80" s="31">
        <v>1</v>
      </c>
      <c r="I80" s="39"/>
    </row>
    <row r="81" spans="1:9" ht="15.75" thickBot="1" x14ac:dyDescent="0.3">
      <c r="A81" s="78"/>
      <c r="B81" s="111" t="s">
        <v>0</v>
      </c>
      <c r="C81" s="89" t="s">
        <v>23</v>
      </c>
      <c r="D81" s="90" t="s">
        <v>37</v>
      </c>
      <c r="E81" s="91" t="s">
        <v>22</v>
      </c>
      <c r="F81" s="92">
        <v>4</v>
      </c>
      <c r="G81" s="93" t="s">
        <v>27</v>
      </c>
      <c r="H81" s="31">
        <v>1</v>
      </c>
      <c r="I81" s="39"/>
    </row>
    <row r="82" spans="1:9" ht="15.75" thickBot="1" x14ac:dyDescent="0.3">
      <c r="A82" s="78"/>
      <c r="B82" s="36"/>
      <c r="C82" s="36"/>
      <c r="D82" s="36"/>
      <c r="E82" s="36"/>
      <c r="F82" s="36"/>
      <c r="G82" s="36"/>
      <c r="H82" s="36"/>
      <c r="I82" s="48"/>
    </row>
    <row r="83" spans="1:9" ht="15.75" thickBot="1" x14ac:dyDescent="0.3">
      <c r="A83" s="78"/>
      <c r="B83" s="40"/>
      <c r="C83" s="40"/>
      <c r="D83" s="40"/>
      <c r="E83" s="40"/>
      <c r="F83" s="40"/>
      <c r="G83" s="24" t="s">
        <v>56</v>
      </c>
      <c r="H83" s="46"/>
      <c r="I83" s="47">
        <f>SUM(H29:H81)*-1</f>
        <v>-53</v>
      </c>
    </row>
    <row r="84" spans="1:9" ht="15.75" thickBot="1" x14ac:dyDescent="0.3">
      <c r="A84" s="78"/>
      <c r="B84" s="98"/>
      <c r="C84" s="98"/>
      <c r="D84" s="98"/>
      <c r="E84" s="98"/>
      <c r="F84" s="98"/>
      <c r="G84" s="98"/>
      <c r="H84" s="98"/>
      <c r="I84" s="99"/>
    </row>
    <row r="85" spans="1:9" ht="15.75" thickBot="1" x14ac:dyDescent="0.3">
      <c r="A85" s="78"/>
      <c r="B85" s="114" t="s">
        <v>44</v>
      </c>
      <c r="C85" s="115"/>
      <c r="D85" s="115"/>
      <c r="E85" s="115"/>
      <c r="F85" s="115"/>
      <c r="G85" s="115"/>
      <c r="H85" s="115"/>
      <c r="I85" s="116"/>
    </row>
    <row r="86" spans="1:9" ht="15.75" thickBot="1" x14ac:dyDescent="0.3">
      <c r="A86" s="78"/>
      <c r="B86" s="26" t="s">
        <v>35</v>
      </c>
      <c r="C86" s="26"/>
      <c r="D86" s="30" t="s">
        <v>36</v>
      </c>
      <c r="E86" s="30" t="s">
        <v>39</v>
      </c>
      <c r="F86" s="30" t="s">
        <v>38</v>
      </c>
      <c r="G86" s="30" t="s">
        <v>41</v>
      </c>
      <c r="H86" s="34"/>
      <c r="I86" s="35"/>
    </row>
    <row r="87" spans="1:9" ht="15.75" thickBot="1" x14ac:dyDescent="0.3">
      <c r="A87" s="78"/>
      <c r="B87" s="22" t="s">
        <v>0</v>
      </c>
      <c r="C87" s="23" t="s">
        <v>1</v>
      </c>
      <c r="D87" s="27">
        <v>42552</v>
      </c>
      <c r="E87" s="22" t="s">
        <v>2</v>
      </c>
      <c r="F87" s="28">
        <v>4</v>
      </c>
      <c r="G87" s="29" t="s">
        <v>32</v>
      </c>
      <c r="H87" s="31">
        <v>1000</v>
      </c>
      <c r="I87" s="39"/>
    </row>
    <row r="88" spans="1:9" ht="15.75" outlineLevel="1" thickBot="1" x14ac:dyDescent="0.3">
      <c r="A88" s="78"/>
      <c r="B88" s="9" t="s">
        <v>0</v>
      </c>
      <c r="C88" s="10" t="s">
        <v>1</v>
      </c>
      <c r="D88" s="11" t="s">
        <v>37</v>
      </c>
      <c r="E88" s="9" t="s">
        <v>2</v>
      </c>
      <c r="F88" s="12">
        <v>2</v>
      </c>
      <c r="G88" s="8" t="s">
        <v>26</v>
      </c>
      <c r="H88" s="31">
        <v>1000</v>
      </c>
      <c r="I88" s="39"/>
    </row>
    <row r="89" spans="1:9" ht="15.75" outlineLevel="1" thickBot="1" x14ac:dyDescent="0.3">
      <c r="A89" s="78"/>
      <c r="B89" s="4" t="s">
        <v>0</v>
      </c>
      <c r="C89" s="5" t="s">
        <v>1</v>
      </c>
      <c r="D89" s="6" t="s">
        <v>37</v>
      </c>
      <c r="E89" s="4" t="s">
        <v>2</v>
      </c>
      <c r="F89" s="7">
        <v>3</v>
      </c>
      <c r="G89" s="3" t="s">
        <v>32</v>
      </c>
      <c r="H89" s="31">
        <v>1000</v>
      </c>
      <c r="I89" s="39"/>
    </row>
    <row r="90" spans="1:9" ht="15.75" outlineLevel="1" thickBot="1" x14ac:dyDescent="0.3">
      <c r="A90" s="78"/>
      <c r="B90" s="9" t="s">
        <v>0</v>
      </c>
      <c r="C90" s="10" t="s">
        <v>3</v>
      </c>
      <c r="D90" s="11" t="s">
        <v>37</v>
      </c>
      <c r="E90" s="9" t="s">
        <v>2</v>
      </c>
      <c r="F90" s="12">
        <v>1</v>
      </c>
      <c r="G90" s="8" t="s">
        <v>27</v>
      </c>
      <c r="H90" s="31">
        <v>1000</v>
      </c>
      <c r="I90" s="39"/>
    </row>
    <row r="91" spans="1:9" ht="15.75" outlineLevel="1" thickBot="1" x14ac:dyDescent="0.3">
      <c r="A91" s="78"/>
      <c r="B91" s="13" t="s">
        <v>0</v>
      </c>
      <c r="C91" s="14" t="s">
        <v>1</v>
      </c>
      <c r="D91" s="15">
        <v>42552</v>
      </c>
      <c r="E91" s="13" t="s">
        <v>4</v>
      </c>
      <c r="F91" s="16">
        <v>5</v>
      </c>
      <c r="G91" s="25" t="s">
        <v>32</v>
      </c>
      <c r="H91" s="31">
        <v>1000</v>
      </c>
      <c r="I91" s="39"/>
    </row>
    <row r="92" spans="1:9" ht="15.75" outlineLevel="1" thickBot="1" x14ac:dyDescent="0.3">
      <c r="A92" s="78"/>
      <c r="B92" s="9" t="s">
        <v>0</v>
      </c>
      <c r="C92" s="10" t="s">
        <v>1</v>
      </c>
      <c r="D92" s="11" t="s">
        <v>37</v>
      </c>
      <c r="E92" s="9" t="s">
        <v>4</v>
      </c>
      <c r="F92" s="12">
        <v>1</v>
      </c>
      <c r="G92" s="8" t="s">
        <v>26</v>
      </c>
      <c r="H92" s="31">
        <v>1000</v>
      </c>
      <c r="I92" s="39"/>
    </row>
    <row r="93" spans="1:9" ht="15.75" outlineLevel="1" thickBot="1" x14ac:dyDescent="0.3">
      <c r="A93" s="78"/>
      <c r="B93" s="4" t="s">
        <v>0</v>
      </c>
      <c r="C93" s="5" t="s">
        <v>1</v>
      </c>
      <c r="D93" s="6" t="s">
        <v>37</v>
      </c>
      <c r="E93" s="4" t="s">
        <v>4</v>
      </c>
      <c r="F93" s="7">
        <v>3</v>
      </c>
      <c r="G93" s="3" t="s">
        <v>26</v>
      </c>
      <c r="H93" s="31">
        <v>1000</v>
      </c>
      <c r="I93" s="39"/>
    </row>
    <row r="94" spans="1:9" ht="15.75" outlineLevel="1" thickBot="1" x14ac:dyDescent="0.3">
      <c r="A94" s="78"/>
      <c r="B94" s="9" t="s">
        <v>0</v>
      </c>
      <c r="C94" s="10" t="s">
        <v>3</v>
      </c>
      <c r="D94" s="11" t="s">
        <v>37</v>
      </c>
      <c r="E94" s="9" t="s">
        <v>4</v>
      </c>
      <c r="F94" s="12">
        <v>2</v>
      </c>
      <c r="G94" s="8" t="s">
        <v>27</v>
      </c>
      <c r="H94" s="31">
        <v>1000</v>
      </c>
      <c r="I94" s="39"/>
    </row>
    <row r="95" spans="1:9" ht="15.75" outlineLevel="1" thickBot="1" x14ac:dyDescent="0.3">
      <c r="A95" s="78"/>
      <c r="B95" s="4" t="s">
        <v>0</v>
      </c>
      <c r="C95" s="5" t="s">
        <v>1</v>
      </c>
      <c r="D95" s="6" t="s">
        <v>37</v>
      </c>
      <c r="E95" s="4" t="s">
        <v>4</v>
      </c>
      <c r="F95" s="7">
        <v>4</v>
      </c>
      <c r="G95" s="3" t="s">
        <v>32</v>
      </c>
      <c r="H95" s="31">
        <v>1000</v>
      </c>
      <c r="I95" s="39"/>
    </row>
    <row r="96" spans="1:9" ht="15.75" outlineLevel="1" thickBot="1" x14ac:dyDescent="0.3">
      <c r="A96" s="78"/>
      <c r="B96" s="13" t="s">
        <v>0</v>
      </c>
      <c r="C96" s="14" t="s">
        <v>1</v>
      </c>
      <c r="D96" s="15">
        <v>42552</v>
      </c>
      <c r="E96" s="13" t="s">
        <v>5</v>
      </c>
      <c r="F96" s="16">
        <v>3</v>
      </c>
      <c r="G96" s="1" t="s">
        <v>32</v>
      </c>
      <c r="H96" s="31">
        <v>1000</v>
      </c>
      <c r="I96" s="39"/>
    </row>
    <row r="97" spans="1:9" ht="15.75" outlineLevel="1" thickBot="1" x14ac:dyDescent="0.3">
      <c r="A97" s="78"/>
      <c r="B97" s="4" t="s">
        <v>0</v>
      </c>
      <c r="C97" s="5" t="s">
        <v>1</v>
      </c>
      <c r="D97" s="6" t="s">
        <v>37</v>
      </c>
      <c r="E97" s="4" t="s">
        <v>5</v>
      </c>
      <c r="F97" s="7">
        <v>2</v>
      </c>
      <c r="G97" s="3" t="s">
        <v>26</v>
      </c>
      <c r="H97" s="31">
        <v>1000</v>
      </c>
      <c r="I97" s="39"/>
    </row>
    <row r="98" spans="1:9" ht="15.75" outlineLevel="1" thickBot="1" x14ac:dyDescent="0.3">
      <c r="A98" s="78"/>
      <c r="B98" s="9" t="s">
        <v>0</v>
      </c>
      <c r="C98" s="17" t="s">
        <v>3</v>
      </c>
      <c r="D98" s="11" t="s">
        <v>37</v>
      </c>
      <c r="E98" s="9" t="s">
        <v>5</v>
      </c>
      <c r="F98" s="12">
        <v>1</v>
      </c>
      <c r="G98" s="8" t="s">
        <v>27</v>
      </c>
      <c r="H98" s="31">
        <v>1000</v>
      </c>
      <c r="I98" s="39"/>
    </row>
    <row r="99" spans="1:9" ht="15.75" outlineLevel="1" thickBot="1" x14ac:dyDescent="0.3">
      <c r="A99" s="78"/>
      <c r="B99" s="13" t="s">
        <v>0</v>
      </c>
      <c r="C99" s="14" t="s">
        <v>1</v>
      </c>
      <c r="D99" s="15">
        <v>42552</v>
      </c>
      <c r="E99" s="13" t="s">
        <v>6</v>
      </c>
      <c r="F99" s="16">
        <v>3</v>
      </c>
      <c r="G99" s="25" t="s">
        <v>32</v>
      </c>
      <c r="H99" s="31">
        <v>1000</v>
      </c>
      <c r="I99" s="39"/>
    </row>
    <row r="100" spans="1:9" ht="15.75" outlineLevel="1" thickBot="1" x14ac:dyDescent="0.3">
      <c r="A100" s="78"/>
      <c r="B100" s="9" t="s">
        <v>0</v>
      </c>
      <c r="C100" s="10" t="s">
        <v>1</v>
      </c>
      <c r="D100" s="11" t="s">
        <v>37</v>
      </c>
      <c r="E100" s="9" t="s">
        <v>6</v>
      </c>
      <c r="F100" s="12">
        <v>2</v>
      </c>
      <c r="G100" s="8" t="s">
        <v>26</v>
      </c>
      <c r="H100" s="31">
        <v>1000</v>
      </c>
      <c r="I100" s="39"/>
    </row>
    <row r="101" spans="1:9" ht="15.75" outlineLevel="1" thickBot="1" x14ac:dyDescent="0.3">
      <c r="A101" s="78"/>
      <c r="B101" s="4" t="s">
        <v>0</v>
      </c>
      <c r="C101" s="5" t="s">
        <v>3</v>
      </c>
      <c r="D101" s="6" t="s">
        <v>37</v>
      </c>
      <c r="E101" s="4" t="s">
        <v>6</v>
      </c>
      <c r="F101" s="7">
        <v>1</v>
      </c>
      <c r="G101" s="3" t="s">
        <v>27</v>
      </c>
      <c r="H101" s="31">
        <v>1000</v>
      </c>
      <c r="I101" s="39"/>
    </row>
    <row r="102" spans="1:9" ht="15.75" outlineLevel="1" thickBot="1" x14ac:dyDescent="0.3">
      <c r="A102" s="78"/>
      <c r="B102" s="13" t="s">
        <v>0</v>
      </c>
      <c r="C102" s="14" t="s">
        <v>1</v>
      </c>
      <c r="D102" s="15">
        <v>42552</v>
      </c>
      <c r="E102" s="1" t="s">
        <v>7</v>
      </c>
      <c r="F102" s="16">
        <v>3</v>
      </c>
      <c r="G102" s="1" t="s">
        <v>32</v>
      </c>
      <c r="H102" s="31">
        <v>1000</v>
      </c>
      <c r="I102" s="39"/>
    </row>
    <row r="103" spans="1:9" ht="15.75" outlineLevel="1" thickBot="1" x14ac:dyDescent="0.3">
      <c r="A103" s="78"/>
      <c r="B103" s="4" t="s">
        <v>0</v>
      </c>
      <c r="C103" s="5" t="s">
        <v>1</v>
      </c>
      <c r="D103" s="6" t="s">
        <v>37</v>
      </c>
      <c r="E103" s="3" t="s">
        <v>7</v>
      </c>
      <c r="F103" s="7">
        <v>2</v>
      </c>
      <c r="G103" s="3" t="s">
        <v>32</v>
      </c>
      <c r="H103" s="31">
        <v>1000</v>
      </c>
      <c r="I103" s="39"/>
    </row>
    <row r="104" spans="1:9" ht="15.75" outlineLevel="1" thickBot="1" x14ac:dyDescent="0.3">
      <c r="A104" s="78"/>
      <c r="B104" s="9" t="s">
        <v>0</v>
      </c>
      <c r="C104" s="10" t="s">
        <v>3</v>
      </c>
      <c r="D104" s="11" t="s">
        <v>37</v>
      </c>
      <c r="E104" s="8" t="s">
        <v>7</v>
      </c>
      <c r="F104" s="12">
        <v>1</v>
      </c>
      <c r="G104" s="8" t="s">
        <v>27</v>
      </c>
      <c r="H104" s="31">
        <v>1000</v>
      </c>
      <c r="I104" s="39"/>
    </row>
    <row r="105" spans="1:9" ht="15.75" outlineLevel="1" thickBot="1" x14ac:dyDescent="0.3">
      <c r="A105" s="78"/>
      <c r="B105" s="13" t="s">
        <v>8</v>
      </c>
      <c r="C105" s="14" t="s">
        <v>9</v>
      </c>
      <c r="D105" s="15">
        <v>42552</v>
      </c>
      <c r="E105" s="13" t="s">
        <v>10</v>
      </c>
      <c r="F105" s="16">
        <v>3</v>
      </c>
      <c r="G105" s="25" t="s">
        <v>32</v>
      </c>
      <c r="H105" s="31">
        <v>1000</v>
      </c>
      <c r="I105" s="39"/>
    </row>
    <row r="106" spans="1:9" ht="15.75" outlineLevel="1" thickBot="1" x14ac:dyDescent="0.3">
      <c r="A106" s="78"/>
      <c r="B106" s="9" t="s">
        <v>0</v>
      </c>
      <c r="C106" s="10" t="s">
        <v>1</v>
      </c>
      <c r="D106" s="11" t="s">
        <v>37</v>
      </c>
      <c r="E106" s="9" t="s">
        <v>10</v>
      </c>
      <c r="F106" s="12">
        <v>2</v>
      </c>
      <c r="G106" s="8" t="s">
        <v>26</v>
      </c>
      <c r="H106" s="31">
        <v>1000</v>
      </c>
      <c r="I106" s="39"/>
    </row>
    <row r="107" spans="1:9" ht="15.75" outlineLevel="1" thickBot="1" x14ac:dyDescent="0.3">
      <c r="A107" s="78"/>
      <c r="B107" s="4" t="s">
        <v>0</v>
      </c>
      <c r="C107" s="5" t="s">
        <v>3</v>
      </c>
      <c r="D107" s="6" t="s">
        <v>37</v>
      </c>
      <c r="E107" s="4" t="s">
        <v>10</v>
      </c>
      <c r="F107" s="7">
        <v>3</v>
      </c>
      <c r="G107" s="3" t="s">
        <v>27</v>
      </c>
      <c r="H107" s="31">
        <v>1000</v>
      </c>
      <c r="I107" s="39"/>
    </row>
    <row r="108" spans="1:9" ht="15.75" outlineLevel="1" thickBot="1" x14ac:dyDescent="0.3">
      <c r="A108" s="78"/>
      <c r="B108" s="13" t="s">
        <v>0</v>
      </c>
      <c r="C108" s="14" t="s">
        <v>1</v>
      </c>
      <c r="D108" s="15">
        <v>42552</v>
      </c>
      <c r="E108" s="13" t="s">
        <v>11</v>
      </c>
      <c r="F108" s="16">
        <v>2</v>
      </c>
      <c r="G108" s="1" t="s">
        <v>32</v>
      </c>
      <c r="H108" s="31">
        <v>1000</v>
      </c>
      <c r="I108" s="39"/>
    </row>
    <row r="109" spans="1:9" ht="15.75" outlineLevel="1" thickBot="1" x14ac:dyDescent="0.3">
      <c r="A109" s="78"/>
      <c r="B109" s="4" t="s">
        <v>0</v>
      </c>
      <c r="C109" s="5" t="s">
        <v>1</v>
      </c>
      <c r="D109" s="6" t="s">
        <v>37</v>
      </c>
      <c r="E109" s="4" t="s">
        <v>11</v>
      </c>
      <c r="F109" s="7">
        <v>1</v>
      </c>
      <c r="G109" s="3" t="s">
        <v>26</v>
      </c>
      <c r="H109" s="31">
        <v>1000</v>
      </c>
      <c r="I109" s="39"/>
    </row>
    <row r="110" spans="1:9" ht="15.75" outlineLevel="1" thickBot="1" x14ac:dyDescent="0.3">
      <c r="A110" s="78"/>
      <c r="B110" s="9" t="s">
        <v>28</v>
      </c>
      <c r="C110" s="10" t="s">
        <v>30</v>
      </c>
      <c r="D110" s="11" t="s">
        <v>37</v>
      </c>
      <c r="E110" s="9" t="s">
        <v>29</v>
      </c>
      <c r="F110" s="12"/>
      <c r="G110" s="8" t="s">
        <v>32</v>
      </c>
      <c r="H110" s="31">
        <v>1000</v>
      </c>
      <c r="I110" s="39"/>
    </row>
    <row r="111" spans="1:9" ht="15.75" outlineLevel="1" thickBot="1" x14ac:dyDescent="0.3">
      <c r="A111" s="78"/>
      <c r="B111" s="4" t="s">
        <v>28</v>
      </c>
      <c r="C111" s="5" t="s">
        <v>31</v>
      </c>
      <c r="D111" s="6" t="s">
        <v>37</v>
      </c>
      <c r="E111" s="4" t="s">
        <v>29</v>
      </c>
      <c r="F111" s="7"/>
      <c r="G111" s="3" t="s">
        <v>27</v>
      </c>
      <c r="H111" s="31">
        <v>1000</v>
      </c>
      <c r="I111" s="39"/>
    </row>
    <row r="112" spans="1:9" ht="15.75" outlineLevel="1" thickBot="1" x14ac:dyDescent="0.3">
      <c r="A112" s="78"/>
      <c r="B112" s="13" t="s">
        <v>8</v>
      </c>
      <c r="C112" s="18" t="s">
        <v>12</v>
      </c>
      <c r="D112" s="15">
        <v>42552</v>
      </c>
      <c r="E112" s="1" t="s">
        <v>13</v>
      </c>
      <c r="F112" s="16">
        <v>3</v>
      </c>
      <c r="G112" s="1" t="s">
        <v>32</v>
      </c>
      <c r="H112" s="31">
        <v>1000</v>
      </c>
      <c r="I112" s="39"/>
    </row>
    <row r="113" spans="1:9" ht="15.75" outlineLevel="1" thickBot="1" x14ac:dyDescent="0.3">
      <c r="A113" s="78"/>
      <c r="B113" s="4" t="s">
        <v>8</v>
      </c>
      <c r="C113" s="19" t="s">
        <v>12</v>
      </c>
      <c r="D113" s="6" t="s">
        <v>37</v>
      </c>
      <c r="E113" s="3" t="s">
        <v>13</v>
      </c>
      <c r="F113" s="7">
        <v>2</v>
      </c>
      <c r="G113" s="3" t="s">
        <v>32</v>
      </c>
      <c r="H113" s="31">
        <v>1000</v>
      </c>
      <c r="I113" s="39"/>
    </row>
    <row r="114" spans="1:9" ht="15.75" outlineLevel="1" thickBot="1" x14ac:dyDescent="0.3">
      <c r="A114" s="78"/>
      <c r="B114" s="9" t="s">
        <v>8</v>
      </c>
      <c r="C114" s="21" t="s">
        <v>14</v>
      </c>
      <c r="D114" s="11" t="s">
        <v>37</v>
      </c>
      <c r="E114" s="8" t="s">
        <v>13</v>
      </c>
      <c r="F114" s="12">
        <v>1</v>
      </c>
      <c r="G114" s="8" t="s">
        <v>27</v>
      </c>
      <c r="H114" s="31">
        <v>1000</v>
      </c>
      <c r="I114" s="39"/>
    </row>
    <row r="115" spans="1:9" ht="15.75" outlineLevel="1" thickBot="1" x14ac:dyDescent="0.3">
      <c r="A115" s="78"/>
      <c r="B115" s="13" t="s">
        <v>0</v>
      </c>
      <c r="C115" s="14" t="s">
        <v>1</v>
      </c>
      <c r="D115" s="15">
        <v>42552</v>
      </c>
      <c r="E115" s="13" t="s">
        <v>15</v>
      </c>
      <c r="F115" s="16">
        <v>3</v>
      </c>
      <c r="G115" s="25" t="s">
        <v>32</v>
      </c>
      <c r="H115" s="31">
        <v>1000</v>
      </c>
      <c r="I115" s="39"/>
    </row>
    <row r="116" spans="1:9" ht="15.75" outlineLevel="1" thickBot="1" x14ac:dyDescent="0.3">
      <c r="A116" s="78"/>
      <c r="B116" s="9" t="s">
        <v>0</v>
      </c>
      <c r="C116" s="10" t="s">
        <v>3</v>
      </c>
      <c r="D116" s="11" t="s">
        <v>37</v>
      </c>
      <c r="E116" s="9" t="s">
        <v>15</v>
      </c>
      <c r="F116" s="12">
        <v>1</v>
      </c>
      <c r="G116" s="8" t="s">
        <v>27</v>
      </c>
      <c r="H116" s="31">
        <v>1000</v>
      </c>
      <c r="I116" s="39"/>
    </row>
    <row r="117" spans="1:9" ht="15.75" outlineLevel="1" thickBot="1" x14ac:dyDescent="0.3">
      <c r="A117" s="78"/>
      <c r="B117" s="4" t="s">
        <v>0</v>
      </c>
      <c r="C117" s="5" t="s">
        <v>1</v>
      </c>
      <c r="D117" s="6" t="s">
        <v>37</v>
      </c>
      <c r="E117" s="4" t="s">
        <v>15</v>
      </c>
      <c r="F117" s="7">
        <v>2</v>
      </c>
      <c r="G117" s="3" t="s">
        <v>26</v>
      </c>
      <c r="H117" s="31">
        <v>1000</v>
      </c>
      <c r="I117" s="39"/>
    </row>
    <row r="118" spans="1:9" ht="15.75" outlineLevel="1" thickBot="1" x14ac:dyDescent="0.3">
      <c r="A118" s="78"/>
      <c r="B118" s="13" t="s">
        <v>0</v>
      </c>
      <c r="C118" s="14" t="s">
        <v>1</v>
      </c>
      <c r="D118" s="15">
        <v>42552</v>
      </c>
      <c r="E118" s="13" t="s">
        <v>16</v>
      </c>
      <c r="F118" s="16">
        <v>2</v>
      </c>
      <c r="G118" s="1" t="s">
        <v>32</v>
      </c>
      <c r="H118" s="31">
        <v>1000</v>
      </c>
      <c r="I118" s="39"/>
    </row>
    <row r="119" spans="1:9" ht="15.75" outlineLevel="1" thickBot="1" x14ac:dyDescent="0.3">
      <c r="A119" s="78"/>
      <c r="B119" s="4" t="s">
        <v>0</v>
      </c>
      <c r="C119" s="5" t="s">
        <v>1</v>
      </c>
      <c r="D119" s="6" t="s">
        <v>37</v>
      </c>
      <c r="E119" s="4" t="s">
        <v>16</v>
      </c>
      <c r="F119" s="7">
        <v>1</v>
      </c>
      <c r="G119" s="3" t="s">
        <v>26</v>
      </c>
      <c r="H119" s="31">
        <v>1000</v>
      </c>
      <c r="I119" s="39"/>
    </row>
    <row r="120" spans="1:9" ht="15.75" outlineLevel="1" thickBot="1" x14ac:dyDescent="0.3">
      <c r="A120" s="78"/>
      <c r="B120" s="13" t="s">
        <v>0</v>
      </c>
      <c r="C120" s="14" t="s">
        <v>1</v>
      </c>
      <c r="D120" s="15">
        <v>42552</v>
      </c>
      <c r="E120" s="1" t="s">
        <v>17</v>
      </c>
      <c r="F120" s="16">
        <v>4</v>
      </c>
      <c r="G120" s="1" t="s">
        <v>32</v>
      </c>
      <c r="H120" s="31">
        <v>1000</v>
      </c>
      <c r="I120" s="39"/>
    </row>
    <row r="121" spans="1:9" ht="15.75" outlineLevel="1" thickBot="1" x14ac:dyDescent="0.3">
      <c r="A121" s="78"/>
      <c r="B121" s="4" t="s">
        <v>0</v>
      </c>
      <c r="C121" s="5" t="s">
        <v>1</v>
      </c>
      <c r="D121" s="6" t="s">
        <v>37</v>
      </c>
      <c r="E121" s="3" t="s">
        <v>17</v>
      </c>
      <c r="F121" s="7">
        <v>2</v>
      </c>
      <c r="G121" s="3" t="s">
        <v>26</v>
      </c>
      <c r="H121" s="31">
        <v>1000</v>
      </c>
      <c r="I121" s="39"/>
    </row>
    <row r="122" spans="1:9" ht="15.75" outlineLevel="1" thickBot="1" x14ac:dyDescent="0.3">
      <c r="A122" s="78"/>
      <c r="B122" s="9" t="s">
        <v>0</v>
      </c>
      <c r="C122" s="8" t="s">
        <v>18</v>
      </c>
      <c r="D122" s="11" t="s">
        <v>37</v>
      </c>
      <c r="E122" s="8" t="s">
        <v>17</v>
      </c>
      <c r="F122" s="12">
        <v>3</v>
      </c>
      <c r="G122" s="8" t="s">
        <v>32</v>
      </c>
      <c r="H122" s="31">
        <v>1000</v>
      </c>
      <c r="I122" s="39"/>
    </row>
    <row r="123" spans="1:9" ht="15.75" outlineLevel="1" thickBot="1" x14ac:dyDescent="0.3">
      <c r="A123" s="78"/>
      <c r="B123" s="4" t="s">
        <v>0</v>
      </c>
      <c r="C123" s="5" t="s">
        <v>3</v>
      </c>
      <c r="D123" s="6" t="s">
        <v>37</v>
      </c>
      <c r="E123" s="3" t="s">
        <v>17</v>
      </c>
      <c r="F123" s="7">
        <v>1</v>
      </c>
      <c r="G123" s="3" t="s">
        <v>27</v>
      </c>
      <c r="H123" s="31">
        <v>1000</v>
      </c>
      <c r="I123" s="39"/>
    </row>
    <row r="124" spans="1:9" ht="15.75" outlineLevel="1" thickBot="1" x14ac:dyDescent="0.3">
      <c r="A124" s="78"/>
      <c r="B124" s="13" t="s">
        <v>0</v>
      </c>
      <c r="C124" s="14" t="s">
        <v>1</v>
      </c>
      <c r="D124" s="15">
        <v>42552</v>
      </c>
      <c r="E124" s="13" t="s">
        <v>19</v>
      </c>
      <c r="F124" s="16">
        <v>3</v>
      </c>
      <c r="G124" s="1" t="s">
        <v>32</v>
      </c>
      <c r="H124" s="31">
        <v>1000</v>
      </c>
      <c r="I124" s="39"/>
    </row>
    <row r="125" spans="1:9" ht="15.75" outlineLevel="1" thickBot="1" x14ac:dyDescent="0.3">
      <c r="A125" s="78"/>
      <c r="B125" s="4" t="s">
        <v>0</v>
      </c>
      <c r="C125" s="20" t="s">
        <v>3</v>
      </c>
      <c r="D125" s="6" t="s">
        <v>37</v>
      </c>
      <c r="E125" s="4" t="s">
        <v>19</v>
      </c>
      <c r="F125" s="7">
        <v>1</v>
      </c>
      <c r="G125" s="3" t="s">
        <v>27</v>
      </c>
      <c r="H125" s="31">
        <v>1000</v>
      </c>
      <c r="I125" s="39"/>
    </row>
    <row r="126" spans="1:9" ht="15.75" outlineLevel="1" thickBot="1" x14ac:dyDescent="0.3">
      <c r="A126" s="78"/>
      <c r="B126" s="9" t="s">
        <v>0</v>
      </c>
      <c r="C126" s="10" t="s">
        <v>1</v>
      </c>
      <c r="D126" s="11" t="s">
        <v>37</v>
      </c>
      <c r="E126" s="9" t="s">
        <v>19</v>
      </c>
      <c r="F126" s="12">
        <v>2</v>
      </c>
      <c r="G126" s="8" t="s">
        <v>26</v>
      </c>
      <c r="H126" s="31">
        <v>1000</v>
      </c>
      <c r="I126" s="39"/>
    </row>
    <row r="127" spans="1:9" ht="15.75" outlineLevel="1" thickBot="1" x14ac:dyDescent="0.3">
      <c r="A127" s="78"/>
      <c r="B127" s="13" t="s">
        <v>0</v>
      </c>
      <c r="C127" s="14" t="s">
        <v>1</v>
      </c>
      <c r="D127" s="15">
        <v>42552</v>
      </c>
      <c r="E127" s="1" t="s">
        <v>20</v>
      </c>
      <c r="F127" s="16">
        <v>3</v>
      </c>
      <c r="G127" s="25" t="s">
        <v>32</v>
      </c>
      <c r="H127" s="31">
        <v>1000</v>
      </c>
      <c r="I127" s="39"/>
    </row>
    <row r="128" spans="1:9" ht="15.75" outlineLevel="1" thickBot="1" x14ac:dyDescent="0.3">
      <c r="A128" s="78"/>
      <c r="B128" s="9" t="s">
        <v>0</v>
      </c>
      <c r="C128" s="10" t="s">
        <v>1</v>
      </c>
      <c r="D128" s="11" t="s">
        <v>37</v>
      </c>
      <c r="E128" s="8" t="s">
        <v>20</v>
      </c>
      <c r="F128" s="12">
        <v>2</v>
      </c>
      <c r="G128" s="8" t="s">
        <v>32</v>
      </c>
      <c r="H128" s="31">
        <v>1000</v>
      </c>
      <c r="I128" s="39"/>
    </row>
    <row r="129" spans="1:9" ht="15.75" outlineLevel="1" thickBot="1" x14ac:dyDescent="0.3">
      <c r="A129" s="78"/>
      <c r="B129" s="4" t="s">
        <v>0</v>
      </c>
      <c r="C129" s="5" t="s">
        <v>3</v>
      </c>
      <c r="D129" s="6" t="s">
        <v>37</v>
      </c>
      <c r="E129" s="3" t="s">
        <v>20</v>
      </c>
      <c r="F129" s="7">
        <v>1</v>
      </c>
      <c r="G129" s="3" t="s">
        <v>27</v>
      </c>
      <c r="H129" s="31">
        <v>1000</v>
      </c>
      <c r="I129" s="39"/>
    </row>
    <row r="130" spans="1:9" ht="15.75" outlineLevel="1" thickBot="1" x14ac:dyDescent="0.3">
      <c r="A130" s="78"/>
      <c r="B130" s="13" t="s">
        <v>0</v>
      </c>
      <c r="C130" s="14" t="s">
        <v>1</v>
      </c>
      <c r="D130" s="15">
        <v>42552</v>
      </c>
      <c r="E130" s="13" t="s">
        <v>21</v>
      </c>
      <c r="F130" s="16">
        <v>3</v>
      </c>
      <c r="G130" s="1" t="s">
        <v>32</v>
      </c>
      <c r="H130" s="31">
        <v>1000</v>
      </c>
      <c r="I130" s="39"/>
    </row>
    <row r="131" spans="1:9" ht="15.75" outlineLevel="1" thickBot="1" x14ac:dyDescent="0.3">
      <c r="A131" s="78"/>
      <c r="B131" s="4" t="s">
        <v>0</v>
      </c>
      <c r="C131" s="5" t="s">
        <v>1</v>
      </c>
      <c r="D131" s="6" t="s">
        <v>37</v>
      </c>
      <c r="E131" s="4" t="s">
        <v>21</v>
      </c>
      <c r="F131" s="7">
        <v>2</v>
      </c>
      <c r="G131" s="3" t="s">
        <v>32</v>
      </c>
      <c r="H131" s="31">
        <v>1000</v>
      </c>
      <c r="I131" s="39"/>
    </row>
    <row r="132" spans="1:9" ht="15.75" outlineLevel="1" thickBot="1" x14ac:dyDescent="0.3">
      <c r="A132" s="78"/>
      <c r="B132" s="9" t="s">
        <v>0</v>
      </c>
      <c r="C132" s="10" t="s">
        <v>3</v>
      </c>
      <c r="D132" s="11" t="s">
        <v>37</v>
      </c>
      <c r="E132" s="9" t="s">
        <v>21</v>
      </c>
      <c r="F132" s="12">
        <v>1</v>
      </c>
      <c r="G132" s="8" t="s">
        <v>27</v>
      </c>
      <c r="H132" s="31">
        <v>1000</v>
      </c>
      <c r="I132" s="39"/>
    </row>
    <row r="133" spans="1:9" ht="15.75" outlineLevel="1" thickBot="1" x14ac:dyDescent="0.3">
      <c r="A133" s="78"/>
      <c r="B133" s="13" t="s">
        <v>0</v>
      </c>
      <c r="C133" s="14" t="s">
        <v>1</v>
      </c>
      <c r="D133" s="15">
        <v>42552</v>
      </c>
      <c r="E133" s="13" t="s">
        <v>24</v>
      </c>
      <c r="F133" s="16">
        <v>2</v>
      </c>
      <c r="G133" s="25" t="s">
        <v>32</v>
      </c>
      <c r="H133" s="31">
        <v>1000</v>
      </c>
      <c r="I133" s="39"/>
    </row>
    <row r="134" spans="1:9" ht="15.75" outlineLevel="1" thickBot="1" x14ac:dyDescent="0.3">
      <c r="A134" s="78"/>
      <c r="B134" s="9" t="s">
        <v>0</v>
      </c>
      <c r="C134" s="17" t="s">
        <v>3</v>
      </c>
      <c r="D134" s="11" t="s">
        <v>37</v>
      </c>
      <c r="E134" s="9" t="s">
        <v>24</v>
      </c>
      <c r="F134" s="12">
        <v>1</v>
      </c>
      <c r="G134" s="8" t="s">
        <v>27</v>
      </c>
      <c r="H134" s="31">
        <v>1000</v>
      </c>
      <c r="I134" s="39"/>
    </row>
    <row r="135" spans="1:9" ht="15.75" outlineLevel="1" thickBot="1" x14ac:dyDescent="0.3">
      <c r="A135" s="78"/>
      <c r="B135" s="4" t="s">
        <v>0</v>
      </c>
      <c r="C135" s="5" t="s">
        <v>25</v>
      </c>
      <c r="D135" s="6" t="s">
        <v>37</v>
      </c>
      <c r="E135" s="4" t="s">
        <v>24</v>
      </c>
      <c r="F135" s="7">
        <v>3</v>
      </c>
      <c r="G135" s="3" t="s">
        <v>32</v>
      </c>
      <c r="H135" s="31">
        <v>1000</v>
      </c>
      <c r="I135" s="39"/>
    </row>
    <row r="136" spans="1:9" ht="15.75" outlineLevel="1" thickBot="1" x14ac:dyDescent="0.3">
      <c r="A136" s="78"/>
      <c r="B136" s="13" t="s">
        <v>0</v>
      </c>
      <c r="C136" s="14" t="s">
        <v>1</v>
      </c>
      <c r="D136" s="15">
        <v>42552</v>
      </c>
      <c r="E136" s="1" t="s">
        <v>22</v>
      </c>
      <c r="F136" s="16">
        <v>1</v>
      </c>
      <c r="G136" s="1" t="s">
        <v>32</v>
      </c>
      <c r="H136" s="31">
        <v>1000</v>
      </c>
      <c r="I136" s="39"/>
    </row>
    <row r="137" spans="1:9" ht="15.75" outlineLevel="1" thickBot="1" x14ac:dyDescent="0.3">
      <c r="A137" s="78"/>
      <c r="B137" s="4" t="s">
        <v>0</v>
      </c>
      <c r="C137" s="5" t="s">
        <v>3</v>
      </c>
      <c r="D137" s="6" t="s">
        <v>37</v>
      </c>
      <c r="E137" s="3" t="s">
        <v>22</v>
      </c>
      <c r="F137" s="7">
        <v>3</v>
      </c>
      <c r="G137" s="3" t="s">
        <v>27</v>
      </c>
      <c r="H137" s="31">
        <v>1000</v>
      </c>
      <c r="I137" s="39"/>
    </row>
    <row r="138" spans="1:9" ht="15.75" outlineLevel="1" thickBot="1" x14ac:dyDescent="0.3">
      <c r="A138" s="78"/>
      <c r="B138" s="9" t="s">
        <v>0</v>
      </c>
      <c r="C138" s="10" t="s">
        <v>1</v>
      </c>
      <c r="D138" s="11" t="s">
        <v>37</v>
      </c>
      <c r="E138" s="8" t="s">
        <v>22</v>
      </c>
      <c r="F138" s="12">
        <v>2</v>
      </c>
      <c r="G138" s="8" t="s">
        <v>32</v>
      </c>
      <c r="H138" s="31">
        <v>1000</v>
      </c>
      <c r="I138" s="39"/>
    </row>
    <row r="139" spans="1:9" ht="15.75" thickBot="1" x14ac:dyDescent="0.3">
      <c r="A139" s="78"/>
      <c r="B139" s="4" t="s">
        <v>0</v>
      </c>
      <c r="C139" s="5" t="s">
        <v>23</v>
      </c>
      <c r="D139" s="6" t="s">
        <v>37</v>
      </c>
      <c r="E139" s="3" t="s">
        <v>22</v>
      </c>
      <c r="F139" s="7">
        <v>4</v>
      </c>
      <c r="G139" s="3" t="s">
        <v>27</v>
      </c>
      <c r="H139" s="31">
        <v>1000</v>
      </c>
      <c r="I139" s="39"/>
    </row>
    <row r="140" spans="1:9" ht="15.75" thickBot="1" x14ac:dyDescent="0.3">
      <c r="A140" s="78"/>
      <c r="B140" s="36"/>
      <c r="C140" s="36"/>
      <c r="D140" s="36"/>
      <c r="E140" s="36"/>
      <c r="F140" s="36"/>
      <c r="G140" s="42" t="s">
        <v>57</v>
      </c>
      <c r="H140" s="35"/>
      <c r="I140" s="100">
        <f>SUM(H87:H139)*0.67</f>
        <v>35510</v>
      </c>
    </row>
    <row r="141" spans="1:9" ht="15.75" thickBot="1" x14ac:dyDescent="0.3">
      <c r="A141" s="79"/>
      <c r="B141" s="26"/>
      <c r="C141" s="26"/>
      <c r="D141" s="26"/>
      <c r="E141" s="26"/>
      <c r="F141" s="26"/>
      <c r="G141" s="132" t="s">
        <v>85</v>
      </c>
      <c r="H141" s="133">
        <f>(1/3)*2</f>
        <v>0.66666666666666663</v>
      </c>
      <c r="I141" s="97">
        <f>I140*H141</f>
        <v>23673.333333333332</v>
      </c>
    </row>
    <row r="143" spans="1:9" ht="15.75" thickBot="1" x14ac:dyDescent="0.3"/>
    <row r="144" spans="1:9" ht="15.75" thickBot="1" x14ac:dyDescent="0.3">
      <c r="A144" s="101" t="s">
        <v>45</v>
      </c>
      <c r="B144" s="117" t="s">
        <v>71</v>
      </c>
      <c r="C144" s="117"/>
      <c r="D144" s="117"/>
      <c r="E144" s="117"/>
      <c r="F144" s="117"/>
      <c r="G144" s="117"/>
      <c r="H144" s="117"/>
      <c r="I144" s="118"/>
    </row>
    <row r="145" spans="1:9" ht="15.75" customHeight="1" thickBot="1" x14ac:dyDescent="0.3">
      <c r="A145" s="102"/>
      <c r="B145" s="26" t="str">
        <f>B13</f>
        <v xml:space="preserve">Licht </v>
      </c>
      <c r="C145" s="56"/>
      <c r="D145" s="106" t="s">
        <v>60</v>
      </c>
      <c r="E145" s="106"/>
      <c r="F145" s="107"/>
      <c r="G145" s="121">
        <v>1000</v>
      </c>
      <c r="H145" s="122"/>
      <c r="I145" s="32">
        <f>G145*C146</f>
        <v>16000</v>
      </c>
    </row>
    <row r="146" spans="1:9" ht="15.75" thickBot="1" x14ac:dyDescent="0.3">
      <c r="A146" s="102"/>
      <c r="B146" s="36" t="s">
        <v>46</v>
      </c>
      <c r="C146" s="45">
        <f>H14</f>
        <v>16</v>
      </c>
      <c r="D146" s="41"/>
      <c r="E146" s="41"/>
      <c r="F146" s="108"/>
      <c r="G146" s="33"/>
      <c r="H146" s="36"/>
      <c r="I146" s="39"/>
    </row>
    <row r="147" spans="1:9" ht="15.75" customHeight="1" thickBot="1" x14ac:dyDescent="0.3">
      <c r="A147" s="102"/>
      <c r="B147" s="26" t="str">
        <f>B16</f>
        <v>combi</v>
      </c>
      <c r="C147" s="56"/>
      <c r="D147" s="106" t="s">
        <v>60</v>
      </c>
      <c r="E147" s="106"/>
      <c r="F147" s="107"/>
      <c r="G147" s="121">
        <v>1000</v>
      </c>
      <c r="H147" s="122"/>
      <c r="I147" s="32">
        <f>G147*C148</f>
        <v>5000</v>
      </c>
    </row>
    <row r="148" spans="1:9" ht="15.75" thickBot="1" x14ac:dyDescent="0.3">
      <c r="A148" s="102"/>
      <c r="B148" s="36" t="s">
        <v>46</v>
      </c>
      <c r="C148" s="45">
        <f>H17</f>
        <v>5</v>
      </c>
      <c r="D148" s="41"/>
      <c r="E148" s="109"/>
      <c r="F148" s="110"/>
      <c r="G148" s="33"/>
      <c r="H148" s="36"/>
      <c r="I148" s="39"/>
    </row>
    <row r="149" spans="1:9" ht="15.75" thickBot="1" x14ac:dyDescent="0.3">
      <c r="A149" s="102"/>
      <c r="B149" s="26" t="str">
        <f>B19</f>
        <v>combi + hefsysteem + vast zet</v>
      </c>
      <c r="C149" s="26"/>
      <c r="D149" s="106" t="s">
        <v>60</v>
      </c>
      <c r="E149" s="106"/>
      <c r="F149" s="107"/>
      <c r="G149" s="121">
        <v>1000</v>
      </c>
      <c r="H149" s="122"/>
      <c r="I149" s="32">
        <f>G149*C150</f>
        <v>6000</v>
      </c>
    </row>
    <row r="150" spans="1:9" ht="15.75" thickBot="1" x14ac:dyDescent="0.3">
      <c r="A150" s="102"/>
      <c r="B150" s="36" t="s">
        <v>46</v>
      </c>
      <c r="C150" s="45">
        <f>H20</f>
        <v>6</v>
      </c>
      <c r="D150" s="41"/>
      <c r="E150" s="109"/>
      <c r="F150" s="110"/>
      <c r="G150" s="33"/>
      <c r="H150" s="36"/>
      <c r="I150" s="39"/>
    </row>
    <row r="151" spans="1:9" ht="15.75" thickBot="1" x14ac:dyDescent="0.3">
      <c r="A151" s="102"/>
      <c r="B151" s="26" t="str">
        <f>B22</f>
        <v>Zwaar + hef + vast zet</v>
      </c>
      <c r="C151" s="26"/>
      <c r="D151" s="106" t="s">
        <v>60</v>
      </c>
      <c r="E151" s="106"/>
      <c r="F151" s="107"/>
      <c r="G151" s="121">
        <v>1000</v>
      </c>
      <c r="H151" s="122"/>
      <c r="I151" s="32">
        <f>G151*C152</f>
        <v>26000</v>
      </c>
    </row>
    <row r="152" spans="1:9" ht="15.75" thickBot="1" x14ac:dyDescent="0.3">
      <c r="A152" s="102"/>
      <c r="B152" s="36" t="s">
        <v>46</v>
      </c>
      <c r="C152" s="45">
        <f>H23</f>
        <v>26</v>
      </c>
      <c r="D152" s="36"/>
      <c r="E152" s="36"/>
      <c r="F152" s="57"/>
      <c r="G152" s="33"/>
      <c r="H152" s="36"/>
      <c r="I152" s="39"/>
    </row>
    <row r="153" spans="1:9" ht="15.75" thickBot="1" x14ac:dyDescent="0.3">
      <c r="A153" s="102"/>
      <c r="B153" s="119" t="s">
        <v>64</v>
      </c>
      <c r="C153" s="104"/>
      <c r="D153" s="105"/>
      <c r="E153" s="36"/>
      <c r="F153" s="57"/>
      <c r="G153" s="36"/>
      <c r="H153" s="36"/>
      <c r="I153" s="39"/>
    </row>
    <row r="154" spans="1:9" ht="15.75" thickBot="1" x14ac:dyDescent="0.3">
      <c r="A154" s="102"/>
      <c r="B154" s="36"/>
      <c r="C154" s="41"/>
      <c r="D154" s="36"/>
      <c r="E154" s="36"/>
      <c r="F154" s="36"/>
      <c r="I154" s="44">
        <f>I151+I147+I145</f>
        <v>47000</v>
      </c>
    </row>
    <row r="155" spans="1:9" ht="15.75" thickBot="1" x14ac:dyDescent="0.3">
      <c r="A155" s="102"/>
      <c r="B155" s="36"/>
      <c r="C155" s="41"/>
      <c r="D155" s="36"/>
      <c r="E155" s="36"/>
      <c r="F155" s="36"/>
      <c r="H155" s="134" t="s">
        <v>58</v>
      </c>
      <c r="I155" s="135">
        <v>10</v>
      </c>
    </row>
    <row r="156" spans="1:9" ht="15.75" thickBot="1" x14ac:dyDescent="0.3">
      <c r="A156" s="102"/>
      <c r="B156" s="40"/>
      <c r="C156" s="40"/>
      <c r="D156" s="40"/>
      <c r="E156" s="40"/>
      <c r="F156" s="40"/>
      <c r="G156" s="40"/>
      <c r="H156" s="30" t="s">
        <v>55</v>
      </c>
      <c r="I156" s="47">
        <f>I155*I154</f>
        <v>470000</v>
      </c>
    </row>
    <row r="157" spans="1:9" x14ac:dyDescent="0.25">
      <c r="A157" s="102"/>
    </row>
    <row r="158" spans="1:9" ht="15.75" thickBot="1" x14ac:dyDescent="0.3">
      <c r="A158" s="102"/>
    </row>
    <row r="159" spans="1:9" ht="15.75" thickBot="1" x14ac:dyDescent="0.3">
      <c r="A159" s="102"/>
      <c r="B159" s="117" t="s">
        <v>47</v>
      </c>
      <c r="C159" s="117"/>
      <c r="D159" s="117"/>
      <c r="E159" s="117"/>
      <c r="F159" s="117"/>
      <c r="G159" s="117"/>
      <c r="H159" s="117"/>
      <c r="I159" s="118"/>
    </row>
    <row r="160" spans="1:9" ht="15.75" thickBot="1" x14ac:dyDescent="0.3">
      <c r="A160" s="102"/>
      <c r="B160" s="34" t="s">
        <v>48</v>
      </c>
      <c r="C160" s="34"/>
      <c r="D160" s="34"/>
      <c r="E160" s="34"/>
      <c r="F160" s="34"/>
      <c r="G160" s="34" t="s">
        <v>49</v>
      </c>
      <c r="H160" s="125" t="s">
        <v>51</v>
      </c>
      <c r="I160" s="35"/>
    </row>
    <row r="161" spans="1:9" ht="15.75" thickBot="1" x14ac:dyDescent="0.3">
      <c r="A161" s="102"/>
      <c r="B161" s="120" t="s">
        <v>50</v>
      </c>
      <c r="C161" s="26"/>
      <c r="D161" s="26"/>
      <c r="E161" s="26"/>
      <c r="F161" s="46"/>
      <c r="G161" s="31">
        <v>85</v>
      </c>
      <c r="H161" s="126">
        <v>100</v>
      </c>
      <c r="I161" s="32">
        <f>G161*H161</f>
        <v>8500</v>
      </c>
    </row>
    <row r="162" spans="1:9" ht="15.75" thickBot="1" x14ac:dyDescent="0.3">
      <c r="A162" s="102"/>
      <c r="B162" s="37"/>
      <c r="C162" s="36"/>
      <c r="D162" s="36"/>
      <c r="E162" s="36"/>
      <c r="F162" s="36"/>
      <c r="G162" s="36" t="s">
        <v>69</v>
      </c>
      <c r="H162" s="45"/>
      <c r="I162" s="38"/>
    </row>
    <row r="163" spans="1:9" ht="33.75" customHeight="1" thickBot="1" x14ac:dyDescent="0.3">
      <c r="A163" s="102"/>
      <c r="B163" s="59" t="s">
        <v>62</v>
      </c>
      <c r="C163" s="59"/>
      <c r="D163" s="59"/>
      <c r="E163" s="60"/>
      <c r="F163" s="30" t="s">
        <v>52</v>
      </c>
      <c r="G163" s="31">
        <v>1500</v>
      </c>
      <c r="H163" s="127">
        <f>(1/20)*C146</f>
        <v>0.8</v>
      </c>
      <c r="I163" s="32">
        <f>G163*H163</f>
        <v>1200</v>
      </c>
    </row>
    <row r="164" spans="1:9" ht="15.75" thickBot="1" x14ac:dyDescent="0.3">
      <c r="A164" s="102"/>
      <c r="B164" s="43"/>
      <c r="C164" s="43"/>
      <c r="D164" s="43"/>
      <c r="E164" s="43"/>
      <c r="F164" s="30" t="s">
        <v>34</v>
      </c>
      <c r="G164" s="31">
        <v>4200</v>
      </c>
      <c r="H164" s="128">
        <f>(2/20)*C148</f>
        <v>0.5</v>
      </c>
      <c r="I164" s="32">
        <f t="shared" ref="I164:I166" si="0">G164*H164</f>
        <v>2100</v>
      </c>
    </row>
    <row r="165" spans="1:9" ht="15.75" thickBot="1" x14ac:dyDescent="0.3">
      <c r="A165" s="102"/>
      <c r="B165" s="43"/>
      <c r="C165" s="123" t="s">
        <v>63</v>
      </c>
      <c r="D165" s="124"/>
      <c r="E165" s="43"/>
      <c r="F165" s="30" t="s">
        <v>61</v>
      </c>
      <c r="G165" s="31">
        <v>4200</v>
      </c>
      <c r="H165" s="128">
        <f>(3/20)*C150</f>
        <v>0.89999999999999991</v>
      </c>
      <c r="I165" s="32">
        <f t="shared" si="0"/>
        <v>3779.9999999999995</v>
      </c>
    </row>
    <row r="166" spans="1:9" ht="15.75" thickBot="1" x14ac:dyDescent="0.3">
      <c r="A166" s="102"/>
      <c r="B166" s="40"/>
      <c r="C166" s="40"/>
      <c r="D166" s="40"/>
      <c r="E166" s="40"/>
      <c r="F166" s="30" t="s">
        <v>53</v>
      </c>
      <c r="G166" s="31">
        <v>4200</v>
      </c>
      <c r="H166" s="129">
        <f>(3/20)*C152</f>
        <v>3.9</v>
      </c>
      <c r="I166" s="32">
        <f t="shared" si="0"/>
        <v>16380</v>
      </c>
    </row>
    <row r="167" spans="1:9" ht="15.75" thickBot="1" x14ac:dyDescent="0.3">
      <c r="A167" s="102"/>
      <c r="B167" s="36"/>
      <c r="C167" s="36"/>
      <c r="D167" s="36"/>
      <c r="E167" s="36"/>
      <c r="F167" s="36"/>
      <c r="G167" s="33"/>
      <c r="H167" s="45"/>
      <c r="I167" s="39"/>
    </row>
    <row r="168" spans="1:9" ht="32.25" customHeight="1" thickBot="1" x14ac:dyDescent="0.3">
      <c r="A168" s="102"/>
      <c r="B168" s="59" t="s">
        <v>70</v>
      </c>
      <c r="C168" s="59"/>
      <c r="D168" s="59"/>
      <c r="E168" s="60"/>
      <c r="F168" s="30" t="s">
        <v>68</v>
      </c>
      <c r="G168" s="31">
        <v>750</v>
      </c>
      <c r="H168" s="130">
        <f>(11/37)*20</f>
        <v>5.9459459459459465</v>
      </c>
      <c r="I168" s="32">
        <f>G168*H168</f>
        <v>4459.45945945946</v>
      </c>
    </row>
    <row r="169" spans="1:9" ht="15.75" thickBot="1" x14ac:dyDescent="0.3">
      <c r="A169" s="102"/>
      <c r="B169" s="49" t="s">
        <v>66</v>
      </c>
      <c r="C169" s="40"/>
      <c r="D169" s="40"/>
      <c r="E169" s="40"/>
      <c r="F169" s="30" t="s">
        <v>53</v>
      </c>
      <c r="G169" s="31">
        <v>750</v>
      </c>
      <c r="H169" s="131">
        <f>(26/37)*20</f>
        <v>14.054054054054054</v>
      </c>
      <c r="I169" s="32">
        <f>G169*H169</f>
        <v>10540.54054054054</v>
      </c>
    </row>
    <row r="170" spans="1:9" ht="15.75" thickBot="1" x14ac:dyDescent="0.3">
      <c r="A170" s="102"/>
      <c r="B170" s="37"/>
      <c r="C170" s="36"/>
      <c r="D170" s="36"/>
      <c r="E170" s="36"/>
      <c r="F170" s="36"/>
      <c r="G170" s="33"/>
      <c r="H170" s="58"/>
      <c r="I170" s="38"/>
    </row>
    <row r="171" spans="1:9" ht="15.75" thickBot="1" x14ac:dyDescent="0.3">
      <c r="A171" s="102"/>
      <c r="B171" s="59" t="s">
        <v>65</v>
      </c>
      <c r="C171" s="59"/>
      <c r="D171" s="59"/>
      <c r="E171" s="60"/>
      <c r="F171" s="30" t="s">
        <v>68</v>
      </c>
      <c r="G171" s="31">
        <v>1000</v>
      </c>
      <c r="H171" s="130">
        <f>(11/37)*20</f>
        <v>5.9459459459459465</v>
      </c>
      <c r="I171" s="32">
        <f>G171*H171</f>
        <v>5945.9459459459467</v>
      </c>
    </row>
    <row r="172" spans="1:9" ht="15.75" thickBot="1" x14ac:dyDescent="0.3">
      <c r="A172" s="102"/>
      <c r="B172" s="49" t="s">
        <v>67</v>
      </c>
      <c r="C172" s="40"/>
      <c r="D172" s="40"/>
      <c r="E172" s="40"/>
      <c r="F172" s="30" t="s">
        <v>53</v>
      </c>
      <c r="G172" s="31">
        <v>1000</v>
      </c>
      <c r="H172" s="131">
        <f>(26/37)*20</f>
        <v>14.054054054054054</v>
      </c>
      <c r="I172" s="32">
        <f>G172*H172</f>
        <v>14054.054054054055</v>
      </c>
    </row>
    <row r="173" spans="1:9" x14ac:dyDescent="0.25">
      <c r="A173" s="102"/>
      <c r="B173" s="37"/>
      <c r="C173" s="36"/>
      <c r="D173" s="36"/>
      <c r="E173" s="36"/>
      <c r="F173" s="36"/>
      <c r="G173" s="33"/>
      <c r="H173" s="58"/>
      <c r="I173" s="38"/>
    </row>
    <row r="174" spans="1:9" x14ac:dyDescent="0.25">
      <c r="A174" s="102"/>
      <c r="B174" s="37"/>
      <c r="C174" s="36"/>
      <c r="D174" s="36"/>
      <c r="E174" s="36"/>
      <c r="F174" s="36"/>
      <c r="G174" s="33"/>
      <c r="H174" s="58"/>
      <c r="I174" s="38"/>
    </row>
    <row r="175" spans="1:9" x14ac:dyDescent="0.25">
      <c r="A175" s="102"/>
      <c r="B175" s="37"/>
      <c r="C175" s="36"/>
      <c r="D175" s="36"/>
      <c r="E175" s="36"/>
      <c r="F175" s="36"/>
      <c r="G175" s="33"/>
      <c r="H175" s="58"/>
      <c r="I175" s="38"/>
    </row>
    <row r="176" spans="1:9" ht="15.75" thickBot="1" x14ac:dyDescent="0.3">
      <c r="A176" s="102"/>
      <c r="B176" s="37"/>
      <c r="C176" s="36"/>
      <c r="D176" s="36"/>
      <c r="E176" s="36"/>
      <c r="F176" s="36"/>
      <c r="G176" s="33"/>
      <c r="H176" s="43"/>
      <c r="I176" s="38"/>
    </row>
    <row r="177" spans="1:9" ht="15.75" thickBot="1" x14ac:dyDescent="0.3">
      <c r="A177" s="102"/>
      <c r="B177" s="37"/>
      <c r="C177" s="36"/>
      <c r="D177" s="36"/>
      <c r="E177" s="36"/>
      <c r="F177" s="36"/>
      <c r="G177" s="33"/>
      <c r="I177" s="44">
        <f>SUM(I161:I172)</f>
        <v>66960</v>
      </c>
    </row>
    <row r="178" spans="1:9" ht="15.75" thickBot="1" x14ac:dyDescent="0.3">
      <c r="A178" s="102"/>
      <c r="B178" s="37"/>
      <c r="C178" s="36"/>
      <c r="D178" s="36"/>
      <c r="E178" s="36"/>
      <c r="F178" s="36"/>
      <c r="G178" s="33"/>
      <c r="H178" s="52" t="s">
        <v>58</v>
      </c>
      <c r="I178" s="51">
        <v>10</v>
      </c>
    </row>
    <row r="179" spans="1:9" ht="15.75" thickBot="1" x14ac:dyDescent="0.3">
      <c r="A179" s="103"/>
      <c r="B179" s="49"/>
      <c r="C179" s="40"/>
      <c r="D179" s="40"/>
      <c r="E179" s="40"/>
      <c r="F179" s="54"/>
      <c r="G179" s="53"/>
      <c r="H179" s="30" t="s">
        <v>55</v>
      </c>
      <c r="I179" s="47">
        <f>I178*I177</f>
        <v>669600</v>
      </c>
    </row>
    <row r="181" spans="1:9" ht="15.75" thickBot="1" x14ac:dyDescent="0.3"/>
    <row r="182" spans="1:9" ht="29.25" thickBot="1" x14ac:dyDescent="0.5">
      <c r="B182" s="137" t="s">
        <v>89</v>
      </c>
      <c r="C182" s="138"/>
      <c r="D182" s="138"/>
      <c r="E182" s="138"/>
      <c r="F182" s="138"/>
      <c r="G182" s="138"/>
      <c r="H182" s="139"/>
      <c r="I182" s="136">
        <f>I179+I156+I141+I83+I25</f>
        <v>3008220.333333333</v>
      </c>
    </row>
  </sheetData>
  <mergeCells count="19">
    <mergeCell ref="B182:H182"/>
    <mergeCell ref="D149:F149"/>
    <mergeCell ref="D151:F151"/>
    <mergeCell ref="D147:F147"/>
    <mergeCell ref="D145:F145"/>
    <mergeCell ref="A12:A141"/>
    <mergeCell ref="B27:I27"/>
    <mergeCell ref="B12:I12"/>
    <mergeCell ref="B85:I85"/>
    <mergeCell ref="A144:A179"/>
    <mergeCell ref="B144:I144"/>
    <mergeCell ref="B163:E163"/>
    <mergeCell ref="B168:E168"/>
    <mergeCell ref="B171:E171"/>
    <mergeCell ref="B159:I159"/>
    <mergeCell ref="G145:H145"/>
    <mergeCell ref="G151:H151"/>
    <mergeCell ref="G149:H149"/>
    <mergeCell ref="G147:H147"/>
  </mergeCells>
  <pageMargins left="0.70866141732283472" right="0.70866141732283472" top="0.74803149606299213" bottom="0.74803149606299213" header="0.31496062992125984" footer="0.31496062992125984"/>
  <pageSetup paperSize="8" scale="74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103 - Prijsformulier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2016-06-10T16:46:48Z</dcterms:modified>
</cp:coreProperties>
</file>