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 filterPrivacy="1" autoCompressPictures="0"/>
  <mc:AlternateContent xmlns:mc="http://schemas.openxmlformats.org/markup-compatibility/2006">
    <mc:Choice Requires="x15">
      <x15ac:absPath xmlns:x15ac="http://schemas.microsoft.com/office/spreadsheetml/2010/11/ac" url="/var/folders/_1/b_88d4yx0590hkp563ly7t4h0000gn/T/com.microsoft.Outlook/Outlook Temp/"/>
    </mc:Choice>
  </mc:AlternateContent>
  <bookViews>
    <workbookView xWindow="0" yWindow="460" windowWidth="28800" windowHeight="15940"/>
  </bookViews>
  <sheets>
    <sheet name="Prijzenblad Gemeente Bergen " sheetId="7" r:id="rId1"/>
  </sheets>
  <definedNames>
    <definedName name="_xlnm.Print_Area" localSheetId="0">'Prijzenblad Gemeente Bergen '!$A$1:$J$166</definedName>
  </definedName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2" i="7" l="1"/>
  <c r="C113" i="7"/>
  <c r="C114" i="7"/>
  <c r="C115" i="7"/>
  <c r="C116" i="7"/>
  <c r="C117" i="7"/>
  <c r="C118" i="7"/>
  <c r="C111" i="7"/>
  <c r="C63" i="7"/>
  <c r="C64" i="7"/>
  <c r="C65" i="7"/>
  <c r="C66" i="7"/>
  <c r="C67" i="7"/>
  <c r="C68" i="7"/>
  <c r="C69" i="7"/>
  <c r="C62" i="7"/>
  <c r="F22" i="7"/>
  <c r="F23" i="7"/>
  <c r="F24" i="7"/>
  <c r="F105" i="7"/>
  <c r="F106" i="7"/>
  <c r="F107" i="7"/>
  <c r="F108" i="7"/>
  <c r="F109" i="7"/>
  <c r="F111" i="7"/>
  <c r="F112" i="7"/>
  <c r="F113" i="7"/>
  <c r="F114" i="7"/>
  <c r="F115" i="7"/>
  <c r="F116" i="7"/>
  <c r="F117" i="7"/>
  <c r="F118" i="7"/>
  <c r="F119" i="7"/>
  <c r="F121" i="7"/>
  <c r="F122" i="7"/>
  <c r="F123" i="7"/>
  <c r="F124" i="7"/>
  <c r="F127" i="7"/>
  <c r="F128" i="7"/>
  <c r="F129" i="7"/>
  <c r="F130" i="7"/>
  <c r="F131" i="7"/>
  <c r="F133" i="7"/>
  <c r="F134" i="7"/>
  <c r="F135" i="7"/>
  <c r="F136" i="7"/>
  <c r="F137" i="7"/>
  <c r="F139" i="7"/>
  <c r="F140" i="7"/>
  <c r="F141" i="7"/>
  <c r="F142" i="7"/>
  <c r="F143" i="7"/>
  <c r="F145" i="7"/>
  <c r="F146" i="7"/>
  <c r="F147" i="7"/>
  <c r="F148" i="7"/>
  <c r="F149" i="7"/>
  <c r="F150" i="7"/>
  <c r="F56" i="7"/>
  <c r="F57" i="7"/>
  <c r="F58" i="7"/>
  <c r="F59" i="7"/>
  <c r="F60" i="7"/>
  <c r="F62" i="7"/>
  <c r="F63" i="7"/>
  <c r="F64" i="7"/>
  <c r="F65" i="7"/>
  <c r="F66" i="7"/>
  <c r="F67" i="7"/>
  <c r="F68" i="7"/>
  <c r="F69" i="7"/>
  <c r="F70" i="7"/>
  <c r="F72" i="7"/>
  <c r="F73" i="7"/>
  <c r="F74" i="7"/>
  <c r="F75" i="7"/>
  <c r="F78" i="7"/>
  <c r="F79" i="7"/>
  <c r="F80" i="7"/>
  <c r="F81" i="7"/>
  <c r="F82" i="7"/>
  <c r="F84" i="7"/>
  <c r="F85" i="7"/>
  <c r="F86" i="7"/>
  <c r="F87" i="7"/>
  <c r="F88" i="7"/>
  <c r="F90" i="7"/>
  <c r="F91" i="7"/>
  <c r="F92" i="7"/>
  <c r="F93" i="7"/>
  <c r="F94" i="7"/>
  <c r="F96" i="7"/>
  <c r="F97" i="7"/>
  <c r="F98" i="7"/>
  <c r="F99" i="7"/>
  <c r="F100" i="7"/>
  <c r="F101" i="7"/>
  <c r="J5" i="7"/>
  <c r="J6" i="7"/>
  <c r="J7" i="7"/>
  <c r="J8" i="7"/>
  <c r="J9" i="7"/>
  <c r="J11" i="7"/>
  <c r="J12" i="7"/>
  <c r="J13" i="7"/>
  <c r="J14" i="7"/>
  <c r="J15" i="7"/>
  <c r="J16" i="7"/>
  <c r="J17" i="7"/>
  <c r="J18" i="7"/>
  <c r="J19" i="7"/>
  <c r="J21" i="7"/>
  <c r="J22" i="7"/>
  <c r="J23" i="7"/>
  <c r="J24" i="7"/>
  <c r="J25" i="7"/>
  <c r="J26" i="7"/>
  <c r="J29" i="7"/>
  <c r="J30" i="7"/>
  <c r="J31" i="7"/>
  <c r="J32" i="7"/>
  <c r="J33" i="7"/>
  <c r="J35" i="7"/>
  <c r="J36" i="7"/>
  <c r="J37" i="7"/>
  <c r="J38" i="7"/>
  <c r="J39" i="7"/>
  <c r="J41" i="7"/>
  <c r="J42" i="7"/>
  <c r="J43" i="7"/>
  <c r="J44" i="7"/>
  <c r="J45" i="7"/>
  <c r="J47" i="7"/>
  <c r="J48" i="7"/>
  <c r="J49" i="7"/>
  <c r="J50" i="7"/>
  <c r="J51" i="7"/>
  <c r="J52" i="7"/>
  <c r="B152" i="7"/>
  <c r="F48" i="7"/>
  <c r="F49" i="7"/>
  <c r="F50" i="7"/>
  <c r="F51" i="7"/>
  <c r="F47" i="7"/>
  <c r="F42" i="7"/>
  <c r="F43" i="7"/>
  <c r="F44" i="7"/>
  <c r="F45" i="7"/>
  <c r="F41" i="7"/>
  <c r="F36" i="7"/>
  <c r="F37" i="7"/>
  <c r="F38" i="7"/>
  <c r="F39" i="7"/>
  <c r="F35" i="7"/>
  <c r="F30" i="7"/>
  <c r="F31" i="7"/>
  <c r="F32" i="7"/>
  <c r="F33" i="7"/>
  <c r="F29" i="7"/>
  <c r="C119" i="7"/>
  <c r="C109" i="7"/>
  <c r="C70" i="7"/>
  <c r="C60" i="7"/>
  <c r="F21" i="7"/>
  <c r="F12" i="7"/>
  <c r="F13" i="7"/>
  <c r="F14" i="7"/>
  <c r="F15" i="7"/>
  <c r="F16" i="7"/>
  <c r="F17" i="7"/>
  <c r="F18" i="7"/>
  <c r="F11" i="7"/>
  <c r="F6" i="7"/>
  <c r="F7" i="7"/>
  <c r="F8" i="7"/>
  <c r="F5" i="7"/>
  <c r="C19" i="7"/>
  <c r="C9" i="7"/>
</calcChain>
</file>

<file path=xl/sharedStrings.xml><?xml version="1.0" encoding="utf-8"?>
<sst xmlns="http://schemas.openxmlformats.org/spreadsheetml/2006/main" count="208" uniqueCount="61">
  <si>
    <t>Omschrijving</t>
  </si>
  <si>
    <t>type</t>
  </si>
  <si>
    <t>totaal per jaar</t>
  </si>
  <si>
    <t>totaal</t>
  </si>
  <si>
    <t>Tweede optiejaar</t>
  </si>
  <si>
    <t>&lt;&lt;NAAM INSCHRIJVER&gt;&gt;</t>
  </si>
  <si>
    <t>Kosten interne verhuizingen</t>
  </si>
  <si>
    <t>prijs per verhuizing</t>
  </si>
  <si>
    <t>Eerste optiejaar</t>
  </si>
  <si>
    <t>prijs per tik</t>
  </si>
  <si>
    <r>
      <t>opgave prijs per maand, per eenheid inschrijver</t>
    </r>
    <r>
      <rPr>
        <b/>
        <sz val="8"/>
        <color indexed="9"/>
        <rFont val="Verdana"/>
        <family val="2"/>
      </rPr>
      <t xml:space="preserve"> (tenzij anders aangegeven)</t>
    </r>
  </si>
  <si>
    <r>
      <t xml:space="preserve">opgave prijs per maand, per eenheid inschrijver </t>
    </r>
    <r>
      <rPr>
        <sz val="8"/>
        <color indexed="9"/>
        <rFont val="Verdana"/>
        <family val="2"/>
      </rPr>
      <t>(tenzij anders aangegeven)</t>
    </r>
  </si>
  <si>
    <t xml:space="preserve"> </t>
  </si>
  <si>
    <t>Totaal aantal machines</t>
  </si>
  <si>
    <t>Naam Inschrijver</t>
  </si>
  <si>
    <t>Contractvolume</t>
  </si>
  <si>
    <t>JA / NEE</t>
  </si>
  <si>
    <t>Voor akkoord handtekening</t>
  </si>
  <si>
    <t xml:space="preserve">Naam </t>
  </si>
  <si>
    <t>Kosten externe verhuizingen</t>
  </si>
  <si>
    <t>a.61 scannen to PDF/A-1b, OCR scannen kosten per MFP per maand</t>
  </si>
  <si>
    <t>d.18 op afstand beheren en configureren</t>
  </si>
  <si>
    <t>totaal gehele looptijd</t>
  </si>
  <si>
    <t>Som eerste looptijd (24/48 maanden)</t>
  </si>
  <si>
    <t>Totaal per jaar</t>
  </si>
  <si>
    <t>Som eerste optiejaar</t>
  </si>
  <si>
    <t xml:space="preserve">Totaal som </t>
  </si>
  <si>
    <t xml:space="preserve">De totaalsom is opgebouwd uit de som van de eerste 48 maanden (24 voor gemeente Uitgeest) + de som van het eerste optiejaar + de som van het tweede optiejaar </t>
  </si>
  <si>
    <t xml:space="preserve">Som tweede optiejaar </t>
  </si>
  <si>
    <t xml:space="preserve">Gemeente Bergen: zwart afdrukken </t>
  </si>
  <si>
    <t>Gemeente Bergen: full color afdrukken</t>
  </si>
  <si>
    <t xml:space="preserve">Gemeente Uitgeest: zwart afdrukken </t>
  </si>
  <si>
    <t xml:space="preserve">Gemeente Castricum: zwart afdrukken </t>
  </si>
  <si>
    <t xml:space="preserve">Gemeente Heiloo: zwart afdrukken </t>
  </si>
  <si>
    <t>Gemeente Uitgeest: full color afdrukken</t>
  </si>
  <si>
    <t>Gemeente Castricum: full color afdrukken</t>
  </si>
  <si>
    <t>Gemeente Heiloo: full color afdrukken</t>
  </si>
  <si>
    <t>OPTIES eisen Gemeente Bergen:</t>
  </si>
  <si>
    <t>OPTIES eisen Gemeente Uitgeest</t>
  </si>
  <si>
    <t>OPTIES eisen gemeente Castricum</t>
  </si>
  <si>
    <t>Opties eisen Gemeente Heiloo</t>
  </si>
  <si>
    <t>Totaal aantal afdrukken</t>
  </si>
  <si>
    <t>eerste 24/48 maanden</t>
  </si>
  <si>
    <t>looptijd in maanden</t>
  </si>
  <si>
    <t>Gemeente Bergen: full color MFP minimaal 30 PPM</t>
  </si>
  <si>
    <t>Gemeente Uitgeest: full color MFP minimaal 30 PPM</t>
  </si>
  <si>
    <t>Gemeente Castricum: full color MFP minimaal 30 PPM</t>
  </si>
  <si>
    <t xml:space="preserve">Gemeente Heiloo: full color MFP minimaal 30 PPM </t>
  </si>
  <si>
    <t>aantal eenheden/ volume</t>
  </si>
  <si>
    <t>nvt</t>
  </si>
  <si>
    <t>Kosten software gemeente Bergen</t>
  </si>
  <si>
    <t>Kosten software gemeente Uitgeest</t>
  </si>
  <si>
    <t>Kosten software gemeente Castricum</t>
  </si>
  <si>
    <t>Kosten software gemeente Heiloo</t>
  </si>
  <si>
    <t>a.20 Overzicht van het afdrukken op gebruikersniveau</t>
  </si>
  <si>
    <t xml:space="preserve">a.21 Follow-me </t>
  </si>
  <si>
    <t>a.59 scannen to PDF/A-1b, OCR scannen kosten per MFP per maand</t>
  </si>
  <si>
    <t xml:space="preserve">Retourneermogelijkheid 5 MFP's </t>
  </si>
  <si>
    <t xml:space="preserve">Bijplaatsingsmogelijkheid 5 MFP's </t>
  </si>
  <si>
    <t>Prijzenblad gemeente Bergen, mede namens gemeente Uitgeest, gemeente Castricum en gemeente Heiloo</t>
  </si>
  <si>
    <t>t.9 PS driver en PS module per MFP per 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</si>
</sst>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&quot;€&quot;\ * #,##0.00_-;_-&quot;€&quot;\ * #,##0.00\-;_-&quot;€&quot;\ * &quot;-&quot;??_-;_-@_-"/>
    <numFmt numFmtId="165" formatCode="_-&quot;€&quot;\ * #,##0.00000_-;_-&quot;€&quot;\ * #,##0.00000\-;_-&quot;€&quot;\ * &quot;-&quot;??_-;_-@_-"/>
    <numFmt numFmtId="166" formatCode="&quot;€&quot;\ #,##0.00"/>
    <numFmt numFmtId="167" formatCode="&quot;€&quot;\ #,##0.00000"/>
    <numFmt numFmtId="168" formatCode="_(* #,##0_);_(* \(#,##0\);_(* &quot;-&quot;??_);_(@_)"/>
  </numFmts>
  <fonts count="20" x14ac:knownFonts="1">
    <font>
      <sz val="10"/>
      <name val="Arial"/>
    </font>
    <font>
      <sz val="10"/>
      <name val="Arial"/>
      <family val="2"/>
    </font>
    <font>
      <b/>
      <sz val="18"/>
      <color indexed="9"/>
      <name val="Verdana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sz val="10"/>
      <color indexed="9"/>
      <name val="Verdana"/>
      <family val="2"/>
    </font>
    <font>
      <b/>
      <sz val="8"/>
      <color indexed="9"/>
      <name val="Verdana"/>
      <family val="2"/>
    </font>
    <font>
      <sz val="8"/>
      <color indexed="9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22"/>
      <color theme="0"/>
      <name val="Verdan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Verdana"/>
      <family val="2"/>
    </font>
    <font>
      <sz val="10"/>
      <color theme="0"/>
      <name val="Verdana"/>
      <family val="2"/>
    </font>
    <font>
      <sz val="10"/>
      <color theme="0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50">
    <xf numFmtId="0" fontId="0" fillId="0" borderId="0" xfId="0"/>
    <xf numFmtId="0" fontId="4" fillId="5" borderId="1" xfId="0" applyFont="1" applyFill="1" applyBorder="1" applyAlignment="1" applyProtection="1">
      <alignment vertical="center"/>
      <protection locked="0"/>
    </xf>
    <xf numFmtId="0" fontId="10" fillId="4" borderId="1" xfId="0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vertical="center"/>
    </xf>
    <xf numFmtId="0" fontId="10" fillId="4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164" fontId="4" fillId="6" borderId="1" xfId="2" applyFont="1" applyFill="1" applyBorder="1" applyAlignment="1" applyProtection="1">
      <alignment vertical="center"/>
    </xf>
    <xf numFmtId="0" fontId="3" fillId="2" borderId="0" xfId="0" applyFont="1" applyFill="1" applyProtection="1"/>
    <xf numFmtId="0" fontId="3" fillId="2" borderId="0" xfId="0" applyFont="1" applyFill="1" applyAlignment="1" applyProtection="1">
      <alignment horizontal="center" vertical="center"/>
    </xf>
    <xf numFmtId="164" fontId="3" fillId="2" borderId="0" xfId="1" applyFont="1" applyFill="1" applyProtection="1"/>
    <xf numFmtId="164" fontId="3" fillId="2" borderId="0" xfId="1" applyFont="1" applyFill="1" applyAlignment="1" applyProtection="1">
      <alignment horizontal="center"/>
    </xf>
    <xf numFmtId="0" fontId="0" fillId="0" borderId="0" xfId="0" applyProtection="1"/>
    <xf numFmtId="0" fontId="3" fillId="7" borderId="0" xfId="0" applyFont="1" applyFill="1" applyProtection="1"/>
    <xf numFmtId="0" fontId="3" fillId="7" borderId="0" xfId="0" applyFont="1" applyFill="1" applyAlignment="1" applyProtection="1">
      <alignment horizontal="center" vertical="center"/>
    </xf>
    <xf numFmtId="164" fontId="3" fillId="7" borderId="0" xfId="1" applyFont="1" applyFill="1" applyProtection="1"/>
    <xf numFmtId="164" fontId="3" fillId="7" borderId="0" xfId="1" applyFont="1" applyFill="1" applyAlignment="1" applyProtection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164" fontId="4" fillId="0" borderId="0" xfId="1" applyFont="1" applyProtection="1"/>
    <xf numFmtId="164" fontId="4" fillId="0" borderId="0" xfId="1" applyFont="1" applyAlignment="1" applyProtection="1">
      <alignment horizontal="center"/>
    </xf>
    <xf numFmtId="0" fontId="3" fillId="3" borderId="0" xfId="0" applyFont="1" applyFill="1" applyAlignment="1" applyProtection="1">
      <alignment vertical="center"/>
    </xf>
    <xf numFmtId="0" fontId="3" fillId="3" borderId="0" xfId="0" applyFont="1" applyFill="1" applyAlignment="1" applyProtection="1">
      <alignment horizontal="center" vertical="center"/>
    </xf>
    <xf numFmtId="164" fontId="3" fillId="3" borderId="0" xfId="1" applyFont="1" applyFill="1" applyBorder="1" applyAlignment="1" applyProtection="1">
      <alignment horizontal="center" vertical="center" wrapText="1"/>
    </xf>
    <xf numFmtId="164" fontId="3" fillId="3" borderId="0" xfId="1" applyFont="1" applyFill="1" applyAlignment="1" applyProtection="1">
      <alignment horizontal="center" vertical="center"/>
    </xf>
    <xf numFmtId="0" fontId="4" fillId="6" borderId="9" xfId="0" applyFont="1" applyFill="1" applyBorder="1" applyAlignment="1" applyProtection="1">
      <alignment vertical="center"/>
    </xf>
    <xf numFmtId="0" fontId="5" fillId="6" borderId="1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165" fontId="7" fillId="0" borderId="0" xfId="1" applyNumberFormat="1" applyFont="1" applyFill="1" applyBorder="1" applyAlignment="1" applyProtection="1">
      <alignment vertical="center"/>
    </xf>
    <xf numFmtId="164" fontId="4" fillId="0" borderId="0" xfId="1" applyFont="1" applyBorder="1" applyAlignment="1" applyProtection="1">
      <alignment horizontal="center" vertical="center"/>
    </xf>
    <xf numFmtId="164" fontId="4" fillId="0" borderId="0" xfId="1" applyFont="1" applyBorder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5" xfId="0" applyFont="1" applyFill="1" applyBorder="1" applyAlignment="1" applyProtection="1">
      <alignment vertical="center"/>
    </xf>
    <xf numFmtId="164" fontId="4" fillId="0" borderId="0" xfId="1" applyFont="1" applyAlignment="1" applyProtection="1">
      <alignment vertical="center"/>
    </xf>
    <xf numFmtId="164" fontId="4" fillId="0" borderId="0" xfId="1" applyFont="1" applyAlignment="1" applyProtection="1">
      <alignment horizontal="center" vertical="center"/>
    </xf>
    <xf numFmtId="164" fontId="4" fillId="6" borderId="2" xfId="1" applyFont="1" applyFill="1" applyBorder="1" applyAlignment="1" applyProtection="1">
      <alignment vertical="center"/>
    </xf>
    <xf numFmtId="0" fontId="4" fillId="6" borderId="7" xfId="0" applyFont="1" applyFill="1" applyBorder="1" applyAlignment="1" applyProtection="1">
      <alignment vertical="center"/>
    </xf>
    <xf numFmtId="164" fontId="4" fillId="6" borderId="4" xfId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64" fontId="4" fillId="0" borderId="0" xfId="1" applyFont="1" applyFill="1" applyBorder="1" applyAlignment="1" applyProtection="1">
      <alignment vertical="center"/>
    </xf>
    <xf numFmtId="164" fontId="4" fillId="0" borderId="0" xfId="1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4" fillId="0" borderId="0" xfId="0" applyFont="1" applyFill="1" applyProtection="1"/>
    <xf numFmtId="164" fontId="5" fillId="0" borderId="0" xfId="1" applyFont="1" applyFill="1" applyBorder="1" applyProtection="1"/>
    <xf numFmtId="0" fontId="5" fillId="0" borderId="0" xfId="0" applyFont="1" applyFill="1" applyBorder="1" applyProtection="1"/>
    <xf numFmtId="164" fontId="5" fillId="0" borderId="0" xfId="1" applyFont="1" applyFill="1" applyBorder="1" applyAlignment="1" applyProtection="1">
      <alignment horizontal="center"/>
    </xf>
    <xf numFmtId="164" fontId="4" fillId="0" borderId="0" xfId="1" applyFont="1" applyFill="1" applyProtection="1"/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164" fontId="4" fillId="0" borderId="0" xfId="1" applyFont="1" applyFill="1" applyBorder="1" applyAlignment="1" applyProtection="1">
      <alignment horizontal="center" vertical="center" wrapText="1"/>
    </xf>
    <xf numFmtId="164" fontId="4" fillId="0" borderId="0" xfId="1" applyFont="1" applyFill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 wrapText="1"/>
    </xf>
    <xf numFmtId="164" fontId="10" fillId="0" borderId="0" xfId="1" applyFont="1" applyFill="1" applyBorder="1" applyAlignment="1" applyProtection="1">
      <alignment vertical="center" wrapText="1"/>
    </xf>
    <xf numFmtId="164" fontId="10" fillId="0" borderId="0" xfId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8" xfId="0" applyFont="1" applyFill="1" applyBorder="1" applyAlignment="1" applyProtection="1">
      <alignment vertical="center"/>
    </xf>
    <xf numFmtId="164" fontId="4" fillId="6" borderId="8" xfId="1" applyFont="1" applyFill="1" applyBorder="1" applyAlignment="1" applyProtection="1">
      <alignment vertical="center"/>
    </xf>
    <xf numFmtId="164" fontId="4" fillId="6" borderId="3" xfId="2" applyFont="1" applyFill="1" applyBorder="1" applyAlignment="1" applyProtection="1">
      <alignment horizontal="center" vertical="center"/>
    </xf>
    <xf numFmtId="166" fontId="4" fillId="5" borderId="2" xfId="1" applyNumberFormat="1" applyFont="1" applyFill="1" applyBorder="1" applyAlignment="1" applyProtection="1">
      <alignment horizontal="center" vertical="center"/>
      <protection locked="0"/>
    </xf>
    <xf numFmtId="167" fontId="4" fillId="5" borderId="2" xfId="1" applyNumberFormat="1" applyFont="1" applyFill="1" applyBorder="1" applyAlignment="1" applyProtection="1">
      <alignment horizontal="center" vertical="center"/>
      <protection locked="0"/>
    </xf>
    <xf numFmtId="166" fontId="4" fillId="5" borderId="1" xfId="1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vertical="center"/>
    </xf>
    <xf numFmtId="0" fontId="2" fillId="7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4" fillId="5" borderId="2" xfId="0" applyFont="1" applyFill="1" applyBorder="1" applyAlignment="1" applyProtection="1">
      <alignment vertical="center"/>
      <protection locked="0"/>
    </xf>
    <xf numFmtId="166" fontId="10" fillId="4" borderId="1" xfId="1" applyNumberFormat="1" applyFont="1" applyFill="1" applyBorder="1" applyAlignment="1" applyProtection="1">
      <alignment horizontal="center" vertical="center"/>
    </xf>
    <xf numFmtId="166" fontId="4" fillId="6" borderId="1" xfId="2" applyNumberFormat="1" applyFont="1" applyFill="1" applyBorder="1" applyAlignment="1" applyProtection="1">
      <alignment horizontal="center" vertical="center"/>
    </xf>
    <xf numFmtId="166" fontId="4" fillId="6" borderId="1" xfId="1" applyNumberFormat="1" applyFont="1" applyFill="1" applyBorder="1" applyAlignment="1" applyProtection="1">
      <alignment horizontal="center" vertical="center"/>
    </xf>
    <xf numFmtId="166" fontId="4" fillId="6" borderId="6" xfId="2" applyNumberFormat="1" applyFont="1" applyFill="1" applyBorder="1" applyAlignment="1" applyProtection="1">
      <alignment horizontal="center" vertical="center"/>
    </xf>
    <xf numFmtId="166" fontId="4" fillId="6" borderId="6" xfId="1" applyNumberFormat="1" applyFont="1" applyFill="1" applyBorder="1" applyAlignment="1" applyProtection="1">
      <alignment horizontal="center" vertical="center"/>
    </xf>
    <xf numFmtId="166" fontId="4" fillId="6" borderId="3" xfId="1" applyNumberFormat="1" applyFont="1" applyFill="1" applyBorder="1" applyAlignment="1" applyProtection="1">
      <alignment horizontal="center" vertical="center"/>
    </xf>
    <xf numFmtId="0" fontId="4" fillId="6" borderId="0" xfId="0" applyFont="1" applyFill="1" applyBorder="1" applyAlignment="1" applyProtection="1">
      <alignment horizontal="center" vertical="center"/>
    </xf>
    <xf numFmtId="164" fontId="3" fillId="3" borderId="0" xfId="1" applyFont="1" applyFill="1" applyAlignment="1" applyProtection="1">
      <alignment horizontal="center" vertical="center" wrapText="1"/>
    </xf>
    <xf numFmtId="0" fontId="4" fillId="6" borderId="2" xfId="0" applyFont="1" applyFill="1" applyBorder="1" applyAlignment="1" applyProtection="1">
      <alignment vertical="center"/>
    </xf>
    <xf numFmtId="0" fontId="4" fillId="6" borderId="4" xfId="0" applyFont="1" applyFill="1" applyBorder="1" applyAlignment="1" applyProtection="1">
      <alignment vertical="center"/>
    </xf>
    <xf numFmtId="0" fontId="4" fillId="5" borderId="6" xfId="0" applyFont="1" applyFill="1" applyBorder="1" applyAlignment="1" applyProtection="1">
      <alignment vertical="center"/>
      <protection locked="0"/>
    </xf>
    <xf numFmtId="0" fontId="5" fillId="6" borderId="8" xfId="0" applyFont="1" applyFill="1" applyBorder="1" applyAlignment="1" applyProtection="1">
      <alignment vertical="center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alignment vertical="center"/>
    </xf>
    <xf numFmtId="0" fontId="16" fillId="3" borderId="0" xfId="0" applyFont="1" applyFill="1" applyAlignment="1" applyProtection="1">
      <alignment vertical="center"/>
    </xf>
    <xf numFmtId="0" fontId="17" fillId="3" borderId="0" xfId="0" applyFont="1" applyFill="1" applyProtection="1"/>
    <xf numFmtId="0" fontId="16" fillId="3" borderId="0" xfId="0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center" vertical="center" wrapText="1"/>
    </xf>
    <xf numFmtId="0" fontId="17" fillId="0" borderId="0" xfId="0" applyFont="1" applyProtection="1"/>
    <xf numFmtId="166" fontId="10" fillId="4" borderId="6" xfId="1" applyNumberFormat="1" applyFont="1" applyFill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alignment vertical="center"/>
    </xf>
    <xf numFmtId="168" fontId="4" fillId="6" borderId="1" xfId="6" applyNumberFormat="1" applyFont="1" applyFill="1" applyBorder="1" applyAlignment="1" applyProtection="1">
      <alignment horizontal="center" vertical="center"/>
    </xf>
    <xf numFmtId="166" fontId="10" fillId="4" borderId="6" xfId="1" applyNumberFormat="1" applyFont="1" applyFill="1" applyBorder="1" applyAlignment="1" applyProtection="1">
      <alignment vertical="center"/>
    </xf>
    <xf numFmtId="166" fontId="4" fillId="5" borderId="12" xfId="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</xf>
    <xf numFmtId="0" fontId="4" fillId="6" borderId="3" xfId="0" applyFont="1" applyFill="1" applyBorder="1" applyAlignment="1" applyProtection="1">
      <alignment vertical="center"/>
    </xf>
    <xf numFmtId="0" fontId="4" fillId="6" borderId="4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alignment vertical="center"/>
    </xf>
    <xf numFmtId="0" fontId="4" fillId="6" borderId="2" xfId="0" applyFont="1" applyFill="1" applyBorder="1" applyAlignment="1" applyProtection="1">
      <alignment vertical="center"/>
    </xf>
    <xf numFmtId="164" fontId="10" fillId="4" borderId="3" xfId="1" applyFont="1" applyFill="1" applyBorder="1" applyAlignment="1" applyProtection="1">
      <alignment vertical="center"/>
    </xf>
    <xf numFmtId="164" fontId="10" fillId="4" borderId="5" xfId="1" applyFont="1" applyFill="1" applyBorder="1" applyAlignment="1" applyProtection="1">
      <alignment vertical="center"/>
    </xf>
    <xf numFmtId="164" fontId="10" fillId="4" borderId="6" xfId="1" applyFont="1" applyFill="1" applyBorder="1" applyAlignment="1" applyProtection="1">
      <alignment vertical="center"/>
    </xf>
    <xf numFmtId="0" fontId="3" fillId="3" borderId="0" xfId="0" applyFont="1" applyFill="1" applyAlignment="1" applyProtection="1">
      <alignment horizontal="center" vertical="center" wrapText="1"/>
    </xf>
    <xf numFmtId="164" fontId="4" fillId="6" borderId="13" xfId="1" applyFont="1" applyFill="1" applyBorder="1" applyAlignment="1" applyProtection="1">
      <alignment vertical="center"/>
    </xf>
    <xf numFmtId="164" fontId="4" fillId="6" borderId="14" xfId="1" applyFont="1" applyFill="1" applyBorder="1" applyAlignment="1" applyProtection="1">
      <alignment vertical="center"/>
    </xf>
    <xf numFmtId="0" fontId="4" fillId="6" borderId="14" xfId="0" applyFont="1" applyFill="1" applyBorder="1" applyAlignment="1" applyProtection="1">
      <alignment vertical="center"/>
    </xf>
    <xf numFmtId="0" fontId="4" fillId="6" borderId="15" xfId="0" applyFont="1" applyFill="1" applyBorder="1" applyAlignment="1" applyProtection="1">
      <alignment vertical="center"/>
    </xf>
    <xf numFmtId="166" fontId="4" fillId="6" borderId="3" xfId="6" applyNumberFormat="1" applyFont="1" applyFill="1" applyBorder="1" applyAlignment="1" applyProtection="1">
      <alignment horizontal="center" vertical="center"/>
    </xf>
    <xf numFmtId="166" fontId="4" fillId="6" borderId="3" xfId="2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166" fontId="3" fillId="3" borderId="0" xfId="1" applyNumberFormat="1" applyFont="1" applyFill="1" applyAlignment="1" applyProtection="1">
      <alignment horizontal="center" vertical="center"/>
    </xf>
    <xf numFmtId="166" fontId="4" fillId="6" borderId="1" xfId="6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Alignment="1" applyProtection="1">
      <alignment horizontal="center" vertical="center"/>
    </xf>
    <xf numFmtId="166" fontId="4" fillId="0" borderId="0" xfId="1" applyNumberFormat="1" applyFont="1" applyFill="1" applyBorder="1" applyAlignment="1" applyProtection="1">
      <alignment horizontal="center" vertical="center"/>
    </xf>
    <xf numFmtId="166" fontId="4" fillId="6" borderId="5" xfId="6" applyNumberFormat="1" applyFont="1" applyFill="1" applyBorder="1" applyAlignment="1" applyProtection="1">
      <alignment horizontal="center" vertical="center"/>
    </xf>
    <xf numFmtId="164" fontId="4" fillId="6" borderId="15" xfId="1" applyFont="1" applyFill="1" applyBorder="1" applyAlignment="1" applyProtection="1">
      <alignment vertical="center"/>
    </xf>
    <xf numFmtId="164" fontId="4" fillId="6" borderId="1" xfId="2" applyFont="1" applyFill="1" applyBorder="1" applyAlignment="1" applyProtection="1">
      <alignment horizontal="center" vertical="center"/>
    </xf>
    <xf numFmtId="0" fontId="18" fillId="6" borderId="1" xfId="0" applyFont="1" applyFill="1" applyBorder="1" applyAlignment="1" applyProtection="1">
      <alignment vertical="center"/>
    </xf>
    <xf numFmtId="0" fontId="18" fillId="6" borderId="3" xfId="0" applyFont="1" applyFill="1" applyBorder="1" applyAlignment="1" applyProtection="1">
      <alignment horizontal="center" vertical="center"/>
    </xf>
    <xf numFmtId="0" fontId="18" fillId="6" borderId="1" xfId="0" applyFont="1" applyFill="1" applyBorder="1" applyAlignment="1" applyProtection="1">
      <alignment horizontal="center" vertical="center"/>
    </xf>
    <xf numFmtId="0" fontId="19" fillId="6" borderId="1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3" fontId="18" fillId="6" borderId="1" xfId="0" applyNumberFormat="1" applyFont="1" applyFill="1" applyBorder="1" applyAlignment="1" applyProtection="1">
      <alignment horizontal="center" vertical="center"/>
    </xf>
    <xf numFmtId="3" fontId="19" fillId="6" borderId="1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>
      <alignment horizontal="center" vertical="center"/>
    </xf>
    <xf numFmtId="0" fontId="18" fillId="6" borderId="2" xfId="0" applyFont="1" applyFill="1" applyBorder="1" applyAlignment="1" applyProtection="1">
      <alignment horizontal="center" vertical="center"/>
    </xf>
    <xf numFmtId="0" fontId="18" fillId="6" borderId="1" xfId="0" applyFont="1" applyFill="1" applyBorder="1" applyAlignment="1" applyProtection="1">
      <alignment horizontal="left" vertical="center" wrapText="1"/>
    </xf>
    <xf numFmtId="0" fontId="18" fillId="6" borderId="2" xfId="0" applyFont="1" applyFill="1" applyBorder="1" applyAlignment="1" applyProtection="1">
      <alignment horizontal="left" vertical="center" wrapText="1"/>
    </xf>
    <xf numFmtId="0" fontId="4" fillId="6" borderId="2" xfId="0" applyFont="1" applyFill="1" applyBorder="1" applyAlignment="1" applyProtection="1">
      <alignment vertical="center"/>
    </xf>
    <xf numFmtId="0" fontId="4" fillId="6" borderId="4" xfId="0" applyFont="1" applyFill="1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164" fontId="10" fillId="4" borderId="3" xfId="1" applyFont="1" applyFill="1" applyBorder="1" applyAlignment="1" applyProtection="1">
      <alignment vertical="center"/>
    </xf>
    <xf numFmtId="164" fontId="10" fillId="4" borderId="5" xfId="1" applyFont="1" applyFill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alignment horizontal="center" vertical="center"/>
    </xf>
    <xf numFmtId="0" fontId="4" fillId="6" borderId="8" xfId="0" applyFont="1" applyFill="1" applyBorder="1" applyAlignment="1" applyProtection="1">
      <alignment horizontal="center" vertical="center"/>
    </xf>
    <xf numFmtId="166" fontId="12" fillId="4" borderId="1" xfId="1" applyNumberFormat="1" applyFont="1" applyFill="1" applyBorder="1" applyAlignment="1" applyProtection="1">
      <alignment horizontal="center" vertical="center" wrapText="1"/>
    </xf>
    <xf numFmtId="164" fontId="5" fillId="0" borderId="0" xfId="1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5" fillId="5" borderId="10" xfId="0" applyFont="1" applyFill="1" applyBorder="1" applyAlignment="1" applyProtection="1">
      <alignment vertical="center"/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</cellXfs>
  <cellStyles count="9">
    <cellStyle name="Euro" xfId="1"/>
    <cellStyle name="Gevolgde hyperlink" xfId="8" builtinId="9" hidden="1"/>
    <cellStyle name="Hyperlink" xfId="7" builtinId="8" hidden="1"/>
    <cellStyle name="Komma" xfId="6" builtinId="3"/>
    <cellStyle name="SAPBEXchaText" xfId="4"/>
    <cellStyle name="SAPBEXstdItem" xfId="5"/>
    <cellStyle name="Stand." xfId="0" builtinId="0"/>
    <cellStyle name="Standaard 2" xfId="3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6"/>
  <sheetViews>
    <sheetView tabSelected="1" topLeftCell="A3" zoomScale="85" zoomScaleNormal="85" zoomScalePageLayoutView="85" workbookViewId="0">
      <selection activeCell="D111" sqref="D111"/>
    </sheetView>
  </sheetViews>
  <sheetFormatPr baseColWidth="10" defaultColWidth="9.1640625" defaultRowHeight="13" x14ac:dyDescent="0.15"/>
  <cols>
    <col min="1" max="1" width="71.1640625" style="11" customWidth="1"/>
    <col min="2" max="2" width="36.33203125" style="11" customWidth="1"/>
    <col min="3" max="3" width="19.83203125" style="55" bestFit="1" customWidth="1"/>
    <col min="4" max="4" width="30.5" style="11" bestFit="1" customWidth="1"/>
    <col min="5" max="5" width="4.5" style="11" customWidth="1"/>
    <col min="6" max="6" width="24" style="11" customWidth="1"/>
    <col min="7" max="7" width="3.5" style="11" customWidth="1"/>
    <col min="8" max="8" width="22.6640625" style="11" bestFit="1" customWidth="1"/>
    <col min="9" max="9" width="3.5" style="11" customWidth="1"/>
    <col min="10" max="10" width="27" style="11" customWidth="1"/>
    <col min="11" max="11" width="3.5" style="11" customWidth="1"/>
    <col min="12" max="12" width="27" style="11" customWidth="1"/>
    <col min="13" max="16384" width="9.1640625" style="11"/>
  </cols>
  <sheetData>
    <row r="1" spans="1:14" ht="23" x14ac:dyDescent="0.15">
      <c r="A1" s="68" t="s">
        <v>59</v>
      </c>
      <c r="B1" s="7"/>
      <c r="C1" s="8"/>
      <c r="D1" s="9"/>
      <c r="E1" s="7"/>
      <c r="F1" s="10"/>
      <c r="G1" s="9"/>
      <c r="H1" s="9"/>
      <c r="I1" s="9"/>
      <c r="J1" s="9"/>
    </row>
    <row r="2" spans="1:14" ht="23" x14ac:dyDescent="0.15">
      <c r="A2" s="67" t="s">
        <v>5</v>
      </c>
      <c r="B2" s="12"/>
      <c r="C2" s="13"/>
      <c r="D2" s="14"/>
      <c r="E2" s="12"/>
      <c r="F2" s="15"/>
      <c r="G2" s="14"/>
      <c r="H2" s="14"/>
      <c r="I2" s="14"/>
      <c r="J2" s="14"/>
    </row>
    <row r="3" spans="1:14" ht="20" customHeight="1" x14ac:dyDescent="0.15">
      <c r="A3" s="66" t="s">
        <v>42</v>
      </c>
      <c r="B3" s="16"/>
      <c r="C3" s="17"/>
      <c r="D3" s="18"/>
      <c r="E3" s="16"/>
      <c r="F3" s="19"/>
      <c r="G3" s="18"/>
      <c r="H3" s="18"/>
      <c r="I3" s="18"/>
      <c r="J3" s="18"/>
    </row>
    <row r="4" spans="1:14" ht="80.25" customHeight="1" x14ac:dyDescent="0.15">
      <c r="A4" s="20" t="s">
        <v>13</v>
      </c>
      <c r="B4" s="21" t="s">
        <v>1</v>
      </c>
      <c r="C4" s="106" t="s">
        <v>48</v>
      </c>
      <c r="D4" s="22" t="s">
        <v>10</v>
      </c>
      <c r="E4" s="20"/>
      <c r="F4" s="89" t="s">
        <v>24</v>
      </c>
      <c r="G4" s="23"/>
      <c r="H4" s="23" t="s">
        <v>43</v>
      </c>
      <c r="I4" s="23"/>
      <c r="J4" s="78" t="s">
        <v>22</v>
      </c>
    </row>
    <row r="5" spans="1:14" ht="17" customHeight="1" x14ac:dyDescent="0.15">
      <c r="A5" s="24" t="s">
        <v>44</v>
      </c>
      <c r="B5" s="81"/>
      <c r="C5" s="123">
        <v>12</v>
      </c>
      <c r="D5" s="63">
        <v>0</v>
      </c>
      <c r="E5" s="134"/>
      <c r="F5" s="111">
        <f>D5*C5*12</f>
        <v>0</v>
      </c>
      <c r="G5" s="35"/>
      <c r="H5" s="93">
        <v>48</v>
      </c>
      <c r="I5" s="107"/>
      <c r="J5" s="74">
        <f>C5*D5*H5</f>
        <v>0</v>
      </c>
    </row>
    <row r="6" spans="1:14" ht="17" customHeight="1" x14ac:dyDescent="0.15">
      <c r="A6" s="24" t="s">
        <v>45</v>
      </c>
      <c r="B6" s="81"/>
      <c r="C6" s="123">
        <v>4</v>
      </c>
      <c r="D6" s="63">
        <v>0</v>
      </c>
      <c r="E6" s="135"/>
      <c r="F6" s="111">
        <f t="shared" ref="F6:F8" si="0">D6*C6*12</f>
        <v>0</v>
      </c>
      <c r="G6" s="37"/>
      <c r="H6" s="93">
        <v>24</v>
      </c>
      <c r="I6" s="108"/>
      <c r="J6" s="74">
        <f t="shared" ref="J6:J8" si="1">C6*D6*H6</f>
        <v>0</v>
      </c>
    </row>
    <row r="7" spans="1:14" ht="17" customHeight="1" x14ac:dyDescent="0.15">
      <c r="A7" s="24" t="s">
        <v>46</v>
      </c>
      <c r="B7" s="81"/>
      <c r="C7" s="123">
        <v>7</v>
      </c>
      <c r="D7" s="63">
        <v>0</v>
      </c>
      <c r="E7" s="135"/>
      <c r="F7" s="111">
        <f t="shared" si="0"/>
        <v>0</v>
      </c>
      <c r="G7" s="37"/>
      <c r="H7" s="93">
        <v>48</v>
      </c>
      <c r="I7" s="108"/>
      <c r="J7" s="74">
        <f t="shared" si="1"/>
        <v>0</v>
      </c>
    </row>
    <row r="8" spans="1:14" ht="17" customHeight="1" x14ac:dyDescent="0.15">
      <c r="A8" s="24" t="s">
        <v>47</v>
      </c>
      <c r="B8" s="81"/>
      <c r="C8" s="123">
        <v>9</v>
      </c>
      <c r="D8" s="63">
        <v>0</v>
      </c>
      <c r="E8" s="135"/>
      <c r="F8" s="111">
        <f t="shared" si="0"/>
        <v>0</v>
      </c>
      <c r="G8" s="37"/>
      <c r="H8" s="93">
        <v>48</v>
      </c>
      <c r="I8" s="108"/>
      <c r="J8" s="74">
        <f t="shared" si="1"/>
        <v>0</v>
      </c>
    </row>
    <row r="9" spans="1:14" ht="17" customHeight="1" x14ac:dyDescent="0.15">
      <c r="A9" s="82" t="s">
        <v>13</v>
      </c>
      <c r="B9" s="25"/>
      <c r="C9" s="124">
        <f>SUM(C5:C8)</f>
        <v>32</v>
      </c>
      <c r="D9" s="6"/>
      <c r="E9" s="136"/>
      <c r="F9" s="112"/>
      <c r="G9" s="61"/>
      <c r="H9" s="120"/>
      <c r="I9" s="119"/>
      <c r="J9" s="71">
        <f>SUM(J5:J8)</f>
        <v>0</v>
      </c>
    </row>
    <row r="10" spans="1:14" ht="17" customHeight="1" x14ac:dyDescent="0.15">
      <c r="A10" s="26"/>
      <c r="B10" s="26"/>
      <c r="C10" s="125"/>
      <c r="D10" s="28"/>
      <c r="E10" s="27"/>
      <c r="F10" s="113"/>
      <c r="G10" s="30"/>
      <c r="H10" s="29"/>
      <c r="I10" s="30"/>
      <c r="J10" s="30"/>
    </row>
    <row r="11" spans="1:14" ht="17" customHeight="1" x14ac:dyDescent="0.15">
      <c r="A11" s="31" t="s">
        <v>29</v>
      </c>
      <c r="B11" s="32" t="s">
        <v>9</v>
      </c>
      <c r="C11" s="126">
        <v>765000</v>
      </c>
      <c r="D11" s="64">
        <v>0</v>
      </c>
      <c r="E11" s="140"/>
      <c r="F11" s="115">
        <f>D11*C11</f>
        <v>0</v>
      </c>
      <c r="G11" s="140"/>
      <c r="H11" s="93">
        <v>48</v>
      </c>
      <c r="I11" s="99"/>
      <c r="J11" s="73">
        <f>C11*D11*4</f>
        <v>0</v>
      </c>
      <c r="N11" s="11" t="s">
        <v>12</v>
      </c>
    </row>
    <row r="12" spans="1:14" ht="17" customHeight="1" x14ac:dyDescent="0.15">
      <c r="A12" s="31" t="s">
        <v>30</v>
      </c>
      <c r="B12" s="32" t="s">
        <v>9</v>
      </c>
      <c r="C12" s="126">
        <v>285000</v>
      </c>
      <c r="D12" s="64">
        <v>0</v>
      </c>
      <c r="E12" s="141"/>
      <c r="F12" s="115">
        <f t="shared" ref="F12:F18" si="2">D12*C12</f>
        <v>0</v>
      </c>
      <c r="G12" s="141"/>
      <c r="H12" s="93">
        <v>48</v>
      </c>
      <c r="I12" s="98"/>
      <c r="J12" s="73">
        <f t="shared" ref="J12:J18" si="3">C12*D12*4</f>
        <v>0</v>
      </c>
    </row>
    <row r="13" spans="1:14" ht="17" customHeight="1" x14ac:dyDescent="0.15">
      <c r="A13" s="59" t="s">
        <v>31</v>
      </c>
      <c r="B13" s="32" t="s">
        <v>9</v>
      </c>
      <c r="C13" s="126">
        <v>315000</v>
      </c>
      <c r="D13" s="64">
        <v>0</v>
      </c>
      <c r="E13" s="141"/>
      <c r="F13" s="115">
        <f t="shared" si="2"/>
        <v>0</v>
      </c>
      <c r="G13" s="141"/>
      <c r="H13" s="93">
        <v>24</v>
      </c>
      <c r="I13" s="98"/>
      <c r="J13" s="73">
        <f>C13*D13*2</f>
        <v>0</v>
      </c>
    </row>
    <row r="14" spans="1:14" ht="17" customHeight="1" x14ac:dyDescent="0.15">
      <c r="A14" s="59" t="s">
        <v>34</v>
      </c>
      <c r="B14" s="32" t="s">
        <v>9</v>
      </c>
      <c r="C14" s="126">
        <v>110000</v>
      </c>
      <c r="D14" s="64">
        <v>0</v>
      </c>
      <c r="E14" s="141"/>
      <c r="F14" s="115">
        <f t="shared" si="2"/>
        <v>0</v>
      </c>
      <c r="G14" s="141"/>
      <c r="H14" s="93">
        <v>24</v>
      </c>
      <c r="I14" s="98"/>
      <c r="J14" s="73">
        <f>C14*D14*2</f>
        <v>0</v>
      </c>
    </row>
    <row r="15" spans="1:14" ht="17" customHeight="1" x14ac:dyDescent="0.15">
      <c r="A15" s="59" t="s">
        <v>32</v>
      </c>
      <c r="B15" s="32" t="s">
        <v>9</v>
      </c>
      <c r="C15" s="126">
        <v>775000</v>
      </c>
      <c r="D15" s="64">
        <v>0</v>
      </c>
      <c r="E15" s="141"/>
      <c r="F15" s="115">
        <f t="shared" si="2"/>
        <v>0</v>
      </c>
      <c r="G15" s="141"/>
      <c r="H15" s="93">
        <v>48</v>
      </c>
      <c r="I15" s="98"/>
      <c r="J15" s="73">
        <f t="shared" si="3"/>
        <v>0</v>
      </c>
    </row>
    <row r="16" spans="1:14" ht="17" customHeight="1" x14ac:dyDescent="0.15">
      <c r="A16" s="59" t="s">
        <v>35</v>
      </c>
      <c r="B16" s="32" t="s">
        <v>9</v>
      </c>
      <c r="C16" s="126">
        <v>55000</v>
      </c>
      <c r="D16" s="64">
        <v>0</v>
      </c>
      <c r="E16" s="141"/>
      <c r="F16" s="115">
        <f t="shared" si="2"/>
        <v>0</v>
      </c>
      <c r="G16" s="141"/>
      <c r="H16" s="93">
        <v>48</v>
      </c>
      <c r="I16" s="98"/>
      <c r="J16" s="73">
        <f t="shared" si="3"/>
        <v>0</v>
      </c>
    </row>
    <row r="17" spans="1:12" ht="17" customHeight="1" x14ac:dyDescent="0.15">
      <c r="A17" s="59" t="s">
        <v>33</v>
      </c>
      <c r="B17" s="32" t="s">
        <v>9</v>
      </c>
      <c r="C17" s="126">
        <v>750000</v>
      </c>
      <c r="D17" s="64">
        <v>0</v>
      </c>
      <c r="E17" s="141"/>
      <c r="F17" s="115">
        <f t="shared" si="2"/>
        <v>0</v>
      </c>
      <c r="G17" s="141"/>
      <c r="H17" s="93">
        <v>48</v>
      </c>
      <c r="I17" s="98"/>
      <c r="J17" s="73">
        <f t="shared" si="3"/>
        <v>0</v>
      </c>
    </row>
    <row r="18" spans="1:12" ht="17" customHeight="1" x14ac:dyDescent="0.15">
      <c r="A18" s="59" t="s">
        <v>36</v>
      </c>
      <c r="B18" s="32" t="s">
        <v>9</v>
      </c>
      <c r="C18" s="126">
        <v>215000</v>
      </c>
      <c r="D18" s="64">
        <v>0</v>
      </c>
      <c r="E18" s="141"/>
      <c r="F18" s="115">
        <f t="shared" si="2"/>
        <v>0</v>
      </c>
      <c r="G18" s="141"/>
      <c r="H18" s="93">
        <v>48</v>
      </c>
      <c r="I18" s="98"/>
      <c r="J18" s="73">
        <f t="shared" si="3"/>
        <v>0</v>
      </c>
    </row>
    <row r="19" spans="1:12" ht="17" customHeight="1" x14ac:dyDescent="0.15">
      <c r="A19" s="82" t="s">
        <v>41</v>
      </c>
      <c r="B19" s="25"/>
      <c r="C19" s="127">
        <f>SUM(C11:C18)</f>
        <v>3270000</v>
      </c>
      <c r="D19" s="6"/>
      <c r="E19" s="142"/>
      <c r="F19" s="112"/>
      <c r="G19" s="142"/>
      <c r="H19" s="62"/>
      <c r="I19" s="100"/>
      <c r="J19" s="71">
        <f>SUM(J11:J18)</f>
        <v>0</v>
      </c>
    </row>
    <row r="20" spans="1:12" ht="17" customHeight="1" x14ac:dyDescent="0.15">
      <c r="A20" s="26"/>
      <c r="B20" s="26"/>
      <c r="C20" s="128"/>
      <c r="D20" s="33"/>
      <c r="E20" s="26"/>
      <c r="F20" s="116"/>
      <c r="G20" s="30"/>
      <c r="H20" s="34"/>
      <c r="I20" s="30"/>
      <c r="J20" s="33"/>
    </row>
    <row r="21" spans="1:12" ht="17" customHeight="1" x14ac:dyDescent="0.15">
      <c r="A21" s="121" t="s">
        <v>50</v>
      </c>
      <c r="B21" s="31" t="s">
        <v>3</v>
      </c>
      <c r="C21" s="122">
        <v>1</v>
      </c>
      <c r="D21" s="63">
        <v>0</v>
      </c>
      <c r="E21" s="102"/>
      <c r="F21" s="115">
        <f>D21*12</f>
        <v>0</v>
      </c>
      <c r="G21" s="140"/>
      <c r="H21" s="93">
        <v>48</v>
      </c>
      <c r="I21" s="99"/>
      <c r="J21" s="73">
        <f>H21*D21</f>
        <v>0</v>
      </c>
    </row>
    <row r="22" spans="1:12" ht="17" customHeight="1" x14ac:dyDescent="0.15">
      <c r="A22" s="121" t="s">
        <v>51</v>
      </c>
      <c r="B22" s="59" t="s">
        <v>3</v>
      </c>
      <c r="C22" s="122">
        <v>1</v>
      </c>
      <c r="D22" s="63">
        <v>0</v>
      </c>
      <c r="E22" s="101"/>
      <c r="F22" s="115">
        <f t="shared" ref="F22:F24" si="4">D22*12</f>
        <v>0</v>
      </c>
      <c r="G22" s="141"/>
      <c r="H22" s="93">
        <v>24</v>
      </c>
      <c r="I22" s="98"/>
      <c r="J22" s="73">
        <f t="shared" ref="J22:J24" si="5">H22*D22</f>
        <v>0</v>
      </c>
    </row>
    <row r="23" spans="1:12" ht="17" customHeight="1" x14ac:dyDescent="0.15">
      <c r="A23" s="121" t="s">
        <v>52</v>
      </c>
      <c r="B23" s="59" t="s">
        <v>3</v>
      </c>
      <c r="C23" s="122">
        <v>1</v>
      </c>
      <c r="D23" s="63">
        <v>0</v>
      </c>
      <c r="E23" s="101"/>
      <c r="F23" s="115">
        <f t="shared" si="4"/>
        <v>0</v>
      </c>
      <c r="G23" s="141"/>
      <c r="H23" s="93">
        <v>48</v>
      </c>
      <c r="I23" s="98"/>
      <c r="J23" s="73">
        <f t="shared" si="5"/>
        <v>0</v>
      </c>
    </row>
    <row r="24" spans="1:12" ht="17" customHeight="1" x14ac:dyDescent="0.15">
      <c r="A24" s="121" t="s">
        <v>53</v>
      </c>
      <c r="B24" s="59" t="s">
        <v>3</v>
      </c>
      <c r="C24" s="122">
        <v>1</v>
      </c>
      <c r="D24" s="63">
        <v>0</v>
      </c>
      <c r="E24" s="101"/>
      <c r="F24" s="115">
        <f t="shared" si="4"/>
        <v>0</v>
      </c>
      <c r="G24" s="141"/>
      <c r="H24" s="93">
        <v>48</v>
      </c>
      <c r="I24" s="98"/>
      <c r="J24" s="73">
        <f t="shared" si="5"/>
        <v>0</v>
      </c>
    </row>
    <row r="25" spans="1:12" ht="17" customHeight="1" x14ac:dyDescent="0.15">
      <c r="A25" s="31" t="s">
        <v>6</v>
      </c>
      <c r="B25" s="36" t="s">
        <v>7</v>
      </c>
      <c r="C25" s="122">
        <v>4</v>
      </c>
      <c r="D25" s="63">
        <v>0</v>
      </c>
      <c r="E25" s="101"/>
      <c r="F25" s="76" t="s">
        <v>49</v>
      </c>
      <c r="G25" s="141"/>
      <c r="H25" s="76" t="s">
        <v>49</v>
      </c>
      <c r="I25" s="98"/>
      <c r="J25" s="73">
        <f>D25*C25</f>
        <v>0</v>
      </c>
    </row>
    <row r="26" spans="1:12" ht="17" customHeight="1" x14ac:dyDescent="0.15">
      <c r="A26" s="59" t="s">
        <v>19</v>
      </c>
      <c r="B26" s="36" t="s">
        <v>7</v>
      </c>
      <c r="C26" s="122">
        <v>4</v>
      </c>
      <c r="D26" s="63">
        <v>0</v>
      </c>
      <c r="E26" s="60"/>
      <c r="F26" s="76" t="s">
        <v>49</v>
      </c>
      <c r="G26" s="142"/>
      <c r="H26" s="76" t="s">
        <v>49</v>
      </c>
      <c r="I26" s="100"/>
      <c r="J26" s="73">
        <f>D26*C26</f>
        <v>0</v>
      </c>
    </row>
    <row r="27" spans="1:12" s="41" customFormat="1" ht="17" customHeight="1" x14ac:dyDescent="0.15">
      <c r="A27" s="38"/>
      <c r="B27" s="38"/>
      <c r="C27" s="129"/>
      <c r="D27" s="39"/>
      <c r="E27" s="38"/>
      <c r="F27" s="117"/>
      <c r="G27" s="39"/>
      <c r="H27" s="40"/>
      <c r="I27" s="39"/>
      <c r="J27" s="39"/>
      <c r="K27" s="11"/>
      <c r="L27" s="11"/>
    </row>
    <row r="28" spans="1:12" s="90" customFormat="1" ht="17" customHeight="1" x14ac:dyDescent="0.15">
      <c r="A28" s="86" t="s">
        <v>37</v>
      </c>
      <c r="B28" s="86"/>
      <c r="C28" s="130"/>
      <c r="D28" s="87"/>
      <c r="E28" s="88"/>
      <c r="F28" s="114"/>
      <c r="G28" s="87"/>
      <c r="H28" s="23"/>
      <c r="I28" s="87"/>
      <c r="J28" s="89"/>
      <c r="K28" s="11"/>
      <c r="L28" s="11"/>
    </row>
    <row r="29" spans="1:12" s="41" customFormat="1" ht="17" customHeight="1" x14ac:dyDescent="0.15">
      <c r="A29" s="132" t="s">
        <v>54</v>
      </c>
      <c r="B29" s="70"/>
      <c r="C29" s="131">
        <v>1</v>
      </c>
      <c r="D29" s="63">
        <v>0</v>
      </c>
      <c r="E29" s="85"/>
      <c r="F29" s="115">
        <f>D29*C29*12</f>
        <v>0</v>
      </c>
      <c r="G29" s="85"/>
      <c r="H29" s="93">
        <v>48</v>
      </c>
      <c r="I29" s="101"/>
      <c r="J29" s="73">
        <f>D29*C29*H29</f>
        <v>0</v>
      </c>
      <c r="K29" s="11"/>
      <c r="L29" s="11"/>
    </row>
    <row r="30" spans="1:12" s="41" customFormat="1" ht="17" customHeight="1" x14ac:dyDescent="0.15">
      <c r="A30" s="133" t="s">
        <v>55</v>
      </c>
      <c r="B30" s="70"/>
      <c r="C30" s="131">
        <v>1</v>
      </c>
      <c r="D30" s="63">
        <v>0</v>
      </c>
      <c r="E30" s="85"/>
      <c r="F30" s="115">
        <f t="shared" ref="F30:F33" si="6">D30*C30*12</f>
        <v>0</v>
      </c>
      <c r="G30" s="85"/>
      <c r="H30" s="93">
        <v>48</v>
      </c>
      <c r="I30" s="101"/>
      <c r="J30" s="73">
        <f t="shared" ref="J30:J33" si="7">D30*C30*H30</f>
        <v>0</v>
      </c>
      <c r="K30" s="11"/>
      <c r="L30" s="11"/>
    </row>
    <row r="31" spans="1:12" s="41" customFormat="1" ht="17" customHeight="1" x14ac:dyDescent="0.15">
      <c r="A31" s="132" t="s">
        <v>56</v>
      </c>
      <c r="B31" s="70"/>
      <c r="C31" s="131">
        <v>12</v>
      </c>
      <c r="D31" s="63">
        <v>0</v>
      </c>
      <c r="E31" s="85"/>
      <c r="F31" s="115">
        <f t="shared" si="6"/>
        <v>0</v>
      </c>
      <c r="G31" s="85"/>
      <c r="H31" s="93">
        <v>48</v>
      </c>
      <c r="I31" s="101"/>
      <c r="J31" s="73">
        <f t="shared" si="7"/>
        <v>0</v>
      </c>
      <c r="K31" s="11"/>
      <c r="L31" s="11"/>
    </row>
    <row r="32" spans="1:12" s="41" customFormat="1" ht="17" customHeight="1" x14ac:dyDescent="0.15">
      <c r="A32" s="132" t="s">
        <v>60</v>
      </c>
      <c r="B32" s="70"/>
      <c r="C32" s="131">
        <v>12</v>
      </c>
      <c r="D32" s="63">
        <v>0</v>
      </c>
      <c r="E32" s="85"/>
      <c r="F32" s="115">
        <f t="shared" si="6"/>
        <v>0</v>
      </c>
      <c r="G32" s="85"/>
      <c r="H32" s="93">
        <v>48</v>
      </c>
      <c r="I32" s="101"/>
      <c r="J32" s="73">
        <f t="shared" si="7"/>
        <v>0</v>
      </c>
      <c r="K32" s="11"/>
      <c r="L32" s="11"/>
    </row>
    <row r="33" spans="1:12" s="41" customFormat="1" ht="17" customHeight="1" x14ac:dyDescent="0.15">
      <c r="A33" s="132" t="s">
        <v>21</v>
      </c>
      <c r="B33" s="70"/>
      <c r="C33" s="131">
        <v>1</v>
      </c>
      <c r="D33" s="63">
        <v>0</v>
      </c>
      <c r="E33" s="85"/>
      <c r="F33" s="115">
        <f t="shared" si="6"/>
        <v>0</v>
      </c>
      <c r="G33" s="85"/>
      <c r="H33" s="93">
        <v>48</v>
      </c>
      <c r="I33" s="101"/>
      <c r="J33" s="73">
        <f t="shared" si="7"/>
        <v>0</v>
      </c>
      <c r="K33" s="11"/>
      <c r="L33" s="11"/>
    </row>
    <row r="34" spans="1:12" s="90" customFormat="1" ht="17" customHeight="1" x14ac:dyDescent="0.15">
      <c r="A34" s="86" t="s">
        <v>38</v>
      </c>
      <c r="B34" s="86"/>
      <c r="C34" s="130"/>
      <c r="D34" s="87"/>
      <c r="E34" s="88"/>
      <c r="F34" s="114"/>
      <c r="G34" s="87"/>
      <c r="H34" s="23"/>
      <c r="I34" s="87"/>
      <c r="J34" s="89"/>
      <c r="K34" s="11"/>
      <c r="L34" s="11"/>
    </row>
    <row r="35" spans="1:12" s="41" customFormat="1" ht="17" customHeight="1" x14ac:dyDescent="0.15">
      <c r="A35" s="132" t="s">
        <v>54</v>
      </c>
      <c r="B35" s="70"/>
      <c r="C35" s="131">
        <v>1</v>
      </c>
      <c r="D35" s="63">
        <v>0</v>
      </c>
      <c r="E35" s="85"/>
      <c r="F35" s="115">
        <f>C35*D35*12</f>
        <v>0</v>
      </c>
      <c r="G35" s="85"/>
      <c r="H35" s="93">
        <v>24</v>
      </c>
      <c r="I35" s="101"/>
      <c r="J35" s="73">
        <f>C35*D35*H35</f>
        <v>0</v>
      </c>
      <c r="K35" s="11"/>
      <c r="L35" s="11"/>
    </row>
    <row r="36" spans="1:12" s="41" customFormat="1" ht="17" customHeight="1" x14ac:dyDescent="0.15">
      <c r="A36" s="133" t="s">
        <v>55</v>
      </c>
      <c r="B36" s="1"/>
      <c r="C36" s="123">
        <v>1</v>
      </c>
      <c r="D36" s="63">
        <v>0</v>
      </c>
      <c r="E36" s="85"/>
      <c r="F36" s="115">
        <f t="shared" ref="F36:F39" si="8">C36*D36*12</f>
        <v>0</v>
      </c>
      <c r="G36" s="85"/>
      <c r="H36" s="93">
        <v>24</v>
      </c>
      <c r="I36" s="101"/>
      <c r="J36" s="73">
        <f t="shared" ref="J36:J39" si="9">C36*D36*H36</f>
        <v>0</v>
      </c>
      <c r="K36" s="11"/>
      <c r="L36" s="11"/>
    </row>
    <row r="37" spans="1:12" s="41" customFormat="1" ht="17" customHeight="1" x14ac:dyDescent="0.15">
      <c r="A37" s="132" t="s">
        <v>56</v>
      </c>
      <c r="B37" s="1"/>
      <c r="C37" s="123">
        <v>4</v>
      </c>
      <c r="D37" s="63">
        <v>0</v>
      </c>
      <c r="E37" s="85"/>
      <c r="F37" s="115">
        <f t="shared" si="8"/>
        <v>0</v>
      </c>
      <c r="G37" s="85"/>
      <c r="H37" s="93">
        <v>24</v>
      </c>
      <c r="I37" s="101"/>
      <c r="J37" s="73">
        <f t="shared" si="9"/>
        <v>0</v>
      </c>
      <c r="K37" s="11"/>
      <c r="L37" s="11"/>
    </row>
    <row r="38" spans="1:12" s="41" customFormat="1" ht="17" customHeight="1" x14ac:dyDescent="0.15">
      <c r="A38" s="132" t="s">
        <v>60</v>
      </c>
      <c r="B38" s="1"/>
      <c r="C38" s="123">
        <v>4</v>
      </c>
      <c r="D38" s="63">
        <v>0</v>
      </c>
      <c r="E38" s="85"/>
      <c r="F38" s="115">
        <f t="shared" si="8"/>
        <v>0</v>
      </c>
      <c r="G38" s="85"/>
      <c r="H38" s="93">
        <v>24</v>
      </c>
      <c r="I38" s="101"/>
      <c r="J38" s="73">
        <f t="shared" si="9"/>
        <v>0</v>
      </c>
      <c r="K38" s="11"/>
      <c r="L38" s="11"/>
    </row>
    <row r="39" spans="1:12" s="41" customFormat="1" ht="17" customHeight="1" x14ac:dyDescent="0.15">
      <c r="A39" s="132" t="s">
        <v>21</v>
      </c>
      <c r="B39" s="1"/>
      <c r="C39" s="123">
        <v>1</v>
      </c>
      <c r="D39" s="63">
        <v>0</v>
      </c>
      <c r="E39" s="60"/>
      <c r="F39" s="115">
        <f t="shared" si="8"/>
        <v>0</v>
      </c>
      <c r="G39" s="60"/>
      <c r="H39" s="93">
        <v>24</v>
      </c>
      <c r="I39" s="60"/>
      <c r="J39" s="73">
        <f t="shared" si="9"/>
        <v>0</v>
      </c>
      <c r="K39" s="11"/>
      <c r="L39" s="11"/>
    </row>
    <row r="40" spans="1:12" s="90" customFormat="1" ht="17" customHeight="1" x14ac:dyDescent="0.15">
      <c r="A40" s="86" t="s">
        <v>39</v>
      </c>
      <c r="B40" s="86"/>
      <c r="C40" s="130"/>
      <c r="D40" s="87"/>
      <c r="E40" s="88"/>
      <c r="F40" s="114"/>
      <c r="G40" s="87"/>
      <c r="H40" s="23"/>
      <c r="I40" s="87"/>
      <c r="J40" s="89"/>
      <c r="K40" s="11"/>
      <c r="L40" s="11"/>
    </row>
    <row r="41" spans="1:12" s="41" customFormat="1" ht="17" customHeight="1" x14ac:dyDescent="0.15">
      <c r="A41" s="132" t="s">
        <v>54</v>
      </c>
      <c r="B41" s="1"/>
      <c r="C41" s="123">
        <v>1</v>
      </c>
      <c r="D41" s="95">
        <v>0</v>
      </c>
      <c r="E41" s="85"/>
      <c r="F41" s="118">
        <f>C41*D41*12</f>
        <v>0</v>
      </c>
      <c r="G41" s="85"/>
      <c r="H41" s="93">
        <v>48</v>
      </c>
      <c r="I41" s="109"/>
      <c r="J41" s="75">
        <f>C41*D41*H41</f>
        <v>0</v>
      </c>
      <c r="K41" s="11"/>
      <c r="L41" s="11"/>
    </row>
    <row r="42" spans="1:12" s="41" customFormat="1" ht="17" customHeight="1" x14ac:dyDescent="0.15">
      <c r="A42" s="133" t="s">
        <v>55</v>
      </c>
      <c r="B42" s="1"/>
      <c r="C42" s="123">
        <v>1</v>
      </c>
      <c r="D42" s="95">
        <v>0</v>
      </c>
      <c r="E42" s="85"/>
      <c r="F42" s="118">
        <f t="shared" ref="F42:F45" si="10">C42*D42*12</f>
        <v>0</v>
      </c>
      <c r="G42" s="85"/>
      <c r="H42" s="93">
        <v>48</v>
      </c>
      <c r="I42" s="109"/>
      <c r="J42" s="75">
        <f t="shared" ref="J42:J45" si="11">C42*D42*H42</f>
        <v>0</v>
      </c>
      <c r="K42" s="11"/>
      <c r="L42" s="11"/>
    </row>
    <row r="43" spans="1:12" s="41" customFormat="1" ht="17" customHeight="1" x14ac:dyDescent="0.15">
      <c r="A43" s="132" t="s">
        <v>56</v>
      </c>
      <c r="B43" s="1"/>
      <c r="C43" s="123">
        <v>7</v>
      </c>
      <c r="D43" s="95">
        <v>0</v>
      </c>
      <c r="E43" s="85"/>
      <c r="F43" s="118">
        <f t="shared" si="10"/>
        <v>0</v>
      </c>
      <c r="G43" s="85"/>
      <c r="H43" s="93">
        <v>48</v>
      </c>
      <c r="I43" s="109"/>
      <c r="J43" s="75">
        <f t="shared" si="11"/>
        <v>0</v>
      </c>
      <c r="K43" s="11"/>
      <c r="L43" s="11"/>
    </row>
    <row r="44" spans="1:12" s="41" customFormat="1" ht="17" customHeight="1" x14ac:dyDescent="0.15">
      <c r="A44" s="132" t="s">
        <v>60</v>
      </c>
      <c r="B44" s="1"/>
      <c r="C44" s="123">
        <v>7</v>
      </c>
      <c r="D44" s="95">
        <v>0</v>
      </c>
      <c r="E44" s="85"/>
      <c r="F44" s="118">
        <f t="shared" si="10"/>
        <v>0</v>
      </c>
      <c r="G44" s="85"/>
      <c r="H44" s="93">
        <v>48</v>
      </c>
      <c r="I44" s="109"/>
      <c r="J44" s="75">
        <f t="shared" si="11"/>
        <v>0</v>
      </c>
      <c r="K44" s="11"/>
      <c r="L44" s="11"/>
    </row>
    <row r="45" spans="1:12" s="41" customFormat="1" ht="17" customHeight="1" x14ac:dyDescent="0.15">
      <c r="A45" s="132" t="s">
        <v>21</v>
      </c>
      <c r="B45" s="1"/>
      <c r="C45" s="123">
        <v>1</v>
      </c>
      <c r="D45" s="95">
        <v>0</v>
      </c>
      <c r="E45" s="60"/>
      <c r="F45" s="118">
        <f t="shared" si="10"/>
        <v>0</v>
      </c>
      <c r="G45" s="60"/>
      <c r="H45" s="93">
        <v>48</v>
      </c>
      <c r="I45" s="110"/>
      <c r="J45" s="75">
        <f t="shared" si="11"/>
        <v>0</v>
      </c>
      <c r="K45" s="11"/>
      <c r="L45" s="11"/>
    </row>
    <row r="46" spans="1:12" s="90" customFormat="1" ht="17" customHeight="1" x14ac:dyDescent="0.15">
      <c r="A46" s="86" t="s">
        <v>40</v>
      </c>
      <c r="B46" s="86"/>
      <c r="C46" s="130"/>
      <c r="D46" s="87"/>
      <c r="E46" s="88"/>
      <c r="F46" s="114"/>
      <c r="G46" s="87"/>
      <c r="H46" s="23"/>
      <c r="I46" s="87"/>
      <c r="J46" s="89"/>
      <c r="K46" s="11"/>
      <c r="L46" s="11"/>
    </row>
    <row r="47" spans="1:12" s="41" customFormat="1" ht="17" customHeight="1" x14ac:dyDescent="0.15">
      <c r="A47" s="132" t="s">
        <v>54</v>
      </c>
      <c r="B47" s="1"/>
      <c r="C47" s="123">
        <v>1</v>
      </c>
      <c r="D47" s="95">
        <v>0</v>
      </c>
      <c r="E47" s="85"/>
      <c r="F47" s="118">
        <f>C47*D47*12</f>
        <v>0</v>
      </c>
      <c r="G47" s="85"/>
      <c r="H47" s="93">
        <v>48</v>
      </c>
      <c r="I47" s="109"/>
      <c r="J47" s="75">
        <f>C47*D47*H47</f>
        <v>0</v>
      </c>
      <c r="K47" s="11"/>
      <c r="L47" s="11"/>
    </row>
    <row r="48" spans="1:12" s="41" customFormat="1" ht="17" customHeight="1" x14ac:dyDescent="0.15">
      <c r="A48" s="133" t="s">
        <v>55</v>
      </c>
      <c r="B48" s="1"/>
      <c r="C48" s="123">
        <v>1</v>
      </c>
      <c r="D48" s="95">
        <v>0</v>
      </c>
      <c r="E48" s="85"/>
      <c r="F48" s="118">
        <f t="shared" ref="F48:F51" si="12">C48*D48*12</f>
        <v>0</v>
      </c>
      <c r="G48" s="85"/>
      <c r="H48" s="93">
        <v>48</v>
      </c>
      <c r="I48" s="109"/>
      <c r="J48" s="75">
        <f t="shared" ref="J48:J51" si="13">C48*D48*H48</f>
        <v>0</v>
      </c>
      <c r="K48" s="11"/>
      <c r="L48" s="11"/>
    </row>
    <row r="49" spans="1:12" s="41" customFormat="1" ht="17" customHeight="1" x14ac:dyDescent="0.15">
      <c r="A49" s="132" t="s">
        <v>56</v>
      </c>
      <c r="B49" s="1"/>
      <c r="C49" s="123">
        <v>9</v>
      </c>
      <c r="D49" s="95">
        <v>0</v>
      </c>
      <c r="E49" s="85"/>
      <c r="F49" s="118">
        <f t="shared" si="12"/>
        <v>0</v>
      </c>
      <c r="G49" s="85"/>
      <c r="H49" s="93">
        <v>48</v>
      </c>
      <c r="I49" s="109"/>
      <c r="J49" s="75">
        <f t="shared" si="13"/>
        <v>0</v>
      </c>
      <c r="K49" s="11"/>
      <c r="L49" s="11"/>
    </row>
    <row r="50" spans="1:12" s="41" customFormat="1" ht="17" customHeight="1" x14ac:dyDescent="0.15">
      <c r="A50" s="132" t="s">
        <v>60</v>
      </c>
      <c r="B50" s="1"/>
      <c r="C50" s="123">
        <v>9</v>
      </c>
      <c r="D50" s="95">
        <v>0</v>
      </c>
      <c r="E50" s="85"/>
      <c r="F50" s="118">
        <f t="shared" si="12"/>
        <v>0</v>
      </c>
      <c r="G50" s="85"/>
      <c r="H50" s="93">
        <v>48</v>
      </c>
      <c r="I50" s="109"/>
      <c r="J50" s="75">
        <f t="shared" si="13"/>
        <v>0</v>
      </c>
      <c r="K50" s="11"/>
      <c r="L50" s="11"/>
    </row>
    <row r="51" spans="1:12" s="41" customFormat="1" ht="17" customHeight="1" x14ac:dyDescent="0.15">
      <c r="A51" s="132" t="s">
        <v>21</v>
      </c>
      <c r="B51" s="1"/>
      <c r="C51" s="123">
        <v>1</v>
      </c>
      <c r="D51" s="95">
        <v>0</v>
      </c>
      <c r="E51" s="60"/>
      <c r="F51" s="118">
        <f t="shared" si="12"/>
        <v>0</v>
      </c>
      <c r="G51" s="60"/>
      <c r="H51" s="93">
        <v>48</v>
      </c>
      <c r="I51" s="110"/>
      <c r="J51" s="75">
        <f t="shared" si="13"/>
        <v>0</v>
      </c>
      <c r="K51" s="11"/>
      <c r="L51" s="11"/>
    </row>
    <row r="52" spans="1:12" ht="17" customHeight="1" x14ac:dyDescent="0.15">
      <c r="A52" s="16"/>
      <c r="B52" s="16"/>
      <c r="C52" s="17"/>
      <c r="D52" s="137" t="s">
        <v>23</v>
      </c>
      <c r="E52" s="138"/>
      <c r="F52" s="138"/>
      <c r="G52" s="138"/>
      <c r="H52" s="104"/>
      <c r="I52" s="104"/>
      <c r="J52" s="94">
        <f>SUM(J9,J19,J21:J26,J29:J33,J35:J39,J41:J45,J47:J51)</f>
        <v>0</v>
      </c>
    </row>
    <row r="53" spans="1:12" s="41" customFormat="1" ht="17" customHeight="1" x14ac:dyDescent="0.15">
      <c r="A53" s="16"/>
      <c r="B53" s="16"/>
      <c r="C53" s="17"/>
      <c r="D53" s="43"/>
      <c r="E53" s="44"/>
      <c r="F53" s="45"/>
      <c r="G53" s="46"/>
      <c r="H53" s="46"/>
      <c r="I53" s="46"/>
      <c r="J53" s="43"/>
      <c r="K53" s="11"/>
      <c r="L53" s="11"/>
    </row>
    <row r="54" spans="1:12" s="41" customFormat="1" ht="17" customHeight="1" x14ac:dyDescent="0.15">
      <c r="A54" s="66" t="s">
        <v>8</v>
      </c>
      <c r="B54" s="42"/>
      <c r="C54" s="47"/>
      <c r="D54" s="18"/>
      <c r="E54" s="16"/>
      <c r="F54" s="19"/>
      <c r="G54" s="18"/>
      <c r="H54" s="18"/>
      <c r="I54" s="18"/>
      <c r="J54" s="18"/>
      <c r="L54" s="11"/>
    </row>
    <row r="55" spans="1:12" s="41" customFormat="1" ht="52.25" customHeight="1" x14ac:dyDescent="0.15">
      <c r="A55" s="20" t="s">
        <v>0</v>
      </c>
      <c r="B55" s="21" t="s">
        <v>1</v>
      </c>
      <c r="C55" s="106" t="s">
        <v>48</v>
      </c>
      <c r="D55" s="22" t="s">
        <v>11</v>
      </c>
      <c r="E55" s="20"/>
      <c r="F55" s="23" t="s">
        <v>2</v>
      </c>
      <c r="G55" s="11"/>
      <c r="H55" s="11"/>
      <c r="I55" s="11"/>
    </row>
    <row r="56" spans="1:12" s="41" customFormat="1" ht="17" customHeight="1" x14ac:dyDescent="0.15">
      <c r="A56" s="24" t="s">
        <v>44</v>
      </c>
      <c r="B56" s="1"/>
      <c r="C56" s="123">
        <v>12</v>
      </c>
      <c r="D56" s="63">
        <v>0</v>
      </c>
      <c r="E56" s="77"/>
      <c r="F56" s="72">
        <f>(C56*D56)*12</f>
        <v>0</v>
      </c>
    </row>
    <row r="57" spans="1:12" s="41" customFormat="1" ht="17" customHeight="1" x14ac:dyDescent="0.15">
      <c r="A57" s="24" t="s">
        <v>45</v>
      </c>
      <c r="B57" s="1"/>
      <c r="C57" s="123">
        <v>4</v>
      </c>
      <c r="D57" s="63">
        <v>0</v>
      </c>
      <c r="E57" s="77"/>
      <c r="F57" s="72">
        <f>(C57*D57)*12</f>
        <v>0</v>
      </c>
    </row>
    <row r="58" spans="1:12" s="41" customFormat="1" ht="17" customHeight="1" x14ac:dyDescent="0.15">
      <c r="A58" s="24" t="s">
        <v>46</v>
      </c>
      <c r="B58" s="1"/>
      <c r="C58" s="123">
        <v>7</v>
      </c>
      <c r="D58" s="63">
        <v>0</v>
      </c>
      <c r="E58" s="77"/>
      <c r="F58" s="72">
        <f>(C58*D58)*12</f>
        <v>0</v>
      </c>
    </row>
    <row r="59" spans="1:12" s="41" customFormat="1" ht="17" customHeight="1" x14ac:dyDescent="0.15">
      <c r="A59" s="24" t="s">
        <v>47</v>
      </c>
      <c r="B59" s="1"/>
      <c r="C59" s="123">
        <v>9</v>
      </c>
      <c r="D59" s="63">
        <v>0</v>
      </c>
      <c r="E59" s="77"/>
      <c r="F59" s="72">
        <f>(C59*D59)*12</f>
        <v>0</v>
      </c>
    </row>
    <row r="60" spans="1:12" s="41" customFormat="1" ht="17" customHeight="1" x14ac:dyDescent="0.15">
      <c r="A60" s="25" t="s">
        <v>13</v>
      </c>
      <c r="B60" s="25"/>
      <c r="C60" s="124">
        <f>SUM(C56:C59)</f>
        <v>32</v>
      </c>
      <c r="D60" s="6"/>
      <c r="E60" s="83"/>
      <c r="F60" s="71">
        <f>SUM(F56:F59)</f>
        <v>0</v>
      </c>
    </row>
    <row r="61" spans="1:12" s="41" customFormat="1" ht="17" customHeight="1" x14ac:dyDescent="0.15">
      <c r="A61" s="26"/>
      <c r="B61" s="26"/>
      <c r="C61" s="125"/>
      <c r="D61" s="28">
        <v>0</v>
      </c>
      <c r="E61" s="27"/>
      <c r="F61" s="29"/>
    </row>
    <row r="62" spans="1:12" s="41" customFormat="1" ht="17" customHeight="1" x14ac:dyDescent="0.15">
      <c r="A62" s="59" t="s">
        <v>29</v>
      </c>
      <c r="B62" s="32" t="s">
        <v>9</v>
      </c>
      <c r="C62" s="126">
        <f>C11</f>
        <v>765000</v>
      </c>
      <c r="D62" s="64">
        <v>0</v>
      </c>
      <c r="E62" s="134"/>
      <c r="F62" s="73">
        <f>D62*C62</f>
        <v>0</v>
      </c>
    </row>
    <row r="63" spans="1:12" s="41" customFormat="1" ht="17" customHeight="1" x14ac:dyDescent="0.15">
      <c r="A63" s="59" t="s">
        <v>30</v>
      </c>
      <c r="B63" s="32" t="s">
        <v>9</v>
      </c>
      <c r="C63" s="126">
        <f t="shared" ref="C63:C69" si="14">C12</f>
        <v>285000</v>
      </c>
      <c r="D63" s="64">
        <v>0</v>
      </c>
      <c r="E63" s="139"/>
      <c r="F63" s="73">
        <f t="shared" ref="F63:F69" si="15">D63*C63</f>
        <v>0</v>
      </c>
    </row>
    <row r="64" spans="1:12" s="41" customFormat="1" ht="17" customHeight="1" x14ac:dyDescent="0.15">
      <c r="A64" s="59" t="s">
        <v>31</v>
      </c>
      <c r="B64" s="32" t="s">
        <v>9</v>
      </c>
      <c r="C64" s="126">
        <f t="shared" si="14"/>
        <v>315000</v>
      </c>
      <c r="D64" s="64">
        <v>0</v>
      </c>
      <c r="E64" s="135"/>
      <c r="F64" s="73">
        <f t="shared" si="15"/>
        <v>0</v>
      </c>
    </row>
    <row r="65" spans="1:12" s="41" customFormat="1" ht="17" customHeight="1" x14ac:dyDescent="0.15">
      <c r="A65" s="59" t="s">
        <v>34</v>
      </c>
      <c r="B65" s="32" t="s">
        <v>9</v>
      </c>
      <c r="C65" s="126">
        <f t="shared" si="14"/>
        <v>110000</v>
      </c>
      <c r="D65" s="64">
        <v>0</v>
      </c>
      <c r="E65" s="139"/>
      <c r="F65" s="73">
        <f t="shared" si="15"/>
        <v>0</v>
      </c>
    </row>
    <row r="66" spans="1:12" s="41" customFormat="1" ht="17" customHeight="1" x14ac:dyDescent="0.15">
      <c r="A66" s="59" t="s">
        <v>32</v>
      </c>
      <c r="B66" s="32" t="s">
        <v>9</v>
      </c>
      <c r="C66" s="126">
        <f t="shared" si="14"/>
        <v>775000</v>
      </c>
      <c r="D66" s="64">
        <v>0</v>
      </c>
      <c r="E66" s="135"/>
      <c r="F66" s="73">
        <f t="shared" si="15"/>
        <v>0</v>
      </c>
    </row>
    <row r="67" spans="1:12" s="41" customFormat="1" ht="17" customHeight="1" x14ac:dyDescent="0.15">
      <c r="A67" s="59" t="s">
        <v>35</v>
      </c>
      <c r="B67" s="32" t="s">
        <v>9</v>
      </c>
      <c r="C67" s="126">
        <f t="shared" si="14"/>
        <v>55000</v>
      </c>
      <c r="D67" s="64">
        <v>0</v>
      </c>
      <c r="E67" s="139"/>
      <c r="F67" s="73">
        <f t="shared" si="15"/>
        <v>0</v>
      </c>
    </row>
    <row r="68" spans="1:12" s="41" customFormat="1" ht="17" customHeight="1" x14ac:dyDescent="0.15">
      <c r="A68" s="59" t="s">
        <v>33</v>
      </c>
      <c r="B68" s="32" t="s">
        <v>9</v>
      </c>
      <c r="C68" s="126">
        <f t="shared" si="14"/>
        <v>750000</v>
      </c>
      <c r="D68" s="64">
        <v>0</v>
      </c>
      <c r="E68" s="135"/>
      <c r="F68" s="73">
        <f t="shared" si="15"/>
        <v>0</v>
      </c>
    </row>
    <row r="69" spans="1:12" s="41" customFormat="1" ht="17" customHeight="1" x14ac:dyDescent="0.15">
      <c r="A69" s="59" t="s">
        <v>36</v>
      </c>
      <c r="B69" s="58" t="s">
        <v>9</v>
      </c>
      <c r="C69" s="126">
        <f t="shared" si="14"/>
        <v>215000</v>
      </c>
      <c r="D69" s="64">
        <v>0</v>
      </c>
      <c r="E69" s="136"/>
      <c r="F69" s="73">
        <f t="shared" si="15"/>
        <v>0</v>
      </c>
    </row>
    <row r="70" spans="1:12" s="41" customFormat="1" ht="17" customHeight="1" x14ac:dyDescent="0.15">
      <c r="A70" s="25" t="s">
        <v>41</v>
      </c>
      <c r="B70" s="25"/>
      <c r="C70" s="127">
        <f>SUM(C62:C69)</f>
        <v>3270000</v>
      </c>
      <c r="D70" s="6"/>
      <c r="E70" s="84"/>
      <c r="F70" s="71">
        <f>SUM(F62:F69)</f>
        <v>0</v>
      </c>
    </row>
    <row r="71" spans="1:12" s="41" customFormat="1" ht="17" customHeight="1" x14ac:dyDescent="0.15">
      <c r="A71" s="26"/>
      <c r="B71" s="48"/>
      <c r="C71" s="128"/>
      <c r="D71" s="33"/>
      <c r="E71" s="49"/>
      <c r="F71" s="51"/>
    </row>
    <row r="72" spans="1:12" s="41" customFormat="1" ht="17" customHeight="1" x14ac:dyDescent="0.15">
      <c r="A72" s="121" t="s">
        <v>50</v>
      </c>
      <c r="B72" s="59" t="s">
        <v>3</v>
      </c>
      <c r="C72" s="122">
        <v>1</v>
      </c>
      <c r="D72" s="65">
        <v>0</v>
      </c>
      <c r="E72" s="102"/>
      <c r="F72" s="115">
        <f>D72*12</f>
        <v>0</v>
      </c>
    </row>
    <row r="73" spans="1:12" s="41" customFormat="1" ht="17" customHeight="1" x14ac:dyDescent="0.15">
      <c r="A73" s="121" t="s">
        <v>51</v>
      </c>
      <c r="B73" s="59" t="s">
        <v>3</v>
      </c>
      <c r="C73" s="122">
        <v>1</v>
      </c>
      <c r="D73" s="65">
        <v>0</v>
      </c>
      <c r="E73" s="101"/>
      <c r="F73" s="115">
        <f t="shared" ref="F73:F75" si="16">D73*12</f>
        <v>0</v>
      </c>
    </row>
    <row r="74" spans="1:12" s="41" customFormat="1" ht="17" customHeight="1" x14ac:dyDescent="0.15">
      <c r="A74" s="121" t="s">
        <v>52</v>
      </c>
      <c r="B74" s="59" t="s">
        <v>3</v>
      </c>
      <c r="C74" s="122">
        <v>1</v>
      </c>
      <c r="D74" s="65">
        <v>0</v>
      </c>
      <c r="E74" s="101"/>
      <c r="F74" s="115">
        <f t="shared" si="16"/>
        <v>0</v>
      </c>
    </row>
    <row r="75" spans="1:12" s="41" customFormat="1" ht="17" customHeight="1" x14ac:dyDescent="0.15">
      <c r="A75" s="121" t="s">
        <v>53</v>
      </c>
      <c r="B75" s="59" t="s">
        <v>3</v>
      </c>
      <c r="C75" s="122">
        <v>1</v>
      </c>
      <c r="D75" s="65">
        <v>0</v>
      </c>
      <c r="E75" s="101"/>
      <c r="F75" s="115">
        <f t="shared" si="16"/>
        <v>0</v>
      </c>
    </row>
    <row r="76" spans="1:12" s="41" customFormat="1" ht="17" customHeight="1" x14ac:dyDescent="0.15">
      <c r="A76" s="38"/>
      <c r="B76" s="48"/>
      <c r="C76" s="96"/>
      <c r="D76" s="50"/>
      <c r="E76" s="49"/>
      <c r="F76" s="51"/>
      <c r="G76" s="11"/>
      <c r="H76" s="11"/>
      <c r="I76" s="11"/>
      <c r="J76" s="11"/>
    </row>
    <row r="77" spans="1:12" s="90" customFormat="1" ht="17" customHeight="1" x14ac:dyDescent="0.15">
      <c r="A77" s="86" t="s">
        <v>37</v>
      </c>
      <c r="B77" s="86"/>
      <c r="C77" s="130"/>
      <c r="D77" s="87"/>
      <c r="E77" s="88"/>
      <c r="F77" s="89"/>
      <c r="G77" s="11"/>
      <c r="H77" s="11"/>
      <c r="I77" s="11"/>
      <c r="J77" s="11"/>
      <c r="K77" s="11"/>
      <c r="L77" s="11"/>
    </row>
    <row r="78" spans="1:12" s="41" customFormat="1" ht="17" customHeight="1" x14ac:dyDescent="0.15">
      <c r="A78" s="132" t="s">
        <v>54</v>
      </c>
      <c r="B78" s="70"/>
      <c r="C78" s="131">
        <v>1</v>
      </c>
      <c r="D78" s="63">
        <v>0</v>
      </c>
      <c r="E78" s="92"/>
      <c r="F78" s="73">
        <f>(C78*D78)*12</f>
        <v>0</v>
      </c>
      <c r="G78" s="11"/>
      <c r="H78" s="11"/>
      <c r="I78" s="11"/>
      <c r="J78" s="11"/>
      <c r="K78" s="11"/>
      <c r="L78" s="11"/>
    </row>
    <row r="79" spans="1:12" s="41" customFormat="1" ht="17" customHeight="1" x14ac:dyDescent="0.15">
      <c r="A79" s="133" t="s">
        <v>55</v>
      </c>
      <c r="B79" s="70"/>
      <c r="C79" s="131">
        <v>1</v>
      </c>
      <c r="D79" s="63">
        <v>0</v>
      </c>
      <c r="E79" s="92"/>
      <c r="F79" s="73">
        <f>(C79*D79)*12</f>
        <v>0</v>
      </c>
      <c r="G79" s="11"/>
      <c r="H79" s="11"/>
      <c r="I79" s="11"/>
      <c r="J79" s="11"/>
      <c r="K79" s="11"/>
      <c r="L79" s="11"/>
    </row>
    <row r="80" spans="1:12" s="41" customFormat="1" ht="17" customHeight="1" x14ac:dyDescent="0.15">
      <c r="A80" s="132" t="s">
        <v>56</v>
      </c>
      <c r="B80" s="70"/>
      <c r="C80" s="131">
        <v>12</v>
      </c>
      <c r="D80" s="63">
        <v>0</v>
      </c>
      <c r="E80" s="92"/>
      <c r="F80" s="73">
        <f>(C80*D80)*12</f>
        <v>0</v>
      </c>
      <c r="G80" s="11"/>
      <c r="H80" s="11"/>
      <c r="I80" s="11"/>
      <c r="J80" s="11"/>
      <c r="K80" s="11"/>
      <c r="L80" s="11"/>
    </row>
    <row r="81" spans="1:12" s="41" customFormat="1" ht="17" customHeight="1" x14ac:dyDescent="0.15">
      <c r="A81" s="132" t="s">
        <v>60</v>
      </c>
      <c r="B81" s="70"/>
      <c r="C81" s="131">
        <v>1</v>
      </c>
      <c r="D81" s="63">
        <v>0</v>
      </c>
      <c r="E81" s="92"/>
      <c r="F81" s="73">
        <f>(C81*D81)*12</f>
        <v>0</v>
      </c>
      <c r="G81" s="11"/>
      <c r="H81" s="11"/>
      <c r="I81" s="11"/>
      <c r="J81" s="11"/>
      <c r="K81" s="11"/>
      <c r="L81" s="11"/>
    </row>
    <row r="82" spans="1:12" s="41" customFormat="1" ht="17" customHeight="1" x14ac:dyDescent="0.15">
      <c r="A82" s="132" t="s">
        <v>21</v>
      </c>
      <c r="B82" s="70"/>
      <c r="C82" s="131">
        <v>1</v>
      </c>
      <c r="D82" s="63">
        <v>0</v>
      </c>
      <c r="E82" s="92"/>
      <c r="F82" s="73">
        <f>(C82*D82)*12</f>
        <v>0</v>
      </c>
      <c r="G82" s="11"/>
      <c r="H82" s="11"/>
      <c r="I82" s="11"/>
      <c r="J82" s="11"/>
      <c r="K82" s="11"/>
      <c r="L82" s="11"/>
    </row>
    <row r="83" spans="1:12" s="90" customFormat="1" ht="17" customHeight="1" x14ac:dyDescent="0.15">
      <c r="A83" s="86" t="s">
        <v>38</v>
      </c>
      <c r="B83" s="86"/>
      <c r="C83" s="130"/>
      <c r="D83" s="87"/>
      <c r="E83" s="88"/>
      <c r="F83" s="87"/>
      <c r="G83" s="11"/>
      <c r="H83" s="11"/>
      <c r="I83" s="11"/>
      <c r="J83" s="11"/>
      <c r="K83" s="11"/>
      <c r="L83" s="11"/>
    </row>
    <row r="84" spans="1:12" s="41" customFormat="1" ht="17" customHeight="1" x14ac:dyDescent="0.15">
      <c r="A84" s="132" t="s">
        <v>54</v>
      </c>
      <c r="B84" s="70"/>
      <c r="C84" s="131">
        <v>1</v>
      </c>
      <c r="D84" s="63">
        <v>0</v>
      </c>
      <c r="E84" s="92"/>
      <c r="F84" s="73">
        <f>(C84*D84)*12</f>
        <v>0</v>
      </c>
      <c r="G84" s="11"/>
      <c r="H84" s="11"/>
      <c r="I84" s="11"/>
      <c r="J84" s="11"/>
      <c r="K84" s="11"/>
      <c r="L84" s="11"/>
    </row>
    <row r="85" spans="1:12" s="41" customFormat="1" ht="17" customHeight="1" x14ac:dyDescent="0.15">
      <c r="A85" s="133" t="s">
        <v>55</v>
      </c>
      <c r="B85" s="1"/>
      <c r="C85" s="123">
        <v>1</v>
      </c>
      <c r="D85" s="63">
        <v>0</v>
      </c>
      <c r="E85" s="92"/>
      <c r="F85" s="73">
        <f>(C85*D85)*12</f>
        <v>0</v>
      </c>
      <c r="G85" s="11"/>
      <c r="H85" s="11"/>
      <c r="I85" s="11"/>
      <c r="J85" s="11"/>
      <c r="K85" s="11"/>
      <c r="L85" s="11"/>
    </row>
    <row r="86" spans="1:12" s="41" customFormat="1" ht="17" customHeight="1" x14ac:dyDescent="0.15">
      <c r="A86" s="132" t="s">
        <v>56</v>
      </c>
      <c r="B86" s="1"/>
      <c r="C86" s="123">
        <v>4</v>
      </c>
      <c r="D86" s="63">
        <v>0</v>
      </c>
      <c r="E86" s="92"/>
      <c r="F86" s="73">
        <f>(C86*D86)*12</f>
        <v>0</v>
      </c>
      <c r="G86" s="11"/>
      <c r="H86" s="11"/>
      <c r="I86" s="11"/>
      <c r="J86" s="11"/>
      <c r="K86" s="11"/>
      <c r="L86" s="11"/>
    </row>
    <row r="87" spans="1:12" s="41" customFormat="1" ht="17" customHeight="1" x14ac:dyDescent="0.15">
      <c r="A87" s="132" t="s">
        <v>60</v>
      </c>
      <c r="B87" s="1"/>
      <c r="C87" s="123">
        <v>1</v>
      </c>
      <c r="D87" s="63">
        <v>0</v>
      </c>
      <c r="E87" s="92"/>
      <c r="F87" s="73">
        <f>(C87*D87)*12</f>
        <v>0</v>
      </c>
      <c r="G87" s="11"/>
      <c r="H87" s="11"/>
      <c r="I87" s="11"/>
      <c r="J87" s="11"/>
      <c r="K87" s="11"/>
      <c r="L87" s="11"/>
    </row>
    <row r="88" spans="1:12" s="41" customFormat="1" ht="17" customHeight="1" x14ac:dyDescent="0.15">
      <c r="A88" s="132" t="s">
        <v>21</v>
      </c>
      <c r="B88" s="1"/>
      <c r="C88" s="123">
        <v>1</v>
      </c>
      <c r="D88" s="63">
        <v>0</v>
      </c>
      <c r="E88" s="60"/>
      <c r="F88" s="73">
        <f>(C88*D88)*12</f>
        <v>0</v>
      </c>
      <c r="G88" s="11"/>
      <c r="H88" s="11"/>
      <c r="I88" s="11"/>
      <c r="J88" s="11"/>
      <c r="K88" s="11"/>
      <c r="L88" s="11"/>
    </row>
    <row r="89" spans="1:12" s="90" customFormat="1" ht="17" customHeight="1" x14ac:dyDescent="0.15">
      <c r="A89" s="86" t="s">
        <v>39</v>
      </c>
      <c r="B89" s="86"/>
      <c r="C89" s="130"/>
      <c r="D89" s="87"/>
      <c r="E89" s="88"/>
      <c r="F89" s="87"/>
      <c r="G89" s="11"/>
      <c r="H89" s="11"/>
      <c r="I89" s="11"/>
      <c r="J89" s="11"/>
      <c r="K89" s="11"/>
      <c r="L89" s="11"/>
    </row>
    <row r="90" spans="1:12" s="41" customFormat="1" ht="17" customHeight="1" x14ac:dyDescent="0.15">
      <c r="A90" s="132" t="s">
        <v>54</v>
      </c>
      <c r="B90" s="1"/>
      <c r="C90" s="123">
        <v>1</v>
      </c>
      <c r="D90" s="95">
        <v>0</v>
      </c>
      <c r="E90" s="92"/>
      <c r="F90" s="73">
        <f>(C90*D90)*12</f>
        <v>0</v>
      </c>
      <c r="G90" s="11"/>
      <c r="H90" s="11"/>
      <c r="I90" s="11"/>
      <c r="J90" s="11"/>
      <c r="K90" s="11"/>
      <c r="L90" s="11"/>
    </row>
    <row r="91" spans="1:12" s="41" customFormat="1" ht="17" customHeight="1" x14ac:dyDescent="0.15">
      <c r="A91" s="133" t="s">
        <v>55</v>
      </c>
      <c r="B91" s="1"/>
      <c r="C91" s="123">
        <v>1</v>
      </c>
      <c r="D91" s="95">
        <v>0</v>
      </c>
      <c r="E91" s="92"/>
      <c r="F91" s="73">
        <f>(C91*D91)*12</f>
        <v>0</v>
      </c>
      <c r="G91" s="11"/>
      <c r="H91" s="11"/>
      <c r="I91" s="11"/>
      <c r="J91" s="11"/>
      <c r="K91" s="11"/>
      <c r="L91" s="11"/>
    </row>
    <row r="92" spans="1:12" s="41" customFormat="1" ht="17" customHeight="1" x14ac:dyDescent="0.15">
      <c r="A92" s="132" t="s">
        <v>20</v>
      </c>
      <c r="B92" s="1"/>
      <c r="C92" s="123">
        <v>7</v>
      </c>
      <c r="D92" s="95">
        <v>0</v>
      </c>
      <c r="E92" s="92"/>
      <c r="F92" s="73">
        <f>(C92*D92)*12</f>
        <v>0</v>
      </c>
      <c r="G92" s="11"/>
      <c r="H92" s="11"/>
      <c r="I92" s="11"/>
      <c r="J92" s="11"/>
      <c r="K92" s="11"/>
      <c r="L92" s="11"/>
    </row>
    <row r="93" spans="1:12" s="41" customFormat="1" ht="17" customHeight="1" x14ac:dyDescent="0.15">
      <c r="A93" s="132" t="s">
        <v>60</v>
      </c>
      <c r="B93" s="1"/>
      <c r="C93" s="123">
        <v>1</v>
      </c>
      <c r="D93" s="95">
        <v>0</v>
      </c>
      <c r="E93" s="92"/>
      <c r="F93" s="73">
        <f>(C93*D93)*12</f>
        <v>0</v>
      </c>
      <c r="G93" s="11"/>
      <c r="H93" s="11"/>
      <c r="I93" s="11"/>
      <c r="J93" s="11"/>
      <c r="K93" s="11"/>
      <c r="L93" s="11"/>
    </row>
    <row r="94" spans="1:12" s="41" customFormat="1" ht="17" customHeight="1" x14ac:dyDescent="0.15">
      <c r="A94" s="132" t="s">
        <v>21</v>
      </c>
      <c r="B94" s="1"/>
      <c r="C94" s="123">
        <v>1</v>
      </c>
      <c r="D94" s="95">
        <v>0</v>
      </c>
      <c r="E94" s="60"/>
      <c r="F94" s="73">
        <f>(C94*D94)*12</f>
        <v>0</v>
      </c>
      <c r="G94" s="11"/>
      <c r="H94" s="11"/>
      <c r="I94" s="11"/>
      <c r="J94" s="11"/>
      <c r="K94" s="11"/>
      <c r="L94" s="11"/>
    </row>
    <row r="95" spans="1:12" s="90" customFormat="1" ht="17" customHeight="1" x14ac:dyDescent="0.15">
      <c r="A95" s="86" t="s">
        <v>40</v>
      </c>
      <c r="B95" s="86"/>
      <c r="C95" s="130"/>
      <c r="D95" s="87"/>
      <c r="E95" s="88"/>
      <c r="F95" s="87"/>
      <c r="G95" s="11"/>
      <c r="H95" s="11"/>
      <c r="I95" s="11"/>
      <c r="J95" s="11"/>
      <c r="K95" s="11"/>
      <c r="L95" s="11"/>
    </row>
    <row r="96" spans="1:12" s="41" customFormat="1" ht="17" customHeight="1" x14ac:dyDescent="0.15">
      <c r="A96" s="132" t="s">
        <v>54</v>
      </c>
      <c r="B96" s="1"/>
      <c r="C96" s="123">
        <v>1</v>
      </c>
      <c r="D96" s="95">
        <v>0</v>
      </c>
      <c r="E96" s="92"/>
      <c r="F96" s="73">
        <f>(C96*D96)*12</f>
        <v>0</v>
      </c>
      <c r="G96" s="11"/>
      <c r="H96" s="11"/>
      <c r="I96" s="11"/>
      <c r="J96" s="11"/>
      <c r="K96" s="11"/>
      <c r="L96" s="11"/>
    </row>
    <row r="97" spans="1:12" s="41" customFormat="1" ht="17" customHeight="1" x14ac:dyDescent="0.15">
      <c r="A97" s="133" t="s">
        <v>55</v>
      </c>
      <c r="B97" s="1"/>
      <c r="C97" s="123">
        <v>1</v>
      </c>
      <c r="D97" s="95">
        <v>0</v>
      </c>
      <c r="E97" s="92"/>
      <c r="F97" s="73">
        <f>(C97*D97)*12</f>
        <v>0</v>
      </c>
      <c r="G97" s="11"/>
      <c r="H97" s="11"/>
      <c r="I97" s="11"/>
      <c r="J97" s="11"/>
      <c r="K97" s="11"/>
      <c r="L97" s="11"/>
    </row>
    <row r="98" spans="1:12" s="41" customFormat="1" ht="17" customHeight="1" x14ac:dyDescent="0.15">
      <c r="A98" s="132" t="s">
        <v>56</v>
      </c>
      <c r="B98" s="1"/>
      <c r="C98" s="123">
        <v>9</v>
      </c>
      <c r="D98" s="95">
        <v>0</v>
      </c>
      <c r="E98" s="92"/>
      <c r="F98" s="73">
        <f>(C98*D98)*12</f>
        <v>0</v>
      </c>
      <c r="G98" s="11"/>
      <c r="H98" s="11"/>
      <c r="I98" s="11"/>
      <c r="J98" s="11"/>
      <c r="K98" s="11"/>
      <c r="L98" s="11"/>
    </row>
    <row r="99" spans="1:12" s="41" customFormat="1" ht="17" customHeight="1" x14ac:dyDescent="0.15">
      <c r="A99" s="132" t="s">
        <v>60</v>
      </c>
      <c r="B99" s="1"/>
      <c r="C99" s="123">
        <v>1</v>
      </c>
      <c r="D99" s="95">
        <v>0</v>
      </c>
      <c r="E99" s="92"/>
      <c r="F99" s="73">
        <f>(C99*D99)*12</f>
        <v>0</v>
      </c>
      <c r="G99" s="11"/>
      <c r="H99" s="11"/>
      <c r="I99" s="11"/>
      <c r="J99" s="11"/>
      <c r="K99" s="11"/>
      <c r="L99" s="11"/>
    </row>
    <row r="100" spans="1:12" s="41" customFormat="1" ht="17" customHeight="1" x14ac:dyDescent="0.15">
      <c r="A100" s="132" t="s">
        <v>21</v>
      </c>
      <c r="B100" s="1"/>
      <c r="C100" s="123">
        <v>1</v>
      </c>
      <c r="D100" s="95">
        <v>0</v>
      </c>
      <c r="E100" s="60"/>
      <c r="F100" s="73">
        <f>(C100*D100)*12</f>
        <v>0</v>
      </c>
      <c r="G100" s="11"/>
      <c r="H100" s="11"/>
      <c r="I100" s="11"/>
      <c r="J100" s="11"/>
      <c r="K100" s="11"/>
      <c r="L100" s="11"/>
    </row>
    <row r="101" spans="1:12" ht="17" customHeight="1" x14ac:dyDescent="0.15">
      <c r="A101" s="16"/>
      <c r="B101" s="16"/>
      <c r="C101" s="17"/>
      <c r="D101" s="103" t="s">
        <v>25</v>
      </c>
      <c r="E101" s="104"/>
      <c r="F101" s="91">
        <f>SUM(F60,F70,F72:F75,F78:F82,F84:F88,F90:F94,F96:F100)</f>
        <v>0</v>
      </c>
    </row>
    <row r="102" spans="1:12" ht="17" customHeight="1" x14ac:dyDescent="0.15">
      <c r="A102" s="16"/>
      <c r="B102" s="16"/>
      <c r="C102" s="17"/>
      <c r="D102" s="43"/>
      <c r="E102" s="44"/>
      <c r="F102" s="45"/>
      <c r="K102" s="41"/>
      <c r="L102" s="41"/>
    </row>
    <row r="103" spans="1:12" ht="17" customHeight="1" x14ac:dyDescent="0.15">
      <c r="A103" s="66" t="s">
        <v>4</v>
      </c>
      <c r="B103" s="42"/>
      <c r="C103" s="47"/>
      <c r="D103" s="18"/>
      <c r="E103" s="16"/>
      <c r="F103" s="19"/>
      <c r="K103" s="41"/>
      <c r="L103" s="41"/>
    </row>
    <row r="104" spans="1:12" ht="49.25" customHeight="1" x14ac:dyDescent="0.15">
      <c r="A104" s="20" t="s">
        <v>0</v>
      </c>
      <c r="B104" s="21" t="s">
        <v>1</v>
      </c>
      <c r="C104" s="106" t="s">
        <v>48</v>
      </c>
      <c r="D104" s="22" t="s">
        <v>11</v>
      </c>
      <c r="E104" s="20"/>
      <c r="F104" s="23" t="s">
        <v>2</v>
      </c>
      <c r="J104" s="41"/>
      <c r="K104" s="41"/>
      <c r="L104" s="41"/>
    </row>
    <row r="105" spans="1:12" ht="17" customHeight="1" x14ac:dyDescent="0.15">
      <c r="A105" s="24" t="s">
        <v>44</v>
      </c>
      <c r="B105" s="1"/>
      <c r="C105" s="123">
        <v>12</v>
      </c>
      <c r="D105" s="65">
        <v>0</v>
      </c>
      <c r="E105" s="79"/>
      <c r="F105" s="72">
        <f>(C105*D105)*12</f>
        <v>0</v>
      </c>
      <c r="J105" s="41"/>
      <c r="K105" s="41"/>
      <c r="L105" s="41"/>
    </row>
    <row r="106" spans="1:12" ht="17" customHeight="1" x14ac:dyDescent="0.15">
      <c r="A106" s="24" t="s">
        <v>45</v>
      </c>
      <c r="B106" s="1"/>
      <c r="C106" s="123">
        <v>4</v>
      </c>
      <c r="D106" s="65">
        <v>0</v>
      </c>
      <c r="E106" s="80"/>
      <c r="F106" s="72">
        <f>(C106*D106)*12</f>
        <v>0</v>
      </c>
      <c r="J106" s="41"/>
      <c r="K106" s="41"/>
      <c r="L106" s="41"/>
    </row>
    <row r="107" spans="1:12" ht="17" customHeight="1" x14ac:dyDescent="0.15">
      <c r="A107" s="24" t="s">
        <v>46</v>
      </c>
      <c r="B107" s="1"/>
      <c r="C107" s="123">
        <v>7</v>
      </c>
      <c r="D107" s="65">
        <v>0</v>
      </c>
      <c r="E107" s="80"/>
      <c r="F107" s="72">
        <f>(C107*D107)*12</f>
        <v>0</v>
      </c>
      <c r="J107" s="41"/>
      <c r="K107" s="41"/>
      <c r="L107" s="41"/>
    </row>
    <row r="108" spans="1:12" ht="17" customHeight="1" x14ac:dyDescent="0.15">
      <c r="A108" s="24" t="s">
        <v>47</v>
      </c>
      <c r="B108" s="1"/>
      <c r="C108" s="123">
        <v>9</v>
      </c>
      <c r="D108" s="65">
        <v>0</v>
      </c>
      <c r="E108" s="80"/>
      <c r="F108" s="72">
        <f>(C108*D108)*12</f>
        <v>0</v>
      </c>
      <c r="J108" s="41"/>
      <c r="K108" s="41"/>
      <c r="L108" s="41"/>
    </row>
    <row r="109" spans="1:12" ht="17" customHeight="1" x14ac:dyDescent="0.15">
      <c r="A109" s="25" t="s">
        <v>13</v>
      </c>
      <c r="B109" s="25"/>
      <c r="C109" s="124">
        <f>SUM(C105:C108)</f>
        <v>32</v>
      </c>
      <c r="D109" s="6"/>
      <c r="E109" s="60"/>
      <c r="F109" s="71">
        <f>SUM(F105:F108)</f>
        <v>0</v>
      </c>
      <c r="J109" s="41"/>
      <c r="K109" s="41"/>
      <c r="L109" s="41"/>
    </row>
    <row r="110" spans="1:12" ht="17" customHeight="1" x14ac:dyDescent="0.15">
      <c r="A110" s="26"/>
      <c r="B110" s="26"/>
      <c r="C110" s="125"/>
      <c r="D110" s="28">
        <v>0</v>
      </c>
      <c r="E110" s="27"/>
      <c r="F110" s="29"/>
      <c r="J110" s="41"/>
      <c r="K110" s="41"/>
      <c r="L110" s="41"/>
    </row>
    <row r="111" spans="1:12" ht="17" customHeight="1" x14ac:dyDescent="0.15">
      <c r="A111" s="59" t="s">
        <v>29</v>
      </c>
      <c r="B111" s="32" t="s">
        <v>9</v>
      </c>
      <c r="C111" s="126">
        <f>C11</f>
        <v>765000</v>
      </c>
      <c r="D111" s="64">
        <v>0</v>
      </c>
      <c r="E111" s="140"/>
      <c r="F111" s="75">
        <f>SUM(C111*D111)</f>
        <v>0</v>
      </c>
      <c r="J111" s="41"/>
      <c r="K111" s="41"/>
      <c r="L111" s="41"/>
    </row>
    <row r="112" spans="1:12" ht="17" customHeight="1" x14ac:dyDescent="0.15">
      <c r="A112" s="59" t="s">
        <v>30</v>
      </c>
      <c r="B112" s="32" t="s">
        <v>9</v>
      </c>
      <c r="C112" s="126">
        <f t="shared" ref="C112:C118" si="17">C12</f>
        <v>285000</v>
      </c>
      <c r="D112" s="64">
        <v>0</v>
      </c>
      <c r="E112" s="141"/>
      <c r="F112" s="75">
        <f t="shared" ref="F112:F118" si="18">SUM(C112*D112)</f>
        <v>0</v>
      </c>
      <c r="J112" s="41"/>
      <c r="K112" s="41"/>
      <c r="L112" s="41"/>
    </row>
    <row r="113" spans="1:12" ht="17" customHeight="1" x14ac:dyDescent="0.15">
      <c r="A113" s="59" t="s">
        <v>31</v>
      </c>
      <c r="B113" s="32" t="s">
        <v>9</v>
      </c>
      <c r="C113" s="126">
        <f t="shared" si="17"/>
        <v>315000</v>
      </c>
      <c r="D113" s="64">
        <v>0</v>
      </c>
      <c r="E113" s="141"/>
      <c r="F113" s="75">
        <f t="shared" si="18"/>
        <v>0</v>
      </c>
      <c r="J113" s="41"/>
      <c r="K113" s="41"/>
      <c r="L113" s="41"/>
    </row>
    <row r="114" spans="1:12" ht="17" customHeight="1" x14ac:dyDescent="0.15">
      <c r="A114" s="59" t="s">
        <v>34</v>
      </c>
      <c r="B114" s="32" t="s">
        <v>9</v>
      </c>
      <c r="C114" s="126">
        <f t="shared" si="17"/>
        <v>110000</v>
      </c>
      <c r="D114" s="64">
        <v>0</v>
      </c>
      <c r="E114" s="141"/>
      <c r="F114" s="75">
        <f t="shared" si="18"/>
        <v>0</v>
      </c>
      <c r="J114" s="41"/>
      <c r="K114" s="41"/>
      <c r="L114" s="41"/>
    </row>
    <row r="115" spans="1:12" ht="17" customHeight="1" x14ac:dyDescent="0.15">
      <c r="A115" s="59" t="s">
        <v>32</v>
      </c>
      <c r="B115" s="32" t="s">
        <v>9</v>
      </c>
      <c r="C115" s="126">
        <f t="shared" si="17"/>
        <v>775000</v>
      </c>
      <c r="D115" s="64">
        <v>0</v>
      </c>
      <c r="E115" s="141"/>
      <c r="F115" s="75">
        <f t="shared" si="18"/>
        <v>0</v>
      </c>
      <c r="J115" s="41"/>
      <c r="K115" s="41"/>
      <c r="L115" s="41"/>
    </row>
    <row r="116" spans="1:12" ht="17" customHeight="1" x14ac:dyDescent="0.15">
      <c r="A116" s="59" t="s">
        <v>35</v>
      </c>
      <c r="B116" s="32" t="s">
        <v>9</v>
      </c>
      <c r="C116" s="126">
        <f t="shared" si="17"/>
        <v>55000</v>
      </c>
      <c r="D116" s="64">
        <v>0</v>
      </c>
      <c r="E116" s="141"/>
      <c r="F116" s="75">
        <f t="shared" si="18"/>
        <v>0</v>
      </c>
      <c r="J116" s="41"/>
      <c r="K116" s="41"/>
      <c r="L116" s="41"/>
    </row>
    <row r="117" spans="1:12" ht="17" customHeight="1" x14ac:dyDescent="0.15">
      <c r="A117" s="59" t="s">
        <v>33</v>
      </c>
      <c r="B117" s="32" t="s">
        <v>9</v>
      </c>
      <c r="C117" s="126">
        <f t="shared" si="17"/>
        <v>750000</v>
      </c>
      <c r="D117" s="64">
        <v>0</v>
      </c>
      <c r="E117" s="141"/>
      <c r="F117" s="75">
        <f t="shared" si="18"/>
        <v>0</v>
      </c>
      <c r="J117" s="41"/>
      <c r="K117" s="41"/>
      <c r="L117" s="41"/>
    </row>
    <row r="118" spans="1:12" ht="17" customHeight="1" x14ac:dyDescent="0.15">
      <c r="A118" s="59" t="s">
        <v>36</v>
      </c>
      <c r="B118" s="59" t="s">
        <v>9</v>
      </c>
      <c r="C118" s="126">
        <f t="shared" si="17"/>
        <v>215000</v>
      </c>
      <c r="D118" s="64">
        <v>0</v>
      </c>
      <c r="E118" s="141"/>
      <c r="F118" s="75">
        <f t="shared" si="18"/>
        <v>0</v>
      </c>
      <c r="J118" s="41"/>
      <c r="K118" s="41"/>
      <c r="L118" s="41"/>
    </row>
    <row r="119" spans="1:12" ht="17" customHeight="1" x14ac:dyDescent="0.15">
      <c r="A119" s="25" t="s">
        <v>41</v>
      </c>
      <c r="B119" s="97"/>
      <c r="C119" s="127">
        <f>SUM(C111:C118)</f>
        <v>3270000</v>
      </c>
      <c r="D119" s="97"/>
      <c r="E119" s="142"/>
      <c r="F119" s="71">
        <f>SUM(F111:F118)</f>
        <v>0</v>
      </c>
      <c r="J119" s="41"/>
      <c r="K119" s="41"/>
      <c r="L119" s="41"/>
    </row>
    <row r="120" spans="1:12" ht="17" customHeight="1" x14ac:dyDescent="0.15">
      <c r="A120" s="26"/>
      <c r="B120" s="48"/>
      <c r="C120" s="128"/>
      <c r="D120" s="33"/>
      <c r="E120" s="49"/>
      <c r="F120" s="51"/>
      <c r="J120" s="41"/>
      <c r="K120" s="41"/>
      <c r="L120" s="41"/>
    </row>
    <row r="121" spans="1:12" ht="17" customHeight="1" x14ac:dyDescent="0.15">
      <c r="A121" s="121" t="s">
        <v>50</v>
      </c>
      <c r="B121" s="59" t="s">
        <v>3</v>
      </c>
      <c r="C121" s="122">
        <v>1</v>
      </c>
      <c r="D121" s="65">
        <v>0</v>
      </c>
      <c r="E121" s="102"/>
      <c r="F121" s="115">
        <f>D121*12</f>
        <v>0</v>
      </c>
      <c r="J121" s="41"/>
      <c r="K121" s="41"/>
      <c r="L121" s="41"/>
    </row>
    <row r="122" spans="1:12" ht="17" customHeight="1" x14ac:dyDescent="0.15">
      <c r="A122" s="121" t="s">
        <v>51</v>
      </c>
      <c r="B122" s="59" t="s">
        <v>3</v>
      </c>
      <c r="C122" s="122">
        <v>1</v>
      </c>
      <c r="D122" s="65">
        <v>0</v>
      </c>
      <c r="E122" s="101"/>
      <c r="F122" s="115">
        <f t="shared" ref="F122:F124" si="19">D122*12</f>
        <v>0</v>
      </c>
      <c r="J122" s="41"/>
      <c r="K122" s="41"/>
      <c r="L122" s="41"/>
    </row>
    <row r="123" spans="1:12" ht="17" customHeight="1" x14ac:dyDescent="0.15">
      <c r="A123" s="121" t="s">
        <v>52</v>
      </c>
      <c r="B123" s="59" t="s">
        <v>3</v>
      </c>
      <c r="C123" s="122">
        <v>1</v>
      </c>
      <c r="D123" s="65">
        <v>0</v>
      </c>
      <c r="E123" s="101"/>
      <c r="F123" s="115">
        <f t="shared" si="19"/>
        <v>0</v>
      </c>
      <c r="J123" s="41"/>
      <c r="K123" s="41"/>
      <c r="L123" s="41"/>
    </row>
    <row r="124" spans="1:12" ht="17" customHeight="1" x14ac:dyDescent="0.15">
      <c r="A124" s="121" t="s">
        <v>53</v>
      </c>
      <c r="B124" s="59" t="s">
        <v>3</v>
      </c>
      <c r="C124" s="122">
        <v>1</v>
      </c>
      <c r="D124" s="65">
        <v>0</v>
      </c>
      <c r="E124" s="101"/>
      <c r="F124" s="115">
        <f t="shared" si="19"/>
        <v>0</v>
      </c>
      <c r="J124" s="41"/>
      <c r="K124" s="41"/>
      <c r="L124" s="41"/>
    </row>
    <row r="125" spans="1:12" ht="17" customHeight="1" x14ac:dyDescent="0.15">
      <c r="A125" s="38"/>
      <c r="B125" s="48"/>
      <c r="C125" s="96"/>
      <c r="D125" s="50"/>
      <c r="E125" s="49"/>
      <c r="F125" s="51"/>
      <c r="J125" s="41"/>
      <c r="K125" s="41"/>
      <c r="L125" s="41"/>
    </row>
    <row r="126" spans="1:12" s="90" customFormat="1" ht="17" customHeight="1" x14ac:dyDescent="0.15">
      <c r="A126" s="86" t="s">
        <v>37</v>
      </c>
      <c r="B126" s="86"/>
      <c r="C126" s="130"/>
      <c r="D126" s="87"/>
      <c r="E126" s="88"/>
      <c r="F126" s="89"/>
      <c r="G126" s="11"/>
      <c r="H126" s="11"/>
      <c r="I126" s="11"/>
      <c r="J126" s="11"/>
      <c r="K126" s="11"/>
      <c r="L126" s="11"/>
    </row>
    <row r="127" spans="1:12" s="41" customFormat="1" ht="17" customHeight="1" x14ac:dyDescent="0.15">
      <c r="A127" s="132" t="s">
        <v>54</v>
      </c>
      <c r="B127" s="70"/>
      <c r="C127" s="131">
        <v>1</v>
      </c>
      <c r="D127" s="63">
        <v>0</v>
      </c>
      <c r="E127" s="92"/>
      <c r="F127" s="73">
        <f>(C127*D127)*12</f>
        <v>0</v>
      </c>
      <c r="G127" s="11"/>
      <c r="H127" s="11"/>
      <c r="I127" s="11"/>
      <c r="J127" s="11"/>
      <c r="K127" s="11"/>
      <c r="L127" s="11"/>
    </row>
    <row r="128" spans="1:12" s="41" customFormat="1" ht="17" customHeight="1" x14ac:dyDescent="0.15">
      <c r="A128" s="133" t="s">
        <v>55</v>
      </c>
      <c r="B128" s="70"/>
      <c r="C128" s="131">
        <v>1</v>
      </c>
      <c r="D128" s="63">
        <v>0</v>
      </c>
      <c r="E128" s="92"/>
      <c r="F128" s="73">
        <f>(C128*D128)*12</f>
        <v>0</v>
      </c>
      <c r="G128" s="11"/>
      <c r="H128" s="11"/>
      <c r="I128" s="11"/>
      <c r="J128" s="11"/>
      <c r="K128" s="11"/>
      <c r="L128" s="11"/>
    </row>
    <row r="129" spans="1:12" s="41" customFormat="1" ht="17" customHeight="1" x14ac:dyDescent="0.15">
      <c r="A129" s="132" t="s">
        <v>56</v>
      </c>
      <c r="B129" s="70"/>
      <c r="C129" s="131">
        <v>12</v>
      </c>
      <c r="D129" s="63">
        <v>0</v>
      </c>
      <c r="E129" s="92"/>
      <c r="F129" s="73">
        <f>(C129*D129)*12</f>
        <v>0</v>
      </c>
      <c r="G129" s="11"/>
      <c r="H129" s="11"/>
      <c r="I129" s="11"/>
      <c r="J129" s="11"/>
      <c r="K129" s="11"/>
      <c r="L129" s="11"/>
    </row>
    <row r="130" spans="1:12" s="41" customFormat="1" ht="17" customHeight="1" x14ac:dyDescent="0.15">
      <c r="A130" s="132" t="s">
        <v>60</v>
      </c>
      <c r="B130" s="70"/>
      <c r="C130" s="131">
        <v>1</v>
      </c>
      <c r="D130" s="63">
        <v>0</v>
      </c>
      <c r="E130" s="92"/>
      <c r="F130" s="73">
        <f>(C130*D130)*12</f>
        <v>0</v>
      </c>
      <c r="G130" s="11"/>
      <c r="H130" s="11"/>
      <c r="I130" s="11"/>
      <c r="J130" s="11"/>
      <c r="K130" s="11"/>
      <c r="L130" s="11"/>
    </row>
    <row r="131" spans="1:12" s="41" customFormat="1" ht="17" customHeight="1" x14ac:dyDescent="0.15">
      <c r="A131" s="132" t="s">
        <v>21</v>
      </c>
      <c r="B131" s="70"/>
      <c r="C131" s="131">
        <v>1</v>
      </c>
      <c r="D131" s="63">
        <v>0</v>
      </c>
      <c r="E131" s="92"/>
      <c r="F131" s="73">
        <f>(C131*D131)*12</f>
        <v>0</v>
      </c>
      <c r="G131" s="11"/>
      <c r="H131" s="11"/>
      <c r="I131" s="11"/>
      <c r="J131" s="11"/>
      <c r="K131" s="11"/>
      <c r="L131" s="11"/>
    </row>
    <row r="132" spans="1:12" s="90" customFormat="1" ht="17" customHeight="1" x14ac:dyDescent="0.15">
      <c r="A132" s="86" t="s">
        <v>38</v>
      </c>
      <c r="B132" s="86"/>
      <c r="C132" s="130"/>
      <c r="D132" s="87"/>
      <c r="E132" s="88"/>
      <c r="F132" s="87"/>
      <c r="G132" s="11"/>
      <c r="H132" s="11"/>
      <c r="I132" s="11"/>
      <c r="J132" s="11"/>
      <c r="K132" s="11"/>
      <c r="L132" s="11"/>
    </row>
    <row r="133" spans="1:12" s="41" customFormat="1" ht="17" customHeight="1" x14ac:dyDescent="0.15">
      <c r="A133" s="132" t="s">
        <v>54</v>
      </c>
      <c r="B133" s="70"/>
      <c r="C133" s="131">
        <v>1</v>
      </c>
      <c r="D133" s="63">
        <v>0</v>
      </c>
      <c r="E133" s="92"/>
      <c r="F133" s="73">
        <f>(C133*D133)*12</f>
        <v>0</v>
      </c>
      <c r="G133" s="11"/>
      <c r="H133" s="11"/>
      <c r="I133" s="11"/>
      <c r="J133" s="11"/>
      <c r="K133" s="11"/>
      <c r="L133" s="11"/>
    </row>
    <row r="134" spans="1:12" s="41" customFormat="1" ht="17" customHeight="1" x14ac:dyDescent="0.15">
      <c r="A134" s="133" t="s">
        <v>55</v>
      </c>
      <c r="B134" s="1"/>
      <c r="C134" s="123">
        <v>1</v>
      </c>
      <c r="D134" s="63">
        <v>0</v>
      </c>
      <c r="E134" s="92"/>
      <c r="F134" s="73">
        <f>(C134*D134)*12</f>
        <v>0</v>
      </c>
      <c r="G134" s="11"/>
      <c r="H134" s="11"/>
      <c r="I134" s="11"/>
      <c r="J134" s="11"/>
      <c r="K134" s="11"/>
      <c r="L134" s="11"/>
    </row>
    <row r="135" spans="1:12" s="41" customFormat="1" ht="17" customHeight="1" x14ac:dyDescent="0.15">
      <c r="A135" s="132" t="s">
        <v>56</v>
      </c>
      <c r="B135" s="1"/>
      <c r="C135" s="123">
        <v>4</v>
      </c>
      <c r="D135" s="63">
        <v>0</v>
      </c>
      <c r="E135" s="92"/>
      <c r="F135" s="73">
        <f>(C135*D135)*12</f>
        <v>0</v>
      </c>
      <c r="G135" s="11"/>
      <c r="H135" s="11"/>
      <c r="I135" s="11"/>
      <c r="J135" s="11"/>
      <c r="K135" s="11"/>
      <c r="L135" s="11"/>
    </row>
    <row r="136" spans="1:12" s="41" customFormat="1" ht="17" customHeight="1" x14ac:dyDescent="0.15">
      <c r="A136" s="132" t="s">
        <v>60</v>
      </c>
      <c r="B136" s="1"/>
      <c r="C136" s="123">
        <v>1</v>
      </c>
      <c r="D136" s="63">
        <v>0</v>
      </c>
      <c r="E136" s="92"/>
      <c r="F136" s="73">
        <f>(C136*D136)*12</f>
        <v>0</v>
      </c>
      <c r="G136" s="11"/>
      <c r="H136" s="11"/>
      <c r="I136" s="11"/>
      <c r="J136" s="11"/>
      <c r="K136" s="11"/>
      <c r="L136" s="11"/>
    </row>
    <row r="137" spans="1:12" s="41" customFormat="1" ht="17" customHeight="1" x14ac:dyDescent="0.15">
      <c r="A137" s="132" t="s">
        <v>21</v>
      </c>
      <c r="B137" s="1"/>
      <c r="C137" s="123">
        <v>1</v>
      </c>
      <c r="D137" s="63">
        <v>0</v>
      </c>
      <c r="E137" s="60"/>
      <c r="F137" s="73">
        <f>(C137*D137)*12</f>
        <v>0</v>
      </c>
      <c r="G137" s="11"/>
      <c r="H137" s="11"/>
      <c r="I137" s="11"/>
      <c r="J137" s="11"/>
      <c r="K137" s="11"/>
      <c r="L137" s="11"/>
    </row>
    <row r="138" spans="1:12" s="90" customFormat="1" ht="17" customHeight="1" x14ac:dyDescent="0.15">
      <c r="A138" s="86" t="s">
        <v>39</v>
      </c>
      <c r="B138" s="86"/>
      <c r="C138" s="130"/>
      <c r="D138" s="87"/>
      <c r="E138" s="88"/>
      <c r="F138" s="87"/>
      <c r="G138" s="11"/>
      <c r="H138" s="11"/>
      <c r="I138" s="11"/>
      <c r="J138" s="11"/>
      <c r="K138" s="11"/>
      <c r="L138" s="11"/>
    </row>
    <row r="139" spans="1:12" s="41" customFormat="1" ht="17" customHeight="1" x14ac:dyDescent="0.15">
      <c r="A139" s="132" t="s">
        <v>54</v>
      </c>
      <c r="B139" s="1"/>
      <c r="C139" s="123">
        <v>1</v>
      </c>
      <c r="D139" s="95">
        <v>0</v>
      </c>
      <c r="E139" s="92"/>
      <c r="F139" s="73">
        <f>(C139*D139)*12</f>
        <v>0</v>
      </c>
      <c r="G139" s="11"/>
      <c r="H139" s="11"/>
      <c r="I139" s="11"/>
      <c r="J139" s="11"/>
      <c r="K139" s="11"/>
      <c r="L139" s="11"/>
    </row>
    <row r="140" spans="1:12" s="41" customFormat="1" ht="17" customHeight="1" x14ac:dyDescent="0.15">
      <c r="A140" s="133" t="s">
        <v>55</v>
      </c>
      <c r="B140" s="1"/>
      <c r="C140" s="123">
        <v>1</v>
      </c>
      <c r="D140" s="95">
        <v>0</v>
      </c>
      <c r="E140" s="92"/>
      <c r="F140" s="73">
        <f>(C140*D140)*12</f>
        <v>0</v>
      </c>
      <c r="G140" s="11"/>
      <c r="H140" s="11"/>
      <c r="I140" s="11"/>
      <c r="J140" s="11"/>
      <c r="K140" s="11"/>
      <c r="L140" s="11"/>
    </row>
    <row r="141" spans="1:12" s="41" customFormat="1" ht="17" customHeight="1" x14ac:dyDescent="0.15">
      <c r="A141" s="132" t="s">
        <v>56</v>
      </c>
      <c r="B141" s="1"/>
      <c r="C141" s="123">
        <v>7</v>
      </c>
      <c r="D141" s="95">
        <v>0</v>
      </c>
      <c r="E141" s="92"/>
      <c r="F141" s="73">
        <f>(C141*D141)*12</f>
        <v>0</v>
      </c>
      <c r="G141" s="11"/>
      <c r="H141" s="11"/>
      <c r="I141" s="11"/>
      <c r="J141" s="11"/>
      <c r="K141" s="11"/>
      <c r="L141" s="11"/>
    </row>
    <row r="142" spans="1:12" s="41" customFormat="1" ht="17" customHeight="1" x14ac:dyDescent="0.15">
      <c r="A142" s="132" t="s">
        <v>60</v>
      </c>
      <c r="B142" s="1"/>
      <c r="C142" s="123">
        <v>1</v>
      </c>
      <c r="D142" s="95">
        <v>0</v>
      </c>
      <c r="E142" s="92"/>
      <c r="F142" s="73">
        <f>(C142*D142)*12</f>
        <v>0</v>
      </c>
      <c r="G142" s="11"/>
      <c r="H142" s="11"/>
      <c r="I142" s="11"/>
      <c r="J142" s="11"/>
      <c r="K142" s="11"/>
      <c r="L142" s="11"/>
    </row>
    <row r="143" spans="1:12" s="41" customFormat="1" ht="17" customHeight="1" x14ac:dyDescent="0.15">
      <c r="A143" s="132" t="s">
        <v>21</v>
      </c>
      <c r="B143" s="1"/>
      <c r="C143" s="123">
        <v>1</v>
      </c>
      <c r="D143" s="95">
        <v>0</v>
      </c>
      <c r="E143" s="60"/>
      <c r="F143" s="73">
        <f>(C143*D143)*12</f>
        <v>0</v>
      </c>
      <c r="G143" s="11"/>
      <c r="H143" s="11"/>
      <c r="I143" s="11"/>
      <c r="J143" s="11"/>
      <c r="K143" s="11"/>
      <c r="L143" s="11"/>
    </row>
    <row r="144" spans="1:12" s="90" customFormat="1" ht="17" customHeight="1" x14ac:dyDescent="0.15">
      <c r="A144" s="86" t="s">
        <v>40</v>
      </c>
      <c r="B144" s="86"/>
      <c r="C144" s="130"/>
      <c r="D144" s="87"/>
      <c r="E144" s="88"/>
      <c r="F144" s="87"/>
      <c r="G144" s="11"/>
      <c r="H144" s="11"/>
      <c r="I144" s="11"/>
      <c r="J144" s="11"/>
      <c r="K144" s="11"/>
      <c r="L144" s="11"/>
    </row>
    <row r="145" spans="1:12" s="41" customFormat="1" ht="17" customHeight="1" x14ac:dyDescent="0.15">
      <c r="A145" s="132" t="s">
        <v>54</v>
      </c>
      <c r="B145" s="1"/>
      <c r="C145" s="123">
        <v>1</v>
      </c>
      <c r="D145" s="95">
        <v>0</v>
      </c>
      <c r="E145" s="92"/>
      <c r="F145" s="73">
        <f>(C145*D145)*12</f>
        <v>0</v>
      </c>
      <c r="G145" s="11"/>
      <c r="H145" s="11"/>
      <c r="I145" s="11"/>
      <c r="J145" s="11"/>
      <c r="K145" s="11"/>
      <c r="L145" s="11"/>
    </row>
    <row r="146" spans="1:12" s="41" customFormat="1" ht="17" customHeight="1" x14ac:dyDescent="0.15">
      <c r="A146" s="133" t="s">
        <v>55</v>
      </c>
      <c r="B146" s="1"/>
      <c r="C146" s="123">
        <v>1</v>
      </c>
      <c r="D146" s="95">
        <v>0</v>
      </c>
      <c r="E146" s="92"/>
      <c r="F146" s="73">
        <f>(C146*D146)*12</f>
        <v>0</v>
      </c>
      <c r="G146" s="11"/>
      <c r="H146" s="11"/>
      <c r="I146" s="11"/>
      <c r="J146" s="11"/>
      <c r="K146" s="11"/>
      <c r="L146" s="11"/>
    </row>
    <row r="147" spans="1:12" s="41" customFormat="1" ht="17" customHeight="1" x14ac:dyDescent="0.15">
      <c r="A147" s="132" t="s">
        <v>56</v>
      </c>
      <c r="B147" s="1"/>
      <c r="C147" s="123">
        <v>9</v>
      </c>
      <c r="D147" s="95">
        <v>0</v>
      </c>
      <c r="E147" s="92"/>
      <c r="F147" s="73">
        <f>(C147*D147)*12</f>
        <v>0</v>
      </c>
      <c r="G147" s="11"/>
      <c r="H147" s="11"/>
      <c r="I147" s="11"/>
      <c r="J147" s="11"/>
      <c r="K147" s="11"/>
      <c r="L147" s="11"/>
    </row>
    <row r="148" spans="1:12" s="41" customFormat="1" ht="17" customHeight="1" x14ac:dyDescent="0.15">
      <c r="A148" s="132" t="s">
        <v>60</v>
      </c>
      <c r="B148" s="1"/>
      <c r="C148" s="123">
        <v>1</v>
      </c>
      <c r="D148" s="95">
        <v>0</v>
      </c>
      <c r="E148" s="92"/>
      <c r="F148" s="73">
        <f>(C148*D148)*12</f>
        <v>0</v>
      </c>
      <c r="G148" s="11"/>
      <c r="H148" s="11"/>
      <c r="I148" s="11"/>
      <c r="J148" s="11"/>
      <c r="K148" s="11"/>
      <c r="L148" s="11"/>
    </row>
    <row r="149" spans="1:12" s="41" customFormat="1" ht="17" customHeight="1" x14ac:dyDescent="0.15">
      <c r="A149" s="132" t="s">
        <v>21</v>
      </c>
      <c r="B149" s="1"/>
      <c r="C149" s="123">
        <v>1</v>
      </c>
      <c r="D149" s="95">
        <v>0</v>
      </c>
      <c r="E149" s="60"/>
      <c r="F149" s="73">
        <f>(C149*D149)*12</f>
        <v>0</v>
      </c>
      <c r="G149" s="11"/>
      <c r="H149" s="11"/>
      <c r="I149" s="11"/>
      <c r="J149" s="11"/>
      <c r="K149" s="11"/>
      <c r="L149" s="11"/>
    </row>
    <row r="150" spans="1:12" ht="17" customHeight="1" x14ac:dyDescent="0.15">
      <c r="A150" s="16"/>
      <c r="B150" s="16"/>
      <c r="C150" s="17"/>
      <c r="D150" s="103" t="s">
        <v>28</v>
      </c>
      <c r="E150" s="105"/>
      <c r="F150" s="71">
        <f>SUM(F109,F119,F125,F121:F124,F127:F131,F133:F137,F139:F143,F145:F149)</f>
        <v>0</v>
      </c>
    </row>
    <row r="151" spans="1:12" s="41" customFormat="1" ht="21" customHeight="1" x14ac:dyDescent="0.15">
      <c r="A151" s="16"/>
      <c r="B151" s="42"/>
      <c r="C151" s="47"/>
      <c r="D151" s="43"/>
      <c r="E151" s="44"/>
      <c r="F151" s="45"/>
      <c r="G151" s="11"/>
      <c r="H151" s="11"/>
      <c r="I151" s="11"/>
      <c r="J151" s="11"/>
    </row>
    <row r="152" spans="1:12" ht="66" customHeight="1" x14ac:dyDescent="0.15">
      <c r="A152" s="2" t="s">
        <v>26</v>
      </c>
      <c r="B152" s="143">
        <f>F150+F101+J52</f>
        <v>0</v>
      </c>
      <c r="C152" s="143"/>
      <c r="D152" s="144" t="s">
        <v>27</v>
      </c>
      <c r="E152" s="145"/>
      <c r="F152" s="145"/>
    </row>
    <row r="153" spans="1:12" x14ac:dyDescent="0.15">
      <c r="A153" s="52"/>
      <c r="B153" s="53"/>
      <c r="C153" s="54"/>
      <c r="D153" s="43"/>
      <c r="E153" s="44"/>
      <c r="F153" s="45"/>
    </row>
    <row r="154" spans="1:12" x14ac:dyDescent="0.15">
      <c r="A154" s="52"/>
      <c r="B154" s="53"/>
      <c r="C154" s="54"/>
      <c r="D154" s="43"/>
      <c r="E154" s="44"/>
      <c r="F154" s="45"/>
    </row>
    <row r="155" spans="1:12" ht="25" customHeight="1" x14ac:dyDescent="0.15">
      <c r="A155" s="2" t="s">
        <v>14</v>
      </c>
      <c r="B155" s="146"/>
      <c r="C155" s="147"/>
      <c r="D155" s="43"/>
      <c r="E155" s="44"/>
      <c r="F155" s="45"/>
    </row>
    <row r="156" spans="1:12" ht="25" customHeight="1" x14ac:dyDescent="0.15">
      <c r="A156" s="3"/>
      <c r="B156" s="5"/>
      <c r="C156" s="5"/>
    </row>
    <row r="157" spans="1:12" ht="25" customHeight="1" x14ac:dyDescent="0.15">
      <c r="A157" s="4" t="s">
        <v>15</v>
      </c>
      <c r="B157" s="148" t="s">
        <v>16</v>
      </c>
      <c r="C157" s="149"/>
    </row>
    <row r="158" spans="1:12" ht="25" customHeight="1" x14ac:dyDescent="0.15">
      <c r="A158" s="56"/>
      <c r="B158" s="57"/>
      <c r="C158" s="57"/>
    </row>
    <row r="159" spans="1:12" ht="25" customHeight="1" x14ac:dyDescent="0.15">
      <c r="A159" s="4" t="s">
        <v>57</v>
      </c>
      <c r="B159" s="148" t="s">
        <v>16</v>
      </c>
      <c r="C159" s="149"/>
    </row>
    <row r="160" spans="1:12" ht="25" customHeight="1" x14ac:dyDescent="0.15">
      <c r="A160" s="56"/>
      <c r="B160" s="57"/>
      <c r="C160" s="57"/>
    </row>
    <row r="161" spans="1:3" ht="30" customHeight="1" x14ac:dyDescent="0.15">
      <c r="A161" s="2" t="s">
        <v>58</v>
      </c>
      <c r="B161" s="148" t="s">
        <v>16</v>
      </c>
      <c r="C161" s="149"/>
    </row>
    <row r="162" spans="1:3" ht="30" customHeight="1" x14ac:dyDescent="0.15">
      <c r="A162" s="52"/>
      <c r="B162" s="57"/>
      <c r="C162" s="57"/>
    </row>
    <row r="163" spans="1:3" ht="25" customHeight="1" x14ac:dyDescent="0.15">
      <c r="A163" s="2" t="s">
        <v>17</v>
      </c>
      <c r="B163" s="146"/>
      <c r="C163" s="147"/>
    </row>
    <row r="164" spans="1:3" ht="25" customHeight="1" x14ac:dyDescent="0.15">
      <c r="A164" s="69"/>
      <c r="B164" s="147"/>
      <c r="C164" s="147"/>
    </row>
    <row r="165" spans="1:3" ht="20" customHeight="1" x14ac:dyDescent="0.15">
      <c r="A165" s="3"/>
      <c r="B165" s="5"/>
      <c r="C165" s="5"/>
    </row>
    <row r="166" spans="1:3" ht="61.25" customHeight="1" x14ac:dyDescent="0.15">
      <c r="A166" s="4" t="s">
        <v>18</v>
      </c>
      <c r="B166" s="146" t="s">
        <v>12</v>
      </c>
      <c r="C166" s="147"/>
    </row>
  </sheetData>
  <sheetProtection algorithmName="SHA-512" hashValue="Vln4Z5LMfqfp8/R6OLB3tUeCfg7FYio+5b9FejjnasKlWXuHXAJIZ5baW5WyffsbKOBWTqtXSzv5kcckfN17oQ==" saltValue="f609pjvA9Xm73CXfN22YZQ==" spinCount="100000" sheet="1" objects="1" scenarios="1" selectLockedCells="1"/>
  <mergeCells count="18">
    <mergeCell ref="E111:E119"/>
    <mergeCell ref="G21:G26"/>
    <mergeCell ref="E64:E65"/>
    <mergeCell ref="E66:E67"/>
    <mergeCell ref="E68:E69"/>
    <mergeCell ref="B152:C152"/>
    <mergeCell ref="D152:F152"/>
    <mergeCell ref="B166:C166"/>
    <mergeCell ref="B157:C157"/>
    <mergeCell ref="B161:C161"/>
    <mergeCell ref="B159:C159"/>
    <mergeCell ref="B155:C155"/>
    <mergeCell ref="B163:C164"/>
    <mergeCell ref="E5:E9"/>
    <mergeCell ref="D52:G52"/>
    <mergeCell ref="E62:E63"/>
    <mergeCell ref="E11:E19"/>
    <mergeCell ref="G11:G19"/>
  </mergeCells>
  <phoneticPr fontId="6" type="noConversion"/>
  <pageMargins left="0.75" right="0.75" top="1" bottom="1" header="0.5" footer="0.5"/>
  <pageSetup paperSize="8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Gemeente Bergen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2014-10-31T15:34:42Z</dcterms:created>
  <dcterms:modified xsi:type="dcterms:W3CDTF">2016-06-09T08:53:11Z</dcterms:modified>
</cp:coreProperties>
</file>