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3620" windowHeight="7230"/>
  </bookViews>
  <sheets>
    <sheet name="Rekenvoorbeeld" sheetId="4" r:id="rId1"/>
  </sheets>
  <calcPr calcId="145621"/>
</workbook>
</file>

<file path=xl/calcChain.xml><?xml version="1.0" encoding="utf-8"?>
<calcChain xmlns="http://schemas.openxmlformats.org/spreadsheetml/2006/main">
  <c r="D15" i="4" l="1"/>
  <c r="D10" i="4"/>
  <c r="D11" i="4"/>
  <c r="D12" i="4"/>
  <c r="D13" i="4"/>
  <c r="D14" i="4"/>
  <c r="D16" i="4"/>
  <c r="D17" i="4"/>
  <c r="D18" i="4"/>
  <c r="D19" i="4"/>
  <c r="F53" i="4"/>
  <c r="F54" i="4"/>
  <c r="F55" i="4"/>
  <c r="F56" i="4"/>
  <c r="F57" i="4"/>
  <c r="F58" i="4"/>
  <c r="F59" i="4"/>
  <c r="F60" i="4"/>
  <c r="F61" i="4"/>
  <c r="F52" i="4"/>
  <c r="E53" i="4"/>
  <c r="E54" i="4"/>
  <c r="E55" i="4"/>
  <c r="E56" i="4"/>
  <c r="E57" i="4"/>
  <c r="E58" i="4"/>
  <c r="E59" i="4"/>
  <c r="E60" i="4"/>
  <c r="E61" i="4"/>
  <c r="E52" i="4"/>
  <c r="D53" i="4"/>
  <c r="D54" i="4"/>
  <c r="D55" i="4"/>
  <c r="D56" i="4"/>
  <c r="D57" i="4"/>
  <c r="D58" i="4"/>
  <c r="D59" i="4"/>
  <c r="D60" i="4"/>
  <c r="D61" i="4"/>
  <c r="D52" i="4"/>
  <c r="C19" i="4"/>
  <c r="C53" i="4"/>
  <c r="C54" i="4"/>
  <c r="C55" i="4"/>
  <c r="C56" i="4"/>
  <c r="C57" i="4"/>
  <c r="C58" i="4"/>
  <c r="C59" i="4"/>
  <c r="C60" i="4"/>
  <c r="C61" i="4"/>
  <c r="C52" i="4"/>
  <c r="C27" i="4"/>
  <c r="C47" i="4" l="1"/>
  <c r="C46" i="4"/>
  <c r="C44" i="4"/>
  <c r="C43" i="4"/>
  <c r="C42" i="4"/>
  <c r="C40" i="4"/>
  <c r="C39" i="4"/>
  <c r="C38" i="4"/>
  <c r="C45" i="4"/>
  <c r="C41" i="4"/>
  <c r="F47" i="4" l="1"/>
  <c r="F46" i="4"/>
  <c r="G46" i="4" s="1"/>
  <c r="C18" i="4" s="1"/>
  <c r="D39" i="4"/>
  <c r="E39" i="4" s="1"/>
  <c r="D43" i="4"/>
  <c r="E43" i="4" s="1"/>
  <c r="D47" i="4"/>
  <c r="E47" i="4" s="1"/>
  <c r="D46" i="4"/>
  <c r="E46" i="4" s="1"/>
  <c r="D40" i="4"/>
  <c r="E40" i="4" s="1"/>
  <c r="D44" i="4"/>
  <c r="E44" i="4" s="1"/>
  <c r="D38" i="4"/>
  <c r="E38" i="4" s="1"/>
  <c r="D41" i="4"/>
  <c r="E41" i="4" s="1"/>
  <c r="D45" i="4"/>
  <c r="E45" i="4" s="1"/>
  <c r="D42" i="4"/>
  <c r="E42" i="4" s="1"/>
  <c r="C24" i="4"/>
  <c r="D24" i="4" s="1"/>
  <c r="E24" i="4" s="1"/>
  <c r="B10" i="4" s="1"/>
  <c r="C25" i="4"/>
  <c r="D25" i="4" s="1"/>
  <c r="E25" i="4" s="1"/>
  <c r="B11" i="4" s="1"/>
  <c r="C26" i="4"/>
  <c r="D26" i="4" s="1"/>
  <c r="E26" i="4" s="1"/>
  <c r="B12" i="4" s="1"/>
  <c r="D27" i="4"/>
  <c r="E27" i="4" s="1"/>
  <c r="B13" i="4" s="1"/>
  <c r="C28" i="4"/>
  <c r="D28" i="4" s="1"/>
  <c r="E28" i="4" s="1"/>
  <c r="B14" i="4" s="1"/>
  <c r="C29" i="4"/>
  <c r="D29" i="4" s="1"/>
  <c r="E29" i="4" s="1"/>
  <c r="B15" i="4" s="1"/>
  <c r="C30" i="4"/>
  <c r="D30" i="4" s="1"/>
  <c r="E30" i="4" s="1"/>
  <c r="B16" i="4" s="1"/>
  <c r="C31" i="4"/>
  <c r="D31" i="4" s="1"/>
  <c r="E31" i="4" s="1"/>
  <c r="B17" i="4" s="1"/>
  <c r="C32" i="4"/>
  <c r="D32" i="4" s="1"/>
  <c r="E32" i="4" s="1"/>
  <c r="B18" i="4" s="1"/>
  <c r="C33" i="4"/>
  <c r="D33" i="4" s="1"/>
  <c r="E33" i="4" s="1"/>
  <c r="B19" i="4" s="1"/>
  <c r="E19" i="4" s="1"/>
  <c r="E18" i="4" l="1"/>
  <c r="F38" i="4"/>
  <c r="G38" i="4" s="1"/>
  <c r="C10" i="4" s="1"/>
  <c r="E10" i="4" s="1"/>
  <c r="F42" i="4"/>
  <c r="G42" i="4" s="1"/>
  <c r="C14" i="4" s="1"/>
  <c r="E14" i="4" s="1"/>
  <c r="F44" i="4"/>
  <c r="G44" i="4" s="1"/>
  <c r="C16" i="4" s="1"/>
  <c r="E16" i="4" s="1"/>
  <c r="F39" i="4"/>
  <c r="G39" i="4" s="1"/>
  <c r="C11" i="4" s="1"/>
  <c r="E11" i="4" s="1"/>
  <c r="F40" i="4"/>
  <c r="G40" i="4" s="1"/>
  <c r="C12" i="4" s="1"/>
  <c r="E12" i="4" s="1"/>
  <c r="F43" i="4"/>
  <c r="G43" i="4" s="1"/>
  <c r="C15" i="4" s="1"/>
  <c r="E15" i="4" s="1"/>
  <c r="F41" i="4"/>
  <c r="G41" i="4" s="1"/>
  <c r="C13" i="4" s="1"/>
  <c r="E13" i="4" s="1"/>
  <c r="F45" i="4"/>
  <c r="G45" i="4" s="1"/>
  <c r="C17" i="4" s="1"/>
  <c r="E17" i="4" s="1"/>
  <c r="F10" i="4" l="1"/>
  <c r="F12" i="4"/>
  <c r="F14" i="4"/>
  <c r="F19" i="4"/>
  <c r="F11" i="4"/>
  <c r="F17" i="4"/>
  <c r="F18" i="4"/>
  <c r="F13" i="4"/>
  <c r="F15" i="4"/>
  <c r="F16" i="4"/>
</calcChain>
</file>

<file path=xl/sharedStrings.xml><?xml version="1.0" encoding="utf-8"?>
<sst xmlns="http://schemas.openxmlformats.org/spreadsheetml/2006/main" count="88" uniqueCount="41">
  <si>
    <t>A</t>
  </si>
  <si>
    <t>B</t>
  </si>
  <si>
    <t>C</t>
  </si>
  <si>
    <t>D</t>
  </si>
  <si>
    <t>E</t>
  </si>
  <si>
    <t>EPC</t>
  </si>
  <si>
    <t>uit invultabel inschrijfformulier</t>
  </si>
  <si>
    <t>F</t>
  </si>
  <si>
    <t>G</t>
  </si>
  <si>
    <t>H</t>
  </si>
  <si>
    <t>I</t>
  </si>
  <si>
    <t>J</t>
  </si>
  <si>
    <t>Inschrijver</t>
  </si>
  <si>
    <t>Hoogste bieding</t>
  </si>
  <si>
    <t>Bieding</t>
  </si>
  <si>
    <t>Relatieve score</t>
  </si>
  <si>
    <t>Totaal</t>
  </si>
  <si>
    <t>Ranking</t>
  </si>
  <si>
    <t>Optiebod</t>
  </si>
  <si>
    <t>EPC-score</t>
  </si>
  <si>
    <t>* all genoemde getallen en aantallen in dit voorbeeld zijn fictief</t>
  </si>
  <si>
    <t xml:space="preserve">Rekenvoorbeeld beoordeling tender kavel 3N4* </t>
  </si>
  <si>
    <t>Programma</t>
  </si>
  <si>
    <t>Score</t>
  </si>
  <si>
    <t>Beoordeling programma</t>
  </si>
  <si>
    <t>Gunningscriterium</t>
  </si>
  <si>
    <t>Optievergoeding</t>
  </si>
  <si>
    <t>Weging</t>
  </si>
  <si>
    <t>(maximale score is 10*10=100)</t>
  </si>
  <si>
    <t>Hoogste EPC-score</t>
  </si>
  <si>
    <t>Hoogste 100 punten, laagste 10</t>
  </si>
  <si>
    <t>Hoogste 100 punten, laagste relatieve score t.o.v. hoogste bieding</t>
  </si>
  <si>
    <t>door jury</t>
  </si>
  <si>
    <t>maximale score is 100</t>
  </si>
  <si>
    <t>TOTAAL SCORE (inclusief weging)</t>
  </si>
  <si>
    <t>in dit voorbeeld inschrijver G</t>
  </si>
  <si>
    <t>bieding inschrijver ten opzichte van bieding  inschrijver G</t>
  </si>
  <si>
    <t xml:space="preserve">Maximale beoordeling is 30 </t>
  </si>
  <si>
    <t>Hoogste beoordeling</t>
  </si>
  <si>
    <t>EPC-verschil</t>
  </si>
  <si>
    <t>t.o.v. Bouwbesluit (0,4)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</si>
</sst>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5" formatCode="_ &quot;€&quot;\ * #,##0_ ;_ &quot;€&quot;\ * \-#,##0_ ;_ &quot;€&quot;\ * &quot;-&quot;??_ ;_ @_ "/>
  </numFmts>
  <fonts count="8" x14ac:knownFonts="1">
    <font>
      <sz val="10"/>
      <name val="Arial"/>
    </font>
    <font>
      <sz val="8"/>
      <name val="Arial"/>
    </font>
    <font>
      <b/>
      <sz val="10"/>
      <name val="Corbel"/>
      <family val="2"/>
    </font>
    <font>
      <sz val="10"/>
      <name val="Corbel"/>
      <family val="2"/>
    </font>
    <font>
      <sz val="10.5"/>
      <name val="Corbel"/>
      <family val="2"/>
    </font>
    <font>
      <i/>
      <sz val="10"/>
      <name val="Corbel"/>
      <family val="2"/>
    </font>
    <font>
      <b/>
      <sz val="14"/>
      <name val="Corbe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6" fillId="0" borderId="0" xfId="0" applyFont="1" applyBorder="1"/>
    <xf numFmtId="0" fontId="3" fillId="0" borderId="1" xfId="0" applyFont="1" applyFill="1" applyBorder="1" applyAlignment="1">
      <alignment horizontal="center"/>
    </xf>
    <xf numFmtId="0" fontId="2" fillId="0" borderId="0" xfId="0" applyFont="1"/>
    <xf numFmtId="9" fontId="3" fillId="0" borderId="0" xfId="1" applyFont="1" applyAlignment="1">
      <alignment horizontal="left"/>
    </xf>
    <xf numFmtId="165" fontId="3" fillId="0" borderId="1" xfId="2" applyNumberFormat="1" applyFont="1" applyBorder="1" applyAlignment="1">
      <alignment horizontal="center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tabSelected="1" zoomScaleNormal="100" workbookViewId="0">
      <selection activeCell="E25" sqref="E25"/>
    </sheetView>
  </sheetViews>
  <sheetFormatPr defaultRowHeight="12.75" x14ac:dyDescent="0.2"/>
  <cols>
    <col min="1" max="1" width="10.42578125" style="3" customWidth="1"/>
    <col min="2" max="2" width="15" style="3" customWidth="1"/>
    <col min="3" max="3" width="14.28515625" style="3" bestFit="1" customWidth="1"/>
    <col min="4" max="4" width="18.28515625" style="3" bestFit="1" customWidth="1"/>
    <col min="5" max="5" width="18.7109375" style="3" bestFit="1" customWidth="1"/>
    <col min="6" max="6" width="23" style="3" customWidth="1"/>
    <col min="7" max="7" width="15.140625" style="3" bestFit="1" customWidth="1"/>
    <col min="8" max="16384" width="9.140625" style="3"/>
  </cols>
  <sheetData>
    <row r="1" spans="1:9" ht="18.75" x14ac:dyDescent="0.3">
      <c r="A1" s="15" t="s">
        <v>21</v>
      </c>
      <c r="B1" s="1"/>
      <c r="C1" s="1"/>
      <c r="D1" s="1"/>
      <c r="E1" s="1"/>
      <c r="F1" s="1"/>
      <c r="G1" s="1"/>
      <c r="H1" s="1"/>
    </row>
    <row r="2" spans="1:9" x14ac:dyDescent="0.2">
      <c r="A2" s="11"/>
    </row>
    <row r="3" spans="1:9" x14ac:dyDescent="0.2">
      <c r="A3" s="11" t="s">
        <v>25</v>
      </c>
      <c r="C3" s="17" t="s">
        <v>27</v>
      </c>
    </row>
    <row r="4" spans="1:9" x14ac:dyDescent="0.2">
      <c r="A4" s="2" t="s">
        <v>26</v>
      </c>
      <c r="C4" s="18">
        <v>0.5</v>
      </c>
      <c r="D4" s="3" t="s">
        <v>31</v>
      </c>
    </row>
    <row r="5" spans="1:9" x14ac:dyDescent="0.2">
      <c r="A5" s="2" t="s">
        <v>5</v>
      </c>
      <c r="C5" s="18">
        <v>0.3</v>
      </c>
      <c r="D5" s="3" t="s">
        <v>30</v>
      </c>
    </row>
    <row r="6" spans="1:9" x14ac:dyDescent="0.2">
      <c r="A6" s="2" t="s">
        <v>22</v>
      </c>
      <c r="C6" s="18">
        <v>0.2</v>
      </c>
      <c r="D6" s="3" t="s">
        <v>30</v>
      </c>
    </row>
    <row r="7" spans="1:9" x14ac:dyDescent="0.2">
      <c r="A7" s="11"/>
    </row>
    <row r="8" spans="1:9" x14ac:dyDescent="0.2">
      <c r="A8" s="11" t="s">
        <v>34</v>
      </c>
      <c r="B8" s="2"/>
      <c r="C8" s="2"/>
      <c r="D8" s="2"/>
      <c r="E8" s="2"/>
    </row>
    <row r="9" spans="1:9" x14ac:dyDescent="0.2">
      <c r="A9" s="4" t="s">
        <v>12</v>
      </c>
      <c r="B9" s="4" t="s">
        <v>18</v>
      </c>
      <c r="C9" s="4" t="s">
        <v>5</v>
      </c>
      <c r="D9" s="4" t="s">
        <v>22</v>
      </c>
      <c r="E9" s="4" t="s">
        <v>16</v>
      </c>
      <c r="F9" s="4" t="s">
        <v>17</v>
      </c>
    </row>
    <row r="10" spans="1:9" x14ac:dyDescent="0.2">
      <c r="A10" s="5" t="s">
        <v>0</v>
      </c>
      <c r="B10" s="7">
        <f>E24*$C$4</f>
        <v>12.5</v>
      </c>
      <c r="C10" s="7">
        <f>G38*$C$5</f>
        <v>9</v>
      </c>
      <c r="D10" s="7">
        <f>F52*$C$6</f>
        <v>6</v>
      </c>
      <c r="E10" s="7">
        <f>SUM(B10:D10)</f>
        <v>27.5</v>
      </c>
      <c r="F10" s="7">
        <f t="shared" ref="F10:F19" si="0">_xlfn.RANK.EQ(E10,$E$10:$E$19)</f>
        <v>10</v>
      </c>
    </row>
    <row r="11" spans="1:9" x14ac:dyDescent="0.2">
      <c r="A11" s="5" t="s">
        <v>1</v>
      </c>
      <c r="B11" s="7">
        <f>E25*$C$4</f>
        <v>41.666666666666671</v>
      </c>
      <c r="C11" s="7">
        <f t="shared" ref="C11:C19" si="1">G39*$C$5</f>
        <v>12</v>
      </c>
      <c r="D11" s="7">
        <f t="shared" ref="D11:D19" si="2">F53*$C$6</f>
        <v>10</v>
      </c>
      <c r="E11" s="7">
        <f t="shared" ref="E11:E19" si="3">SUM(B11:D11)</f>
        <v>63.666666666666671</v>
      </c>
      <c r="F11" s="7">
        <f t="shared" si="0"/>
        <v>4</v>
      </c>
    </row>
    <row r="12" spans="1:9" x14ac:dyDescent="0.2">
      <c r="A12" s="5" t="s">
        <v>2</v>
      </c>
      <c r="B12" s="7">
        <f t="shared" ref="B12:B19" si="4">E26*$C$4</f>
        <v>31.25</v>
      </c>
      <c r="C12" s="7">
        <f t="shared" si="1"/>
        <v>30</v>
      </c>
      <c r="D12" s="7">
        <f t="shared" si="2"/>
        <v>14</v>
      </c>
      <c r="E12" s="7">
        <f t="shared" si="3"/>
        <v>75.25</v>
      </c>
      <c r="F12" s="7">
        <f t="shared" si="0"/>
        <v>2</v>
      </c>
    </row>
    <row r="13" spans="1:9" x14ac:dyDescent="0.2">
      <c r="A13" s="5" t="s">
        <v>3</v>
      </c>
      <c r="B13" s="7">
        <f t="shared" si="4"/>
        <v>20.833333333333336</v>
      </c>
      <c r="C13" s="7">
        <f t="shared" si="1"/>
        <v>6</v>
      </c>
      <c r="D13" s="7">
        <f t="shared" si="2"/>
        <v>18</v>
      </c>
      <c r="E13" s="7">
        <f t="shared" si="3"/>
        <v>44.833333333333336</v>
      </c>
      <c r="F13" s="7">
        <f t="shared" si="0"/>
        <v>6</v>
      </c>
    </row>
    <row r="14" spans="1:9" x14ac:dyDescent="0.2">
      <c r="A14" s="5" t="s">
        <v>4</v>
      </c>
      <c r="B14" s="7">
        <f t="shared" si="4"/>
        <v>10.416666666666668</v>
      </c>
      <c r="C14" s="7">
        <f t="shared" si="1"/>
        <v>24</v>
      </c>
      <c r="D14" s="7">
        <f t="shared" si="2"/>
        <v>4</v>
      </c>
      <c r="E14" s="7">
        <f t="shared" si="3"/>
        <v>38.416666666666671</v>
      </c>
      <c r="F14" s="7">
        <f t="shared" si="0"/>
        <v>9</v>
      </c>
    </row>
    <row r="15" spans="1:9" x14ac:dyDescent="0.2">
      <c r="A15" s="5" t="s">
        <v>7</v>
      </c>
      <c r="B15" s="7">
        <f t="shared" si="4"/>
        <v>35.208333333333336</v>
      </c>
      <c r="C15" s="7">
        <f t="shared" si="1"/>
        <v>27</v>
      </c>
      <c r="D15" s="7">
        <f>F57*$C$6</f>
        <v>12</v>
      </c>
      <c r="E15" s="7">
        <f t="shared" si="3"/>
        <v>74.208333333333343</v>
      </c>
      <c r="F15" s="7">
        <f t="shared" si="0"/>
        <v>3</v>
      </c>
    </row>
    <row r="16" spans="1:9" x14ac:dyDescent="0.2">
      <c r="A16" s="5" t="s">
        <v>8</v>
      </c>
      <c r="B16" s="7">
        <f>E30*$C$4</f>
        <v>50</v>
      </c>
      <c r="C16" s="7">
        <f t="shared" si="1"/>
        <v>21</v>
      </c>
      <c r="D16" s="7">
        <f t="shared" si="2"/>
        <v>16</v>
      </c>
      <c r="E16" s="7">
        <f t="shared" si="3"/>
        <v>87</v>
      </c>
      <c r="F16" s="7">
        <f t="shared" si="0"/>
        <v>1</v>
      </c>
      <c r="G16" s="12"/>
      <c r="H16" s="12"/>
      <c r="I16" s="12"/>
    </row>
    <row r="17" spans="1:8" x14ac:dyDescent="0.2">
      <c r="A17" s="5" t="s">
        <v>9</v>
      </c>
      <c r="B17" s="7">
        <f t="shared" si="4"/>
        <v>27.083333333333332</v>
      </c>
      <c r="C17" s="7">
        <f t="shared" si="1"/>
        <v>15</v>
      </c>
      <c r="D17" s="7">
        <f t="shared" si="2"/>
        <v>20</v>
      </c>
      <c r="E17" s="7">
        <f t="shared" si="3"/>
        <v>62.083333333333329</v>
      </c>
      <c r="F17" s="7">
        <f t="shared" si="0"/>
        <v>5</v>
      </c>
    </row>
    <row r="18" spans="1:8" x14ac:dyDescent="0.2">
      <c r="A18" s="5" t="s">
        <v>10</v>
      </c>
      <c r="B18" s="7">
        <f t="shared" si="4"/>
        <v>17.708333333333336</v>
      </c>
      <c r="C18" s="7">
        <f t="shared" si="1"/>
        <v>18</v>
      </c>
      <c r="D18" s="7">
        <f t="shared" si="2"/>
        <v>8</v>
      </c>
      <c r="E18" s="7">
        <f t="shared" si="3"/>
        <v>43.708333333333336</v>
      </c>
      <c r="F18" s="7">
        <f t="shared" si="0"/>
        <v>7</v>
      </c>
    </row>
    <row r="19" spans="1:8" x14ac:dyDescent="0.2">
      <c r="A19" s="5" t="s">
        <v>11</v>
      </c>
      <c r="B19" s="7">
        <f t="shared" si="4"/>
        <v>38.541666666666671</v>
      </c>
      <c r="C19" s="7">
        <f t="shared" si="1"/>
        <v>0</v>
      </c>
      <c r="D19" s="7">
        <f t="shared" si="2"/>
        <v>2</v>
      </c>
      <c r="E19" s="7">
        <f t="shared" si="3"/>
        <v>40.541666666666671</v>
      </c>
      <c r="F19" s="7">
        <f t="shared" si="0"/>
        <v>8</v>
      </c>
    </row>
    <row r="21" spans="1:8" x14ac:dyDescent="0.2">
      <c r="A21" s="11" t="s">
        <v>18</v>
      </c>
    </row>
    <row r="22" spans="1:8" x14ac:dyDescent="0.2">
      <c r="A22" s="4" t="s">
        <v>12</v>
      </c>
      <c r="B22" s="4" t="s">
        <v>14</v>
      </c>
      <c r="C22" s="8" t="s">
        <v>13</v>
      </c>
      <c r="D22" s="4" t="s">
        <v>23</v>
      </c>
      <c r="E22" s="4" t="s">
        <v>23</v>
      </c>
    </row>
    <row r="23" spans="1:8" ht="38.25" x14ac:dyDescent="0.2">
      <c r="A23" s="13"/>
      <c r="B23" s="14" t="s">
        <v>6</v>
      </c>
      <c r="C23" s="14" t="s">
        <v>35</v>
      </c>
      <c r="D23" s="14" t="s">
        <v>36</v>
      </c>
      <c r="E23" s="14" t="s">
        <v>33</v>
      </c>
    </row>
    <row r="24" spans="1:8" s="12" customFormat="1" x14ac:dyDescent="0.2">
      <c r="A24" s="5" t="s">
        <v>0</v>
      </c>
      <c r="B24" s="19">
        <v>300000</v>
      </c>
      <c r="C24" s="19">
        <f>MAX(B24:B33)</f>
        <v>1200000</v>
      </c>
      <c r="D24" s="6">
        <f t="shared" ref="D24:D33" si="5">B24/C24</f>
        <v>0.25</v>
      </c>
      <c r="E24" s="7">
        <f>D24*100</f>
        <v>25</v>
      </c>
      <c r="F24" s="3"/>
      <c r="G24" s="3"/>
      <c r="H24" s="3"/>
    </row>
    <row r="25" spans="1:8" x14ac:dyDescent="0.2">
      <c r="A25" s="5" t="s">
        <v>1</v>
      </c>
      <c r="B25" s="19">
        <v>1000000</v>
      </c>
      <c r="C25" s="19">
        <f>MAX(B24:B33)</f>
        <v>1200000</v>
      </c>
      <c r="D25" s="6">
        <f t="shared" si="5"/>
        <v>0.83333333333333337</v>
      </c>
      <c r="E25" s="7">
        <f t="shared" ref="E25:E33" si="6">D25*100</f>
        <v>83.333333333333343</v>
      </c>
    </row>
    <row r="26" spans="1:8" x14ac:dyDescent="0.2">
      <c r="A26" s="5" t="s">
        <v>2</v>
      </c>
      <c r="B26" s="19">
        <v>750000</v>
      </c>
      <c r="C26" s="19">
        <f>MAX(B24:B33)</f>
        <v>1200000</v>
      </c>
      <c r="D26" s="6">
        <f t="shared" si="5"/>
        <v>0.625</v>
      </c>
      <c r="E26" s="7">
        <f t="shared" si="6"/>
        <v>62.5</v>
      </c>
    </row>
    <row r="27" spans="1:8" x14ac:dyDescent="0.2">
      <c r="A27" s="5" t="s">
        <v>3</v>
      </c>
      <c r="B27" s="19">
        <v>500000</v>
      </c>
      <c r="C27" s="19">
        <f>MAX(B24:B33)</f>
        <v>1200000</v>
      </c>
      <c r="D27" s="6">
        <f t="shared" si="5"/>
        <v>0.41666666666666669</v>
      </c>
      <c r="E27" s="7">
        <f t="shared" si="6"/>
        <v>41.666666666666671</v>
      </c>
    </row>
    <row r="28" spans="1:8" x14ac:dyDescent="0.2">
      <c r="A28" s="5" t="s">
        <v>4</v>
      </c>
      <c r="B28" s="19">
        <v>250000</v>
      </c>
      <c r="C28" s="19">
        <f>MAX(B24:B33)</f>
        <v>1200000</v>
      </c>
      <c r="D28" s="6">
        <f t="shared" si="5"/>
        <v>0.20833333333333334</v>
      </c>
      <c r="E28" s="7">
        <f t="shared" si="6"/>
        <v>20.833333333333336</v>
      </c>
    </row>
    <row r="29" spans="1:8" x14ac:dyDescent="0.2">
      <c r="A29" s="5" t="s">
        <v>7</v>
      </c>
      <c r="B29" s="19">
        <v>845000</v>
      </c>
      <c r="C29" s="19">
        <f>MAX(B24:B33)</f>
        <v>1200000</v>
      </c>
      <c r="D29" s="6">
        <f t="shared" si="5"/>
        <v>0.70416666666666672</v>
      </c>
      <c r="E29" s="7">
        <f t="shared" si="6"/>
        <v>70.416666666666671</v>
      </c>
    </row>
    <row r="30" spans="1:8" x14ac:dyDescent="0.2">
      <c r="A30" s="5" t="s">
        <v>8</v>
      </c>
      <c r="B30" s="19">
        <v>1200000</v>
      </c>
      <c r="C30" s="19">
        <f>MAX(B24:B33)</f>
        <v>1200000</v>
      </c>
      <c r="D30" s="6">
        <f t="shared" si="5"/>
        <v>1</v>
      </c>
      <c r="E30" s="7">
        <f t="shared" si="6"/>
        <v>100</v>
      </c>
    </row>
    <row r="31" spans="1:8" x14ac:dyDescent="0.2">
      <c r="A31" s="5" t="s">
        <v>9</v>
      </c>
      <c r="B31" s="19">
        <v>650000</v>
      </c>
      <c r="C31" s="19">
        <f>MAX(B24:B33)</f>
        <v>1200000</v>
      </c>
      <c r="D31" s="6">
        <f t="shared" si="5"/>
        <v>0.54166666666666663</v>
      </c>
      <c r="E31" s="7">
        <f t="shared" si="6"/>
        <v>54.166666666666664</v>
      </c>
    </row>
    <row r="32" spans="1:8" x14ac:dyDescent="0.2">
      <c r="A32" s="5" t="s">
        <v>10</v>
      </c>
      <c r="B32" s="19">
        <v>425000</v>
      </c>
      <c r="C32" s="19">
        <f>MAX(B24:B33)</f>
        <v>1200000</v>
      </c>
      <c r="D32" s="6">
        <f t="shared" si="5"/>
        <v>0.35416666666666669</v>
      </c>
      <c r="E32" s="7">
        <f t="shared" si="6"/>
        <v>35.416666666666671</v>
      </c>
    </row>
    <row r="33" spans="1:11" x14ac:dyDescent="0.2">
      <c r="A33" s="5" t="s">
        <v>11</v>
      </c>
      <c r="B33" s="19">
        <v>925000</v>
      </c>
      <c r="C33" s="19">
        <f>MAX(B24:B33)</f>
        <v>1200000</v>
      </c>
      <c r="D33" s="6">
        <f t="shared" si="5"/>
        <v>0.77083333333333337</v>
      </c>
      <c r="E33" s="7">
        <f t="shared" si="6"/>
        <v>77.083333333333343</v>
      </c>
    </row>
    <row r="35" spans="1:11" x14ac:dyDescent="0.2">
      <c r="A35" s="11" t="s">
        <v>19</v>
      </c>
      <c r="B35" s="2"/>
      <c r="C35" s="2"/>
      <c r="D35" s="2"/>
      <c r="E35" s="2"/>
    </row>
    <row r="36" spans="1:11" x14ac:dyDescent="0.2">
      <c r="A36" s="4" t="s">
        <v>12</v>
      </c>
      <c r="B36" s="4" t="s">
        <v>5</v>
      </c>
      <c r="C36" s="4" t="s">
        <v>39</v>
      </c>
      <c r="D36" s="4" t="s">
        <v>29</v>
      </c>
      <c r="E36" s="4" t="s">
        <v>15</v>
      </c>
      <c r="F36" s="4" t="s">
        <v>17</v>
      </c>
      <c r="G36" s="4" t="s">
        <v>23</v>
      </c>
    </row>
    <row r="37" spans="1:11" ht="38.25" x14ac:dyDescent="0.2">
      <c r="A37" s="13"/>
      <c r="B37" s="14" t="s">
        <v>6</v>
      </c>
      <c r="C37" s="14" t="s">
        <v>40</v>
      </c>
      <c r="D37" s="14"/>
      <c r="E37" s="14"/>
      <c r="F37" s="14"/>
      <c r="G37" s="14" t="s">
        <v>28</v>
      </c>
    </row>
    <row r="38" spans="1:11" x14ac:dyDescent="0.2">
      <c r="A38" s="5" t="s">
        <v>0</v>
      </c>
      <c r="B38" s="16">
        <v>0.2</v>
      </c>
      <c r="C38" s="6">
        <f t="shared" ref="C38:C47" si="7">-(B38-0.4)</f>
        <v>0.2</v>
      </c>
      <c r="D38" s="6">
        <f>MAX($C$38:$C$47)</f>
        <v>0.55000000000000004</v>
      </c>
      <c r="E38" s="6">
        <f t="shared" ref="E38:E47" si="8">(C38/D38)</f>
        <v>0.36363636363636365</v>
      </c>
      <c r="F38" s="7">
        <f t="shared" ref="F38:F45" si="9">_xlfn.RANK.EQ(E38,$E$38:$E$47)*1</f>
        <v>8</v>
      </c>
      <c r="G38" s="7">
        <f t="shared" ref="G38:G46" si="10">(10-(F38-1))*10</f>
        <v>30</v>
      </c>
    </row>
    <row r="39" spans="1:11" x14ac:dyDescent="0.2">
      <c r="A39" s="5" t="s">
        <v>1</v>
      </c>
      <c r="B39" s="16">
        <v>0.15</v>
      </c>
      <c r="C39" s="6">
        <f t="shared" si="7"/>
        <v>0.25</v>
      </c>
      <c r="D39" s="6">
        <f t="shared" ref="D39:D47" si="11">MAX($C$38:$C$47)</f>
        <v>0.55000000000000004</v>
      </c>
      <c r="E39" s="6">
        <f t="shared" si="8"/>
        <v>0.45454545454545453</v>
      </c>
      <c r="F39" s="7">
        <f t="shared" si="9"/>
        <v>7</v>
      </c>
      <c r="G39" s="7">
        <f t="shared" si="10"/>
        <v>40</v>
      </c>
      <c r="J39" s="12"/>
      <c r="K39" s="12"/>
    </row>
    <row r="40" spans="1:11" x14ac:dyDescent="0.2">
      <c r="A40" s="5" t="s">
        <v>2</v>
      </c>
      <c r="B40" s="16">
        <v>-0.15</v>
      </c>
      <c r="C40" s="6">
        <f t="shared" si="7"/>
        <v>0.55000000000000004</v>
      </c>
      <c r="D40" s="6">
        <f t="shared" si="11"/>
        <v>0.55000000000000004</v>
      </c>
      <c r="E40" s="6">
        <f t="shared" si="8"/>
        <v>1</v>
      </c>
      <c r="F40" s="7">
        <f t="shared" si="9"/>
        <v>1</v>
      </c>
      <c r="G40" s="7">
        <f t="shared" si="10"/>
        <v>100</v>
      </c>
    </row>
    <row r="41" spans="1:11" x14ac:dyDescent="0.2">
      <c r="A41" s="5" t="s">
        <v>3</v>
      </c>
      <c r="B41" s="16">
        <v>0.25</v>
      </c>
      <c r="C41" s="6">
        <f t="shared" si="7"/>
        <v>0.15000000000000002</v>
      </c>
      <c r="D41" s="6">
        <f t="shared" si="11"/>
        <v>0.55000000000000004</v>
      </c>
      <c r="E41" s="6">
        <f t="shared" si="8"/>
        <v>0.27272727272727276</v>
      </c>
      <c r="F41" s="7">
        <f t="shared" si="9"/>
        <v>9</v>
      </c>
      <c r="G41" s="7">
        <f t="shared" si="10"/>
        <v>20</v>
      </c>
    </row>
    <row r="42" spans="1:11" x14ac:dyDescent="0.2">
      <c r="A42" s="5" t="s">
        <v>4</v>
      </c>
      <c r="B42" s="16">
        <v>-0.1</v>
      </c>
      <c r="C42" s="6">
        <f t="shared" si="7"/>
        <v>0.5</v>
      </c>
      <c r="D42" s="6">
        <f t="shared" si="11"/>
        <v>0.55000000000000004</v>
      </c>
      <c r="E42" s="6">
        <f t="shared" si="8"/>
        <v>0.90909090909090906</v>
      </c>
      <c r="F42" s="7">
        <f t="shared" si="9"/>
        <v>3</v>
      </c>
      <c r="G42" s="7">
        <f t="shared" si="10"/>
        <v>80</v>
      </c>
    </row>
    <row r="43" spans="1:11" x14ac:dyDescent="0.2">
      <c r="A43" s="5" t="s">
        <v>7</v>
      </c>
      <c r="B43" s="16">
        <v>-0.12</v>
      </c>
      <c r="C43" s="6">
        <f t="shared" si="7"/>
        <v>0.52</v>
      </c>
      <c r="D43" s="6">
        <f t="shared" si="11"/>
        <v>0.55000000000000004</v>
      </c>
      <c r="E43" s="6">
        <f t="shared" si="8"/>
        <v>0.94545454545454544</v>
      </c>
      <c r="F43" s="7">
        <f t="shared" si="9"/>
        <v>2</v>
      </c>
      <c r="G43" s="7">
        <f t="shared" si="10"/>
        <v>90</v>
      </c>
    </row>
    <row r="44" spans="1:11" x14ac:dyDescent="0.2">
      <c r="A44" s="5" t="s">
        <v>8</v>
      </c>
      <c r="B44" s="16">
        <v>-0.04</v>
      </c>
      <c r="C44" s="6">
        <f t="shared" si="7"/>
        <v>0.44</v>
      </c>
      <c r="D44" s="6">
        <f t="shared" si="11"/>
        <v>0.55000000000000004</v>
      </c>
      <c r="E44" s="6">
        <f t="shared" si="8"/>
        <v>0.79999999999999993</v>
      </c>
      <c r="F44" s="7">
        <f t="shared" si="9"/>
        <v>4</v>
      </c>
      <c r="G44" s="7">
        <f t="shared" si="10"/>
        <v>70</v>
      </c>
    </row>
    <row r="45" spans="1:11" x14ac:dyDescent="0.2">
      <c r="A45" s="5" t="s">
        <v>9</v>
      </c>
      <c r="B45" s="16">
        <v>0.12</v>
      </c>
      <c r="C45" s="6">
        <f t="shared" si="7"/>
        <v>0.28000000000000003</v>
      </c>
      <c r="D45" s="6">
        <f t="shared" si="11"/>
        <v>0.55000000000000004</v>
      </c>
      <c r="E45" s="6">
        <f t="shared" si="8"/>
        <v>0.50909090909090915</v>
      </c>
      <c r="F45" s="7">
        <f t="shared" si="9"/>
        <v>6</v>
      </c>
      <c r="G45" s="7">
        <f t="shared" si="10"/>
        <v>50</v>
      </c>
    </row>
    <row r="46" spans="1:11" x14ac:dyDescent="0.2">
      <c r="A46" s="5" t="s">
        <v>10</v>
      </c>
      <c r="B46" s="16">
        <v>0</v>
      </c>
      <c r="C46" s="6">
        <f t="shared" si="7"/>
        <v>0.4</v>
      </c>
      <c r="D46" s="6">
        <f t="shared" si="11"/>
        <v>0.55000000000000004</v>
      </c>
      <c r="E46" s="6">
        <f t="shared" si="8"/>
        <v>0.72727272727272729</v>
      </c>
      <c r="F46" s="7">
        <f>_xlfn.RANK.EQ(C46,$C$38:$C$47)</f>
        <v>5</v>
      </c>
      <c r="G46" s="7">
        <f t="shared" si="10"/>
        <v>60</v>
      </c>
    </row>
    <row r="47" spans="1:11" x14ac:dyDescent="0.2">
      <c r="A47" s="5" t="s">
        <v>11</v>
      </c>
      <c r="B47" s="16">
        <v>0.4</v>
      </c>
      <c r="C47" s="6">
        <f t="shared" si="7"/>
        <v>0</v>
      </c>
      <c r="D47" s="6">
        <f t="shared" si="11"/>
        <v>0.55000000000000004</v>
      </c>
      <c r="E47" s="6">
        <f t="shared" si="8"/>
        <v>0</v>
      </c>
      <c r="F47" s="7">
        <f>_xlfn.RANK.EQ(C47,$C$38:$C$47)</f>
        <v>10</v>
      </c>
      <c r="G47" s="7">
        <v>0</v>
      </c>
    </row>
    <row r="49" spans="1:6" x14ac:dyDescent="0.2">
      <c r="A49" s="11" t="s">
        <v>22</v>
      </c>
    </row>
    <row r="50" spans="1:6" ht="25.5" x14ac:dyDescent="0.2">
      <c r="A50" s="4" t="s">
        <v>12</v>
      </c>
      <c r="B50" s="8" t="s">
        <v>24</v>
      </c>
      <c r="C50" s="8" t="s">
        <v>38</v>
      </c>
      <c r="D50" s="4" t="s">
        <v>15</v>
      </c>
      <c r="E50" s="4" t="s">
        <v>17</v>
      </c>
      <c r="F50" s="4" t="s">
        <v>23</v>
      </c>
    </row>
    <row r="51" spans="1:6" ht="25.5" x14ac:dyDescent="0.2">
      <c r="A51" s="13"/>
      <c r="B51" s="14" t="s">
        <v>32</v>
      </c>
      <c r="C51" s="14" t="s">
        <v>37</v>
      </c>
      <c r="D51" s="14"/>
      <c r="E51" s="14"/>
      <c r="F51" s="14" t="s">
        <v>28</v>
      </c>
    </row>
    <row r="52" spans="1:6" x14ac:dyDescent="0.2">
      <c r="A52" s="5" t="s">
        <v>0</v>
      </c>
      <c r="B52" s="9">
        <v>10</v>
      </c>
      <c r="C52" s="9">
        <f>MAX(B52,$B$52:$B$61)</f>
        <v>30</v>
      </c>
      <c r="D52" s="6">
        <f>B52/C52</f>
        <v>0.33333333333333331</v>
      </c>
      <c r="E52" s="9">
        <f>_xlfn.RANK.EQ(D52,$D$52:$D$61)</f>
        <v>8</v>
      </c>
      <c r="F52" s="7">
        <f>(10-(E52-1))*10</f>
        <v>30</v>
      </c>
    </row>
    <row r="53" spans="1:6" x14ac:dyDescent="0.2">
      <c r="A53" s="5" t="s">
        <v>1</v>
      </c>
      <c r="B53" s="9">
        <v>15</v>
      </c>
      <c r="C53" s="9">
        <f t="shared" ref="C53:C61" si="12">MAX(B53,$B$52:$B$61)</f>
        <v>30</v>
      </c>
      <c r="D53" s="6">
        <f t="shared" ref="D53:D61" si="13">B53/C53</f>
        <v>0.5</v>
      </c>
      <c r="E53" s="9">
        <f t="shared" ref="E53:E61" si="14">_xlfn.RANK.EQ(D53,$D$52:$D$61)</f>
        <v>6</v>
      </c>
      <c r="F53" s="7">
        <f t="shared" ref="F53:F61" si="15">(10-(E53-1))*10</f>
        <v>50</v>
      </c>
    </row>
    <row r="54" spans="1:6" x14ac:dyDescent="0.2">
      <c r="A54" s="5" t="s">
        <v>2</v>
      </c>
      <c r="B54" s="9">
        <v>23</v>
      </c>
      <c r="C54" s="9">
        <f t="shared" si="12"/>
        <v>30</v>
      </c>
      <c r="D54" s="6">
        <f t="shared" si="13"/>
        <v>0.76666666666666672</v>
      </c>
      <c r="E54" s="9">
        <f t="shared" si="14"/>
        <v>4</v>
      </c>
      <c r="F54" s="7">
        <f t="shared" si="15"/>
        <v>70</v>
      </c>
    </row>
    <row r="55" spans="1:6" x14ac:dyDescent="0.2">
      <c r="A55" s="5" t="s">
        <v>3</v>
      </c>
      <c r="B55" s="9">
        <v>28</v>
      </c>
      <c r="C55" s="9">
        <f t="shared" si="12"/>
        <v>30</v>
      </c>
      <c r="D55" s="6">
        <f t="shared" si="13"/>
        <v>0.93333333333333335</v>
      </c>
      <c r="E55" s="9">
        <f t="shared" si="14"/>
        <v>2</v>
      </c>
      <c r="F55" s="7">
        <f t="shared" si="15"/>
        <v>90</v>
      </c>
    </row>
    <row r="56" spans="1:6" x14ac:dyDescent="0.2">
      <c r="A56" s="5" t="s">
        <v>4</v>
      </c>
      <c r="B56" s="9">
        <v>7</v>
      </c>
      <c r="C56" s="9">
        <f t="shared" si="12"/>
        <v>30</v>
      </c>
      <c r="D56" s="6">
        <f t="shared" si="13"/>
        <v>0.23333333333333334</v>
      </c>
      <c r="E56" s="9">
        <f t="shared" si="14"/>
        <v>9</v>
      </c>
      <c r="F56" s="7">
        <f t="shared" si="15"/>
        <v>20</v>
      </c>
    </row>
    <row r="57" spans="1:6" x14ac:dyDescent="0.2">
      <c r="A57" s="5" t="s">
        <v>7</v>
      </c>
      <c r="B57" s="9">
        <v>18</v>
      </c>
      <c r="C57" s="9">
        <f t="shared" si="12"/>
        <v>30</v>
      </c>
      <c r="D57" s="6">
        <f t="shared" si="13"/>
        <v>0.6</v>
      </c>
      <c r="E57" s="9">
        <f t="shared" si="14"/>
        <v>5</v>
      </c>
      <c r="F57" s="7">
        <f t="shared" si="15"/>
        <v>60</v>
      </c>
    </row>
    <row r="58" spans="1:6" x14ac:dyDescent="0.2">
      <c r="A58" s="5" t="s">
        <v>8</v>
      </c>
      <c r="B58" s="9">
        <v>26</v>
      </c>
      <c r="C58" s="9">
        <f t="shared" si="12"/>
        <v>30</v>
      </c>
      <c r="D58" s="6">
        <f t="shared" si="13"/>
        <v>0.8666666666666667</v>
      </c>
      <c r="E58" s="9">
        <f t="shared" si="14"/>
        <v>3</v>
      </c>
      <c r="F58" s="7">
        <f t="shared" si="15"/>
        <v>80</v>
      </c>
    </row>
    <row r="59" spans="1:6" x14ac:dyDescent="0.2">
      <c r="A59" s="5" t="s">
        <v>9</v>
      </c>
      <c r="B59" s="9">
        <v>30</v>
      </c>
      <c r="C59" s="9">
        <f t="shared" si="12"/>
        <v>30</v>
      </c>
      <c r="D59" s="6">
        <f t="shared" si="13"/>
        <v>1</v>
      </c>
      <c r="E59" s="9">
        <f t="shared" si="14"/>
        <v>1</v>
      </c>
      <c r="F59" s="7">
        <f t="shared" si="15"/>
        <v>100</v>
      </c>
    </row>
    <row r="60" spans="1:6" x14ac:dyDescent="0.2">
      <c r="A60" s="5" t="s">
        <v>10</v>
      </c>
      <c r="B60" s="9">
        <v>12</v>
      </c>
      <c r="C60" s="9">
        <f t="shared" si="12"/>
        <v>30</v>
      </c>
      <c r="D60" s="6">
        <f t="shared" si="13"/>
        <v>0.4</v>
      </c>
      <c r="E60" s="9">
        <f t="shared" si="14"/>
        <v>7</v>
      </c>
      <c r="F60" s="7">
        <f t="shared" si="15"/>
        <v>40</v>
      </c>
    </row>
    <row r="61" spans="1:6" x14ac:dyDescent="0.2">
      <c r="A61" s="5" t="s">
        <v>11</v>
      </c>
      <c r="B61" s="9">
        <v>5</v>
      </c>
      <c r="C61" s="9">
        <f t="shared" si="12"/>
        <v>30</v>
      </c>
      <c r="D61" s="6">
        <f t="shared" si="13"/>
        <v>0.16666666666666666</v>
      </c>
      <c r="E61" s="9">
        <f t="shared" si="14"/>
        <v>10</v>
      </c>
      <c r="F61" s="7">
        <f t="shared" si="15"/>
        <v>10</v>
      </c>
    </row>
    <row r="62" spans="1:6" x14ac:dyDescent="0.2">
      <c r="A62" s="10" t="s">
        <v>20</v>
      </c>
    </row>
  </sheetData>
  <phoneticPr fontId="1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Rekenvoorbeeld</vt:lpstr>
    </vt:vector>
  </TitlesOfParts>
  <Company>Gemeente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roos003</dc:creator>
  <cp:lastModifiedBy>Wiel, Anke van de</cp:lastModifiedBy>
  <cp:lastPrinted>2015-11-23T10:47:23Z</cp:lastPrinted>
  <dcterms:created xsi:type="dcterms:W3CDTF">2014-11-03T08:28:38Z</dcterms:created>
  <dcterms:modified xsi:type="dcterms:W3CDTF">2015-11-26T12:12:40Z</dcterms:modified>
</cp:coreProperties>
</file>