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Staf\Inkoop\Europese Aanbestedingen\Schoonmaak 2015\Tenderned documenten\"/>
    </mc:Choice>
  </mc:AlternateContent>
  <bookViews>
    <workbookView xWindow="0" yWindow="0" windowWidth="9945" windowHeight="10185" firstSheet="8" activeTab="11"/>
  </bookViews>
  <sheets>
    <sheet name="1.Kosten schoonmaak A locaties" sheetId="1" r:id="rId1"/>
    <sheet name="Blad3" sheetId="3" state="hidden" r:id="rId2"/>
    <sheet name="2.Kosten schoonmaak B locaties" sheetId="2" r:id="rId3"/>
    <sheet name="3.Kosten schoonmaak C locaties" sheetId="4" r:id="rId4"/>
    <sheet name="4.Kosten schoonmaak D locaties" sheetId="5" r:id="rId5"/>
    <sheet name="5.Glasbewassing" sheetId="6" r:id="rId6"/>
    <sheet name="6.Begrote kosten" sheetId="7" r:id="rId7"/>
    <sheet name="Blad1" sheetId="12" state="hidden" r:id="rId8"/>
    <sheet name="7.Regiewerkzaamheden" sheetId="8" r:id="rId9"/>
    <sheet name="8.Sanitaire middelen" sheetId="9" r:id="rId10"/>
    <sheet name="9.Totaal overzicht" sheetId="11" r:id="rId11"/>
    <sheet name="10. Toelichting" sheetId="10" r:id="rId1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5" i="8" l="1"/>
  <c r="E29" i="8" l="1"/>
  <c r="G13" i="9" l="1"/>
  <c r="L184" i="2" l="1"/>
  <c r="L166" i="2"/>
  <c r="L132" i="2"/>
  <c r="L95" i="2"/>
  <c r="L66" i="2"/>
  <c r="L42" i="2"/>
  <c r="L27" i="2"/>
  <c r="E316" i="2"/>
  <c r="E296" i="2"/>
  <c r="E273" i="2"/>
  <c r="E246" i="2"/>
  <c r="E225" i="2"/>
  <c r="E204" i="2"/>
  <c r="E184" i="2"/>
  <c r="E166" i="2"/>
  <c r="E132" i="2"/>
  <c r="E95" i="2"/>
  <c r="E66" i="2"/>
  <c r="E27" i="2"/>
  <c r="E42" i="2"/>
  <c r="E37" i="5"/>
  <c r="E26" i="4"/>
  <c r="E11" i="4"/>
  <c r="E86" i="4"/>
  <c r="E74" i="4"/>
  <c r="E42" i="4"/>
  <c r="G17" i="9" l="1"/>
  <c r="G15" i="9"/>
  <c r="G16" i="9"/>
  <c r="G14" i="9"/>
  <c r="E5" i="9"/>
  <c r="E6" i="9"/>
  <c r="E7" i="9"/>
  <c r="E8" i="9"/>
  <c r="E9" i="9"/>
  <c r="E4" i="9"/>
  <c r="E28" i="8"/>
  <c r="E30" i="8"/>
  <c r="E31" i="8"/>
  <c r="E32" i="8"/>
  <c r="E33" i="8"/>
  <c r="E34" i="8"/>
  <c r="E36" i="8"/>
  <c r="E37" i="8"/>
  <c r="E38" i="8"/>
  <c r="E27" i="8"/>
  <c r="P9" i="8"/>
  <c r="P10" i="8"/>
  <c r="P11" i="8"/>
  <c r="P12" i="8"/>
  <c r="P8" i="8"/>
  <c r="N9" i="8"/>
  <c r="N10" i="8"/>
  <c r="N11" i="8"/>
  <c r="N12" i="8"/>
  <c r="N8" i="8"/>
  <c r="L9" i="8"/>
  <c r="L10" i="8"/>
  <c r="L11" i="8"/>
  <c r="L12" i="8"/>
  <c r="L8" i="8"/>
  <c r="J9" i="8"/>
  <c r="J10" i="8"/>
  <c r="J11" i="8"/>
  <c r="J12" i="8"/>
  <c r="J8" i="8"/>
  <c r="H9" i="8"/>
  <c r="H10" i="8"/>
  <c r="H11" i="8"/>
  <c r="H12" i="8"/>
  <c r="H8" i="8"/>
  <c r="F9" i="8"/>
  <c r="F10" i="8"/>
  <c r="F11" i="8"/>
  <c r="F12" i="8"/>
  <c r="F8" i="8"/>
  <c r="B13" i="8"/>
  <c r="D9" i="8"/>
  <c r="D10" i="8"/>
  <c r="D11" i="8"/>
  <c r="D12" i="8"/>
  <c r="D8" i="8"/>
  <c r="G91" i="7"/>
  <c r="G92" i="7"/>
  <c r="G93" i="7"/>
  <c r="G90" i="7"/>
  <c r="C93" i="7"/>
  <c r="C92" i="7"/>
  <c r="C91" i="7"/>
  <c r="C90" i="7"/>
  <c r="G85" i="7"/>
  <c r="G86" i="7"/>
  <c r="G87" i="7"/>
  <c r="G84" i="7"/>
  <c r="C87" i="7"/>
  <c r="C86" i="7"/>
  <c r="C85" i="7"/>
  <c r="G64" i="7"/>
  <c r="G65" i="7"/>
  <c r="G66" i="7"/>
  <c r="G67" i="7"/>
  <c r="G68" i="7"/>
  <c r="G69" i="7"/>
  <c r="G70" i="7"/>
  <c r="G71" i="7"/>
  <c r="G72" i="7"/>
  <c r="G73" i="7"/>
  <c r="G74" i="7"/>
  <c r="G75" i="7"/>
  <c r="G63" i="7"/>
  <c r="C76" i="7"/>
  <c r="C75" i="7"/>
  <c r="C74" i="7"/>
  <c r="C73" i="7"/>
  <c r="C72" i="7"/>
  <c r="C71" i="7"/>
  <c r="C70" i="7"/>
  <c r="C69" i="7"/>
  <c r="C68" i="7"/>
  <c r="C67" i="7"/>
  <c r="C66" i="7"/>
  <c r="C65" i="7"/>
  <c r="C64" i="7"/>
  <c r="C63" i="7"/>
  <c r="G55" i="7"/>
  <c r="G56" i="7"/>
  <c r="G57" i="7"/>
  <c r="G58" i="7"/>
  <c r="G54" i="7"/>
  <c r="C59" i="7"/>
  <c r="C58" i="7"/>
  <c r="C57" i="7"/>
  <c r="C56" i="7"/>
  <c r="C55" i="7"/>
  <c r="C54" i="7"/>
  <c r="G45" i="7"/>
  <c r="G44" i="7"/>
  <c r="G46" i="7" s="1"/>
  <c r="C8" i="11" s="1"/>
  <c r="C46" i="7"/>
  <c r="C44" i="7"/>
  <c r="C45" i="7"/>
  <c r="F45" i="5"/>
  <c r="F37" i="5"/>
  <c r="G36" i="7"/>
  <c r="G37" i="7"/>
  <c r="G38" i="7"/>
  <c r="G39" i="7"/>
  <c r="G35" i="7"/>
  <c r="C40" i="7"/>
  <c r="C39" i="7"/>
  <c r="C38" i="7"/>
  <c r="C37" i="7"/>
  <c r="C36" i="7"/>
  <c r="C35" i="7"/>
  <c r="F86" i="4"/>
  <c r="F74" i="4"/>
  <c r="F42" i="4"/>
  <c r="F11" i="4"/>
  <c r="F26" i="4"/>
  <c r="G19" i="7"/>
  <c r="G20" i="7"/>
  <c r="G21" i="7"/>
  <c r="G22" i="7"/>
  <c r="G23" i="7"/>
  <c r="G24" i="7"/>
  <c r="G25" i="7"/>
  <c r="G26" i="7"/>
  <c r="G27" i="7"/>
  <c r="G28" i="7"/>
  <c r="G29" i="7"/>
  <c r="G30" i="7"/>
  <c r="G18" i="7"/>
  <c r="G10" i="7"/>
  <c r="G11" i="7"/>
  <c r="G12" i="7"/>
  <c r="G13" i="7"/>
  <c r="C31" i="7"/>
  <c r="C30" i="7"/>
  <c r="C29" i="7"/>
  <c r="C28" i="7"/>
  <c r="C27" i="7"/>
  <c r="C26" i="7"/>
  <c r="C25" i="7"/>
  <c r="C24" i="7"/>
  <c r="C23" i="7"/>
  <c r="C22" i="7"/>
  <c r="C21" i="7"/>
  <c r="C20" i="7"/>
  <c r="C19" i="7"/>
  <c r="C18" i="7"/>
  <c r="F27" i="2"/>
  <c r="F42" i="2"/>
  <c r="F66" i="2"/>
  <c r="F95" i="2"/>
  <c r="F132" i="2"/>
  <c r="F166" i="2"/>
  <c r="F184" i="2"/>
  <c r="F204" i="2"/>
  <c r="F225" i="2"/>
  <c r="F246" i="2"/>
  <c r="F273" i="2"/>
  <c r="F296" i="2"/>
  <c r="F316" i="2"/>
  <c r="M316" i="2"/>
  <c r="M296" i="2"/>
  <c r="M273" i="2"/>
  <c r="M246" i="2"/>
  <c r="M225" i="2"/>
  <c r="M204" i="2"/>
  <c r="M184" i="2"/>
  <c r="M166" i="2"/>
  <c r="M132" i="2"/>
  <c r="M95" i="2"/>
  <c r="M66" i="2"/>
  <c r="M42" i="2"/>
  <c r="M27" i="2"/>
  <c r="C13" i="7"/>
  <c r="C12" i="7"/>
  <c r="C11" i="7"/>
  <c r="M352" i="1"/>
  <c r="F352" i="1"/>
  <c r="G40" i="7" l="1"/>
  <c r="C7" i="11" s="1"/>
  <c r="E39" i="8"/>
  <c r="C17" i="11" s="1"/>
  <c r="G18" i="9"/>
  <c r="C23" i="11" s="1"/>
  <c r="E10" i="9"/>
  <c r="C22" i="11" s="1"/>
  <c r="G95" i="7"/>
  <c r="C11" i="11" s="1"/>
  <c r="G76" i="7"/>
  <c r="C10" i="11" s="1"/>
  <c r="G59" i="7"/>
  <c r="C9" i="11" s="1"/>
  <c r="G31" i="7"/>
  <c r="C6" i="11" s="1"/>
  <c r="P13" i="8"/>
  <c r="N13" i="8"/>
  <c r="L13" i="8"/>
  <c r="J13" i="8"/>
  <c r="H13" i="8"/>
  <c r="F13" i="8"/>
  <c r="D13" i="8"/>
  <c r="M283" i="1"/>
  <c r="F283" i="1"/>
  <c r="M144" i="1"/>
  <c r="F144" i="1"/>
  <c r="C10" i="7"/>
  <c r="M26" i="1"/>
  <c r="M86" i="1"/>
  <c r="F86" i="1"/>
  <c r="D19" i="8" l="1"/>
  <c r="C16" i="11" s="1"/>
  <c r="C18" i="11" s="1"/>
  <c r="I103" i="6"/>
  <c r="I104" i="6" s="1"/>
  <c r="D103" i="6"/>
  <c r="D104" i="6" s="1"/>
  <c r="I98" i="6"/>
  <c r="I99" i="6" s="1"/>
  <c r="D98" i="6"/>
  <c r="D99" i="6" s="1"/>
  <c r="I91" i="6"/>
  <c r="I92" i="6" s="1"/>
  <c r="D91" i="6"/>
  <c r="D92" i="6" s="1"/>
  <c r="I86" i="6"/>
  <c r="I87" i="6" s="1"/>
  <c r="D86" i="6"/>
  <c r="D87" i="6" s="1"/>
  <c r="I81" i="6"/>
  <c r="I82" i="6" s="1"/>
  <c r="D81" i="6"/>
  <c r="D82" i="6" s="1"/>
  <c r="I76" i="6"/>
  <c r="I77" i="6" s="1"/>
  <c r="D76" i="6"/>
  <c r="D77" i="6" s="1"/>
  <c r="I69" i="6"/>
  <c r="I70" i="6" s="1"/>
  <c r="D69" i="6"/>
  <c r="D70" i="6" s="1"/>
  <c r="I64" i="6"/>
  <c r="I65" i="6" s="1"/>
  <c r="D64" i="6"/>
  <c r="D65" i="6" s="1"/>
  <c r="I59" i="6"/>
  <c r="I60" i="6" s="1"/>
  <c r="D59" i="6"/>
  <c r="D60" i="6" s="1"/>
  <c r="I54" i="6"/>
  <c r="I55" i="6" s="1"/>
  <c r="D54" i="6"/>
  <c r="D55" i="6" s="1"/>
  <c r="I49" i="6"/>
  <c r="I50" i="6" s="1"/>
  <c r="D49" i="6"/>
  <c r="D50" i="6" s="1"/>
  <c r="I44" i="6"/>
  <c r="I45" i="6" s="1"/>
  <c r="D44" i="6"/>
  <c r="D45" i="6" s="1"/>
  <c r="I39" i="6"/>
  <c r="I40" i="6" s="1"/>
  <c r="D39" i="6"/>
  <c r="D40" i="6" s="1"/>
  <c r="I34" i="6"/>
  <c r="I35" i="6" s="1"/>
  <c r="D34" i="6"/>
  <c r="D35" i="6" s="1"/>
  <c r="I27" i="6"/>
  <c r="I28" i="6" s="1"/>
  <c r="D27" i="6"/>
  <c r="D28" i="6" s="1"/>
  <c r="I22" i="6"/>
  <c r="I23" i="6" s="1"/>
  <c r="D22" i="6"/>
  <c r="D23" i="6" s="1"/>
  <c r="I17" i="6"/>
  <c r="I18" i="6" s="1"/>
  <c r="D17" i="6"/>
  <c r="D18" i="6" s="1"/>
  <c r="I12" i="6"/>
  <c r="I13" i="6" s="1"/>
  <c r="D12" i="6"/>
  <c r="D13" i="6" s="1"/>
  <c r="I7" i="6"/>
  <c r="I8" i="6" s="1"/>
  <c r="D7" i="6"/>
  <c r="D8" i="6" s="1"/>
  <c r="C84" i="7" s="1"/>
  <c r="E45" i="5"/>
  <c r="F44" i="5"/>
  <c r="F43" i="5"/>
  <c r="F10" i="5"/>
  <c r="F11" i="5"/>
  <c r="F12" i="5"/>
  <c r="F13" i="5"/>
  <c r="F14" i="5"/>
  <c r="F15" i="5"/>
  <c r="F16" i="5"/>
  <c r="F17" i="5"/>
  <c r="F18" i="5"/>
  <c r="F19" i="5"/>
  <c r="F20" i="5"/>
  <c r="F21" i="5"/>
  <c r="F22" i="5"/>
  <c r="F23" i="5"/>
  <c r="F24" i="5"/>
  <c r="F25" i="5"/>
  <c r="F26" i="5"/>
  <c r="F27" i="5"/>
  <c r="F28" i="5"/>
  <c r="F29" i="5"/>
  <c r="F30" i="5"/>
  <c r="F31" i="5"/>
  <c r="F32" i="5"/>
  <c r="F33" i="5"/>
  <c r="F34" i="5"/>
  <c r="F35" i="5"/>
  <c r="F36" i="5"/>
  <c r="F9" i="5"/>
  <c r="F81" i="4"/>
  <c r="F82" i="4"/>
  <c r="F83" i="4"/>
  <c r="F84" i="4"/>
  <c r="F85" i="4"/>
  <c r="F80" i="4"/>
  <c r="F49" i="4"/>
  <c r="F50" i="4"/>
  <c r="F51" i="4"/>
  <c r="F52" i="4"/>
  <c r="F53" i="4"/>
  <c r="F54" i="4"/>
  <c r="F55" i="4"/>
  <c r="F56" i="4"/>
  <c r="F57" i="4"/>
  <c r="F58" i="4"/>
  <c r="F59" i="4"/>
  <c r="F60" i="4"/>
  <c r="F61" i="4"/>
  <c r="F62" i="4"/>
  <c r="F63" i="4"/>
  <c r="F64" i="4"/>
  <c r="F65" i="4"/>
  <c r="F66" i="4"/>
  <c r="F67" i="4"/>
  <c r="F68" i="4"/>
  <c r="F69" i="4"/>
  <c r="F70" i="4"/>
  <c r="F71" i="4"/>
  <c r="F72" i="4"/>
  <c r="F73" i="4"/>
  <c r="F48" i="4"/>
  <c r="F33" i="4"/>
  <c r="F34" i="4"/>
  <c r="F35" i="4"/>
  <c r="F36" i="4"/>
  <c r="F37" i="4"/>
  <c r="F38" i="4"/>
  <c r="F39" i="4"/>
  <c r="F40" i="4"/>
  <c r="F41" i="4"/>
  <c r="F32" i="4"/>
  <c r="F18" i="4"/>
  <c r="F19" i="4"/>
  <c r="F20" i="4"/>
  <c r="F21" i="4"/>
  <c r="F22" i="4"/>
  <c r="F23" i="4"/>
  <c r="F24" i="4"/>
  <c r="F25" i="4"/>
  <c r="F17" i="4"/>
  <c r="F10" i="4"/>
  <c r="F9" i="4"/>
  <c r="L316" i="2"/>
  <c r="M315" i="2"/>
  <c r="M314" i="2"/>
  <c r="M313" i="2"/>
  <c r="M312" i="2"/>
  <c r="M311" i="2"/>
  <c r="M310" i="2"/>
  <c r="M309" i="2"/>
  <c r="M308" i="2"/>
  <c r="M307" i="2"/>
  <c r="M306" i="2"/>
  <c r="M305" i="2"/>
  <c r="M304" i="2"/>
  <c r="M303" i="2"/>
  <c r="M302" i="2"/>
  <c r="F303" i="2"/>
  <c r="F304" i="2"/>
  <c r="F305" i="2"/>
  <c r="F306" i="2"/>
  <c r="F307" i="2"/>
  <c r="F308" i="2"/>
  <c r="F309" i="2"/>
  <c r="F310" i="2"/>
  <c r="F311" i="2"/>
  <c r="F312" i="2"/>
  <c r="F313" i="2"/>
  <c r="F314" i="2"/>
  <c r="F315" i="2"/>
  <c r="F302" i="2"/>
  <c r="L296" i="2"/>
  <c r="M295" i="2"/>
  <c r="M294" i="2"/>
  <c r="M293" i="2"/>
  <c r="M292" i="2"/>
  <c r="M291" i="2"/>
  <c r="M290" i="2"/>
  <c r="M289" i="2"/>
  <c r="M288" i="2"/>
  <c r="M287" i="2"/>
  <c r="M286" i="2"/>
  <c r="M285" i="2"/>
  <c r="M284" i="2"/>
  <c r="M283" i="2"/>
  <c r="M282" i="2"/>
  <c r="M281" i="2"/>
  <c r="M280" i="2"/>
  <c r="M279" i="2"/>
  <c r="F280" i="2"/>
  <c r="F281" i="2"/>
  <c r="F282" i="2"/>
  <c r="F283" i="2"/>
  <c r="F284" i="2"/>
  <c r="F285" i="2"/>
  <c r="F286" i="2"/>
  <c r="F287" i="2"/>
  <c r="F288" i="2"/>
  <c r="F289" i="2"/>
  <c r="F290" i="2"/>
  <c r="F291" i="2"/>
  <c r="F292" i="2"/>
  <c r="F293" i="2"/>
  <c r="F294" i="2"/>
  <c r="F295" i="2"/>
  <c r="F279" i="2"/>
  <c r="L273" i="2"/>
  <c r="M272" i="2"/>
  <c r="M271" i="2"/>
  <c r="M270" i="2"/>
  <c r="M269" i="2"/>
  <c r="M268" i="2"/>
  <c r="M267" i="2"/>
  <c r="M266" i="2"/>
  <c r="M265" i="2"/>
  <c r="M264" i="2"/>
  <c r="M263" i="2"/>
  <c r="M262" i="2"/>
  <c r="M261" i="2"/>
  <c r="M260" i="2"/>
  <c r="M259" i="2"/>
  <c r="M258" i="2"/>
  <c r="M257" i="2"/>
  <c r="M256" i="2"/>
  <c r="M255" i="2"/>
  <c r="M254" i="2"/>
  <c r="M253" i="2"/>
  <c r="M252" i="2"/>
  <c r="F253" i="2"/>
  <c r="F254" i="2"/>
  <c r="F255" i="2"/>
  <c r="F256" i="2"/>
  <c r="F257" i="2"/>
  <c r="F258" i="2"/>
  <c r="F259" i="2"/>
  <c r="F260" i="2"/>
  <c r="F261" i="2"/>
  <c r="F262" i="2"/>
  <c r="F263" i="2"/>
  <c r="F264" i="2"/>
  <c r="F265" i="2"/>
  <c r="F266" i="2"/>
  <c r="F267" i="2"/>
  <c r="F268" i="2"/>
  <c r="F269" i="2"/>
  <c r="F270" i="2"/>
  <c r="F271" i="2"/>
  <c r="F272" i="2"/>
  <c r="F252" i="2"/>
  <c r="L246" i="2"/>
  <c r="M245" i="2"/>
  <c r="M244" i="2"/>
  <c r="M243" i="2"/>
  <c r="M242" i="2"/>
  <c r="M241" i="2"/>
  <c r="M240" i="2"/>
  <c r="M239" i="2"/>
  <c r="M238" i="2"/>
  <c r="M237" i="2"/>
  <c r="M236" i="2"/>
  <c r="M235" i="2"/>
  <c r="M234" i="2"/>
  <c r="M233" i="2"/>
  <c r="M232" i="2"/>
  <c r="M231" i="2"/>
  <c r="F232" i="2"/>
  <c r="F233" i="2"/>
  <c r="F234" i="2"/>
  <c r="F235" i="2"/>
  <c r="F236" i="2"/>
  <c r="F237" i="2"/>
  <c r="F238" i="2"/>
  <c r="F239" i="2"/>
  <c r="F240" i="2"/>
  <c r="F241" i="2"/>
  <c r="F242" i="2"/>
  <c r="F243" i="2"/>
  <c r="F244" i="2"/>
  <c r="F245" i="2"/>
  <c r="F231" i="2"/>
  <c r="L225" i="2"/>
  <c r="M224" i="2"/>
  <c r="M223" i="2"/>
  <c r="M222" i="2"/>
  <c r="M221" i="2"/>
  <c r="M220" i="2"/>
  <c r="M219" i="2"/>
  <c r="M218" i="2"/>
  <c r="M217" i="2"/>
  <c r="M216" i="2"/>
  <c r="M215" i="2"/>
  <c r="M214" i="2"/>
  <c r="M213" i="2"/>
  <c r="M212" i="2"/>
  <c r="M211" i="2"/>
  <c r="M210" i="2"/>
  <c r="F211" i="2"/>
  <c r="F212" i="2"/>
  <c r="F213" i="2"/>
  <c r="F214" i="2"/>
  <c r="F215" i="2"/>
  <c r="F216" i="2"/>
  <c r="F217" i="2"/>
  <c r="F218" i="2"/>
  <c r="F219" i="2"/>
  <c r="F220" i="2"/>
  <c r="F221" i="2"/>
  <c r="F222" i="2"/>
  <c r="F223" i="2"/>
  <c r="F224" i="2"/>
  <c r="F210" i="2"/>
  <c r="M191" i="2"/>
  <c r="M192" i="2"/>
  <c r="M193" i="2"/>
  <c r="M194" i="2"/>
  <c r="M195" i="2"/>
  <c r="M196" i="2"/>
  <c r="M197" i="2"/>
  <c r="M198" i="2"/>
  <c r="M199" i="2"/>
  <c r="M200" i="2"/>
  <c r="M201" i="2"/>
  <c r="M202" i="2"/>
  <c r="M203" i="2"/>
  <c r="M190" i="2"/>
  <c r="F191" i="2"/>
  <c r="F192" i="2"/>
  <c r="F193" i="2"/>
  <c r="F194" i="2"/>
  <c r="F195" i="2"/>
  <c r="F196" i="2"/>
  <c r="F197" i="2"/>
  <c r="F198" i="2"/>
  <c r="F199" i="2"/>
  <c r="F200" i="2"/>
  <c r="F201" i="2"/>
  <c r="F202" i="2"/>
  <c r="F203" i="2"/>
  <c r="F190" i="2"/>
  <c r="L204" i="2"/>
  <c r="M183" i="2"/>
  <c r="M182" i="2"/>
  <c r="M181" i="2"/>
  <c r="M180" i="2"/>
  <c r="M179" i="2"/>
  <c r="M178" i="2"/>
  <c r="M177" i="2"/>
  <c r="M176" i="2"/>
  <c r="M175" i="2"/>
  <c r="M174" i="2"/>
  <c r="M173" i="2"/>
  <c r="M172" i="2"/>
  <c r="F173" i="2"/>
  <c r="F174" i="2"/>
  <c r="F175" i="2"/>
  <c r="F176" i="2"/>
  <c r="F177" i="2"/>
  <c r="F178" i="2"/>
  <c r="F179" i="2"/>
  <c r="F180" i="2"/>
  <c r="F181" i="2"/>
  <c r="F182" i="2"/>
  <c r="F183" i="2"/>
  <c r="F172" i="2"/>
  <c r="M165" i="2"/>
  <c r="M164" i="2"/>
  <c r="M163" i="2"/>
  <c r="M162" i="2"/>
  <c r="M161" i="2"/>
  <c r="M160" i="2"/>
  <c r="M159" i="2"/>
  <c r="M158" i="2"/>
  <c r="M157" i="2"/>
  <c r="M156" i="2"/>
  <c r="M155" i="2"/>
  <c r="M154" i="2"/>
  <c r="M153" i="2"/>
  <c r="M152" i="2"/>
  <c r="M151" i="2"/>
  <c r="M150" i="2"/>
  <c r="M149" i="2"/>
  <c r="M148" i="2"/>
  <c r="M147" i="2"/>
  <c r="M146" i="2"/>
  <c r="M145" i="2"/>
  <c r="M144" i="2"/>
  <c r="M143" i="2"/>
  <c r="M142" i="2"/>
  <c r="M141" i="2"/>
  <c r="M140" i="2"/>
  <c r="M139" i="2"/>
  <c r="M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38" i="2"/>
  <c r="M131" i="2"/>
  <c r="M130" i="2"/>
  <c r="M129" i="2"/>
  <c r="M128" i="2"/>
  <c r="M127" i="2"/>
  <c r="M126" i="2"/>
  <c r="M125" i="2"/>
  <c r="M124" i="2"/>
  <c r="M123" i="2"/>
  <c r="M122" i="2"/>
  <c r="M121" i="2"/>
  <c r="M120" i="2"/>
  <c r="M119" i="2"/>
  <c r="M118" i="2"/>
  <c r="M117" i="2"/>
  <c r="M116" i="2"/>
  <c r="M115" i="2"/>
  <c r="M114" i="2"/>
  <c r="M113" i="2"/>
  <c r="M112" i="2"/>
  <c r="M111" i="2"/>
  <c r="M110" i="2"/>
  <c r="M109" i="2"/>
  <c r="M108" i="2"/>
  <c r="M107" i="2"/>
  <c r="M106" i="2"/>
  <c r="M105" i="2"/>
  <c r="M104" i="2"/>
  <c r="M103" i="2"/>
  <c r="M102" i="2"/>
  <c r="M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01" i="2"/>
  <c r="M94" i="2" l="1"/>
  <c r="M93" i="2"/>
  <c r="M92" i="2"/>
  <c r="M91" i="2"/>
  <c r="M90" i="2"/>
  <c r="M89" i="2"/>
  <c r="M88" i="2"/>
  <c r="M87" i="2"/>
  <c r="M86" i="2"/>
  <c r="M85" i="2"/>
  <c r="M84" i="2"/>
  <c r="M83" i="2"/>
  <c r="M82" i="2"/>
  <c r="M81" i="2"/>
  <c r="M80" i="2"/>
  <c r="M79" i="2"/>
  <c r="M78" i="2"/>
  <c r="M77" i="2"/>
  <c r="M76" i="2"/>
  <c r="M75" i="2"/>
  <c r="M74" i="2"/>
  <c r="M73" i="2"/>
  <c r="M72" i="2"/>
  <c r="F73" i="2"/>
  <c r="F74" i="2"/>
  <c r="F75" i="2"/>
  <c r="F76" i="2"/>
  <c r="F77" i="2"/>
  <c r="F78" i="2"/>
  <c r="F79" i="2"/>
  <c r="F80" i="2"/>
  <c r="F81" i="2"/>
  <c r="F82" i="2"/>
  <c r="F83" i="2"/>
  <c r="F84" i="2"/>
  <c r="F85" i="2"/>
  <c r="F86" i="2"/>
  <c r="F87" i="2"/>
  <c r="F88" i="2"/>
  <c r="F89" i="2"/>
  <c r="F90" i="2"/>
  <c r="F91" i="2"/>
  <c r="F92" i="2"/>
  <c r="F93" i="2"/>
  <c r="F94" i="2"/>
  <c r="F72" i="2"/>
  <c r="M65" i="2"/>
  <c r="M64" i="2"/>
  <c r="M63" i="2"/>
  <c r="M62" i="2"/>
  <c r="M61" i="2"/>
  <c r="M60" i="2"/>
  <c r="M59" i="2"/>
  <c r="M58" i="2"/>
  <c r="M57" i="2"/>
  <c r="M56" i="2"/>
  <c r="M55" i="2"/>
  <c r="M54" i="2"/>
  <c r="M53" i="2"/>
  <c r="M52" i="2"/>
  <c r="M51" i="2"/>
  <c r="M50" i="2"/>
  <c r="M49" i="2"/>
  <c r="M48" i="2"/>
  <c r="F49" i="2"/>
  <c r="F50" i="2"/>
  <c r="F51" i="2"/>
  <c r="F52" i="2"/>
  <c r="F53" i="2"/>
  <c r="F54" i="2"/>
  <c r="F55" i="2"/>
  <c r="F56" i="2"/>
  <c r="F57" i="2"/>
  <c r="F58" i="2"/>
  <c r="F59" i="2"/>
  <c r="F60" i="2"/>
  <c r="F61" i="2"/>
  <c r="F62" i="2"/>
  <c r="F63" i="2"/>
  <c r="F64" i="2"/>
  <c r="F65" i="2"/>
  <c r="F48" i="2"/>
  <c r="M41" i="2"/>
  <c r="M40" i="2"/>
  <c r="M39" i="2"/>
  <c r="M38" i="2"/>
  <c r="M37" i="2"/>
  <c r="M36" i="2"/>
  <c r="M35" i="2"/>
  <c r="M34" i="2"/>
  <c r="M33" i="2"/>
  <c r="F34" i="2"/>
  <c r="F35" i="2"/>
  <c r="F36" i="2"/>
  <c r="F37" i="2"/>
  <c r="F38" i="2"/>
  <c r="F39" i="2"/>
  <c r="F40" i="2"/>
  <c r="F41" i="2"/>
  <c r="F33" i="2"/>
  <c r="M26" i="2"/>
  <c r="M25" i="2"/>
  <c r="M24" i="2"/>
  <c r="M23" i="2"/>
  <c r="M22" i="2"/>
  <c r="M21" i="2"/>
  <c r="M20" i="2"/>
  <c r="M19" i="2"/>
  <c r="M18" i="2"/>
  <c r="M17" i="2"/>
  <c r="M16" i="2"/>
  <c r="M15" i="2"/>
  <c r="M14" i="2"/>
  <c r="M13" i="2"/>
  <c r="M12" i="2"/>
  <c r="M11" i="2"/>
  <c r="M10" i="2"/>
  <c r="M9" i="2"/>
  <c r="F10" i="2"/>
  <c r="F11" i="2"/>
  <c r="F12" i="2"/>
  <c r="F13" i="2"/>
  <c r="F14" i="2"/>
  <c r="F15" i="2"/>
  <c r="F16" i="2"/>
  <c r="F17" i="2"/>
  <c r="F18" i="2"/>
  <c r="F19" i="2"/>
  <c r="F20" i="2"/>
  <c r="F21" i="2"/>
  <c r="F22" i="2"/>
  <c r="F23" i="2"/>
  <c r="F24" i="2"/>
  <c r="F25" i="2"/>
  <c r="F26" i="2"/>
  <c r="F9" i="2"/>
  <c r="L352" i="1"/>
  <c r="M351"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E352"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1" i="1"/>
  <c r="F289" i="1"/>
  <c r="L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E283"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150" i="1"/>
  <c r="L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E144"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92" i="1"/>
  <c r="L26" i="1"/>
  <c r="L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32" i="1"/>
  <c r="E26" i="1"/>
  <c r="E86" i="1"/>
  <c r="M25" i="1"/>
  <c r="M24" i="1"/>
  <c r="M23" i="1"/>
  <c r="M22" i="1"/>
  <c r="M21" i="1"/>
  <c r="M20" i="1"/>
  <c r="M19" i="1"/>
  <c r="M18" i="1"/>
  <c r="M17" i="1"/>
  <c r="M16" i="1"/>
  <c r="M15" i="1"/>
  <c r="M14" i="1"/>
  <c r="M13" i="1"/>
  <c r="M12" i="1"/>
  <c r="M11" i="1"/>
  <c r="M10" i="1"/>
  <c r="M9" i="1"/>
  <c r="F10" i="1"/>
  <c r="F11" i="1"/>
  <c r="F12" i="1"/>
  <c r="F13" i="1"/>
  <c r="F14" i="1"/>
  <c r="F15" i="1"/>
  <c r="F16" i="1"/>
  <c r="F17" i="1"/>
  <c r="F18" i="1"/>
  <c r="F19" i="1"/>
  <c r="F20" i="1"/>
  <c r="F21" i="1"/>
  <c r="F22" i="1"/>
  <c r="F23" i="1"/>
  <c r="F24" i="1"/>
  <c r="F25" i="1"/>
  <c r="F9" i="1"/>
  <c r="F26" i="1" l="1"/>
  <c r="C9" i="7" s="1"/>
  <c r="C14" i="7" l="1"/>
  <c r="G9" i="7"/>
  <c r="G14" i="7" s="1"/>
  <c r="C5" i="11" s="1"/>
  <c r="C12" i="11" s="1"/>
  <c r="C26" i="11" s="1"/>
</calcChain>
</file>

<file path=xl/sharedStrings.xml><?xml version="1.0" encoding="utf-8"?>
<sst xmlns="http://schemas.openxmlformats.org/spreadsheetml/2006/main" count="4473" uniqueCount="517">
  <si>
    <t>Kosten schoonmaak A locaties (praktijk &amp; theorie &amp; kantoor)</t>
  </si>
  <si>
    <t>Kosten schoonmaak per dag, basis bezetting (kantoor+praktijkexamens)</t>
  </si>
  <si>
    <t>Assen</t>
  </si>
  <si>
    <t>Integrale M2 tarieven per ruimtesoort</t>
  </si>
  <si>
    <t>Ruimtesoort</t>
  </si>
  <si>
    <t>Omschrijving ruimte</t>
  </si>
  <si>
    <t>Afwerking</t>
  </si>
  <si>
    <t>Integrale prijs per m2</t>
  </si>
  <si>
    <t>Aantal m2</t>
  </si>
  <si>
    <t>sanitaire ruimten</t>
  </si>
  <si>
    <t>Toiletten</t>
  </si>
  <si>
    <t>tegels</t>
  </si>
  <si>
    <t>Kantoorruimte</t>
  </si>
  <si>
    <t>praktijkexamenzaal</t>
  </si>
  <si>
    <t>tapijt laagpolig</t>
  </si>
  <si>
    <t>Theorieexamenzaal</t>
  </si>
  <si>
    <t>Technische ruimte</t>
  </si>
  <si>
    <t>Lift, liftportaal, gang, trappenhuis</t>
  </si>
  <si>
    <t>beton,steen</t>
  </si>
  <si>
    <t>Restauratieve ruimte</t>
  </si>
  <si>
    <t>Keuken, spoelkeuken, pantry, koeling</t>
  </si>
  <si>
    <t>steen</t>
  </si>
  <si>
    <t>opslagruimte</t>
  </si>
  <si>
    <t>Bergkast, magazijn</t>
  </si>
  <si>
    <t>tapijt</t>
  </si>
  <si>
    <t xml:space="preserve">ICT/server ruimte, </t>
  </si>
  <si>
    <t>Receptie/wachtruimte</t>
  </si>
  <si>
    <t>Kamer P&amp;O</t>
  </si>
  <si>
    <t>administratie</t>
  </si>
  <si>
    <t>voormalig horeca</t>
  </si>
  <si>
    <t>tapijt (laagpolig) en tegels</t>
  </si>
  <si>
    <t>keuken</t>
  </si>
  <si>
    <t>Tegels</t>
  </si>
  <si>
    <t>Verkeersruimte</t>
  </si>
  <si>
    <t>hal en voor de balie</t>
  </si>
  <si>
    <t>Marmer</t>
  </si>
  <si>
    <t>Opslagruimte</t>
  </si>
  <si>
    <t>medisch archief</t>
  </si>
  <si>
    <t>kamer AZ</t>
  </si>
  <si>
    <t>linoleum</t>
  </si>
  <si>
    <t>opslag archief</t>
  </si>
  <si>
    <t>VVN ( twee ruimtes)</t>
  </si>
  <si>
    <t>Totalen</t>
  </si>
  <si>
    <t>Kosten schoonmaak per dag, plus bezetting (kantoor + praktijk + theorie)</t>
  </si>
  <si>
    <t>Amsterdam</t>
  </si>
  <si>
    <t>Parkeerruimte</t>
  </si>
  <si>
    <t>parkeergarage</t>
  </si>
  <si>
    <t>1200</t>
  </si>
  <si>
    <t>Entrée</t>
  </si>
  <si>
    <t>tapijt (hoogpolig)</t>
  </si>
  <si>
    <t>Centrale ontvangst</t>
  </si>
  <si>
    <t>PVC vloer</t>
  </si>
  <si>
    <t>Restaurant/Wachtruimte</t>
  </si>
  <si>
    <t>Receptie</t>
  </si>
  <si>
    <t>Theoriezaal</t>
  </si>
  <si>
    <t>BO TEC/Manager TEC</t>
  </si>
  <si>
    <t>Balies Theorie</t>
  </si>
  <si>
    <t>Praktijkzaal</t>
  </si>
  <si>
    <t>BO PEC</t>
  </si>
  <si>
    <t>Kricokantoor</t>
  </si>
  <si>
    <t>goederen entrée</t>
  </si>
  <si>
    <t>Keuken</t>
  </si>
  <si>
    <t>Magazijn keuken</t>
  </si>
  <si>
    <t>Trappenhuis/liften</t>
  </si>
  <si>
    <t>Hout/Ijzer</t>
  </si>
  <si>
    <t>Individueel examenruimte</t>
  </si>
  <si>
    <t>Sanitaire ruimten</t>
  </si>
  <si>
    <t>Toiletgroepen</t>
  </si>
  <si>
    <t>gietvloer</t>
  </si>
  <si>
    <t>Invalidetoilet</t>
  </si>
  <si>
    <t>schachten/ techniek</t>
  </si>
  <si>
    <t>Containerruimte</t>
  </si>
  <si>
    <t>Cursusruimte 4</t>
  </si>
  <si>
    <t>Cursusruimte 3</t>
  </si>
  <si>
    <t>wachtruimte EMA/LEMA/MAS</t>
  </si>
  <si>
    <t>Kantoor CCV</t>
  </si>
  <si>
    <t>Kantoor CCV klein</t>
  </si>
  <si>
    <t>Kantoor CCV taxi-examens</t>
  </si>
  <si>
    <t>Vergaderruimte</t>
  </si>
  <si>
    <t>Cursusruimte 2</t>
  </si>
  <si>
    <t>Cursusruimte 1</t>
  </si>
  <si>
    <t>DPR BNOR ruimte 01</t>
  </si>
  <si>
    <t>DPR BNOR ruimte 02</t>
  </si>
  <si>
    <t>Patchkast</t>
  </si>
  <si>
    <t>personeelskantine</t>
  </si>
  <si>
    <t>werkkast</t>
  </si>
  <si>
    <t>gangruimten</t>
  </si>
  <si>
    <t>berging</t>
  </si>
  <si>
    <t>berging terrasmeubilair</t>
  </si>
  <si>
    <t>techniek elektrakasten</t>
  </si>
  <si>
    <t>terras restaurant</t>
  </si>
  <si>
    <t>terras 1/2 trappenhuis</t>
  </si>
  <si>
    <t>Niet in gebruik</t>
  </si>
  <si>
    <t>Rijgeschiktheid/Artsen</t>
  </si>
  <si>
    <t>Rijgeschiktheid/archief medisch</t>
  </si>
  <si>
    <t>Rijgeschiktheid/kantoortuin</t>
  </si>
  <si>
    <t>Rijgeschiktheid/unitmanager Medisch</t>
  </si>
  <si>
    <t>Rijvaardigheid/secretariaat</t>
  </si>
  <si>
    <t>Rijvaardigheid/examenmanager</t>
  </si>
  <si>
    <t>Facilitair</t>
  </si>
  <si>
    <t>Rijgeschiktheid klein archief</t>
  </si>
  <si>
    <t>noodtrap</t>
  </si>
  <si>
    <t>Rijswijk</t>
  </si>
  <si>
    <t>Garage</t>
  </si>
  <si>
    <t>Entree voorzijde</t>
  </si>
  <si>
    <t>schoonloopmat</t>
  </si>
  <si>
    <t>Entree achterzijde</t>
  </si>
  <si>
    <t>praktijk examenzaal</t>
  </si>
  <si>
    <t>theorie examenzaal</t>
  </si>
  <si>
    <t>verkeersruimte</t>
  </si>
  <si>
    <t>centraal ontvangst</t>
  </si>
  <si>
    <t>wachtruimte</t>
  </si>
  <si>
    <t>keuken / uitgifte</t>
  </si>
  <si>
    <t>Toiletten bezoekers</t>
  </si>
  <si>
    <t>kantoorruimte</t>
  </si>
  <si>
    <t>back office theorie</t>
  </si>
  <si>
    <t>individueel theorie</t>
  </si>
  <si>
    <t>Wachtruimte DPR BNOR</t>
  </si>
  <si>
    <t>manager praktijk</t>
  </si>
  <si>
    <t>Kleedruimte</t>
  </si>
  <si>
    <t>manager theorie</t>
  </si>
  <si>
    <t>Opslag schoonmaak</t>
  </si>
  <si>
    <t>Lifthal/goederen</t>
  </si>
  <si>
    <t>Gangen</t>
  </si>
  <si>
    <t>Bedijfskantine</t>
  </si>
  <si>
    <t>pantry</t>
  </si>
  <si>
    <t>postkamer</t>
  </si>
  <si>
    <t>magazijn FZ</t>
  </si>
  <si>
    <t>archiefruimte</t>
  </si>
  <si>
    <t>gangen</t>
  </si>
  <si>
    <t>Pantry</t>
  </si>
  <si>
    <t>Med Adm</t>
  </si>
  <si>
    <t>DPR</t>
  </si>
  <si>
    <t>archiefruimte/medisch</t>
  </si>
  <si>
    <t>CCV adm</t>
  </si>
  <si>
    <t>Serverruimte ICT</t>
  </si>
  <si>
    <t>linoleum/ vehoogdevloer</t>
  </si>
  <si>
    <t>CV ruimte</t>
  </si>
  <si>
    <t>beton (gecoat)</t>
  </si>
  <si>
    <t>Luchtbehandeling</t>
  </si>
  <si>
    <t>Schoonmaak</t>
  </si>
  <si>
    <t>ICT</t>
  </si>
  <si>
    <t>trappenhuizen</t>
  </si>
  <si>
    <t>Arnhem</t>
  </si>
  <si>
    <t>DPR BNOR ruimte</t>
  </si>
  <si>
    <t>Personeelsruimte</t>
  </si>
  <si>
    <t>verdeelkast</t>
  </si>
  <si>
    <t>praktijk-examenzaal</t>
  </si>
  <si>
    <t>Wachtruimte</t>
  </si>
  <si>
    <t>theorie-examenzaal</t>
  </si>
  <si>
    <t>lift machinekamer</t>
  </si>
  <si>
    <t>noodtrappenhuis</t>
  </si>
  <si>
    <t>goederenlift</t>
  </si>
  <si>
    <t>staal</t>
  </si>
  <si>
    <t>toilet personeel</t>
  </si>
  <si>
    <t>toilet minder valide</t>
  </si>
  <si>
    <t>gang</t>
  </si>
  <si>
    <t>gashok</t>
  </si>
  <si>
    <t>receptie</t>
  </si>
  <si>
    <t>Manager Praktijk en Theorie</t>
  </si>
  <si>
    <t>lift</t>
  </si>
  <si>
    <t>kast</t>
  </si>
  <si>
    <t>hoofdtrappenhuis</t>
  </si>
  <si>
    <t>opslag</t>
  </si>
  <si>
    <t>containerruimte</t>
  </si>
  <si>
    <t>Individuele theorieruimte</t>
  </si>
  <si>
    <t xml:space="preserve">schacht </t>
  </si>
  <si>
    <t>toilet heren</t>
  </si>
  <si>
    <t>toilet dames</t>
  </si>
  <si>
    <t>entree</t>
  </si>
  <si>
    <t>Rijwielstalling</t>
  </si>
  <si>
    <t>fietsenstalling</t>
  </si>
  <si>
    <t>facilitair</t>
  </si>
  <si>
    <t>rijgeschiktheid</t>
  </si>
  <si>
    <t>magazijn</t>
  </si>
  <si>
    <t>patchkast</t>
  </si>
  <si>
    <t>vergaderzaal</t>
  </si>
  <si>
    <t>bedrijfsrestaurant</t>
  </si>
  <si>
    <t>hal</t>
  </si>
  <si>
    <t>schacht</t>
  </si>
  <si>
    <t>koffiecorner</t>
  </si>
  <si>
    <t>klantenservice</t>
  </si>
  <si>
    <t>productmanagement</t>
  </si>
  <si>
    <t>opleidingen</t>
  </si>
  <si>
    <t>rijvaardigheid</t>
  </si>
  <si>
    <t>F&amp;C</t>
  </si>
  <si>
    <t>communicatie</t>
  </si>
  <si>
    <t>P&amp;O</t>
  </si>
  <si>
    <t>Eindhoven</t>
  </si>
  <si>
    <t>parkeergarage/fietsenberging</t>
  </si>
  <si>
    <t>buitentrap</t>
  </si>
  <si>
    <t>bordes</t>
  </si>
  <si>
    <t>heilingbaan</t>
  </si>
  <si>
    <t>personenlift</t>
  </si>
  <si>
    <t xml:space="preserve">manager theorie </t>
  </si>
  <si>
    <t>damestoilet bezoekers</t>
  </si>
  <si>
    <t>herentoilet bezoekers</t>
  </si>
  <si>
    <t>MIVA toilet</t>
  </si>
  <si>
    <t>Back office Theorie</t>
  </si>
  <si>
    <t>Back office Praktijk</t>
  </si>
  <si>
    <t>Manager Praktijk</t>
  </si>
  <si>
    <t>opslag horeca</t>
  </si>
  <si>
    <t>terras 1</t>
  </si>
  <si>
    <t>terras 2</t>
  </si>
  <si>
    <t>terras 3</t>
  </si>
  <si>
    <t xml:space="preserve">trap </t>
  </si>
  <si>
    <t>trappenhal</t>
  </si>
  <si>
    <t>herentoilet</t>
  </si>
  <si>
    <t>damestoilet</t>
  </si>
  <si>
    <t>financiele administratie</t>
  </si>
  <si>
    <t>vergaderruimte</t>
  </si>
  <si>
    <t>public relations</t>
  </si>
  <si>
    <t>planning</t>
  </si>
  <si>
    <t>secretariaat</t>
  </si>
  <si>
    <t>adjunctmanager rijvaardigheid</t>
  </si>
  <si>
    <t>manager theorie afname</t>
  </si>
  <si>
    <t>opslagruimte ICT</t>
  </si>
  <si>
    <t>personeelsrestaurant</t>
  </si>
  <si>
    <t>werkkast schoonmaak</t>
  </si>
  <si>
    <t>terras 4</t>
  </si>
  <si>
    <t>artsenkantoor</t>
  </si>
  <si>
    <t>kantoortuinen rijgeschiktheid</t>
  </si>
  <si>
    <t>unit manager rijgeschiktheid</t>
  </si>
  <si>
    <t>nvt</t>
  </si>
  <si>
    <t>lichtkoepel</t>
  </si>
  <si>
    <t>W-installatie</t>
  </si>
  <si>
    <t>Kosten schoonmaak B locaties (praktijk &amp; theorie)</t>
  </si>
  <si>
    <t>Kosten schoonmaak per dag, basis bezetting (praktijkexamens)</t>
  </si>
  <si>
    <t>Totaal kosten excl. BTW</t>
  </si>
  <si>
    <t>Groningen</t>
  </si>
  <si>
    <t>Toiletten,examinatoren</t>
  </si>
  <si>
    <t>Toiletten bezoekers dames</t>
  </si>
  <si>
    <t>Toiletten bezoekers heren</t>
  </si>
  <si>
    <t>Praktijkexamenzaal</t>
  </si>
  <si>
    <t>Theorie examenzaal</t>
  </si>
  <si>
    <t>Magazijn catering</t>
  </si>
  <si>
    <t>Counter en keuken</t>
  </si>
  <si>
    <t>Gang</t>
  </si>
  <si>
    <t xml:space="preserve">Back office Theorie </t>
  </si>
  <si>
    <t>Voorruimte Theorie</t>
  </si>
  <si>
    <t>Entree</t>
  </si>
  <si>
    <t>Leeuwarden</t>
  </si>
  <si>
    <t>pec</t>
  </si>
  <si>
    <t>Tec</t>
  </si>
  <si>
    <t xml:space="preserve">Keuken, spoelkeuken, </t>
  </si>
  <si>
    <t>tec</t>
  </si>
  <si>
    <t xml:space="preserve">hal </t>
  </si>
  <si>
    <t>examenmanager, lunchruimte</t>
  </si>
  <si>
    <t>Enschede</t>
  </si>
  <si>
    <t>Back office Theorie 1</t>
  </si>
  <si>
    <t>examenmanager Praktijk en Theorie</t>
  </si>
  <si>
    <t xml:space="preserve">sanitaire ruimten </t>
  </si>
  <si>
    <t>herentoilet theorie</t>
  </si>
  <si>
    <t>damestoilet theorie</t>
  </si>
  <si>
    <t>receptie theorie</t>
  </si>
  <si>
    <t>individuele theorie examens</t>
  </si>
  <si>
    <t>bergkast</t>
  </si>
  <si>
    <t>entree voor</t>
  </si>
  <si>
    <t>back office TEC 2</t>
  </si>
  <si>
    <t>kleedruimte</t>
  </si>
  <si>
    <t>opslag catering</t>
  </si>
  <si>
    <t>Alkmaar</t>
  </si>
  <si>
    <t>Technische ruimten</t>
  </si>
  <si>
    <t>Verkeersruimten</t>
  </si>
  <si>
    <t>Toilet heren</t>
  </si>
  <si>
    <t>Kantoorruimten</t>
  </si>
  <si>
    <t>tapijt (laagpolig)</t>
  </si>
  <si>
    <t>Restauratieve ruimten</t>
  </si>
  <si>
    <t>Opslagruimten</t>
  </si>
  <si>
    <t>Keuken opslag</t>
  </si>
  <si>
    <t>Invalide toilet</t>
  </si>
  <si>
    <t>Toilet dames</t>
  </si>
  <si>
    <t>Back office TEC</t>
  </si>
  <si>
    <t>Theorie-balies</t>
  </si>
  <si>
    <t>Vergaderruimten</t>
  </si>
  <si>
    <t>DPR BNOR</t>
  </si>
  <si>
    <t>Damestoilet</t>
  </si>
  <si>
    <t>Herentoilet</t>
  </si>
  <si>
    <t>Technische kast</t>
  </si>
  <si>
    <t>Liftschacht</t>
  </si>
  <si>
    <t>beton</t>
  </si>
  <si>
    <t>Trappenhal</t>
  </si>
  <si>
    <t>CV/luchtbehandeling</t>
  </si>
  <si>
    <t>Utrecht</t>
  </si>
  <si>
    <t>theorie balie</t>
  </si>
  <si>
    <t>Toiletgroep dames bezoekers</t>
  </si>
  <si>
    <t>Toiletgroep heren bezoekers</t>
  </si>
  <si>
    <t>technische ruimten</t>
  </si>
  <si>
    <t>Liftkamer</t>
  </si>
  <si>
    <t>verkeersruimten</t>
  </si>
  <si>
    <t>centrale trappenhuis</t>
  </si>
  <si>
    <t xml:space="preserve">Zaal1 </t>
  </si>
  <si>
    <t>Zaal2</t>
  </si>
  <si>
    <t>garderobe</t>
  </si>
  <si>
    <t>liftschacht</t>
  </si>
  <si>
    <t>Leusden</t>
  </si>
  <si>
    <t>Entrée 2x</t>
  </si>
  <si>
    <t>Toilet heren bezoekers</t>
  </si>
  <si>
    <t>Toilet dames bezoekers</t>
  </si>
  <si>
    <t>Trappenhuis</t>
  </si>
  <si>
    <t>Werkkast</t>
  </si>
  <si>
    <t>Centrale hal</t>
  </si>
  <si>
    <t>spreekkamer</t>
  </si>
  <si>
    <t>Theorie balies</t>
  </si>
  <si>
    <t>back office Theorie</t>
  </si>
  <si>
    <t>Lokaal opleidingsruimte A</t>
  </si>
  <si>
    <t>Lokaal opleidingsruimte B</t>
  </si>
  <si>
    <t>Lokaal opleidingsruimte C</t>
  </si>
  <si>
    <t>Docentenkamer</t>
  </si>
  <si>
    <t>Coordinator Docentenkamer</t>
  </si>
  <si>
    <t>Maastricht</t>
  </si>
  <si>
    <t>DPR/BNOR ruimte</t>
  </si>
  <si>
    <t>entree + gang+ trap</t>
  </si>
  <si>
    <t>Breda</t>
  </si>
  <si>
    <t>Goes</t>
  </si>
  <si>
    <t xml:space="preserve">Manager Praktijk </t>
  </si>
  <si>
    <t>Manager Theorie</t>
  </si>
  <si>
    <t>Haarlem</t>
  </si>
  <si>
    <t>Centrale hal/wachtruimte</t>
  </si>
  <si>
    <t>trappenhuis</t>
  </si>
  <si>
    <t>entree 2x</t>
  </si>
  <si>
    <t>Zwolle</t>
  </si>
  <si>
    <t>cursusruimte EMA/LEMA</t>
  </si>
  <si>
    <t>facilitair ruimte</t>
  </si>
  <si>
    <t>Gorinchem/Schelluinen</t>
  </si>
  <si>
    <t>trappenhuis 2x</t>
  </si>
  <si>
    <t>toilet dames bezoekers</t>
  </si>
  <si>
    <t>Hoogeveen</t>
  </si>
  <si>
    <t>entree + gang</t>
  </si>
  <si>
    <t>schoonloopmat/ Tapijt laagp.</t>
  </si>
  <si>
    <t>Kosten schoonmaak C locaties (praktijk)</t>
  </si>
  <si>
    <t>Kosten schoonmaak per dag, plus bezetting (praktijkexamens + theorie examens)</t>
  </si>
  <si>
    <t>koffie / lunchruimte</t>
  </si>
  <si>
    <t>Almelo</t>
  </si>
  <si>
    <t>Eemnes</t>
  </si>
  <si>
    <t xml:space="preserve">Hal </t>
  </si>
  <si>
    <t>Hal</t>
  </si>
  <si>
    <t>Kantoor 1</t>
  </si>
  <si>
    <t>lunchruimte</t>
  </si>
  <si>
    <t>Examenmanager</t>
  </si>
  <si>
    <t>Kantoor 2</t>
  </si>
  <si>
    <t>Hoorn</t>
  </si>
  <si>
    <t>Toilet praktijk examenzaal</t>
  </si>
  <si>
    <t>Keuken wachtruimte</t>
  </si>
  <si>
    <t>Keuken praktijkexamenzaal</t>
  </si>
  <si>
    <t>DPR BNOR ruimte 1</t>
  </si>
  <si>
    <t>DPR BNOR ruimte 2</t>
  </si>
  <si>
    <t>kantoor bij receptie</t>
  </si>
  <si>
    <t>cursusruimte 1</t>
  </si>
  <si>
    <t>cursusruimte 2</t>
  </si>
  <si>
    <t>cursusruimte 3</t>
  </si>
  <si>
    <t>Back office praktijk</t>
  </si>
  <si>
    <t>toiletten dames</t>
  </si>
  <si>
    <t>toiletten heren</t>
  </si>
  <si>
    <t>technische ruimte</t>
  </si>
  <si>
    <t>Schoonmaakkast</t>
  </si>
  <si>
    <t>Rotterdam</t>
  </si>
  <si>
    <t>Centralehal</t>
  </si>
  <si>
    <t>Manager praktijk afname</t>
  </si>
  <si>
    <t>Wachtruimte/restaurant</t>
  </si>
  <si>
    <t>Gouda</t>
  </si>
  <si>
    <t>Kosten schoonmaak D locaties (administratief)</t>
  </si>
  <si>
    <t>Kosten schoonmaak per dag (reguliere bezetting)</t>
  </si>
  <si>
    <t>SWC Rijswijk</t>
  </si>
  <si>
    <t>Kantoren/receptie</t>
  </si>
  <si>
    <t>linoleum/marmer</t>
  </si>
  <si>
    <t>Kantoren</t>
  </si>
  <si>
    <t>Trappenhuis/liften/lifthal</t>
  </si>
  <si>
    <t>tapijt/beton/linoleum</t>
  </si>
  <si>
    <t>Bedrijfsrestaurant</t>
  </si>
  <si>
    <t>Linoleum</t>
  </si>
  <si>
    <t>Archief Polakweg</t>
  </si>
  <si>
    <t>Toiletgroep</t>
  </si>
  <si>
    <t>Opslag</t>
  </si>
  <si>
    <t>Kosten Glasbewassing - Integrale m2 tarieven</t>
  </si>
  <si>
    <t>A locaties (praktijk &amp; theorie &amp; kantoor)</t>
  </si>
  <si>
    <t>Type</t>
  </si>
  <si>
    <t>Indicatie aantal m2</t>
  </si>
  <si>
    <t>Gevelglas binnenzijde</t>
  </si>
  <si>
    <t>Gevelglas buitenzijde</t>
  </si>
  <si>
    <t>B locaties (praktijk &amp; theorie)</t>
  </si>
  <si>
    <t>C locaties (praktijk)</t>
  </si>
  <si>
    <t>D locaties (kantoor/administratief)</t>
  </si>
  <si>
    <t>Archief Polak</t>
  </si>
  <si>
    <t xml:space="preserve">Rijswijk SWC </t>
  </si>
  <si>
    <t>Rijswijk SWC</t>
  </si>
  <si>
    <t>Basis schoonmaakdienstverlening</t>
  </si>
  <si>
    <t>Indicatie aantal dagen per jaar</t>
  </si>
  <si>
    <t>Aanneemsom reguliere schoonmaakdienstverlening per jaar (basisbezetting)</t>
  </si>
  <si>
    <t>Totaal</t>
  </si>
  <si>
    <t>Plus schoonmaakdienstverlening</t>
  </si>
  <si>
    <t>Glasbewassing</t>
  </si>
  <si>
    <t>Frequentie per jaar</t>
  </si>
  <si>
    <t>Glasbewassing binnenzijde</t>
  </si>
  <si>
    <t>Totale kosten glasbewassing</t>
  </si>
  <si>
    <t>Begrote schoonmaakkosten</t>
  </si>
  <si>
    <t>Kosten per dag excl. BTW</t>
  </si>
  <si>
    <t>Kosten per jaar excl. BTW</t>
  </si>
  <si>
    <t>Gorinchem / Schelluinen</t>
  </si>
  <si>
    <t>D locaties (kantoor / administratief)</t>
  </si>
  <si>
    <t>Kosten per beurt excl. BTW</t>
  </si>
  <si>
    <t>Kosten glasbewassing A locaties</t>
  </si>
  <si>
    <t>Kosten glasbewassing B locaties</t>
  </si>
  <si>
    <t>Kosten glasbewassing C locaties</t>
  </si>
  <si>
    <t>Kosten glasbewassing D locaties</t>
  </si>
  <si>
    <t>Glasbewassing buitennzijde</t>
  </si>
  <si>
    <t>Integrale tarieven schoonmaak</t>
  </si>
  <si>
    <t>Integrale uurtarieven extra personele inzet</t>
  </si>
  <si>
    <t>Functie</t>
  </si>
  <si>
    <t>Objectleiding</t>
  </si>
  <si>
    <t>Meewerkend voorwerk(st)er gebouw</t>
  </si>
  <si>
    <t>Schoonma(a)k(st)ers zijnde niet-jeugdigen</t>
  </si>
  <si>
    <t>Schoonma(a)k(st)ers zijnde jeugdigen</t>
  </si>
  <si>
    <t>Specialistische schoonmaakwerkzaamheden</t>
  </si>
  <si>
    <t>weging</t>
  </si>
  <si>
    <t>tarief</t>
  </si>
  <si>
    <t>gewogen</t>
  </si>
  <si>
    <t>Daguren (06.00 t/m 21.30)</t>
  </si>
  <si>
    <t>Avonduren maandag t/m donderdag (21.30 t/m 24.00)</t>
  </si>
  <si>
    <t>Avonduren vrijdag (21.30 t/m 24.00)</t>
  </si>
  <si>
    <t>Nachturen dinsdag t/m donderdag (00.00 t/m 06.00)</t>
  </si>
  <si>
    <t>Zaterdaguren (alle uren)</t>
  </si>
  <si>
    <t>Nachturen zaterdag t/m maandag 00.00 t/m 06.00)</t>
  </si>
  <si>
    <t>Zondaguren (alle uren)</t>
  </si>
  <si>
    <t xml:space="preserve">Totaal gewogen gemiddelde </t>
  </si>
  <si>
    <t>Aandeel omzet</t>
  </si>
  <si>
    <t xml:space="preserve"> </t>
  </si>
  <si>
    <t>excl. BTW</t>
  </si>
  <si>
    <t>Gemiddeld tarief</t>
  </si>
  <si>
    <t>Integrale tarieven regiewerkzaamheden</t>
  </si>
  <si>
    <t>Onderdeel</t>
  </si>
  <si>
    <t>Per</t>
  </si>
  <si>
    <t>Indicatie per jaar</t>
  </si>
  <si>
    <t>Integraal tarief excl. BTW</t>
  </si>
  <si>
    <t>Verwachte kosten per jaar excl. BTW</t>
  </si>
  <si>
    <t>Meubelreiniging</t>
  </si>
  <si>
    <t>Technische ruimten encl. Inventaris</t>
  </si>
  <si>
    <t>Vloeronderhoud, sprayen/blokken linoleum vloer</t>
  </si>
  <si>
    <t>Vloeronderhoud, strippen &amp; conserveren linoleum vloer</t>
  </si>
  <si>
    <t>Vloeronderhoud, diepte reiniging harde vloer</t>
  </si>
  <si>
    <t>Vloeronderhoud, tapijtreinging</t>
  </si>
  <si>
    <t>Verhuisschoonmaak</t>
  </si>
  <si>
    <t>Schoonmaakwerkzaamheden buitenterrein</t>
  </si>
  <si>
    <t>stuk</t>
  </si>
  <si>
    <t>M2</t>
  </si>
  <si>
    <t>Begrote kosten per jaar</t>
  </si>
  <si>
    <t>Sanitaire middelen</t>
  </si>
  <si>
    <t>Handoelautomaat</t>
  </si>
  <si>
    <t>Zeepautomaat</t>
  </si>
  <si>
    <t>Luchtverfrisser</t>
  </si>
  <si>
    <t>Vouwhanddoekautomaat</t>
  </si>
  <si>
    <t>Hygienboxen</t>
  </si>
  <si>
    <t>Toiletrolautomaat</t>
  </si>
  <si>
    <t>Handdoekrollen</t>
  </si>
  <si>
    <t>vulling zeepautometen</t>
  </si>
  <si>
    <t>vulling luchtverfrisser</t>
  </si>
  <si>
    <t>1730 doos</t>
  </si>
  <si>
    <t>290 doos</t>
  </si>
  <si>
    <t>Aantal stuks</t>
  </si>
  <si>
    <t>900 stuks</t>
  </si>
  <si>
    <t>920 stuks</t>
  </si>
  <si>
    <t>720 stuks</t>
  </si>
  <si>
    <t>Indicatie aantallen per jaar</t>
  </si>
  <si>
    <t>Tabblad 5: Kosten glasbewassing</t>
  </si>
  <si>
    <t>Tabblad 6: Begrote kosten</t>
  </si>
  <si>
    <t>Tabblad 7: Regiewerkzaamheden</t>
  </si>
  <si>
    <t>Toelichting</t>
  </si>
  <si>
    <t>In de blauw gearceerde cellen dient u een bedrag in te voeren</t>
  </si>
  <si>
    <t>Alle overige cellen behoeft u NIET in te vullen. Dit betreffen cellen waarin reeds informatie is opgenomen of waarin een formule is opgenomen.</t>
  </si>
  <si>
    <t>In deze tabbladen wordt, op basis van de ruimtestaat, per locatie de kosten voor de schoonmaakdienstverlening. Dit betreffen integrale tarieven per dag, welke leiden tot een prijs per locatie, per dag. Deze tarieven worden zowel voor de basis )reguliere' diensverleing als voor de plus dienstverlening afgegeven.</t>
  </si>
  <si>
    <t>In dit tabblad wordt, per locatie, een prijs berekend voor de glasbewassing van de binnenzijde en de buitezijde. De opgenomen tarieven dienen integrale tarieven te betreffen</t>
  </si>
  <si>
    <t>In dit tabblad dient u de tarieven voor extra personele inzet op aanvraag in te voeren. Dit dienen integrale tarieven te zijn. In dit tabblad dient u tevens de tarieven voor extra werkzaamheden op aanvraag in te voeren. Dit dienen eveneens integrale tarieven te zijn. die in dit overzicht opgenomen aantallen voor de regiewerkzaamheden betreffen een aanname. dit is bedoeld om tot een inschatting te komen van de verwachte extra werkzaamheden per jaar en de hieraan verbonden kosten.</t>
  </si>
  <si>
    <t>Tabblad 8: Sanitaire middelen</t>
  </si>
  <si>
    <t>Tabblad 9: Totaal overzicht</t>
  </si>
  <si>
    <t>In dit tabblad worden alle onderdelen van de financiele aanbieding samengevat weergegeven. Deze onderdelen opgeteld leidt tot de begrote kosten voor de schoonmaakdienstverlening voor het CBR per jaar. Dit totaalvebedrag zal worden beoordeeld conform het gestelde in het Aanbestedingsdocument.</t>
  </si>
  <si>
    <t>Kosten schoonmaak totaal</t>
  </si>
  <si>
    <t>Schoonmaakdienstverlening</t>
  </si>
  <si>
    <t>Begrote kosten</t>
  </si>
  <si>
    <t>Begrote kosten basis(reguliere) schoonmaakdienstverlening A locaties</t>
  </si>
  <si>
    <t>Begrote kosten basis(reguliere) schoonmaakdienstverlening B locaties</t>
  </si>
  <si>
    <t>Begrote kosten basis(reguliere) schoonmaakdienstverlening C locaties</t>
  </si>
  <si>
    <t>Begrote kosten basis(reguliere) schoonmaakdienstverlening D locaties</t>
  </si>
  <si>
    <t>Begrote kosten plus schoonmaakdienstverlening A</t>
  </si>
  <si>
    <t>Begrote kosten plus schoonmaakdienstverlening B</t>
  </si>
  <si>
    <t>Begrote kosten glasbewassing (binnen en buitenzijde) alle locaties per jaar</t>
  </si>
  <si>
    <t>Totale (begrote) kosten schoonmaak per jaar</t>
  </si>
  <si>
    <t>Excl. BTW</t>
  </si>
  <si>
    <t>Regiewerkzaamheden</t>
  </si>
  <si>
    <t>Indicatie extra personele inzet per jaar o.b.v. integrale uurtarieven (gemiddeld integraal uurtarief *1000 uur als indicatief getal per jaar)</t>
  </si>
  <si>
    <t>Indicatie regiewerkzaamheden per jaar o.b.v. integrale tarieven extra werkzaamheden</t>
  </si>
  <si>
    <t>Totale (begrote) kosten regiewerkzaamheden per jaar</t>
  </si>
  <si>
    <t>Automaten</t>
  </si>
  <si>
    <t>Vervbruiksartikelen</t>
  </si>
  <si>
    <t>Totale (begrote) kosten sanitaire middelen per jaar</t>
  </si>
  <si>
    <t>Total kosten per jaar schoonmaakdienstverlening</t>
  </si>
  <si>
    <t>Omschrijving automaten</t>
  </si>
  <si>
    <t>Omschrijving verbruiksartikelen</t>
  </si>
  <si>
    <t>Verpakkings eenheid</t>
  </si>
  <si>
    <t>doos 36 rol</t>
  </si>
  <si>
    <t>doos 1926 stuks</t>
  </si>
  <si>
    <t xml:space="preserve">vouwhanddoekken </t>
  </si>
  <si>
    <t>Verwachte kosten per jaar</t>
  </si>
  <si>
    <t>In dit tabblad worden de begrote schoonmaakkosten per jaar berekend. De kosten per dag worden hier vermenigvuldigd met een indicatie van het aantal dagen per jaar waarop deze diensverlening (basis en plus diensverlening) gewenst is. De kosten van de glasbewassing worden hier per locatie vermenigvuldigd met de frequentie waarop de betreffende beurt per jaar wordt uitgevoerd.</t>
  </si>
  <si>
    <t>In dit tabblad worden de begrote sanitaire middelen berekend. De kosten van de automaten worden vermenigvuldigd met het aantal automaten en daarna vermenigvuldigd met 12. De kosten van de verbuiksartikelen worden vermenigvuldigd met de verwachte afname per jaar.</t>
  </si>
  <si>
    <t>Tabblad 1, 2, 3 en 4: Kosten schoonmaak</t>
  </si>
  <si>
    <t>Aanneemsom reguliere schoonmaakdienstverlening per jaar (plusbezetting)</t>
  </si>
  <si>
    <t xml:space="preserve">Toiletrol </t>
  </si>
  <si>
    <t>Verpakkingseenheid aanbieder</t>
  </si>
  <si>
    <t>prijs in eenheid CBR excl. BTW</t>
  </si>
  <si>
    <t>Prijs in eenheid aanbieder excl. BTW</t>
  </si>
  <si>
    <t xml:space="preserve">Tapijtreiniging </t>
  </si>
  <si>
    <t>Calamiteitenreiniging</t>
  </si>
  <si>
    <t>uur</t>
  </si>
  <si>
    <t>Overige werkzaamheden op aanvraag</t>
  </si>
  <si>
    <t>huurprijs per stuk per maand excl. BTW *</t>
  </si>
  <si>
    <t>Schoonmaak portocabin e-locaties</t>
  </si>
  <si>
    <t>* Huur 2 jaar, daarna om niet over naar CBR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</si>
</sst>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quot;€&quot;\ * #,##0.00_ ;_ &quot;€&quot;\ * \-#,##0.00_ ;_ &quot;€&quot;\ * &quot;-&quot;??_ ;_ @_ "/>
    <numFmt numFmtId="164" formatCode="_ [$€-413]\ * #,##0.00_ ;_ [$€-413]\ * \-#,##0.00_ ;_ [$€-413]\ * &quot;-&quot;??_ ;_ @_ "/>
    <numFmt numFmtId="165"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9"/>
      <name val="Verdana"/>
      <family val="2"/>
    </font>
    <font>
      <b/>
      <i/>
      <sz val="11"/>
      <color theme="1"/>
      <name val="Calibri"/>
      <family val="2"/>
      <scheme val="minor"/>
    </font>
    <font>
      <b/>
      <sz val="9"/>
      <name val="Verdana"/>
      <family val="2"/>
    </font>
    <font>
      <sz val="11"/>
      <name val="Calibri"/>
      <family val="2"/>
      <scheme val="minor"/>
    </font>
  </fonts>
  <fills count="8">
    <fill>
      <patternFill patternType="none"/>
    </fill>
    <fill>
      <patternFill patternType="gray125"/>
    </fill>
    <fill>
      <patternFill patternType="solid">
        <fgColor rgb="FFFFC00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3">
    <xf numFmtId="0" fontId="0" fillId="0" borderId="0" xfId="0"/>
    <xf numFmtId="0" fontId="2" fillId="0" borderId="0" xfId="0" applyFont="1"/>
    <xf numFmtId="0" fontId="0" fillId="0" borderId="1" xfId="0" applyBorder="1"/>
    <xf numFmtId="164" fontId="0" fillId="0" borderId="1" xfId="0" applyNumberFormat="1" applyBorder="1"/>
    <xf numFmtId="0" fontId="2" fillId="2" borderId="1" xfId="0" applyFont="1" applyFill="1" applyBorder="1"/>
    <xf numFmtId="0" fontId="0" fillId="0" borderId="1" xfId="0" applyFont="1" applyBorder="1"/>
    <xf numFmtId="0" fontId="0" fillId="0" borderId="0" xfId="0" applyAlignment="1">
      <alignment horizontal="center"/>
    </xf>
    <xf numFmtId="0" fontId="0" fillId="2" borderId="1" xfId="0" applyFill="1" applyBorder="1"/>
    <xf numFmtId="0" fontId="2" fillId="6" borderId="14" xfId="0" applyFont="1" applyFill="1" applyBorder="1"/>
    <xf numFmtId="0" fontId="2" fillId="2" borderId="15" xfId="0" applyFont="1" applyFill="1" applyBorder="1"/>
    <xf numFmtId="0" fontId="0" fillId="0" borderId="16" xfId="0" applyBorder="1" applyAlignment="1">
      <alignment wrapText="1"/>
    </xf>
    <xf numFmtId="0" fontId="0" fillId="0" borderId="17" xfId="0" applyBorder="1"/>
    <xf numFmtId="0" fontId="2" fillId="2" borderId="18" xfId="0" applyFont="1" applyFill="1" applyBorder="1"/>
    <xf numFmtId="0" fontId="0" fillId="0" borderId="17" xfId="0" applyBorder="1" applyAlignment="1">
      <alignment wrapText="1"/>
    </xf>
    <xf numFmtId="0" fontId="2" fillId="2" borderId="15" xfId="0" applyFont="1" applyFill="1" applyBorder="1" applyAlignment="1">
      <alignment horizontal="center"/>
    </xf>
    <xf numFmtId="0" fontId="0" fillId="0" borderId="17" xfId="0" applyBorder="1" applyAlignment="1">
      <alignment horizontal="center"/>
    </xf>
    <xf numFmtId="0" fontId="0" fillId="2" borderId="18" xfId="0" applyFill="1" applyBorder="1" applyAlignment="1">
      <alignment horizontal="center"/>
    </xf>
    <xf numFmtId="0" fontId="2" fillId="2" borderId="14" xfId="0" applyFont="1" applyFill="1" applyBorder="1"/>
    <xf numFmtId="0" fontId="0" fillId="2" borderId="14" xfId="0" applyFill="1" applyBorder="1"/>
    <xf numFmtId="0" fontId="0" fillId="0" borderId="17" xfId="0" quotePrefix="1" applyBorder="1" applyAlignment="1">
      <alignment horizontal="center"/>
    </xf>
    <xf numFmtId="164" fontId="0" fillId="2" borderId="1" xfId="0" applyNumberFormat="1" applyFill="1" applyBorder="1"/>
    <xf numFmtId="0" fontId="0" fillId="0" borderId="0" xfId="0" applyProtection="1">
      <protection locked="0"/>
    </xf>
    <xf numFmtId="0" fontId="4" fillId="3" borderId="4" xfId="0" applyFont="1" applyFill="1" applyBorder="1" applyProtection="1">
      <protection locked="0"/>
    </xf>
    <xf numFmtId="0" fontId="0" fillId="3" borderId="5" xfId="0" applyFill="1" applyBorder="1" applyProtection="1">
      <protection locked="0"/>
    </xf>
    <xf numFmtId="0" fontId="0" fillId="3" borderId="6" xfId="0" applyFill="1" applyBorder="1" applyProtection="1">
      <protection locked="0"/>
    </xf>
    <xf numFmtId="0" fontId="2" fillId="0" borderId="0" xfId="0" applyFont="1" applyProtection="1">
      <protection locked="0"/>
    </xf>
    <xf numFmtId="0" fontId="2" fillId="2" borderId="1" xfId="0" applyFont="1" applyFill="1" applyBorder="1" applyAlignment="1" applyProtection="1">
      <alignment vertical="center" wrapText="1"/>
      <protection locked="0"/>
    </xf>
    <xf numFmtId="164" fontId="0" fillId="7" borderId="1" xfId="0" applyNumberFormat="1" applyFill="1" applyBorder="1" applyProtection="1">
      <protection locked="0"/>
    </xf>
    <xf numFmtId="0" fontId="6" fillId="2" borderId="1" xfId="0" applyFont="1" applyFill="1" applyBorder="1" applyProtection="1">
      <protection locked="0"/>
    </xf>
    <xf numFmtId="164" fontId="0" fillId="2" borderId="1" xfId="0" applyNumberFormat="1" applyFill="1" applyBorder="1" applyProtection="1">
      <protection locked="0"/>
    </xf>
    <xf numFmtId="0" fontId="0" fillId="7" borderId="1" xfId="0" applyFill="1" applyBorder="1" applyProtection="1">
      <protection locked="0"/>
    </xf>
    <xf numFmtId="0" fontId="2" fillId="2" borderId="1" xfId="0" applyFont="1" applyFill="1" applyBorder="1" applyAlignment="1" applyProtection="1">
      <alignment vertical="center"/>
    </xf>
    <xf numFmtId="0" fontId="3" fillId="0" borderId="2" xfId="0" applyFont="1" applyBorder="1" applyProtection="1"/>
    <xf numFmtId="0" fontId="3" fillId="0" borderId="2" xfId="0" applyFont="1" applyBorder="1" applyAlignment="1" applyProtection="1">
      <alignment horizontal="left"/>
    </xf>
    <xf numFmtId="0" fontId="3" fillId="0" borderId="1" xfId="0" applyFont="1" applyBorder="1" applyProtection="1"/>
    <xf numFmtId="0" fontId="3" fillId="0" borderId="1" xfId="0" applyFont="1" applyBorder="1" applyAlignment="1" applyProtection="1">
      <alignment horizontal="left"/>
    </xf>
    <xf numFmtId="0" fontId="3" fillId="0" borderId="1" xfId="0" applyFont="1" applyFill="1" applyBorder="1" applyAlignment="1" applyProtection="1">
      <alignment horizontal="left"/>
    </xf>
    <xf numFmtId="1" fontId="3" fillId="0" borderId="2" xfId="0" applyNumberFormat="1" applyFont="1" applyFill="1" applyBorder="1" applyAlignment="1" applyProtection="1">
      <alignment horizontal="center"/>
    </xf>
    <xf numFmtId="164" fontId="0" fillId="0" borderId="1" xfId="0" applyNumberFormat="1" applyBorder="1" applyProtection="1"/>
    <xf numFmtId="1" fontId="3" fillId="0" borderId="1" xfId="0" applyNumberFormat="1" applyFont="1" applyFill="1" applyBorder="1" applyAlignment="1" applyProtection="1">
      <alignment horizontal="center"/>
    </xf>
    <xf numFmtId="0" fontId="3" fillId="0" borderId="1" xfId="0" applyFont="1" applyBorder="1" applyAlignment="1" applyProtection="1">
      <alignment horizontal="center"/>
    </xf>
    <xf numFmtId="49" fontId="3" fillId="0" borderId="1" xfId="0" applyNumberFormat="1" applyFont="1" applyBorder="1" applyAlignment="1" applyProtection="1">
      <alignment readingOrder="1"/>
    </xf>
    <xf numFmtId="0" fontId="3" fillId="0" borderId="3" xfId="0" applyFont="1" applyFill="1" applyBorder="1" applyProtection="1"/>
    <xf numFmtId="49" fontId="3" fillId="0" borderId="3" xfId="0" applyNumberFormat="1" applyFont="1" applyFill="1" applyBorder="1" applyAlignment="1" applyProtection="1">
      <alignment readingOrder="1"/>
    </xf>
    <xf numFmtId="0" fontId="3" fillId="0" borderId="3" xfId="0" applyFont="1" applyFill="1" applyBorder="1" applyAlignment="1" applyProtection="1">
      <alignment horizontal="left"/>
    </xf>
    <xf numFmtId="0" fontId="3" fillId="0" borderId="1" xfId="0" applyFont="1" applyFill="1" applyBorder="1" applyProtection="1"/>
    <xf numFmtId="0" fontId="5" fillId="2" borderId="1" xfId="0" applyFont="1" applyFill="1" applyBorder="1" applyProtection="1"/>
    <xf numFmtId="0" fontId="6" fillId="2" borderId="1" xfId="0" applyFont="1" applyFill="1" applyBorder="1" applyProtection="1"/>
    <xf numFmtId="0" fontId="0" fillId="0" borderId="0" xfId="0" applyProtection="1"/>
    <xf numFmtId="0" fontId="4" fillId="3" borderId="4" xfId="0" applyFont="1" applyFill="1" applyBorder="1" applyProtection="1"/>
    <xf numFmtId="0" fontId="0" fillId="3" borderId="5" xfId="0" applyFill="1" applyBorder="1" applyProtection="1"/>
    <xf numFmtId="0" fontId="2" fillId="0" borderId="0" xfId="0" applyFont="1" applyProtection="1"/>
    <xf numFmtId="0" fontId="2" fillId="2" borderId="1" xfId="0" applyFont="1" applyFill="1" applyBorder="1" applyAlignment="1" applyProtection="1">
      <alignment vertical="center" wrapText="1"/>
    </xf>
    <xf numFmtId="1" fontId="6" fillId="2" borderId="1" xfId="0" applyNumberFormat="1" applyFont="1" applyFill="1" applyBorder="1" applyProtection="1"/>
    <xf numFmtId="164" fontId="0" fillId="2" borderId="1" xfId="0" applyNumberFormat="1" applyFill="1" applyBorder="1" applyProtection="1"/>
    <xf numFmtId="0" fontId="0" fillId="3" borderId="6" xfId="0" applyFill="1" applyBorder="1" applyProtection="1"/>
    <xf numFmtId="49" fontId="3" fillId="0" borderId="1" xfId="0" applyNumberFormat="1" applyFont="1" applyBorder="1" applyAlignment="1" applyProtection="1">
      <alignment horizontal="center"/>
    </xf>
    <xf numFmtId="1" fontId="3" fillId="0" borderId="1" xfId="0" applyNumberFormat="1" applyFont="1" applyBorder="1" applyAlignment="1" applyProtection="1">
      <alignment horizontal="center"/>
    </xf>
    <xf numFmtId="0" fontId="3" fillId="0" borderId="1" xfId="0" applyFont="1" applyFill="1" applyBorder="1" applyAlignment="1" applyProtection="1">
      <alignment horizontal="center"/>
    </xf>
    <xf numFmtId="0" fontId="3" fillId="0" borderId="1" xfId="0" applyNumberFormat="1" applyFont="1" applyBorder="1" applyAlignment="1" applyProtection="1">
      <alignment horizontal="center"/>
    </xf>
    <xf numFmtId="44" fontId="0" fillId="7" borderId="1" xfId="1" applyFont="1" applyFill="1" applyBorder="1" applyProtection="1">
      <protection locked="0"/>
    </xf>
    <xf numFmtId="0" fontId="0" fillId="0" borderId="1" xfId="0" applyBorder="1" applyProtection="1">
      <protection locked="0"/>
    </xf>
    <xf numFmtId="0" fontId="0" fillId="0" borderId="1" xfId="0" applyBorder="1" applyProtection="1"/>
    <xf numFmtId="0" fontId="0" fillId="0" borderId="3" xfId="0" applyFont="1" applyFill="1" applyBorder="1" applyProtection="1"/>
    <xf numFmtId="0" fontId="0" fillId="0" borderId="1" xfId="0" applyFont="1" applyFill="1" applyBorder="1" applyProtection="1"/>
    <xf numFmtId="0" fontId="0" fillId="0" borderId="1" xfId="0" applyFill="1" applyBorder="1" applyProtection="1"/>
    <xf numFmtId="44" fontId="0" fillId="0" borderId="1" xfId="0" applyNumberFormat="1" applyBorder="1" applyProtection="1"/>
    <xf numFmtId="1" fontId="6" fillId="2" borderId="1" xfId="0" applyNumberFormat="1" applyFont="1" applyFill="1" applyBorder="1" applyAlignment="1" applyProtection="1">
      <alignment horizontal="center"/>
    </xf>
    <xf numFmtId="0" fontId="2" fillId="2" borderId="1" xfId="0" applyFont="1" applyFill="1" applyBorder="1" applyAlignment="1" applyProtection="1">
      <alignment horizontal="center" vertical="center" wrapText="1"/>
      <protection locked="0"/>
    </xf>
    <xf numFmtId="0" fontId="0" fillId="2" borderId="1" xfId="0" applyFill="1" applyBorder="1" applyProtection="1">
      <protection locked="0"/>
    </xf>
    <xf numFmtId="0" fontId="2" fillId="2" borderId="1" xfId="0" applyFont="1" applyFill="1" applyBorder="1" applyProtection="1"/>
    <xf numFmtId="0" fontId="2" fillId="2" borderId="1" xfId="0" applyFont="1" applyFill="1" applyBorder="1" applyAlignment="1" applyProtection="1">
      <alignment horizontal="center" vertical="center" wrapText="1"/>
    </xf>
    <xf numFmtId="0" fontId="0" fillId="0" borderId="1" xfId="0" applyBorder="1" applyAlignment="1" applyProtection="1">
      <alignment horizontal="center"/>
    </xf>
    <xf numFmtId="0" fontId="0" fillId="2" borderId="1" xfId="0" applyFill="1" applyBorder="1" applyAlignment="1" applyProtection="1">
      <alignment horizontal="center"/>
    </xf>
    <xf numFmtId="0" fontId="2" fillId="0" borderId="1" xfId="0" applyFont="1" applyBorder="1" applyProtection="1"/>
    <xf numFmtId="0" fontId="0" fillId="0" borderId="0" xfId="0" applyAlignment="1" applyProtection="1">
      <alignment horizontal="center"/>
      <protection locked="0"/>
    </xf>
    <xf numFmtId="164" fontId="0" fillId="6" borderId="1" xfId="0" applyNumberFormat="1" applyFill="1" applyBorder="1" applyProtection="1">
      <protection locked="0"/>
    </xf>
    <xf numFmtId="164" fontId="0" fillId="0" borderId="0" xfId="0" applyNumberFormat="1" applyBorder="1" applyProtection="1">
      <protection locked="0"/>
    </xf>
    <xf numFmtId="0" fontId="0" fillId="6" borderId="1" xfId="0" applyFill="1" applyBorder="1" applyProtection="1">
      <protection locked="0"/>
    </xf>
    <xf numFmtId="0" fontId="2" fillId="2" borderId="1" xfId="0" applyFont="1" applyFill="1" applyBorder="1" applyAlignment="1" applyProtection="1">
      <alignment horizontal="center" wrapText="1"/>
    </xf>
    <xf numFmtId="0" fontId="0" fillId="0" borderId="0" xfId="0" applyBorder="1" applyProtection="1"/>
    <xf numFmtId="0" fontId="0" fillId="0" borderId="0" xfId="0" applyBorder="1" applyAlignment="1" applyProtection="1">
      <alignment horizontal="center"/>
    </xf>
    <xf numFmtId="0" fontId="2" fillId="2" borderId="1" xfId="0" applyFont="1" applyFill="1" applyBorder="1" applyAlignment="1" applyProtection="1">
      <alignment horizontal="center" vertical="top" wrapText="1"/>
    </xf>
    <xf numFmtId="0" fontId="0" fillId="2" borderId="1" xfId="0" applyFill="1" applyBorder="1" applyProtection="1"/>
    <xf numFmtId="0" fontId="2" fillId="2" borderId="1" xfId="0" applyFont="1" applyFill="1" applyBorder="1" applyAlignment="1" applyProtection="1">
      <alignment horizontal="center"/>
      <protection locked="0"/>
    </xf>
    <xf numFmtId="0" fontId="2" fillId="2" borderId="1" xfId="0" applyFont="1" applyFill="1" applyBorder="1" applyAlignment="1" applyProtection="1">
      <alignment horizontal="center"/>
    </xf>
    <xf numFmtId="9" fontId="0" fillId="0" borderId="1" xfId="0" applyNumberFormat="1" applyBorder="1" applyAlignment="1" applyProtection="1">
      <alignment horizontal="center"/>
    </xf>
    <xf numFmtId="9" fontId="0" fillId="2" borderId="1" xfId="0" applyNumberFormat="1" applyFill="1" applyBorder="1" applyProtection="1"/>
    <xf numFmtId="0" fontId="0" fillId="2" borderId="11" xfId="0" applyFill="1" applyBorder="1" applyProtection="1"/>
    <xf numFmtId="0" fontId="0" fillId="2" borderId="12" xfId="0" applyFill="1" applyBorder="1" applyProtection="1"/>
    <xf numFmtId="0" fontId="2" fillId="2" borderId="13" xfId="0" applyFont="1" applyFill="1" applyBorder="1" applyProtection="1"/>
    <xf numFmtId="0" fontId="2" fillId="2" borderId="9" xfId="0" applyFont="1" applyFill="1" applyBorder="1" applyProtection="1"/>
    <xf numFmtId="0" fontId="0" fillId="2" borderId="7" xfId="0" applyFill="1" applyBorder="1" applyProtection="1"/>
    <xf numFmtId="0" fontId="2" fillId="2" borderId="8" xfId="0" applyFont="1" applyFill="1" applyBorder="1" applyAlignment="1" applyProtection="1">
      <alignment horizontal="center"/>
    </xf>
    <xf numFmtId="0" fontId="2" fillId="2" borderId="11" xfId="0" applyFont="1" applyFill="1" applyBorder="1" applyProtection="1"/>
    <xf numFmtId="0" fontId="0" fillId="2" borderId="13" xfId="0" applyFill="1" applyBorder="1" applyProtection="1"/>
    <xf numFmtId="9" fontId="0" fillId="2" borderId="7" xfId="0" applyNumberFormat="1" applyFill="1" applyBorder="1" applyProtection="1"/>
    <xf numFmtId="165" fontId="0" fillId="2" borderId="7" xfId="0" applyNumberFormat="1" applyFill="1" applyBorder="1" applyProtection="1"/>
    <xf numFmtId="0" fontId="0" fillId="2" borderId="8" xfId="0" applyFill="1" applyBorder="1" applyProtection="1"/>
    <xf numFmtId="0" fontId="0" fillId="0" borderId="1" xfId="0" applyBorder="1" applyAlignment="1" applyProtection="1">
      <alignment horizontal="center" vertical="center"/>
    </xf>
    <xf numFmtId="0" fontId="0" fillId="0" borderId="0" xfId="0" applyAlignment="1" applyProtection="1">
      <alignment horizontal="left"/>
      <protection locked="0"/>
    </xf>
    <xf numFmtId="0" fontId="0" fillId="4" borderId="4" xfId="0" applyFill="1" applyBorder="1" applyAlignment="1" applyProtection="1">
      <alignment horizontal="left"/>
      <protection locked="0"/>
    </xf>
    <xf numFmtId="0" fontId="0" fillId="4" borderId="5" xfId="0" applyFill="1" applyBorder="1" applyAlignment="1" applyProtection="1">
      <alignment horizontal="left"/>
      <protection locked="0"/>
    </xf>
    <xf numFmtId="0" fontId="0" fillId="4" borderId="6" xfId="0" applyFill="1" applyBorder="1" applyAlignment="1" applyProtection="1">
      <alignment horizontal="left"/>
      <protection locked="0"/>
    </xf>
    <xf numFmtId="0" fontId="4" fillId="0" borderId="4" xfId="0" applyFont="1" applyFill="1" applyBorder="1" applyAlignment="1" applyProtection="1">
      <alignment horizontal="left"/>
      <protection locked="0"/>
    </xf>
    <xf numFmtId="0" fontId="4" fillId="0" borderId="5" xfId="0" applyFont="1" applyFill="1" applyBorder="1" applyAlignment="1" applyProtection="1">
      <alignment horizontal="left"/>
      <protection locked="0"/>
    </xf>
    <xf numFmtId="0" fontId="4" fillId="0" borderId="6" xfId="0" applyFont="1" applyFill="1" applyBorder="1" applyAlignment="1" applyProtection="1">
      <alignment horizontal="left"/>
      <protection locked="0"/>
    </xf>
    <xf numFmtId="0" fontId="2" fillId="4" borderId="1" xfId="0" applyFont="1" applyFill="1" applyBorder="1" applyAlignment="1">
      <alignment horizontal="left"/>
    </xf>
    <xf numFmtId="0" fontId="2" fillId="5" borderId="1" xfId="0" applyFont="1" applyFill="1" applyBorder="1" applyAlignment="1">
      <alignment horizontal="center" wrapText="1"/>
    </xf>
    <xf numFmtId="0" fontId="2" fillId="4" borderId="0" xfId="0" applyFont="1" applyFill="1" applyAlignment="1">
      <alignment horizontal="left"/>
    </xf>
    <xf numFmtId="0" fontId="0" fillId="5" borderId="1" xfId="0" applyFill="1" applyBorder="1" applyAlignment="1">
      <alignment horizontal="center" wrapText="1"/>
    </xf>
    <xf numFmtId="0" fontId="2" fillId="2" borderId="1" xfId="0" applyFont="1" applyFill="1" applyBorder="1" applyAlignment="1" applyProtection="1">
      <alignment horizontal="left" vertical="center"/>
    </xf>
    <xf numFmtId="0" fontId="2" fillId="5" borderId="1" xfId="0" applyFont="1" applyFill="1" applyBorder="1" applyAlignment="1" applyProtection="1">
      <alignment horizontal="center" wrapText="1"/>
    </xf>
    <xf numFmtId="0" fontId="2" fillId="5" borderId="10" xfId="0" applyFont="1" applyFill="1" applyBorder="1" applyAlignment="1" applyProtection="1">
      <alignment horizontal="center" wrapText="1"/>
    </xf>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protection locked="0"/>
    </xf>
    <xf numFmtId="0" fontId="0" fillId="2" borderId="1" xfId="0" applyFont="1" applyFill="1" applyBorder="1" applyAlignment="1" applyProtection="1">
      <alignment horizontal="center" vertical="center" wrapText="1"/>
    </xf>
    <xf numFmtId="0" fontId="0" fillId="0" borderId="19" xfId="0" applyBorder="1" applyAlignment="1" applyProtection="1">
      <alignment horizontal="left"/>
    </xf>
    <xf numFmtId="0" fontId="0" fillId="0" borderId="20" xfId="0" applyBorder="1" applyAlignment="1" applyProtection="1">
      <alignment horizontal="left"/>
    </xf>
    <xf numFmtId="0" fontId="2" fillId="2" borderId="1" xfId="0" applyFont="1" applyFill="1" applyBorder="1" applyAlignment="1" applyProtection="1">
      <alignment horizontal="left"/>
    </xf>
    <xf numFmtId="0" fontId="2" fillId="2" borderId="19" xfId="0" applyFont="1" applyFill="1" applyBorder="1" applyAlignment="1" applyProtection="1">
      <alignment horizontal="left"/>
    </xf>
    <xf numFmtId="0" fontId="2" fillId="2" borderId="20" xfId="0" applyFont="1" applyFill="1" applyBorder="1" applyAlignment="1" applyProtection="1">
      <alignment horizontal="left"/>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2"/>
  <sheetViews>
    <sheetView workbookViewId="0">
      <selection activeCell="D10" sqref="D10"/>
    </sheetView>
  </sheetViews>
  <sheetFormatPr defaultColWidth="9.140625" defaultRowHeight="15" x14ac:dyDescent="0.25"/>
  <cols>
    <col min="1" max="1" width="22.5703125" style="21" customWidth="1"/>
    <col min="2" max="2" width="36.85546875" style="21" customWidth="1"/>
    <col min="3" max="3" width="25.42578125" style="21" customWidth="1"/>
    <col min="4" max="4" width="13.85546875" style="21" customWidth="1"/>
    <col min="5" max="5" width="10.140625" style="21" customWidth="1"/>
    <col min="6" max="6" width="12" style="21" customWidth="1"/>
    <col min="7" max="7" width="4.28515625" style="21" customWidth="1"/>
    <col min="8" max="8" width="21.5703125" style="21" customWidth="1"/>
    <col min="9" max="9" width="35.85546875" style="21" customWidth="1"/>
    <col min="10" max="10" width="26.85546875" style="21" customWidth="1"/>
    <col min="11" max="11" width="13.140625" style="21" customWidth="1"/>
    <col min="12" max="12" width="10.140625" style="21" customWidth="1"/>
    <col min="13" max="13" width="11.85546875" style="21" customWidth="1"/>
    <col min="14" max="16384" width="9.140625" style="21"/>
  </cols>
  <sheetData>
    <row r="1" spans="1:13" x14ac:dyDescent="0.25">
      <c r="A1" s="100" t="s">
        <v>0</v>
      </c>
      <c r="B1" s="100"/>
    </row>
    <row r="2" spans="1:13" ht="15.75" thickBot="1" x14ac:dyDescent="0.3"/>
    <row r="3" spans="1:13" ht="15.75" thickBot="1" x14ac:dyDescent="0.3">
      <c r="A3" s="101" t="s">
        <v>1</v>
      </c>
      <c r="B3" s="102"/>
      <c r="C3" s="102"/>
      <c r="D3" s="102"/>
      <c r="E3" s="102"/>
      <c r="F3" s="103"/>
      <c r="H3" s="101" t="s">
        <v>43</v>
      </c>
      <c r="I3" s="102"/>
      <c r="J3" s="102"/>
      <c r="K3" s="102"/>
      <c r="L3" s="102"/>
      <c r="M3" s="103"/>
    </row>
    <row r="4" spans="1:13" ht="15.75" thickBot="1" x14ac:dyDescent="0.3"/>
    <row r="5" spans="1:13" ht="15.75" thickBot="1" x14ac:dyDescent="0.3">
      <c r="A5" s="22" t="s">
        <v>2</v>
      </c>
      <c r="B5" s="23"/>
      <c r="C5" s="23"/>
      <c r="D5" s="23"/>
      <c r="E5" s="23"/>
      <c r="F5" s="24"/>
      <c r="H5" s="22" t="s">
        <v>2</v>
      </c>
      <c r="I5" s="23"/>
      <c r="J5" s="23"/>
      <c r="K5" s="23"/>
      <c r="L5" s="23"/>
      <c r="M5" s="24"/>
    </row>
    <row r="7" spans="1:13" x14ac:dyDescent="0.25">
      <c r="A7" s="25" t="s">
        <v>3</v>
      </c>
      <c r="H7" s="25" t="s">
        <v>3</v>
      </c>
    </row>
    <row r="8" spans="1:13" ht="45" x14ac:dyDescent="0.25">
      <c r="A8" s="31" t="s">
        <v>4</v>
      </c>
      <c r="B8" s="31" t="s">
        <v>5</v>
      </c>
      <c r="C8" s="31" t="s">
        <v>6</v>
      </c>
      <c r="D8" s="26" t="s">
        <v>7</v>
      </c>
      <c r="E8" s="31" t="s">
        <v>8</v>
      </c>
      <c r="F8" s="52" t="s">
        <v>228</v>
      </c>
      <c r="G8" s="48"/>
      <c r="H8" s="31" t="s">
        <v>4</v>
      </c>
      <c r="I8" s="31" t="s">
        <v>5</v>
      </c>
      <c r="J8" s="31" t="s">
        <v>6</v>
      </c>
      <c r="K8" s="26" t="s">
        <v>7</v>
      </c>
      <c r="L8" s="31" t="s">
        <v>8</v>
      </c>
      <c r="M8" s="52" t="s">
        <v>228</v>
      </c>
    </row>
    <row r="9" spans="1:13" x14ac:dyDescent="0.25">
      <c r="A9" s="32" t="s">
        <v>9</v>
      </c>
      <c r="B9" s="32" t="s">
        <v>10</v>
      </c>
      <c r="C9" s="33" t="s">
        <v>11</v>
      </c>
      <c r="D9" s="27"/>
      <c r="E9" s="37">
        <v>5</v>
      </c>
      <c r="F9" s="38">
        <f>SUM(E9*D9)</f>
        <v>0</v>
      </c>
      <c r="G9" s="48"/>
      <c r="H9" s="32" t="s">
        <v>9</v>
      </c>
      <c r="I9" s="32" t="s">
        <v>10</v>
      </c>
      <c r="J9" s="33" t="s">
        <v>11</v>
      </c>
      <c r="K9" s="27"/>
      <c r="L9" s="37">
        <v>5</v>
      </c>
      <c r="M9" s="38">
        <f>SUM(L9*K9)</f>
        <v>0</v>
      </c>
    </row>
    <row r="10" spans="1:13" x14ac:dyDescent="0.25">
      <c r="A10" s="34" t="s">
        <v>12</v>
      </c>
      <c r="B10" s="34" t="s">
        <v>13</v>
      </c>
      <c r="C10" s="35" t="s">
        <v>14</v>
      </c>
      <c r="D10" s="27" t="s">
        <v>426</v>
      </c>
      <c r="E10" s="39">
        <v>38.5</v>
      </c>
      <c r="F10" s="38" t="e">
        <f t="shared" ref="F10:F25" si="0">SUM(E10*D10)</f>
        <v>#VALUE!</v>
      </c>
      <c r="G10" s="48"/>
      <c r="H10" s="34" t="s">
        <v>12</v>
      </c>
      <c r="I10" s="34" t="s">
        <v>13</v>
      </c>
      <c r="J10" s="35" t="s">
        <v>14</v>
      </c>
      <c r="K10" s="27"/>
      <c r="L10" s="39">
        <v>38.5</v>
      </c>
      <c r="M10" s="38">
        <f t="shared" ref="M10:M25" si="1">SUM(L10*K10)</f>
        <v>0</v>
      </c>
    </row>
    <row r="11" spans="1:13" x14ac:dyDescent="0.25">
      <c r="A11" s="34" t="s">
        <v>12</v>
      </c>
      <c r="B11" s="34" t="s">
        <v>15</v>
      </c>
      <c r="C11" s="35" t="s">
        <v>14</v>
      </c>
      <c r="D11" s="27"/>
      <c r="E11" s="39">
        <v>78</v>
      </c>
      <c r="F11" s="38">
        <f t="shared" si="0"/>
        <v>0</v>
      </c>
      <c r="G11" s="48"/>
      <c r="H11" s="34" t="s">
        <v>12</v>
      </c>
      <c r="I11" s="34" t="s">
        <v>15</v>
      </c>
      <c r="J11" s="35" t="s">
        <v>14</v>
      </c>
      <c r="K11" s="27"/>
      <c r="L11" s="39">
        <v>78</v>
      </c>
      <c r="M11" s="38">
        <f t="shared" si="1"/>
        <v>0</v>
      </c>
    </row>
    <row r="12" spans="1:13" x14ac:dyDescent="0.25">
      <c r="A12" s="34" t="s">
        <v>16</v>
      </c>
      <c r="B12" s="34" t="s">
        <v>17</v>
      </c>
      <c r="C12" s="35" t="s">
        <v>18</v>
      </c>
      <c r="D12" s="27"/>
      <c r="E12" s="39">
        <v>40</v>
      </c>
      <c r="F12" s="38">
        <f t="shared" si="0"/>
        <v>0</v>
      </c>
      <c r="G12" s="48"/>
      <c r="H12" s="34" t="s">
        <v>16</v>
      </c>
      <c r="I12" s="34" t="s">
        <v>17</v>
      </c>
      <c r="J12" s="35" t="s">
        <v>18</v>
      </c>
      <c r="K12" s="27"/>
      <c r="L12" s="39">
        <v>40</v>
      </c>
      <c r="M12" s="38">
        <f t="shared" si="1"/>
        <v>0</v>
      </c>
    </row>
    <row r="13" spans="1:13" x14ac:dyDescent="0.25">
      <c r="A13" s="34" t="s">
        <v>19</v>
      </c>
      <c r="B13" s="34" t="s">
        <v>20</v>
      </c>
      <c r="C13" s="35" t="s">
        <v>21</v>
      </c>
      <c r="D13" s="27"/>
      <c r="E13" s="39">
        <v>30.25</v>
      </c>
      <c r="F13" s="38">
        <f t="shared" si="0"/>
        <v>0</v>
      </c>
      <c r="G13" s="48"/>
      <c r="H13" s="34" t="s">
        <v>19</v>
      </c>
      <c r="I13" s="34" t="s">
        <v>20</v>
      </c>
      <c r="J13" s="35" t="s">
        <v>21</v>
      </c>
      <c r="K13" s="27"/>
      <c r="L13" s="39">
        <v>30.25</v>
      </c>
      <c r="M13" s="38">
        <f t="shared" si="1"/>
        <v>0</v>
      </c>
    </row>
    <row r="14" spans="1:13" x14ac:dyDescent="0.25">
      <c r="A14" s="34" t="s">
        <v>22</v>
      </c>
      <c r="B14" s="34" t="s">
        <v>23</v>
      </c>
      <c r="C14" s="35" t="s">
        <v>24</v>
      </c>
      <c r="D14" s="27"/>
      <c r="E14" s="39">
        <v>5</v>
      </c>
      <c r="F14" s="38">
        <f t="shared" si="0"/>
        <v>0</v>
      </c>
      <c r="G14" s="48"/>
      <c r="H14" s="34" t="s">
        <v>22</v>
      </c>
      <c r="I14" s="34" t="s">
        <v>23</v>
      </c>
      <c r="J14" s="35" t="s">
        <v>24</v>
      </c>
      <c r="K14" s="27"/>
      <c r="L14" s="39">
        <v>5</v>
      </c>
      <c r="M14" s="38">
        <f t="shared" si="1"/>
        <v>0</v>
      </c>
    </row>
    <row r="15" spans="1:13" x14ac:dyDescent="0.25">
      <c r="A15" s="34" t="s">
        <v>16</v>
      </c>
      <c r="B15" s="34" t="s">
        <v>25</v>
      </c>
      <c r="C15" s="35" t="s">
        <v>14</v>
      </c>
      <c r="D15" s="27"/>
      <c r="E15" s="39">
        <v>6</v>
      </c>
      <c r="F15" s="38">
        <f t="shared" si="0"/>
        <v>0</v>
      </c>
      <c r="G15" s="48"/>
      <c r="H15" s="34" t="s">
        <v>16</v>
      </c>
      <c r="I15" s="34" t="s">
        <v>25</v>
      </c>
      <c r="J15" s="35" t="s">
        <v>14</v>
      </c>
      <c r="K15" s="27"/>
      <c r="L15" s="39">
        <v>6</v>
      </c>
      <c r="M15" s="38">
        <f t="shared" si="1"/>
        <v>0</v>
      </c>
    </row>
    <row r="16" spans="1:13" x14ac:dyDescent="0.25">
      <c r="A16" s="34" t="s">
        <v>12</v>
      </c>
      <c r="B16" s="34" t="s">
        <v>26</v>
      </c>
      <c r="C16" s="35" t="s">
        <v>14</v>
      </c>
      <c r="D16" s="27"/>
      <c r="E16" s="39">
        <v>153</v>
      </c>
      <c r="F16" s="38">
        <f t="shared" si="0"/>
        <v>0</v>
      </c>
      <c r="G16" s="48"/>
      <c r="H16" s="34" t="s">
        <v>12</v>
      </c>
      <c r="I16" s="34" t="s">
        <v>26</v>
      </c>
      <c r="J16" s="35" t="s">
        <v>14</v>
      </c>
      <c r="K16" s="27"/>
      <c r="L16" s="39">
        <v>153</v>
      </c>
      <c r="M16" s="38">
        <f t="shared" si="1"/>
        <v>0</v>
      </c>
    </row>
    <row r="17" spans="1:13" x14ac:dyDescent="0.25">
      <c r="A17" s="34" t="s">
        <v>12</v>
      </c>
      <c r="B17" s="34" t="s">
        <v>27</v>
      </c>
      <c r="C17" s="35" t="s">
        <v>14</v>
      </c>
      <c r="D17" s="27"/>
      <c r="E17" s="39">
        <v>19.25</v>
      </c>
      <c r="F17" s="38">
        <f t="shared" si="0"/>
        <v>0</v>
      </c>
      <c r="G17" s="48"/>
      <c r="H17" s="34" t="s">
        <v>12</v>
      </c>
      <c r="I17" s="34" t="s">
        <v>27</v>
      </c>
      <c r="J17" s="35" t="s">
        <v>14</v>
      </c>
      <c r="K17" s="27"/>
      <c r="L17" s="39">
        <v>19.25</v>
      </c>
      <c r="M17" s="38">
        <f t="shared" si="1"/>
        <v>0</v>
      </c>
    </row>
    <row r="18" spans="1:13" x14ac:dyDescent="0.25">
      <c r="A18" s="34" t="s">
        <v>12</v>
      </c>
      <c r="B18" s="34" t="s">
        <v>28</v>
      </c>
      <c r="C18" s="35" t="s">
        <v>14</v>
      </c>
      <c r="D18" s="27"/>
      <c r="E18" s="39">
        <v>280.5</v>
      </c>
      <c r="F18" s="38">
        <f t="shared" si="0"/>
        <v>0</v>
      </c>
      <c r="G18" s="48"/>
      <c r="H18" s="34" t="s">
        <v>12</v>
      </c>
      <c r="I18" s="34" t="s">
        <v>28</v>
      </c>
      <c r="J18" s="35" t="s">
        <v>14</v>
      </c>
      <c r="K18" s="27"/>
      <c r="L18" s="39">
        <v>280.5</v>
      </c>
      <c r="M18" s="38">
        <f t="shared" si="1"/>
        <v>0</v>
      </c>
    </row>
    <row r="19" spans="1:13" x14ac:dyDescent="0.25">
      <c r="A19" s="34" t="s">
        <v>19</v>
      </c>
      <c r="B19" s="34" t="s">
        <v>29</v>
      </c>
      <c r="C19" s="35" t="s">
        <v>30</v>
      </c>
      <c r="D19" s="27"/>
      <c r="E19" s="39">
        <v>30</v>
      </c>
      <c r="F19" s="38">
        <f t="shared" si="0"/>
        <v>0</v>
      </c>
      <c r="G19" s="48"/>
      <c r="H19" s="34" t="s">
        <v>19</v>
      </c>
      <c r="I19" s="34" t="s">
        <v>29</v>
      </c>
      <c r="J19" s="35" t="s">
        <v>30</v>
      </c>
      <c r="K19" s="27"/>
      <c r="L19" s="39">
        <v>30</v>
      </c>
      <c r="M19" s="38">
        <f t="shared" si="1"/>
        <v>0</v>
      </c>
    </row>
    <row r="20" spans="1:13" x14ac:dyDescent="0.25">
      <c r="A20" s="34" t="s">
        <v>19</v>
      </c>
      <c r="B20" s="34" t="s">
        <v>31</v>
      </c>
      <c r="C20" s="36" t="s">
        <v>32</v>
      </c>
      <c r="D20" s="27"/>
      <c r="E20" s="39">
        <v>10</v>
      </c>
      <c r="F20" s="38">
        <f t="shared" si="0"/>
        <v>0</v>
      </c>
      <c r="G20" s="48"/>
      <c r="H20" s="34" t="s">
        <v>19</v>
      </c>
      <c r="I20" s="34" t="s">
        <v>31</v>
      </c>
      <c r="J20" s="36" t="s">
        <v>32</v>
      </c>
      <c r="K20" s="27"/>
      <c r="L20" s="39">
        <v>10</v>
      </c>
      <c r="M20" s="38">
        <f t="shared" si="1"/>
        <v>0</v>
      </c>
    </row>
    <row r="21" spans="1:13" x14ac:dyDescent="0.25">
      <c r="A21" s="35" t="s">
        <v>33</v>
      </c>
      <c r="B21" s="34" t="s">
        <v>34</v>
      </c>
      <c r="C21" s="36" t="s">
        <v>35</v>
      </c>
      <c r="D21" s="27"/>
      <c r="E21" s="40">
        <v>20</v>
      </c>
      <c r="F21" s="38">
        <f t="shared" si="0"/>
        <v>0</v>
      </c>
      <c r="G21" s="48"/>
      <c r="H21" s="35" t="s">
        <v>33</v>
      </c>
      <c r="I21" s="34" t="s">
        <v>34</v>
      </c>
      <c r="J21" s="36" t="s">
        <v>35</v>
      </c>
      <c r="K21" s="27"/>
      <c r="L21" s="40">
        <v>20</v>
      </c>
      <c r="M21" s="38">
        <f t="shared" si="1"/>
        <v>0</v>
      </c>
    </row>
    <row r="22" spans="1:13" x14ac:dyDescent="0.25">
      <c r="A22" s="34" t="s">
        <v>36</v>
      </c>
      <c r="B22" s="34" t="s">
        <v>37</v>
      </c>
      <c r="C22" s="35" t="s">
        <v>14</v>
      </c>
      <c r="D22" s="27"/>
      <c r="E22" s="40">
        <v>60</v>
      </c>
      <c r="F22" s="38">
        <f t="shared" si="0"/>
        <v>0</v>
      </c>
      <c r="G22" s="48"/>
      <c r="H22" s="34" t="s">
        <v>36</v>
      </c>
      <c r="I22" s="34" t="s">
        <v>37</v>
      </c>
      <c r="J22" s="35" t="s">
        <v>14</v>
      </c>
      <c r="K22" s="27"/>
      <c r="L22" s="40">
        <v>60</v>
      </c>
      <c r="M22" s="38">
        <f t="shared" si="1"/>
        <v>0</v>
      </c>
    </row>
    <row r="23" spans="1:13" x14ac:dyDescent="0.25">
      <c r="A23" s="34" t="s">
        <v>12</v>
      </c>
      <c r="B23" s="34" t="s">
        <v>38</v>
      </c>
      <c r="C23" s="35" t="s">
        <v>39</v>
      </c>
      <c r="D23" s="27"/>
      <c r="E23" s="40">
        <v>25</v>
      </c>
      <c r="F23" s="38">
        <f t="shared" si="0"/>
        <v>0</v>
      </c>
      <c r="G23" s="48"/>
      <c r="H23" s="34" t="s">
        <v>12</v>
      </c>
      <c r="I23" s="34" t="s">
        <v>38</v>
      </c>
      <c r="J23" s="35" t="s">
        <v>39</v>
      </c>
      <c r="K23" s="27"/>
      <c r="L23" s="40">
        <v>25</v>
      </c>
      <c r="M23" s="38">
        <f t="shared" si="1"/>
        <v>0</v>
      </c>
    </row>
    <row r="24" spans="1:13" x14ac:dyDescent="0.25">
      <c r="A24" s="34" t="s">
        <v>36</v>
      </c>
      <c r="B24" s="34" t="s">
        <v>40</v>
      </c>
      <c r="C24" s="35" t="s">
        <v>39</v>
      </c>
      <c r="D24" s="27"/>
      <c r="E24" s="40">
        <v>5</v>
      </c>
      <c r="F24" s="38">
        <f t="shared" si="0"/>
        <v>0</v>
      </c>
      <c r="G24" s="48"/>
      <c r="H24" s="34" t="s">
        <v>36</v>
      </c>
      <c r="I24" s="34" t="s">
        <v>40</v>
      </c>
      <c r="J24" s="35" t="s">
        <v>39</v>
      </c>
      <c r="K24" s="27"/>
      <c r="L24" s="40">
        <v>5</v>
      </c>
      <c r="M24" s="38">
        <f t="shared" si="1"/>
        <v>0</v>
      </c>
    </row>
    <row r="25" spans="1:13" x14ac:dyDescent="0.25">
      <c r="A25" s="34" t="s">
        <v>12</v>
      </c>
      <c r="B25" s="34" t="s">
        <v>41</v>
      </c>
      <c r="C25" s="35" t="s">
        <v>14</v>
      </c>
      <c r="D25" s="27"/>
      <c r="E25" s="40">
        <v>5</v>
      </c>
      <c r="F25" s="38">
        <f t="shared" si="0"/>
        <v>0</v>
      </c>
      <c r="G25" s="48"/>
      <c r="H25" s="34" t="s">
        <v>12</v>
      </c>
      <c r="I25" s="34" t="s">
        <v>41</v>
      </c>
      <c r="J25" s="35" t="s">
        <v>14</v>
      </c>
      <c r="K25" s="27"/>
      <c r="L25" s="40">
        <v>5</v>
      </c>
      <c r="M25" s="38">
        <f t="shared" si="1"/>
        <v>0</v>
      </c>
    </row>
    <row r="26" spans="1:13" x14ac:dyDescent="0.25">
      <c r="A26" s="46" t="s">
        <v>42</v>
      </c>
      <c r="B26" s="47"/>
      <c r="C26" s="47"/>
      <c r="D26" s="28"/>
      <c r="E26" s="53">
        <f>SUM(E9:E25)</f>
        <v>810.5</v>
      </c>
      <c r="F26" s="54" t="e">
        <f>SUM(F9:F25)</f>
        <v>#VALUE!</v>
      </c>
      <c r="G26" s="48"/>
      <c r="H26" s="46" t="s">
        <v>42</v>
      </c>
      <c r="I26" s="47"/>
      <c r="J26" s="47"/>
      <c r="K26" s="28"/>
      <c r="L26" s="53">
        <f>SUM(L9:L25)</f>
        <v>810.5</v>
      </c>
      <c r="M26" s="54">
        <f>SUM(M9:M25)</f>
        <v>0</v>
      </c>
    </row>
    <row r="27" spans="1:13" ht="15.75" thickBot="1" x14ac:dyDescent="0.3">
      <c r="A27" s="48"/>
      <c r="B27" s="48"/>
      <c r="C27" s="48"/>
      <c r="E27" s="48"/>
      <c r="F27" s="48"/>
      <c r="G27" s="48"/>
      <c r="H27" s="48"/>
      <c r="I27" s="48"/>
      <c r="J27" s="48"/>
      <c r="L27" s="48"/>
      <c r="M27" s="48"/>
    </row>
    <row r="28" spans="1:13" ht="15.75" thickBot="1" x14ac:dyDescent="0.3">
      <c r="A28" s="49" t="s">
        <v>44</v>
      </c>
      <c r="B28" s="50"/>
      <c r="C28" s="50"/>
      <c r="D28" s="23"/>
      <c r="E28" s="50"/>
      <c r="F28" s="55"/>
      <c r="G28" s="48"/>
      <c r="H28" s="49" t="s">
        <v>44</v>
      </c>
      <c r="I28" s="50"/>
      <c r="J28" s="50"/>
      <c r="K28" s="23"/>
      <c r="L28" s="50"/>
      <c r="M28" s="55"/>
    </row>
    <row r="29" spans="1:13" x14ac:dyDescent="0.25">
      <c r="A29" s="48"/>
      <c r="B29" s="48"/>
      <c r="C29" s="48"/>
      <c r="E29" s="48"/>
      <c r="F29" s="48"/>
      <c r="G29" s="48"/>
      <c r="H29" s="48"/>
      <c r="I29" s="48"/>
      <c r="J29" s="48"/>
      <c r="L29" s="48"/>
      <c r="M29" s="48"/>
    </row>
    <row r="30" spans="1:13" x14ac:dyDescent="0.25">
      <c r="A30" s="51" t="s">
        <v>3</v>
      </c>
      <c r="B30" s="48"/>
      <c r="C30" s="48"/>
      <c r="E30" s="48"/>
      <c r="F30" s="48"/>
      <c r="G30" s="48"/>
      <c r="H30" s="51" t="s">
        <v>3</v>
      </c>
      <c r="I30" s="48"/>
      <c r="J30" s="48"/>
      <c r="L30" s="48"/>
      <c r="M30" s="48"/>
    </row>
    <row r="31" spans="1:13" ht="45" x14ac:dyDescent="0.25">
      <c r="A31" s="31" t="s">
        <v>4</v>
      </c>
      <c r="B31" s="31" t="s">
        <v>5</v>
      </c>
      <c r="C31" s="31" t="s">
        <v>6</v>
      </c>
      <c r="D31" s="26" t="s">
        <v>7</v>
      </c>
      <c r="E31" s="31" t="s">
        <v>8</v>
      </c>
      <c r="F31" s="52" t="s">
        <v>228</v>
      </c>
      <c r="G31" s="48"/>
      <c r="H31" s="31" t="s">
        <v>4</v>
      </c>
      <c r="I31" s="31" t="s">
        <v>5</v>
      </c>
      <c r="J31" s="31" t="s">
        <v>6</v>
      </c>
      <c r="K31" s="26" t="s">
        <v>7</v>
      </c>
      <c r="L31" s="31" t="s">
        <v>8</v>
      </c>
      <c r="M31" s="52" t="s">
        <v>228</v>
      </c>
    </row>
    <row r="32" spans="1:13" x14ac:dyDescent="0.25">
      <c r="A32" s="35" t="s">
        <v>45</v>
      </c>
      <c r="B32" s="35" t="s">
        <v>46</v>
      </c>
      <c r="C32" s="35" t="s">
        <v>18</v>
      </c>
      <c r="D32" s="27"/>
      <c r="E32" s="56" t="s">
        <v>47</v>
      </c>
      <c r="F32" s="38">
        <f>SUM(E32*D32)</f>
        <v>0</v>
      </c>
      <c r="G32" s="48"/>
      <c r="H32" s="35" t="s">
        <v>45</v>
      </c>
      <c r="I32" s="35" t="s">
        <v>46</v>
      </c>
      <c r="J32" s="35" t="s">
        <v>18</v>
      </c>
      <c r="K32" s="27"/>
      <c r="L32" s="56" t="s">
        <v>47</v>
      </c>
      <c r="M32" s="38">
        <f>SUM(L32*K32)</f>
        <v>0</v>
      </c>
    </row>
    <row r="33" spans="1:13" x14ac:dyDescent="0.25">
      <c r="A33" s="35" t="s">
        <v>33</v>
      </c>
      <c r="B33" s="35" t="s">
        <v>48</v>
      </c>
      <c r="C33" s="35" t="s">
        <v>49</v>
      </c>
      <c r="D33" s="30"/>
      <c r="E33" s="40">
        <v>18</v>
      </c>
      <c r="F33" s="38">
        <f t="shared" ref="F33:F85" si="2">SUM(E33*D33)</f>
        <v>0</v>
      </c>
      <c r="G33" s="48"/>
      <c r="H33" s="35" t="s">
        <v>33</v>
      </c>
      <c r="I33" s="35" t="s">
        <v>48</v>
      </c>
      <c r="J33" s="35" t="s">
        <v>49</v>
      </c>
      <c r="K33" s="30"/>
      <c r="L33" s="40">
        <v>18</v>
      </c>
      <c r="M33" s="38">
        <f t="shared" ref="M33:M85" si="3">SUM(L33*K33)</f>
        <v>0</v>
      </c>
    </row>
    <row r="34" spans="1:13" x14ac:dyDescent="0.25">
      <c r="A34" s="35" t="s">
        <v>33</v>
      </c>
      <c r="B34" s="34" t="s">
        <v>50</v>
      </c>
      <c r="C34" s="35" t="s">
        <v>51</v>
      </c>
      <c r="D34" s="30"/>
      <c r="E34" s="57">
        <v>220</v>
      </c>
      <c r="F34" s="38">
        <f t="shared" si="2"/>
        <v>0</v>
      </c>
      <c r="G34" s="48"/>
      <c r="H34" s="35" t="s">
        <v>33</v>
      </c>
      <c r="I34" s="34" t="s">
        <v>50</v>
      </c>
      <c r="J34" s="35" t="s">
        <v>51</v>
      </c>
      <c r="K34" s="30"/>
      <c r="L34" s="57">
        <v>220</v>
      </c>
      <c r="M34" s="38">
        <f t="shared" si="3"/>
        <v>0</v>
      </c>
    </row>
    <row r="35" spans="1:13" x14ac:dyDescent="0.25">
      <c r="A35" s="34" t="s">
        <v>33</v>
      </c>
      <c r="B35" s="41" t="s">
        <v>52</v>
      </c>
      <c r="C35" s="35" t="s">
        <v>51</v>
      </c>
      <c r="D35" s="30"/>
      <c r="E35" s="57">
        <v>182</v>
      </c>
      <c r="F35" s="38">
        <f t="shared" si="2"/>
        <v>0</v>
      </c>
      <c r="G35" s="48"/>
      <c r="H35" s="34" t="s">
        <v>33</v>
      </c>
      <c r="I35" s="41" t="s">
        <v>52</v>
      </c>
      <c r="J35" s="35" t="s">
        <v>51</v>
      </c>
      <c r="K35" s="30"/>
      <c r="L35" s="57">
        <v>182</v>
      </c>
      <c r="M35" s="38">
        <f t="shared" si="3"/>
        <v>0</v>
      </c>
    </row>
    <row r="36" spans="1:13" x14ac:dyDescent="0.25">
      <c r="A36" s="34" t="s">
        <v>12</v>
      </c>
      <c r="B36" s="41" t="s">
        <v>53</v>
      </c>
      <c r="C36" s="35" t="s">
        <v>24</v>
      </c>
      <c r="D36" s="30"/>
      <c r="E36" s="57">
        <v>4</v>
      </c>
      <c r="F36" s="38">
        <f t="shared" si="2"/>
        <v>0</v>
      </c>
      <c r="G36" s="48"/>
      <c r="H36" s="34" t="s">
        <v>12</v>
      </c>
      <c r="I36" s="41" t="s">
        <v>53</v>
      </c>
      <c r="J36" s="35" t="s">
        <v>24</v>
      </c>
      <c r="K36" s="30"/>
      <c r="L36" s="57">
        <v>4</v>
      </c>
      <c r="M36" s="38">
        <f t="shared" si="3"/>
        <v>0</v>
      </c>
    </row>
    <row r="37" spans="1:13" x14ac:dyDescent="0.25">
      <c r="A37" s="34" t="s">
        <v>12</v>
      </c>
      <c r="B37" s="41" t="s">
        <v>54</v>
      </c>
      <c r="C37" s="35" t="s">
        <v>14</v>
      </c>
      <c r="D37" s="30"/>
      <c r="E37" s="57">
        <v>114</v>
      </c>
      <c r="F37" s="38">
        <f t="shared" si="2"/>
        <v>0</v>
      </c>
      <c r="G37" s="48"/>
      <c r="H37" s="34" t="s">
        <v>12</v>
      </c>
      <c r="I37" s="41" t="s">
        <v>54</v>
      </c>
      <c r="J37" s="35" t="s">
        <v>14</v>
      </c>
      <c r="K37" s="30"/>
      <c r="L37" s="57">
        <v>114</v>
      </c>
      <c r="M37" s="38">
        <f t="shared" si="3"/>
        <v>0</v>
      </c>
    </row>
    <row r="38" spans="1:13" x14ac:dyDescent="0.25">
      <c r="A38" s="42" t="s">
        <v>12</v>
      </c>
      <c r="B38" s="34" t="s">
        <v>55</v>
      </c>
      <c r="C38" s="35" t="s">
        <v>14</v>
      </c>
      <c r="D38" s="30"/>
      <c r="E38" s="40">
        <v>12</v>
      </c>
      <c r="F38" s="38">
        <f t="shared" si="2"/>
        <v>0</v>
      </c>
      <c r="G38" s="48"/>
      <c r="H38" s="42" t="s">
        <v>12</v>
      </c>
      <c r="I38" s="34" t="s">
        <v>55</v>
      </c>
      <c r="J38" s="35" t="s">
        <v>14</v>
      </c>
      <c r="K38" s="30"/>
      <c r="L38" s="40">
        <v>12</v>
      </c>
      <c r="M38" s="38">
        <f t="shared" si="3"/>
        <v>0</v>
      </c>
    </row>
    <row r="39" spans="1:13" x14ac:dyDescent="0.25">
      <c r="A39" s="42" t="s">
        <v>12</v>
      </c>
      <c r="B39" s="43" t="s">
        <v>56</v>
      </c>
      <c r="C39" s="44" t="s">
        <v>14</v>
      </c>
      <c r="D39" s="30"/>
      <c r="E39" s="39">
        <v>8</v>
      </c>
      <c r="F39" s="38">
        <f t="shared" si="2"/>
        <v>0</v>
      </c>
      <c r="G39" s="48"/>
      <c r="H39" s="42" t="s">
        <v>12</v>
      </c>
      <c r="I39" s="43" t="s">
        <v>56</v>
      </c>
      <c r="J39" s="44" t="s">
        <v>14</v>
      </c>
      <c r="K39" s="30"/>
      <c r="L39" s="39">
        <v>8</v>
      </c>
      <c r="M39" s="38">
        <f t="shared" si="3"/>
        <v>0</v>
      </c>
    </row>
    <row r="40" spans="1:13" x14ac:dyDescent="0.25">
      <c r="A40" s="34" t="s">
        <v>12</v>
      </c>
      <c r="B40" s="41" t="s">
        <v>57</v>
      </c>
      <c r="C40" s="35" t="s">
        <v>14</v>
      </c>
      <c r="D40" s="30"/>
      <c r="E40" s="57">
        <v>169</v>
      </c>
      <c r="F40" s="38">
        <f t="shared" si="2"/>
        <v>0</v>
      </c>
      <c r="G40" s="48"/>
      <c r="H40" s="34" t="s">
        <v>12</v>
      </c>
      <c r="I40" s="41" t="s">
        <v>57</v>
      </c>
      <c r="J40" s="35" t="s">
        <v>14</v>
      </c>
      <c r="K40" s="30"/>
      <c r="L40" s="57">
        <v>169</v>
      </c>
      <c r="M40" s="38">
        <f t="shared" si="3"/>
        <v>0</v>
      </c>
    </row>
    <row r="41" spans="1:13" x14ac:dyDescent="0.25">
      <c r="A41" s="42" t="s">
        <v>12</v>
      </c>
      <c r="B41" s="43" t="s">
        <v>58</v>
      </c>
      <c r="C41" s="44" t="s">
        <v>14</v>
      </c>
      <c r="D41" s="30"/>
      <c r="E41" s="39">
        <v>36.1</v>
      </c>
      <c r="F41" s="38">
        <f t="shared" si="2"/>
        <v>0</v>
      </c>
      <c r="G41" s="48"/>
      <c r="H41" s="42" t="s">
        <v>12</v>
      </c>
      <c r="I41" s="43" t="s">
        <v>58</v>
      </c>
      <c r="J41" s="44" t="s">
        <v>14</v>
      </c>
      <c r="K41" s="30"/>
      <c r="L41" s="39">
        <v>36.1</v>
      </c>
      <c r="M41" s="38">
        <f t="shared" si="3"/>
        <v>0</v>
      </c>
    </row>
    <row r="42" spans="1:13" x14ac:dyDescent="0.25">
      <c r="A42" s="34" t="s">
        <v>12</v>
      </c>
      <c r="B42" s="41" t="s">
        <v>59</v>
      </c>
      <c r="C42" s="35" t="s">
        <v>14</v>
      </c>
      <c r="D42" s="30"/>
      <c r="E42" s="57">
        <v>15</v>
      </c>
      <c r="F42" s="38">
        <f t="shared" si="2"/>
        <v>0</v>
      </c>
      <c r="G42" s="48"/>
      <c r="H42" s="34" t="s">
        <v>12</v>
      </c>
      <c r="I42" s="41" t="s">
        <v>59</v>
      </c>
      <c r="J42" s="35" t="s">
        <v>14</v>
      </c>
      <c r="K42" s="30"/>
      <c r="L42" s="57">
        <v>15</v>
      </c>
      <c r="M42" s="38">
        <f t="shared" si="3"/>
        <v>0</v>
      </c>
    </row>
    <row r="43" spans="1:13" x14ac:dyDescent="0.25">
      <c r="A43" s="35" t="s">
        <v>33</v>
      </c>
      <c r="B43" s="41" t="s">
        <v>60</v>
      </c>
      <c r="C43" s="35" t="s">
        <v>32</v>
      </c>
      <c r="D43" s="30"/>
      <c r="E43" s="57">
        <v>5</v>
      </c>
      <c r="F43" s="38">
        <f t="shared" si="2"/>
        <v>0</v>
      </c>
      <c r="G43" s="48"/>
      <c r="H43" s="35" t="s">
        <v>33</v>
      </c>
      <c r="I43" s="41" t="s">
        <v>60</v>
      </c>
      <c r="J43" s="35" t="s">
        <v>32</v>
      </c>
      <c r="K43" s="30"/>
      <c r="L43" s="57">
        <v>5</v>
      </c>
      <c r="M43" s="38">
        <f t="shared" si="3"/>
        <v>0</v>
      </c>
    </row>
    <row r="44" spans="1:13" x14ac:dyDescent="0.25">
      <c r="A44" s="34" t="s">
        <v>19</v>
      </c>
      <c r="B44" s="41" t="s">
        <v>61</v>
      </c>
      <c r="C44" s="35" t="s">
        <v>32</v>
      </c>
      <c r="D44" s="30"/>
      <c r="E44" s="57">
        <v>34</v>
      </c>
      <c r="F44" s="38">
        <f t="shared" si="2"/>
        <v>0</v>
      </c>
      <c r="G44" s="48"/>
      <c r="H44" s="34" t="s">
        <v>19</v>
      </c>
      <c r="I44" s="41" t="s">
        <v>61</v>
      </c>
      <c r="J44" s="35" t="s">
        <v>32</v>
      </c>
      <c r="K44" s="30"/>
      <c r="L44" s="57">
        <v>34</v>
      </c>
      <c r="M44" s="38">
        <f t="shared" si="3"/>
        <v>0</v>
      </c>
    </row>
    <row r="45" spans="1:13" x14ac:dyDescent="0.25">
      <c r="A45" s="34" t="s">
        <v>36</v>
      </c>
      <c r="B45" s="41" t="s">
        <v>62</v>
      </c>
      <c r="C45" s="35" t="s">
        <v>32</v>
      </c>
      <c r="D45" s="30"/>
      <c r="E45" s="57">
        <v>12</v>
      </c>
      <c r="F45" s="38">
        <f t="shared" si="2"/>
        <v>0</v>
      </c>
      <c r="G45" s="48"/>
      <c r="H45" s="34" t="s">
        <v>36</v>
      </c>
      <c r="I45" s="41" t="s">
        <v>62</v>
      </c>
      <c r="J45" s="35" t="s">
        <v>32</v>
      </c>
      <c r="K45" s="30"/>
      <c r="L45" s="57">
        <v>12</v>
      </c>
      <c r="M45" s="38">
        <f t="shared" si="3"/>
        <v>0</v>
      </c>
    </row>
    <row r="46" spans="1:13" x14ac:dyDescent="0.25">
      <c r="A46" s="34" t="s">
        <v>16</v>
      </c>
      <c r="B46" s="41" t="s">
        <v>63</v>
      </c>
      <c r="C46" s="35" t="s">
        <v>64</v>
      </c>
      <c r="D46" s="30"/>
      <c r="E46" s="57">
        <v>53</v>
      </c>
      <c r="F46" s="38">
        <f t="shared" si="2"/>
        <v>0</v>
      </c>
      <c r="G46" s="48"/>
      <c r="H46" s="34" t="s">
        <v>16</v>
      </c>
      <c r="I46" s="41" t="s">
        <v>63</v>
      </c>
      <c r="J46" s="35" t="s">
        <v>64</v>
      </c>
      <c r="K46" s="30"/>
      <c r="L46" s="57">
        <v>53</v>
      </c>
      <c r="M46" s="38">
        <f t="shared" si="3"/>
        <v>0</v>
      </c>
    </row>
    <row r="47" spans="1:13" x14ac:dyDescent="0.25">
      <c r="A47" s="34" t="s">
        <v>12</v>
      </c>
      <c r="B47" s="41" t="s">
        <v>65</v>
      </c>
      <c r="C47" s="35" t="s">
        <v>14</v>
      </c>
      <c r="D47" s="30"/>
      <c r="E47" s="57">
        <v>12</v>
      </c>
      <c r="F47" s="38">
        <f t="shared" si="2"/>
        <v>0</v>
      </c>
      <c r="G47" s="48"/>
      <c r="H47" s="34" t="s">
        <v>12</v>
      </c>
      <c r="I47" s="41" t="s">
        <v>65</v>
      </c>
      <c r="J47" s="35" t="s">
        <v>14</v>
      </c>
      <c r="K47" s="30"/>
      <c r="L47" s="57">
        <v>12</v>
      </c>
      <c r="M47" s="38">
        <f t="shared" si="3"/>
        <v>0</v>
      </c>
    </row>
    <row r="48" spans="1:13" x14ac:dyDescent="0.25">
      <c r="A48" s="34" t="s">
        <v>66</v>
      </c>
      <c r="B48" s="41" t="s">
        <v>67</v>
      </c>
      <c r="C48" s="35" t="s">
        <v>68</v>
      </c>
      <c r="D48" s="30"/>
      <c r="E48" s="57">
        <v>38</v>
      </c>
      <c r="F48" s="38">
        <f t="shared" si="2"/>
        <v>0</v>
      </c>
      <c r="G48" s="48"/>
      <c r="H48" s="34" t="s">
        <v>66</v>
      </c>
      <c r="I48" s="41" t="s">
        <v>67</v>
      </c>
      <c r="J48" s="35" t="s">
        <v>68</v>
      </c>
      <c r="K48" s="30"/>
      <c r="L48" s="57">
        <v>38</v>
      </c>
      <c r="M48" s="38">
        <f t="shared" si="3"/>
        <v>0</v>
      </c>
    </row>
    <row r="49" spans="1:13" x14ac:dyDescent="0.25">
      <c r="A49" s="34" t="s">
        <v>66</v>
      </c>
      <c r="B49" s="41" t="s">
        <v>69</v>
      </c>
      <c r="C49" s="35" t="s">
        <v>11</v>
      </c>
      <c r="D49" s="30"/>
      <c r="E49" s="57">
        <v>10</v>
      </c>
      <c r="F49" s="38">
        <f t="shared" si="2"/>
        <v>0</v>
      </c>
      <c r="G49" s="48"/>
      <c r="H49" s="34" t="s">
        <v>66</v>
      </c>
      <c r="I49" s="41" t="s">
        <v>69</v>
      </c>
      <c r="J49" s="35" t="s">
        <v>11</v>
      </c>
      <c r="K49" s="30"/>
      <c r="L49" s="57">
        <v>10</v>
      </c>
      <c r="M49" s="38">
        <f t="shared" si="3"/>
        <v>0</v>
      </c>
    </row>
    <row r="50" spans="1:13" x14ac:dyDescent="0.25">
      <c r="A50" s="34" t="s">
        <v>16</v>
      </c>
      <c r="B50" s="41" t="s">
        <v>70</v>
      </c>
      <c r="C50" s="35" t="s">
        <v>18</v>
      </c>
      <c r="D50" s="30"/>
      <c r="E50" s="57">
        <v>13</v>
      </c>
      <c r="F50" s="38">
        <f t="shared" si="2"/>
        <v>0</v>
      </c>
      <c r="G50" s="48"/>
      <c r="H50" s="34" t="s">
        <v>16</v>
      </c>
      <c r="I50" s="41" t="s">
        <v>70</v>
      </c>
      <c r="J50" s="35" t="s">
        <v>18</v>
      </c>
      <c r="K50" s="30"/>
      <c r="L50" s="57">
        <v>13</v>
      </c>
      <c r="M50" s="38">
        <f t="shared" si="3"/>
        <v>0</v>
      </c>
    </row>
    <row r="51" spans="1:13" x14ac:dyDescent="0.25">
      <c r="A51" s="34" t="s">
        <v>36</v>
      </c>
      <c r="B51" s="34" t="s">
        <v>71</v>
      </c>
      <c r="C51" s="35" t="s">
        <v>18</v>
      </c>
      <c r="D51" s="30"/>
      <c r="E51" s="40">
        <v>5</v>
      </c>
      <c r="F51" s="38">
        <f t="shared" si="2"/>
        <v>0</v>
      </c>
      <c r="G51" s="48"/>
      <c r="H51" s="34" t="s">
        <v>36</v>
      </c>
      <c r="I51" s="34" t="s">
        <v>71</v>
      </c>
      <c r="J51" s="35" t="s">
        <v>18</v>
      </c>
      <c r="K51" s="30"/>
      <c r="L51" s="40">
        <v>5</v>
      </c>
      <c r="M51" s="38">
        <f t="shared" si="3"/>
        <v>0</v>
      </c>
    </row>
    <row r="52" spans="1:13" x14ac:dyDescent="0.25">
      <c r="A52" s="34" t="s">
        <v>12</v>
      </c>
      <c r="B52" s="34" t="s">
        <v>72</v>
      </c>
      <c r="C52" s="35" t="s">
        <v>14</v>
      </c>
      <c r="D52" s="30"/>
      <c r="E52" s="40">
        <v>70</v>
      </c>
      <c r="F52" s="38">
        <f t="shared" si="2"/>
        <v>0</v>
      </c>
      <c r="G52" s="48"/>
      <c r="H52" s="34" t="s">
        <v>12</v>
      </c>
      <c r="I52" s="34" t="s">
        <v>72</v>
      </c>
      <c r="J52" s="35" t="s">
        <v>14</v>
      </c>
      <c r="K52" s="30"/>
      <c r="L52" s="40">
        <v>70</v>
      </c>
      <c r="M52" s="38">
        <f t="shared" si="3"/>
        <v>0</v>
      </c>
    </row>
    <row r="53" spans="1:13" x14ac:dyDescent="0.25">
      <c r="A53" s="34" t="s">
        <v>12</v>
      </c>
      <c r="B53" s="34" t="s">
        <v>73</v>
      </c>
      <c r="C53" s="35" t="s">
        <v>14</v>
      </c>
      <c r="D53" s="30"/>
      <c r="E53" s="40">
        <v>49</v>
      </c>
      <c r="F53" s="38">
        <f t="shared" si="2"/>
        <v>0</v>
      </c>
      <c r="G53" s="48"/>
      <c r="H53" s="34" t="s">
        <v>12</v>
      </c>
      <c r="I53" s="34" t="s">
        <v>73</v>
      </c>
      <c r="J53" s="35" t="s">
        <v>14</v>
      </c>
      <c r="K53" s="30"/>
      <c r="L53" s="40">
        <v>49</v>
      </c>
      <c r="M53" s="38">
        <f t="shared" si="3"/>
        <v>0</v>
      </c>
    </row>
    <row r="54" spans="1:13" x14ac:dyDescent="0.25">
      <c r="A54" s="34" t="s">
        <v>12</v>
      </c>
      <c r="B54" s="34" t="s">
        <v>74</v>
      </c>
      <c r="C54" s="35" t="s">
        <v>51</v>
      </c>
      <c r="D54" s="30"/>
      <c r="E54" s="40">
        <v>71</v>
      </c>
      <c r="F54" s="38">
        <f t="shared" si="2"/>
        <v>0</v>
      </c>
      <c r="G54" s="48"/>
      <c r="H54" s="34" t="s">
        <v>12</v>
      </c>
      <c r="I54" s="34" t="s">
        <v>74</v>
      </c>
      <c r="J54" s="35" t="s">
        <v>51</v>
      </c>
      <c r="K54" s="30"/>
      <c r="L54" s="40">
        <v>71</v>
      </c>
      <c r="M54" s="38">
        <f t="shared" si="3"/>
        <v>0</v>
      </c>
    </row>
    <row r="55" spans="1:13" x14ac:dyDescent="0.25">
      <c r="A55" s="34" t="s">
        <v>12</v>
      </c>
      <c r="B55" s="45" t="s">
        <v>75</v>
      </c>
      <c r="C55" s="35" t="s">
        <v>14</v>
      </c>
      <c r="D55" s="30"/>
      <c r="E55" s="40">
        <v>39</v>
      </c>
      <c r="F55" s="38">
        <f t="shared" si="2"/>
        <v>0</v>
      </c>
      <c r="G55" s="48"/>
      <c r="H55" s="34" t="s">
        <v>12</v>
      </c>
      <c r="I55" s="45" t="s">
        <v>75</v>
      </c>
      <c r="J55" s="35" t="s">
        <v>14</v>
      </c>
      <c r="K55" s="30"/>
      <c r="L55" s="40">
        <v>39</v>
      </c>
      <c r="M55" s="38">
        <f t="shared" si="3"/>
        <v>0</v>
      </c>
    </row>
    <row r="56" spans="1:13" x14ac:dyDescent="0.25">
      <c r="A56" s="34" t="s">
        <v>12</v>
      </c>
      <c r="B56" s="45" t="s">
        <v>76</v>
      </c>
      <c r="C56" s="35" t="s">
        <v>14</v>
      </c>
      <c r="D56" s="30"/>
      <c r="E56" s="40">
        <v>13</v>
      </c>
      <c r="F56" s="38">
        <f t="shared" si="2"/>
        <v>0</v>
      </c>
      <c r="G56" s="48"/>
      <c r="H56" s="34" t="s">
        <v>12</v>
      </c>
      <c r="I56" s="45" t="s">
        <v>76</v>
      </c>
      <c r="J56" s="35" t="s">
        <v>14</v>
      </c>
      <c r="K56" s="30"/>
      <c r="L56" s="40">
        <v>13</v>
      </c>
      <c r="M56" s="38">
        <f t="shared" si="3"/>
        <v>0</v>
      </c>
    </row>
    <row r="57" spans="1:13" x14ac:dyDescent="0.25">
      <c r="A57" s="34" t="s">
        <v>12</v>
      </c>
      <c r="B57" s="45" t="s">
        <v>77</v>
      </c>
      <c r="C57" s="35" t="s">
        <v>14</v>
      </c>
      <c r="D57" s="30"/>
      <c r="E57" s="58">
        <v>13</v>
      </c>
      <c r="F57" s="38">
        <f t="shared" si="2"/>
        <v>0</v>
      </c>
      <c r="G57" s="48"/>
      <c r="H57" s="34" t="s">
        <v>12</v>
      </c>
      <c r="I57" s="45" t="s">
        <v>77</v>
      </c>
      <c r="J57" s="35" t="s">
        <v>14</v>
      </c>
      <c r="K57" s="30"/>
      <c r="L57" s="58">
        <v>13</v>
      </c>
      <c r="M57" s="38">
        <f t="shared" si="3"/>
        <v>0</v>
      </c>
    </row>
    <row r="58" spans="1:13" x14ac:dyDescent="0.25">
      <c r="A58" s="45" t="s">
        <v>78</v>
      </c>
      <c r="B58" s="45" t="s">
        <v>79</v>
      </c>
      <c r="C58" s="35" t="s">
        <v>14</v>
      </c>
      <c r="D58" s="30"/>
      <c r="E58" s="58">
        <v>44</v>
      </c>
      <c r="F58" s="38">
        <f t="shared" si="2"/>
        <v>0</v>
      </c>
      <c r="G58" s="48"/>
      <c r="H58" s="45" t="s">
        <v>78</v>
      </c>
      <c r="I58" s="45" t="s">
        <v>79</v>
      </c>
      <c r="J58" s="35" t="s">
        <v>14</v>
      </c>
      <c r="K58" s="30"/>
      <c r="L58" s="58">
        <v>44</v>
      </c>
      <c r="M58" s="38">
        <f t="shared" si="3"/>
        <v>0</v>
      </c>
    </row>
    <row r="59" spans="1:13" x14ac:dyDescent="0.25">
      <c r="A59" s="34" t="s">
        <v>12</v>
      </c>
      <c r="B59" s="45" t="s">
        <v>80</v>
      </c>
      <c r="C59" s="35" t="s">
        <v>14</v>
      </c>
      <c r="D59" s="30"/>
      <c r="E59" s="58">
        <v>44</v>
      </c>
      <c r="F59" s="38">
        <f t="shared" si="2"/>
        <v>0</v>
      </c>
      <c r="G59" s="48"/>
      <c r="H59" s="34" t="s">
        <v>12</v>
      </c>
      <c r="I59" s="45" t="s">
        <v>80</v>
      </c>
      <c r="J59" s="35" t="s">
        <v>14</v>
      </c>
      <c r="K59" s="30"/>
      <c r="L59" s="58">
        <v>44</v>
      </c>
      <c r="M59" s="38">
        <f t="shared" si="3"/>
        <v>0</v>
      </c>
    </row>
    <row r="60" spans="1:13" x14ac:dyDescent="0.25">
      <c r="A60" s="34" t="s">
        <v>12</v>
      </c>
      <c r="B60" s="45" t="s">
        <v>81</v>
      </c>
      <c r="C60" s="35" t="s">
        <v>14</v>
      </c>
      <c r="D60" s="30"/>
      <c r="E60" s="58">
        <v>15</v>
      </c>
      <c r="F60" s="38">
        <f t="shared" si="2"/>
        <v>0</v>
      </c>
      <c r="G60" s="48"/>
      <c r="H60" s="34" t="s">
        <v>12</v>
      </c>
      <c r="I60" s="45" t="s">
        <v>81</v>
      </c>
      <c r="J60" s="35" t="s">
        <v>14</v>
      </c>
      <c r="K60" s="30"/>
      <c r="L60" s="58">
        <v>15</v>
      </c>
      <c r="M60" s="38">
        <f t="shared" si="3"/>
        <v>0</v>
      </c>
    </row>
    <row r="61" spans="1:13" x14ac:dyDescent="0.25">
      <c r="A61" s="34" t="s">
        <v>12</v>
      </c>
      <c r="B61" s="45" t="s">
        <v>82</v>
      </c>
      <c r="C61" s="35" t="s">
        <v>14</v>
      </c>
      <c r="D61" s="30"/>
      <c r="E61" s="58">
        <v>17</v>
      </c>
      <c r="F61" s="38">
        <f t="shared" si="2"/>
        <v>0</v>
      </c>
      <c r="G61" s="48"/>
      <c r="H61" s="34" t="s">
        <v>12</v>
      </c>
      <c r="I61" s="45" t="s">
        <v>82</v>
      </c>
      <c r="J61" s="35" t="s">
        <v>14</v>
      </c>
      <c r="K61" s="30"/>
      <c r="L61" s="58">
        <v>17</v>
      </c>
      <c r="M61" s="38">
        <f t="shared" si="3"/>
        <v>0</v>
      </c>
    </row>
    <row r="62" spans="1:13" x14ac:dyDescent="0.25">
      <c r="A62" s="45" t="s">
        <v>66</v>
      </c>
      <c r="B62" s="45" t="s">
        <v>67</v>
      </c>
      <c r="C62" s="36" t="s">
        <v>32</v>
      </c>
      <c r="D62" s="30"/>
      <c r="E62" s="58">
        <v>19</v>
      </c>
      <c r="F62" s="38">
        <f t="shared" si="2"/>
        <v>0</v>
      </c>
      <c r="G62" s="48"/>
      <c r="H62" s="45" t="s">
        <v>66</v>
      </c>
      <c r="I62" s="45" t="s">
        <v>67</v>
      </c>
      <c r="J62" s="36" t="s">
        <v>32</v>
      </c>
      <c r="K62" s="30"/>
      <c r="L62" s="58">
        <v>19</v>
      </c>
      <c r="M62" s="38">
        <f t="shared" si="3"/>
        <v>0</v>
      </c>
    </row>
    <row r="63" spans="1:13" x14ac:dyDescent="0.25">
      <c r="A63" s="34" t="s">
        <v>16</v>
      </c>
      <c r="B63" s="45" t="s">
        <v>83</v>
      </c>
      <c r="C63" s="35" t="s">
        <v>39</v>
      </c>
      <c r="D63" s="30"/>
      <c r="E63" s="58">
        <v>5</v>
      </c>
      <c r="F63" s="38">
        <f t="shared" si="2"/>
        <v>0</v>
      </c>
      <c r="G63" s="48"/>
      <c r="H63" s="34" t="s">
        <v>16</v>
      </c>
      <c r="I63" s="45" t="s">
        <v>83</v>
      </c>
      <c r="J63" s="35" t="s">
        <v>39</v>
      </c>
      <c r="K63" s="30"/>
      <c r="L63" s="58">
        <v>5</v>
      </c>
      <c r="M63" s="38">
        <f t="shared" si="3"/>
        <v>0</v>
      </c>
    </row>
    <row r="64" spans="1:13" x14ac:dyDescent="0.25">
      <c r="A64" s="34" t="s">
        <v>19</v>
      </c>
      <c r="B64" s="45" t="s">
        <v>84</v>
      </c>
      <c r="C64" s="36" t="s">
        <v>14</v>
      </c>
      <c r="D64" s="30"/>
      <c r="E64" s="58">
        <v>72</v>
      </c>
      <c r="F64" s="38">
        <f t="shared" si="2"/>
        <v>0</v>
      </c>
      <c r="G64" s="48"/>
      <c r="H64" s="34" t="s">
        <v>19</v>
      </c>
      <c r="I64" s="45" t="s">
        <v>84</v>
      </c>
      <c r="J64" s="36" t="s">
        <v>14</v>
      </c>
      <c r="K64" s="30"/>
      <c r="L64" s="58">
        <v>72</v>
      </c>
      <c r="M64" s="38">
        <f t="shared" si="3"/>
        <v>0</v>
      </c>
    </row>
    <row r="65" spans="1:13" x14ac:dyDescent="0.25">
      <c r="A65" s="45" t="s">
        <v>36</v>
      </c>
      <c r="B65" s="45" t="s">
        <v>85</v>
      </c>
      <c r="C65" s="35" t="s">
        <v>39</v>
      </c>
      <c r="D65" s="30"/>
      <c r="E65" s="58">
        <v>4</v>
      </c>
      <c r="F65" s="38">
        <f t="shared" si="2"/>
        <v>0</v>
      </c>
      <c r="G65" s="48"/>
      <c r="H65" s="45" t="s">
        <v>36</v>
      </c>
      <c r="I65" s="45" t="s">
        <v>85</v>
      </c>
      <c r="J65" s="35" t="s">
        <v>39</v>
      </c>
      <c r="K65" s="30"/>
      <c r="L65" s="58">
        <v>4</v>
      </c>
      <c r="M65" s="38">
        <f t="shared" si="3"/>
        <v>0</v>
      </c>
    </row>
    <row r="66" spans="1:13" x14ac:dyDescent="0.25">
      <c r="A66" s="35" t="s">
        <v>33</v>
      </c>
      <c r="B66" s="45" t="s">
        <v>86</v>
      </c>
      <c r="C66" s="35" t="s">
        <v>14</v>
      </c>
      <c r="D66" s="30"/>
      <c r="E66" s="58">
        <v>155</v>
      </c>
      <c r="F66" s="38">
        <f t="shared" si="2"/>
        <v>0</v>
      </c>
      <c r="G66" s="48"/>
      <c r="H66" s="35" t="s">
        <v>33</v>
      </c>
      <c r="I66" s="45" t="s">
        <v>86</v>
      </c>
      <c r="J66" s="35" t="s">
        <v>14</v>
      </c>
      <c r="K66" s="30"/>
      <c r="L66" s="58">
        <v>155</v>
      </c>
      <c r="M66" s="38">
        <f t="shared" si="3"/>
        <v>0</v>
      </c>
    </row>
    <row r="67" spans="1:13" x14ac:dyDescent="0.25">
      <c r="A67" s="45" t="s">
        <v>36</v>
      </c>
      <c r="B67" s="45" t="s">
        <v>87</v>
      </c>
      <c r="C67" s="35" t="s">
        <v>39</v>
      </c>
      <c r="D67" s="30"/>
      <c r="E67" s="58">
        <v>26</v>
      </c>
      <c r="F67" s="38">
        <f t="shared" si="2"/>
        <v>0</v>
      </c>
      <c r="G67" s="48"/>
      <c r="H67" s="45" t="s">
        <v>36</v>
      </c>
      <c r="I67" s="45" t="s">
        <v>87</v>
      </c>
      <c r="J67" s="35" t="s">
        <v>39</v>
      </c>
      <c r="K67" s="30"/>
      <c r="L67" s="58">
        <v>26</v>
      </c>
      <c r="M67" s="38">
        <f t="shared" si="3"/>
        <v>0</v>
      </c>
    </row>
    <row r="68" spans="1:13" x14ac:dyDescent="0.25">
      <c r="A68" s="45" t="s">
        <v>36</v>
      </c>
      <c r="B68" s="45" t="s">
        <v>88</v>
      </c>
      <c r="C68" s="35" t="s">
        <v>18</v>
      </c>
      <c r="D68" s="30"/>
      <c r="E68" s="58">
        <v>24</v>
      </c>
      <c r="F68" s="38">
        <f t="shared" si="2"/>
        <v>0</v>
      </c>
      <c r="G68" s="48"/>
      <c r="H68" s="45" t="s">
        <v>36</v>
      </c>
      <c r="I68" s="45" t="s">
        <v>88</v>
      </c>
      <c r="J68" s="35" t="s">
        <v>18</v>
      </c>
      <c r="K68" s="30"/>
      <c r="L68" s="58">
        <v>24</v>
      </c>
      <c r="M68" s="38">
        <f t="shared" si="3"/>
        <v>0</v>
      </c>
    </row>
    <row r="69" spans="1:13" x14ac:dyDescent="0.25">
      <c r="A69" s="34" t="s">
        <v>16</v>
      </c>
      <c r="B69" s="45" t="s">
        <v>89</v>
      </c>
      <c r="C69" s="35" t="s">
        <v>18</v>
      </c>
      <c r="D69" s="30"/>
      <c r="E69" s="58">
        <v>11</v>
      </c>
      <c r="F69" s="38">
        <f t="shared" si="2"/>
        <v>0</v>
      </c>
      <c r="G69" s="48"/>
      <c r="H69" s="34" t="s">
        <v>16</v>
      </c>
      <c r="I69" s="45" t="s">
        <v>89</v>
      </c>
      <c r="J69" s="35" t="s">
        <v>18</v>
      </c>
      <c r="K69" s="30"/>
      <c r="L69" s="58">
        <v>11</v>
      </c>
      <c r="M69" s="38">
        <f t="shared" si="3"/>
        <v>0</v>
      </c>
    </row>
    <row r="70" spans="1:13" x14ac:dyDescent="0.25">
      <c r="A70" s="34" t="s">
        <v>16</v>
      </c>
      <c r="B70" s="45" t="s">
        <v>70</v>
      </c>
      <c r="C70" s="35" t="s">
        <v>18</v>
      </c>
      <c r="D70" s="30"/>
      <c r="E70" s="58">
        <v>11</v>
      </c>
      <c r="F70" s="38">
        <f t="shared" si="2"/>
        <v>0</v>
      </c>
      <c r="G70" s="48"/>
      <c r="H70" s="34" t="s">
        <v>16</v>
      </c>
      <c r="I70" s="45" t="s">
        <v>70</v>
      </c>
      <c r="J70" s="35" t="s">
        <v>18</v>
      </c>
      <c r="K70" s="30"/>
      <c r="L70" s="58">
        <v>11</v>
      </c>
      <c r="M70" s="38">
        <f t="shared" si="3"/>
        <v>0</v>
      </c>
    </row>
    <row r="71" spans="1:13" x14ac:dyDescent="0.25">
      <c r="A71" s="34" t="s">
        <v>19</v>
      </c>
      <c r="B71" s="45" t="s">
        <v>90</v>
      </c>
      <c r="C71" s="35" t="s">
        <v>32</v>
      </c>
      <c r="D71" s="30"/>
      <c r="E71" s="58">
        <v>136</v>
      </c>
      <c r="F71" s="38">
        <f t="shared" si="2"/>
        <v>0</v>
      </c>
      <c r="G71" s="48"/>
      <c r="H71" s="34" t="s">
        <v>19</v>
      </c>
      <c r="I71" s="45" t="s">
        <v>90</v>
      </c>
      <c r="J71" s="35" t="s">
        <v>32</v>
      </c>
      <c r="K71" s="30"/>
      <c r="L71" s="58">
        <v>136</v>
      </c>
      <c r="M71" s="38">
        <f t="shared" si="3"/>
        <v>0</v>
      </c>
    </row>
    <row r="72" spans="1:13" x14ac:dyDescent="0.25">
      <c r="A72" s="35" t="s">
        <v>33</v>
      </c>
      <c r="B72" s="45" t="s">
        <v>91</v>
      </c>
      <c r="C72" s="35" t="s">
        <v>32</v>
      </c>
      <c r="D72" s="30"/>
      <c r="E72" s="58">
        <v>9</v>
      </c>
      <c r="F72" s="38">
        <f t="shared" si="2"/>
        <v>0</v>
      </c>
      <c r="G72" s="48"/>
      <c r="H72" s="35" t="s">
        <v>33</v>
      </c>
      <c r="I72" s="45" t="s">
        <v>91</v>
      </c>
      <c r="J72" s="35" t="s">
        <v>32</v>
      </c>
      <c r="K72" s="30"/>
      <c r="L72" s="58">
        <v>9</v>
      </c>
      <c r="M72" s="38">
        <f t="shared" si="3"/>
        <v>0</v>
      </c>
    </row>
    <row r="73" spans="1:13" x14ac:dyDescent="0.25">
      <c r="A73" s="34" t="s">
        <v>12</v>
      </c>
      <c r="B73" s="45" t="s">
        <v>92</v>
      </c>
      <c r="C73" s="35" t="s">
        <v>14</v>
      </c>
      <c r="D73" s="30"/>
      <c r="E73" s="58">
        <v>34</v>
      </c>
      <c r="F73" s="38">
        <f t="shared" si="2"/>
        <v>0</v>
      </c>
      <c r="G73" s="48"/>
      <c r="H73" s="34" t="s">
        <v>12</v>
      </c>
      <c r="I73" s="45" t="s">
        <v>92</v>
      </c>
      <c r="J73" s="35" t="s">
        <v>14</v>
      </c>
      <c r="K73" s="30"/>
      <c r="L73" s="58">
        <v>34</v>
      </c>
      <c r="M73" s="38">
        <f t="shared" si="3"/>
        <v>0</v>
      </c>
    </row>
    <row r="74" spans="1:13" x14ac:dyDescent="0.25">
      <c r="A74" s="34" t="s">
        <v>12</v>
      </c>
      <c r="B74" s="45" t="s">
        <v>93</v>
      </c>
      <c r="C74" s="35" t="s">
        <v>14</v>
      </c>
      <c r="D74" s="30"/>
      <c r="E74" s="58">
        <v>30</v>
      </c>
      <c r="F74" s="38">
        <f t="shared" si="2"/>
        <v>0</v>
      </c>
      <c r="G74" s="48"/>
      <c r="H74" s="34" t="s">
        <v>12</v>
      </c>
      <c r="I74" s="45" t="s">
        <v>93</v>
      </c>
      <c r="J74" s="35" t="s">
        <v>14</v>
      </c>
      <c r="K74" s="30"/>
      <c r="L74" s="58">
        <v>30</v>
      </c>
      <c r="M74" s="38">
        <f t="shared" si="3"/>
        <v>0</v>
      </c>
    </row>
    <row r="75" spans="1:13" x14ac:dyDescent="0.25">
      <c r="A75" s="34" t="s">
        <v>12</v>
      </c>
      <c r="B75" s="45" t="s">
        <v>94</v>
      </c>
      <c r="C75" s="35" t="s">
        <v>14</v>
      </c>
      <c r="D75" s="30"/>
      <c r="E75" s="58">
        <v>30</v>
      </c>
      <c r="F75" s="38">
        <f t="shared" si="2"/>
        <v>0</v>
      </c>
      <c r="G75" s="48"/>
      <c r="H75" s="34" t="s">
        <v>12</v>
      </c>
      <c r="I75" s="45" t="s">
        <v>94</v>
      </c>
      <c r="J75" s="35" t="s">
        <v>14</v>
      </c>
      <c r="K75" s="30"/>
      <c r="L75" s="58">
        <v>30</v>
      </c>
      <c r="M75" s="38">
        <f t="shared" si="3"/>
        <v>0</v>
      </c>
    </row>
    <row r="76" spans="1:13" x14ac:dyDescent="0.25">
      <c r="A76" s="34" t="s">
        <v>12</v>
      </c>
      <c r="B76" s="45" t="s">
        <v>95</v>
      </c>
      <c r="C76" s="35" t="s">
        <v>14</v>
      </c>
      <c r="D76" s="30"/>
      <c r="E76" s="40">
        <v>360</v>
      </c>
      <c r="F76" s="38">
        <f t="shared" si="2"/>
        <v>0</v>
      </c>
      <c r="G76" s="48"/>
      <c r="H76" s="34" t="s">
        <v>12</v>
      </c>
      <c r="I76" s="45" t="s">
        <v>95</v>
      </c>
      <c r="J76" s="35" t="s">
        <v>14</v>
      </c>
      <c r="K76" s="30"/>
      <c r="L76" s="40">
        <v>360</v>
      </c>
      <c r="M76" s="38">
        <f t="shared" si="3"/>
        <v>0</v>
      </c>
    </row>
    <row r="77" spans="1:13" x14ac:dyDescent="0.25">
      <c r="A77" s="34" t="s">
        <v>12</v>
      </c>
      <c r="B77" s="45" t="s">
        <v>96</v>
      </c>
      <c r="C77" s="35" t="s">
        <v>14</v>
      </c>
      <c r="D77" s="30"/>
      <c r="E77" s="40">
        <v>30</v>
      </c>
      <c r="F77" s="38">
        <f t="shared" si="2"/>
        <v>0</v>
      </c>
      <c r="G77" s="48"/>
      <c r="H77" s="34" t="s">
        <v>12</v>
      </c>
      <c r="I77" s="45" t="s">
        <v>96</v>
      </c>
      <c r="J77" s="35" t="s">
        <v>14</v>
      </c>
      <c r="K77" s="30"/>
      <c r="L77" s="40">
        <v>30</v>
      </c>
      <c r="M77" s="38">
        <f t="shared" si="3"/>
        <v>0</v>
      </c>
    </row>
    <row r="78" spans="1:13" x14ac:dyDescent="0.25">
      <c r="A78" s="34" t="s">
        <v>12</v>
      </c>
      <c r="B78" s="45" t="s">
        <v>97</v>
      </c>
      <c r="C78" s="35" t="s">
        <v>14</v>
      </c>
      <c r="D78" s="30"/>
      <c r="E78" s="40">
        <v>30</v>
      </c>
      <c r="F78" s="38">
        <f t="shared" si="2"/>
        <v>0</v>
      </c>
      <c r="G78" s="48"/>
      <c r="H78" s="34" t="s">
        <v>12</v>
      </c>
      <c r="I78" s="45" t="s">
        <v>97</v>
      </c>
      <c r="J78" s="35" t="s">
        <v>14</v>
      </c>
      <c r="K78" s="30"/>
      <c r="L78" s="40">
        <v>30</v>
      </c>
      <c r="M78" s="38">
        <f t="shared" si="3"/>
        <v>0</v>
      </c>
    </row>
    <row r="79" spans="1:13" x14ac:dyDescent="0.25">
      <c r="A79" s="34" t="s">
        <v>12</v>
      </c>
      <c r="B79" s="45" t="s">
        <v>98</v>
      </c>
      <c r="C79" s="35" t="s">
        <v>14</v>
      </c>
      <c r="D79" s="30"/>
      <c r="E79" s="40">
        <v>30</v>
      </c>
      <c r="F79" s="38">
        <f t="shared" si="2"/>
        <v>0</v>
      </c>
      <c r="G79" s="48"/>
      <c r="H79" s="34" t="s">
        <v>12</v>
      </c>
      <c r="I79" s="45" t="s">
        <v>98</v>
      </c>
      <c r="J79" s="35" t="s">
        <v>14</v>
      </c>
      <c r="K79" s="30"/>
      <c r="L79" s="40">
        <v>30</v>
      </c>
      <c r="M79" s="38">
        <f t="shared" si="3"/>
        <v>0</v>
      </c>
    </row>
    <row r="80" spans="1:13" x14ac:dyDescent="0.25">
      <c r="A80" s="34" t="s">
        <v>36</v>
      </c>
      <c r="B80" s="45" t="s">
        <v>93</v>
      </c>
      <c r="C80" s="35" t="s">
        <v>39</v>
      </c>
      <c r="D80" s="30"/>
      <c r="E80" s="40">
        <v>40</v>
      </c>
      <c r="F80" s="38">
        <f t="shared" si="2"/>
        <v>0</v>
      </c>
      <c r="G80" s="48"/>
      <c r="H80" s="34" t="s">
        <v>36</v>
      </c>
      <c r="I80" s="45" t="s">
        <v>93</v>
      </c>
      <c r="J80" s="35" t="s">
        <v>39</v>
      </c>
      <c r="K80" s="30"/>
      <c r="L80" s="40">
        <v>40</v>
      </c>
      <c r="M80" s="38">
        <f t="shared" si="3"/>
        <v>0</v>
      </c>
    </row>
    <row r="81" spans="1:13" x14ac:dyDescent="0.25">
      <c r="A81" s="34" t="s">
        <v>12</v>
      </c>
      <c r="B81" s="45" t="s">
        <v>99</v>
      </c>
      <c r="C81" s="35" t="s">
        <v>14</v>
      </c>
      <c r="D81" s="30"/>
      <c r="E81" s="40">
        <v>46</v>
      </c>
      <c r="F81" s="38">
        <f t="shared" si="2"/>
        <v>0</v>
      </c>
      <c r="G81" s="48"/>
      <c r="H81" s="34" t="s">
        <v>12</v>
      </c>
      <c r="I81" s="45" t="s">
        <v>99</v>
      </c>
      <c r="J81" s="35" t="s">
        <v>14</v>
      </c>
      <c r="K81" s="30"/>
      <c r="L81" s="40">
        <v>46</v>
      </c>
      <c r="M81" s="38">
        <f t="shared" si="3"/>
        <v>0</v>
      </c>
    </row>
    <row r="82" spans="1:13" x14ac:dyDescent="0.25">
      <c r="A82" s="34" t="s">
        <v>36</v>
      </c>
      <c r="B82" s="45" t="s">
        <v>100</v>
      </c>
      <c r="C82" s="35" t="s">
        <v>14</v>
      </c>
      <c r="D82" s="30"/>
      <c r="E82" s="40">
        <v>20</v>
      </c>
      <c r="F82" s="38">
        <f t="shared" si="2"/>
        <v>0</v>
      </c>
      <c r="G82" s="48"/>
      <c r="H82" s="34" t="s">
        <v>36</v>
      </c>
      <c r="I82" s="45" t="s">
        <v>100</v>
      </c>
      <c r="J82" s="35" t="s">
        <v>14</v>
      </c>
      <c r="K82" s="30"/>
      <c r="L82" s="40">
        <v>20</v>
      </c>
      <c r="M82" s="38">
        <f t="shared" si="3"/>
        <v>0</v>
      </c>
    </row>
    <row r="83" spans="1:13" x14ac:dyDescent="0.25">
      <c r="A83" s="34" t="s">
        <v>16</v>
      </c>
      <c r="B83" s="45" t="s">
        <v>83</v>
      </c>
      <c r="C83" s="35" t="s">
        <v>39</v>
      </c>
      <c r="D83" s="30"/>
      <c r="E83" s="40">
        <v>5</v>
      </c>
      <c r="F83" s="38">
        <f t="shared" si="2"/>
        <v>0</v>
      </c>
      <c r="G83" s="48"/>
      <c r="H83" s="34" t="s">
        <v>16</v>
      </c>
      <c r="I83" s="45" t="s">
        <v>83</v>
      </c>
      <c r="J83" s="35" t="s">
        <v>39</v>
      </c>
      <c r="K83" s="30"/>
      <c r="L83" s="40">
        <v>5</v>
      </c>
      <c r="M83" s="38">
        <f t="shared" si="3"/>
        <v>0</v>
      </c>
    </row>
    <row r="84" spans="1:13" x14ac:dyDescent="0.25">
      <c r="A84" s="35" t="s">
        <v>33</v>
      </c>
      <c r="B84" s="45" t="s">
        <v>101</v>
      </c>
      <c r="C84" s="35"/>
      <c r="D84" s="30"/>
      <c r="E84" s="58">
        <v>5</v>
      </c>
      <c r="F84" s="38">
        <f t="shared" si="2"/>
        <v>0</v>
      </c>
      <c r="G84" s="48"/>
      <c r="H84" s="35" t="s">
        <v>33</v>
      </c>
      <c r="I84" s="45" t="s">
        <v>101</v>
      </c>
      <c r="J84" s="35"/>
      <c r="K84" s="30"/>
      <c r="L84" s="58">
        <v>5</v>
      </c>
      <c r="M84" s="38">
        <f t="shared" si="3"/>
        <v>0</v>
      </c>
    </row>
    <row r="85" spans="1:13" x14ac:dyDescent="0.25">
      <c r="A85" s="34" t="s">
        <v>16</v>
      </c>
      <c r="B85" s="45" t="s">
        <v>70</v>
      </c>
      <c r="C85" s="35"/>
      <c r="D85" s="30"/>
      <c r="E85" s="58">
        <v>11</v>
      </c>
      <c r="F85" s="38">
        <f t="shared" si="2"/>
        <v>0</v>
      </c>
      <c r="G85" s="48"/>
      <c r="H85" s="34" t="s">
        <v>16</v>
      </c>
      <c r="I85" s="45" t="s">
        <v>70</v>
      </c>
      <c r="J85" s="35"/>
      <c r="K85" s="30"/>
      <c r="L85" s="58">
        <v>11</v>
      </c>
      <c r="M85" s="38">
        <f t="shared" si="3"/>
        <v>0</v>
      </c>
    </row>
    <row r="86" spans="1:13" x14ac:dyDescent="0.25">
      <c r="A86" s="46" t="s">
        <v>42</v>
      </c>
      <c r="B86" s="47"/>
      <c r="C86" s="47"/>
      <c r="D86" s="28"/>
      <c r="E86" s="47">
        <f>SUM(E33:E85)</f>
        <v>2478.1</v>
      </c>
      <c r="F86" s="54">
        <f>SUM(F32:F85)</f>
        <v>0</v>
      </c>
      <c r="G86" s="48"/>
      <c r="H86" s="46" t="s">
        <v>42</v>
      </c>
      <c r="I86" s="47"/>
      <c r="J86" s="47"/>
      <c r="K86" s="28"/>
      <c r="L86" s="47">
        <f>SUM(L33:L85)</f>
        <v>2478.1</v>
      </c>
      <c r="M86" s="54">
        <f>SUM(M32:M85)</f>
        <v>0</v>
      </c>
    </row>
    <row r="87" spans="1:13" ht="15.75" thickBot="1" x14ac:dyDescent="0.3">
      <c r="A87" s="48"/>
      <c r="B87" s="48"/>
      <c r="C87" s="48"/>
      <c r="E87" s="48"/>
      <c r="F87" s="48"/>
      <c r="G87" s="48"/>
      <c r="H87" s="48"/>
      <c r="I87" s="48"/>
      <c r="J87" s="48"/>
      <c r="L87" s="48"/>
      <c r="M87" s="48"/>
    </row>
    <row r="88" spans="1:13" ht="15.75" thickBot="1" x14ac:dyDescent="0.3">
      <c r="A88" s="49" t="s">
        <v>102</v>
      </c>
      <c r="B88" s="50"/>
      <c r="C88" s="50"/>
      <c r="D88" s="23"/>
      <c r="E88" s="50"/>
      <c r="F88" s="55"/>
      <c r="G88" s="48"/>
      <c r="H88" s="49" t="s">
        <v>102</v>
      </c>
      <c r="I88" s="50"/>
      <c r="J88" s="50"/>
      <c r="K88" s="23"/>
      <c r="L88" s="50"/>
      <c r="M88" s="55"/>
    </row>
    <row r="89" spans="1:13" x14ac:dyDescent="0.25">
      <c r="A89" s="48"/>
      <c r="B89" s="48"/>
      <c r="C89" s="48"/>
      <c r="E89" s="48"/>
      <c r="F89" s="48"/>
      <c r="G89" s="48"/>
      <c r="H89" s="48"/>
      <c r="I89" s="48"/>
      <c r="J89" s="48"/>
      <c r="L89" s="48"/>
      <c r="M89" s="48"/>
    </row>
    <row r="90" spans="1:13" x14ac:dyDescent="0.25">
      <c r="A90" s="51" t="s">
        <v>3</v>
      </c>
      <c r="B90" s="48"/>
      <c r="C90" s="48"/>
      <c r="E90" s="48"/>
      <c r="F90" s="48"/>
      <c r="G90" s="48"/>
      <c r="H90" s="51" t="s">
        <v>3</v>
      </c>
      <c r="I90" s="48"/>
      <c r="J90" s="48"/>
      <c r="L90" s="48"/>
      <c r="M90" s="48"/>
    </row>
    <row r="91" spans="1:13" ht="45" x14ac:dyDescent="0.25">
      <c r="A91" s="31" t="s">
        <v>4</v>
      </c>
      <c r="B91" s="31" t="s">
        <v>5</v>
      </c>
      <c r="C91" s="31" t="s">
        <v>6</v>
      </c>
      <c r="D91" s="26" t="s">
        <v>7</v>
      </c>
      <c r="E91" s="31" t="s">
        <v>8</v>
      </c>
      <c r="F91" s="52" t="s">
        <v>228</v>
      </c>
      <c r="G91" s="48"/>
      <c r="H91" s="31" t="s">
        <v>4</v>
      </c>
      <c r="I91" s="31" t="s">
        <v>5</v>
      </c>
      <c r="J91" s="31" t="s">
        <v>6</v>
      </c>
      <c r="K91" s="26" t="s">
        <v>7</v>
      </c>
      <c r="L91" s="31" t="s">
        <v>8</v>
      </c>
      <c r="M91" s="52" t="s">
        <v>228</v>
      </c>
    </row>
    <row r="92" spans="1:13" x14ac:dyDescent="0.25">
      <c r="A92" s="35" t="s">
        <v>45</v>
      </c>
      <c r="B92" s="45" t="s">
        <v>103</v>
      </c>
      <c r="C92" s="35" t="s">
        <v>18</v>
      </c>
      <c r="D92" s="27"/>
      <c r="E92" s="40">
        <v>1200</v>
      </c>
      <c r="F92" s="38">
        <f>SUM(E92*D92)</f>
        <v>0</v>
      </c>
      <c r="G92" s="48"/>
      <c r="H92" s="35" t="s">
        <v>45</v>
      </c>
      <c r="I92" s="45" t="s">
        <v>103</v>
      </c>
      <c r="J92" s="35" t="s">
        <v>18</v>
      </c>
      <c r="K92" s="27"/>
      <c r="L92" s="40">
        <v>1200</v>
      </c>
      <c r="M92" s="38">
        <f>SUM(L92*K92)</f>
        <v>0</v>
      </c>
    </row>
    <row r="93" spans="1:13" x14ac:dyDescent="0.25">
      <c r="A93" s="35" t="s">
        <v>33</v>
      </c>
      <c r="B93" s="34" t="s">
        <v>104</v>
      </c>
      <c r="C93" s="35" t="s">
        <v>105</v>
      </c>
      <c r="D93" s="27"/>
      <c r="E93" s="40">
        <v>15</v>
      </c>
      <c r="F93" s="38">
        <f t="shared" ref="F93:F143" si="4">SUM(E93*D93)</f>
        <v>0</v>
      </c>
      <c r="G93" s="48"/>
      <c r="H93" s="35" t="s">
        <v>33</v>
      </c>
      <c r="I93" s="34" t="s">
        <v>104</v>
      </c>
      <c r="J93" s="35" t="s">
        <v>105</v>
      </c>
      <c r="K93" s="27"/>
      <c r="L93" s="40">
        <v>15</v>
      </c>
      <c r="M93" s="38">
        <f t="shared" ref="M93:M143" si="5">SUM(L93*K93)</f>
        <v>0</v>
      </c>
    </row>
    <row r="94" spans="1:13" x14ac:dyDescent="0.25">
      <c r="A94" s="35" t="s">
        <v>33</v>
      </c>
      <c r="B94" s="34" t="s">
        <v>106</v>
      </c>
      <c r="C94" s="35" t="s">
        <v>105</v>
      </c>
      <c r="D94" s="27"/>
      <c r="E94" s="40">
        <v>11</v>
      </c>
      <c r="F94" s="38">
        <f t="shared" si="4"/>
        <v>0</v>
      </c>
      <c r="G94" s="48"/>
      <c r="H94" s="35" t="s">
        <v>33</v>
      </c>
      <c r="I94" s="34" t="s">
        <v>106</v>
      </c>
      <c r="J94" s="35" t="s">
        <v>105</v>
      </c>
      <c r="K94" s="27"/>
      <c r="L94" s="40">
        <v>11</v>
      </c>
      <c r="M94" s="38">
        <f t="shared" si="5"/>
        <v>0</v>
      </c>
    </row>
    <row r="95" spans="1:13" x14ac:dyDescent="0.25">
      <c r="A95" s="34" t="s">
        <v>12</v>
      </c>
      <c r="B95" s="34" t="s">
        <v>107</v>
      </c>
      <c r="C95" s="35" t="s">
        <v>14</v>
      </c>
      <c r="D95" s="27"/>
      <c r="E95" s="40">
        <v>216</v>
      </c>
      <c r="F95" s="38">
        <f t="shared" si="4"/>
        <v>0</v>
      </c>
      <c r="G95" s="48"/>
      <c r="H95" s="34" t="s">
        <v>12</v>
      </c>
      <c r="I95" s="34" t="s">
        <v>107</v>
      </c>
      <c r="J95" s="35" t="s">
        <v>14</v>
      </c>
      <c r="K95" s="27"/>
      <c r="L95" s="40">
        <v>216</v>
      </c>
      <c r="M95" s="38">
        <f t="shared" si="5"/>
        <v>0</v>
      </c>
    </row>
    <row r="96" spans="1:13" x14ac:dyDescent="0.25">
      <c r="A96" s="34" t="s">
        <v>12</v>
      </c>
      <c r="B96" s="34" t="s">
        <v>108</v>
      </c>
      <c r="C96" s="35" t="s">
        <v>14</v>
      </c>
      <c r="D96" s="27"/>
      <c r="E96" s="40">
        <v>113</v>
      </c>
      <c r="F96" s="38">
        <f t="shared" si="4"/>
        <v>0</v>
      </c>
      <c r="G96" s="48"/>
      <c r="H96" s="34" t="s">
        <v>12</v>
      </c>
      <c r="I96" s="34" t="s">
        <v>108</v>
      </c>
      <c r="J96" s="35" t="s">
        <v>14</v>
      </c>
      <c r="K96" s="27"/>
      <c r="L96" s="40">
        <v>113</v>
      </c>
      <c r="M96" s="38">
        <f t="shared" si="5"/>
        <v>0</v>
      </c>
    </row>
    <row r="97" spans="1:13" x14ac:dyDescent="0.25">
      <c r="A97" s="34" t="s">
        <v>12</v>
      </c>
      <c r="B97" s="34" t="s">
        <v>53</v>
      </c>
      <c r="C97" s="35" t="s">
        <v>14</v>
      </c>
      <c r="D97" s="27"/>
      <c r="E97" s="40">
        <v>9</v>
      </c>
      <c r="F97" s="38">
        <f t="shared" si="4"/>
        <v>0</v>
      </c>
      <c r="G97" s="48"/>
      <c r="H97" s="34" t="s">
        <v>12</v>
      </c>
      <c r="I97" s="34" t="s">
        <v>53</v>
      </c>
      <c r="J97" s="35" t="s">
        <v>14</v>
      </c>
      <c r="K97" s="27"/>
      <c r="L97" s="40">
        <v>9</v>
      </c>
      <c r="M97" s="38">
        <f t="shared" si="5"/>
        <v>0</v>
      </c>
    </row>
    <row r="98" spans="1:13" x14ac:dyDescent="0.25">
      <c r="A98" s="34" t="s">
        <v>109</v>
      </c>
      <c r="B98" s="34" t="s">
        <v>110</v>
      </c>
      <c r="C98" s="35" t="s">
        <v>51</v>
      </c>
      <c r="D98" s="27"/>
      <c r="E98" s="40">
        <v>200</v>
      </c>
      <c r="F98" s="38">
        <f t="shared" si="4"/>
        <v>0</v>
      </c>
      <c r="G98" s="48"/>
      <c r="H98" s="34" t="s">
        <v>109</v>
      </c>
      <c r="I98" s="34" t="s">
        <v>110</v>
      </c>
      <c r="J98" s="35" t="s">
        <v>51</v>
      </c>
      <c r="K98" s="27"/>
      <c r="L98" s="40">
        <v>200</v>
      </c>
      <c r="M98" s="38">
        <f t="shared" si="5"/>
        <v>0</v>
      </c>
    </row>
    <row r="99" spans="1:13" x14ac:dyDescent="0.25">
      <c r="A99" s="34" t="s">
        <v>19</v>
      </c>
      <c r="B99" s="34" t="s">
        <v>111</v>
      </c>
      <c r="C99" s="35" t="s">
        <v>51</v>
      </c>
      <c r="D99" s="27"/>
      <c r="E99" s="40">
        <v>178</v>
      </c>
      <c r="F99" s="38">
        <f t="shared" si="4"/>
        <v>0</v>
      </c>
      <c r="G99" s="48"/>
      <c r="H99" s="34" t="s">
        <v>19</v>
      </c>
      <c r="I99" s="34" t="s">
        <v>111</v>
      </c>
      <c r="J99" s="35" t="s">
        <v>51</v>
      </c>
      <c r="K99" s="27"/>
      <c r="L99" s="40">
        <v>178</v>
      </c>
      <c r="M99" s="38">
        <f t="shared" si="5"/>
        <v>0</v>
      </c>
    </row>
    <row r="100" spans="1:13" x14ac:dyDescent="0.25">
      <c r="A100" s="34" t="s">
        <v>19</v>
      </c>
      <c r="B100" s="34" t="s">
        <v>112</v>
      </c>
      <c r="C100" s="35" t="s">
        <v>32</v>
      </c>
      <c r="D100" s="27"/>
      <c r="E100" s="40">
        <v>42</v>
      </c>
      <c r="F100" s="38">
        <f t="shared" si="4"/>
        <v>0</v>
      </c>
      <c r="G100" s="48"/>
      <c r="H100" s="34" t="s">
        <v>19</v>
      </c>
      <c r="I100" s="34" t="s">
        <v>112</v>
      </c>
      <c r="J100" s="35" t="s">
        <v>32</v>
      </c>
      <c r="K100" s="27"/>
      <c r="L100" s="40">
        <v>42</v>
      </c>
      <c r="M100" s="38">
        <f t="shared" si="5"/>
        <v>0</v>
      </c>
    </row>
    <row r="101" spans="1:13" x14ac:dyDescent="0.25">
      <c r="A101" s="34" t="s">
        <v>66</v>
      </c>
      <c r="B101" s="34" t="s">
        <v>113</v>
      </c>
      <c r="C101" s="35" t="s">
        <v>68</v>
      </c>
      <c r="D101" s="27"/>
      <c r="E101" s="40">
        <v>24</v>
      </c>
      <c r="F101" s="38">
        <f t="shared" si="4"/>
        <v>0</v>
      </c>
      <c r="G101" s="48"/>
      <c r="H101" s="34" t="s">
        <v>66</v>
      </c>
      <c r="I101" s="34" t="s">
        <v>113</v>
      </c>
      <c r="J101" s="35" t="s">
        <v>68</v>
      </c>
      <c r="K101" s="27"/>
      <c r="L101" s="40">
        <v>24</v>
      </c>
      <c r="M101" s="38">
        <f t="shared" si="5"/>
        <v>0</v>
      </c>
    </row>
    <row r="102" spans="1:13" x14ac:dyDescent="0.25">
      <c r="A102" s="42" t="s">
        <v>114</v>
      </c>
      <c r="B102" s="34" t="s">
        <v>115</v>
      </c>
      <c r="C102" s="35" t="s">
        <v>14</v>
      </c>
      <c r="D102" s="27"/>
      <c r="E102" s="40">
        <v>12</v>
      </c>
      <c r="F102" s="38">
        <f t="shared" si="4"/>
        <v>0</v>
      </c>
      <c r="G102" s="48"/>
      <c r="H102" s="42" t="s">
        <v>114</v>
      </c>
      <c r="I102" s="34" t="s">
        <v>115</v>
      </c>
      <c r="J102" s="35" t="s">
        <v>14</v>
      </c>
      <c r="K102" s="27"/>
      <c r="L102" s="40">
        <v>12</v>
      </c>
      <c r="M102" s="38">
        <f t="shared" si="5"/>
        <v>0</v>
      </c>
    </row>
    <row r="103" spans="1:13" x14ac:dyDescent="0.25">
      <c r="A103" s="42" t="s">
        <v>114</v>
      </c>
      <c r="B103" s="34" t="s">
        <v>116</v>
      </c>
      <c r="C103" s="35" t="s">
        <v>14</v>
      </c>
      <c r="D103" s="27"/>
      <c r="E103" s="40">
        <v>11</v>
      </c>
      <c r="F103" s="38">
        <f t="shared" si="4"/>
        <v>0</v>
      </c>
      <c r="G103" s="48"/>
      <c r="H103" s="42" t="s">
        <v>114</v>
      </c>
      <c r="I103" s="34" t="s">
        <v>116</v>
      </c>
      <c r="J103" s="35" t="s">
        <v>14</v>
      </c>
      <c r="K103" s="27"/>
      <c r="L103" s="40">
        <v>11</v>
      </c>
      <c r="M103" s="38">
        <f t="shared" si="5"/>
        <v>0</v>
      </c>
    </row>
    <row r="104" spans="1:13" x14ac:dyDescent="0.25">
      <c r="A104" s="42" t="s">
        <v>114</v>
      </c>
      <c r="B104" s="34" t="s">
        <v>117</v>
      </c>
      <c r="C104" s="35" t="s">
        <v>14</v>
      </c>
      <c r="D104" s="27"/>
      <c r="E104" s="40">
        <v>30</v>
      </c>
      <c r="F104" s="38">
        <f t="shared" si="4"/>
        <v>0</v>
      </c>
      <c r="G104" s="48"/>
      <c r="H104" s="42" t="s">
        <v>114</v>
      </c>
      <c r="I104" s="34" t="s">
        <v>117</v>
      </c>
      <c r="J104" s="35" t="s">
        <v>14</v>
      </c>
      <c r="K104" s="27"/>
      <c r="L104" s="40">
        <v>30</v>
      </c>
      <c r="M104" s="38">
        <f t="shared" si="5"/>
        <v>0</v>
      </c>
    </row>
    <row r="105" spans="1:13" x14ac:dyDescent="0.25">
      <c r="A105" s="42" t="s">
        <v>114</v>
      </c>
      <c r="B105" s="34" t="s">
        <v>118</v>
      </c>
      <c r="C105" s="35" t="s">
        <v>14</v>
      </c>
      <c r="D105" s="27"/>
      <c r="E105" s="40">
        <v>15</v>
      </c>
      <c r="F105" s="38">
        <f t="shared" si="4"/>
        <v>0</v>
      </c>
      <c r="G105" s="48"/>
      <c r="H105" s="42" t="s">
        <v>114</v>
      </c>
      <c r="I105" s="34" t="s">
        <v>118</v>
      </c>
      <c r="J105" s="35" t="s">
        <v>14</v>
      </c>
      <c r="K105" s="27"/>
      <c r="L105" s="40">
        <v>15</v>
      </c>
      <c r="M105" s="38">
        <f t="shared" si="5"/>
        <v>0</v>
      </c>
    </row>
    <row r="106" spans="1:13" x14ac:dyDescent="0.25">
      <c r="A106" s="42" t="s">
        <v>114</v>
      </c>
      <c r="B106" s="34" t="s">
        <v>119</v>
      </c>
      <c r="C106" s="35" t="s">
        <v>14</v>
      </c>
      <c r="D106" s="27"/>
      <c r="E106" s="40">
        <v>6</v>
      </c>
      <c r="F106" s="38">
        <f t="shared" si="4"/>
        <v>0</v>
      </c>
      <c r="G106" s="48"/>
      <c r="H106" s="42" t="s">
        <v>114</v>
      </c>
      <c r="I106" s="34" t="s">
        <v>119</v>
      </c>
      <c r="J106" s="35" t="s">
        <v>14</v>
      </c>
      <c r="K106" s="27"/>
      <c r="L106" s="40">
        <v>6</v>
      </c>
      <c r="M106" s="38">
        <f t="shared" si="5"/>
        <v>0</v>
      </c>
    </row>
    <row r="107" spans="1:13" x14ac:dyDescent="0.25">
      <c r="A107" s="42" t="s">
        <v>114</v>
      </c>
      <c r="B107" s="34" t="s">
        <v>120</v>
      </c>
      <c r="C107" s="35" t="s">
        <v>14</v>
      </c>
      <c r="D107" s="27"/>
      <c r="E107" s="40">
        <v>11</v>
      </c>
      <c r="F107" s="38">
        <f t="shared" si="4"/>
        <v>0</v>
      </c>
      <c r="G107" s="48"/>
      <c r="H107" s="42" t="s">
        <v>114</v>
      </c>
      <c r="I107" s="34" t="s">
        <v>120</v>
      </c>
      <c r="J107" s="35" t="s">
        <v>14</v>
      </c>
      <c r="K107" s="27"/>
      <c r="L107" s="40">
        <v>11</v>
      </c>
      <c r="M107" s="38">
        <f t="shared" si="5"/>
        <v>0</v>
      </c>
    </row>
    <row r="108" spans="1:13" x14ac:dyDescent="0.25">
      <c r="A108" s="34" t="s">
        <v>36</v>
      </c>
      <c r="B108" s="34" t="s">
        <v>121</v>
      </c>
      <c r="C108" s="35" t="s">
        <v>39</v>
      </c>
      <c r="D108" s="27"/>
      <c r="E108" s="40">
        <v>3</v>
      </c>
      <c r="F108" s="38">
        <f t="shared" si="4"/>
        <v>0</v>
      </c>
      <c r="G108" s="48"/>
      <c r="H108" s="34" t="s">
        <v>36</v>
      </c>
      <c r="I108" s="34" t="s">
        <v>121</v>
      </c>
      <c r="J108" s="35" t="s">
        <v>39</v>
      </c>
      <c r="K108" s="27"/>
      <c r="L108" s="40">
        <v>3</v>
      </c>
      <c r="M108" s="38">
        <f t="shared" si="5"/>
        <v>0</v>
      </c>
    </row>
    <row r="109" spans="1:13" x14ac:dyDescent="0.25">
      <c r="A109" s="35" t="s">
        <v>33</v>
      </c>
      <c r="B109" s="34" t="s">
        <v>122</v>
      </c>
      <c r="C109" s="35" t="s">
        <v>39</v>
      </c>
      <c r="D109" s="27"/>
      <c r="E109" s="40">
        <v>5</v>
      </c>
      <c r="F109" s="38">
        <f t="shared" si="4"/>
        <v>0</v>
      </c>
      <c r="G109" s="48"/>
      <c r="H109" s="35" t="s">
        <v>33</v>
      </c>
      <c r="I109" s="34" t="s">
        <v>122</v>
      </c>
      <c r="J109" s="35" t="s">
        <v>39</v>
      </c>
      <c r="K109" s="27"/>
      <c r="L109" s="40">
        <v>5</v>
      </c>
      <c r="M109" s="38">
        <f t="shared" si="5"/>
        <v>0</v>
      </c>
    </row>
    <row r="110" spans="1:13" x14ac:dyDescent="0.25">
      <c r="A110" s="35" t="s">
        <v>33</v>
      </c>
      <c r="B110" s="34" t="s">
        <v>123</v>
      </c>
      <c r="C110" s="35" t="s">
        <v>14</v>
      </c>
      <c r="D110" s="27"/>
      <c r="E110" s="40">
        <v>148</v>
      </c>
      <c r="F110" s="38">
        <f t="shared" si="4"/>
        <v>0</v>
      </c>
      <c r="G110" s="48"/>
      <c r="H110" s="35" t="s">
        <v>33</v>
      </c>
      <c r="I110" s="34" t="s">
        <v>123</v>
      </c>
      <c r="J110" s="35" t="s">
        <v>14</v>
      </c>
      <c r="K110" s="27"/>
      <c r="L110" s="40">
        <v>148</v>
      </c>
      <c r="M110" s="38">
        <f t="shared" si="5"/>
        <v>0</v>
      </c>
    </row>
    <row r="111" spans="1:13" x14ac:dyDescent="0.25">
      <c r="A111" s="34" t="s">
        <v>19</v>
      </c>
      <c r="B111" s="34" t="s">
        <v>124</v>
      </c>
      <c r="C111" s="35" t="s">
        <v>14</v>
      </c>
      <c r="D111" s="27"/>
      <c r="E111" s="40">
        <v>170</v>
      </c>
      <c r="F111" s="38">
        <f t="shared" si="4"/>
        <v>0</v>
      </c>
      <c r="G111" s="48"/>
      <c r="H111" s="34" t="s">
        <v>19</v>
      </c>
      <c r="I111" s="34" t="s">
        <v>124</v>
      </c>
      <c r="J111" s="35" t="s">
        <v>14</v>
      </c>
      <c r="K111" s="27"/>
      <c r="L111" s="40">
        <v>170</v>
      </c>
      <c r="M111" s="38">
        <f t="shared" si="5"/>
        <v>0</v>
      </c>
    </row>
    <row r="112" spans="1:13" x14ac:dyDescent="0.25">
      <c r="A112" s="34" t="s">
        <v>19</v>
      </c>
      <c r="B112" s="34" t="s">
        <v>125</v>
      </c>
      <c r="C112" s="35" t="s">
        <v>39</v>
      </c>
      <c r="D112" s="27"/>
      <c r="E112" s="40">
        <v>2</v>
      </c>
      <c r="F112" s="38">
        <f t="shared" si="4"/>
        <v>0</v>
      </c>
      <c r="G112" s="48"/>
      <c r="H112" s="34" t="s">
        <v>19</v>
      </c>
      <c r="I112" s="34" t="s">
        <v>125</v>
      </c>
      <c r="J112" s="35" t="s">
        <v>39</v>
      </c>
      <c r="K112" s="27"/>
      <c r="L112" s="40">
        <v>2</v>
      </c>
      <c r="M112" s="38">
        <f t="shared" si="5"/>
        <v>0</v>
      </c>
    </row>
    <row r="113" spans="1:13" x14ac:dyDescent="0.25">
      <c r="A113" s="34" t="s">
        <v>12</v>
      </c>
      <c r="B113" s="34" t="s">
        <v>28</v>
      </c>
      <c r="C113" s="35" t="s">
        <v>14</v>
      </c>
      <c r="D113" s="27"/>
      <c r="E113" s="40">
        <v>270</v>
      </c>
      <c r="F113" s="38">
        <f t="shared" si="4"/>
        <v>0</v>
      </c>
      <c r="G113" s="48"/>
      <c r="H113" s="34" t="s">
        <v>12</v>
      </c>
      <c r="I113" s="34" t="s">
        <v>28</v>
      </c>
      <c r="J113" s="35" t="s">
        <v>14</v>
      </c>
      <c r="K113" s="27"/>
      <c r="L113" s="40">
        <v>270</v>
      </c>
      <c r="M113" s="38">
        <f t="shared" si="5"/>
        <v>0</v>
      </c>
    </row>
    <row r="114" spans="1:13" x14ac:dyDescent="0.25">
      <c r="A114" s="34" t="s">
        <v>12</v>
      </c>
      <c r="B114" s="34" t="s">
        <v>126</v>
      </c>
      <c r="C114" s="35" t="s">
        <v>39</v>
      </c>
      <c r="D114" s="27"/>
      <c r="E114" s="40">
        <v>112</v>
      </c>
      <c r="F114" s="38">
        <f t="shared" si="4"/>
        <v>0</v>
      </c>
      <c r="G114" s="48"/>
      <c r="H114" s="34" t="s">
        <v>12</v>
      </c>
      <c r="I114" s="34" t="s">
        <v>126</v>
      </c>
      <c r="J114" s="35" t="s">
        <v>39</v>
      </c>
      <c r="K114" s="27"/>
      <c r="L114" s="40">
        <v>112</v>
      </c>
      <c r="M114" s="38">
        <f t="shared" si="5"/>
        <v>0</v>
      </c>
    </row>
    <row r="115" spans="1:13" x14ac:dyDescent="0.25">
      <c r="A115" s="34" t="s">
        <v>36</v>
      </c>
      <c r="B115" s="34" t="s">
        <v>127</v>
      </c>
      <c r="C115" s="35" t="s">
        <v>39</v>
      </c>
      <c r="D115" s="27"/>
      <c r="E115" s="40">
        <v>50</v>
      </c>
      <c r="F115" s="38">
        <f t="shared" si="4"/>
        <v>0</v>
      </c>
      <c r="G115" s="48"/>
      <c r="H115" s="34" t="s">
        <v>36</v>
      </c>
      <c r="I115" s="34" t="s">
        <v>127</v>
      </c>
      <c r="J115" s="35" t="s">
        <v>39</v>
      </c>
      <c r="K115" s="27"/>
      <c r="L115" s="40">
        <v>50</v>
      </c>
      <c r="M115" s="38">
        <f t="shared" si="5"/>
        <v>0</v>
      </c>
    </row>
    <row r="116" spans="1:13" x14ac:dyDescent="0.25">
      <c r="A116" s="34" t="s">
        <v>36</v>
      </c>
      <c r="B116" s="34" t="s">
        <v>128</v>
      </c>
      <c r="C116" s="35" t="s">
        <v>39</v>
      </c>
      <c r="D116" s="27"/>
      <c r="E116" s="40">
        <v>24</v>
      </c>
      <c r="F116" s="38">
        <f t="shared" si="4"/>
        <v>0</v>
      </c>
      <c r="G116" s="48"/>
      <c r="H116" s="34" t="s">
        <v>36</v>
      </c>
      <c r="I116" s="34" t="s">
        <v>128</v>
      </c>
      <c r="J116" s="35" t="s">
        <v>39</v>
      </c>
      <c r="K116" s="27"/>
      <c r="L116" s="40">
        <v>24</v>
      </c>
      <c r="M116" s="38">
        <f t="shared" si="5"/>
        <v>0</v>
      </c>
    </row>
    <row r="117" spans="1:13" x14ac:dyDescent="0.25">
      <c r="A117" s="35" t="s">
        <v>33</v>
      </c>
      <c r="B117" s="34" t="s">
        <v>122</v>
      </c>
      <c r="C117" s="35" t="s">
        <v>39</v>
      </c>
      <c r="D117" s="27"/>
      <c r="E117" s="40">
        <v>5</v>
      </c>
      <c r="F117" s="38">
        <f t="shared" si="4"/>
        <v>0</v>
      </c>
      <c r="G117" s="48"/>
      <c r="H117" s="35" t="s">
        <v>33</v>
      </c>
      <c r="I117" s="34" t="s">
        <v>122</v>
      </c>
      <c r="J117" s="35" t="s">
        <v>39</v>
      </c>
      <c r="K117" s="27"/>
      <c r="L117" s="40">
        <v>5</v>
      </c>
      <c r="M117" s="38">
        <f t="shared" si="5"/>
        <v>0</v>
      </c>
    </row>
    <row r="118" spans="1:13" x14ac:dyDescent="0.25">
      <c r="A118" s="35" t="s">
        <v>33</v>
      </c>
      <c r="B118" s="34" t="s">
        <v>129</v>
      </c>
      <c r="C118" s="35" t="s">
        <v>14</v>
      </c>
      <c r="D118" s="27"/>
      <c r="E118" s="40">
        <v>148</v>
      </c>
      <c r="F118" s="38">
        <f t="shared" si="4"/>
        <v>0</v>
      </c>
      <c r="G118" s="48"/>
      <c r="H118" s="35" t="s">
        <v>33</v>
      </c>
      <c r="I118" s="34" t="s">
        <v>129</v>
      </c>
      <c r="J118" s="35" t="s">
        <v>14</v>
      </c>
      <c r="K118" s="27"/>
      <c r="L118" s="40">
        <v>148</v>
      </c>
      <c r="M118" s="38">
        <f t="shared" si="5"/>
        <v>0</v>
      </c>
    </row>
    <row r="119" spans="1:13" x14ac:dyDescent="0.25">
      <c r="A119" s="34" t="s">
        <v>19</v>
      </c>
      <c r="B119" s="34" t="s">
        <v>130</v>
      </c>
      <c r="C119" s="35" t="s">
        <v>39</v>
      </c>
      <c r="D119" s="27"/>
      <c r="E119" s="40">
        <v>2</v>
      </c>
      <c r="F119" s="38">
        <f t="shared" si="4"/>
        <v>0</v>
      </c>
      <c r="G119" s="48"/>
      <c r="H119" s="34" t="s">
        <v>19</v>
      </c>
      <c r="I119" s="34" t="s">
        <v>130</v>
      </c>
      <c r="J119" s="35" t="s">
        <v>39</v>
      </c>
      <c r="K119" s="27"/>
      <c r="L119" s="40">
        <v>2</v>
      </c>
      <c r="M119" s="38">
        <f t="shared" si="5"/>
        <v>0</v>
      </c>
    </row>
    <row r="120" spans="1:13" x14ac:dyDescent="0.25">
      <c r="A120" s="34" t="s">
        <v>12</v>
      </c>
      <c r="B120" s="34" t="s">
        <v>131</v>
      </c>
      <c r="C120" s="35" t="s">
        <v>14</v>
      </c>
      <c r="D120" s="27"/>
      <c r="E120" s="40">
        <v>270</v>
      </c>
      <c r="F120" s="38">
        <f t="shared" si="4"/>
        <v>0</v>
      </c>
      <c r="G120" s="48"/>
      <c r="H120" s="34" t="s">
        <v>12</v>
      </c>
      <c r="I120" s="34" t="s">
        <v>131</v>
      </c>
      <c r="J120" s="35" t="s">
        <v>14</v>
      </c>
      <c r="K120" s="27"/>
      <c r="L120" s="40">
        <v>270</v>
      </c>
      <c r="M120" s="38">
        <f t="shared" si="5"/>
        <v>0</v>
      </c>
    </row>
    <row r="121" spans="1:13" x14ac:dyDescent="0.25">
      <c r="A121" s="34" t="s">
        <v>12</v>
      </c>
      <c r="B121" s="34" t="s">
        <v>132</v>
      </c>
      <c r="C121" s="35" t="s">
        <v>14</v>
      </c>
      <c r="D121" s="27"/>
      <c r="E121" s="40">
        <v>70</v>
      </c>
      <c r="F121" s="38">
        <f t="shared" si="4"/>
        <v>0</v>
      </c>
      <c r="G121" s="48"/>
      <c r="H121" s="34" t="s">
        <v>12</v>
      </c>
      <c r="I121" s="34" t="s">
        <v>132</v>
      </c>
      <c r="J121" s="35" t="s">
        <v>14</v>
      </c>
      <c r="K121" s="27"/>
      <c r="L121" s="40">
        <v>70</v>
      </c>
      <c r="M121" s="38">
        <f t="shared" si="5"/>
        <v>0</v>
      </c>
    </row>
    <row r="122" spans="1:13" x14ac:dyDescent="0.25">
      <c r="A122" s="34" t="s">
        <v>36</v>
      </c>
      <c r="B122" s="34" t="s">
        <v>128</v>
      </c>
      <c r="C122" s="35" t="s">
        <v>39</v>
      </c>
      <c r="D122" s="27"/>
      <c r="E122" s="40">
        <v>27</v>
      </c>
      <c r="F122" s="38">
        <f t="shared" si="4"/>
        <v>0</v>
      </c>
      <c r="G122" s="48"/>
      <c r="H122" s="34" t="s">
        <v>36</v>
      </c>
      <c r="I122" s="34" t="s">
        <v>128</v>
      </c>
      <c r="J122" s="35" t="s">
        <v>39</v>
      </c>
      <c r="K122" s="27"/>
      <c r="L122" s="40">
        <v>27</v>
      </c>
      <c r="M122" s="38">
        <f t="shared" si="5"/>
        <v>0</v>
      </c>
    </row>
    <row r="123" spans="1:13" x14ac:dyDescent="0.25">
      <c r="A123" s="34" t="s">
        <v>36</v>
      </c>
      <c r="B123" s="34" t="s">
        <v>133</v>
      </c>
      <c r="C123" s="35" t="s">
        <v>39</v>
      </c>
      <c r="D123" s="27"/>
      <c r="E123" s="40">
        <v>127</v>
      </c>
      <c r="F123" s="38">
        <f t="shared" si="4"/>
        <v>0</v>
      </c>
      <c r="G123" s="48"/>
      <c r="H123" s="34" t="s">
        <v>36</v>
      </c>
      <c r="I123" s="34" t="s">
        <v>133</v>
      </c>
      <c r="J123" s="35" t="s">
        <v>39</v>
      </c>
      <c r="K123" s="27"/>
      <c r="L123" s="40">
        <v>127</v>
      </c>
      <c r="M123" s="38">
        <f t="shared" si="5"/>
        <v>0</v>
      </c>
    </row>
    <row r="124" spans="1:13" x14ac:dyDescent="0.25">
      <c r="A124" s="35" t="s">
        <v>33</v>
      </c>
      <c r="B124" s="34" t="s">
        <v>122</v>
      </c>
      <c r="C124" s="35" t="s">
        <v>14</v>
      </c>
      <c r="D124" s="27"/>
      <c r="E124" s="40">
        <v>10</v>
      </c>
      <c r="F124" s="38">
        <f t="shared" si="4"/>
        <v>0</v>
      </c>
      <c r="G124" s="48"/>
      <c r="H124" s="35" t="s">
        <v>33</v>
      </c>
      <c r="I124" s="34" t="s">
        <v>122</v>
      </c>
      <c r="J124" s="35" t="s">
        <v>14</v>
      </c>
      <c r="K124" s="27"/>
      <c r="L124" s="40">
        <v>10</v>
      </c>
      <c r="M124" s="38">
        <f t="shared" si="5"/>
        <v>0</v>
      </c>
    </row>
    <row r="125" spans="1:13" x14ac:dyDescent="0.25">
      <c r="A125" s="35" t="s">
        <v>33</v>
      </c>
      <c r="B125" s="34" t="s">
        <v>129</v>
      </c>
      <c r="C125" s="35" t="s">
        <v>14</v>
      </c>
      <c r="D125" s="27"/>
      <c r="E125" s="40">
        <v>148</v>
      </c>
      <c r="F125" s="38">
        <f t="shared" si="4"/>
        <v>0</v>
      </c>
      <c r="G125" s="48"/>
      <c r="H125" s="35" t="s">
        <v>33</v>
      </c>
      <c r="I125" s="34" t="s">
        <v>129</v>
      </c>
      <c r="J125" s="35" t="s">
        <v>14</v>
      </c>
      <c r="K125" s="27"/>
      <c r="L125" s="40">
        <v>148</v>
      </c>
      <c r="M125" s="38">
        <f t="shared" si="5"/>
        <v>0</v>
      </c>
    </row>
    <row r="126" spans="1:13" x14ac:dyDescent="0.25">
      <c r="A126" s="34" t="s">
        <v>19</v>
      </c>
      <c r="B126" s="34" t="s">
        <v>130</v>
      </c>
      <c r="C126" s="35" t="s">
        <v>39</v>
      </c>
      <c r="D126" s="27"/>
      <c r="E126" s="40">
        <v>2</v>
      </c>
      <c r="F126" s="38">
        <f t="shared" si="4"/>
        <v>0</v>
      </c>
      <c r="G126" s="48"/>
      <c r="H126" s="34" t="s">
        <v>19</v>
      </c>
      <c r="I126" s="34" t="s">
        <v>130</v>
      </c>
      <c r="J126" s="35" t="s">
        <v>39</v>
      </c>
      <c r="K126" s="27"/>
      <c r="L126" s="40">
        <v>2</v>
      </c>
      <c r="M126" s="38">
        <f t="shared" si="5"/>
        <v>0</v>
      </c>
    </row>
    <row r="127" spans="1:13" x14ac:dyDescent="0.25">
      <c r="A127" s="34" t="s">
        <v>12</v>
      </c>
      <c r="B127" s="34" t="s">
        <v>134</v>
      </c>
      <c r="C127" s="35" t="s">
        <v>14</v>
      </c>
      <c r="D127" s="27"/>
      <c r="E127" s="40">
        <v>300</v>
      </c>
      <c r="F127" s="38">
        <f t="shared" si="4"/>
        <v>0</v>
      </c>
      <c r="G127" s="48"/>
      <c r="H127" s="34" t="s">
        <v>12</v>
      </c>
      <c r="I127" s="34" t="s">
        <v>134</v>
      </c>
      <c r="J127" s="35" t="s">
        <v>14</v>
      </c>
      <c r="K127" s="27"/>
      <c r="L127" s="40">
        <v>300</v>
      </c>
      <c r="M127" s="38">
        <f t="shared" si="5"/>
        <v>0</v>
      </c>
    </row>
    <row r="128" spans="1:13" x14ac:dyDescent="0.25">
      <c r="A128" s="34" t="s">
        <v>36</v>
      </c>
      <c r="B128" s="34" t="s">
        <v>128</v>
      </c>
      <c r="C128" s="35" t="s">
        <v>39</v>
      </c>
      <c r="D128" s="27"/>
      <c r="E128" s="40">
        <v>27</v>
      </c>
      <c r="F128" s="38">
        <f t="shared" si="4"/>
        <v>0</v>
      </c>
      <c r="G128" s="48"/>
      <c r="H128" s="34" t="s">
        <v>36</v>
      </c>
      <c r="I128" s="34" t="s">
        <v>128</v>
      </c>
      <c r="J128" s="35" t="s">
        <v>39</v>
      </c>
      <c r="K128" s="27"/>
      <c r="L128" s="40">
        <v>27</v>
      </c>
      <c r="M128" s="38">
        <f t="shared" si="5"/>
        <v>0</v>
      </c>
    </row>
    <row r="129" spans="1:13" x14ac:dyDescent="0.25">
      <c r="A129" s="34" t="s">
        <v>36</v>
      </c>
      <c r="B129" s="34" t="s">
        <v>133</v>
      </c>
      <c r="C129" s="35" t="s">
        <v>39</v>
      </c>
      <c r="D129" s="27"/>
      <c r="E129" s="40">
        <v>27</v>
      </c>
      <c r="F129" s="38">
        <f t="shared" si="4"/>
        <v>0</v>
      </c>
      <c r="G129" s="48"/>
      <c r="H129" s="34" t="s">
        <v>36</v>
      </c>
      <c r="I129" s="34" t="s">
        <v>133</v>
      </c>
      <c r="J129" s="35" t="s">
        <v>39</v>
      </c>
      <c r="K129" s="27"/>
      <c r="L129" s="40">
        <v>27</v>
      </c>
      <c r="M129" s="38">
        <f t="shared" si="5"/>
        <v>0</v>
      </c>
    </row>
    <row r="130" spans="1:13" x14ac:dyDescent="0.25">
      <c r="A130" s="35" t="s">
        <v>33</v>
      </c>
      <c r="B130" s="34" t="s">
        <v>122</v>
      </c>
      <c r="C130" s="35" t="s">
        <v>14</v>
      </c>
      <c r="D130" s="27"/>
      <c r="E130" s="40">
        <v>5</v>
      </c>
      <c r="F130" s="38">
        <f t="shared" si="4"/>
        <v>0</v>
      </c>
      <c r="G130" s="48"/>
      <c r="H130" s="35" t="s">
        <v>33</v>
      </c>
      <c r="I130" s="34" t="s">
        <v>122</v>
      </c>
      <c r="J130" s="35" t="s">
        <v>14</v>
      </c>
      <c r="K130" s="27"/>
      <c r="L130" s="40">
        <v>5</v>
      </c>
      <c r="M130" s="38">
        <f t="shared" si="5"/>
        <v>0</v>
      </c>
    </row>
    <row r="131" spans="1:13" x14ac:dyDescent="0.25">
      <c r="A131" s="35" t="s">
        <v>33</v>
      </c>
      <c r="B131" s="34" t="s">
        <v>123</v>
      </c>
      <c r="C131" s="35" t="s">
        <v>14</v>
      </c>
      <c r="D131" s="27"/>
      <c r="E131" s="40">
        <v>193</v>
      </c>
      <c r="F131" s="38">
        <f t="shared" si="4"/>
        <v>0</v>
      </c>
      <c r="G131" s="48"/>
      <c r="H131" s="35" t="s">
        <v>33</v>
      </c>
      <c r="I131" s="34" t="s">
        <v>123</v>
      </c>
      <c r="J131" s="35" t="s">
        <v>14</v>
      </c>
      <c r="K131" s="27"/>
      <c r="L131" s="40">
        <v>193</v>
      </c>
      <c r="M131" s="38">
        <f t="shared" si="5"/>
        <v>0</v>
      </c>
    </row>
    <row r="132" spans="1:13" x14ac:dyDescent="0.25">
      <c r="A132" s="34" t="s">
        <v>19</v>
      </c>
      <c r="B132" s="34" t="s">
        <v>125</v>
      </c>
      <c r="C132" s="35" t="s">
        <v>39</v>
      </c>
      <c r="D132" s="27"/>
      <c r="E132" s="40">
        <v>2</v>
      </c>
      <c r="F132" s="38">
        <f t="shared" si="4"/>
        <v>0</v>
      </c>
      <c r="G132" s="48"/>
      <c r="H132" s="34" t="s">
        <v>19</v>
      </c>
      <c r="I132" s="34" t="s">
        <v>125</v>
      </c>
      <c r="J132" s="35" t="s">
        <v>39</v>
      </c>
      <c r="K132" s="27"/>
      <c r="L132" s="40">
        <v>2</v>
      </c>
      <c r="M132" s="38">
        <f t="shared" si="5"/>
        <v>0</v>
      </c>
    </row>
    <row r="133" spans="1:13" x14ac:dyDescent="0.25">
      <c r="A133" s="34" t="s">
        <v>12</v>
      </c>
      <c r="B133" s="34" t="s">
        <v>134</v>
      </c>
      <c r="C133" s="35" t="s">
        <v>14</v>
      </c>
      <c r="D133" s="27"/>
      <c r="E133" s="40">
        <v>300</v>
      </c>
      <c r="F133" s="38">
        <f t="shared" si="4"/>
        <v>0</v>
      </c>
      <c r="G133" s="48"/>
      <c r="H133" s="34" t="s">
        <v>12</v>
      </c>
      <c r="I133" s="34" t="s">
        <v>134</v>
      </c>
      <c r="J133" s="35" t="s">
        <v>14</v>
      </c>
      <c r="K133" s="27"/>
      <c r="L133" s="40">
        <v>300</v>
      </c>
      <c r="M133" s="38">
        <f t="shared" si="5"/>
        <v>0</v>
      </c>
    </row>
    <row r="134" spans="1:13" x14ac:dyDescent="0.25">
      <c r="A134" s="34" t="s">
        <v>36</v>
      </c>
      <c r="B134" s="34" t="s">
        <v>134</v>
      </c>
      <c r="C134" s="35" t="s">
        <v>39</v>
      </c>
      <c r="D134" s="27"/>
      <c r="E134" s="40">
        <v>58</v>
      </c>
      <c r="F134" s="38">
        <f t="shared" si="4"/>
        <v>0</v>
      </c>
      <c r="G134" s="48"/>
      <c r="H134" s="34" t="s">
        <v>36</v>
      </c>
      <c r="I134" s="34" t="s">
        <v>134</v>
      </c>
      <c r="J134" s="35" t="s">
        <v>39</v>
      </c>
      <c r="K134" s="27"/>
      <c r="L134" s="40">
        <v>58</v>
      </c>
      <c r="M134" s="38">
        <f t="shared" si="5"/>
        <v>0</v>
      </c>
    </row>
    <row r="135" spans="1:13" x14ac:dyDescent="0.25">
      <c r="A135" s="34" t="s">
        <v>16</v>
      </c>
      <c r="B135" s="34" t="s">
        <v>135</v>
      </c>
      <c r="C135" s="35" t="s">
        <v>136</v>
      </c>
      <c r="D135" s="27"/>
      <c r="E135" s="40">
        <v>27</v>
      </c>
      <c r="F135" s="38">
        <f t="shared" si="4"/>
        <v>0</v>
      </c>
      <c r="G135" s="48"/>
      <c r="H135" s="34" t="s">
        <v>16</v>
      </c>
      <c r="I135" s="34" t="s">
        <v>135</v>
      </c>
      <c r="J135" s="35" t="s">
        <v>136</v>
      </c>
      <c r="K135" s="27"/>
      <c r="L135" s="40">
        <v>27</v>
      </c>
      <c r="M135" s="38">
        <f t="shared" si="5"/>
        <v>0</v>
      </c>
    </row>
    <row r="136" spans="1:13" x14ac:dyDescent="0.25">
      <c r="A136" s="35" t="s">
        <v>33</v>
      </c>
      <c r="B136" s="34" t="s">
        <v>129</v>
      </c>
      <c r="C136" s="35" t="s">
        <v>14</v>
      </c>
      <c r="D136" s="27"/>
      <c r="E136" s="40">
        <v>148</v>
      </c>
      <c r="F136" s="38">
        <f t="shared" si="4"/>
        <v>0</v>
      </c>
      <c r="G136" s="48"/>
      <c r="H136" s="35" t="s">
        <v>33</v>
      </c>
      <c r="I136" s="34" t="s">
        <v>129</v>
      </c>
      <c r="J136" s="35" t="s">
        <v>14</v>
      </c>
      <c r="K136" s="27"/>
      <c r="L136" s="40">
        <v>148</v>
      </c>
      <c r="M136" s="38">
        <f t="shared" si="5"/>
        <v>0</v>
      </c>
    </row>
    <row r="137" spans="1:13" x14ac:dyDescent="0.25">
      <c r="A137" s="34" t="s">
        <v>16</v>
      </c>
      <c r="B137" s="34" t="s">
        <v>137</v>
      </c>
      <c r="C137" s="35" t="s">
        <v>138</v>
      </c>
      <c r="D137" s="27"/>
      <c r="E137" s="40">
        <v>27</v>
      </c>
      <c r="F137" s="38">
        <f t="shared" si="4"/>
        <v>0</v>
      </c>
      <c r="G137" s="48"/>
      <c r="H137" s="34" t="s">
        <v>16</v>
      </c>
      <c r="I137" s="34" t="s">
        <v>137</v>
      </c>
      <c r="J137" s="35" t="s">
        <v>138</v>
      </c>
      <c r="K137" s="27"/>
      <c r="L137" s="40">
        <v>27</v>
      </c>
      <c r="M137" s="38">
        <f t="shared" si="5"/>
        <v>0</v>
      </c>
    </row>
    <row r="138" spans="1:13" x14ac:dyDescent="0.25">
      <c r="A138" s="34" t="s">
        <v>16</v>
      </c>
      <c r="B138" s="34" t="s">
        <v>139</v>
      </c>
      <c r="C138" s="35" t="s">
        <v>138</v>
      </c>
      <c r="D138" s="27"/>
      <c r="E138" s="40">
        <v>84</v>
      </c>
      <c r="F138" s="38">
        <f t="shared" si="4"/>
        <v>0</v>
      </c>
      <c r="G138" s="48"/>
      <c r="H138" s="34" t="s">
        <v>16</v>
      </c>
      <c r="I138" s="34" t="s">
        <v>139</v>
      </c>
      <c r="J138" s="35" t="s">
        <v>138</v>
      </c>
      <c r="K138" s="27"/>
      <c r="L138" s="40">
        <v>84</v>
      </c>
      <c r="M138" s="38">
        <f t="shared" si="5"/>
        <v>0</v>
      </c>
    </row>
    <row r="139" spans="1:13" x14ac:dyDescent="0.25">
      <c r="A139" s="34" t="s">
        <v>36</v>
      </c>
      <c r="B139" s="34" t="s">
        <v>140</v>
      </c>
      <c r="C139" s="35" t="s">
        <v>39</v>
      </c>
      <c r="D139" s="27"/>
      <c r="E139" s="40">
        <v>5</v>
      </c>
      <c r="F139" s="38">
        <f t="shared" si="4"/>
        <v>0</v>
      </c>
      <c r="G139" s="48"/>
      <c r="H139" s="34" t="s">
        <v>36</v>
      </c>
      <c r="I139" s="34" t="s">
        <v>140</v>
      </c>
      <c r="J139" s="35" t="s">
        <v>39</v>
      </c>
      <c r="K139" s="27"/>
      <c r="L139" s="40">
        <v>5</v>
      </c>
      <c r="M139" s="38">
        <f t="shared" si="5"/>
        <v>0</v>
      </c>
    </row>
    <row r="140" spans="1:13" x14ac:dyDescent="0.25">
      <c r="A140" s="34" t="s">
        <v>36</v>
      </c>
      <c r="B140" s="34" t="s">
        <v>141</v>
      </c>
      <c r="C140" s="35" t="s">
        <v>39</v>
      </c>
      <c r="D140" s="27"/>
      <c r="E140" s="40">
        <v>35</v>
      </c>
      <c r="F140" s="38">
        <f t="shared" si="4"/>
        <v>0</v>
      </c>
      <c r="G140" s="48"/>
      <c r="H140" s="34" t="s">
        <v>36</v>
      </c>
      <c r="I140" s="34" t="s">
        <v>141</v>
      </c>
      <c r="J140" s="35" t="s">
        <v>39</v>
      </c>
      <c r="K140" s="27"/>
      <c r="L140" s="40">
        <v>35</v>
      </c>
      <c r="M140" s="38">
        <f t="shared" si="5"/>
        <v>0</v>
      </c>
    </row>
    <row r="141" spans="1:13" x14ac:dyDescent="0.25">
      <c r="A141" s="34" t="s">
        <v>19</v>
      </c>
      <c r="B141" s="34" t="s">
        <v>130</v>
      </c>
      <c r="C141" s="35" t="s">
        <v>11</v>
      </c>
      <c r="D141" s="27"/>
      <c r="E141" s="40">
        <v>3</v>
      </c>
      <c r="F141" s="38">
        <f t="shared" si="4"/>
        <v>0</v>
      </c>
      <c r="G141" s="48"/>
      <c r="H141" s="34" t="s">
        <v>19</v>
      </c>
      <c r="I141" s="34" t="s">
        <v>130</v>
      </c>
      <c r="J141" s="35" t="s">
        <v>11</v>
      </c>
      <c r="K141" s="27"/>
      <c r="L141" s="40">
        <v>3</v>
      </c>
      <c r="M141" s="38">
        <f t="shared" si="5"/>
        <v>0</v>
      </c>
    </row>
    <row r="142" spans="1:13" x14ac:dyDescent="0.25">
      <c r="A142" s="34" t="s">
        <v>12</v>
      </c>
      <c r="B142" s="34" t="s">
        <v>28</v>
      </c>
      <c r="C142" s="35" t="s">
        <v>14</v>
      </c>
      <c r="D142" s="27"/>
      <c r="E142" s="40">
        <v>848</v>
      </c>
      <c r="F142" s="38">
        <f t="shared" si="4"/>
        <v>0</v>
      </c>
      <c r="G142" s="48"/>
      <c r="H142" s="34" t="s">
        <v>12</v>
      </c>
      <c r="I142" s="34" t="s">
        <v>28</v>
      </c>
      <c r="J142" s="35" t="s">
        <v>14</v>
      </c>
      <c r="K142" s="27"/>
      <c r="L142" s="40">
        <v>848</v>
      </c>
      <c r="M142" s="38">
        <f t="shared" si="5"/>
        <v>0</v>
      </c>
    </row>
    <row r="143" spans="1:13" x14ac:dyDescent="0.25">
      <c r="A143" s="35" t="s">
        <v>33</v>
      </c>
      <c r="B143" s="34" t="s">
        <v>142</v>
      </c>
      <c r="C143" s="35" t="s">
        <v>14</v>
      </c>
      <c r="D143" s="27"/>
      <c r="E143" s="40">
        <v>200</v>
      </c>
      <c r="F143" s="38">
        <f t="shared" si="4"/>
        <v>0</v>
      </c>
      <c r="G143" s="48"/>
      <c r="H143" s="35" t="s">
        <v>33</v>
      </c>
      <c r="I143" s="34" t="s">
        <v>142</v>
      </c>
      <c r="J143" s="35" t="s">
        <v>14</v>
      </c>
      <c r="K143" s="27"/>
      <c r="L143" s="40">
        <v>200</v>
      </c>
      <c r="M143" s="38">
        <f t="shared" si="5"/>
        <v>0</v>
      </c>
    </row>
    <row r="144" spans="1:13" x14ac:dyDescent="0.25">
      <c r="A144" s="46" t="s">
        <v>42</v>
      </c>
      <c r="B144" s="47"/>
      <c r="C144" s="47"/>
      <c r="D144" s="28"/>
      <c r="E144" s="47">
        <f>SUM(E91:E143)</f>
        <v>5975</v>
      </c>
      <c r="F144" s="54">
        <f>SUM(F92:F143)</f>
        <v>0</v>
      </c>
      <c r="G144" s="48"/>
      <c r="H144" s="46" t="s">
        <v>42</v>
      </c>
      <c r="I144" s="47"/>
      <c r="J144" s="47"/>
      <c r="K144" s="28"/>
      <c r="L144" s="47">
        <f>SUM(L91:L143)</f>
        <v>5975</v>
      </c>
      <c r="M144" s="54">
        <f>SUM(M92:M143)</f>
        <v>0</v>
      </c>
    </row>
    <row r="145" spans="1:13" ht="15.75" thickBot="1" x14ac:dyDescent="0.3">
      <c r="A145" s="48"/>
      <c r="B145" s="48"/>
      <c r="C145" s="48"/>
      <c r="E145" s="48"/>
      <c r="F145" s="48"/>
      <c r="G145" s="48"/>
      <c r="H145" s="48"/>
      <c r="I145" s="48"/>
      <c r="J145" s="48"/>
      <c r="L145" s="48"/>
      <c r="M145" s="48"/>
    </row>
    <row r="146" spans="1:13" ht="15.75" thickBot="1" x14ac:dyDescent="0.3">
      <c r="A146" s="49" t="s">
        <v>143</v>
      </c>
      <c r="B146" s="50"/>
      <c r="C146" s="50"/>
      <c r="D146" s="23"/>
      <c r="E146" s="50"/>
      <c r="F146" s="55"/>
      <c r="G146" s="48"/>
      <c r="H146" s="49" t="s">
        <v>143</v>
      </c>
      <c r="I146" s="50"/>
      <c r="J146" s="50"/>
      <c r="K146" s="23"/>
      <c r="L146" s="50"/>
      <c r="M146" s="55"/>
    </row>
    <row r="147" spans="1:13" x14ac:dyDescent="0.25">
      <c r="A147" s="48"/>
      <c r="B147" s="48"/>
      <c r="C147" s="48"/>
      <c r="E147" s="48"/>
      <c r="F147" s="48"/>
      <c r="G147" s="48"/>
      <c r="H147" s="48"/>
      <c r="I147" s="48"/>
      <c r="J147" s="48"/>
      <c r="L147" s="48"/>
      <c r="M147" s="48"/>
    </row>
    <row r="148" spans="1:13" x14ac:dyDescent="0.25">
      <c r="A148" s="51" t="s">
        <v>3</v>
      </c>
      <c r="B148" s="48"/>
      <c r="C148" s="48"/>
      <c r="E148" s="48"/>
      <c r="F148" s="48"/>
      <c r="G148" s="48"/>
      <c r="H148" s="51" t="s">
        <v>3</v>
      </c>
      <c r="I148" s="48"/>
      <c r="J148" s="48"/>
      <c r="L148" s="48"/>
      <c r="M148" s="48"/>
    </row>
    <row r="149" spans="1:13" ht="45" x14ac:dyDescent="0.25">
      <c r="A149" s="31" t="s">
        <v>4</v>
      </c>
      <c r="B149" s="31" t="s">
        <v>5</v>
      </c>
      <c r="C149" s="31" t="s">
        <v>6</v>
      </c>
      <c r="D149" s="26" t="s">
        <v>7</v>
      </c>
      <c r="E149" s="31" t="s">
        <v>8</v>
      </c>
      <c r="F149" s="52" t="s">
        <v>228</v>
      </c>
      <c r="G149" s="48"/>
      <c r="H149" s="31" t="s">
        <v>4</v>
      </c>
      <c r="I149" s="31" t="s">
        <v>5</v>
      </c>
      <c r="J149" s="31" t="s">
        <v>6</v>
      </c>
      <c r="K149" s="26" t="s">
        <v>7</v>
      </c>
      <c r="L149" s="31" t="s">
        <v>8</v>
      </c>
      <c r="M149" s="52" t="s">
        <v>228</v>
      </c>
    </row>
    <row r="150" spans="1:13" x14ac:dyDescent="0.25">
      <c r="A150" s="35" t="s">
        <v>33</v>
      </c>
      <c r="B150" s="34" t="s">
        <v>144</v>
      </c>
      <c r="C150" s="35" t="s">
        <v>14</v>
      </c>
      <c r="D150" s="27"/>
      <c r="E150" s="57">
        <v>15</v>
      </c>
      <c r="F150" s="38">
        <f>SUM(E150*D150)</f>
        <v>0</v>
      </c>
      <c r="G150" s="48"/>
      <c r="H150" s="35" t="s">
        <v>33</v>
      </c>
      <c r="I150" s="34" t="s">
        <v>144</v>
      </c>
      <c r="J150" s="35" t="s">
        <v>14</v>
      </c>
      <c r="K150" s="27"/>
      <c r="L150" s="57">
        <v>15</v>
      </c>
      <c r="M150" s="38">
        <f>SUM(L150*K150)</f>
        <v>0</v>
      </c>
    </row>
    <row r="151" spans="1:13" x14ac:dyDescent="0.25">
      <c r="A151" s="34" t="s">
        <v>19</v>
      </c>
      <c r="B151" s="41" t="s">
        <v>145</v>
      </c>
      <c r="C151" s="35" t="s">
        <v>51</v>
      </c>
      <c r="D151" s="27"/>
      <c r="E151" s="57">
        <v>43</v>
      </c>
      <c r="F151" s="38">
        <f t="shared" ref="F151:F214" si="6">SUM(E151*D151)</f>
        <v>0</v>
      </c>
      <c r="G151" s="48"/>
      <c r="H151" s="34" t="s">
        <v>19</v>
      </c>
      <c r="I151" s="41" t="s">
        <v>145</v>
      </c>
      <c r="J151" s="35" t="s">
        <v>51</v>
      </c>
      <c r="K151" s="27"/>
      <c r="L151" s="57">
        <v>43</v>
      </c>
      <c r="M151" s="38">
        <f t="shared" ref="M151:M214" si="7">SUM(L151*K151)</f>
        <v>0</v>
      </c>
    </row>
    <row r="152" spans="1:13" x14ac:dyDescent="0.25">
      <c r="A152" s="34" t="s">
        <v>16</v>
      </c>
      <c r="B152" s="41" t="s">
        <v>146</v>
      </c>
      <c r="C152" s="35" t="s">
        <v>18</v>
      </c>
      <c r="D152" s="27"/>
      <c r="E152" s="57">
        <v>0.63</v>
      </c>
      <c r="F152" s="38">
        <f t="shared" si="6"/>
        <v>0</v>
      </c>
      <c r="G152" s="48"/>
      <c r="H152" s="34" t="s">
        <v>16</v>
      </c>
      <c r="I152" s="41" t="s">
        <v>146</v>
      </c>
      <c r="J152" s="35" t="s">
        <v>18</v>
      </c>
      <c r="K152" s="27"/>
      <c r="L152" s="57">
        <v>0.63</v>
      </c>
      <c r="M152" s="38">
        <f t="shared" si="7"/>
        <v>0</v>
      </c>
    </row>
    <row r="153" spans="1:13" x14ac:dyDescent="0.25">
      <c r="A153" s="34" t="s">
        <v>12</v>
      </c>
      <c r="B153" s="41" t="s">
        <v>147</v>
      </c>
      <c r="C153" s="35" t="s">
        <v>14</v>
      </c>
      <c r="D153" s="27"/>
      <c r="E153" s="57">
        <v>95</v>
      </c>
      <c r="F153" s="38">
        <f t="shared" si="6"/>
        <v>0</v>
      </c>
      <c r="G153" s="48"/>
      <c r="H153" s="34" t="s">
        <v>12</v>
      </c>
      <c r="I153" s="41" t="s">
        <v>147</v>
      </c>
      <c r="J153" s="35" t="s">
        <v>14</v>
      </c>
      <c r="K153" s="27"/>
      <c r="L153" s="57">
        <v>95</v>
      </c>
      <c r="M153" s="38">
        <f t="shared" si="7"/>
        <v>0</v>
      </c>
    </row>
    <row r="154" spans="1:13" x14ac:dyDescent="0.25">
      <c r="A154" s="34" t="s">
        <v>16</v>
      </c>
      <c r="B154" s="41" t="s">
        <v>146</v>
      </c>
      <c r="C154" s="35" t="s">
        <v>18</v>
      </c>
      <c r="D154" s="27"/>
      <c r="E154" s="57">
        <v>0.57999999999999996</v>
      </c>
      <c r="F154" s="38">
        <f t="shared" si="6"/>
        <v>0</v>
      </c>
      <c r="G154" s="48"/>
      <c r="H154" s="34" t="s">
        <v>16</v>
      </c>
      <c r="I154" s="41" t="s">
        <v>146</v>
      </c>
      <c r="J154" s="35" t="s">
        <v>18</v>
      </c>
      <c r="K154" s="27"/>
      <c r="L154" s="57">
        <v>0.57999999999999996</v>
      </c>
      <c r="M154" s="38">
        <f t="shared" si="7"/>
        <v>0</v>
      </c>
    </row>
    <row r="155" spans="1:13" x14ac:dyDescent="0.25">
      <c r="A155" s="34" t="s">
        <v>16</v>
      </c>
      <c r="B155" s="41" t="s">
        <v>146</v>
      </c>
      <c r="C155" s="35" t="s">
        <v>18</v>
      </c>
      <c r="D155" s="27"/>
      <c r="E155" s="57">
        <v>0.57999999999999996</v>
      </c>
      <c r="F155" s="38">
        <f t="shared" si="6"/>
        <v>0</v>
      </c>
      <c r="G155" s="48"/>
      <c r="H155" s="34" t="s">
        <v>16</v>
      </c>
      <c r="I155" s="41" t="s">
        <v>146</v>
      </c>
      <c r="J155" s="35" t="s">
        <v>18</v>
      </c>
      <c r="K155" s="27"/>
      <c r="L155" s="57">
        <v>0.57999999999999996</v>
      </c>
      <c r="M155" s="38">
        <f t="shared" si="7"/>
        <v>0</v>
      </c>
    </row>
    <row r="156" spans="1:13" x14ac:dyDescent="0.25">
      <c r="A156" s="34" t="s">
        <v>19</v>
      </c>
      <c r="B156" s="41" t="s">
        <v>50</v>
      </c>
      <c r="C156" s="35" t="s">
        <v>51</v>
      </c>
      <c r="D156" s="27"/>
      <c r="E156" s="57">
        <v>112</v>
      </c>
      <c r="F156" s="38">
        <f t="shared" si="6"/>
        <v>0</v>
      </c>
      <c r="G156" s="48"/>
      <c r="H156" s="34" t="s">
        <v>19</v>
      </c>
      <c r="I156" s="41" t="s">
        <v>50</v>
      </c>
      <c r="J156" s="35" t="s">
        <v>51</v>
      </c>
      <c r="K156" s="27"/>
      <c r="L156" s="57">
        <v>112</v>
      </c>
      <c r="M156" s="38">
        <f t="shared" si="7"/>
        <v>0</v>
      </c>
    </row>
    <row r="157" spans="1:13" x14ac:dyDescent="0.25">
      <c r="A157" s="34" t="s">
        <v>19</v>
      </c>
      <c r="B157" s="41" t="s">
        <v>148</v>
      </c>
      <c r="C157" s="35" t="s">
        <v>51</v>
      </c>
      <c r="D157" s="27"/>
      <c r="E157" s="57">
        <v>86</v>
      </c>
      <c r="F157" s="38">
        <f t="shared" si="6"/>
        <v>0</v>
      </c>
      <c r="G157" s="48"/>
      <c r="H157" s="34" t="s">
        <v>19</v>
      </c>
      <c r="I157" s="41" t="s">
        <v>148</v>
      </c>
      <c r="J157" s="35" t="s">
        <v>51</v>
      </c>
      <c r="K157" s="27"/>
      <c r="L157" s="57">
        <v>86</v>
      </c>
      <c r="M157" s="38">
        <f t="shared" si="7"/>
        <v>0</v>
      </c>
    </row>
    <row r="158" spans="1:13" x14ac:dyDescent="0.25">
      <c r="A158" s="34" t="s">
        <v>12</v>
      </c>
      <c r="B158" s="41" t="s">
        <v>149</v>
      </c>
      <c r="C158" s="35" t="s">
        <v>14</v>
      </c>
      <c r="D158" s="27"/>
      <c r="E158" s="57">
        <v>88</v>
      </c>
      <c r="F158" s="38">
        <f t="shared" si="6"/>
        <v>0</v>
      </c>
      <c r="G158" s="48"/>
      <c r="H158" s="34" t="s">
        <v>12</v>
      </c>
      <c r="I158" s="41" t="s">
        <v>149</v>
      </c>
      <c r="J158" s="35" t="s">
        <v>14</v>
      </c>
      <c r="K158" s="27"/>
      <c r="L158" s="57">
        <v>88</v>
      </c>
      <c r="M158" s="38">
        <f t="shared" si="7"/>
        <v>0</v>
      </c>
    </row>
    <row r="159" spans="1:13" x14ac:dyDescent="0.25">
      <c r="A159" s="34" t="s">
        <v>16</v>
      </c>
      <c r="B159" s="41" t="s">
        <v>150</v>
      </c>
      <c r="C159" s="35" t="s">
        <v>18</v>
      </c>
      <c r="D159" s="27"/>
      <c r="E159" s="57">
        <v>2.72</v>
      </c>
      <c r="F159" s="38">
        <f t="shared" si="6"/>
        <v>0</v>
      </c>
      <c r="G159" s="48"/>
      <c r="H159" s="34" t="s">
        <v>16</v>
      </c>
      <c r="I159" s="41" t="s">
        <v>150</v>
      </c>
      <c r="J159" s="35" t="s">
        <v>18</v>
      </c>
      <c r="K159" s="27"/>
      <c r="L159" s="57">
        <v>2.72</v>
      </c>
      <c r="M159" s="38">
        <f t="shared" si="7"/>
        <v>0</v>
      </c>
    </row>
    <row r="160" spans="1:13" x14ac:dyDescent="0.25">
      <c r="A160" s="35" t="s">
        <v>33</v>
      </c>
      <c r="B160" s="41" t="s">
        <v>151</v>
      </c>
      <c r="C160" s="35" t="s">
        <v>39</v>
      </c>
      <c r="D160" s="27"/>
      <c r="E160" s="57">
        <v>7.29</v>
      </c>
      <c r="F160" s="38">
        <f t="shared" si="6"/>
        <v>0</v>
      </c>
      <c r="G160" s="48"/>
      <c r="H160" s="35" t="s">
        <v>33</v>
      </c>
      <c r="I160" s="41" t="s">
        <v>151</v>
      </c>
      <c r="J160" s="35" t="s">
        <v>39</v>
      </c>
      <c r="K160" s="27"/>
      <c r="L160" s="57">
        <v>7.29</v>
      </c>
      <c r="M160" s="38">
        <f t="shared" si="7"/>
        <v>0</v>
      </c>
    </row>
    <row r="161" spans="1:13" x14ac:dyDescent="0.25">
      <c r="A161" s="35" t="s">
        <v>33</v>
      </c>
      <c r="B161" s="41" t="s">
        <v>152</v>
      </c>
      <c r="C161" s="35" t="s">
        <v>153</v>
      </c>
      <c r="D161" s="27"/>
      <c r="E161" s="57">
        <v>3.59</v>
      </c>
      <c r="F161" s="38">
        <f t="shared" si="6"/>
        <v>0</v>
      </c>
      <c r="G161" s="48"/>
      <c r="H161" s="35" t="s">
        <v>33</v>
      </c>
      <c r="I161" s="41" t="s">
        <v>152</v>
      </c>
      <c r="J161" s="35" t="s">
        <v>153</v>
      </c>
      <c r="K161" s="27"/>
      <c r="L161" s="57">
        <v>3.59</v>
      </c>
      <c r="M161" s="38">
        <f t="shared" si="7"/>
        <v>0</v>
      </c>
    </row>
    <row r="162" spans="1:13" x14ac:dyDescent="0.25">
      <c r="A162" s="34" t="s">
        <v>9</v>
      </c>
      <c r="B162" s="41" t="s">
        <v>154</v>
      </c>
      <c r="C162" s="35" t="s">
        <v>11</v>
      </c>
      <c r="D162" s="27"/>
      <c r="E162" s="57">
        <v>3.82</v>
      </c>
      <c r="F162" s="38">
        <f t="shared" si="6"/>
        <v>0</v>
      </c>
      <c r="G162" s="48"/>
      <c r="H162" s="34" t="s">
        <v>9</v>
      </c>
      <c r="I162" s="41" t="s">
        <v>154</v>
      </c>
      <c r="J162" s="35" t="s">
        <v>11</v>
      </c>
      <c r="K162" s="27"/>
      <c r="L162" s="57">
        <v>3.82</v>
      </c>
      <c r="M162" s="38">
        <f t="shared" si="7"/>
        <v>0</v>
      </c>
    </row>
    <row r="163" spans="1:13" x14ac:dyDescent="0.25">
      <c r="A163" s="34" t="s">
        <v>9</v>
      </c>
      <c r="B163" s="41" t="s">
        <v>155</v>
      </c>
      <c r="C163" s="35" t="s">
        <v>11</v>
      </c>
      <c r="D163" s="27"/>
      <c r="E163" s="57">
        <v>2.71</v>
      </c>
      <c r="F163" s="38">
        <f t="shared" si="6"/>
        <v>0</v>
      </c>
      <c r="G163" s="48"/>
      <c r="H163" s="34" t="s">
        <v>9</v>
      </c>
      <c r="I163" s="41" t="s">
        <v>155</v>
      </c>
      <c r="J163" s="35" t="s">
        <v>11</v>
      </c>
      <c r="K163" s="27"/>
      <c r="L163" s="57">
        <v>2.71</v>
      </c>
      <c r="M163" s="38">
        <f t="shared" si="7"/>
        <v>0</v>
      </c>
    </row>
    <row r="164" spans="1:13" x14ac:dyDescent="0.25">
      <c r="A164" s="35" t="s">
        <v>33</v>
      </c>
      <c r="B164" s="41" t="s">
        <v>156</v>
      </c>
      <c r="C164" s="35" t="s">
        <v>39</v>
      </c>
      <c r="D164" s="27"/>
      <c r="E164" s="57">
        <v>8.39</v>
      </c>
      <c r="F164" s="38">
        <f t="shared" si="6"/>
        <v>0</v>
      </c>
      <c r="G164" s="48"/>
      <c r="H164" s="35" t="s">
        <v>33</v>
      </c>
      <c r="I164" s="41" t="s">
        <v>156</v>
      </c>
      <c r="J164" s="35" t="s">
        <v>39</v>
      </c>
      <c r="K164" s="27"/>
      <c r="L164" s="57">
        <v>8.39</v>
      </c>
      <c r="M164" s="38">
        <f t="shared" si="7"/>
        <v>0</v>
      </c>
    </row>
    <row r="165" spans="1:13" x14ac:dyDescent="0.25">
      <c r="A165" s="34" t="s">
        <v>16</v>
      </c>
      <c r="B165" s="34" t="s">
        <v>157</v>
      </c>
      <c r="C165" s="35" t="s">
        <v>18</v>
      </c>
      <c r="D165" s="27"/>
      <c r="E165" s="57">
        <v>1.56</v>
      </c>
      <c r="F165" s="38">
        <f t="shared" si="6"/>
        <v>0</v>
      </c>
      <c r="G165" s="48"/>
      <c r="H165" s="34" t="s">
        <v>16</v>
      </c>
      <c r="I165" s="34" t="s">
        <v>157</v>
      </c>
      <c r="J165" s="35" t="s">
        <v>18</v>
      </c>
      <c r="K165" s="27"/>
      <c r="L165" s="57">
        <v>1.56</v>
      </c>
      <c r="M165" s="38">
        <f t="shared" si="7"/>
        <v>0</v>
      </c>
    </row>
    <row r="166" spans="1:13" x14ac:dyDescent="0.25">
      <c r="A166" s="34" t="s">
        <v>12</v>
      </c>
      <c r="B166" s="34" t="s">
        <v>158</v>
      </c>
      <c r="C166" s="35" t="s">
        <v>14</v>
      </c>
      <c r="D166" s="27"/>
      <c r="E166" s="57">
        <v>4</v>
      </c>
      <c r="F166" s="38">
        <f t="shared" si="6"/>
        <v>0</v>
      </c>
      <c r="G166" s="48"/>
      <c r="H166" s="34" t="s">
        <v>12</v>
      </c>
      <c r="I166" s="34" t="s">
        <v>158</v>
      </c>
      <c r="J166" s="35" t="s">
        <v>14</v>
      </c>
      <c r="K166" s="27"/>
      <c r="L166" s="57">
        <v>4</v>
      </c>
      <c r="M166" s="38">
        <f t="shared" si="7"/>
        <v>0</v>
      </c>
    </row>
    <row r="167" spans="1:13" x14ac:dyDescent="0.25">
      <c r="A167" s="34" t="s">
        <v>12</v>
      </c>
      <c r="B167" s="34" t="s">
        <v>159</v>
      </c>
      <c r="C167" s="35" t="s">
        <v>14</v>
      </c>
      <c r="D167" s="27"/>
      <c r="E167" s="57">
        <v>11</v>
      </c>
      <c r="F167" s="38">
        <f t="shared" si="6"/>
        <v>0</v>
      </c>
      <c r="G167" s="48"/>
      <c r="H167" s="34" t="s">
        <v>12</v>
      </c>
      <c r="I167" s="34" t="s">
        <v>159</v>
      </c>
      <c r="J167" s="35" t="s">
        <v>14</v>
      </c>
      <c r="K167" s="27"/>
      <c r="L167" s="57">
        <v>11</v>
      </c>
      <c r="M167" s="38">
        <f t="shared" si="7"/>
        <v>0</v>
      </c>
    </row>
    <row r="168" spans="1:13" x14ac:dyDescent="0.25">
      <c r="A168" s="35" t="s">
        <v>33</v>
      </c>
      <c r="B168" s="34" t="s">
        <v>156</v>
      </c>
      <c r="C168" s="35" t="s">
        <v>14</v>
      </c>
      <c r="D168" s="27"/>
      <c r="E168" s="57">
        <v>5</v>
      </c>
      <c r="F168" s="38">
        <f t="shared" si="6"/>
        <v>0</v>
      </c>
      <c r="G168" s="48"/>
      <c r="H168" s="35" t="s">
        <v>33</v>
      </c>
      <c r="I168" s="34" t="s">
        <v>156</v>
      </c>
      <c r="J168" s="35" t="s">
        <v>14</v>
      </c>
      <c r="K168" s="27"/>
      <c r="L168" s="57">
        <v>5</v>
      </c>
      <c r="M168" s="38">
        <f t="shared" si="7"/>
        <v>0</v>
      </c>
    </row>
    <row r="169" spans="1:13" x14ac:dyDescent="0.25">
      <c r="A169" s="35" t="s">
        <v>33</v>
      </c>
      <c r="B169" s="45" t="s">
        <v>160</v>
      </c>
      <c r="C169" s="35" t="s">
        <v>14</v>
      </c>
      <c r="D169" s="27"/>
      <c r="E169" s="39">
        <v>3.31</v>
      </c>
      <c r="F169" s="38">
        <f t="shared" si="6"/>
        <v>0</v>
      </c>
      <c r="G169" s="48"/>
      <c r="H169" s="35" t="s">
        <v>33</v>
      </c>
      <c r="I169" s="45" t="s">
        <v>160</v>
      </c>
      <c r="J169" s="35" t="s">
        <v>14</v>
      </c>
      <c r="K169" s="27"/>
      <c r="L169" s="39">
        <v>3.31</v>
      </c>
      <c r="M169" s="38">
        <f t="shared" si="7"/>
        <v>0</v>
      </c>
    </row>
    <row r="170" spans="1:13" x14ac:dyDescent="0.25">
      <c r="A170" s="45" t="s">
        <v>22</v>
      </c>
      <c r="B170" s="45" t="s">
        <v>161</v>
      </c>
      <c r="C170" s="35" t="s">
        <v>11</v>
      </c>
      <c r="D170" s="27"/>
      <c r="E170" s="39">
        <v>1.33</v>
      </c>
      <c r="F170" s="38">
        <f t="shared" si="6"/>
        <v>0</v>
      </c>
      <c r="G170" s="48"/>
      <c r="H170" s="45" t="s">
        <v>22</v>
      </c>
      <c r="I170" s="45" t="s">
        <v>161</v>
      </c>
      <c r="J170" s="35" t="s">
        <v>11</v>
      </c>
      <c r="K170" s="27"/>
      <c r="L170" s="39">
        <v>1.33</v>
      </c>
      <c r="M170" s="38">
        <f t="shared" si="7"/>
        <v>0</v>
      </c>
    </row>
    <row r="171" spans="1:13" x14ac:dyDescent="0.25">
      <c r="A171" s="34" t="s">
        <v>16</v>
      </c>
      <c r="B171" s="45" t="s">
        <v>146</v>
      </c>
      <c r="C171" s="35" t="s">
        <v>18</v>
      </c>
      <c r="D171" s="27"/>
      <c r="E171" s="39">
        <v>0.4</v>
      </c>
      <c r="F171" s="38">
        <f t="shared" si="6"/>
        <v>0</v>
      </c>
      <c r="G171" s="48"/>
      <c r="H171" s="34" t="s">
        <v>16</v>
      </c>
      <c r="I171" s="45" t="s">
        <v>146</v>
      </c>
      <c r="J171" s="35" t="s">
        <v>18</v>
      </c>
      <c r="K171" s="27"/>
      <c r="L171" s="39">
        <v>0.4</v>
      </c>
      <c r="M171" s="38">
        <f t="shared" si="7"/>
        <v>0</v>
      </c>
    </row>
    <row r="172" spans="1:13" x14ac:dyDescent="0.25">
      <c r="A172" s="35" t="s">
        <v>33</v>
      </c>
      <c r="B172" s="45" t="s">
        <v>162</v>
      </c>
      <c r="C172" s="35" t="s">
        <v>51</v>
      </c>
      <c r="D172" s="27"/>
      <c r="E172" s="39">
        <v>8.1199999999999992</v>
      </c>
      <c r="F172" s="38">
        <f t="shared" si="6"/>
        <v>0</v>
      </c>
      <c r="G172" s="48"/>
      <c r="H172" s="35" t="s">
        <v>33</v>
      </c>
      <c r="I172" s="45" t="s">
        <v>162</v>
      </c>
      <c r="J172" s="35" t="s">
        <v>51</v>
      </c>
      <c r="K172" s="27"/>
      <c r="L172" s="39">
        <v>8.1199999999999992</v>
      </c>
      <c r="M172" s="38">
        <f t="shared" si="7"/>
        <v>0</v>
      </c>
    </row>
    <row r="173" spans="1:13" x14ac:dyDescent="0.25">
      <c r="A173" s="34" t="s">
        <v>19</v>
      </c>
      <c r="B173" s="45" t="s">
        <v>31</v>
      </c>
      <c r="C173" s="36" t="s">
        <v>11</v>
      </c>
      <c r="D173" s="27"/>
      <c r="E173" s="39">
        <v>33.630000000000003</v>
      </c>
      <c r="F173" s="38">
        <f t="shared" si="6"/>
        <v>0</v>
      </c>
      <c r="G173" s="48"/>
      <c r="H173" s="34" t="s">
        <v>19</v>
      </c>
      <c r="I173" s="45" t="s">
        <v>31</v>
      </c>
      <c r="J173" s="36" t="s">
        <v>11</v>
      </c>
      <c r="K173" s="27"/>
      <c r="L173" s="39">
        <v>33.630000000000003</v>
      </c>
      <c r="M173" s="38">
        <f t="shared" si="7"/>
        <v>0</v>
      </c>
    </row>
    <row r="174" spans="1:13" x14ac:dyDescent="0.25">
      <c r="A174" s="45" t="s">
        <v>22</v>
      </c>
      <c r="B174" s="45" t="s">
        <v>163</v>
      </c>
      <c r="C174" s="36" t="s">
        <v>11</v>
      </c>
      <c r="D174" s="27"/>
      <c r="E174" s="39">
        <v>12.03</v>
      </c>
      <c r="F174" s="38">
        <f t="shared" si="6"/>
        <v>0</v>
      </c>
      <c r="G174" s="48"/>
      <c r="H174" s="45" t="s">
        <v>22</v>
      </c>
      <c r="I174" s="45" t="s">
        <v>163</v>
      </c>
      <c r="J174" s="36" t="s">
        <v>11</v>
      </c>
      <c r="K174" s="27"/>
      <c r="L174" s="39">
        <v>12.03</v>
      </c>
      <c r="M174" s="38">
        <f t="shared" si="7"/>
        <v>0</v>
      </c>
    </row>
    <row r="175" spans="1:13" x14ac:dyDescent="0.25">
      <c r="A175" s="34" t="s">
        <v>22</v>
      </c>
      <c r="B175" s="45" t="s">
        <v>164</v>
      </c>
      <c r="C175" s="36" t="s">
        <v>11</v>
      </c>
      <c r="D175" s="27"/>
      <c r="E175" s="39">
        <v>9.9700000000000006</v>
      </c>
      <c r="F175" s="38">
        <f t="shared" si="6"/>
        <v>0</v>
      </c>
      <c r="G175" s="48"/>
      <c r="H175" s="34" t="s">
        <v>22</v>
      </c>
      <c r="I175" s="45" t="s">
        <v>164</v>
      </c>
      <c r="J175" s="36" t="s">
        <v>11</v>
      </c>
      <c r="K175" s="27"/>
      <c r="L175" s="39">
        <v>9.9700000000000006</v>
      </c>
      <c r="M175" s="38">
        <f t="shared" si="7"/>
        <v>0</v>
      </c>
    </row>
    <row r="176" spans="1:13" x14ac:dyDescent="0.25">
      <c r="A176" s="42" t="s">
        <v>12</v>
      </c>
      <c r="B176" s="35" t="s">
        <v>165</v>
      </c>
      <c r="C176" s="35" t="s">
        <v>14</v>
      </c>
      <c r="D176" s="27"/>
      <c r="E176" s="39">
        <v>9</v>
      </c>
      <c r="F176" s="38">
        <f t="shared" si="6"/>
        <v>0</v>
      </c>
      <c r="G176" s="48"/>
      <c r="H176" s="42" t="s">
        <v>12</v>
      </c>
      <c r="I176" s="35" t="s">
        <v>165</v>
      </c>
      <c r="J176" s="35" t="s">
        <v>14</v>
      </c>
      <c r="K176" s="27"/>
      <c r="L176" s="39">
        <v>9</v>
      </c>
      <c r="M176" s="38">
        <f t="shared" si="7"/>
        <v>0</v>
      </c>
    </row>
    <row r="177" spans="1:13" x14ac:dyDescent="0.25">
      <c r="A177" s="34" t="s">
        <v>16</v>
      </c>
      <c r="B177" s="45" t="s">
        <v>146</v>
      </c>
      <c r="C177" s="35" t="s">
        <v>18</v>
      </c>
      <c r="D177" s="27"/>
      <c r="E177" s="39">
        <v>0.36</v>
      </c>
      <c r="F177" s="38">
        <f t="shared" si="6"/>
        <v>0</v>
      </c>
      <c r="G177" s="48"/>
      <c r="H177" s="34" t="s">
        <v>16</v>
      </c>
      <c r="I177" s="45" t="s">
        <v>146</v>
      </c>
      <c r="J177" s="35" t="s">
        <v>18</v>
      </c>
      <c r="K177" s="27"/>
      <c r="L177" s="39">
        <v>0.36</v>
      </c>
      <c r="M177" s="38">
        <f t="shared" si="7"/>
        <v>0</v>
      </c>
    </row>
    <row r="178" spans="1:13" x14ac:dyDescent="0.25">
      <c r="A178" s="34" t="s">
        <v>16</v>
      </c>
      <c r="B178" s="45" t="s">
        <v>146</v>
      </c>
      <c r="C178" s="35" t="s">
        <v>18</v>
      </c>
      <c r="D178" s="27"/>
      <c r="E178" s="39">
        <v>0.76</v>
      </c>
      <c r="F178" s="38">
        <f t="shared" si="6"/>
        <v>0</v>
      </c>
      <c r="G178" s="48"/>
      <c r="H178" s="34" t="s">
        <v>16</v>
      </c>
      <c r="I178" s="45" t="s">
        <v>146</v>
      </c>
      <c r="J178" s="35" t="s">
        <v>18</v>
      </c>
      <c r="K178" s="27"/>
      <c r="L178" s="39">
        <v>0.76</v>
      </c>
      <c r="M178" s="38">
        <f t="shared" si="7"/>
        <v>0</v>
      </c>
    </row>
    <row r="179" spans="1:13" x14ac:dyDescent="0.25">
      <c r="A179" s="34" t="s">
        <v>16</v>
      </c>
      <c r="B179" s="45" t="s">
        <v>166</v>
      </c>
      <c r="C179" s="35" t="s">
        <v>18</v>
      </c>
      <c r="D179" s="27"/>
      <c r="E179" s="39">
        <v>0.96</v>
      </c>
      <c r="F179" s="38">
        <f t="shared" si="6"/>
        <v>0</v>
      </c>
      <c r="G179" s="48"/>
      <c r="H179" s="34" t="s">
        <v>16</v>
      </c>
      <c r="I179" s="45" t="s">
        <v>166</v>
      </c>
      <c r="J179" s="35" t="s">
        <v>18</v>
      </c>
      <c r="K179" s="27"/>
      <c r="L179" s="39">
        <v>0.96</v>
      </c>
      <c r="M179" s="38">
        <f t="shared" si="7"/>
        <v>0</v>
      </c>
    </row>
    <row r="180" spans="1:13" x14ac:dyDescent="0.25">
      <c r="A180" s="45" t="s">
        <v>9</v>
      </c>
      <c r="B180" s="45" t="s">
        <v>167</v>
      </c>
      <c r="C180" s="35" t="s">
        <v>11</v>
      </c>
      <c r="D180" s="27"/>
      <c r="E180" s="39">
        <v>4.34</v>
      </c>
      <c r="F180" s="38">
        <f t="shared" si="6"/>
        <v>0</v>
      </c>
      <c r="G180" s="48"/>
      <c r="H180" s="45" t="s">
        <v>9</v>
      </c>
      <c r="I180" s="45" t="s">
        <v>167</v>
      </c>
      <c r="J180" s="35" t="s">
        <v>11</v>
      </c>
      <c r="K180" s="27"/>
      <c r="L180" s="39">
        <v>4.34</v>
      </c>
      <c r="M180" s="38">
        <f t="shared" si="7"/>
        <v>0</v>
      </c>
    </row>
    <row r="181" spans="1:13" x14ac:dyDescent="0.25">
      <c r="A181" s="45" t="s">
        <v>9</v>
      </c>
      <c r="B181" s="45" t="s">
        <v>167</v>
      </c>
      <c r="C181" s="35" t="s">
        <v>11</v>
      </c>
      <c r="D181" s="27"/>
      <c r="E181" s="39">
        <v>1.1299999999999999</v>
      </c>
      <c r="F181" s="38">
        <f t="shared" si="6"/>
        <v>0</v>
      </c>
      <c r="G181" s="48"/>
      <c r="H181" s="45" t="s">
        <v>9</v>
      </c>
      <c r="I181" s="45" t="s">
        <v>167</v>
      </c>
      <c r="J181" s="35" t="s">
        <v>11</v>
      </c>
      <c r="K181" s="27"/>
      <c r="L181" s="39">
        <v>1.1299999999999999</v>
      </c>
      <c r="M181" s="38">
        <f t="shared" si="7"/>
        <v>0</v>
      </c>
    </row>
    <row r="182" spans="1:13" x14ac:dyDescent="0.25">
      <c r="A182" s="34" t="s">
        <v>9</v>
      </c>
      <c r="B182" s="45" t="s">
        <v>168</v>
      </c>
      <c r="C182" s="35" t="s">
        <v>11</v>
      </c>
      <c r="D182" s="27"/>
      <c r="E182" s="39">
        <v>6.84</v>
      </c>
      <c r="F182" s="38">
        <f t="shared" si="6"/>
        <v>0</v>
      </c>
      <c r="G182" s="48"/>
      <c r="H182" s="34" t="s">
        <v>9</v>
      </c>
      <c r="I182" s="45" t="s">
        <v>168</v>
      </c>
      <c r="J182" s="35" t="s">
        <v>11</v>
      </c>
      <c r="K182" s="27"/>
      <c r="L182" s="39">
        <v>6.84</v>
      </c>
      <c r="M182" s="38">
        <f t="shared" si="7"/>
        <v>0</v>
      </c>
    </row>
    <row r="183" spans="1:13" x14ac:dyDescent="0.25">
      <c r="A183" s="34" t="s">
        <v>9</v>
      </c>
      <c r="B183" s="45" t="s">
        <v>168</v>
      </c>
      <c r="C183" s="35" t="s">
        <v>11</v>
      </c>
      <c r="D183" s="27"/>
      <c r="E183" s="39">
        <v>1.1599999999999999</v>
      </c>
      <c r="F183" s="38">
        <f t="shared" si="6"/>
        <v>0</v>
      </c>
      <c r="G183" s="48"/>
      <c r="H183" s="34" t="s">
        <v>9</v>
      </c>
      <c r="I183" s="45" t="s">
        <v>168</v>
      </c>
      <c r="J183" s="35" t="s">
        <v>11</v>
      </c>
      <c r="K183" s="27"/>
      <c r="L183" s="39">
        <v>1.1599999999999999</v>
      </c>
      <c r="M183" s="38">
        <f t="shared" si="7"/>
        <v>0</v>
      </c>
    </row>
    <row r="184" spans="1:13" x14ac:dyDescent="0.25">
      <c r="A184" s="34" t="s">
        <v>9</v>
      </c>
      <c r="B184" s="45" t="s">
        <v>168</v>
      </c>
      <c r="C184" s="35" t="s">
        <v>11</v>
      </c>
      <c r="D184" s="27"/>
      <c r="E184" s="39">
        <v>1.1599999999999999</v>
      </c>
      <c r="F184" s="38">
        <f t="shared" si="6"/>
        <v>0</v>
      </c>
      <c r="G184" s="48"/>
      <c r="H184" s="34" t="s">
        <v>9</v>
      </c>
      <c r="I184" s="45" t="s">
        <v>168</v>
      </c>
      <c r="J184" s="35" t="s">
        <v>11</v>
      </c>
      <c r="K184" s="27"/>
      <c r="L184" s="39">
        <v>1.1599999999999999</v>
      </c>
      <c r="M184" s="38">
        <f t="shared" si="7"/>
        <v>0</v>
      </c>
    </row>
    <row r="185" spans="1:13" x14ac:dyDescent="0.25">
      <c r="A185" s="34" t="s">
        <v>9</v>
      </c>
      <c r="B185" s="45" t="s">
        <v>168</v>
      </c>
      <c r="C185" s="35" t="s">
        <v>11</v>
      </c>
      <c r="D185" s="27"/>
      <c r="E185" s="39">
        <v>1.1399999999999999</v>
      </c>
      <c r="F185" s="38">
        <f t="shared" si="6"/>
        <v>0</v>
      </c>
      <c r="G185" s="48"/>
      <c r="H185" s="34" t="s">
        <v>9</v>
      </c>
      <c r="I185" s="45" t="s">
        <v>168</v>
      </c>
      <c r="J185" s="35" t="s">
        <v>11</v>
      </c>
      <c r="K185" s="27"/>
      <c r="L185" s="39">
        <v>1.1399999999999999</v>
      </c>
      <c r="M185" s="38">
        <f t="shared" si="7"/>
        <v>0</v>
      </c>
    </row>
    <row r="186" spans="1:13" x14ac:dyDescent="0.25">
      <c r="A186" s="35" t="s">
        <v>33</v>
      </c>
      <c r="B186" s="45" t="s">
        <v>169</v>
      </c>
      <c r="C186" s="35" t="s">
        <v>14</v>
      </c>
      <c r="D186" s="27"/>
      <c r="E186" s="39">
        <v>9</v>
      </c>
      <c r="F186" s="38">
        <f t="shared" si="6"/>
        <v>0</v>
      </c>
      <c r="G186" s="48"/>
      <c r="H186" s="35" t="s">
        <v>33</v>
      </c>
      <c r="I186" s="45" t="s">
        <v>169</v>
      </c>
      <c r="J186" s="35" t="s">
        <v>14</v>
      </c>
      <c r="K186" s="27"/>
      <c r="L186" s="39">
        <v>9</v>
      </c>
      <c r="M186" s="38">
        <f t="shared" si="7"/>
        <v>0</v>
      </c>
    </row>
    <row r="187" spans="1:13" x14ac:dyDescent="0.25">
      <c r="A187" s="34" t="s">
        <v>170</v>
      </c>
      <c r="B187" s="45" t="s">
        <v>171</v>
      </c>
      <c r="C187" s="35" t="s">
        <v>21</v>
      </c>
      <c r="D187" s="27"/>
      <c r="E187" s="39">
        <v>29.04</v>
      </c>
      <c r="F187" s="38">
        <f t="shared" si="6"/>
        <v>0</v>
      </c>
      <c r="G187" s="48"/>
      <c r="H187" s="34" t="s">
        <v>170</v>
      </c>
      <c r="I187" s="45" t="s">
        <v>171</v>
      </c>
      <c r="J187" s="35" t="s">
        <v>21</v>
      </c>
      <c r="K187" s="27"/>
      <c r="L187" s="39">
        <v>29.04</v>
      </c>
      <c r="M187" s="38">
        <f t="shared" si="7"/>
        <v>0</v>
      </c>
    </row>
    <row r="188" spans="1:13" x14ac:dyDescent="0.25">
      <c r="A188" s="34" t="s">
        <v>12</v>
      </c>
      <c r="B188" s="45" t="s">
        <v>172</v>
      </c>
      <c r="C188" s="35" t="s">
        <v>14</v>
      </c>
      <c r="D188" s="27"/>
      <c r="E188" s="57">
        <v>18.100000000000001</v>
      </c>
      <c r="F188" s="38">
        <f t="shared" si="6"/>
        <v>0</v>
      </c>
      <c r="G188" s="48"/>
      <c r="H188" s="34" t="s">
        <v>12</v>
      </c>
      <c r="I188" s="45" t="s">
        <v>172</v>
      </c>
      <c r="J188" s="35" t="s">
        <v>14</v>
      </c>
      <c r="K188" s="27"/>
      <c r="L188" s="57">
        <v>18.100000000000001</v>
      </c>
      <c r="M188" s="38">
        <f t="shared" si="7"/>
        <v>0</v>
      </c>
    </row>
    <row r="189" spans="1:13" x14ac:dyDescent="0.25">
      <c r="A189" s="34" t="s">
        <v>12</v>
      </c>
      <c r="B189" s="45" t="s">
        <v>173</v>
      </c>
      <c r="C189" s="35" t="s">
        <v>14</v>
      </c>
      <c r="D189" s="27"/>
      <c r="E189" s="57">
        <v>45</v>
      </c>
      <c r="F189" s="38">
        <f t="shared" si="6"/>
        <v>0</v>
      </c>
      <c r="G189" s="48"/>
      <c r="H189" s="34" t="s">
        <v>12</v>
      </c>
      <c r="I189" s="45" t="s">
        <v>173</v>
      </c>
      <c r="J189" s="35" t="s">
        <v>14</v>
      </c>
      <c r="K189" s="27"/>
      <c r="L189" s="57">
        <v>45</v>
      </c>
      <c r="M189" s="38">
        <f t="shared" si="7"/>
        <v>0</v>
      </c>
    </row>
    <row r="190" spans="1:13" x14ac:dyDescent="0.25">
      <c r="A190" s="34" t="s">
        <v>22</v>
      </c>
      <c r="B190" s="45" t="s">
        <v>174</v>
      </c>
      <c r="C190" s="35" t="s">
        <v>39</v>
      </c>
      <c r="D190" s="27"/>
      <c r="E190" s="57">
        <v>27.5</v>
      </c>
      <c r="F190" s="38">
        <f t="shared" si="6"/>
        <v>0</v>
      </c>
      <c r="G190" s="48"/>
      <c r="H190" s="34" t="s">
        <v>22</v>
      </c>
      <c r="I190" s="45" t="s">
        <v>174</v>
      </c>
      <c r="J190" s="35" t="s">
        <v>39</v>
      </c>
      <c r="K190" s="27"/>
      <c r="L190" s="57">
        <v>27.5</v>
      </c>
      <c r="M190" s="38">
        <f t="shared" si="7"/>
        <v>0</v>
      </c>
    </row>
    <row r="191" spans="1:13" x14ac:dyDescent="0.25">
      <c r="A191" s="34" t="s">
        <v>12</v>
      </c>
      <c r="B191" s="45" t="s">
        <v>126</v>
      </c>
      <c r="C191" s="35" t="s">
        <v>14</v>
      </c>
      <c r="D191" s="27"/>
      <c r="E191" s="57">
        <v>18.100000000000001</v>
      </c>
      <c r="F191" s="38">
        <f t="shared" si="6"/>
        <v>0</v>
      </c>
      <c r="G191" s="48"/>
      <c r="H191" s="34" t="s">
        <v>12</v>
      </c>
      <c r="I191" s="45" t="s">
        <v>126</v>
      </c>
      <c r="J191" s="35" t="s">
        <v>14</v>
      </c>
      <c r="K191" s="27"/>
      <c r="L191" s="57">
        <v>18.100000000000001</v>
      </c>
      <c r="M191" s="38">
        <f t="shared" si="7"/>
        <v>0</v>
      </c>
    </row>
    <row r="192" spans="1:13" x14ac:dyDescent="0.25">
      <c r="A192" s="34" t="s">
        <v>16</v>
      </c>
      <c r="B192" s="45" t="s">
        <v>175</v>
      </c>
      <c r="C192" s="35" t="s">
        <v>39</v>
      </c>
      <c r="D192" s="27"/>
      <c r="E192" s="57">
        <v>5.77</v>
      </c>
      <c r="F192" s="38">
        <f t="shared" si="6"/>
        <v>0</v>
      </c>
      <c r="G192" s="48"/>
      <c r="H192" s="34" t="s">
        <v>16</v>
      </c>
      <c r="I192" s="45" t="s">
        <v>175</v>
      </c>
      <c r="J192" s="35" t="s">
        <v>39</v>
      </c>
      <c r="K192" s="27"/>
      <c r="L192" s="57">
        <v>5.77</v>
      </c>
      <c r="M192" s="38">
        <f t="shared" si="7"/>
        <v>0</v>
      </c>
    </row>
    <row r="193" spans="1:13" x14ac:dyDescent="0.25">
      <c r="A193" s="34" t="s">
        <v>12</v>
      </c>
      <c r="B193" s="45" t="s">
        <v>176</v>
      </c>
      <c r="C193" s="35" t="s">
        <v>14</v>
      </c>
      <c r="D193" s="27"/>
      <c r="E193" s="57">
        <v>46.15</v>
      </c>
      <c r="F193" s="38">
        <f t="shared" si="6"/>
        <v>0</v>
      </c>
      <c r="G193" s="48"/>
      <c r="H193" s="34" t="s">
        <v>12</v>
      </c>
      <c r="I193" s="45" t="s">
        <v>176</v>
      </c>
      <c r="J193" s="35" t="s">
        <v>14</v>
      </c>
      <c r="K193" s="27"/>
      <c r="L193" s="57">
        <v>46.15</v>
      </c>
      <c r="M193" s="38">
        <f t="shared" si="7"/>
        <v>0</v>
      </c>
    </row>
    <row r="194" spans="1:13" x14ac:dyDescent="0.25">
      <c r="A194" s="34" t="s">
        <v>19</v>
      </c>
      <c r="B194" s="45" t="s">
        <v>177</v>
      </c>
      <c r="C194" s="35" t="s">
        <v>14</v>
      </c>
      <c r="D194" s="27"/>
      <c r="E194" s="57">
        <v>90.5</v>
      </c>
      <c r="F194" s="38">
        <f t="shared" si="6"/>
        <v>0</v>
      </c>
      <c r="G194" s="48"/>
      <c r="H194" s="34" t="s">
        <v>19</v>
      </c>
      <c r="I194" s="45" t="s">
        <v>177</v>
      </c>
      <c r="J194" s="35" t="s">
        <v>14</v>
      </c>
      <c r="K194" s="27"/>
      <c r="L194" s="57">
        <v>90.5</v>
      </c>
      <c r="M194" s="38">
        <f t="shared" si="7"/>
        <v>0</v>
      </c>
    </row>
    <row r="195" spans="1:13" x14ac:dyDescent="0.25">
      <c r="A195" s="35" t="s">
        <v>33</v>
      </c>
      <c r="B195" s="45" t="s">
        <v>156</v>
      </c>
      <c r="C195" s="35" t="s">
        <v>14</v>
      </c>
      <c r="D195" s="27"/>
      <c r="E195" s="39">
        <v>35.44</v>
      </c>
      <c r="F195" s="38">
        <f t="shared" si="6"/>
        <v>0</v>
      </c>
      <c r="G195" s="48"/>
      <c r="H195" s="35" t="s">
        <v>33</v>
      </c>
      <c r="I195" s="45" t="s">
        <v>156</v>
      </c>
      <c r="J195" s="35" t="s">
        <v>14</v>
      </c>
      <c r="K195" s="27"/>
      <c r="L195" s="39">
        <v>35.44</v>
      </c>
      <c r="M195" s="38">
        <f t="shared" si="7"/>
        <v>0</v>
      </c>
    </row>
    <row r="196" spans="1:13" x14ac:dyDescent="0.25">
      <c r="A196" s="35" t="s">
        <v>33</v>
      </c>
      <c r="B196" s="45" t="s">
        <v>162</v>
      </c>
      <c r="C196" s="35" t="s">
        <v>14</v>
      </c>
      <c r="D196" s="27"/>
      <c r="E196" s="39">
        <v>12.35</v>
      </c>
      <c r="F196" s="38">
        <f t="shared" si="6"/>
        <v>0</v>
      </c>
      <c r="G196" s="48"/>
      <c r="H196" s="35" t="s">
        <v>33</v>
      </c>
      <c r="I196" s="45" t="s">
        <v>162</v>
      </c>
      <c r="J196" s="35" t="s">
        <v>14</v>
      </c>
      <c r="K196" s="27"/>
      <c r="L196" s="39">
        <v>12.35</v>
      </c>
      <c r="M196" s="38">
        <f t="shared" si="7"/>
        <v>0</v>
      </c>
    </row>
    <row r="197" spans="1:13" x14ac:dyDescent="0.25">
      <c r="A197" s="35" t="s">
        <v>33</v>
      </c>
      <c r="B197" s="45" t="s">
        <v>178</v>
      </c>
      <c r="C197" s="35" t="s">
        <v>14</v>
      </c>
      <c r="D197" s="27"/>
      <c r="E197" s="39">
        <v>8.44</v>
      </c>
      <c r="F197" s="38">
        <f t="shared" si="6"/>
        <v>0</v>
      </c>
      <c r="G197" s="48"/>
      <c r="H197" s="35" t="s">
        <v>33</v>
      </c>
      <c r="I197" s="45" t="s">
        <v>178</v>
      </c>
      <c r="J197" s="35" t="s">
        <v>14</v>
      </c>
      <c r="K197" s="27"/>
      <c r="L197" s="39">
        <v>8.44</v>
      </c>
      <c r="M197" s="38">
        <f t="shared" si="7"/>
        <v>0</v>
      </c>
    </row>
    <row r="198" spans="1:13" x14ac:dyDescent="0.25">
      <c r="A198" s="35" t="s">
        <v>33</v>
      </c>
      <c r="B198" s="45" t="s">
        <v>160</v>
      </c>
      <c r="C198" s="35" t="s">
        <v>14</v>
      </c>
      <c r="D198" s="27"/>
      <c r="E198" s="39">
        <v>3.31</v>
      </c>
      <c r="F198" s="38">
        <f t="shared" si="6"/>
        <v>0</v>
      </c>
      <c r="G198" s="48"/>
      <c r="H198" s="35" t="s">
        <v>33</v>
      </c>
      <c r="I198" s="45" t="s">
        <v>160</v>
      </c>
      <c r="J198" s="35" t="s">
        <v>14</v>
      </c>
      <c r="K198" s="27"/>
      <c r="L198" s="39">
        <v>3.31</v>
      </c>
      <c r="M198" s="38">
        <f t="shared" si="7"/>
        <v>0</v>
      </c>
    </row>
    <row r="199" spans="1:13" x14ac:dyDescent="0.25">
      <c r="A199" s="34" t="s">
        <v>16</v>
      </c>
      <c r="B199" s="45" t="s">
        <v>179</v>
      </c>
      <c r="C199" s="35" t="s">
        <v>18</v>
      </c>
      <c r="D199" s="27"/>
      <c r="E199" s="39">
        <v>2.34</v>
      </c>
      <c r="F199" s="38">
        <f t="shared" si="6"/>
        <v>0</v>
      </c>
      <c r="G199" s="48"/>
      <c r="H199" s="34" t="s">
        <v>16</v>
      </c>
      <c r="I199" s="45" t="s">
        <v>179</v>
      </c>
      <c r="J199" s="35" t="s">
        <v>18</v>
      </c>
      <c r="K199" s="27"/>
      <c r="L199" s="39">
        <v>2.34</v>
      </c>
      <c r="M199" s="38">
        <f t="shared" si="7"/>
        <v>0</v>
      </c>
    </row>
    <row r="200" spans="1:13" x14ac:dyDescent="0.25">
      <c r="A200" s="45" t="s">
        <v>22</v>
      </c>
      <c r="B200" s="45" t="s">
        <v>161</v>
      </c>
      <c r="C200" s="35" t="s">
        <v>11</v>
      </c>
      <c r="D200" s="27"/>
      <c r="E200" s="39">
        <v>1.35</v>
      </c>
      <c r="F200" s="38">
        <f t="shared" si="6"/>
        <v>0</v>
      </c>
      <c r="G200" s="48"/>
      <c r="H200" s="45" t="s">
        <v>22</v>
      </c>
      <c r="I200" s="45" t="s">
        <v>161</v>
      </c>
      <c r="J200" s="35" t="s">
        <v>11</v>
      </c>
      <c r="K200" s="27"/>
      <c r="L200" s="39">
        <v>1.35</v>
      </c>
      <c r="M200" s="38">
        <f t="shared" si="7"/>
        <v>0</v>
      </c>
    </row>
    <row r="201" spans="1:13" x14ac:dyDescent="0.25">
      <c r="A201" s="34" t="s">
        <v>16</v>
      </c>
      <c r="B201" s="45" t="s">
        <v>179</v>
      </c>
      <c r="C201" s="35" t="s">
        <v>18</v>
      </c>
      <c r="D201" s="27"/>
      <c r="E201" s="39">
        <v>2.34</v>
      </c>
      <c r="F201" s="38">
        <f t="shared" si="6"/>
        <v>0</v>
      </c>
      <c r="G201" s="48"/>
      <c r="H201" s="34" t="s">
        <v>16</v>
      </c>
      <c r="I201" s="45" t="s">
        <v>179</v>
      </c>
      <c r="J201" s="35" t="s">
        <v>18</v>
      </c>
      <c r="K201" s="27"/>
      <c r="L201" s="39">
        <v>2.34</v>
      </c>
      <c r="M201" s="38">
        <f t="shared" si="7"/>
        <v>0</v>
      </c>
    </row>
    <row r="202" spans="1:13" x14ac:dyDescent="0.25">
      <c r="A202" s="34" t="s">
        <v>16</v>
      </c>
      <c r="B202" s="45" t="s">
        <v>146</v>
      </c>
      <c r="C202" s="35" t="s">
        <v>18</v>
      </c>
      <c r="D202" s="27"/>
      <c r="E202" s="39">
        <v>0.62</v>
      </c>
      <c r="F202" s="38">
        <f t="shared" si="6"/>
        <v>0</v>
      </c>
      <c r="G202" s="48"/>
      <c r="H202" s="34" t="s">
        <v>16</v>
      </c>
      <c r="I202" s="45" t="s">
        <v>146</v>
      </c>
      <c r="J202" s="35" t="s">
        <v>18</v>
      </c>
      <c r="K202" s="27"/>
      <c r="L202" s="39">
        <v>0.62</v>
      </c>
      <c r="M202" s="38">
        <f t="shared" si="7"/>
        <v>0</v>
      </c>
    </row>
    <row r="203" spans="1:13" x14ac:dyDescent="0.25">
      <c r="A203" s="34" t="s">
        <v>19</v>
      </c>
      <c r="B203" s="45" t="s">
        <v>180</v>
      </c>
      <c r="C203" s="35" t="s">
        <v>39</v>
      </c>
      <c r="D203" s="27"/>
      <c r="E203" s="39">
        <v>4.55</v>
      </c>
      <c r="F203" s="38">
        <f t="shared" si="6"/>
        <v>0</v>
      </c>
      <c r="G203" s="48"/>
      <c r="H203" s="34" t="s">
        <v>19</v>
      </c>
      <c r="I203" s="45" t="s">
        <v>180</v>
      </c>
      <c r="J203" s="35" t="s">
        <v>39</v>
      </c>
      <c r="K203" s="27"/>
      <c r="L203" s="39">
        <v>4.55</v>
      </c>
      <c r="M203" s="38">
        <f t="shared" si="7"/>
        <v>0</v>
      </c>
    </row>
    <row r="204" spans="1:13" x14ac:dyDescent="0.25">
      <c r="A204" s="45" t="s">
        <v>9</v>
      </c>
      <c r="B204" s="45" t="s">
        <v>168</v>
      </c>
      <c r="C204" s="35" t="s">
        <v>11</v>
      </c>
      <c r="D204" s="27"/>
      <c r="E204" s="39">
        <v>3.96</v>
      </c>
      <c r="F204" s="38">
        <f t="shared" si="6"/>
        <v>0</v>
      </c>
      <c r="G204" s="48"/>
      <c r="H204" s="45" t="s">
        <v>9</v>
      </c>
      <c r="I204" s="45" t="s">
        <v>168</v>
      </c>
      <c r="J204" s="35" t="s">
        <v>11</v>
      </c>
      <c r="K204" s="27"/>
      <c r="L204" s="39">
        <v>3.96</v>
      </c>
      <c r="M204" s="38">
        <f t="shared" si="7"/>
        <v>0</v>
      </c>
    </row>
    <row r="205" spans="1:13" x14ac:dyDescent="0.25">
      <c r="A205" s="45" t="s">
        <v>9</v>
      </c>
      <c r="B205" s="45" t="s">
        <v>168</v>
      </c>
      <c r="C205" s="35" t="s">
        <v>11</v>
      </c>
      <c r="D205" s="27"/>
      <c r="E205" s="39">
        <v>1.39</v>
      </c>
      <c r="F205" s="38">
        <f t="shared" si="6"/>
        <v>0</v>
      </c>
      <c r="G205" s="48"/>
      <c r="H205" s="45" t="s">
        <v>9</v>
      </c>
      <c r="I205" s="45" t="s">
        <v>168</v>
      </c>
      <c r="J205" s="35" t="s">
        <v>11</v>
      </c>
      <c r="K205" s="27"/>
      <c r="L205" s="39">
        <v>1.39</v>
      </c>
      <c r="M205" s="38">
        <f t="shared" si="7"/>
        <v>0</v>
      </c>
    </row>
    <row r="206" spans="1:13" x14ac:dyDescent="0.25">
      <c r="A206" s="45" t="s">
        <v>9</v>
      </c>
      <c r="B206" s="45" t="s">
        <v>168</v>
      </c>
      <c r="C206" s="35" t="s">
        <v>11</v>
      </c>
      <c r="D206" s="27"/>
      <c r="E206" s="39">
        <v>1.52</v>
      </c>
      <c r="F206" s="38">
        <f t="shared" si="6"/>
        <v>0</v>
      </c>
      <c r="G206" s="48"/>
      <c r="H206" s="45" t="s">
        <v>9</v>
      </c>
      <c r="I206" s="45" t="s">
        <v>168</v>
      </c>
      <c r="J206" s="35" t="s">
        <v>11</v>
      </c>
      <c r="K206" s="27"/>
      <c r="L206" s="39">
        <v>1.52</v>
      </c>
      <c r="M206" s="38">
        <f t="shared" si="7"/>
        <v>0</v>
      </c>
    </row>
    <row r="207" spans="1:13" x14ac:dyDescent="0.25">
      <c r="A207" s="34" t="s">
        <v>16</v>
      </c>
      <c r="B207" s="45" t="s">
        <v>150</v>
      </c>
      <c r="C207" s="35" t="s">
        <v>18</v>
      </c>
      <c r="D207" s="27"/>
      <c r="E207" s="39">
        <v>2.37</v>
      </c>
      <c r="F207" s="38">
        <f t="shared" si="6"/>
        <v>0</v>
      </c>
      <c r="G207" s="48"/>
      <c r="H207" s="34" t="s">
        <v>16</v>
      </c>
      <c r="I207" s="45" t="s">
        <v>150</v>
      </c>
      <c r="J207" s="35" t="s">
        <v>18</v>
      </c>
      <c r="K207" s="27"/>
      <c r="L207" s="39">
        <v>2.37</v>
      </c>
      <c r="M207" s="38">
        <f t="shared" si="7"/>
        <v>0</v>
      </c>
    </row>
    <row r="208" spans="1:13" x14ac:dyDescent="0.25">
      <c r="A208" s="35" t="s">
        <v>33</v>
      </c>
      <c r="B208" s="45" t="s">
        <v>152</v>
      </c>
      <c r="C208" s="35" t="s">
        <v>153</v>
      </c>
      <c r="D208" s="27"/>
      <c r="E208" s="39">
        <v>3.37</v>
      </c>
      <c r="F208" s="38">
        <f t="shared" si="6"/>
        <v>0</v>
      </c>
      <c r="G208" s="48"/>
      <c r="H208" s="35" t="s">
        <v>33</v>
      </c>
      <c r="I208" s="45" t="s">
        <v>152</v>
      </c>
      <c r="J208" s="35" t="s">
        <v>153</v>
      </c>
      <c r="K208" s="27"/>
      <c r="L208" s="39">
        <v>3.37</v>
      </c>
      <c r="M208" s="38">
        <f t="shared" si="7"/>
        <v>0</v>
      </c>
    </row>
    <row r="209" spans="1:13" x14ac:dyDescent="0.25">
      <c r="A209" s="35" t="s">
        <v>33</v>
      </c>
      <c r="B209" s="45" t="s">
        <v>151</v>
      </c>
      <c r="C209" s="35" t="s">
        <v>153</v>
      </c>
      <c r="D209" s="27"/>
      <c r="E209" s="39">
        <v>6.74</v>
      </c>
      <c r="F209" s="38">
        <f t="shared" si="6"/>
        <v>0</v>
      </c>
      <c r="G209" s="48"/>
      <c r="H209" s="35" t="s">
        <v>33</v>
      </c>
      <c r="I209" s="45" t="s">
        <v>151</v>
      </c>
      <c r="J209" s="35" t="s">
        <v>153</v>
      </c>
      <c r="K209" s="27"/>
      <c r="L209" s="39">
        <v>6.74</v>
      </c>
      <c r="M209" s="38">
        <f t="shared" si="7"/>
        <v>0</v>
      </c>
    </row>
    <row r="210" spans="1:13" x14ac:dyDescent="0.25">
      <c r="A210" s="45" t="s">
        <v>9</v>
      </c>
      <c r="B210" s="45" t="s">
        <v>167</v>
      </c>
      <c r="C210" s="35" t="s">
        <v>11</v>
      </c>
      <c r="D210" s="27"/>
      <c r="E210" s="39">
        <v>3.79</v>
      </c>
      <c r="F210" s="38">
        <f t="shared" si="6"/>
        <v>0</v>
      </c>
      <c r="G210" s="48"/>
      <c r="H210" s="45" t="s">
        <v>9</v>
      </c>
      <c r="I210" s="45" t="s">
        <v>167</v>
      </c>
      <c r="J210" s="35" t="s">
        <v>11</v>
      </c>
      <c r="K210" s="27"/>
      <c r="L210" s="39">
        <v>3.79</v>
      </c>
      <c r="M210" s="38">
        <f t="shared" si="7"/>
        <v>0</v>
      </c>
    </row>
    <row r="211" spans="1:13" x14ac:dyDescent="0.25">
      <c r="A211" s="45" t="s">
        <v>9</v>
      </c>
      <c r="B211" s="45" t="s">
        <v>167</v>
      </c>
      <c r="C211" s="35" t="s">
        <v>11</v>
      </c>
      <c r="D211" s="27"/>
      <c r="E211" s="39">
        <v>1.23</v>
      </c>
      <c r="F211" s="38">
        <f t="shared" si="6"/>
        <v>0</v>
      </c>
      <c r="G211" s="48"/>
      <c r="H211" s="45" t="s">
        <v>9</v>
      </c>
      <c r="I211" s="45" t="s">
        <v>167</v>
      </c>
      <c r="J211" s="35" t="s">
        <v>11</v>
      </c>
      <c r="K211" s="27"/>
      <c r="L211" s="39">
        <v>1.23</v>
      </c>
      <c r="M211" s="38">
        <f t="shared" si="7"/>
        <v>0</v>
      </c>
    </row>
    <row r="212" spans="1:13" x14ac:dyDescent="0.25">
      <c r="A212" s="34" t="s">
        <v>12</v>
      </c>
      <c r="B212" s="45" t="s">
        <v>181</v>
      </c>
      <c r="C212" s="35" t="s">
        <v>14</v>
      </c>
      <c r="D212" s="27"/>
      <c r="E212" s="39">
        <v>18.100000000000001</v>
      </c>
      <c r="F212" s="38">
        <f t="shared" si="6"/>
        <v>0</v>
      </c>
      <c r="G212" s="48"/>
      <c r="H212" s="34" t="s">
        <v>12</v>
      </c>
      <c r="I212" s="45" t="s">
        <v>181</v>
      </c>
      <c r="J212" s="35" t="s">
        <v>14</v>
      </c>
      <c r="K212" s="27"/>
      <c r="L212" s="39">
        <v>18.100000000000001</v>
      </c>
      <c r="M212" s="38">
        <f t="shared" si="7"/>
        <v>0</v>
      </c>
    </row>
    <row r="213" spans="1:13" x14ac:dyDescent="0.25">
      <c r="A213" s="34" t="s">
        <v>12</v>
      </c>
      <c r="B213" s="45" t="s">
        <v>182</v>
      </c>
      <c r="C213" s="35" t="s">
        <v>14</v>
      </c>
      <c r="D213" s="27"/>
      <c r="E213" s="39">
        <v>18.100000000000001</v>
      </c>
      <c r="F213" s="38">
        <f t="shared" si="6"/>
        <v>0</v>
      </c>
      <c r="G213" s="48"/>
      <c r="H213" s="34" t="s">
        <v>12</v>
      </c>
      <c r="I213" s="45" t="s">
        <v>182</v>
      </c>
      <c r="J213" s="35" t="s">
        <v>14</v>
      </c>
      <c r="K213" s="27"/>
      <c r="L213" s="39">
        <v>18.100000000000001</v>
      </c>
      <c r="M213" s="38">
        <f t="shared" si="7"/>
        <v>0</v>
      </c>
    </row>
    <row r="214" spans="1:13" x14ac:dyDescent="0.25">
      <c r="A214" s="34" t="s">
        <v>12</v>
      </c>
      <c r="B214" s="45" t="s">
        <v>182</v>
      </c>
      <c r="C214" s="35" t="s">
        <v>14</v>
      </c>
      <c r="D214" s="27"/>
      <c r="E214" s="39">
        <v>18.100000000000001</v>
      </c>
      <c r="F214" s="38">
        <f t="shared" si="6"/>
        <v>0</v>
      </c>
      <c r="G214" s="48"/>
      <c r="H214" s="34" t="s">
        <v>12</v>
      </c>
      <c r="I214" s="45" t="s">
        <v>182</v>
      </c>
      <c r="J214" s="35" t="s">
        <v>14</v>
      </c>
      <c r="K214" s="27"/>
      <c r="L214" s="39">
        <v>18.100000000000001</v>
      </c>
      <c r="M214" s="38">
        <f t="shared" si="7"/>
        <v>0</v>
      </c>
    </row>
    <row r="215" spans="1:13" x14ac:dyDescent="0.25">
      <c r="A215" s="34" t="s">
        <v>12</v>
      </c>
      <c r="B215" s="45" t="s">
        <v>182</v>
      </c>
      <c r="C215" s="35" t="s">
        <v>14</v>
      </c>
      <c r="D215" s="27"/>
      <c r="E215" s="39">
        <v>18.100000000000001</v>
      </c>
      <c r="F215" s="38">
        <f t="shared" ref="F215:F278" si="8">SUM(E215*D215)</f>
        <v>0</v>
      </c>
      <c r="G215" s="48"/>
      <c r="H215" s="34" t="s">
        <v>12</v>
      </c>
      <c r="I215" s="45" t="s">
        <v>182</v>
      </c>
      <c r="J215" s="35" t="s">
        <v>14</v>
      </c>
      <c r="K215" s="27"/>
      <c r="L215" s="39">
        <v>18.100000000000001</v>
      </c>
      <c r="M215" s="38">
        <f t="shared" ref="M215:M278" si="9">SUM(L215*K215)</f>
        <v>0</v>
      </c>
    </row>
    <row r="216" spans="1:13" x14ac:dyDescent="0.25">
      <c r="A216" s="34" t="s">
        <v>12</v>
      </c>
      <c r="B216" s="45" t="s">
        <v>183</v>
      </c>
      <c r="C216" s="35" t="s">
        <v>14</v>
      </c>
      <c r="D216" s="27"/>
      <c r="E216" s="39">
        <v>36.200000000000003</v>
      </c>
      <c r="F216" s="38">
        <f t="shared" si="8"/>
        <v>0</v>
      </c>
      <c r="G216" s="48"/>
      <c r="H216" s="34" t="s">
        <v>12</v>
      </c>
      <c r="I216" s="45" t="s">
        <v>183</v>
      </c>
      <c r="J216" s="35" t="s">
        <v>14</v>
      </c>
      <c r="K216" s="27"/>
      <c r="L216" s="39">
        <v>36.200000000000003</v>
      </c>
      <c r="M216" s="38">
        <f t="shared" si="9"/>
        <v>0</v>
      </c>
    </row>
    <row r="217" spans="1:13" x14ac:dyDescent="0.25">
      <c r="A217" s="34" t="s">
        <v>12</v>
      </c>
      <c r="B217" s="45" t="s">
        <v>181</v>
      </c>
      <c r="C217" s="35" t="s">
        <v>14</v>
      </c>
      <c r="D217" s="27"/>
      <c r="E217" s="39">
        <v>146.27000000000001</v>
      </c>
      <c r="F217" s="38">
        <f t="shared" si="8"/>
        <v>0</v>
      </c>
      <c r="G217" s="48"/>
      <c r="H217" s="34" t="s">
        <v>12</v>
      </c>
      <c r="I217" s="45" t="s">
        <v>181</v>
      </c>
      <c r="J217" s="35" t="s">
        <v>14</v>
      </c>
      <c r="K217" s="27"/>
      <c r="L217" s="39">
        <v>146.27000000000001</v>
      </c>
      <c r="M217" s="38">
        <f t="shared" si="9"/>
        <v>0</v>
      </c>
    </row>
    <row r="218" spans="1:13" x14ac:dyDescent="0.25">
      <c r="A218" s="34" t="s">
        <v>16</v>
      </c>
      <c r="B218" s="45" t="s">
        <v>175</v>
      </c>
      <c r="C218" s="35" t="s">
        <v>39</v>
      </c>
      <c r="D218" s="27"/>
      <c r="E218" s="39">
        <v>5.77</v>
      </c>
      <c r="F218" s="38">
        <f t="shared" si="8"/>
        <v>0</v>
      </c>
      <c r="G218" s="48"/>
      <c r="H218" s="34" t="s">
        <v>16</v>
      </c>
      <c r="I218" s="45" t="s">
        <v>175</v>
      </c>
      <c r="J218" s="35" t="s">
        <v>39</v>
      </c>
      <c r="K218" s="27"/>
      <c r="L218" s="39">
        <v>5.77</v>
      </c>
      <c r="M218" s="38">
        <f t="shared" si="9"/>
        <v>0</v>
      </c>
    </row>
    <row r="219" spans="1:13" x14ac:dyDescent="0.25">
      <c r="A219" s="35" t="s">
        <v>33</v>
      </c>
      <c r="B219" s="45" t="s">
        <v>156</v>
      </c>
      <c r="C219" s="35" t="s">
        <v>14</v>
      </c>
      <c r="D219" s="27"/>
      <c r="E219" s="39">
        <v>37.799999999999997</v>
      </c>
      <c r="F219" s="38">
        <f t="shared" si="8"/>
        <v>0</v>
      </c>
      <c r="G219" s="48"/>
      <c r="H219" s="35" t="s">
        <v>33</v>
      </c>
      <c r="I219" s="45" t="s">
        <v>156</v>
      </c>
      <c r="J219" s="35" t="s">
        <v>14</v>
      </c>
      <c r="K219" s="27"/>
      <c r="L219" s="39">
        <v>37.799999999999997</v>
      </c>
      <c r="M219" s="38">
        <f t="shared" si="9"/>
        <v>0</v>
      </c>
    </row>
    <row r="220" spans="1:13" x14ac:dyDescent="0.25">
      <c r="A220" s="35" t="s">
        <v>33</v>
      </c>
      <c r="B220" s="45" t="s">
        <v>162</v>
      </c>
      <c r="C220" s="35" t="s">
        <v>14</v>
      </c>
      <c r="D220" s="27"/>
      <c r="E220" s="39">
        <v>12.35</v>
      </c>
      <c r="F220" s="38">
        <f t="shared" si="8"/>
        <v>0</v>
      </c>
      <c r="G220" s="48"/>
      <c r="H220" s="35" t="s">
        <v>33</v>
      </c>
      <c r="I220" s="45" t="s">
        <v>162</v>
      </c>
      <c r="J220" s="35" t="s">
        <v>14</v>
      </c>
      <c r="K220" s="27"/>
      <c r="L220" s="39">
        <v>12.35</v>
      </c>
      <c r="M220" s="38">
        <f t="shared" si="9"/>
        <v>0</v>
      </c>
    </row>
    <row r="221" spans="1:13" x14ac:dyDescent="0.25">
      <c r="A221" s="35" t="s">
        <v>33</v>
      </c>
      <c r="B221" s="45" t="s">
        <v>178</v>
      </c>
      <c r="C221" s="35" t="s">
        <v>14</v>
      </c>
      <c r="D221" s="27"/>
      <c r="E221" s="39">
        <v>8.44</v>
      </c>
      <c r="F221" s="38">
        <f t="shared" si="8"/>
        <v>0</v>
      </c>
      <c r="G221" s="48"/>
      <c r="H221" s="35" t="s">
        <v>33</v>
      </c>
      <c r="I221" s="45" t="s">
        <v>178</v>
      </c>
      <c r="J221" s="35" t="s">
        <v>14</v>
      </c>
      <c r="K221" s="27"/>
      <c r="L221" s="39">
        <v>8.44</v>
      </c>
      <c r="M221" s="38">
        <f t="shared" si="9"/>
        <v>0</v>
      </c>
    </row>
    <row r="222" spans="1:13" x14ac:dyDescent="0.25">
      <c r="A222" s="35" t="s">
        <v>33</v>
      </c>
      <c r="B222" s="45" t="s">
        <v>160</v>
      </c>
      <c r="C222" s="35" t="s">
        <v>14</v>
      </c>
      <c r="D222" s="27"/>
      <c r="E222" s="39">
        <v>3.31</v>
      </c>
      <c r="F222" s="38">
        <f t="shared" si="8"/>
        <v>0</v>
      </c>
      <c r="G222" s="48"/>
      <c r="H222" s="35" t="s">
        <v>33</v>
      </c>
      <c r="I222" s="45" t="s">
        <v>160</v>
      </c>
      <c r="J222" s="35" t="s">
        <v>14</v>
      </c>
      <c r="K222" s="27"/>
      <c r="L222" s="39">
        <v>3.31</v>
      </c>
      <c r="M222" s="38">
        <f t="shared" si="9"/>
        <v>0</v>
      </c>
    </row>
    <row r="223" spans="1:13" x14ac:dyDescent="0.25">
      <c r="A223" s="34" t="s">
        <v>16</v>
      </c>
      <c r="B223" s="45" t="s">
        <v>179</v>
      </c>
      <c r="C223" s="35" t="s">
        <v>18</v>
      </c>
      <c r="D223" s="27"/>
      <c r="E223" s="39">
        <v>2.34</v>
      </c>
      <c r="F223" s="38">
        <f t="shared" si="8"/>
        <v>0</v>
      </c>
      <c r="G223" s="48"/>
      <c r="H223" s="34" t="s">
        <v>16</v>
      </c>
      <c r="I223" s="45" t="s">
        <v>179</v>
      </c>
      <c r="J223" s="35" t="s">
        <v>18</v>
      </c>
      <c r="K223" s="27"/>
      <c r="L223" s="39">
        <v>2.34</v>
      </c>
      <c r="M223" s="38">
        <f t="shared" si="9"/>
        <v>0</v>
      </c>
    </row>
    <row r="224" spans="1:13" x14ac:dyDescent="0.25">
      <c r="A224" s="45" t="s">
        <v>22</v>
      </c>
      <c r="B224" s="45" t="s">
        <v>161</v>
      </c>
      <c r="C224" s="35" t="s">
        <v>11</v>
      </c>
      <c r="D224" s="27"/>
      <c r="E224" s="39">
        <v>1.35</v>
      </c>
      <c r="F224" s="38">
        <f t="shared" si="8"/>
        <v>0</v>
      </c>
      <c r="G224" s="48"/>
      <c r="H224" s="45" t="s">
        <v>22</v>
      </c>
      <c r="I224" s="45" t="s">
        <v>161</v>
      </c>
      <c r="J224" s="35" t="s">
        <v>11</v>
      </c>
      <c r="K224" s="27"/>
      <c r="L224" s="39">
        <v>1.35</v>
      </c>
      <c r="M224" s="38">
        <f t="shared" si="9"/>
        <v>0</v>
      </c>
    </row>
    <row r="225" spans="1:13" x14ac:dyDescent="0.25">
      <c r="A225" s="34" t="s">
        <v>16</v>
      </c>
      <c r="B225" s="45" t="s">
        <v>179</v>
      </c>
      <c r="C225" s="35" t="s">
        <v>18</v>
      </c>
      <c r="D225" s="27"/>
      <c r="E225" s="39">
        <v>2.34</v>
      </c>
      <c r="F225" s="38">
        <f t="shared" si="8"/>
        <v>0</v>
      </c>
      <c r="G225" s="48"/>
      <c r="H225" s="34" t="s">
        <v>16</v>
      </c>
      <c r="I225" s="45" t="s">
        <v>179</v>
      </c>
      <c r="J225" s="35" t="s">
        <v>18</v>
      </c>
      <c r="K225" s="27"/>
      <c r="L225" s="39">
        <v>2.34</v>
      </c>
      <c r="M225" s="38">
        <f t="shared" si="9"/>
        <v>0</v>
      </c>
    </row>
    <row r="226" spans="1:13" x14ac:dyDescent="0.25">
      <c r="A226" s="34" t="s">
        <v>16</v>
      </c>
      <c r="B226" s="45" t="s">
        <v>146</v>
      </c>
      <c r="C226" s="35" t="s">
        <v>18</v>
      </c>
      <c r="D226" s="27"/>
      <c r="E226" s="39">
        <v>0.62</v>
      </c>
      <c r="F226" s="38">
        <f t="shared" si="8"/>
        <v>0</v>
      </c>
      <c r="G226" s="48"/>
      <c r="H226" s="34" t="s">
        <v>16</v>
      </c>
      <c r="I226" s="45" t="s">
        <v>146</v>
      </c>
      <c r="J226" s="35" t="s">
        <v>18</v>
      </c>
      <c r="K226" s="27"/>
      <c r="L226" s="39">
        <v>0.62</v>
      </c>
      <c r="M226" s="38">
        <f t="shared" si="9"/>
        <v>0</v>
      </c>
    </row>
    <row r="227" spans="1:13" x14ac:dyDescent="0.25">
      <c r="A227" s="34" t="s">
        <v>19</v>
      </c>
      <c r="B227" s="45" t="s">
        <v>180</v>
      </c>
      <c r="C227" s="35" t="s">
        <v>39</v>
      </c>
      <c r="D227" s="27"/>
      <c r="E227" s="39">
        <v>4.55</v>
      </c>
      <c r="F227" s="38">
        <f t="shared" si="8"/>
        <v>0</v>
      </c>
      <c r="G227" s="48"/>
      <c r="H227" s="34" t="s">
        <v>19</v>
      </c>
      <c r="I227" s="45" t="s">
        <v>180</v>
      </c>
      <c r="J227" s="35" t="s">
        <v>39</v>
      </c>
      <c r="K227" s="27"/>
      <c r="L227" s="39">
        <v>4.55</v>
      </c>
      <c r="M227" s="38">
        <f t="shared" si="9"/>
        <v>0</v>
      </c>
    </row>
    <row r="228" spans="1:13" x14ac:dyDescent="0.25">
      <c r="A228" s="45" t="s">
        <v>9</v>
      </c>
      <c r="B228" s="45" t="s">
        <v>168</v>
      </c>
      <c r="C228" s="35" t="s">
        <v>11</v>
      </c>
      <c r="D228" s="27"/>
      <c r="E228" s="39">
        <v>3.96</v>
      </c>
      <c r="F228" s="38">
        <f t="shared" si="8"/>
        <v>0</v>
      </c>
      <c r="G228" s="48"/>
      <c r="H228" s="45" t="s">
        <v>9</v>
      </c>
      <c r="I228" s="45" t="s">
        <v>168</v>
      </c>
      <c r="J228" s="35" t="s">
        <v>11</v>
      </c>
      <c r="K228" s="27"/>
      <c r="L228" s="39">
        <v>3.96</v>
      </c>
      <c r="M228" s="38">
        <f t="shared" si="9"/>
        <v>0</v>
      </c>
    </row>
    <row r="229" spans="1:13" x14ac:dyDescent="0.25">
      <c r="A229" s="45" t="s">
        <v>9</v>
      </c>
      <c r="B229" s="45" t="s">
        <v>168</v>
      </c>
      <c r="C229" s="35" t="s">
        <v>11</v>
      </c>
      <c r="D229" s="27"/>
      <c r="E229" s="39">
        <v>1.39</v>
      </c>
      <c r="F229" s="38">
        <f t="shared" si="8"/>
        <v>0</v>
      </c>
      <c r="G229" s="48"/>
      <c r="H229" s="45" t="s">
        <v>9</v>
      </c>
      <c r="I229" s="45" t="s">
        <v>168</v>
      </c>
      <c r="J229" s="35" t="s">
        <v>11</v>
      </c>
      <c r="K229" s="27"/>
      <c r="L229" s="39">
        <v>1.39</v>
      </c>
      <c r="M229" s="38">
        <f t="shared" si="9"/>
        <v>0</v>
      </c>
    </row>
    <row r="230" spans="1:13" x14ac:dyDescent="0.25">
      <c r="A230" s="45" t="s">
        <v>9</v>
      </c>
      <c r="B230" s="45" t="s">
        <v>168</v>
      </c>
      <c r="C230" s="35" t="s">
        <v>11</v>
      </c>
      <c r="D230" s="27"/>
      <c r="E230" s="39">
        <v>1.52</v>
      </c>
      <c r="F230" s="38">
        <f t="shared" si="8"/>
        <v>0</v>
      </c>
      <c r="G230" s="48"/>
      <c r="H230" s="45" t="s">
        <v>9</v>
      </c>
      <c r="I230" s="45" t="s">
        <v>168</v>
      </c>
      <c r="J230" s="35" t="s">
        <v>11</v>
      </c>
      <c r="K230" s="27"/>
      <c r="L230" s="39">
        <v>1.52</v>
      </c>
      <c r="M230" s="38">
        <f t="shared" si="9"/>
        <v>0</v>
      </c>
    </row>
    <row r="231" spans="1:13" x14ac:dyDescent="0.25">
      <c r="A231" s="35" t="s">
        <v>33</v>
      </c>
      <c r="B231" s="45" t="s">
        <v>152</v>
      </c>
      <c r="C231" s="35" t="s">
        <v>153</v>
      </c>
      <c r="D231" s="27"/>
      <c r="E231" s="39">
        <v>3.37</v>
      </c>
      <c r="F231" s="38">
        <f t="shared" si="8"/>
        <v>0</v>
      </c>
      <c r="G231" s="48"/>
      <c r="H231" s="35" t="s">
        <v>33</v>
      </c>
      <c r="I231" s="45" t="s">
        <v>152</v>
      </c>
      <c r="J231" s="35" t="s">
        <v>153</v>
      </c>
      <c r="K231" s="27"/>
      <c r="L231" s="39">
        <v>3.37</v>
      </c>
      <c r="M231" s="38">
        <f t="shared" si="9"/>
        <v>0</v>
      </c>
    </row>
    <row r="232" spans="1:13" x14ac:dyDescent="0.25">
      <c r="A232" s="35" t="s">
        <v>33</v>
      </c>
      <c r="B232" s="45" t="s">
        <v>151</v>
      </c>
      <c r="C232" s="35" t="s">
        <v>153</v>
      </c>
      <c r="D232" s="27"/>
      <c r="E232" s="39">
        <v>6.74</v>
      </c>
      <c r="F232" s="38">
        <f t="shared" si="8"/>
        <v>0</v>
      </c>
      <c r="G232" s="48"/>
      <c r="H232" s="35" t="s">
        <v>33</v>
      </c>
      <c r="I232" s="45" t="s">
        <v>151</v>
      </c>
      <c r="J232" s="35" t="s">
        <v>153</v>
      </c>
      <c r="K232" s="27"/>
      <c r="L232" s="39">
        <v>6.74</v>
      </c>
      <c r="M232" s="38">
        <f t="shared" si="9"/>
        <v>0</v>
      </c>
    </row>
    <row r="233" spans="1:13" x14ac:dyDescent="0.25">
      <c r="A233" s="45" t="s">
        <v>9</v>
      </c>
      <c r="B233" s="45" t="s">
        <v>167</v>
      </c>
      <c r="C233" s="35" t="s">
        <v>11</v>
      </c>
      <c r="D233" s="27"/>
      <c r="E233" s="39">
        <v>3.79</v>
      </c>
      <c r="F233" s="38">
        <f t="shared" si="8"/>
        <v>0</v>
      </c>
      <c r="G233" s="48"/>
      <c r="H233" s="45" t="s">
        <v>9</v>
      </c>
      <c r="I233" s="45" t="s">
        <v>167</v>
      </c>
      <c r="J233" s="35" t="s">
        <v>11</v>
      </c>
      <c r="K233" s="27"/>
      <c r="L233" s="39">
        <v>3.79</v>
      </c>
      <c r="M233" s="38">
        <f t="shared" si="9"/>
        <v>0</v>
      </c>
    </row>
    <row r="234" spans="1:13" x14ac:dyDescent="0.25">
      <c r="A234" s="45" t="s">
        <v>9</v>
      </c>
      <c r="B234" s="45" t="s">
        <v>167</v>
      </c>
      <c r="C234" s="35" t="s">
        <v>11</v>
      </c>
      <c r="D234" s="27"/>
      <c r="E234" s="39">
        <v>1.23</v>
      </c>
      <c r="F234" s="38">
        <f t="shared" si="8"/>
        <v>0</v>
      </c>
      <c r="G234" s="48"/>
      <c r="H234" s="45" t="s">
        <v>9</v>
      </c>
      <c r="I234" s="45" t="s">
        <v>167</v>
      </c>
      <c r="J234" s="35" t="s">
        <v>11</v>
      </c>
      <c r="K234" s="27"/>
      <c r="L234" s="39">
        <v>1.23</v>
      </c>
      <c r="M234" s="38">
        <f t="shared" si="9"/>
        <v>0</v>
      </c>
    </row>
    <row r="235" spans="1:13" x14ac:dyDescent="0.25">
      <c r="A235" s="34" t="s">
        <v>12</v>
      </c>
      <c r="B235" s="45" t="s">
        <v>184</v>
      </c>
      <c r="C235" s="35" t="s">
        <v>14</v>
      </c>
      <c r="D235" s="27"/>
      <c r="E235" s="39">
        <v>18.100000000000001</v>
      </c>
      <c r="F235" s="38">
        <f t="shared" si="8"/>
        <v>0</v>
      </c>
      <c r="G235" s="48"/>
      <c r="H235" s="34" t="s">
        <v>12</v>
      </c>
      <c r="I235" s="45" t="s">
        <v>184</v>
      </c>
      <c r="J235" s="35" t="s">
        <v>14</v>
      </c>
      <c r="K235" s="27"/>
      <c r="L235" s="39">
        <v>18.100000000000001</v>
      </c>
      <c r="M235" s="38">
        <f t="shared" si="9"/>
        <v>0</v>
      </c>
    </row>
    <row r="236" spans="1:13" x14ac:dyDescent="0.25">
      <c r="A236" s="34" t="s">
        <v>12</v>
      </c>
      <c r="B236" s="45" t="s">
        <v>173</v>
      </c>
      <c r="C236" s="35" t="s">
        <v>14</v>
      </c>
      <c r="D236" s="27"/>
      <c r="E236" s="39">
        <v>18.100000000000001</v>
      </c>
      <c r="F236" s="38">
        <f t="shared" si="8"/>
        <v>0</v>
      </c>
      <c r="G236" s="48"/>
      <c r="H236" s="34" t="s">
        <v>12</v>
      </c>
      <c r="I236" s="45" t="s">
        <v>173</v>
      </c>
      <c r="J236" s="35" t="s">
        <v>14</v>
      </c>
      <c r="K236" s="27"/>
      <c r="L236" s="39">
        <v>18.100000000000001</v>
      </c>
      <c r="M236" s="38">
        <f t="shared" si="9"/>
        <v>0</v>
      </c>
    </row>
    <row r="237" spans="1:13" x14ac:dyDescent="0.25">
      <c r="A237" s="34" t="s">
        <v>12</v>
      </c>
      <c r="B237" s="45" t="s">
        <v>173</v>
      </c>
      <c r="C237" s="35" t="s">
        <v>14</v>
      </c>
      <c r="D237" s="27"/>
      <c r="E237" s="39">
        <v>72.430000000000007</v>
      </c>
      <c r="F237" s="38">
        <f t="shared" si="8"/>
        <v>0</v>
      </c>
      <c r="G237" s="48"/>
      <c r="H237" s="34" t="s">
        <v>12</v>
      </c>
      <c r="I237" s="45" t="s">
        <v>173</v>
      </c>
      <c r="J237" s="35" t="s">
        <v>14</v>
      </c>
      <c r="K237" s="27"/>
      <c r="L237" s="39">
        <v>72.430000000000007</v>
      </c>
      <c r="M237" s="38">
        <f t="shared" si="9"/>
        <v>0</v>
      </c>
    </row>
    <row r="238" spans="1:13" x14ac:dyDescent="0.25">
      <c r="A238" s="34" t="s">
        <v>16</v>
      </c>
      <c r="B238" s="45" t="s">
        <v>175</v>
      </c>
      <c r="C238" s="35" t="s">
        <v>39</v>
      </c>
      <c r="D238" s="27"/>
      <c r="E238" s="39">
        <v>5.77</v>
      </c>
      <c r="F238" s="38">
        <f t="shared" si="8"/>
        <v>0</v>
      </c>
      <c r="G238" s="48"/>
      <c r="H238" s="34" t="s">
        <v>16</v>
      </c>
      <c r="I238" s="45" t="s">
        <v>175</v>
      </c>
      <c r="J238" s="35" t="s">
        <v>39</v>
      </c>
      <c r="K238" s="27"/>
      <c r="L238" s="39">
        <v>5.77</v>
      </c>
      <c r="M238" s="38">
        <f t="shared" si="9"/>
        <v>0</v>
      </c>
    </row>
    <row r="239" spans="1:13" x14ac:dyDescent="0.25">
      <c r="A239" s="34" t="s">
        <v>12</v>
      </c>
      <c r="B239" s="45" t="s">
        <v>184</v>
      </c>
      <c r="C239" s="35" t="s">
        <v>14</v>
      </c>
      <c r="D239" s="27"/>
      <c r="E239" s="39">
        <v>23.61</v>
      </c>
      <c r="F239" s="38">
        <f t="shared" si="8"/>
        <v>0</v>
      </c>
      <c r="G239" s="48"/>
      <c r="H239" s="34" t="s">
        <v>12</v>
      </c>
      <c r="I239" s="45" t="s">
        <v>184</v>
      </c>
      <c r="J239" s="35" t="s">
        <v>14</v>
      </c>
      <c r="K239" s="27"/>
      <c r="L239" s="39">
        <v>23.61</v>
      </c>
      <c r="M239" s="38">
        <f t="shared" si="9"/>
        <v>0</v>
      </c>
    </row>
    <row r="240" spans="1:13" x14ac:dyDescent="0.25">
      <c r="A240" s="34" t="s">
        <v>12</v>
      </c>
      <c r="B240" s="45" t="s">
        <v>184</v>
      </c>
      <c r="C240" s="35" t="s">
        <v>14</v>
      </c>
      <c r="D240" s="27"/>
      <c r="E240" s="39">
        <v>122</v>
      </c>
      <c r="F240" s="38">
        <f t="shared" si="8"/>
        <v>0</v>
      </c>
      <c r="G240" s="48"/>
      <c r="H240" s="34" t="s">
        <v>12</v>
      </c>
      <c r="I240" s="45" t="s">
        <v>184</v>
      </c>
      <c r="J240" s="35" t="s">
        <v>14</v>
      </c>
      <c r="K240" s="27"/>
      <c r="L240" s="39">
        <v>122</v>
      </c>
      <c r="M240" s="38">
        <f t="shared" si="9"/>
        <v>0</v>
      </c>
    </row>
    <row r="241" spans="1:13" x14ac:dyDescent="0.25">
      <c r="A241" s="35" t="s">
        <v>33</v>
      </c>
      <c r="B241" s="45" t="s">
        <v>156</v>
      </c>
      <c r="C241" s="35" t="s">
        <v>14</v>
      </c>
      <c r="D241" s="27"/>
      <c r="E241" s="39">
        <v>35.44</v>
      </c>
      <c r="F241" s="38">
        <f t="shared" si="8"/>
        <v>0</v>
      </c>
      <c r="G241" s="48"/>
      <c r="H241" s="35" t="s">
        <v>33</v>
      </c>
      <c r="I241" s="45" t="s">
        <v>156</v>
      </c>
      <c r="J241" s="35" t="s">
        <v>14</v>
      </c>
      <c r="K241" s="27"/>
      <c r="L241" s="39">
        <v>35.44</v>
      </c>
      <c r="M241" s="38">
        <f t="shared" si="9"/>
        <v>0</v>
      </c>
    </row>
    <row r="242" spans="1:13" x14ac:dyDescent="0.25">
      <c r="A242" s="35" t="s">
        <v>33</v>
      </c>
      <c r="B242" s="45" t="s">
        <v>162</v>
      </c>
      <c r="C242" s="35" t="s">
        <v>14</v>
      </c>
      <c r="D242" s="27"/>
      <c r="E242" s="39">
        <v>12.35</v>
      </c>
      <c r="F242" s="38">
        <f t="shared" si="8"/>
        <v>0</v>
      </c>
      <c r="G242" s="48"/>
      <c r="H242" s="35" t="s">
        <v>33</v>
      </c>
      <c r="I242" s="45" t="s">
        <v>162</v>
      </c>
      <c r="J242" s="35" t="s">
        <v>14</v>
      </c>
      <c r="K242" s="27"/>
      <c r="L242" s="39">
        <v>12.35</v>
      </c>
      <c r="M242" s="38">
        <f t="shared" si="9"/>
        <v>0</v>
      </c>
    </row>
    <row r="243" spans="1:13" x14ac:dyDescent="0.25">
      <c r="A243" s="35" t="s">
        <v>33</v>
      </c>
      <c r="B243" s="45" t="s">
        <v>178</v>
      </c>
      <c r="C243" s="35" t="s">
        <v>14</v>
      </c>
      <c r="D243" s="27"/>
      <c r="E243" s="39">
        <v>8.44</v>
      </c>
      <c r="F243" s="38">
        <f t="shared" si="8"/>
        <v>0</v>
      </c>
      <c r="G243" s="48"/>
      <c r="H243" s="35" t="s">
        <v>33</v>
      </c>
      <c r="I243" s="45" t="s">
        <v>178</v>
      </c>
      <c r="J243" s="35" t="s">
        <v>14</v>
      </c>
      <c r="K243" s="27"/>
      <c r="L243" s="39">
        <v>8.44</v>
      </c>
      <c r="M243" s="38">
        <f t="shared" si="9"/>
        <v>0</v>
      </c>
    </row>
    <row r="244" spans="1:13" x14ac:dyDescent="0.25">
      <c r="A244" s="35" t="s">
        <v>33</v>
      </c>
      <c r="B244" s="45" t="s">
        <v>160</v>
      </c>
      <c r="C244" s="35" t="s">
        <v>14</v>
      </c>
      <c r="D244" s="27"/>
      <c r="E244" s="39">
        <v>3.31</v>
      </c>
      <c r="F244" s="38">
        <f t="shared" si="8"/>
        <v>0</v>
      </c>
      <c r="G244" s="48"/>
      <c r="H244" s="35" t="s">
        <v>33</v>
      </c>
      <c r="I244" s="45" t="s">
        <v>160</v>
      </c>
      <c r="J244" s="35" t="s">
        <v>14</v>
      </c>
      <c r="K244" s="27"/>
      <c r="L244" s="39">
        <v>3.31</v>
      </c>
      <c r="M244" s="38">
        <f t="shared" si="9"/>
        <v>0</v>
      </c>
    </row>
    <row r="245" spans="1:13" x14ac:dyDescent="0.25">
      <c r="A245" s="34" t="s">
        <v>16</v>
      </c>
      <c r="B245" s="45" t="s">
        <v>179</v>
      </c>
      <c r="C245" s="35" t="s">
        <v>18</v>
      </c>
      <c r="D245" s="27"/>
      <c r="E245" s="39">
        <v>2.34</v>
      </c>
      <c r="F245" s="38">
        <f t="shared" si="8"/>
        <v>0</v>
      </c>
      <c r="G245" s="48"/>
      <c r="H245" s="34" t="s">
        <v>16</v>
      </c>
      <c r="I245" s="45" t="s">
        <v>179</v>
      </c>
      <c r="J245" s="35" t="s">
        <v>18</v>
      </c>
      <c r="K245" s="27"/>
      <c r="L245" s="39">
        <v>2.34</v>
      </c>
      <c r="M245" s="38">
        <f t="shared" si="9"/>
        <v>0</v>
      </c>
    </row>
    <row r="246" spans="1:13" x14ac:dyDescent="0.25">
      <c r="A246" s="45" t="s">
        <v>22</v>
      </c>
      <c r="B246" s="45" t="s">
        <v>161</v>
      </c>
      <c r="C246" s="35" t="s">
        <v>11</v>
      </c>
      <c r="D246" s="27"/>
      <c r="E246" s="39">
        <v>1.35</v>
      </c>
      <c r="F246" s="38">
        <f t="shared" si="8"/>
        <v>0</v>
      </c>
      <c r="G246" s="48"/>
      <c r="H246" s="45" t="s">
        <v>22</v>
      </c>
      <c r="I246" s="45" t="s">
        <v>161</v>
      </c>
      <c r="J246" s="35" t="s">
        <v>11</v>
      </c>
      <c r="K246" s="27"/>
      <c r="L246" s="39">
        <v>1.35</v>
      </c>
      <c r="M246" s="38">
        <f t="shared" si="9"/>
        <v>0</v>
      </c>
    </row>
    <row r="247" spans="1:13" x14ac:dyDescent="0.25">
      <c r="A247" s="34" t="s">
        <v>16</v>
      </c>
      <c r="B247" s="45" t="s">
        <v>179</v>
      </c>
      <c r="C247" s="35" t="s">
        <v>18</v>
      </c>
      <c r="D247" s="27"/>
      <c r="E247" s="39">
        <v>2.34</v>
      </c>
      <c r="F247" s="38">
        <f t="shared" si="8"/>
        <v>0</v>
      </c>
      <c r="G247" s="48"/>
      <c r="H247" s="34" t="s">
        <v>16</v>
      </c>
      <c r="I247" s="45" t="s">
        <v>179</v>
      </c>
      <c r="J247" s="35" t="s">
        <v>18</v>
      </c>
      <c r="K247" s="27"/>
      <c r="L247" s="39">
        <v>2.34</v>
      </c>
      <c r="M247" s="38">
        <f t="shared" si="9"/>
        <v>0</v>
      </c>
    </row>
    <row r="248" spans="1:13" x14ac:dyDescent="0.25">
      <c r="A248" s="34" t="s">
        <v>16</v>
      </c>
      <c r="B248" s="45" t="s">
        <v>146</v>
      </c>
      <c r="C248" s="35" t="s">
        <v>18</v>
      </c>
      <c r="D248" s="27"/>
      <c r="E248" s="39">
        <v>0.62</v>
      </c>
      <c r="F248" s="38">
        <f t="shared" si="8"/>
        <v>0</v>
      </c>
      <c r="G248" s="48"/>
      <c r="H248" s="34" t="s">
        <v>16</v>
      </c>
      <c r="I248" s="45" t="s">
        <v>146</v>
      </c>
      <c r="J248" s="35" t="s">
        <v>18</v>
      </c>
      <c r="K248" s="27"/>
      <c r="L248" s="39">
        <v>0.62</v>
      </c>
      <c r="M248" s="38">
        <f t="shared" si="9"/>
        <v>0</v>
      </c>
    </row>
    <row r="249" spans="1:13" x14ac:dyDescent="0.25">
      <c r="A249" s="34" t="s">
        <v>19</v>
      </c>
      <c r="B249" s="45" t="s">
        <v>180</v>
      </c>
      <c r="C249" s="35" t="s">
        <v>39</v>
      </c>
      <c r="D249" s="27"/>
      <c r="E249" s="39">
        <v>4.55</v>
      </c>
      <c r="F249" s="38">
        <f t="shared" si="8"/>
        <v>0</v>
      </c>
      <c r="G249" s="48"/>
      <c r="H249" s="34" t="s">
        <v>19</v>
      </c>
      <c r="I249" s="45" t="s">
        <v>180</v>
      </c>
      <c r="J249" s="35" t="s">
        <v>39</v>
      </c>
      <c r="K249" s="27"/>
      <c r="L249" s="39">
        <v>4.55</v>
      </c>
      <c r="M249" s="38">
        <f t="shared" si="9"/>
        <v>0</v>
      </c>
    </row>
    <row r="250" spans="1:13" x14ac:dyDescent="0.25">
      <c r="A250" s="45" t="s">
        <v>9</v>
      </c>
      <c r="B250" s="45" t="s">
        <v>168</v>
      </c>
      <c r="C250" s="35" t="s">
        <v>11</v>
      </c>
      <c r="D250" s="27"/>
      <c r="E250" s="39">
        <v>3.96</v>
      </c>
      <c r="F250" s="38">
        <f t="shared" si="8"/>
        <v>0</v>
      </c>
      <c r="G250" s="48"/>
      <c r="H250" s="45" t="s">
        <v>9</v>
      </c>
      <c r="I250" s="45" t="s">
        <v>168</v>
      </c>
      <c r="J250" s="35" t="s">
        <v>11</v>
      </c>
      <c r="K250" s="27"/>
      <c r="L250" s="39">
        <v>3.96</v>
      </c>
      <c r="M250" s="38">
        <f t="shared" si="9"/>
        <v>0</v>
      </c>
    </row>
    <row r="251" spans="1:13" x14ac:dyDescent="0.25">
      <c r="A251" s="45" t="s">
        <v>9</v>
      </c>
      <c r="B251" s="45" t="s">
        <v>168</v>
      </c>
      <c r="C251" s="35" t="s">
        <v>11</v>
      </c>
      <c r="D251" s="27"/>
      <c r="E251" s="39">
        <v>1.39</v>
      </c>
      <c r="F251" s="38">
        <f t="shared" si="8"/>
        <v>0</v>
      </c>
      <c r="G251" s="48"/>
      <c r="H251" s="45" t="s">
        <v>9</v>
      </c>
      <c r="I251" s="45" t="s">
        <v>168</v>
      </c>
      <c r="J251" s="35" t="s">
        <v>11</v>
      </c>
      <c r="K251" s="27"/>
      <c r="L251" s="39">
        <v>1.39</v>
      </c>
      <c r="M251" s="38">
        <f t="shared" si="9"/>
        <v>0</v>
      </c>
    </row>
    <row r="252" spans="1:13" x14ac:dyDescent="0.25">
      <c r="A252" s="45" t="s">
        <v>9</v>
      </c>
      <c r="B252" s="45" t="s">
        <v>168</v>
      </c>
      <c r="C252" s="35" t="s">
        <v>11</v>
      </c>
      <c r="D252" s="27"/>
      <c r="E252" s="39">
        <v>1.52</v>
      </c>
      <c r="F252" s="38">
        <f t="shared" si="8"/>
        <v>0</v>
      </c>
      <c r="G252" s="48"/>
      <c r="H252" s="45" t="s">
        <v>9</v>
      </c>
      <c r="I252" s="45" t="s">
        <v>168</v>
      </c>
      <c r="J252" s="35" t="s">
        <v>11</v>
      </c>
      <c r="K252" s="27"/>
      <c r="L252" s="39">
        <v>1.52</v>
      </c>
      <c r="M252" s="38">
        <f t="shared" si="9"/>
        <v>0</v>
      </c>
    </row>
    <row r="253" spans="1:13" x14ac:dyDescent="0.25">
      <c r="A253" s="45" t="s">
        <v>22</v>
      </c>
      <c r="B253" s="45" t="s">
        <v>161</v>
      </c>
      <c r="C253" s="35" t="s">
        <v>14</v>
      </c>
      <c r="D253" s="27"/>
      <c r="E253" s="39">
        <v>2.37</v>
      </c>
      <c r="F253" s="38">
        <f t="shared" si="8"/>
        <v>0</v>
      </c>
      <c r="G253" s="48"/>
      <c r="H253" s="45" t="s">
        <v>22</v>
      </c>
      <c r="I253" s="45" t="s">
        <v>161</v>
      </c>
      <c r="J253" s="35" t="s">
        <v>14</v>
      </c>
      <c r="K253" s="27"/>
      <c r="L253" s="39">
        <v>2.37</v>
      </c>
      <c r="M253" s="38">
        <f t="shared" si="9"/>
        <v>0</v>
      </c>
    </row>
    <row r="254" spans="1:13" x14ac:dyDescent="0.25">
      <c r="A254" s="35" t="s">
        <v>33</v>
      </c>
      <c r="B254" s="45" t="s">
        <v>152</v>
      </c>
      <c r="C254" s="35" t="s">
        <v>153</v>
      </c>
      <c r="D254" s="27"/>
      <c r="E254" s="39">
        <v>3.37</v>
      </c>
      <c r="F254" s="38">
        <f t="shared" si="8"/>
        <v>0</v>
      </c>
      <c r="G254" s="48"/>
      <c r="H254" s="35" t="s">
        <v>33</v>
      </c>
      <c r="I254" s="45" t="s">
        <v>152</v>
      </c>
      <c r="J254" s="35" t="s">
        <v>153</v>
      </c>
      <c r="K254" s="27"/>
      <c r="L254" s="39">
        <v>3.37</v>
      </c>
      <c r="M254" s="38">
        <f t="shared" si="9"/>
        <v>0</v>
      </c>
    </row>
    <row r="255" spans="1:13" x14ac:dyDescent="0.25">
      <c r="A255" s="35" t="s">
        <v>33</v>
      </c>
      <c r="B255" s="45" t="s">
        <v>151</v>
      </c>
      <c r="C255" s="35" t="s">
        <v>153</v>
      </c>
      <c r="D255" s="27"/>
      <c r="E255" s="39">
        <v>6.74</v>
      </c>
      <c r="F255" s="38">
        <f t="shared" si="8"/>
        <v>0</v>
      </c>
      <c r="G255" s="48"/>
      <c r="H255" s="35" t="s">
        <v>33</v>
      </c>
      <c r="I255" s="45" t="s">
        <v>151</v>
      </c>
      <c r="J255" s="35" t="s">
        <v>153</v>
      </c>
      <c r="K255" s="27"/>
      <c r="L255" s="39">
        <v>6.74</v>
      </c>
      <c r="M255" s="38">
        <f t="shared" si="9"/>
        <v>0</v>
      </c>
    </row>
    <row r="256" spans="1:13" x14ac:dyDescent="0.25">
      <c r="A256" s="45" t="s">
        <v>9</v>
      </c>
      <c r="B256" s="45" t="s">
        <v>167</v>
      </c>
      <c r="C256" s="35" t="s">
        <v>11</v>
      </c>
      <c r="D256" s="27"/>
      <c r="E256" s="39">
        <v>3.79</v>
      </c>
      <c r="F256" s="38">
        <f t="shared" si="8"/>
        <v>0</v>
      </c>
      <c r="G256" s="48"/>
      <c r="H256" s="45" t="s">
        <v>9</v>
      </c>
      <c r="I256" s="45" t="s">
        <v>167</v>
      </c>
      <c r="J256" s="35" t="s">
        <v>11</v>
      </c>
      <c r="K256" s="27"/>
      <c r="L256" s="39">
        <v>3.79</v>
      </c>
      <c r="M256" s="38">
        <f t="shared" si="9"/>
        <v>0</v>
      </c>
    </row>
    <row r="257" spans="1:13" x14ac:dyDescent="0.25">
      <c r="A257" s="45" t="s">
        <v>9</v>
      </c>
      <c r="B257" s="45" t="s">
        <v>167</v>
      </c>
      <c r="C257" s="35" t="s">
        <v>11</v>
      </c>
      <c r="D257" s="27"/>
      <c r="E257" s="39">
        <v>1.23</v>
      </c>
      <c r="F257" s="38">
        <f t="shared" si="8"/>
        <v>0</v>
      </c>
      <c r="G257" s="48"/>
      <c r="H257" s="45" t="s">
        <v>9</v>
      </c>
      <c r="I257" s="45" t="s">
        <v>167</v>
      </c>
      <c r="J257" s="35" t="s">
        <v>11</v>
      </c>
      <c r="K257" s="27"/>
      <c r="L257" s="39">
        <v>1.23</v>
      </c>
      <c r="M257" s="38">
        <f t="shared" si="9"/>
        <v>0</v>
      </c>
    </row>
    <row r="258" spans="1:13" x14ac:dyDescent="0.25">
      <c r="A258" s="34" t="s">
        <v>12</v>
      </c>
      <c r="B258" s="45" t="s">
        <v>184</v>
      </c>
      <c r="C258" s="35" t="s">
        <v>14</v>
      </c>
      <c r="D258" s="27"/>
      <c r="E258" s="39">
        <v>35</v>
      </c>
      <c r="F258" s="38">
        <f t="shared" si="8"/>
        <v>0</v>
      </c>
      <c r="G258" s="48"/>
      <c r="H258" s="34" t="s">
        <v>12</v>
      </c>
      <c r="I258" s="45" t="s">
        <v>184</v>
      </c>
      <c r="J258" s="35" t="s">
        <v>14</v>
      </c>
      <c r="K258" s="27"/>
      <c r="L258" s="39">
        <v>35</v>
      </c>
      <c r="M258" s="38">
        <f t="shared" si="9"/>
        <v>0</v>
      </c>
    </row>
    <row r="259" spans="1:13" x14ac:dyDescent="0.25">
      <c r="A259" s="34" t="s">
        <v>12</v>
      </c>
      <c r="B259" s="45" t="s">
        <v>184</v>
      </c>
      <c r="C259" s="35" t="s">
        <v>14</v>
      </c>
      <c r="D259" s="27"/>
      <c r="E259" s="39">
        <v>45</v>
      </c>
      <c r="F259" s="38">
        <f t="shared" si="8"/>
        <v>0</v>
      </c>
      <c r="G259" s="48"/>
      <c r="H259" s="34" t="s">
        <v>12</v>
      </c>
      <c r="I259" s="45" t="s">
        <v>184</v>
      </c>
      <c r="J259" s="35" t="s">
        <v>14</v>
      </c>
      <c r="K259" s="27"/>
      <c r="L259" s="39">
        <v>45</v>
      </c>
      <c r="M259" s="38">
        <f t="shared" si="9"/>
        <v>0</v>
      </c>
    </row>
    <row r="260" spans="1:13" x14ac:dyDescent="0.25">
      <c r="A260" s="34" t="s">
        <v>12</v>
      </c>
      <c r="B260" s="45" t="s">
        <v>184</v>
      </c>
      <c r="C260" s="35" t="s">
        <v>14</v>
      </c>
      <c r="D260" s="27"/>
      <c r="E260" s="39">
        <v>33.75</v>
      </c>
      <c r="F260" s="38">
        <f t="shared" si="8"/>
        <v>0</v>
      </c>
      <c r="G260" s="48"/>
      <c r="H260" s="34" t="s">
        <v>12</v>
      </c>
      <c r="I260" s="45" t="s">
        <v>184</v>
      </c>
      <c r="J260" s="35" t="s">
        <v>14</v>
      </c>
      <c r="K260" s="27"/>
      <c r="L260" s="39">
        <v>33.75</v>
      </c>
      <c r="M260" s="38">
        <f t="shared" si="9"/>
        <v>0</v>
      </c>
    </row>
    <row r="261" spans="1:13" x14ac:dyDescent="0.25">
      <c r="A261" s="34" t="s">
        <v>12</v>
      </c>
      <c r="B261" s="45" t="s">
        <v>185</v>
      </c>
      <c r="C261" s="35" t="s">
        <v>14</v>
      </c>
      <c r="D261" s="27"/>
      <c r="E261" s="39">
        <v>17.5</v>
      </c>
      <c r="F261" s="38">
        <f t="shared" si="8"/>
        <v>0</v>
      </c>
      <c r="G261" s="48"/>
      <c r="H261" s="34" t="s">
        <v>12</v>
      </c>
      <c r="I261" s="45" t="s">
        <v>185</v>
      </c>
      <c r="J261" s="35" t="s">
        <v>14</v>
      </c>
      <c r="K261" s="27"/>
      <c r="L261" s="39">
        <v>17.5</v>
      </c>
      <c r="M261" s="38">
        <f t="shared" si="9"/>
        <v>0</v>
      </c>
    </row>
    <row r="262" spans="1:13" x14ac:dyDescent="0.25">
      <c r="A262" s="34" t="s">
        <v>12</v>
      </c>
      <c r="B262" s="45" t="s">
        <v>186</v>
      </c>
      <c r="C262" s="35" t="s">
        <v>14</v>
      </c>
      <c r="D262" s="27"/>
      <c r="E262" s="39">
        <v>17.5</v>
      </c>
      <c r="F262" s="38">
        <f t="shared" si="8"/>
        <v>0</v>
      </c>
      <c r="G262" s="48"/>
      <c r="H262" s="34" t="s">
        <v>12</v>
      </c>
      <c r="I262" s="45" t="s">
        <v>186</v>
      </c>
      <c r="J262" s="35" t="s">
        <v>14</v>
      </c>
      <c r="K262" s="27"/>
      <c r="L262" s="39">
        <v>17.5</v>
      </c>
      <c r="M262" s="38">
        <f t="shared" si="9"/>
        <v>0</v>
      </c>
    </row>
    <row r="263" spans="1:13" x14ac:dyDescent="0.25">
      <c r="A263" s="34" t="s">
        <v>12</v>
      </c>
      <c r="B263" s="45" t="s">
        <v>184</v>
      </c>
      <c r="C263" s="35" t="s">
        <v>14</v>
      </c>
      <c r="D263" s="27"/>
      <c r="E263" s="39">
        <v>17.5</v>
      </c>
      <c r="F263" s="38">
        <f t="shared" si="8"/>
        <v>0</v>
      </c>
      <c r="G263" s="48"/>
      <c r="H263" s="34" t="s">
        <v>12</v>
      </c>
      <c r="I263" s="45" t="s">
        <v>184</v>
      </c>
      <c r="J263" s="35" t="s">
        <v>14</v>
      </c>
      <c r="K263" s="27"/>
      <c r="L263" s="39">
        <v>17.5</v>
      </c>
      <c r="M263" s="38">
        <f t="shared" si="9"/>
        <v>0</v>
      </c>
    </row>
    <row r="264" spans="1:13" x14ac:dyDescent="0.25">
      <c r="A264" s="34" t="s">
        <v>12</v>
      </c>
      <c r="B264" s="45" t="s">
        <v>183</v>
      </c>
      <c r="C264" s="35" t="s">
        <v>14</v>
      </c>
      <c r="D264" s="27"/>
      <c r="E264" s="39">
        <v>17.5</v>
      </c>
      <c r="F264" s="38">
        <f t="shared" si="8"/>
        <v>0</v>
      </c>
      <c r="G264" s="48"/>
      <c r="H264" s="34" t="s">
        <v>12</v>
      </c>
      <c r="I264" s="45" t="s">
        <v>183</v>
      </c>
      <c r="J264" s="35" t="s">
        <v>14</v>
      </c>
      <c r="K264" s="27"/>
      <c r="L264" s="39">
        <v>17.5</v>
      </c>
      <c r="M264" s="38">
        <f t="shared" si="9"/>
        <v>0</v>
      </c>
    </row>
    <row r="265" spans="1:13" x14ac:dyDescent="0.25">
      <c r="A265" s="34" t="s">
        <v>12</v>
      </c>
      <c r="B265" s="45" t="s">
        <v>184</v>
      </c>
      <c r="C265" s="35" t="s">
        <v>14</v>
      </c>
      <c r="D265" s="27"/>
      <c r="E265" s="39">
        <v>17.5</v>
      </c>
      <c r="F265" s="38">
        <f t="shared" si="8"/>
        <v>0</v>
      </c>
      <c r="G265" s="48"/>
      <c r="H265" s="34" t="s">
        <v>12</v>
      </c>
      <c r="I265" s="45" t="s">
        <v>184</v>
      </c>
      <c r="J265" s="35" t="s">
        <v>14</v>
      </c>
      <c r="K265" s="27"/>
      <c r="L265" s="39">
        <v>17.5</v>
      </c>
      <c r="M265" s="38">
        <f t="shared" si="9"/>
        <v>0</v>
      </c>
    </row>
    <row r="266" spans="1:13" x14ac:dyDescent="0.25">
      <c r="A266" s="34" t="s">
        <v>12</v>
      </c>
      <c r="B266" s="45" t="s">
        <v>187</v>
      </c>
      <c r="C266" s="35" t="s">
        <v>14</v>
      </c>
      <c r="D266" s="27"/>
      <c r="E266" s="39">
        <v>22.75</v>
      </c>
      <c r="F266" s="38">
        <f t="shared" si="8"/>
        <v>0</v>
      </c>
      <c r="G266" s="48"/>
      <c r="H266" s="34" t="s">
        <v>12</v>
      </c>
      <c r="I266" s="45" t="s">
        <v>187</v>
      </c>
      <c r="J266" s="35" t="s">
        <v>14</v>
      </c>
      <c r="K266" s="27"/>
      <c r="L266" s="39">
        <v>22.75</v>
      </c>
      <c r="M266" s="38">
        <f t="shared" si="9"/>
        <v>0</v>
      </c>
    </row>
    <row r="267" spans="1:13" x14ac:dyDescent="0.25">
      <c r="A267" s="35" t="s">
        <v>33</v>
      </c>
      <c r="B267" s="45" t="s">
        <v>156</v>
      </c>
      <c r="C267" s="35" t="s">
        <v>14</v>
      </c>
      <c r="D267" s="27"/>
      <c r="E267" s="39">
        <v>72.540000000000006</v>
      </c>
      <c r="F267" s="38">
        <f t="shared" si="8"/>
        <v>0</v>
      </c>
      <c r="G267" s="48"/>
      <c r="H267" s="35" t="s">
        <v>33</v>
      </c>
      <c r="I267" s="45" t="s">
        <v>156</v>
      </c>
      <c r="J267" s="35" t="s">
        <v>14</v>
      </c>
      <c r="K267" s="27"/>
      <c r="L267" s="39">
        <v>72.540000000000006</v>
      </c>
      <c r="M267" s="38">
        <f t="shared" si="9"/>
        <v>0</v>
      </c>
    </row>
    <row r="268" spans="1:13" x14ac:dyDescent="0.25">
      <c r="A268" s="35" t="s">
        <v>33</v>
      </c>
      <c r="B268" s="45" t="s">
        <v>162</v>
      </c>
      <c r="C268" s="35" t="s">
        <v>14</v>
      </c>
      <c r="D268" s="27"/>
      <c r="E268" s="39">
        <v>12.35</v>
      </c>
      <c r="F268" s="38">
        <f t="shared" si="8"/>
        <v>0</v>
      </c>
      <c r="G268" s="48"/>
      <c r="H268" s="35" t="s">
        <v>33</v>
      </c>
      <c r="I268" s="45" t="s">
        <v>162</v>
      </c>
      <c r="J268" s="35" t="s">
        <v>14</v>
      </c>
      <c r="K268" s="27"/>
      <c r="L268" s="39">
        <v>12.35</v>
      </c>
      <c r="M268" s="38">
        <f t="shared" si="9"/>
        <v>0</v>
      </c>
    </row>
    <row r="269" spans="1:13" x14ac:dyDescent="0.25">
      <c r="A269" s="35" t="s">
        <v>33</v>
      </c>
      <c r="B269" s="45" t="s">
        <v>178</v>
      </c>
      <c r="C269" s="35" t="s">
        <v>14</v>
      </c>
      <c r="D269" s="27"/>
      <c r="E269" s="39">
        <v>8.44</v>
      </c>
      <c r="F269" s="38">
        <f t="shared" si="8"/>
        <v>0</v>
      </c>
      <c r="G269" s="48"/>
      <c r="H269" s="35" t="s">
        <v>33</v>
      </c>
      <c r="I269" s="45" t="s">
        <v>178</v>
      </c>
      <c r="J269" s="35" t="s">
        <v>14</v>
      </c>
      <c r="K269" s="27"/>
      <c r="L269" s="39">
        <v>8.44</v>
      </c>
      <c r="M269" s="38">
        <f t="shared" si="9"/>
        <v>0</v>
      </c>
    </row>
    <row r="270" spans="1:13" x14ac:dyDescent="0.25">
      <c r="A270" s="35" t="s">
        <v>33</v>
      </c>
      <c r="B270" s="45" t="s">
        <v>160</v>
      </c>
      <c r="C270" s="35" t="s">
        <v>14</v>
      </c>
      <c r="D270" s="27"/>
      <c r="E270" s="39">
        <v>3.31</v>
      </c>
      <c r="F270" s="38">
        <f t="shared" si="8"/>
        <v>0</v>
      </c>
      <c r="G270" s="48"/>
      <c r="H270" s="35" t="s">
        <v>33</v>
      </c>
      <c r="I270" s="45" t="s">
        <v>160</v>
      </c>
      <c r="J270" s="35" t="s">
        <v>14</v>
      </c>
      <c r="K270" s="27"/>
      <c r="L270" s="39">
        <v>3.31</v>
      </c>
      <c r="M270" s="38">
        <f t="shared" si="9"/>
        <v>0</v>
      </c>
    </row>
    <row r="271" spans="1:13" x14ac:dyDescent="0.25">
      <c r="A271" s="34" t="s">
        <v>16</v>
      </c>
      <c r="B271" s="45" t="s">
        <v>179</v>
      </c>
      <c r="C271" s="35" t="s">
        <v>18</v>
      </c>
      <c r="D271" s="27"/>
      <c r="E271" s="39">
        <v>2.34</v>
      </c>
      <c r="F271" s="38">
        <f t="shared" si="8"/>
        <v>0</v>
      </c>
      <c r="G271" s="48"/>
      <c r="H271" s="34" t="s">
        <v>16</v>
      </c>
      <c r="I271" s="45" t="s">
        <v>179</v>
      </c>
      <c r="J271" s="35" t="s">
        <v>18</v>
      </c>
      <c r="K271" s="27"/>
      <c r="L271" s="39">
        <v>2.34</v>
      </c>
      <c r="M271" s="38">
        <f t="shared" si="9"/>
        <v>0</v>
      </c>
    </row>
    <row r="272" spans="1:13" x14ac:dyDescent="0.25">
      <c r="A272" s="45" t="s">
        <v>22</v>
      </c>
      <c r="B272" s="45" t="s">
        <v>161</v>
      </c>
      <c r="C272" s="35" t="s">
        <v>11</v>
      </c>
      <c r="D272" s="27"/>
      <c r="E272" s="39">
        <v>1.35</v>
      </c>
      <c r="F272" s="38">
        <f t="shared" si="8"/>
        <v>0</v>
      </c>
      <c r="G272" s="48"/>
      <c r="H272" s="45" t="s">
        <v>22</v>
      </c>
      <c r="I272" s="45" t="s">
        <v>161</v>
      </c>
      <c r="J272" s="35" t="s">
        <v>11</v>
      </c>
      <c r="K272" s="27"/>
      <c r="L272" s="39">
        <v>1.35</v>
      </c>
      <c r="M272" s="38">
        <f t="shared" si="9"/>
        <v>0</v>
      </c>
    </row>
    <row r="273" spans="1:13" x14ac:dyDescent="0.25">
      <c r="A273" s="34" t="s">
        <v>16</v>
      </c>
      <c r="B273" s="45" t="s">
        <v>179</v>
      </c>
      <c r="C273" s="35" t="s">
        <v>18</v>
      </c>
      <c r="D273" s="27"/>
      <c r="E273" s="39">
        <v>2.34</v>
      </c>
      <c r="F273" s="38">
        <f t="shared" si="8"/>
        <v>0</v>
      </c>
      <c r="G273" s="48"/>
      <c r="H273" s="34" t="s">
        <v>16</v>
      </c>
      <c r="I273" s="45" t="s">
        <v>179</v>
      </c>
      <c r="J273" s="35" t="s">
        <v>18</v>
      </c>
      <c r="K273" s="27"/>
      <c r="L273" s="39">
        <v>2.34</v>
      </c>
      <c r="M273" s="38">
        <f t="shared" si="9"/>
        <v>0</v>
      </c>
    </row>
    <row r="274" spans="1:13" x14ac:dyDescent="0.25">
      <c r="A274" s="34" t="s">
        <v>16</v>
      </c>
      <c r="B274" s="45" t="s">
        <v>146</v>
      </c>
      <c r="C274" s="35" t="s">
        <v>18</v>
      </c>
      <c r="D274" s="27"/>
      <c r="E274" s="39">
        <v>0.62</v>
      </c>
      <c r="F274" s="38">
        <f t="shared" si="8"/>
        <v>0</v>
      </c>
      <c r="G274" s="48"/>
      <c r="H274" s="34" t="s">
        <v>16</v>
      </c>
      <c r="I274" s="45" t="s">
        <v>146</v>
      </c>
      <c r="J274" s="35" t="s">
        <v>18</v>
      </c>
      <c r="K274" s="27"/>
      <c r="L274" s="39">
        <v>0.62</v>
      </c>
      <c r="M274" s="38">
        <f t="shared" si="9"/>
        <v>0</v>
      </c>
    </row>
    <row r="275" spans="1:13" x14ac:dyDescent="0.25">
      <c r="A275" s="34" t="s">
        <v>19</v>
      </c>
      <c r="B275" s="45" t="s">
        <v>180</v>
      </c>
      <c r="C275" s="35" t="s">
        <v>39</v>
      </c>
      <c r="D275" s="27"/>
      <c r="E275" s="39">
        <v>4.55</v>
      </c>
      <c r="F275" s="38">
        <f t="shared" si="8"/>
        <v>0</v>
      </c>
      <c r="G275" s="48"/>
      <c r="H275" s="34" t="s">
        <v>19</v>
      </c>
      <c r="I275" s="45" t="s">
        <v>180</v>
      </c>
      <c r="J275" s="35" t="s">
        <v>39</v>
      </c>
      <c r="K275" s="27"/>
      <c r="L275" s="39">
        <v>4.55</v>
      </c>
      <c r="M275" s="38">
        <f t="shared" si="9"/>
        <v>0</v>
      </c>
    </row>
    <row r="276" spans="1:13" x14ac:dyDescent="0.25">
      <c r="A276" s="45" t="s">
        <v>9</v>
      </c>
      <c r="B276" s="45" t="s">
        <v>168</v>
      </c>
      <c r="C276" s="35" t="s">
        <v>11</v>
      </c>
      <c r="D276" s="27"/>
      <c r="E276" s="39">
        <v>3.96</v>
      </c>
      <c r="F276" s="38">
        <f t="shared" si="8"/>
        <v>0</v>
      </c>
      <c r="G276" s="48"/>
      <c r="H276" s="45" t="s">
        <v>9</v>
      </c>
      <c r="I276" s="45" t="s">
        <v>168</v>
      </c>
      <c r="J276" s="35" t="s">
        <v>11</v>
      </c>
      <c r="K276" s="27"/>
      <c r="L276" s="39">
        <v>3.96</v>
      </c>
      <c r="M276" s="38">
        <f t="shared" si="9"/>
        <v>0</v>
      </c>
    </row>
    <row r="277" spans="1:13" x14ac:dyDescent="0.25">
      <c r="A277" s="45" t="s">
        <v>9</v>
      </c>
      <c r="B277" s="45" t="s">
        <v>168</v>
      </c>
      <c r="C277" s="35" t="s">
        <v>11</v>
      </c>
      <c r="D277" s="27"/>
      <c r="E277" s="39">
        <v>1.39</v>
      </c>
      <c r="F277" s="38">
        <f t="shared" si="8"/>
        <v>0</v>
      </c>
      <c r="G277" s="48"/>
      <c r="H277" s="45" t="s">
        <v>9</v>
      </c>
      <c r="I277" s="45" t="s">
        <v>168</v>
      </c>
      <c r="J277" s="35" t="s">
        <v>11</v>
      </c>
      <c r="K277" s="27"/>
      <c r="L277" s="39">
        <v>1.39</v>
      </c>
      <c r="M277" s="38">
        <f t="shared" si="9"/>
        <v>0</v>
      </c>
    </row>
    <row r="278" spans="1:13" x14ac:dyDescent="0.25">
      <c r="A278" s="45" t="s">
        <v>9</v>
      </c>
      <c r="B278" s="45" t="s">
        <v>168</v>
      </c>
      <c r="C278" s="35" t="s">
        <v>11</v>
      </c>
      <c r="D278" s="27"/>
      <c r="E278" s="39">
        <v>1.52</v>
      </c>
      <c r="F278" s="38">
        <f t="shared" si="8"/>
        <v>0</v>
      </c>
      <c r="G278" s="48"/>
      <c r="H278" s="45" t="s">
        <v>9</v>
      </c>
      <c r="I278" s="45" t="s">
        <v>168</v>
      </c>
      <c r="J278" s="35" t="s">
        <v>11</v>
      </c>
      <c r="K278" s="27"/>
      <c r="L278" s="39">
        <v>1.52</v>
      </c>
      <c r="M278" s="38">
        <f t="shared" si="9"/>
        <v>0</v>
      </c>
    </row>
    <row r="279" spans="1:13" x14ac:dyDescent="0.25">
      <c r="A279" s="35" t="s">
        <v>33</v>
      </c>
      <c r="B279" s="45" t="s">
        <v>152</v>
      </c>
      <c r="C279" s="35" t="s">
        <v>153</v>
      </c>
      <c r="D279" s="27"/>
      <c r="E279" s="39">
        <v>3.37</v>
      </c>
      <c r="F279" s="38">
        <f t="shared" ref="F279:F282" si="10">SUM(E279*D279)</f>
        <v>0</v>
      </c>
      <c r="G279" s="48"/>
      <c r="H279" s="35" t="s">
        <v>33</v>
      </c>
      <c r="I279" s="45" t="s">
        <v>152</v>
      </c>
      <c r="J279" s="35" t="s">
        <v>153</v>
      </c>
      <c r="K279" s="27"/>
      <c r="L279" s="39">
        <v>3.37</v>
      </c>
      <c r="M279" s="38">
        <f t="shared" ref="M279:M282" si="11">SUM(L279*K279)</f>
        <v>0</v>
      </c>
    </row>
    <row r="280" spans="1:13" x14ac:dyDescent="0.25">
      <c r="A280" s="35" t="s">
        <v>33</v>
      </c>
      <c r="B280" s="45" t="s">
        <v>151</v>
      </c>
      <c r="C280" s="35" t="s">
        <v>153</v>
      </c>
      <c r="D280" s="27"/>
      <c r="E280" s="39">
        <v>6.74</v>
      </c>
      <c r="F280" s="38">
        <f t="shared" si="10"/>
        <v>0</v>
      </c>
      <c r="G280" s="48"/>
      <c r="H280" s="35" t="s">
        <v>33</v>
      </c>
      <c r="I280" s="45" t="s">
        <v>151</v>
      </c>
      <c r="J280" s="35" t="s">
        <v>153</v>
      </c>
      <c r="K280" s="27"/>
      <c r="L280" s="39">
        <v>6.74</v>
      </c>
      <c r="M280" s="38">
        <f t="shared" si="11"/>
        <v>0</v>
      </c>
    </row>
    <row r="281" spans="1:13" x14ac:dyDescent="0.25">
      <c r="A281" s="45" t="s">
        <v>9</v>
      </c>
      <c r="B281" s="45" t="s">
        <v>167</v>
      </c>
      <c r="C281" s="35" t="s">
        <v>11</v>
      </c>
      <c r="D281" s="27"/>
      <c r="E281" s="39">
        <v>3.79</v>
      </c>
      <c r="F281" s="38">
        <f t="shared" si="10"/>
        <v>0</v>
      </c>
      <c r="G281" s="48"/>
      <c r="H281" s="45" t="s">
        <v>9</v>
      </c>
      <c r="I281" s="45" t="s">
        <v>167</v>
      </c>
      <c r="J281" s="35" t="s">
        <v>11</v>
      </c>
      <c r="K281" s="27"/>
      <c r="L281" s="39">
        <v>3.79</v>
      </c>
      <c r="M281" s="38">
        <f t="shared" si="11"/>
        <v>0</v>
      </c>
    </row>
    <row r="282" spans="1:13" x14ac:dyDescent="0.25">
      <c r="A282" s="45" t="s">
        <v>9</v>
      </c>
      <c r="B282" s="45" t="s">
        <v>167</v>
      </c>
      <c r="C282" s="35" t="s">
        <v>11</v>
      </c>
      <c r="D282" s="27"/>
      <c r="E282" s="39">
        <v>1.23</v>
      </c>
      <c r="F282" s="38">
        <f t="shared" si="10"/>
        <v>0</v>
      </c>
      <c r="G282" s="48"/>
      <c r="H282" s="45" t="s">
        <v>9</v>
      </c>
      <c r="I282" s="45" t="s">
        <v>167</v>
      </c>
      <c r="J282" s="35" t="s">
        <v>11</v>
      </c>
      <c r="K282" s="27"/>
      <c r="L282" s="39">
        <v>1.23</v>
      </c>
      <c r="M282" s="38">
        <f t="shared" si="11"/>
        <v>0</v>
      </c>
    </row>
    <row r="283" spans="1:13" x14ac:dyDescent="0.25">
      <c r="A283" s="46" t="s">
        <v>42</v>
      </c>
      <c r="B283" s="47"/>
      <c r="C283" s="47"/>
      <c r="D283" s="28"/>
      <c r="E283" s="47">
        <f>SUM(E230:E282)</f>
        <v>725.61</v>
      </c>
      <c r="F283" s="54">
        <f>SUM(F150:F282)</f>
        <v>0</v>
      </c>
      <c r="G283" s="48"/>
      <c r="H283" s="46" t="s">
        <v>42</v>
      </c>
      <c r="I283" s="47"/>
      <c r="J283" s="47"/>
      <c r="K283" s="28"/>
      <c r="L283" s="47">
        <f>SUM(L230:L282)</f>
        <v>725.61</v>
      </c>
      <c r="M283" s="54">
        <f>SUM(M150:M282)</f>
        <v>0</v>
      </c>
    </row>
    <row r="284" spans="1:13" ht="15.75" thickBot="1" x14ac:dyDescent="0.3">
      <c r="A284" s="48"/>
      <c r="B284" s="48"/>
      <c r="C284" s="48"/>
      <c r="E284" s="48"/>
      <c r="F284" s="48"/>
      <c r="G284" s="48"/>
      <c r="H284" s="48"/>
      <c r="I284" s="48"/>
      <c r="J284" s="48"/>
      <c r="L284" s="48"/>
      <c r="M284" s="48"/>
    </row>
    <row r="285" spans="1:13" ht="15.75" thickBot="1" x14ac:dyDescent="0.3">
      <c r="A285" s="49" t="s">
        <v>188</v>
      </c>
      <c r="B285" s="50"/>
      <c r="C285" s="50"/>
      <c r="D285" s="23"/>
      <c r="E285" s="50"/>
      <c r="F285" s="55"/>
      <c r="G285" s="48"/>
      <c r="H285" s="49" t="s">
        <v>188</v>
      </c>
      <c r="I285" s="50"/>
      <c r="J285" s="50"/>
      <c r="K285" s="23"/>
      <c r="L285" s="50"/>
      <c r="M285" s="55"/>
    </row>
    <row r="286" spans="1:13" x14ac:dyDescent="0.25">
      <c r="A286" s="48"/>
      <c r="B286" s="48"/>
      <c r="C286" s="48"/>
      <c r="E286" s="48"/>
      <c r="F286" s="48"/>
      <c r="G286" s="48"/>
      <c r="H286" s="48"/>
      <c r="I286" s="48"/>
      <c r="J286" s="48"/>
      <c r="L286" s="48"/>
      <c r="M286" s="48"/>
    </row>
    <row r="287" spans="1:13" x14ac:dyDescent="0.25">
      <c r="A287" s="51" t="s">
        <v>3</v>
      </c>
      <c r="B287" s="48"/>
      <c r="C287" s="48"/>
      <c r="E287" s="48"/>
      <c r="F287" s="48"/>
      <c r="G287" s="48"/>
      <c r="H287" s="51" t="s">
        <v>3</v>
      </c>
      <c r="I287" s="48"/>
      <c r="J287" s="48"/>
      <c r="L287" s="48"/>
      <c r="M287" s="48"/>
    </row>
    <row r="288" spans="1:13" ht="45" x14ac:dyDescent="0.25">
      <c r="A288" s="31" t="s">
        <v>4</v>
      </c>
      <c r="B288" s="31" t="s">
        <v>5</v>
      </c>
      <c r="C288" s="31" t="s">
        <v>6</v>
      </c>
      <c r="D288" s="26" t="s">
        <v>7</v>
      </c>
      <c r="E288" s="31" t="s">
        <v>8</v>
      </c>
      <c r="F288" s="52" t="s">
        <v>228</v>
      </c>
      <c r="G288" s="48"/>
      <c r="H288" s="31" t="s">
        <v>4</v>
      </c>
      <c r="I288" s="31" t="s">
        <v>5</v>
      </c>
      <c r="J288" s="31" t="s">
        <v>6</v>
      </c>
      <c r="K288" s="26" t="s">
        <v>7</v>
      </c>
      <c r="L288" s="31" t="s">
        <v>8</v>
      </c>
      <c r="M288" s="52" t="s">
        <v>228</v>
      </c>
    </row>
    <row r="289" spans="1:13" x14ac:dyDescent="0.25">
      <c r="A289" s="35" t="s">
        <v>45</v>
      </c>
      <c r="B289" s="34" t="s">
        <v>189</v>
      </c>
      <c r="C289" s="35" t="s">
        <v>18</v>
      </c>
      <c r="D289" s="27"/>
      <c r="E289" s="59">
        <v>1001</v>
      </c>
      <c r="F289" s="38">
        <f>SUM(E289*D289)</f>
        <v>0</v>
      </c>
      <c r="G289" s="48"/>
      <c r="H289" s="35" t="s">
        <v>45</v>
      </c>
      <c r="I289" s="34" t="s">
        <v>189</v>
      </c>
      <c r="J289" s="35" t="s">
        <v>18</v>
      </c>
      <c r="K289" s="27"/>
      <c r="L289" s="59">
        <v>1001</v>
      </c>
      <c r="M289" s="38">
        <f>SUM(L289*K289)</f>
        <v>0</v>
      </c>
    </row>
    <row r="290" spans="1:13" x14ac:dyDescent="0.25">
      <c r="A290" s="35" t="s">
        <v>45</v>
      </c>
      <c r="B290" s="34" t="s">
        <v>190</v>
      </c>
      <c r="C290" s="35" t="s">
        <v>18</v>
      </c>
      <c r="D290" s="27"/>
      <c r="E290" s="40">
        <v>25</v>
      </c>
      <c r="F290" s="38">
        <f t="shared" ref="F290:F351" si="12">SUM(E290*D290)</f>
        <v>0</v>
      </c>
      <c r="G290" s="48"/>
      <c r="H290" s="35" t="s">
        <v>45</v>
      </c>
      <c r="I290" s="34" t="s">
        <v>190</v>
      </c>
      <c r="J290" s="35" t="s">
        <v>18</v>
      </c>
      <c r="K290" s="27"/>
      <c r="L290" s="40">
        <v>25</v>
      </c>
      <c r="M290" s="38">
        <f t="shared" ref="M290:M349" si="13">SUM(L290*K290)</f>
        <v>0</v>
      </c>
    </row>
    <row r="291" spans="1:13" x14ac:dyDescent="0.25">
      <c r="A291" s="35" t="s">
        <v>45</v>
      </c>
      <c r="B291" s="34" t="s">
        <v>191</v>
      </c>
      <c r="C291" s="35" t="s">
        <v>18</v>
      </c>
      <c r="D291" s="27"/>
      <c r="E291" s="57">
        <v>66</v>
      </c>
      <c r="F291" s="38">
        <f t="shared" si="12"/>
        <v>0</v>
      </c>
      <c r="G291" s="48"/>
      <c r="H291" s="35" t="s">
        <v>45</v>
      </c>
      <c r="I291" s="34" t="s">
        <v>191</v>
      </c>
      <c r="J291" s="35" t="s">
        <v>18</v>
      </c>
      <c r="K291" s="27"/>
      <c r="L291" s="57">
        <v>66</v>
      </c>
      <c r="M291" s="38">
        <f t="shared" si="13"/>
        <v>0</v>
      </c>
    </row>
    <row r="292" spans="1:13" x14ac:dyDescent="0.25">
      <c r="A292" s="35" t="s">
        <v>45</v>
      </c>
      <c r="B292" s="41" t="s">
        <v>192</v>
      </c>
      <c r="C292" s="35" t="s">
        <v>18</v>
      </c>
      <c r="D292" s="27"/>
      <c r="E292" s="57">
        <v>25</v>
      </c>
      <c r="F292" s="38">
        <f t="shared" si="12"/>
        <v>0</v>
      </c>
      <c r="G292" s="48"/>
      <c r="H292" s="35" t="s">
        <v>45</v>
      </c>
      <c r="I292" s="41" t="s">
        <v>192</v>
      </c>
      <c r="J292" s="35" t="s">
        <v>18</v>
      </c>
      <c r="K292" s="27"/>
      <c r="L292" s="57">
        <v>25</v>
      </c>
      <c r="M292" s="38">
        <f t="shared" si="13"/>
        <v>0</v>
      </c>
    </row>
    <row r="293" spans="1:13" x14ac:dyDescent="0.25">
      <c r="A293" s="35" t="s">
        <v>33</v>
      </c>
      <c r="B293" s="41" t="s">
        <v>63</v>
      </c>
      <c r="C293" s="35" t="s">
        <v>14</v>
      </c>
      <c r="D293" s="27"/>
      <c r="E293" s="57">
        <v>17</v>
      </c>
      <c r="F293" s="38">
        <f t="shared" si="12"/>
        <v>0</v>
      </c>
      <c r="G293" s="48"/>
      <c r="H293" s="35" t="s">
        <v>33</v>
      </c>
      <c r="I293" s="41" t="s">
        <v>63</v>
      </c>
      <c r="J293" s="35" t="s">
        <v>14</v>
      </c>
      <c r="K293" s="27"/>
      <c r="L293" s="57">
        <v>17</v>
      </c>
      <c r="M293" s="38">
        <f t="shared" si="13"/>
        <v>0</v>
      </c>
    </row>
    <row r="294" spans="1:13" x14ac:dyDescent="0.25">
      <c r="A294" s="35" t="s">
        <v>33</v>
      </c>
      <c r="B294" s="41" t="s">
        <v>193</v>
      </c>
      <c r="C294" s="35" t="s">
        <v>39</v>
      </c>
      <c r="D294" s="27"/>
      <c r="E294" s="57">
        <v>2</v>
      </c>
      <c r="F294" s="38">
        <f t="shared" si="12"/>
        <v>0</v>
      </c>
      <c r="G294" s="48"/>
      <c r="H294" s="35" t="s">
        <v>33</v>
      </c>
      <c r="I294" s="41" t="s">
        <v>193</v>
      </c>
      <c r="J294" s="35" t="s">
        <v>39</v>
      </c>
      <c r="K294" s="27"/>
      <c r="L294" s="57">
        <v>2</v>
      </c>
      <c r="M294" s="38">
        <f t="shared" si="13"/>
        <v>0</v>
      </c>
    </row>
    <row r="295" spans="1:13" x14ac:dyDescent="0.25">
      <c r="A295" s="35" t="s">
        <v>33</v>
      </c>
      <c r="B295" s="41" t="s">
        <v>152</v>
      </c>
      <c r="C295" s="35" t="s">
        <v>39</v>
      </c>
      <c r="D295" s="27"/>
      <c r="E295" s="57">
        <v>2</v>
      </c>
      <c r="F295" s="38">
        <f t="shared" si="12"/>
        <v>0</v>
      </c>
      <c r="G295" s="48"/>
      <c r="H295" s="35" t="s">
        <v>33</v>
      </c>
      <c r="I295" s="41" t="s">
        <v>152</v>
      </c>
      <c r="J295" s="35" t="s">
        <v>39</v>
      </c>
      <c r="K295" s="27"/>
      <c r="L295" s="57">
        <v>2</v>
      </c>
      <c r="M295" s="38">
        <f t="shared" si="13"/>
        <v>0</v>
      </c>
    </row>
    <row r="296" spans="1:13" x14ac:dyDescent="0.25">
      <c r="A296" s="35" t="s">
        <v>33</v>
      </c>
      <c r="B296" s="41" t="s">
        <v>169</v>
      </c>
      <c r="C296" s="35" t="s">
        <v>14</v>
      </c>
      <c r="D296" s="27"/>
      <c r="E296" s="57">
        <v>22</v>
      </c>
      <c r="F296" s="38">
        <f t="shared" si="12"/>
        <v>0</v>
      </c>
      <c r="G296" s="48"/>
      <c r="H296" s="35" t="s">
        <v>33</v>
      </c>
      <c r="I296" s="41" t="s">
        <v>169</v>
      </c>
      <c r="J296" s="35" t="s">
        <v>14</v>
      </c>
      <c r="K296" s="27"/>
      <c r="L296" s="57">
        <v>22</v>
      </c>
      <c r="M296" s="38">
        <f t="shared" si="13"/>
        <v>0</v>
      </c>
    </row>
    <row r="297" spans="1:13" x14ac:dyDescent="0.25">
      <c r="A297" s="35" t="s">
        <v>33</v>
      </c>
      <c r="B297" s="41" t="s">
        <v>110</v>
      </c>
      <c r="C297" s="35" t="s">
        <v>51</v>
      </c>
      <c r="D297" s="27"/>
      <c r="E297" s="57">
        <v>154</v>
      </c>
      <c r="F297" s="38">
        <f t="shared" si="12"/>
        <v>0</v>
      </c>
      <c r="G297" s="48"/>
      <c r="H297" s="35" t="s">
        <v>33</v>
      </c>
      <c r="I297" s="41" t="s">
        <v>110</v>
      </c>
      <c r="J297" s="35" t="s">
        <v>51</v>
      </c>
      <c r="K297" s="27"/>
      <c r="L297" s="57">
        <v>154</v>
      </c>
      <c r="M297" s="38">
        <f t="shared" si="13"/>
        <v>0</v>
      </c>
    </row>
    <row r="298" spans="1:13" x14ac:dyDescent="0.25">
      <c r="A298" s="34" t="s">
        <v>12</v>
      </c>
      <c r="B298" s="41" t="s">
        <v>194</v>
      </c>
      <c r="C298" s="35" t="s">
        <v>14</v>
      </c>
      <c r="D298" s="27"/>
      <c r="E298" s="57">
        <v>14</v>
      </c>
      <c r="F298" s="38">
        <f t="shared" si="12"/>
        <v>0</v>
      </c>
      <c r="G298" s="48"/>
      <c r="H298" s="34" t="s">
        <v>12</v>
      </c>
      <c r="I298" s="41" t="s">
        <v>194</v>
      </c>
      <c r="J298" s="35" t="s">
        <v>14</v>
      </c>
      <c r="K298" s="27"/>
      <c r="L298" s="57">
        <v>14</v>
      </c>
      <c r="M298" s="38">
        <f t="shared" si="13"/>
        <v>0</v>
      </c>
    </row>
    <row r="299" spans="1:13" x14ac:dyDescent="0.25">
      <c r="A299" s="34" t="s">
        <v>12</v>
      </c>
      <c r="B299" s="41" t="s">
        <v>65</v>
      </c>
      <c r="C299" s="35" t="s">
        <v>14</v>
      </c>
      <c r="D299" s="27"/>
      <c r="E299" s="57">
        <v>18</v>
      </c>
      <c r="F299" s="38">
        <f t="shared" si="12"/>
        <v>0</v>
      </c>
      <c r="G299" s="48"/>
      <c r="H299" s="34" t="s">
        <v>12</v>
      </c>
      <c r="I299" s="41" t="s">
        <v>65</v>
      </c>
      <c r="J299" s="35" t="s">
        <v>14</v>
      </c>
      <c r="K299" s="27"/>
      <c r="L299" s="57">
        <v>18</v>
      </c>
      <c r="M299" s="38">
        <f t="shared" si="13"/>
        <v>0</v>
      </c>
    </row>
    <row r="300" spans="1:13" x14ac:dyDescent="0.25">
      <c r="A300" s="34" t="s">
        <v>12</v>
      </c>
      <c r="B300" s="41" t="s">
        <v>158</v>
      </c>
      <c r="C300" s="35" t="s">
        <v>14</v>
      </c>
      <c r="D300" s="27"/>
      <c r="E300" s="57">
        <v>4</v>
      </c>
      <c r="F300" s="38">
        <f t="shared" si="12"/>
        <v>0</v>
      </c>
      <c r="G300" s="48"/>
      <c r="H300" s="34" t="s">
        <v>12</v>
      </c>
      <c r="I300" s="41" t="s">
        <v>158</v>
      </c>
      <c r="J300" s="35" t="s">
        <v>14</v>
      </c>
      <c r="K300" s="27"/>
      <c r="L300" s="57">
        <v>4</v>
      </c>
      <c r="M300" s="38">
        <f t="shared" si="13"/>
        <v>0</v>
      </c>
    </row>
    <row r="301" spans="1:13" x14ac:dyDescent="0.25">
      <c r="A301" s="34" t="s">
        <v>109</v>
      </c>
      <c r="B301" s="41" t="s">
        <v>117</v>
      </c>
      <c r="C301" s="35" t="s">
        <v>51</v>
      </c>
      <c r="D301" s="27"/>
      <c r="E301" s="57">
        <v>14</v>
      </c>
      <c r="F301" s="38">
        <f t="shared" si="12"/>
        <v>0</v>
      </c>
      <c r="G301" s="48"/>
      <c r="H301" s="34" t="s">
        <v>109</v>
      </c>
      <c r="I301" s="41" t="s">
        <v>117</v>
      </c>
      <c r="J301" s="35" t="s">
        <v>51</v>
      </c>
      <c r="K301" s="27"/>
      <c r="L301" s="57">
        <v>14</v>
      </c>
      <c r="M301" s="38">
        <f t="shared" si="13"/>
        <v>0</v>
      </c>
    </row>
    <row r="302" spans="1:13" x14ac:dyDescent="0.25">
      <c r="A302" s="34" t="s">
        <v>12</v>
      </c>
      <c r="B302" s="41" t="s">
        <v>81</v>
      </c>
      <c r="C302" s="35" t="s">
        <v>14</v>
      </c>
      <c r="D302" s="27"/>
      <c r="E302" s="57">
        <v>12</v>
      </c>
      <c r="F302" s="38">
        <f t="shared" si="12"/>
        <v>0</v>
      </c>
      <c r="G302" s="48"/>
      <c r="H302" s="34" t="s">
        <v>12</v>
      </c>
      <c r="I302" s="41" t="s">
        <v>81</v>
      </c>
      <c r="J302" s="35" t="s">
        <v>14</v>
      </c>
      <c r="K302" s="27"/>
      <c r="L302" s="57">
        <v>12</v>
      </c>
      <c r="M302" s="38">
        <f t="shared" si="13"/>
        <v>0</v>
      </c>
    </row>
    <row r="303" spans="1:13" x14ac:dyDescent="0.25">
      <c r="A303" s="34" t="s">
        <v>12</v>
      </c>
      <c r="B303" s="41" t="s">
        <v>82</v>
      </c>
      <c r="C303" s="35" t="s">
        <v>14</v>
      </c>
      <c r="D303" s="27"/>
      <c r="E303" s="57">
        <v>12</v>
      </c>
      <c r="F303" s="38">
        <f t="shared" si="12"/>
        <v>0</v>
      </c>
      <c r="G303" s="48"/>
      <c r="H303" s="34" t="s">
        <v>12</v>
      </c>
      <c r="I303" s="41" t="s">
        <v>82</v>
      </c>
      <c r="J303" s="35" t="s">
        <v>14</v>
      </c>
      <c r="K303" s="27"/>
      <c r="L303" s="57">
        <v>12</v>
      </c>
      <c r="M303" s="38">
        <f t="shared" si="13"/>
        <v>0</v>
      </c>
    </row>
    <row r="304" spans="1:13" x14ac:dyDescent="0.25">
      <c r="A304" s="34" t="s">
        <v>66</v>
      </c>
      <c r="B304" s="41" t="s">
        <v>195</v>
      </c>
      <c r="C304" s="35" t="s">
        <v>68</v>
      </c>
      <c r="D304" s="27"/>
      <c r="E304" s="57">
        <v>9</v>
      </c>
      <c r="F304" s="38">
        <f t="shared" si="12"/>
        <v>0</v>
      </c>
      <c r="G304" s="48"/>
      <c r="H304" s="34" t="s">
        <v>66</v>
      </c>
      <c r="I304" s="41" t="s">
        <v>195</v>
      </c>
      <c r="J304" s="35" t="s">
        <v>68</v>
      </c>
      <c r="K304" s="27"/>
      <c r="L304" s="57">
        <v>9</v>
      </c>
      <c r="M304" s="38">
        <f t="shared" si="13"/>
        <v>0</v>
      </c>
    </row>
    <row r="305" spans="1:13" x14ac:dyDescent="0.25">
      <c r="A305" s="34" t="s">
        <v>66</v>
      </c>
      <c r="B305" s="41" t="s">
        <v>196</v>
      </c>
      <c r="C305" s="35" t="s">
        <v>68</v>
      </c>
      <c r="D305" s="27"/>
      <c r="E305" s="57">
        <v>10</v>
      </c>
      <c r="F305" s="38">
        <f t="shared" si="12"/>
        <v>0</v>
      </c>
      <c r="G305" s="48"/>
      <c r="H305" s="34" t="s">
        <v>66</v>
      </c>
      <c r="I305" s="41" t="s">
        <v>196</v>
      </c>
      <c r="J305" s="35" t="s">
        <v>68</v>
      </c>
      <c r="K305" s="27"/>
      <c r="L305" s="57">
        <v>10</v>
      </c>
      <c r="M305" s="38">
        <f t="shared" si="13"/>
        <v>0</v>
      </c>
    </row>
    <row r="306" spans="1:13" x14ac:dyDescent="0.25">
      <c r="A306" s="34" t="s">
        <v>66</v>
      </c>
      <c r="B306" s="34" t="s">
        <v>197</v>
      </c>
      <c r="C306" s="35" t="s">
        <v>11</v>
      </c>
      <c r="D306" s="27"/>
      <c r="E306" s="40">
        <v>4</v>
      </c>
      <c r="F306" s="38">
        <f t="shared" si="12"/>
        <v>0</v>
      </c>
      <c r="G306" s="48"/>
      <c r="H306" s="34" t="s">
        <v>66</v>
      </c>
      <c r="I306" s="34" t="s">
        <v>197</v>
      </c>
      <c r="J306" s="35" t="s">
        <v>11</v>
      </c>
      <c r="K306" s="27"/>
      <c r="L306" s="40">
        <v>4</v>
      </c>
      <c r="M306" s="38">
        <f t="shared" si="13"/>
        <v>0</v>
      </c>
    </row>
    <row r="307" spans="1:13" x14ac:dyDescent="0.25">
      <c r="A307" s="34" t="s">
        <v>12</v>
      </c>
      <c r="B307" s="34" t="s">
        <v>56</v>
      </c>
      <c r="C307" s="35" t="s">
        <v>14</v>
      </c>
      <c r="D307" s="27"/>
      <c r="E307" s="40">
        <v>8</v>
      </c>
      <c r="F307" s="38">
        <f t="shared" si="12"/>
        <v>0</v>
      </c>
      <c r="G307" s="48"/>
      <c r="H307" s="34" t="s">
        <v>12</v>
      </c>
      <c r="I307" s="34" t="s">
        <v>56</v>
      </c>
      <c r="J307" s="35" t="s">
        <v>14</v>
      </c>
      <c r="K307" s="27"/>
      <c r="L307" s="40">
        <v>8</v>
      </c>
      <c r="M307" s="38">
        <f t="shared" si="13"/>
        <v>0</v>
      </c>
    </row>
    <row r="308" spans="1:13" x14ac:dyDescent="0.25">
      <c r="A308" s="34" t="s">
        <v>12</v>
      </c>
      <c r="B308" s="34" t="s">
        <v>198</v>
      </c>
      <c r="C308" s="35" t="s">
        <v>14</v>
      </c>
      <c r="D308" s="27"/>
      <c r="E308" s="40">
        <v>31</v>
      </c>
      <c r="F308" s="38">
        <f t="shared" si="12"/>
        <v>0</v>
      </c>
      <c r="G308" s="48"/>
      <c r="H308" s="34" t="s">
        <v>12</v>
      </c>
      <c r="I308" s="34" t="s">
        <v>198</v>
      </c>
      <c r="J308" s="35" t="s">
        <v>14</v>
      </c>
      <c r="K308" s="27"/>
      <c r="L308" s="40">
        <v>31</v>
      </c>
      <c r="M308" s="38">
        <f t="shared" si="13"/>
        <v>0</v>
      </c>
    </row>
    <row r="309" spans="1:13" x14ac:dyDescent="0.25">
      <c r="A309" s="34" t="s">
        <v>12</v>
      </c>
      <c r="B309" s="34" t="s">
        <v>199</v>
      </c>
      <c r="C309" s="35" t="s">
        <v>14</v>
      </c>
      <c r="D309" s="27"/>
      <c r="E309" s="40">
        <v>48</v>
      </c>
      <c r="F309" s="38">
        <f t="shared" si="12"/>
        <v>0</v>
      </c>
      <c r="G309" s="48"/>
      <c r="H309" s="34" t="s">
        <v>12</v>
      </c>
      <c r="I309" s="34" t="s">
        <v>199</v>
      </c>
      <c r="J309" s="35" t="s">
        <v>14</v>
      </c>
      <c r="K309" s="27"/>
      <c r="L309" s="40">
        <v>48</v>
      </c>
      <c r="M309" s="38">
        <f t="shared" si="13"/>
        <v>0</v>
      </c>
    </row>
    <row r="310" spans="1:13" x14ac:dyDescent="0.25">
      <c r="A310" s="34" t="s">
        <v>12</v>
      </c>
      <c r="B310" s="34" t="s">
        <v>108</v>
      </c>
      <c r="C310" s="35" t="s">
        <v>14</v>
      </c>
      <c r="D310" s="27"/>
      <c r="E310" s="40">
        <v>94</v>
      </c>
      <c r="F310" s="38">
        <f t="shared" si="12"/>
        <v>0</v>
      </c>
      <c r="G310" s="48"/>
      <c r="H310" s="34" t="s">
        <v>12</v>
      </c>
      <c r="I310" s="34" t="s">
        <v>108</v>
      </c>
      <c r="J310" s="35" t="s">
        <v>14</v>
      </c>
      <c r="K310" s="27"/>
      <c r="L310" s="40">
        <v>94</v>
      </c>
      <c r="M310" s="38">
        <f t="shared" si="13"/>
        <v>0</v>
      </c>
    </row>
    <row r="311" spans="1:13" x14ac:dyDescent="0.25">
      <c r="A311" s="34" t="s">
        <v>12</v>
      </c>
      <c r="B311" s="34" t="s">
        <v>200</v>
      </c>
      <c r="C311" s="35" t="s">
        <v>14</v>
      </c>
      <c r="D311" s="27"/>
      <c r="E311" s="40">
        <v>24</v>
      </c>
      <c r="F311" s="38">
        <f t="shared" si="12"/>
        <v>0</v>
      </c>
      <c r="G311" s="48"/>
      <c r="H311" s="34" t="s">
        <v>12</v>
      </c>
      <c r="I311" s="34" t="s">
        <v>200</v>
      </c>
      <c r="J311" s="35" t="s">
        <v>14</v>
      </c>
      <c r="K311" s="27"/>
      <c r="L311" s="40">
        <v>24</v>
      </c>
      <c r="M311" s="38">
        <f t="shared" si="13"/>
        <v>0</v>
      </c>
    </row>
    <row r="312" spans="1:13" x14ac:dyDescent="0.25">
      <c r="A312" s="34" t="s">
        <v>12</v>
      </c>
      <c r="B312" s="45" t="s">
        <v>13</v>
      </c>
      <c r="C312" s="35" t="s">
        <v>14</v>
      </c>
      <c r="D312" s="27"/>
      <c r="E312" s="58">
        <v>150</v>
      </c>
      <c r="F312" s="38">
        <f t="shared" si="12"/>
        <v>0</v>
      </c>
      <c r="G312" s="48"/>
      <c r="H312" s="34" t="s">
        <v>12</v>
      </c>
      <c r="I312" s="45" t="s">
        <v>13</v>
      </c>
      <c r="J312" s="35" t="s">
        <v>14</v>
      </c>
      <c r="K312" s="27"/>
      <c r="L312" s="58">
        <v>150</v>
      </c>
      <c r="M312" s="38">
        <f t="shared" si="13"/>
        <v>0</v>
      </c>
    </row>
    <row r="313" spans="1:13" x14ac:dyDescent="0.25">
      <c r="A313" s="35" t="s">
        <v>33</v>
      </c>
      <c r="B313" s="45" t="s">
        <v>111</v>
      </c>
      <c r="C313" s="35" t="s">
        <v>14</v>
      </c>
      <c r="D313" s="27"/>
      <c r="E313" s="58">
        <v>220</v>
      </c>
      <c r="F313" s="38">
        <f t="shared" si="12"/>
        <v>0</v>
      </c>
      <c r="G313" s="48"/>
      <c r="H313" s="35" t="s">
        <v>33</v>
      </c>
      <c r="I313" s="45" t="s">
        <v>111</v>
      </c>
      <c r="J313" s="35" t="s">
        <v>14</v>
      </c>
      <c r="K313" s="27"/>
      <c r="L313" s="58">
        <v>220</v>
      </c>
      <c r="M313" s="38">
        <f t="shared" si="13"/>
        <v>0</v>
      </c>
    </row>
    <row r="314" spans="1:13" x14ac:dyDescent="0.25">
      <c r="A314" s="34" t="s">
        <v>19</v>
      </c>
      <c r="B314" s="45" t="s">
        <v>112</v>
      </c>
      <c r="C314" s="35" t="s">
        <v>32</v>
      </c>
      <c r="D314" s="27"/>
      <c r="E314" s="58">
        <v>53</v>
      </c>
      <c r="F314" s="38">
        <f t="shared" si="12"/>
        <v>0</v>
      </c>
      <c r="G314" s="48"/>
      <c r="H314" s="34" t="s">
        <v>19</v>
      </c>
      <c r="I314" s="45" t="s">
        <v>112</v>
      </c>
      <c r="J314" s="35" t="s">
        <v>32</v>
      </c>
      <c r="K314" s="27"/>
      <c r="L314" s="58">
        <v>53</v>
      </c>
      <c r="M314" s="38">
        <f t="shared" si="13"/>
        <v>0</v>
      </c>
    </row>
    <row r="315" spans="1:13" x14ac:dyDescent="0.25">
      <c r="A315" s="34" t="s">
        <v>19</v>
      </c>
      <c r="B315" s="45" t="s">
        <v>201</v>
      </c>
      <c r="C315" s="35" t="s">
        <v>32</v>
      </c>
      <c r="D315" s="27"/>
      <c r="E315" s="58">
        <v>19</v>
      </c>
      <c r="F315" s="38">
        <f t="shared" si="12"/>
        <v>0</v>
      </c>
      <c r="G315" s="48"/>
      <c r="H315" s="34" t="s">
        <v>19</v>
      </c>
      <c r="I315" s="45" t="s">
        <v>201</v>
      </c>
      <c r="J315" s="35" t="s">
        <v>32</v>
      </c>
      <c r="K315" s="27"/>
      <c r="L315" s="58">
        <v>19</v>
      </c>
      <c r="M315" s="38">
        <f t="shared" si="13"/>
        <v>0</v>
      </c>
    </row>
    <row r="316" spans="1:13" x14ac:dyDescent="0.25">
      <c r="A316" s="35" t="s">
        <v>45</v>
      </c>
      <c r="B316" s="45" t="s">
        <v>202</v>
      </c>
      <c r="C316" s="35" t="s">
        <v>18</v>
      </c>
      <c r="D316" s="27"/>
      <c r="E316" s="58">
        <v>30</v>
      </c>
      <c r="F316" s="38">
        <f t="shared" si="12"/>
        <v>0</v>
      </c>
      <c r="G316" s="48"/>
      <c r="H316" s="35" t="s">
        <v>45</v>
      </c>
      <c r="I316" s="45" t="s">
        <v>202</v>
      </c>
      <c r="J316" s="35" t="s">
        <v>18</v>
      </c>
      <c r="K316" s="27"/>
      <c r="L316" s="58">
        <v>30</v>
      </c>
      <c r="M316" s="38">
        <f t="shared" si="13"/>
        <v>0</v>
      </c>
    </row>
    <row r="317" spans="1:13" x14ac:dyDescent="0.25">
      <c r="A317" s="35" t="s">
        <v>45</v>
      </c>
      <c r="B317" s="45" t="s">
        <v>203</v>
      </c>
      <c r="C317" s="35" t="s">
        <v>18</v>
      </c>
      <c r="D317" s="27"/>
      <c r="E317" s="58">
        <v>20</v>
      </c>
      <c r="F317" s="38">
        <f t="shared" si="12"/>
        <v>0</v>
      </c>
      <c r="G317" s="48"/>
      <c r="H317" s="35" t="s">
        <v>45</v>
      </c>
      <c r="I317" s="45" t="s">
        <v>203</v>
      </c>
      <c r="J317" s="35" t="s">
        <v>18</v>
      </c>
      <c r="K317" s="27"/>
      <c r="L317" s="58">
        <v>20</v>
      </c>
      <c r="M317" s="38">
        <f t="shared" si="13"/>
        <v>0</v>
      </c>
    </row>
    <row r="318" spans="1:13" x14ac:dyDescent="0.25">
      <c r="A318" s="35" t="s">
        <v>45</v>
      </c>
      <c r="B318" s="45" t="s">
        <v>204</v>
      </c>
      <c r="C318" s="35" t="s">
        <v>18</v>
      </c>
      <c r="D318" s="27"/>
      <c r="E318" s="58">
        <v>9</v>
      </c>
      <c r="F318" s="38">
        <f t="shared" si="12"/>
        <v>0</v>
      </c>
      <c r="G318" s="48"/>
      <c r="H318" s="35" t="s">
        <v>45</v>
      </c>
      <c r="I318" s="45" t="s">
        <v>204</v>
      </c>
      <c r="J318" s="35" t="s">
        <v>18</v>
      </c>
      <c r="K318" s="27"/>
      <c r="L318" s="58">
        <v>9</v>
      </c>
      <c r="M318" s="38">
        <f t="shared" si="13"/>
        <v>0</v>
      </c>
    </row>
    <row r="319" spans="1:13" x14ac:dyDescent="0.25">
      <c r="A319" s="35" t="s">
        <v>33</v>
      </c>
      <c r="B319" s="45" t="s">
        <v>205</v>
      </c>
      <c r="C319" s="36" t="s">
        <v>14</v>
      </c>
      <c r="D319" s="27"/>
      <c r="E319" s="58">
        <v>24</v>
      </c>
      <c r="F319" s="38">
        <f t="shared" si="12"/>
        <v>0</v>
      </c>
      <c r="G319" s="48"/>
      <c r="H319" s="35" t="s">
        <v>33</v>
      </c>
      <c r="I319" s="45" t="s">
        <v>205</v>
      </c>
      <c r="J319" s="36" t="s">
        <v>14</v>
      </c>
      <c r="K319" s="27"/>
      <c r="L319" s="58">
        <v>24</v>
      </c>
      <c r="M319" s="38">
        <f t="shared" si="13"/>
        <v>0</v>
      </c>
    </row>
    <row r="320" spans="1:13" x14ac:dyDescent="0.25">
      <c r="A320" s="35" t="s">
        <v>33</v>
      </c>
      <c r="B320" s="45" t="s">
        <v>206</v>
      </c>
      <c r="C320" s="36" t="s">
        <v>14</v>
      </c>
      <c r="D320" s="27"/>
      <c r="E320" s="58">
        <v>5</v>
      </c>
      <c r="F320" s="38">
        <f t="shared" si="12"/>
        <v>0</v>
      </c>
      <c r="G320" s="48"/>
      <c r="H320" s="35" t="s">
        <v>33</v>
      </c>
      <c r="I320" s="45" t="s">
        <v>206</v>
      </c>
      <c r="J320" s="36" t="s">
        <v>14</v>
      </c>
      <c r="K320" s="27"/>
      <c r="L320" s="58">
        <v>5</v>
      </c>
      <c r="M320" s="38">
        <f t="shared" si="13"/>
        <v>0</v>
      </c>
    </row>
    <row r="321" spans="1:13" x14ac:dyDescent="0.25">
      <c r="A321" s="35" t="s">
        <v>33</v>
      </c>
      <c r="B321" s="45" t="s">
        <v>156</v>
      </c>
      <c r="C321" s="36" t="s">
        <v>14</v>
      </c>
      <c r="D321" s="27"/>
      <c r="E321" s="58">
        <v>111</v>
      </c>
      <c r="F321" s="38">
        <f t="shared" si="12"/>
        <v>0</v>
      </c>
      <c r="G321" s="48"/>
      <c r="H321" s="35" t="s">
        <v>33</v>
      </c>
      <c r="I321" s="45" t="s">
        <v>156</v>
      </c>
      <c r="J321" s="36" t="s">
        <v>14</v>
      </c>
      <c r="K321" s="27"/>
      <c r="L321" s="58">
        <v>111</v>
      </c>
      <c r="M321" s="38">
        <f t="shared" si="13"/>
        <v>0</v>
      </c>
    </row>
    <row r="322" spans="1:13" x14ac:dyDescent="0.25">
      <c r="A322" s="35" t="s">
        <v>33</v>
      </c>
      <c r="B322" s="45" t="s">
        <v>125</v>
      </c>
      <c r="C322" s="35" t="s">
        <v>39</v>
      </c>
      <c r="D322" s="27"/>
      <c r="E322" s="58">
        <v>2</v>
      </c>
      <c r="F322" s="38">
        <f t="shared" si="12"/>
        <v>0</v>
      </c>
      <c r="G322" s="48"/>
      <c r="H322" s="35" t="s">
        <v>33</v>
      </c>
      <c r="I322" s="45" t="s">
        <v>125</v>
      </c>
      <c r="J322" s="35" t="s">
        <v>39</v>
      </c>
      <c r="K322" s="27"/>
      <c r="L322" s="58">
        <v>2</v>
      </c>
      <c r="M322" s="38">
        <f t="shared" si="13"/>
        <v>0</v>
      </c>
    </row>
    <row r="323" spans="1:13" x14ac:dyDescent="0.25">
      <c r="A323" s="45" t="s">
        <v>66</v>
      </c>
      <c r="B323" s="45" t="s">
        <v>207</v>
      </c>
      <c r="C323" s="36" t="s">
        <v>32</v>
      </c>
      <c r="D323" s="27"/>
      <c r="E323" s="58">
        <v>10</v>
      </c>
      <c r="F323" s="38">
        <f t="shared" si="12"/>
        <v>0</v>
      </c>
      <c r="G323" s="48"/>
      <c r="H323" s="45" t="s">
        <v>66</v>
      </c>
      <c r="I323" s="45" t="s">
        <v>207</v>
      </c>
      <c r="J323" s="36" t="s">
        <v>32</v>
      </c>
      <c r="K323" s="27"/>
      <c r="L323" s="58">
        <v>10</v>
      </c>
      <c r="M323" s="38">
        <f t="shared" si="13"/>
        <v>0</v>
      </c>
    </row>
    <row r="324" spans="1:13" x14ac:dyDescent="0.25">
      <c r="A324" s="45" t="s">
        <v>66</v>
      </c>
      <c r="B324" s="45" t="s">
        <v>208</v>
      </c>
      <c r="C324" s="35" t="s">
        <v>32</v>
      </c>
      <c r="D324" s="27"/>
      <c r="E324" s="58">
        <v>12</v>
      </c>
      <c r="F324" s="38">
        <f t="shared" si="12"/>
        <v>0</v>
      </c>
      <c r="G324" s="48"/>
      <c r="H324" s="45" t="s">
        <v>66</v>
      </c>
      <c r="I324" s="45" t="s">
        <v>208</v>
      </c>
      <c r="J324" s="35" t="s">
        <v>32</v>
      </c>
      <c r="K324" s="27"/>
      <c r="L324" s="58">
        <v>12</v>
      </c>
      <c r="M324" s="38">
        <f t="shared" si="13"/>
        <v>0</v>
      </c>
    </row>
    <row r="325" spans="1:13" x14ac:dyDescent="0.25">
      <c r="A325" s="34" t="s">
        <v>12</v>
      </c>
      <c r="B325" s="45" t="s">
        <v>126</v>
      </c>
      <c r="C325" s="35" t="s">
        <v>14</v>
      </c>
      <c r="D325" s="27"/>
      <c r="E325" s="58">
        <v>43</v>
      </c>
      <c r="F325" s="38">
        <f t="shared" si="12"/>
        <v>0</v>
      </c>
      <c r="G325" s="48"/>
      <c r="H325" s="34" t="s">
        <v>12</v>
      </c>
      <c r="I325" s="45" t="s">
        <v>126</v>
      </c>
      <c r="J325" s="35" t="s">
        <v>14</v>
      </c>
      <c r="K325" s="27"/>
      <c r="L325" s="58">
        <v>43</v>
      </c>
      <c r="M325" s="38">
        <f t="shared" si="13"/>
        <v>0</v>
      </c>
    </row>
    <row r="326" spans="1:13" x14ac:dyDescent="0.25">
      <c r="A326" s="34" t="s">
        <v>12</v>
      </c>
      <c r="B326" s="45" t="s">
        <v>187</v>
      </c>
      <c r="C326" s="35" t="s">
        <v>14</v>
      </c>
      <c r="D326" s="27"/>
      <c r="E326" s="58">
        <v>17</v>
      </c>
      <c r="F326" s="38">
        <f t="shared" si="12"/>
        <v>0</v>
      </c>
      <c r="G326" s="48"/>
      <c r="H326" s="34" t="s">
        <v>12</v>
      </c>
      <c r="I326" s="45" t="s">
        <v>187</v>
      </c>
      <c r="J326" s="35" t="s">
        <v>14</v>
      </c>
      <c r="K326" s="27"/>
      <c r="L326" s="58">
        <v>17</v>
      </c>
      <c r="M326" s="38">
        <f t="shared" si="13"/>
        <v>0</v>
      </c>
    </row>
    <row r="327" spans="1:13" x14ac:dyDescent="0.25">
      <c r="A327" s="34" t="s">
        <v>12</v>
      </c>
      <c r="B327" s="45" t="s">
        <v>209</v>
      </c>
      <c r="C327" s="35" t="s">
        <v>14</v>
      </c>
      <c r="D327" s="27"/>
      <c r="E327" s="58">
        <v>38</v>
      </c>
      <c r="F327" s="38">
        <f t="shared" si="12"/>
        <v>0</v>
      </c>
      <c r="G327" s="48"/>
      <c r="H327" s="34" t="s">
        <v>12</v>
      </c>
      <c r="I327" s="45" t="s">
        <v>209</v>
      </c>
      <c r="J327" s="35" t="s">
        <v>14</v>
      </c>
      <c r="K327" s="27"/>
      <c r="L327" s="58">
        <v>38</v>
      </c>
      <c r="M327" s="38">
        <f t="shared" si="13"/>
        <v>0</v>
      </c>
    </row>
    <row r="328" spans="1:13" x14ac:dyDescent="0.25">
      <c r="A328" s="34" t="s">
        <v>12</v>
      </c>
      <c r="B328" s="45" t="s">
        <v>210</v>
      </c>
      <c r="C328" s="35" t="s">
        <v>14</v>
      </c>
      <c r="D328" s="27"/>
      <c r="E328" s="58">
        <v>43</v>
      </c>
      <c r="F328" s="38">
        <f t="shared" si="12"/>
        <v>0</v>
      </c>
      <c r="G328" s="48"/>
      <c r="H328" s="34" t="s">
        <v>12</v>
      </c>
      <c r="I328" s="45" t="s">
        <v>210</v>
      </c>
      <c r="J328" s="35" t="s">
        <v>14</v>
      </c>
      <c r="K328" s="27"/>
      <c r="L328" s="58">
        <v>43</v>
      </c>
      <c r="M328" s="38">
        <f t="shared" si="13"/>
        <v>0</v>
      </c>
    </row>
    <row r="329" spans="1:13" x14ac:dyDescent="0.25">
      <c r="A329" s="34" t="s">
        <v>12</v>
      </c>
      <c r="B329" s="45" t="s">
        <v>211</v>
      </c>
      <c r="C329" s="35" t="s">
        <v>14</v>
      </c>
      <c r="D329" s="27"/>
      <c r="E329" s="58">
        <v>22</v>
      </c>
      <c r="F329" s="38">
        <f t="shared" si="12"/>
        <v>0</v>
      </c>
      <c r="G329" s="48"/>
      <c r="H329" s="34" t="s">
        <v>12</v>
      </c>
      <c r="I329" s="45" t="s">
        <v>211</v>
      </c>
      <c r="J329" s="35" t="s">
        <v>14</v>
      </c>
      <c r="K329" s="27"/>
      <c r="L329" s="58">
        <v>22</v>
      </c>
      <c r="M329" s="38">
        <f t="shared" si="13"/>
        <v>0</v>
      </c>
    </row>
    <row r="330" spans="1:13" x14ac:dyDescent="0.25">
      <c r="A330" s="34" t="s">
        <v>12</v>
      </c>
      <c r="B330" s="45" t="s">
        <v>212</v>
      </c>
      <c r="C330" s="35" t="s">
        <v>14</v>
      </c>
      <c r="D330" s="27"/>
      <c r="E330" s="58">
        <v>25</v>
      </c>
      <c r="F330" s="38">
        <f t="shared" si="12"/>
        <v>0</v>
      </c>
      <c r="G330" s="48"/>
      <c r="H330" s="34" t="s">
        <v>12</v>
      </c>
      <c r="I330" s="45" t="s">
        <v>212</v>
      </c>
      <c r="J330" s="35" t="s">
        <v>14</v>
      </c>
      <c r="K330" s="27"/>
      <c r="L330" s="58">
        <v>25</v>
      </c>
      <c r="M330" s="38">
        <f t="shared" si="13"/>
        <v>0</v>
      </c>
    </row>
    <row r="331" spans="1:13" x14ac:dyDescent="0.25">
      <c r="A331" s="34" t="s">
        <v>12</v>
      </c>
      <c r="B331" s="45" t="s">
        <v>213</v>
      </c>
      <c r="C331" s="35" t="s">
        <v>14</v>
      </c>
      <c r="D331" s="27"/>
      <c r="E331" s="58">
        <v>42</v>
      </c>
      <c r="F331" s="38">
        <f t="shared" si="12"/>
        <v>0</v>
      </c>
      <c r="G331" s="48"/>
      <c r="H331" s="34" t="s">
        <v>12</v>
      </c>
      <c r="I331" s="45" t="s">
        <v>213</v>
      </c>
      <c r="J331" s="35" t="s">
        <v>14</v>
      </c>
      <c r="K331" s="27"/>
      <c r="L331" s="58">
        <v>42</v>
      </c>
      <c r="M331" s="38">
        <f t="shared" si="13"/>
        <v>0</v>
      </c>
    </row>
    <row r="332" spans="1:13" x14ac:dyDescent="0.25">
      <c r="A332" s="34" t="s">
        <v>12</v>
      </c>
      <c r="B332" s="45" t="s">
        <v>214</v>
      </c>
      <c r="C332" s="35" t="s">
        <v>14</v>
      </c>
      <c r="D332" s="27"/>
      <c r="E332" s="40">
        <v>30</v>
      </c>
      <c r="F332" s="38">
        <f t="shared" si="12"/>
        <v>0</v>
      </c>
      <c r="G332" s="48"/>
      <c r="H332" s="34" t="s">
        <v>12</v>
      </c>
      <c r="I332" s="45" t="s">
        <v>214</v>
      </c>
      <c r="J332" s="35" t="s">
        <v>14</v>
      </c>
      <c r="K332" s="27"/>
      <c r="L332" s="40">
        <v>30</v>
      </c>
      <c r="M332" s="38">
        <f t="shared" si="13"/>
        <v>0</v>
      </c>
    </row>
    <row r="333" spans="1:13" x14ac:dyDescent="0.25">
      <c r="A333" s="34" t="s">
        <v>12</v>
      </c>
      <c r="B333" s="45" t="s">
        <v>215</v>
      </c>
      <c r="C333" s="35" t="s">
        <v>14</v>
      </c>
      <c r="D333" s="27"/>
      <c r="E333" s="40">
        <v>38</v>
      </c>
      <c r="F333" s="38">
        <f t="shared" si="12"/>
        <v>0</v>
      </c>
      <c r="G333" s="48"/>
      <c r="H333" s="34" t="s">
        <v>12</v>
      </c>
      <c r="I333" s="45" t="s">
        <v>215</v>
      </c>
      <c r="J333" s="35" t="s">
        <v>14</v>
      </c>
      <c r="K333" s="27"/>
      <c r="L333" s="40">
        <v>38</v>
      </c>
      <c r="M333" s="38">
        <f t="shared" si="13"/>
        <v>0</v>
      </c>
    </row>
    <row r="334" spans="1:13" x14ac:dyDescent="0.25">
      <c r="A334" s="34" t="s">
        <v>12</v>
      </c>
      <c r="B334" s="45" t="s">
        <v>141</v>
      </c>
      <c r="C334" s="35" t="s">
        <v>14</v>
      </c>
      <c r="D334" s="27"/>
      <c r="E334" s="40">
        <v>20</v>
      </c>
      <c r="F334" s="38">
        <f t="shared" si="12"/>
        <v>0</v>
      </c>
      <c r="G334" s="48"/>
      <c r="H334" s="34" t="s">
        <v>12</v>
      </c>
      <c r="I334" s="45" t="s">
        <v>141</v>
      </c>
      <c r="J334" s="35" t="s">
        <v>14</v>
      </c>
      <c r="K334" s="27"/>
      <c r="L334" s="40">
        <v>20</v>
      </c>
      <c r="M334" s="38">
        <f t="shared" si="13"/>
        <v>0</v>
      </c>
    </row>
    <row r="335" spans="1:13" x14ac:dyDescent="0.25">
      <c r="A335" s="34" t="s">
        <v>36</v>
      </c>
      <c r="B335" s="45" t="s">
        <v>216</v>
      </c>
      <c r="C335" s="35" t="s">
        <v>14</v>
      </c>
      <c r="D335" s="27"/>
      <c r="E335" s="40">
        <v>9</v>
      </c>
      <c r="F335" s="38">
        <f t="shared" si="12"/>
        <v>0</v>
      </c>
      <c r="G335" s="48"/>
      <c r="H335" s="34" t="s">
        <v>36</v>
      </c>
      <c r="I335" s="45" t="s">
        <v>216</v>
      </c>
      <c r="J335" s="35" t="s">
        <v>14</v>
      </c>
      <c r="K335" s="27"/>
      <c r="L335" s="40">
        <v>9</v>
      </c>
      <c r="M335" s="38">
        <f t="shared" si="13"/>
        <v>0</v>
      </c>
    </row>
    <row r="336" spans="1:13" x14ac:dyDescent="0.25">
      <c r="A336" s="34" t="s">
        <v>19</v>
      </c>
      <c r="B336" s="45" t="s">
        <v>217</v>
      </c>
      <c r="C336" s="35" t="s">
        <v>14</v>
      </c>
      <c r="D336" s="27"/>
      <c r="E336" s="40">
        <v>90</v>
      </c>
      <c r="F336" s="38">
        <f t="shared" si="12"/>
        <v>0</v>
      </c>
      <c r="G336" s="48"/>
      <c r="H336" s="34" t="s">
        <v>19</v>
      </c>
      <c r="I336" s="45" t="s">
        <v>217</v>
      </c>
      <c r="J336" s="35" t="s">
        <v>14</v>
      </c>
      <c r="K336" s="27"/>
      <c r="L336" s="40">
        <v>90</v>
      </c>
      <c r="M336" s="38">
        <f t="shared" si="13"/>
        <v>0</v>
      </c>
    </row>
    <row r="337" spans="1:13" x14ac:dyDescent="0.25">
      <c r="A337" s="34" t="s">
        <v>19</v>
      </c>
      <c r="B337" s="45" t="s">
        <v>112</v>
      </c>
      <c r="C337" s="35" t="s">
        <v>32</v>
      </c>
      <c r="D337" s="27"/>
      <c r="E337" s="40">
        <v>30</v>
      </c>
      <c r="F337" s="38">
        <f t="shared" si="12"/>
        <v>0</v>
      </c>
      <c r="G337" s="48"/>
      <c r="H337" s="34" t="s">
        <v>19</v>
      </c>
      <c r="I337" s="45" t="s">
        <v>112</v>
      </c>
      <c r="J337" s="35" t="s">
        <v>32</v>
      </c>
      <c r="K337" s="27"/>
      <c r="L337" s="40">
        <v>30</v>
      </c>
      <c r="M337" s="38">
        <f t="shared" si="13"/>
        <v>0</v>
      </c>
    </row>
    <row r="338" spans="1:13" x14ac:dyDescent="0.25">
      <c r="A338" s="34" t="s">
        <v>36</v>
      </c>
      <c r="B338" s="45" t="s">
        <v>127</v>
      </c>
      <c r="C338" s="35" t="s">
        <v>39</v>
      </c>
      <c r="D338" s="27"/>
      <c r="E338" s="40">
        <v>48</v>
      </c>
      <c r="F338" s="38">
        <f t="shared" si="12"/>
        <v>0</v>
      </c>
      <c r="G338" s="48"/>
      <c r="H338" s="34" t="s">
        <v>36</v>
      </c>
      <c r="I338" s="45" t="s">
        <v>127</v>
      </c>
      <c r="J338" s="35" t="s">
        <v>39</v>
      </c>
      <c r="K338" s="27"/>
      <c r="L338" s="40">
        <v>48</v>
      </c>
      <c r="M338" s="38">
        <f t="shared" si="13"/>
        <v>0</v>
      </c>
    </row>
    <row r="339" spans="1:13" x14ac:dyDescent="0.25">
      <c r="A339" s="34" t="s">
        <v>36</v>
      </c>
      <c r="B339" s="45" t="s">
        <v>218</v>
      </c>
      <c r="C339" s="35" t="s">
        <v>39</v>
      </c>
      <c r="D339" s="27"/>
      <c r="E339" s="40">
        <v>8</v>
      </c>
      <c r="F339" s="38">
        <f t="shared" si="12"/>
        <v>0</v>
      </c>
      <c r="G339" s="48"/>
      <c r="H339" s="34" t="s">
        <v>36</v>
      </c>
      <c r="I339" s="45" t="s">
        <v>218</v>
      </c>
      <c r="J339" s="35" t="s">
        <v>39</v>
      </c>
      <c r="K339" s="27"/>
      <c r="L339" s="40">
        <v>8</v>
      </c>
      <c r="M339" s="38">
        <f t="shared" si="13"/>
        <v>0</v>
      </c>
    </row>
    <row r="340" spans="1:13" x14ac:dyDescent="0.25">
      <c r="A340" s="35" t="s">
        <v>45</v>
      </c>
      <c r="B340" s="45" t="s">
        <v>219</v>
      </c>
      <c r="C340" s="35" t="s">
        <v>18</v>
      </c>
      <c r="D340" s="27"/>
      <c r="E340" s="58">
        <v>18</v>
      </c>
      <c r="F340" s="38">
        <f t="shared" si="12"/>
        <v>0</v>
      </c>
      <c r="G340" s="48"/>
      <c r="H340" s="35" t="s">
        <v>45</v>
      </c>
      <c r="I340" s="45" t="s">
        <v>219</v>
      </c>
      <c r="J340" s="35" t="s">
        <v>18</v>
      </c>
      <c r="K340" s="27"/>
      <c r="L340" s="58">
        <v>18</v>
      </c>
      <c r="M340" s="38">
        <f t="shared" si="13"/>
        <v>0</v>
      </c>
    </row>
    <row r="341" spans="1:13" x14ac:dyDescent="0.25">
      <c r="A341" s="35" t="s">
        <v>33</v>
      </c>
      <c r="B341" s="45" t="s">
        <v>206</v>
      </c>
      <c r="C341" s="35" t="s">
        <v>14</v>
      </c>
      <c r="D341" s="27"/>
      <c r="E341" s="58">
        <v>5</v>
      </c>
      <c r="F341" s="38">
        <f t="shared" si="12"/>
        <v>0</v>
      </c>
      <c r="G341" s="48"/>
      <c r="H341" s="35" t="s">
        <v>33</v>
      </c>
      <c r="I341" s="45" t="s">
        <v>206</v>
      </c>
      <c r="J341" s="35" t="s">
        <v>14</v>
      </c>
      <c r="K341" s="27"/>
      <c r="L341" s="58">
        <v>5</v>
      </c>
      <c r="M341" s="38">
        <f t="shared" si="13"/>
        <v>0</v>
      </c>
    </row>
    <row r="342" spans="1:13" x14ac:dyDescent="0.25">
      <c r="A342" s="35" t="s">
        <v>33</v>
      </c>
      <c r="B342" s="45" t="s">
        <v>156</v>
      </c>
      <c r="C342" s="35" t="s">
        <v>14</v>
      </c>
      <c r="D342" s="27"/>
      <c r="E342" s="58">
        <v>63</v>
      </c>
      <c r="F342" s="38">
        <f t="shared" si="12"/>
        <v>0</v>
      </c>
      <c r="G342" s="48"/>
      <c r="H342" s="35" t="s">
        <v>33</v>
      </c>
      <c r="I342" s="45" t="s">
        <v>156</v>
      </c>
      <c r="J342" s="35" t="s">
        <v>14</v>
      </c>
      <c r="K342" s="27"/>
      <c r="L342" s="58">
        <v>63</v>
      </c>
      <c r="M342" s="38">
        <f t="shared" si="13"/>
        <v>0</v>
      </c>
    </row>
    <row r="343" spans="1:13" x14ac:dyDescent="0.25">
      <c r="A343" s="35" t="s">
        <v>33</v>
      </c>
      <c r="B343" s="45" t="s">
        <v>125</v>
      </c>
      <c r="C343" s="35" t="s">
        <v>39</v>
      </c>
      <c r="D343" s="27"/>
      <c r="E343" s="58">
        <v>2</v>
      </c>
      <c r="F343" s="38">
        <f t="shared" si="12"/>
        <v>0</v>
      </c>
      <c r="G343" s="48"/>
      <c r="H343" s="35" t="s">
        <v>33</v>
      </c>
      <c r="I343" s="45" t="s">
        <v>125</v>
      </c>
      <c r="J343" s="35" t="s">
        <v>39</v>
      </c>
      <c r="K343" s="27"/>
      <c r="L343" s="58">
        <v>2</v>
      </c>
      <c r="M343" s="38">
        <f t="shared" si="13"/>
        <v>0</v>
      </c>
    </row>
    <row r="344" spans="1:13" x14ac:dyDescent="0.25">
      <c r="A344" s="45" t="s">
        <v>66</v>
      </c>
      <c r="B344" s="45" t="s">
        <v>207</v>
      </c>
      <c r="C344" s="35" t="s">
        <v>32</v>
      </c>
      <c r="D344" s="27"/>
      <c r="E344" s="58">
        <v>10</v>
      </c>
      <c r="F344" s="38">
        <f t="shared" si="12"/>
        <v>0</v>
      </c>
      <c r="G344" s="48"/>
      <c r="H344" s="45" t="s">
        <v>66</v>
      </c>
      <c r="I344" s="45" t="s">
        <v>207</v>
      </c>
      <c r="J344" s="35" t="s">
        <v>32</v>
      </c>
      <c r="K344" s="27"/>
      <c r="L344" s="58">
        <v>10</v>
      </c>
      <c r="M344" s="38">
        <f t="shared" si="13"/>
        <v>0</v>
      </c>
    </row>
    <row r="345" spans="1:13" x14ac:dyDescent="0.25">
      <c r="A345" s="45" t="s">
        <v>66</v>
      </c>
      <c r="B345" s="45" t="s">
        <v>208</v>
      </c>
      <c r="C345" s="35" t="s">
        <v>32</v>
      </c>
      <c r="D345" s="27"/>
      <c r="E345" s="58">
        <v>12</v>
      </c>
      <c r="F345" s="38">
        <f t="shared" si="12"/>
        <v>0</v>
      </c>
      <c r="G345" s="48"/>
      <c r="H345" s="45" t="s">
        <v>66</v>
      </c>
      <c r="I345" s="45" t="s">
        <v>208</v>
      </c>
      <c r="J345" s="35" t="s">
        <v>32</v>
      </c>
      <c r="K345" s="27"/>
      <c r="L345" s="58">
        <v>12</v>
      </c>
      <c r="M345" s="38">
        <f t="shared" si="13"/>
        <v>0</v>
      </c>
    </row>
    <row r="346" spans="1:13" x14ac:dyDescent="0.25">
      <c r="A346" s="34" t="s">
        <v>12</v>
      </c>
      <c r="B346" s="45" t="s">
        <v>37</v>
      </c>
      <c r="C346" s="35" t="s">
        <v>14</v>
      </c>
      <c r="D346" s="27"/>
      <c r="E346" s="58">
        <v>115</v>
      </c>
      <c r="F346" s="38">
        <f t="shared" si="12"/>
        <v>0</v>
      </c>
      <c r="G346" s="48"/>
      <c r="H346" s="34" t="s">
        <v>12</v>
      </c>
      <c r="I346" s="45" t="s">
        <v>37</v>
      </c>
      <c r="J346" s="35" t="s">
        <v>14</v>
      </c>
      <c r="K346" s="27"/>
      <c r="L346" s="58">
        <v>115</v>
      </c>
      <c r="M346" s="38">
        <f t="shared" si="13"/>
        <v>0</v>
      </c>
    </row>
    <row r="347" spans="1:13" x14ac:dyDescent="0.25">
      <c r="A347" s="34" t="s">
        <v>12</v>
      </c>
      <c r="B347" s="45" t="s">
        <v>220</v>
      </c>
      <c r="C347" s="35" t="s">
        <v>14</v>
      </c>
      <c r="D347" s="27"/>
      <c r="E347" s="58">
        <v>45</v>
      </c>
      <c r="F347" s="38">
        <f t="shared" si="12"/>
        <v>0</v>
      </c>
      <c r="G347" s="48"/>
      <c r="H347" s="34" t="s">
        <v>12</v>
      </c>
      <c r="I347" s="45" t="s">
        <v>220</v>
      </c>
      <c r="J347" s="35" t="s">
        <v>14</v>
      </c>
      <c r="K347" s="27"/>
      <c r="L347" s="58">
        <v>45</v>
      </c>
      <c r="M347" s="38">
        <f t="shared" si="13"/>
        <v>0</v>
      </c>
    </row>
    <row r="348" spans="1:13" x14ac:dyDescent="0.25">
      <c r="A348" s="34" t="s">
        <v>12</v>
      </c>
      <c r="B348" s="45" t="s">
        <v>221</v>
      </c>
      <c r="C348" s="35" t="s">
        <v>14</v>
      </c>
      <c r="D348" s="27"/>
      <c r="E348" s="58">
        <v>440</v>
      </c>
      <c r="F348" s="38">
        <f t="shared" si="12"/>
        <v>0</v>
      </c>
      <c r="G348" s="48"/>
      <c r="H348" s="34" t="s">
        <v>12</v>
      </c>
      <c r="I348" s="45" t="s">
        <v>221</v>
      </c>
      <c r="J348" s="35" t="s">
        <v>14</v>
      </c>
      <c r="K348" s="27"/>
      <c r="L348" s="58">
        <v>440</v>
      </c>
      <c r="M348" s="38">
        <f t="shared" si="13"/>
        <v>0</v>
      </c>
    </row>
    <row r="349" spans="1:13" x14ac:dyDescent="0.25">
      <c r="A349" s="34" t="s">
        <v>12</v>
      </c>
      <c r="B349" s="45" t="s">
        <v>222</v>
      </c>
      <c r="C349" s="35" t="s">
        <v>14</v>
      </c>
      <c r="D349" s="27"/>
      <c r="E349" s="58">
        <v>15</v>
      </c>
      <c r="F349" s="38">
        <f t="shared" si="12"/>
        <v>0</v>
      </c>
      <c r="G349" s="48"/>
      <c r="H349" s="34" t="s">
        <v>12</v>
      </c>
      <c r="I349" s="45" t="s">
        <v>222</v>
      </c>
      <c r="J349" s="35" t="s">
        <v>14</v>
      </c>
      <c r="K349" s="27"/>
      <c r="L349" s="58">
        <v>15</v>
      </c>
      <c r="M349" s="38">
        <f t="shared" si="13"/>
        <v>0</v>
      </c>
    </row>
    <row r="350" spans="1:13" x14ac:dyDescent="0.25">
      <c r="A350" s="45" t="s">
        <v>223</v>
      </c>
      <c r="B350" s="45" t="s">
        <v>224</v>
      </c>
      <c r="C350" s="35" t="s">
        <v>223</v>
      </c>
      <c r="D350" s="27"/>
      <c r="E350" s="58" t="s">
        <v>223</v>
      </c>
      <c r="F350" s="38"/>
      <c r="G350" s="48"/>
      <c r="H350" s="45" t="s">
        <v>223</v>
      </c>
      <c r="I350" s="45" t="s">
        <v>224</v>
      </c>
      <c r="J350" s="35" t="s">
        <v>223</v>
      </c>
      <c r="K350" s="27"/>
      <c r="L350" s="58" t="s">
        <v>223</v>
      </c>
      <c r="M350" s="38"/>
    </row>
    <row r="351" spans="1:13" x14ac:dyDescent="0.25">
      <c r="A351" s="34" t="s">
        <v>16</v>
      </c>
      <c r="B351" s="45" t="s">
        <v>225</v>
      </c>
      <c r="C351" s="35" t="s">
        <v>18</v>
      </c>
      <c r="D351" s="27"/>
      <c r="E351" s="58">
        <v>60</v>
      </c>
      <c r="F351" s="38">
        <f t="shared" si="12"/>
        <v>0</v>
      </c>
      <c r="G351" s="48"/>
      <c r="H351" s="34" t="s">
        <v>16</v>
      </c>
      <c r="I351" s="45" t="s">
        <v>225</v>
      </c>
      <c r="J351" s="35" t="s">
        <v>18</v>
      </c>
      <c r="K351" s="27"/>
      <c r="L351" s="58">
        <v>60</v>
      </c>
      <c r="M351" s="38">
        <f t="shared" ref="M351" si="14">SUM(L351*K351)</f>
        <v>0</v>
      </c>
    </row>
    <row r="352" spans="1:13" x14ac:dyDescent="0.25">
      <c r="A352" s="46" t="s">
        <v>42</v>
      </c>
      <c r="B352" s="47"/>
      <c r="C352" s="47"/>
      <c r="D352" s="28"/>
      <c r="E352" s="47">
        <f>SUM(E299:E351)</f>
        <v>2241</v>
      </c>
      <c r="F352" s="54">
        <f>SUM(F289:F351)</f>
        <v>0</v>
      </c>
      <c r="G352" s="48"/>
      <c r="H352" s="46" t="s">
        <v>42</v>
      </c>
      <c r="I352" s="47"/>
      <c r="J352" s="47"/>
      <c r="K352" s="28"/>
      <c r="L352" s="47">
        <f>SUM(L299:L351)</f>
        <v>2241</v>
      </c>
      <c r="M352" s="54">
        <f>SUM(M289:M351)</f>
        <v>0</v>
      </c>
    </row>
  </sheetData>
  <sheetProtection algorithmName="SHA-512" hashValue="iffoX7O4fo6eu1UWvQY534dt/YkpDm1bo6Uwi6psvRbo1lKlu2FirIelABo9jwySGIAifKwuSXYmZjFinOCFPw==" saltValue="zHzJL3bHg4YVBkvGHtKM+w==" spinCount="100000" sheet="1" objects="1" scenarios="1" selectLockedCells="1"/>
  <mergeCells count="3">
    <mergeCell ref="A1:B1"/>
    <mergeCell ref="A3:F3"/>
    <mergeCell ref="H3:M3"/>
  </mergeCells>
  <pageMargins left="0.7" right="0.7" top="0.75" bottom="0.75" header="0.3" footer="0.3"/>
  <pageSetup paperSize="9" scale="5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D27" sqref="D27"/>
    </sheetView>
  </sheetViews>
  <sheetFormatPr defaultColWidth="9.140625" defaultRowHeight="15" x14ac:dyDescent="0.25"/>
  <cols>
    <col min="1" max="1" width="30" style="21" bestFit="1" customWidth="1"/>
    <col min="2" max="2" width="14.85546875" style="21" bestFit="1" customWidth="1"/>
    <col min="3" max="3" width="11" style="75" customWidth="1"/>
    <col min="4" max="4" width="15.42578125" style="21" customWidth="1"/>
    <col min="5" max="5" width="19.7109375" style="21" customWidth="1"/>
    <col min="6" max="6" width="15.28515625" style="21" customWidth="1"/>
    <col min="7" max="7" width="14.85546875" style="21" customWidth="1"/>
    <col min="8" max="16384" width="9.140625" style="21"/>
  </cols>
  <sheetData>
    <row r="1" spans="1:7" x14ac:dyDescent="0.25">
      <c r="A1" s="25" t="s">
        <v>446</v>
      </c>
      <c r="B1" s="25"/>
    </row>
    <row r="3" spans="1:7" ht="45" x14ac:dyDescent="0.25">
      <c r="A3" s="121" t="s">
        <v>495</v>
      </c>
      <c r="B3" s="122"/>
      <c r="C3" s="79" t="s">
        <v>458</v>
      </c>
      <c r="D3" s="68" t="s">
        <v>514</v>
      </c>
      <c r="E3" s="79" t="s">
        <v>501</v>
      </c>
    </row>
    <row r="4" spans="1:7" x14ac:dyDescent="0.25">
      <c r="A4" s="118" t="s">
        <v>447</v>
      </c>
      <c r="B4" s="119"/>
      <c r="C4" s="72">
        <v>200</v>
      </c>
      <c r="D4" s="76"/>
      <c r="E4" s="38">
        <f>SUM(D4*C4)*12</f>
        <v>0</v>
      </c>
    </row>
    <row r="5" spans="1:7" x14ac:dyDescent="0.25">
      <c r="A5" s="118" t="s">
        <v>448</v>
      </c>
      <c r="B5" s="119"/>
      <c r="C5" s="72">
        <v>154</v>
      </c>
      <c r="D5" s="76"/>
      <c r="E5" s="38">
        <f t="shared" ref="E5:E9" si="0">SUM(D5*C5)*12</f>
        <v>0</v>
      </c>
    </row>
    <row r="6" spans="1:7" x14ac:dyDescent="0.25">
      <c r="A6" s="118" t="s">
        <v>449</v>
      </c>
      <c r="B6" s="119"/>
      <c r="C6" s="72">
        <v>193</v>
      </c>
      <c r="D6" s="76"/>
      <c r="E6" s="38">
        <f t="shared" si="0"/>
        <v>0</v>
      </c>
    </row>
    <row r="7" spans="1:7" x14ac:dyDescent="0.25">
      <c r="A7" s="118" t="s">
        <v>450</v>
      </c>
      <c r="B7" s="119"/>
      <c r="C7" s="72">
        <v>50</v>
      </c>
      <c r="D7" s="76"/>
      <c r="E7" s="38">
        <f t="shared" si="0"/>
        <v>0</v>
      </c>
    </row>
    <row r="8" spans="1:7" x14ac:dyDescent="0.25">
      <c r="A8" s="118" t="s">
        <v>451</v>
      </c>
      <c r="B8" s="119"/>
      <c r="C8" s="72">
        <v>198</v>
      </c>
      <c r="D8" s="76"/>
      <c r="E8" s="38">
        <f t="shared" si="0"/>
        <v>0</v>
      </c>
    </row>
    <row r="9" spans="1:7" x14ac:dyDescent="0.25">
      <c r="A9" s="118" t="s">
        <v>452</v>
      </c>
      <c r="B9" s="119"/>
      <c r="C9" s="72">
        <v>318</v>
      </c>
      <c r="D9" s="76"/>
      <c r="E9" s="38">
        <f t="shared" si="0"/>
        <v>0</v>
      </c>
    </row>
    <row r="10" spans="1:7" x14ac:dyDescent="0.25">
      <c r="A10" s="120" t="s">
        <v>389</v>
      </c>
      <c r="B10" s="120"/>
      <c r="C10" s="73"/>
      <c r="D10" s="29"/>
      <c r="E10" s="54">
        <f>SUM(E4:E9)</f>
        <v>0</v>
      </c>
    </row>
    <row r="11" spans="1:7" x14ac:dyDescent="0.25">
      <c r="A11" s="80"/>
      <c r="B11" s="80"/>
      <c r="C11" s="81"/>
      <c r="D11" s="77"/>
    </row>
    <row r="12" spans="1:7" ht="45" x14ac:dyDescent="0.25">
      <c r="A12" s="70" t="s">
        <v>496</v>
      </c>
      <c r="B12" s="71" t="s">
        <v>497</v>
      </c>
      <c r="C12" s="82" t="s">
        <v>462</v>
      </c>
      <c r="D12" s="68" t="s">
        <v>507</v>
      </c>
      <c r="E12" s="68" t="s">
        <v>509</v>
      </c>
      <c r="F12" s="68" t="s">
        <v>508</v>
      </c>
      <c r="G12" s="71" t="s">
        <v>501</v>
      </c>
    </row>
    <row r="13" spans="1:7" x14ac:dyDescent="0.25">
      <c r="A13" s="65" t="s">
        <v>506</v>
      </c>
      <c r="B13" s="65" t="s">
        <v>498</v>
      </c>
      <c r="C13" s="72" t="s">
        <v>456</v>
      </c>
      <c r="D13" s="78"/>
      <c r="E13" s="78"/>
      <c r="F13" s="76"/>
      <c r="G13" s="38">
        <f>SUM(F13*1730)</f>
        <v>0</v>
      </c>
    </row>
    <row r="14" spans="1:7" x14ac:dyDescent="0.25">
      <c r="A14" s="65" t="s">
        <v>453</v>
      </c>
      <c r="B14" s="65" t="s">
        <v>443</v>
      </c>
      <c r="C14" s="72" t="s">
        <v>459</v>
      </c>
      <c r="D14" s="78"/>
      <c r="E14" s="78"/>
      <c r="F14" s="76"/>
      <c r="G14" s="38">
        <f>SUM(F14*900)</f>
        <v>0</v>
      </c>
    </row>
    <row r="15" spans="1:7" x14ac:dyDescent="0.25">
      <c r="A15" s="65" t="s">
        <v>500</v>
      </c>
      <c r="B15" s="65" t="s">
        <v>499</v>
      </c>
      <c r="C15" s="72" t="s">
        <v>457</v>
      </c>
      <c r="D15" s="78"/>
      <c r="E15" s="78"/>
      <c r="F15" s="76"/>
      <c r="G15" s="38">
        <f>SUM(F15*290)</f>
        <v>0</v>
      </c>
    </row>
    <row r="16" spans="1:7" x14ac:dyDescent="0.25">
      <c r="A16" s="65" t="s">
        <v>454</v>
      </c>
      <c r="B16" s="65" t="s">
        <v>443</v>
      </c>
      <c r="C16" s="72" t="s">
        <v>460</v>
      </c>
      <c r="D16" s="78"/>
      <c r="E16" s="78"/>
      <c r="F16" s="76"/>
      <c r="G16" s="38">
        <f>SUM(F16*920)</f>
        <v>0</v>
      </c>
    </row>
    <row r="17" spans="1:7" x14ac:dyDescent="0.25">
      <c r="A17" s="65" t="s">
        <v>455</v>
      </c>
      <c r="B17" s="65" t="s">
        <v>443</v>
      </c>
      <c r="C17" s="72" t="s">
        <v>461</v>
      </c>
      <c r="D17" s="78"/>
      <c r="E17" s="78"/>
      <c r="F17" s="76"/>
      <c r="G17" s="38">
        <f>SUM(F17*720)</f>
        <v>0</v>
      </c>
    </row>
    <row r="18" spans="1:7" x14ac:dyDescent="0.25">
      <c r="A18" s="70" t="s">
        <v>389</v>
      </c>
      <c r="B18" s="83"/>
      <c r="C18" s="73"/>
      <c r="D18" s="69"/>
      <c r="E18" s="69"/>
      <c r="F18" s="69"/>
      <c r="G18" s="54">
        <f>SUM(G13:G17)</f>
        <v>0</v>
      </c>
    </row>
    <row r="20" spans="1:7" x14ac:dyDescent="0.25">
      <c r="A20" s="25" t="s">
        <v>516</v>
      </c>
    </row>
  </sheetData>
  <sheetProtection algorithmName="SHA-512" hashValue="AfNssvzC22BQQHa+LJXHQjdN3yHDTH5nFWD7pLF5aiv0jN+ooc2OW5JvVWSTWuVMfIbpF+3OxX0/7hf1XDQ8Sg==" saltValue="mljzZbk26EW2ppOl3fwzPw==" spinCount="100000" sheet="1" objects="1" scenarios="1"/>
  <mergeCells count="8">
    <mergeCell ref="A8:B8"/>
    <mergeCell ref="A9:B9"/>
    <mergeCell ref="A10:B10"/>
    <mergeCell ref="A3:B3"/>
    <mergeCell ref="A4:B4"/>
    <mergeCell ref="A5:B5"/>
    <mergeCell ref="A6:B6"/>
    <mergeCell ref="A7:B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C26" sqref="C26"/>
    </sheetView>
  </sheetViews>
  <sheetFormatPr defaultRowHeight="15" x14ac:dyDescent="0.25"/>
  <cols>
    <col min="1" max="1" width="78.85546875" customWidth="1"/>
    <col min="2" max="2" width="3.28515625" customWidth="1"/>
    <col min="3" max="3" width="17.5703125" customWidth="1"/>
  </cols>
  <sheetData>
    <row r="1" spans="1:3" x14ac:dyDescent="0.25">
      <c r="A1" s="1" t="s">
        <v>475</v>
      </c>
    </row>
    <row r="3" spans="1:3" ht="15.75" thickBot="1" x14ac:dyDescent="0.3">
      <c r="A3" s="1" t="s">
        <v>476</v>
      </c>
    </row>
    <row r="4" spans="1:3" x14ac:dyDescent="0.25">
      <c r="A4" s="9" t="s">
        <v>477</v>
      </c>
      <c r="C4" s="14" t="s">
        <v>486</v>
      </c>
    </row>
    <row r="5" spans="1:3" x14ac:dyDescent="0.25">
      <c r="A5" s="11" t="s">
        <v>478</v>
      </c>
      <c r="C5" s="19" t="e">
        <f>'6.Begrote kosten'!G14</f>
        <v>#VALUE!</v>
      </c>
    </row>
    <row r="6" spans="1:3" x14ac:dyDescent="0.25">
      <c r="A6" s="11" t="s">
        <v>479</v>
      </c>
      <c r="C6" s="19">
        <f>'6.Begrote kosten'!G31</f>
        <v>0</v>
      </c>
    </row>
    <row r="7" spans="1:3" x14ac:dyDescent="0.25">
      <c r="A7" s="11" t="s">
        <v>480</v>
      </c>
      <c r="C7" s="19">
        <f>'6.Begrote kosten'!G40</f>
        <v>0</v>
      </c>
    </row>
    <row r="8" spans="1:3" x14ac:dyDescent="0.25">
      <c r="A8" s="11" t="s">
        <v>481</v>
      </c>
      <c r="C8" s="19">
        <f>'6.Begrote kosten'!G46</f>
        <v>0</v>
      </c>
    </row>
    <row r="9" spans="1:3" x14ac:dyDescent="0.25">
      <c r="A9" s="11" t="s">
        <v>482</v>
      </c>
      <c r="C9" s="19">
        <f>'6.Begrote kosten'!G59</f>
        <v>0</v>
      </c>
    </row>
    <row r="10" spans="1:3" x14ac:dyDescent="0.25">
      <c r="A10" s="11" t="s">
        <v>483</v>
      </c>
      <c r="C10" s="19">
        <f>'6.Begrote kosten'!G76</f>
        <v>0</v>
      </c>
    </row>
    <row r="11" spans="1:3" x14ac:dyDescent="0.25">
      <c r="A11" s="11" t="s">
        <v>484</v>
      </c>
      <c r="C11" s="19">
        <f>'6.Begrote kosten'!G95</f>
        <v>0</v>
      </c>
    </row>
    <row r="12" spans="1:3" ht="15.75" thickBot="1" x14ac:dyDescent="0.3">
      <c r="A12" s="12" t="s">
        <v>485</v>
      </c>
      <c r="C12" s="16" t="e">
        <f>SUM(C5:C11)</f>
        <v>#VALUE!</v>
      </c>
    </row>
    <row r="13" spans="1:3" x14ac:dyDescent="0.25">
      <c r="C13" s="6"/>
    </row>
    <row r="14" spans="1:3" ht="15.75" thickBot="1" x14ac:dyDescent="0.3">
      <c r="A14" s="1" t="s">
        <v>487</v>
      </c>
      <c r="C14" s="6"/>
    </row>
    <row r="15" spans="1:3" x14ac:dyDescent="0.25">
      <c r="A15" s="9" t="s">
        <v>487</v>
      </c>
      <c r="C15" s="14" t="s">
        <v>486</v>
      </c>
    </row>
    <row r="16" spans="1:3" ht="30" x14ac:dyDescent="0.25">
      <c r="A16" s="13" t="s">
        <v>488</v>
      </c>
      <c r="C16" s="15">
        <f>'7.Regiewerkzaamheden'!D19*1000</f>
        <v>0</v>
      </c>
    </row>
    <row r="17" spans="1:3" x14ac:dyDescent="0.25">
      <c r="A17" s="11" t="s">
        <v>489</v>
      </c>
      <c r="C17" s="15">
        <f>'7.Regiewerkzaamheden'!E39</f>
        <v>0</v>
      </c>
    </row>
    <row r="18" spans="1:3" ht="15.75" thickBot="1" x14ac:dyDescent="0.3">
      <c r="A18" s="12" t="s">
        <v>490</v>
      </c>
      <c r="C18" s="16">
        <f>SUM(C16:C17)</f>
        <v>0</v>
      </c>
    </row>
    <row r="19" spans="1:3" x14ac:dyDescent="0.25">
      <c r="C19" s="6"/>
    </row>
    <row r="20" spans="1:3" ht="15.75" thickBot="1" x14ac:dyDescent="0.3">
      <c r="A20" s="1" t="s">
        <v>446</v>
      </c>
      <c r="C20" s="6"/>
    </row>
    <row r="21" spans="1:3" x14ac:dyDescent="0.25">
      <c r="A21" s="9" t="s">
        <v>446</v>
      </c>
      <c r="C21" s="14" t="s">
        <v>486</v>
      </c>
    </row>
    <row r="22" spans="1:3" x14ac:dyDescent="0.25">
      <c r="A22" s="11" t="s">
        <v>491</v>
      </c>
      <c r="C22" s="15">
        <f>'8.Sanitaire middelen'!E10</f>
        <v>0</v>
      </c>
    </row>
    <row r="23" spans="1:3" x14ac:dyDescent="0.25">
      <c r="A23" s="11" t="s">
        <v>492</v>
      </c>
      <c r="C23" s="15">
        <f>'8.Sanitaire middelen'!G18</f>
        <v>0</v>
      </c>
    </row>
    <row r="24" spans="1:3" ht="15.75" thickBot="1" x14ac:dyDescent="0.3">
      <c r="A24" s="12" t="s">
        <v>493</v>
      </c>
      <c r="C24" s="16"/>
    </row>
    <row r="25" spans="1:3" ht="15.75" thickBot="1" x14ac:dyDescent="0.3"/>
    <row r="26" spans="1:3" ht="15.75" thickBot="1" x14ac:dyDescent="0.3">
      <c r="A26" s="17" t="s">
        <v>494</v>
      </c>
      <c r="C26" s="18" t="e">
        <f>SUM(C24+C18+C12)</f>
        <v>#VALUE!</v>
      </c>
    </row>
  </sheetData>
  <sheetProtection algorithmName="SHA-512" hashValue="4QERNL1t6ZuwcS73EWRF/O/71Jn7NiwU1am20dpJiX2MeAv/wgSgzB/Y7B5YtDXE8GMG7gr0OMVKFC6mDbJDJw==" saltValue="uyS9ppIrhMPtij1NpGUvrA==" spinCount="100000" sheet="1" objects="1" scenarios="1"/>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tabSelected="1" workbookViewId="0">
      <selection activeCell="A6" sqref="A6"/>
    </sheetView>
  </sheetViews>
  <sheetFormatPr defaultRowHeight="15" x14ac:dyDescent="0.25"/>
  <cols>
    <col min="1" max="1" width="130.5703125" customWidth="1"/>
  </cols>
  <sheetData>
    <row r="1" spans="1:1" x14ac:dyDescent="0.25">
      <c r="A1" s="1" t="s">
        <v>466</v>
      </c>
    </row>
    <row r="2" spans="1:1" ht="15.75" thickBot="1" x14ac:dyDescent="0.3"/>
    <row r="3" spans="1:1" ht="15.75" thickBot="1" x14ac:dyDescent="0.3">
      <c r="A3" s="8" t="s">
        <v>467</v>
      </c>
    </row>
    <row r="4" spans="1:1" x14ac:dyDescent="0.25">
      <c r="A4" s="1" t="s">
        <v>468</v>
      </c>
    </row>
    <row r="5" spans="1:1" ht="15.75" thickBot="1" x14ac:dyDescent="0.3"/>
    <row r="6" spans="1:1" x14ac:dyDescent="0.25">
      <c r="A6" s="9" t="s">
        <v>504</v>
      </c>
    </row>
    <row r="7" spans="1:1" ht="45.75" thickBot="1" x14ac:dyDescent="0.3">
      <c r="A7" s="10" t="s">
        <v>469</v>
      </c>
    </row>
    <row r="8" spans="1:1" ht="15.75" thickBot="1" x14ac:dyDescent="0.3"/>
    <row r="9" spans="1:1" x14ac:dyDescent="0.25">
      <c r="A9" s="9" t="s">
        <v>463</v>
      </c>
    </row>
    <row r="10" spans="1:1" ht="30.75" thickBot="1" x14ac:dyDescent="0.3">
      <c r="A10" s="10" t="s">
        <v>470</v>
      </c>
    </row>
    <row r="11" spans="1:1" ht="15.75" thickBot="1" x14ac:dyDescent="0.3"/>
    <row r="12" spans="1:1" x14ac:dyDescent="0.25">
      <c r="A12" s="9" t="s">
        <v>464</v>
      </c>
    </row>
    <row r="13" spans="1:1" ht="45.75" thickBot="1" x14ac:dyDescent="0.3">
      <c r="A13" s="10" t="s">
        <v>502</v>
      </c>
    </row>
    <row r="14" spans="1:1" ht="15.75" thickBot="1" x14ac:dyDescent="0.3"/>
    <row r="15" spans="1:1" x14ac:dyDescent="0.25">
      <c r="A15" s="9" t="s">
        <v>465</v>
      </c>
    </row>
    <row r="16" spans="1:1" ht="60.75" thickBot="1" x14ac:dyDescent="0.3">
      <c r="A16" s="10" t="s">
        <v>471</v>
      </c>
    </row>
    <row r="17" spans="1:1" ht="15.75" thickBot="1" x14ac:dyDescent="0.3"/>
    <row r="18" spans="1:1" x14ac:dyDescent="0.25">
      <c r="A18" s="9" t="s">
        <v>472</v>
      </c>
    </row>
    <row r="19" spans="1:1" ht="45.75" thickBot="1" x14ac:dyDescent="0.3">
      <c r="A19" s="10" t="s">
        <v>503</v>
      </c>
    </row>
    <row r="20" spans="1:1" ht="15.75" thickBot="1" x14ac:dyDescent="0.3"/>
    <row r="21" spans="1:1" x14ac:dyDescent="0.25">
      <c r="A21" s="9" t="s">
        <v>473</v>
      </c>
    </row>
    <row r="22" spans="1:1" ht="45.75" thickBot="1" x14ac:dyDescent="0.3">
      <c r="A22" s="10" t="s">
        <v>474</v>
      </c>
    </row>
  </sheetData>
  <sheetProtection algorithmName="SHA-512" hashValue="e13AxD/ZnpUMTYcfIeIrAg31pstoU587Syb9ubefHG+VCnHX9TQ4tNO2jcewtV887cO6QVVfXy9MC60zVnm3DQ==" saltValue="4oXr14Hq9u8pXowSyE+I9g==" spinCount="100000" sheet="1" objects="1" scenarios="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6"/>
  <sheetViews>
    <sheetView workbookViewId="0">
      <selection activeCell="O30" sqref="O30"/>
    </sheetView>
  </sheetViews>
  <sheetFormatPr defaultColWidth="9.140625" defaultRowHeight="15" x14ac:dyDescent="0.25"/>
  <cols>
    <col min="1" max="1" width="20.5703125" style="21" customWidth="1"/>
    <col min="2" max="2" width="29.140625" style="21" customWidth="1"/>
    <col min="3" max="3" width="27.140625" style="21" customWidth="1"/>
    <col min="4" max="4" width="14.85546875" style="21" customWidth="1"/>
    <col min="5" max="5" width="10.28515625" style="21" customWidth="1"/>
    <col min="6" max="6" width="13.28515625" style="21" customWidth="1"/>
    <col min="7" max="7" width="4.28515625" style="21" customWidth="1"/>
    <col min="8" max="8" width="21.140625" style="21" customWidth="1"/>
    <col min="9" max="9" width="27.42578125" style="21" customWidth="1"/>
    <col min="10" max="10" width="26.85546875" style="21" customWidth="1"/>
    <col min="11" max="11" width="15.42578125" style="21" customWidth="1"/>
    <col min="12" max="12" width="9.140625" style="21"/>
    <col min="13" max="13" width="14.28515625" style="21" customWidth="1"/>
    <col min="14" max="16384" width="9.140625" style="21"/>
  </cols>
  <sheetData>
    <row r="1" spans="1:13" x14ac:dyDescent="0.25">
      <c r="A1" s="100" t="s">
        <v>226</v>
      </c>
      <c r="B1" s="100"/>
    </row>
    <row r="2" spans="1:13" ht="15.75" thickBot="1" x14ac:dyDescent="0.3"/>
    <row r="3" spans="1:13" ht="15.75" thickBot="1" x14ac:dyDescent="0.3">
      <c r="A3" s="101" t="s">
        <v>227</v>
      </c>
      <c r="B3" s="102"/>
      <c r="C3" s="102"/>
      <c r="D3" s="102"/>
      <c r="E3" s="102"/>
      <c r="F3" s="103"/>
      <c r="H3" s="101" t="s">
        <v>331</v>
      </c>
      <c r="I3" s="102"/>
      <c r="J3" s="102"/>
      <c r="K3" s="102"/>
      <c r="L3" s="102"/>
      <c r="M3" s="103"/>
    </row>
    <row r="4" spans="1:13" ht="15.75" thickBot="1" x14ac:dyDescent="0.3"/>
    <row r="5" spans="1:13" ht="15.75" thickBot="1" x14ac:dyDescent="0.3">
      <c r="A5" s="22" t="s">
        <v>229</v>
      </c>
      <c r="B5" s="23"/>
      <c r="C5" s="23"/>
      <c r="D5" s="23"/>
      <c r="E5" s="23"/>
      <c r="F5" s="24"/>
      <c r="H5" s="22" t="s">
        <v>229</v>
      </c>
      <c r="I5" s="23"/>
      <c r="J5" s="23"/>
      <c r="K5" s="23"/>
      <c r="L5" s="23"/>
      <c r="M5" s="24"/>
    </row>
    <row r="7" spans="1:13" x14ac:dyDescent="0.25">
      <c r="A7" s="25" t="s">
        <v>3</v>
      </c>
      <c r="H7" s="25" t="s">
        <v>3</v>
      </c>
    </row>
    <row r="8" spans="1:13" ht="30" x14ac:dyDescent="0.25">
      <c r="A8" s="31" t="s">
        <v>4</v>
      </c>
      <c r="B8" s="31" t="s">
        <v>5</v>
      </c>
      <c r="C8" s="31" t="s">
        <v>6</v>
      </c>
      <c r="D8" s="26" t="s">
        <v>7</v>
      </c>
      <c r="E8" s="31" t="s">
        <v>8</v>
      </c>
      <c r="F8" s="52" t="s">
        <v>228</v>
      </c>
      <c r="G8" s="48"/>
      <c r="H8" s="31" t="s">
        <v>4</v>
      </c>
      <c r="I8" s="31" t="s">
        <v>5</v>
      </c>
      <c r="J8" s="31" t="s">
        <v>6</v>
      </c>
      <c r="K8" s="26" t="s">
        <v>7</v>
      </c>
      <c r="L8" s="31" t="s">
        <v>8</v>
      </c>
      <c r="M8" s="52" t="s">
        <v>228</v>
      </c>
    </row>
    <row r="9" spans="1:13" x14ac:dyDescent="0.25">
      <c r="A9" s="45" t="s">
        <v>66</v>
      </c>
      <c r="B9" s="34" t="s">
        <v>230</v>
      </c>
      <c r="C9" s="35" t="s">
        <v>32</v>
      </c>
      <c r="D9" s="27"/>
      <c r="E9" s="40">
        <v>3</v>
      </c>
      <c r="F9" s="38">
        <f>SUM(E9*D9)</f>
        <v>0</v>
      </c>
      <c r="G9" s="48"/>
      <c r="H9" s="45" t="s">
        <v>66</v>
      </c>
      <c r="I9" s="34" t="s">
        <v>230</v>
      </c>
      <c r="J9" s="35" t="s">
        <v>32</v>
      </c>
      <c r="K9" s="27"/>
      <c r="L9" s="40">
        <v>3</v>
      </c>
      <c r="M9" s="38">
        <f>SUM(L9*K9)</f>
        <v>0</v>
      </c>
    </row>
    <row r="10" spans="1:13" x14ac:dyDescent="0.25">
      <c r="A10" s="45" t="s">
        <v>66</v>
      </c>
      <c r="B10" s="34" t="s">
        <v>230</v>
      </c>
      <c r="C10" s="35" t="s">
        <v>32</v>
      </c>
      <c r="D10" s="27"/>
      <c r="E10" s="40">
        <v>3</v>
      </c>
      <c r="F10" s="38">
        <f t="shared" ref="F10:F26" si="0">SUM(E10*D10)</f>
        <v>0</v>
      </c>
      <c r="G10" s="48"/>
      <c r="H10" s="45" t="s">
        <v>66</v>
      </c>
      <c r="I10" s="34" t="s">
        <v>230</v>
      </c>
      <c r="J10" s="35" t="s">
        <v>32</v>
      </c>
      <c r="K10" s="27"/>
      <c r="L10" s="40">
        <v>3</v>
      </c>
      <c r="M10" s="38">
        <f t="shared" ref="M10:M26" si="1">SUM(L10*K10)</f>
        <v>0</v>
      </c>
    </row>
    <row r="11" spans="1:13" x14ac:dyDescent="0.25">
      <c r="A11" s="45" t="s">
        <v>66</v>
      </c>
      <c r="B11" s="34" t="s">
        <v>231</v>
      </c>
      <c r="C11" s="35" t="s">
        <v>51</v>
      </c>
      <c r="D11" s="27"/>
      <c r="E11" s="40">
        <v>4</v>
      </c>
      <c r="F11" s="38">
        <f t="shared" si="0"/>
        <v>0</v>
      </c>
      <c r="G11" s="48"/>
      <c r="H11" s="45" t="s">
        <v>66</v>
      </c>
      <c r="I11" s="34" t="s">
        <v>231</v>
      </c>
      <c r="J11" s="35" t="s">
        <v>51</v>
      </c>
      <c r="K11" s="27"/>
      <c r="L11" s="40">
        <v>4</v>
      </c>
      <c r="M11" s="38">
        <f t="shared" si="1"/>
        <v>0</v>
      </c>
    </row>
    <row r="12" spans="1:13" x14ac:dyDescent="0.25">
      <c r="A12" s="45" t="s">
        <v>66</v>
      </c>
      <c r="B12" s="34" t="s">
        <v>232</v>
      </c>
      <c r="C12" s="35" t="s">
        <v>51</v>
      </c>
      <c r="D12" s="27"/>
      <c r="E12" s="40">
        <v>10</v>
      </c>
      <c r="F12" s="38">
        <f t="shared" si="0"/>
        <v>0</v>
      </c>
      <c r="G12" s="48"/>
      <c r="H12" s="45" t="s">
        <v>66</v>
      </c>
      <c r="I12" s="34" t="s">
        <v>232</v>
      </c>
      <c r="J12" s="35" t="s">
        <v>51</v>
      </c>
      <c r="K12" s="27"/>
      <c r="L12" s="40">
        <v>10</v>
      </c>
      <c r="M12" s="38">
        <f t="shared" si="1"/>
        <v>0</v>
      </c>
    </row>
    <row r="13" spans="1:13" x14ac:dyDescent="0.25">
      <c r="A13" s="45" t="s">
        <v>66</v>
      </c>
      <c r="B13" s="42" t="s">
        <v>197</v>
      </c>
      <c r="C13" s="36" t="s">
        <v>11</v>
      </c>
      <c r="D13" s="27"/>
      <c r="E13" s="58">
        <v>4</v>
      </c>
      <c r="F13" s="38">
        <f t="shared" si="0"/>
        <v>0</v>
      </c>
      <c r="G13" s="48"/>
      <c r="H13" s="45" t="s">
        <v>66</v>
      </c>
      <c r="I13" s="42" t="s">
        <v>197</v>
      </c>
      <c r="J13" s="36" t="s">
        <v>11</v>
      </c>
      <c r="K13" s="27"/>
      <c r="L13" s="58">
        <v>4</v>
      </c>
      <c r="M13" s="38">
        <f t="shared" si="1"/>
        <v>0</v>
      </c>
    </row>
    <row r="14" spans="1:13" x14ac:dyDescent="0.25">
      <c r="A14" s="34" t="s">
        <v>12</v>
      </c>
      <c r="B14" s="34" t="s">
        <v>233</v>
      </c>
      <c r="C14" s="35" t="s">
        <v>14</v>
      </c>
      <c r="D14" s="27"/>
      <c r="E14" s="40">
        <v>127</v>
      </c>
      <c r="F14" s="38">
        <f t="shared" si="0"/>
        <v>0</v>
      </c>
      <c r="G14" s="48"/>
      <c r="H14" s="34" t="s">
        <v>12</v>
      </c>
      <c r="I14" s="34" t="s">
        <v>233</v>
      </c>
      <c r="J14" s="35" t="s">
        <v>14</v>
      </c>
      <c r="K14" s="27"/>
      <c r="L14" s="40">
        <v>127</v>
      </c>
      <c r="M14" s="38">
        <f t="shared" si="1"/>
        <v>0</v>
      </c>
    </row>
    <row r="15" spans="1:13" x14ac:dyDescent="0.25">
      <c r="A15" s="34" t="s">
        <v>12</v>
      </c>
      <c r="B15" s="34" t="s">
        <v>234</v>
      </c>
      <c r="C15" s="35" t="s">
        <v>14</v>
      </c>
      <c r="D15" s="27"/>
      <c r="E15" s="40">
        <v>93</v>
      </c>
      <c r="F15" s="38">
        <f t="shared" si="0"/>
        <v>0</v>
      </c>
      <c r="G15" s="48"/>
      <c r="H15" s="34" t="s">
        <v>12</v>
      </c>
      <c r="I15" s="34" t="s">
        <v>234</v>
      </c>
      <c r="J15" s="35" t="s">
        <v>14</v>
      </c>
      <c r="K15" s="27"/>
      <c r="L15" s="40">
        <v>93</v>
      </c>
      <c r="M15" s="38">
        <f t="shared" si="1"/>
        <v>0</v>
      </c>
    </row>
    <row r="16" spans="1:13" x14ac:dyDescent="0.25">
      <c r="A16" s="34" t="s">
        <v>114</v>
      </c>
      <c r="B16" s="34" t="s">
        <v>144</v>
      </c>
      <c r="C16" s="35" t="s">
        <v>14</v>
      </c>
      <c r="D16" s="27"/>
      <c r="E16" s="40">
        <v>11</v>
      </c>
      <c r="F16" s="38">
        <f t="shared" si="0"/>
        <v>0</v>
      </c>
      <c r="G16" s="48"/>
      <c r="H16" s="34" t="s">
        <v>114</v>
      </c>
      <c r="I16" s="34" t="s">
        <v>144</v>
      </c>
      <c r="J16" s="35" t="s">
        <v>14</v>
      </c>
      <c r="K16" s="27"/>
      <c r="L16" s="40">
        <v>11</v>
      </c>
      <c r="M16" s="38">
        <f t="shared" si="1"/>
        <v>0</v>
      </c>
    </row>
    <row r="17" spans="1:13" x14ac:dyDescent="0.25">
      <c r="A17" s="34" t="s">
        <v>22</v>
      </c>
      <c r="B17" s="34" t="s">
        <v>235</v>
      </c>
      <c r="C17" s="35" t="s">
        <v>32</v>
      </c>
      <c r="D17" s="27"/>
      <c r="E17" s="40">
        <v>10</v>
      </c>
      <c r="F17" s="38">
        <f t="shared" si="0"/>
        <v>0</v>
      </c>
      <c r="G17" s="48"/>
      <c r="H17" s="34" t="s">
        <v>22</v>
      </c>
      <c r="I17" s="34" t="s">
        <v>235</v>
      </c>
      <c r="J17" s="35" t="s">
        <v>32</v>
      </c>
      <c r="K17" s="27"/>
      <c r="L17" s="40">
        <v>10</v>
      </c>
      <c r="M17" s="38">
        <f t="shared" si="1"/>
        <v>0</v>
      </c>
    </row>
    <row r="18" spans="1:13" x14ac:dyDescent="0.25">
      <c r="A18" s="34" t="s">
        <v>19</v>
      </c>
      <c r="B18" s="34" t="s">
        <v>236</v>
      </c>
      <c r="C18" s="35" t="s">
        <v>32</v>
      </c>
      <c r="D18" s="27"/>
      <c r="E18" s="40">
        <v>45</v>
      </c>
      <c r="F18" s="38">
        <f t="shared" si="0"/>
        <v>0</v>
      </c>
      <c r="G18" s="48"/>
      <c r="H18" s="34" t="s">
        <v>19</v>
      </c>
      <c r="I18" s="34" t="s">
        <v>236</v>
      </c>
      <c r="J18" s="35" t="s">
        <v>32</v>
      </c>
      <c r="K18" s="27"/>
      <c r="L18" s="40">
        <v>45</v>
      </c>
      <c r="M18" s="38">
        <f t="shared" si="1"/>
        <v>0</v>
      </c>
    </row>
    <row r="19" spans="1:13" x14ac:dyDescent="0.25">
      <c r="A19" s="34" t="s">
        <v>36</v>
      </c>
      <c r="B19" s="34" t="s">
        <v>199</v>
      </c>
      <c r="C19" s="35" t="s">
        <v>14</v>
      </c>
      <c r="D19" s="27"/>
      <c r="E19" s="40">
        <v>52</v>
      </c>
      <c r="F19" s="38">
        <f t="shared" si="0"/>
        <v>0</v>
      </c>
      <c r="G19" s="48"/>
      <c r="H19" s="34" t="s">
        <v>36</v>
      </c>
      <c r="I19" s="34" t="s">
        <v>199</v>
      </c>
      <c r="J19" s="35" t="s">
        <v>14</v>
      </c>
      <c r="K19" s="27"/>
      <c r="L19" s="40">
        <v>52</v>
      </c>
      <c r="M19" s="38">
        <f t="shared" si="1"/>
        <v>0</v>
      </c>
    </row>
    <row r="20" spans="1:13" x14ac:dyDescent="0.25">
      <c r="A20" s="42" t="s">
        <v>12</v>
      </c>
      <c r="B20" s="34" t="s">
        <v>119</v>
      </c>
      <c r="C20" s="35" t="s">
        <v>14</v>
      </c>
      <c r="D20" s="27"/>
      <c r="E20" s="40">
        <v>8</v>
      </c>
      <c r="F20" s="38">
        <f t="shared" si="0"/>
        <v>0</v>
      </c>
      <c r="G20" s="48"/>
      <c r="H20" s="42" t="s">
        <v>12</v>
      </c>
      <c r="I20" s="34" t="s">
        <v>119</v>
      </c>
      <c r="J20" s="35" t="s">
        <v>14</v>
      </c>
      <c r="K20" s="27"/>
      <c r="L20" s="40">
        <v>8</v>
      </c>
      <c r="M20" s="38">
        <f t="shared" si="1"/>
        <v>0</v>
      </c>
    </row>
    <row r="21" spans="1:13" x14ac:dyDescent="0.25">
      <c r="A21" s="35" t="s">
        <v>33</v>
      </c>
      <c r="B21" s="34" t="s">
        <v>237</v>
      </c>
      <c r="C21" s="36" t="s">
        <v>105</v>
      </c>
      <c r="D21" s="27"/>
      <c r="E21" s="40">
        <v>16</v>
      </c>
      <c r="F21" s="38">
        <f t="shared" si="0"/>
        <v>0</v>
      </c>
      <c r="G21" s="48"/>
      <c r="H21" s="35" t="s">
        <v>33</v>
      </c>
      <c r="I21" s="34" t="s">
        <v>237</v>
      </c>
      <c r="J21" s="36" t="s">
        <v>105</v>
      </c>
      <c r="K21" s="27"/>
      <c r="L21" s="40">
        <v>16</v>
      </c>
      <c r="M21" s="38">
        <f t="shared" si="1"/>
        <v>0</v>
      </c>
    </row>
    <row r="22" spans="1:13" x14ac:dyDescent="0.25">
      <c r="A22" s="34" t="s">
        <v>12</v>
      </c>
      <c r="B22" s="34" t="s">
        <v>159</v>
      </c>
      <c r="C22" s="35" t="s">
        <v>14</v>
      </c>
      <c r="D22" s="27"/>
      <c r="E22" s="40">
        <v>36</v>
      </c>
      <c r="F22" s="38">
        <f t="shared" si="0"/>
        <v>0</v>
      </c>
      <c r="G22" s="48"/>
      <c r="H22" s="34" t="s">
        <v>12</v>
      </c>
      <c r="I22" s="34" t="s">
        <v>159</v>
      </c>
      <c r="J22" s="35" t="s">
        <v>14</v>
      </c>
      <c r="K22" s="27"/>
      <c r="L22" s="40">
        <v>36</v>
      </c>
      <c r="M22" s="38">
        <f t="shared" si="1"/>
        <v>0</v>
      </c>
    </row>
    <row r="23" spans="1:13" x14ac:dyDescent="0.25">
      <c r="A23" s="34" t="s">
        <v>12</v>
      </c>
      <c r="B23" s="34" t="s">
        <v>238</v>
      </c>
      <c r="C23" s="35" t="s">
        <v>14</v>
      </c>
      <c r="D23" s="27"/>
      <c r="E23" s="40">
        <v>11</v>
      </c>
      <c r="F23" s="38">
        <f t="shared" si="0"/>
        <v>0</v>
      </c>
      <c r="G23" s="48"/>
      <c r="H23" s="34" t="s">
        <v>12</v>
      </c>
      <c r="I23" s="34" t="s">
        <v>238</v>
      </c>
      <c r="J23" s="35" t="s">
        <v>14</v>
      </c>
      <c r="K23" s="27"/>
      <c r="L23" s="40">
        <v>11</v>
      </c>
      <c r="M23" s="38">
        <f t="shared" si="1"/>
        <v>0</v>
      </c>
    </row>
    <row r="24" spans="1:13" x14ac:dyDescent="0.25">
      <c r="A24" s="34" t="s">
        <v>114</v>
      </c>
      <c r="B24" s="34" t="s">
        <v>239</v>
      </c>
      <c r="C24" s="35" t="s">
        <v>14</v>
      </c>
      <c r="D24" s="27"/>
      <c r="E24" s="40">
        <v>9</v>
      </c>
      <c r="F24" s="38">
        <f t="shared" si="0"/>
        <v>0</v>
      </c>
      <c r="G24" s="48"/>
      <c r="H24" s="34" t="s">
        <v>114</v>
      </c>
      <c r="I24" s="34" t="s">
        <v>239</v>
      </c>
      <c r="J24" s="35" t="s">
        <v>14</v>
      </c>
      <c r="K24" s="27"/>
      <c r="L24" s="40">
        <v>9</v>
      </c>
      <c r="M24" s="38">
        <f t="shared" si="1"/>
        <v>0</v>
      </c>
    </row>
    <row r="25" spans="1:13" x14ac:dyDescent="0.25">
      <c r="A25" s="34" t="s">
        <v>12</v>
      </c>
      <c r="B25" s="34" t="s">
        <v>65</v>
      </c>
      <c r="C25" s="35" t="s">
        <v>14</v>
      </c>
      <c r="D25" s="27"/>
      <c r="E25" s="40">
        <v>14</v>
      </c>
      <c r="F25" s="38">
        <f t="shared" si="0"/>
        <v>0</v>
      </c>
      <c r="G25" s="48"/>
      <c r="H25" s="34" t="s">
        <v>12</v>
      </c>
      <c r="I25" s="34" t="s">
        <v>65</v>
      </c>
      <c r="J25" s="35" t="s">
        <v>14</v>
      </c>
      <c r="K25" s="27"/>
      <c r="L25" s="40">
        <v>14</v>
      </c>
      <c r="M25" s="38">
        <f t="shared" si="1"/>
        <v>0</v>
      </c>
    </row>
    <row r="26" spans="1:13" x14ac:dyDescent="0.25">
      <c r="A26" s="42" t="s">
        <v>109</v>
      </c>
      <c r="B26" s="45" t="s">
        <v>240</v>
      </c>
      <c r="C26" s="33" t="s">
        <v>14</v>
      </c>
      <c r="D26" s="27"/>
      <c r="E26" s="58">
        <v>13</v>
      </c>
      <c r="F26" s="38">
        <f t="shared" si="0"/>
        <v>0</v>
      </c>
      <c r="G26" s="48"/>
      <c r="H26" s="42" t="s">
        <v>109</v>
      </c>
      <c r="I26" s="45" t="s">
        <v>240</v>
      </c>
      <c r="J26" s="33" t="s">
        <v>14</v>
      </c>
      <c r="K26" s="27"/>
      <c r="L26" s="58">
        <v>13</v>
      </c>
      <c r="M26" s="38">
        <f t="shared" si="1"/>
        <v>0</v>
      </c>
    </row>
    <row r="27" spans="1:13" x14ac:dyDescent="0.25">
      <c r="A27" s="46" t="s">
        <v>42</v>
      </c>
      <c r="B27" s="47"/>
      <c r="C27" s="47"/>
      <c r="D27" s="28"/>
      <c r="E27" s="47">
        <f>SUM(E9:E26)</f>
        <v>469</v>
      </c>
      <c r="F27" s="54">
        <f>SUM(F9:F26)</f>
        <v>0</v>
      </c>
      <c r="G27" s="48"/>
      <c r="H27" s="46" t="s">
        <v>42</v>
      </c>
      <c r="I27" s="47"/>
      <c r="J27" s="47"/>
      <c r="K27" s="28"/>
      <c r="L27" s="47">
        <f>SUM(L9:L26)</f>
        <v>469</v>
      </c>
      <c r="M27" s="54">
        <f>SUM(M9:M26)</f>
        <v>0</v>
      </c>
    </row>
    <row r="28" spans="1:13" ht="15.75" thickBot="1" x14ac:dyDescent="0.3">
      <c r="A28" s="48"/>
      <c r="B28" s="48"/>
      <c r="C28" s="48"/>
      <c r="E28" s="48"/>
      <c r="F28" s="48"/>
      <c r="G28" s="48"/>
      <c r="H28" s="48"/>
      <c r="I28" s="48"/>
      <c r="J28" s="48"/>
      <c r="L28" s="48"/>
      <c r="M28" s="48"/>
    </row>
    <row r="29" spans="1:13" ht="15.75" thickBot="1" x14ac:dyDescent="0.3">
      <c r="A29" s="49" t="s">
        <v>241</v>
      </c>
      <c r="B29" s="50"/>
      <c r="C29" s="50"/>
      <c r="D29" s="23"/>
      <c r="E29" s="50"/>
      <c r="F29" s="55"/>
      <c r="G29" s="48"/>
      <c r="H29" s="49" t="s">
        <v>241</v>
      </c>
      <c r="I29" s="50"/>
      <c r="J29" s="50"/>
      <c r="K29" s="23"/>
      <c r="L29" s="50"/>
      <c r="M29" s="55"/>
    </row>
    <row r="30" spans="1:13" x14ac:dyDescent="0.25">
      <c r="A30" s="48"/>
      <c r="B30" s="48"/>
      <c r="C30" s="48"/>
      <c r="E30" s="48"/>
      <c r="F30" s="48"/>
      <c r="G30" s="48"/>
      <c r="H30" s="48"/>
      <c r="I30" s="48"/>
      <c r="J30" s="48"/>
      <c r="L30" s="48"/>
      <c r="M30" s="48"/>
    </row>
    <row r="31" spans="1:13" x14ac:dyDescent="0.25">
      <c r="A31" s="51" t="s">
        <v>3</v>
      </c>
      <c r="B31" s="48"/>
      <c r="C31" s="48"/>
      <c r="E31" s="48"/>
      <c r="F31" s="48"/>
      <c r="G31" s="48"/>
      <c r="H31" s="51" t="s">
        <v>3</v>
      </c>
      <c r="I31" s="48"/>
      <c r="J31" s="48"/>
      <c r="L31" s="48"/>
      <c r="M31" s="48"/>
    </row>
    <row r="32" spans="1:13" ht="30" x14ac:dyDescent="0.25">
      <c r="A32" s="31" t="s">
        <v>4</v>
      </c>
      <c r="B32" s="31" t="s">
        <v>5</v>
      </c>
      <c r="C32" s="31" t="s">
        <v>6</v>
      </c>
      <c r="D32" s="26" t="s">
        <v>7</v>
      </c>
      <c r="E32" s="31" t="s">
        <v>8</v>
      </c>
      <c r="F32" s="52" t="s">
        <v>228</v>
      </c>
      <c r="G32" s="48"/>
      <c r="H32" s="31" t="s">
        <v>4</v>
      </c>
      <c r="I32" s="31" t="s">
        <v>5</v>
      </c>
      <c r="J32" s="31" t="s">
        <v>6</v>
      </c>
      <c r="K32" s="26" t="s">
        <v>7</v>
      </c>
      <c r="L32" s="31" t="s">
        <v>8</v>
      </c>
      <c r="M32" s="52" t="s">
        <v>228</v>
      </c>
    </row>
    <row r="33" spans="1:13" x14ac:dyDescent="0.25">
      <c r="A33" s="45" t="s">
        <v>66</v>
      </c>
      <c r="B33" s="34" t="s">
        <v>230</v>
      </c>
      <c r="C33" s="35" t="s">
        <v>32</v>
      </c>
      <c r="D33" s="27"/>
      <c r="E33" s="40">
        <v>46</v>
      </c>
      <c r="F33" s="38">
        <f>SUM(E33*D33)</f>
        <v>0</v>
      </c>
      <c r="G33" s="48"/>
      <c r="H33" s="45" t="s">
        <v>66</v>
      </c>
      <c r="I33" s="34" t="s">
        <v>230</v>
      </c>
      <c r="J33" s="35" t="s">
        <v>32</v>
      </c>
      <c r="K33" s="27"/>
      <c r="L33" s="40">
        <v>46</v>
      </c>
      <c r="M33" s="38">
        <f>SUM(L33*K33)</f>
        <v>0</v>
      </c>
    </row>
    <row r="34" spans="1:13" x14ac:dyDescent="0.25">
      <c r="A34" s="34" t="s">
        <v>12</v>
      </c>
      <c r="B34" s="34" t="s">
        <v>242</v>
      </c>
      <c r="C34" s="35" t="s">
        <v>14</v>
      </c>
      <c r="D34" s="27"/>
      <c r="E34" s="40">
        <v>123</v>
      </c>
      <c r="F34" s="38">
        <f t="shared" ref="F34:F41" si="2">SUM(E34*D34)</f>
        <v>0</v>
      </c>
      <c r="G34" s="48"/>
      <c r="H34" s="34" t="s">
        <v>12</v>
      </c>
      <c r="I34" s="34" t="s">
        <v>242</v>
      </c>
      <c r="J34" s="35" t="s">
        <v>14</v>
      </c>
      <c r="K34" s="27"/>
      <c r="L34" s="40">
        <v>123</v>
      </c>
      <c r="M34" s="38">
        <f t="shared" ref="M34:M41" si="3">SUM(L34*K34)</f>
        <v>0</v>
      </c>
    </row>
    <row r="35" spans="1:13" x14ac:dyDescent="0.25">
      <c r="A35" s="35" t="s">
        <v>33</v>
      </c>
      <c r="B35" s="34" t="s">
        <v>148</v>
      </c>
      <c r="C35" s="35" t="s">
        <v>14</v>
      </c>
      <c r="D35" s="27"/>
      <c r="E35" s="40">
        <v>105</v>
      </c>
      <c r="F35" s="38">
        <f t="shared" si="2"/>
        <v>0</v>
      </c>
      <c r="G35" s="48"/>
      <c r="H35" s="35" t="s">
        <v>33</v>
      </c>
      <c r="I35" s="34" t="s">
        <v>148</v>
      </c>
      <c r="J35" s="35" t="s">
        <v>14</v>
      </c>
      <c r="K35" s="27"/>
      <c r="L35" s="40">
        <v>105</v>
      </c>
      <c r="M35" s="38">
        <f t="shared" si="3"/>
        <v>0</v>
      </c>
    </row>
    <row r="36" spans="1:13" x14ac:dyDescent="0.25">
      <c r="A36" s="34" t="s">
        <v>12</v>
      </c>
      <c r="B36" s="34" t="s">
        <v>243</v>
      </c>
      <c r="C36" s="35" t="s">
        <v>14</v>
      </c>
      <c r="D36" s="27"/>
      <c r="E36" s="40">
        <v>120</v>
      </c>
      <c r="F36" s="38">
        <f t="shared" si="2"/>
        <v>0</v>
      </c>
      <c r="G36" s="48"/>
      <c r="H36" s="34" t="s">
        <v>12</v>
      </c>
      <c r="I36" s="34" t="s">
        <v>243</v>
      </c>
      <c r="J36" s="35" t="s">
        <v>14</v>
      </c>
      <c r="K36" s="27"/>
      <c r="L36" s="40">
        <v>120</v>
      </c>
      <c r="M36" s="38">
        <f t="shared" si="3"/>
        <v>0</v>
      </c>
    </row>
    <row r="37" spans="1:13" x14ac:dyDescent="0.25">
      <c r="A37" s="34" t="s">
        <v>12</v>
      </c>
      <c r="B37" s="34" t="s">
        <v>53</v>
      </c>
      <c r="C37" s="35" t="s">
        <v>14</v>
      </c>
      <c r="D37" s="27"/>
      <c r="E37" s="40">
        <v>34</v>
      </c>
      <c r="F37" s="38">
        <f t="shared" si="2"/>
        <v>0</v>
      </c>
      <c r="G37" s="48"/>
      <c r="H37" s="34" t="s">
        <v>12</v>
      </c>
      <c r="I37" s="34" t="s">
        <v>53</v>
      </c>
      <c r="J37" s="35" t="s">
        <v>14</v>
      </c>
      <c r="K37" s="27"/>
      <c r="L37" s="40">
        <v>34</v>
      </c>
      <c r="M37" s="38">
        <f t="shared" si="3"/>
        <v>0</v>
      </c>
    </row>
    <row r="38" spans="1:13" x14ac:dyDescent="0.25">
      <c r="A38" s="34" t="s">
        <v>19</v>
      </c>
      <c r="B38" s="34" t="s">
        <v>244</v>
      </c>
      <c r="C38" s="35" t="s">
        <v>32</v>
      </c>
      <c r="D38" s="27"/>
      <c r="E38" s="40">
        <v>20</v>
      </c>
      <c r="F38" s="38">
        <f t="shared" si="2"/>
        <v>0</v>
      </c>
      <c r="G38" s="48"/>
      <c r="H38" s="34" t="s">
        <v>19</v>
      </c>
      <c r="I38" s="34" t="s">
        <v>244</v>
      </c>
      <c r="J38" s="35" t="s">
        <v>32</v>
      </c>
      <c r="K38" s="27"/>
      <c r="L38" s="40">
        <v>20</v>
      </c>
      <c r="M38" s="38">
        <f t="shared" si="3"/>
        <v>0</v>
      </c>
    </row>
    <row r="39" spans="1:13" x14ac:dyDescent="0.25">
      <c r="A39" s="34" t="s">
        <v>36</v>
      </c>
      <c r="B39" s="34" t="s">
        <v>245</v>
      </c>
      <c r="C39" s="35" t="s">
        <v>14</v>
      </c>
      <c r="D39" s="27"/>
      <c r="E39" s="40">
        <v>7</v>
      </c>
      <c r="F39" s="38">
        <f t="shared" si="2"/>
        <v>0</v>
      </c>
      <c r="G39" s="48"/>
      <c r="H39" s="34" t="s">
        <v>36</v>
      </c>
      <c r="I39" s="34" t="s">
        <v>245</v>
      </c>
      <c r="J39" s="35" t="s">
        <v>14</v>
      </c>
      <c r="K39" s="27"/>
      <c r="L39" s="40">
        <v>7</v>
      </c>
      <c r="M39" s="38">
        <f t="shared" si="3"/>
        <v>0</v>
      </c>
    </row>
    <row r="40" spans="1:13" x14ac:dyDescent="0.25">
      <c r="A40" s="35" t="s">
        <v>33</v>
      </c>
      <c r="B40" s="34" t="s">
        <v>246</v>
      </c>
      <c r="C40" s="36" t="s">
        <v>105</v>
      </c>
      <c r="D40" s="27"/>
      <c r="E40" s="40">
        <v>25</v>
      </c>
      <c r="F40" s="38">
        <f t="shared" si="2"/>
        <v>0</v>
      </c>
      <c r="G40" s="48"/>
      <c r="H40" s="35" t="s">
        <v>33</v>
      </c>
      <c r="I40" s="34" t="s">
        <v>246</v>
      </c>
      <c r="J40" s="36" t="s">
        <v>105</v>
      </c>
      <c r="K40" s="27"/>
      <c r="L40" s="40">
        <v>25</v>
      </c>
      <c r="M40" s="38">
        <f t="shared" si="3"/>
        <v>0</v>
      </c>
    </row>
    <row r="41" spans="1:13" x14ac:dyDescent="0.25">
      <c r="A41" s="34" t="s">
        <v>12</v>
      </c>
      <c r="B41" s="34" t="s">
        <v>247</v>
      </c>
      <c r="C41" s="35" t="s">
        <v>14</v>
      </c>
      <c r="D41" s="27"/>
      <c r="E41" s="40">
        <v>80</v>
      </c>
      <c r="F41" s="38">
        <f t="shared" si="2"/>
        <v>0</v>
      </c>
      <c r="G41" s="48"/>
      <c r="H41" s="34" t="s">
        <v>12</v>
      </c>
      <c r="I41" s="34" t="s">
        <v>247</v>
      </c>
      <c r="J41" s="35" t="s">
        <v>14</v>
      </c>
      <c r="K41" s="27"/>
      <c r="L41" s="40">
        <v>80</v>
      </c>
      <c r="M41" s="38">
        <f t="shared" si="3"/>
        <v>0</v>
      </c>
    </row>
    <row r="42" spans="1:13" x14ac:dyDescent="0.25">
      <c r="A42" s="46" t="s">
        <v>42</v>
      </c>
      <c r="B42" s="47"/>
      <c r="C42" s="47"/>
      <c r="D42" s="28"/>
      <c r="E42" s="47">
        <f>SUM(E33:E41)</f>
        <v>560</v>
      </c>
      <c r="F42" s="54">
        <f>SUM(F33:F41)</f>
        <v>0</v>
      </c>
      <c r="G42" s="48"/>
      <c r="H42" s="46" t="s">
        <v>42</v>
      </c>
      <c r="I42" s="47"/>
      <c r="J42" s="47"/>
      <c r="K42" s="28"/>
      <c r="L42" s="47">
        <f>SUM(L33:L41)</f>
        <v>560</v>
      </c>
      <c r="M42" s="54">
        <f>SUM(M33:M41)</f>
        <v>0</v>
      </c>
    </row>
    <row r="43" spans="1:13" ht="15.75" thickBot="1" x14ac:dyDescent="0.3">
      <c r="A43" s="48"/>
      <c r="B43" s="48"/>
      <c r="C43" s="48"/>
      <c r="E43" s="48"/>
      <c r="F43" s="48"/>
      <c r="G43" s="48"/>
      <c r="H43" s="48"/>
      <c r="I43" s="48"/>
      <c r="J43" s="48"/>
      <c r="L43" s="48"/>
      <c r="M43" s="48"/>
    </row>
    <row r="44" spans="1:13" ht="15.75" thickBot="1" x14ac:dyDescent="0.3">
      <c r="A44" s="49" t="s">
        <v>248</v>
      </c>
      <c r="B44" s="50"/>
      <c r="C44" s="50"/>
      <c r="D44" s="23"/>
      <c r="E44" s="50"/>
      <c r="F44" s="55"/>
      <c r="G44" s="48"/>
      <c r="H44" s="49" t="s">
        <v>248</v>
      </c>
      <c r="I44" s="50"/>
      <c r="J44" s="50"/>
      <c r="K44" s="23"/>
      <c r="L44" s="50"/>
      <c r="M44" s="55"/>
    </row>
    <row r="45" spans="1:13" x14ac:dyDescent="0.25">
      <c r="A45" s="48"/>
      <c r="B45" s="48"/>
      <c r="C45" s="48"/>
      <c r="E45" s="48"/>
      <c r="F45" s="48"/>
      <c r="G45" s="48"/>
      <c r="H45" s="48"/>
      <c r="I45" s="48"/>
      <c r="J45" s="48"/>
      <c r="L45" s="48"/>
      <c r="M45" s="48"/>
    </row>
    <row r="46" spans="1:13" x14ac:dyDescent="0.25">
      <c r="A46" s="51" t="s">
        <v>3</v>
      </c>
      <c r="B46" s="48"/>
      <c r="C46" s="48"/>
      <c r="E46" s="48"/>
      <c r="F46" s="48"/>
      <c r="G46" s="48"/>
      <c r="H46" s="51" t="s">
        <v>3</v>
      </c>
      <c r="I46" s="48"/>
      <c r="J46" s="48"/>
      <c r="L46" s="48"/>
      <c r="M46" s="48"/>
    </row>
    <row r="47" spans="1:13" ht="30" x14ac:dyDescent="0.25">
      <c r="A47" s="31" t="s">
        <v>4</v>
      </c>
      <c r="B47" s="31" t="s">
        <v>5</v>
      </c>
      <c r="C47" s="31" t="s">
        <v>6</v>
      </c>
      <c r="D47" s="26" t="s">
        <v>7</v>
      </c>
      <c r="E47" s="31" t="s">
        <v>8</v>
      </c>
      <c r="F47" s="52" t="s">
        <v>228</v>
      </c>
      <c r="G47" s="48"/>
      <c r="H47" s="31" t="s">
        <v>4</v>
      </c>
      <c r="I47" s="31" t="s">
        <v>5</v>
      </c>
      <c r="J47" s="31" t="s">
        <v>6</v>
      </c>
      <c r="K47" s="26" t="s">
        <v>7</v>
      </c>
      <c r="L47" s="31" t="s">
        <v>8</v>
      </c>
      <c r="M47" s="52" t="s">
        <v>228</v>
      </c>
    </row>
    <row r="48" spans="1:13" x14ac:dyDescent="0.25">
      <c r="A48" s="34" t="s">
        <v>12</v>
      </c>
      <c r="B48" s="45" t="s">
        <v>147</v>
      </c>
      <c r="C48" s="35" t="s">
        <v>14</v>
      </c>
      <c r="D48" s="60"/>
      <c r="E48" s="39">
        <v>51</v>
      </c>
      <c r="F48" s="66">
        <f>SUM(E48*D48)</f>
        <v>0</v>
      </c>
      <c r="G48" s="48"/>
      <c r="H48" s="34" t="s">
        <v>12</v>
      </c>
      <c r="I48" s="45" t="s">
        <v>147</v>
      </c>
      <c r="J48" s="35" t="s">
        <v>14</v>
      </c>
      <c r="K48" s="60"/>
      <c r="L48" s="39">
        <v>51</v>
      </c>
      <c r="M48" s="66">
        <f>SUM(L48*K48)</f>
        <v>0</v>
      </c>
    </row>
    <row r="49" spans="1:13" x14ac:dyDescent="0.25">
      <c r="A49" s="34" t="s">
        <v>12</v>
      </c>
      <c r="B49" s="45" t="s">
        <v>249</v>
      </c>
      <c r="C49" s="35" t="s">
        <v>14</v>
      </c>
      <c r="D49" s="60"/>
      <c r="E49" s="39">
        <v>4</v>
      </c>
      <c r="F49" s="66">
        <f t="shared" ref="F49:F65" si="4">SUM(E49*D49)</f>
        <v>0</v>
      </c>
      <c r="G49" s="48"/>
      <c r="H49" s="34" t="s">
        <v>12</v>
      </c>
      <c r="I49" s="45" t="s">
        <v>249</v>
      </c>
      <c r="J49" s="35" t="s">
        <v>14</v>
      </c>
      <c r="K49" s="60"/>
      <c r="L49" s="39">
        <v>4</v>
      </c>
      <c r="M49" s="66">
        <f t="shared" ref="M49:M65" si="5">SUM(L49*K49)</f>
        <v>0</v>
      </c>
    </row>
    <row r="50" spans="1:13" x14ac:dyDescent="0.25">
      <c r="A50" s="34" t="s">
        <v>12</v>
      </c>
      <c r="B50" s="45" t="s">
        <v>144</v>
      </c>
      <c r="C50" s="35" t="s">
        <v>14</v>
      </c>
      <c r="D50" s="60"/>
      <c r="E50" s="39">
        <v>8</v>
      </c>
      <c r="F50" s="66">
        <f t="shared" si="4"/>
        <v>0</v>
      </c>
      <c r="G50" s="48"/>
      <c r="H50" s="34" t="s">
        <v>12</v>
      </c>
      <c r="I50" s="45" t="s">
        <v>144</v>
      </c>
      <c r="J50" s="35" t="s">
        <v>14</v>
      </c>
      <c r="K50" s="60"/>
      <c r="L50" s="39">
        <v>8</v>
      </c>
      <c r="M50" s="66">
        <f t="shared" si="5"/>
        <v>0</v>
      </c>
    </row>
    <row r="51" spans="1:13" x14ac:dyDescent="0.25">
      <c r="A51" s="34" t="s">
        <v>19</v>
      </c>
      <c r="B51" s="45" t="s">
        <v>111</v>
      </c>
      <c r="C51" s="35" t="s">
        <v>51</v>
      </c>
      <c r="D51" s="60"/>
      <c r="E51" s="39">
        <v>130</v>
      </c>
      <c r="F51" s="66">
        <f t="shared" si="4"/>
        <v>0</v>
      </c>
      <c r="G51" s="48"/>
      <c r="H51" s="34" t="s">
        <v>19</v>
      </c>
      <c r="I51" s="45" t="s">
        <v>111</v>
      </c>
      <c r="J51" s="35" t="s">
        <v>51</v>
      </c>
      <c r="K51" s="60"/>
      <c r="L51" s="39">
        <v>130</v>
      </c>
      <c r="M51" s="66">
        <f t="shared" si="5"/>
        <v>0</v>
      </c>
    </row>
    <row r="52" spans="1:13" x14ac:dyDescent="0.25">
      <c r="A52" s="34" t="s">
        <v>12</v>
      </c>
      <c r="B52" s="45" t="s">
        <v>250</v>
      </c>
      <c r="C52" s="35" t="s">
        <v>14</v>
      </c>
      <c r="D52" s="60"/>
      <c r="E52" s="39">
        <v>8</v>
      </c>
      <c r="F52" s="66">
        <f t="shared" si="4"/>
        <v>0</v>
      </c>
      <c r="G52" s="48"/>
      <c r="H52" s="34" t="s">
        <v>12</v>
      </c>
      <c r="I52" s="45" t="s">
        <v>250</v>
      </c>
      <c r="J52" s="35" t="s">
        <v>14</v>
      </c>
      <c r="K52" s="60"/>
      <c r="L52" s="39">
        <v>8</v>
      </c>
      <c r="M52" s="66">
        <f t="shared" si="5"/>
        <v>0</v>
      </c>
    </row>
    <row r="53" spans="1:13" x14ac:dyDescent="0.25">
      <c r="A53" s="34" t="s">
        <v>251</v>
      </c>
      <c r="B53" s="45" t="s">
        <v>196</v>
      </c>
      <c r="C53" s="35" t="s">
        <v>11</v>
      </c>
      <c r="D53" s="60"/>
      <c r="E53" s="39">
        <v>17</v>
      </c>
      <c r="F53" s="66">
        <f t="shared" si="4"/>
        <v>0</v>
      </c>
      <c r="G53" s="48"/>
      <c r="H53" s="34" t="s">
        <v>251</v>
      </c>
      <c r="I53" s="45" t="s">
        <v>196</v>
      </c>
      <c r="J53" s="35" t="s">
        <v>11</v>
      </c>
      <c r="K53" s="60"/>
      <c r="L53" s="39">
        <v>17</v>
      </c>
      <c r="M53" s="66">
        <f t="shared" si="5"/>
        <v>0</v>
      </c>
    </row>
    <row r="54" spans="1:13" x14ac:dyDescent="0.25">
      <c r="A54" s="45" t="s">
        <v>251</v>
      </c>
      <c r="B54" s="45" t="s">
        <v>195</v>
      </c>
      <c r="C54" s="35" t="s">
        <v>11</v>
      </c>
      <c r="D54" s="60"/>
      <c r="E54" s="39">
        <v>6</v>
      </c>
      <c r="F54" s="66">
        <f t="shared" si="4"/>
        <v>0</v>
      </c>
      <c r="G54" s="48"/>
      <c r="H54" s="45" t="s">
        <v>251</v>
      </c>
      <c r="I54" s="45" t="s">
        <v>195</v>
      </c>
      <c r="J54" s="35" t="s">
        <v>11</v>
      </c>
      <c r="K54" s="60"/>
      <c r="L54" s="39">
        <v>6</v>
      </c>
      <c r="M54" s="66">
        <f t="shared" si="5"/>
        <v>0</v>
      </c>
    </row>
    <row r="55" spans="1:13" x14ac:dyDescent="0.25">
      <c r="A55" s="34" t="s">
        <v>251</v>
      </c>
      <c r="B55" s="45" t="s">
        <v>252</v>
      </c>
      <c r="C55" s="35" t="s">
        <v>11</v>
      </c>
      <c r="D55" s="60"/>
      <c r="E55" s="39">
        <v>3</v>
      </c>
      <c r="F55" s="66">
        <f t="shared" si="4"/>
        <v>0</v>
      </c>
      <c r="G55" s="48"/>
      <c r="H55" s="34" t="s">
        <v>251</v>
      </c>
      <c r="I55" s="45" t="s">
        <v>252</v>
      </c>
      <c r="J55" s="35" t="s">
        <v>11</v>
      </c>
      <c r="K55" s="60"/>
      <c r="L55" s="39">
        <v>3</v>
      </c>
      <c r="M55" s="66">
        <f t="shared" si="5"/>
        <v>0</v>
      </c>
    </row>
    <row r="56" spans="1:13" x14ac:dyDescent="0.25">
      <c r="A56" s="45" t="s">
        <v>251</v>
      </c>
      <c r="B56" s="45" t="s">
        <v>253</v>
      </c>
      <c r="C56" s="35" t="s">
        <v>11</v>
      </c>
      <c r="D56" s="60"/>
      <c r="E56" s="39">
        <v>3</v>
      </c>
      <c r="F56" s="66">
        <f t="shared" si="4"/>
        <v>0</v>
      </c>
      <c r="G56" s="48"/>
      <c r="H56" s="45" t="s">
        <v>251</v>
      </c>
      <c r="I56" s="45" t="s">
        <v>253</v>
      </c>
      <c r="J56" s="35" t="s">
        <v>11</v>
      </c>
      <c r="K56" s="60"/>
      <c r="L56" s="39">
        <v>3</v>
      </c>
      <c r="M56" s="66">
        <f t="shared" si="5"/>
        <v>0</v>
      </c>
    </row>
    <row r="57" spans="1:13" x14ac:dyDescent="0.25">
      <c r="A57" s="35" t="s">
        <v>33</v>
      </c>
      <c r="B57" s="45" t="s">
        <v>110</v>
      </c>
      <c r="C57" s="35" t="s">
        <v>51</v>
      </c>
      <c r="D57" s="60"/>
      <c r="E57" s="39">
        <v>51</v>
      </c>
      <c r="F57" s="66">
        <f t="shared" si="4"/>
        <v>0</v>
      </c>
      <c r="G57" s="48"/>
      <c r="H57" s="35" t="s">
        <v>33</v>
      </c>
      <c r="I57" s="45" t="s">
        <v>110</v>
      </c>
      <c r="J57" s="35" t="s">
        <v>51</v>
      </c>
      <c r="K57" s="60"/>
      <c r="L57" s="39">
        <v>51</v>
      </c>
      <c r="M57" s="66">
        <f t="shared" si="5"/>
        <v>0</v>
      </c>
    </row>
    <row r="58" spans="1:13" x14ac:dyDescent="0.25">
      <c r="A58" s="34" t="s">
        <v>12</v>
      </c>
      <c r="B58" s="45" t="s">
        <v>254</v>
      </c>
      <c r="C58" s="35" t="s">
        <v>14</v>
      </c>
      <c r="D58" s="60"/>
      <c r="E58" s="39">
        <v>8</v>
      </c>
      <c r="F58" s="66">
        <f t="shared" si="4"/>
        <v>0</v>
      </c>
      <c r="G58" s="48"/>
      <c r="H58" s="34" t="s">
        <v>12</v>
      </c>
      <c r="I58" s="45" t="s">
        <v>254</v>
      </c>
      <c r="J58" s="35" t="s">
        <v>14</v>
      </c>
      <c r="K58" s="60"/>
      <c r="L58" s="39">
        <v>8</v>
      </c>
      <c r="M58" s="66">
        <f t="shared" si="5"/>
        <v>0</v>
      </c>
    </row>
    <row r="59" spans="1:13" x14ac:dyDescent="0.25">
      <c r="A59" s="34" t="s">
        <v>12</v>
      </c>
      <c r="B59" s="45" t="s">
        <v>149</v>
      </c>
      <c r="C59" s="35" t="s">
        <v>14</v>
      </c>
      <c r="D59" s="60"/>
      <c r="E59" s="39">
        <v>86.4</v>
      </c>
      <c r="F59" s="66">
        <f t="shared" si="4"/>
        <v>0</v>
      </c>
      <c r="G59" s="48"/>
      <c r="H59" s="34" t="s">
        <v>12</v>
      </c>
      <c r="I59" s="45" t="s">
        <v>149</v>
      </c>
      <c r="J59" s="35" t="s">
        <v>14</v>
      </c>
      <c r="K59" s="60"/>
      <c r="L59" s="39">
        <v>86.4</v>
      </c>
      <c r="M59" s="66">
        <f t="shared" si="5"/>
        <v>0</v>
      </c>
    </row>
    <row r="60" spans="1:13" x14ac:dyDescent="0.25">
      <c r="A60" s="34" t="s">
        <v>12</v>
      </c>
      <c r="B60" s="45" t="s">
        <v>255</v>
      </c>
      <c r="C60" s="35" t="s">
        <v>14</v>
      </c>
      <c r="D60" s="60"/>
      <c r="E60" s="39">
        <v>12</v>
      </c>
      <c r="F60" s="66">
        <f t="shared" si="4"/>
        <v>0</v>
      </c>
      <c r="G60" s="48"/>
      <c r="H60" s="34" t="s">
        <v>12</v>
      </c>
      <c r="I60" s="45" t="s">
        <v>255</v>
      </c>
      <c r="J60" s="35" t="s">
        <v>14</v>
      </c>
      <c r="K60" s="60"/>
      <c r="L60" s="39">
        <v>12</v>
      </c>
      <c r="M60" s="66">
        <f t="shared" si="5"/>
        <v>0</v>
      </c>
    </row>
    <row r="61" spans="1:13" x14ac:dyDescent="0.25">
      <c r="A61" s="45" t="s">
        <v>22</v>
      </c>
      <c r="B61" s="45" t="s">
        <v>256</v>
      </c>
      <c r="C61" s="35" t="s">
        <v>14</v>
      </c>
      <c r="D61" s="60"/>
      <c r="E61" s="39">
        <v>3.95</v>
      </c>
      <c r="F61" s="66">
        <f t="shared" si="4"/>
        <v>0</v>
      </c>
      <c r="G61" s="48"/>
      <c r="H61" s="45" t="s">
        <v>22</v>
      </c>
      <c r="I61" s="45" t="s">
        <v>256</v>
      </c>
      <c r="J61" s="35" t="s">
        <v>14</v>
      </c>
      <c r="K61" s="60"/>
      <c r="L61" s="39">
        <v>3.95</v>
      </c>
      <c r="M61" s="66">
        <f t="shared" si="5"/>
        <v>0</v>
      </c>
    </row>
    <row r="62" spans="1:13" x14ac:dyDescent="0.25">
      <c r="A62" s="35" t="s">
        <v>33</v>
      </c>
      <c r="B62" s="45" t="s">
        <v>257</v>
      </c>
      <c r="C62" s="35" t="s">
        <v>14</v>
      </c>
      <c r="D62" s="60"/>
      <c r="E62" s="39">
        <v>7</v>
      </c>
      <c r="F62" s="66">
        <f t="shared" si="4"/>
        <v>0</v>
      </c>
      <c r="G62" s="48"/>
      <c r="H62" s="35" t="s">
        <v>33</v>
      </c>
      <c r="I62" s="45" t="s">
        <v>257</v>
      </c>
      <c r="J62" s="35" t="s">
        <v>14</v>
      </c>
      <c r="K62" s="60"/>
      <c r="L62" s="39">
        <v>7</v>
      </c>
      <c r="M62" s="66">
        <f t="shared" si="5"/>
        <v>0</v>
      </c>
    </row>
    <row r="63" spans="1:13" x14ac:dyDescent="0.25">
      <c r="A63" s="35" t="s">
        <v>12</v>
      </c>
      <c r="B63" s="45" t="s">
        <v>258</v>
      </c>
      <c r="C63" s="35" t="s">
        <v>14</v>
      </c>
      <c r="D63" s="60"/>
      <c r="E63" s="39">
        <v>27</v>
      </c>
      <c r="F63" s="66">
        <f t="shared" si="4"/>
        <v>0</v>
      </c>
      <c r="G63" s="48"/>
      <c r="H63" s="35" t="s">
        <v>12</v>
      </c>
      <c r="I63" s="45" t="s">
        <v>258</v>
      </c>
      <c r="J63" s="35" t="s">
        <v>14</v>
      </c>
      <c r="K63" s="60"/>
      <c r="L63" s="39">
        <v>27</v>
      </c>
      <c r="M63" s="66">
        <f t="shared" si="5"/>
        <v>0</v>
      </c>
    </row>
    <row r="64" spans="1:13" x14ac:dyDescent="0.25">
      <c r="A64" s="36" t="s">
        <v>114</v>
      </c>
      <c r="B64" s="45" t="s">
        <v>259</v>
      </c>
      <c r="C64" s="35" t="s">
        <v>14</v>
      </c>
      <c r="D64" s="60"/>
      <c r="E64" s="39">
        <v>10</v>
      </c>
      <c r="F64" s="66">
        <f t="shared" si="4"/>
        <v>0</v>
      </c>
      <c r="G64" s="48"/>
      <c r="H64" s="36" t="s">
        <v>114</v>
      </c>
      <c r="I64" s="45" t="s">
        <v>259</v>
      </c>
      <c r="J64" s="35" t="s">
        <v>14</v>
      </c>
      <c r="K64" s="60"/>
      <c r="L64" s="39">
        <v>10</v>
      </c>
      <c r="M64" s="66">
        <f t="shared" si="5"/>
        <v>0</v>
      </c>
    </row>
    <row r="65" spans="1:13" x14ac:dyDescent="0.25">
      <c r="A65" s="36" t="s">
        <v>22</v>
      </c>
      <c r="B65" s="45" t="s">
        <v>260</v>
      </c>
      <c r="C65" s="36" t="s">
        <v>11</v>
      </c>
      <c r="D65" s="60"/>
      <c r="E65" s="39">
        <v>17</v>
      </c>
      <c r="F65" s="66">
        <f t="shared" si="4"/>
        <v>0</v>
      </c>
      <c r="G65" s="48"/>
      <c r="H65" s="36" t="s">
        <v>22</v>
      </c>
      <c r="I65" s="45" t="s">
        <v>260</v>
      </c>
      <c r="J65" s="36" t="s">
        <v>11</v>
      </c>
      <c r="K65" s="60"/>
      <c r="L65" s="39">
        <v>17</v>
      </c>
      <c r="M65" s="66">
        <f t="shared" si="5"/>
        <v>0</v>
      </c>
    </row>
    <row r="66" spans="1:13" x14ac:dyDescent="0.25">
      <c r="A66" s="46" t="s">
        <v>42</v>
      </c>
      <c r="B66" s="47"/>
      <c r="C66" s="47"/>
      <c r="D66" s="28"/>
      <c r="E66" s="53">
        <f>SUM(E48:E65)</f>
        <v>452.34999999999997</v>
      </c>
      <c r="F66" s="54">
        <f>SUM(F48:F65)</f>
        <v>0</v>
      </c>
      <c r="G66" s="48"/>
      <c r="H66" s="46" t="s">
        <v>42</v>
      </c>
      <c r="I66" s="47"/>
      <c r="J66" s="47"/>
      <c r="K66" s="28"/>
      <c r="L66" s="53">
        <f>SUM(L48:L65)</f>
        <v>452.34999999999997</v>
      </c>
      <c r="M66" s="54">
        <f>SUM(M48:M65)</f>
        <v>0</v>
      </c>
    </row>
    <row r="67" spans="1:13" ht="15.75" thickBot="1" x14ac:dyDescent="0.3">
      <c r="A67" s="48"/>
      <c r="B67" s="48"/>
      <c r="C67" s="48"/>
      <c r="E67" s="48"/>
      <c r="F67" s="48"/>
      <c r="G67" s="48"/>
      <c r="H67" s="48"/>
      <c r="I67" s="48"/>
      <c r="J67" s="48"/>
      <c r="L67" s="48"/>
      <c r="M67" s="48"/>
    </row>
    <row r="68" spans="1:13" ht="15.75" thickBot="1" x14ac:dyDescent="0.3">
      <c r="A68" s="49" t="s">
        <v>261</v>
      </c>
      <c r="B68" s="50"/>
      <c r="C68" s="50"/>
      <c r="D68" s="23"/>
      <c r="E68" s="50"/>
      <c r="F68" s="55"/>
      <c r="G68" s="48"/>
      <c r="H68" s="49" t="s">
        <v>261</v>
      </c>
      <c r="I68" s="50"/>
      <c r="J68" s="50"/>
      <c r="K68" s="23"/>
      <c r="L68" s="50"/>
      <c r="M68" s="55"/>
    </row>
    <row r="69" spans="1:13" x14ac:dyDescent="0.25">
      <c r="A69" s="48"/>
      <c r="B69" s="48"/>
      <c r="C69" s="48"/>
      <c r="E69" s="48"/>
      <c r="F69" s="48"/>
      <c r="G69" s="48"/>
      <c r="H69" s="48"/>
      <c r="I69" s="48"/>
      <c r="J69" s="48"/>
      <c r="L69" s="48"/>
      <c r="M69" s="48"/>
    </row>
    <row r="70" spans="1:13" x14ac:dyDescent="0.25">
      <c r="A70" s="51" t="s">
        <v>3</v>
      </c>
      <c r="B70" s="48"/>
      <c r="C70" s="48"/>
      <c r="E70" s="48"/>
      <c r="F70" s="48"/>
      <c r="G70" s="48"/>
      <c r="H70" s="51" t="s">
        <v>3</v>
      </c>
      <c r="I70" s="48"/>
      <c r="J70" s="48"/>
      <c r="L70" s="48"/>
      <c r="M70" s="48"/>
    </row>
    <row r="71" spans="1:13" ht="30" x14ac:dyDescent="0.25">
      <c r="A71" s="31" t="s">
        <v>4</v>
      </c>
      <c r="B71" s="31" t="s">
        <v>5</v>
      </c>
      <c r="C71" s="31" t="s">
        <v>6</v>
      </c>
      <c r="D71" s="26" t="s">
        <v>7</v>
      </c>
      <c r="E71" s="31" t="s">
        <v>8</v>
      </c>
      <c r="F71" s="52" t="s">
        <v>228</v>
      </c>
      <c r="G71" s="48"/>
      <c r="H71" s="31" t="s">
        <v>4</v>
      </c>
      <c r="I71" s="31" t="s">
        <v>5</v>
      </c>
      <c r="J71" s="31" t="s">
        <v>6</v>
      </c>
      <c r="K71" s="26" t="s">
        <v>7</v>
      </c>
      <c r="L71" s="31" t="s">
        <v>8</v>
      </c>
      <c r="M71" s="52" t="s">
        <v>228</v>
      </c>
    </row>
    <row r="72" spans="1:13" x14ac:dyDescent="0.25">
      <c r="A72" s="34" t="s">
        <v>262</v>
      </c>
      <c r="B72" s="34" t="s">
        <v>262</v>
      </c>
      <c r="C72" s="34" t="s">
        <v>39</v>
      </c>
      <c r="D72" s="27"/>
      <c r="E72" s="40">
        <v>5</v>
      </c>
      <c r="F72" s="38">
        <f>SUM(E72*D72)</f>
        <v>0</v>
      </c>
      <c r="G72" s="48"/>
      <c r="H72" s="34" t="s">
        <v>262</v>
      </c>
      <c r="I72" s="34" t="s">
        <v>262</v>
      </c>
      <c r="J72" s="34" t="s">
        <v>39</v>
      </c>
      <c r="K72" s="27"/>
      <c r="L72" s="40">
        <v>5</v>
      </c>
      <c r="M72" s="38">
        <f>SUM(L72*K72)</f>
        <v>0</v>
      </c>
    </row>
    <row r="73" spans="1:13" x14ac:dyDescent="0.25">
      <c r="A73" s="34" t="s">
        <v>263</v>
      </c>
      <c r="B73" s="34" t="s">
        <v>50</v>
      </c>
      <c r="C73" s="34" t="s">
        <v>51</v>
      </c>
      <c r="D73" s="27"/>
      <c r="E73" s="40">
        <v>80</v>
      </c>
      <c r="F73" s="38">
        <f t="shared" ref="F73:F94" si="6">SUM(E73*D73)</f>
        <v>0</v>
      </c>
      <c r="G73" s="48"/>
      <c r="H73" s="34" t="s">
        <v>263</v>
      </c>
      <c r="I73" s="34" t="s">
        <v>50</v>
      </c>
      <c r="J73" s="34" t="s">
        <v>51</v>
      </c>
      <c r="K73" s="27"/>
      <c r="L73" s="40">
        <v>80</v>
      </c>
      <c r="M73" s="38">
        <f t="shared" ref="M73:M94" si="7">SUM(L73*K73)</f>
        <v>0</v>
      </c>
    </row>
    <row r="74" spans="1:13" x14ac:dyDescent="0.25">
      <c r="A74" s="34" t="s">
        <v>66</v>
      </c>
      <c r="B74" s="62" t="s">
        <v>264</v>
      </c>
      <c r="C74" s="62" t="s">
        <v>11</v>
      </c>
      <c r="D74" s="27"/>
      <c r="E74" s="40">
        <v>6</v>
      </c>
      <c r="F74" s="38">
        <f t="shared" si="6"/>
        <v>0</v>
      </c>
      <c r="G74" s="48"/>
      <c r="H74" s="34" t="s">
        <v>66</v>
      </c>
      <c r="I74" s="62" t="s">
        <v>264</v>
      </c>
      <c r="J74" s="62" t="s">
        <v>11</v>
      </c>
      <c r="K74" s="27"/>
      <c r="L74" s="40">
        <v>6</v>
      </c>
      <c r="M74" s="38">
        <f t="shared" si="7"/>
        <v>0</v>
      </c>
    </row>
    <row r="75" spans="1:13" x14ac:dyDescent="0.25">
      <c r="A75" s="34" t="s">
        <v>265</v>
      </c>
      <c r="B75" s="34" t="s">
        <v>65</v>
      </c>
      <c r="C75" s="34" t="s">
        <v>266</v>
      </c>
      <c r="D75" s="27"/>
      <c r="E75" s="40">
        <v>10</v>
      </c>
      <c r="F75" s="38">
        <f t="shared" si="6"/>
        <v>0</v>
      </c>
      <c r="G75" s="48"/>
      <c r="H75" s="34" t="s">
        <v>265</v>
      </c>
      <c r="I75" s="34" t="s">
        <v>65</v>
      </c>
      <c r="J75" s="34" t="s">
        <v>266</v>
      </c>
      <c r="K75" s="27"/>
      <c r="L75" s="40">
        <v>10</v>
      </c>
      <c r="M75" s="38">
        <f t="shared" si="7"/>
        <v>0</v>
      </c>
    </row>
    <row r="76" spans="1:13" x14ac:dyDescent="0.25">
      <c r="A76" s="34" t="s">
        <v>267</v>
      </c>
      <c r="B76" s="34" t="s">
        <v>61</v>
      </c>
      <c r="C76" s="34" t="s">
        <v>11</v>
      </c>
      <c r="D76" s="27"/>
      <c r="E76" s="40">
        <v>10</v>
      </c>
      <c r="F76" s="38">
        <f t="shared" si="6"/>
        <v>0</v>
      </c>
      <c r="G76" s="48"/>
      <c r="H76" s="34" t="s">
        <v>267</v>
      </c>
      <c r="I76" s="34" t="s">
        <v>61</v>
      </c>
      <c r="J76" s="34" t="s">
        <v>11</v>
      </c>
      <c r="K76" s="27"/>
      <c r="L76" s="40">
        <v>10</v>
      </c>
      <c r="M76" s="38">
        <f t="shared" si="7"/>
        <v>0</v>
      </c>
    </row>
    <row r="77" spans="1:13" x14ac:dyDescent="0.25">
      <c r="A77" s="34" t="s">
        <v>268</v>
      </c>
      <c r="B77" s="34" t="s">
        <v>269</v>
      </c>
      <c r="C77" s="34" t="s">
        <v>11</v>
      </c>
      <c r="D77" s="27"/>
      <c r="E77" s="40">
        <v>23</v>
      </c>
      <c r="F77" s="38">
        <f t="shared" si="6"/>
        <v>0</v>
      </c>
      <c r="G77" s="48"/>
      <c r="H77" s="34" t="s">
        <v>268</v>
      </c>
      <c r="I77" s="34" t="s">
        <v>269</v>
      </c>
      <c r="J77" s="34" t="s">
        <v>11</v>
      </c>
      <c r="K77" s="27"/>
      <c r="L77" s="40">
        <v>23</v>
      </c>
      <c r="M77" s="38">
        <f t="shared" si="7"/>
        <v>0</v>
      </c>
    </row>
    <row r="78" spans="1:13" x14ac:dyDescent="0.25">
      <c r="A78" s="34" t="s">
        <v>66</v>
      </c>
      <c r="B78" s="34" t="s">
        <v>270</v>
      </c>
      <c r="C78" s="34" t="s">
        <v>11</v>
      </c>
      <c r="D78" s="27"/>
      <c r="E78" s="40">
        <v>5</v>
      </c>
      <c r="F78" s="38">
        <f t="shared" si="6"/>
        <v>0</v>
      </c>
      <c r="G78" s="48"/>
      <c r="H78" s="34" t="s">
        <v>66</v>
      </c>
      <c r="I78" s="34" t="s">
        <v>270</v>
      </c>
      <c r="J78" s="34" t="s">
        <v>11</v>
      </c>
      <c r="K78" s="27"/>
      <c r="L78" s="40">
        <v>5</v>
      </c>
      <c r="M78" s="38">
        <f t="shared" si="7"/>
        <v>0</v>
      </c>
    </row>
    <row r="79" spans="1:13" x14ac:dyDescent="0.25">
      <c r="A79" s="34" t="s">
        <v>66</v>
      </c>
      <c r="B79" s="62" t="s">
        <v>271</v>
      </c>
      <c r="C79" s="62" t="s">
        <v>11</v>
      </c>
      <c r="D79" s="27"/>
      <c r="E79" s="40">
        <v>6</v>
      </c>
      <c r="F79" s="38">
        <f t="shared" si="6"/>
        <v>0</v>
      </c>
      <c r="G79" s="48"/>
      <c r="H79" s="34" t="s">
        <v>66</v>
      </c>
      <c r="I79" s="62" t="s">
        <v>271</v>
      </c>
      <c r="J79" s="62" t="s">
        <v>11</v>
      </c>
      <c r="K79" s="27"/>
      <c r="L79" s="40">
        <v>6</v>
      </c>
      <c r="M79" s="38">
        <f t="shared" si="7"/>
        <v>0</v>
      </c>
    </row>
    <row r="80" spans="1:13" x14ac:dyDescent="0.25">
      <c r="A80" s="34" t="s">
        <v>265</v>
      </c>
      <c r="B80" s="62" t="s">
        <v>272</v>
      </c>
      <c r="C80" s="34" t="s">
        <v>266</v>
      </c>
      <c r="D80" s="27"/>
      <c r="E80" s="40">
        <v>12</v>
      </c>
      <c r="F80" s="38">
        <f t="shared" si="6"/>
        <v>0</v>
      </c>
      <c r="G80" s="48"/>
      <c r="H80" s="34" t="s">
        <v>265</v>
      </c>
      <c r="I80" s="62" t="s">
        <v>272</v>
      </c>
      <c r="J80" s="34" t="s">
        <v>266</v>
      </c>
      <c r="K80" s="27"/>
      <c r="L80" s="40">
        <v>12</v>
      </c>
      <c r="M80" s="38">
        <f t="shared" si="7"/>
        <v>0</v>
      </c>
    </row>
    <row r="81" spans="1:13" x14ac:dyDescent="0.25">
      <c r="A81" s="34" t="s">
        <v>265</v>
      </c>
      <c r="B81" s="62" t="s">
        <v>273</v>
      </c>
      <c r="C81" s="34" t="s">
        <v>266</v>
      </c>
      <c r="D81" s="27"/>
      <c r="E81" s="40">
        <v>8</v>
      </c>
      <c r="F81" s="38">
        <f t="shared" si="6"/>
        <v>0</v>
      </c>
      <c r="G81" s="48"/>
      <c r="H81" s="34" t="s">
        <v>265</v>
      </c>
      <c r="I81" s="62" t="s">
        <v>273</v>
      </c>
      <c r="J81" s="34" t="s">
        <v>266</v>
      </c>
      <c r="K81" s="27"/>
      <c r="L81" s="40">
        <v>8</v>
      </c>
      <c r="M81" s="38">
        <f t="shared" si="7"/>
        <v>0</v>
      </c>
    </row>
    <row r="82" spans="1:13" x14ac:dyDescent="0.25">
      <c r="A82" s="62" t="s">
        <v>267</v>
      </c>
      <c r="B82" s="63" t="s">
        <v>148</v>
      </c>
      <c r="C82" s="34" t="s">
        <v>51</v>
      </c>
      <c r="D82" s="27"/>
      <c r="E82" s="40">
        <v>117</v>
      </c>
      <c r="F82" s="38">
        <f t="shared" si="6"/>
        <v>0</v>
      </c>
      <c r="G82" s="48"/>
      <c r="H82" s="62" t="s">
        <v>267</v>
      </c>
      <c r="I82" s="63" t="s">
        <v>148</v>
      </c>
      <c r="J82" s="34" t="s">
        <v>51</v>
      </c>
      <c r="K82" s="27"/>
      <c r="L82" s="40">
        <v>117</v>
      </c>
      <c r="M82" s="38">
        <f t="shared" si="7"/>
        <v>0</v>
      </c>
    </row>
    <row r="83" spans="1:13" x14ac:dyDescent="0.25">
      <c r="A83" s="34" t="s">
        <v>265</v>
      </c>
      <c r="B83" s="62" t="s">
        <v>234</v>
      </c>
      <c r="C83" s="34" t="s">
        <v>266</v>
      </c>
      <c r="D83" s="27"/>
      <c r="E83" s="40">
        <v>99</v>
      </c>
      <c r="F83" s="38">
        <f t="shared" si="6"/>
        <v>0</v>
      </c>
      <c r="G83" s="48"/>
      <c r="H83" s="34" t="s">
        <v>265</v>
      </c>
      <c r="I83" s="62" t="s">
        <v>234</v>
      </c>
      <c r="J83" s="34" t="s">
        <v>266</v>
      </c>
      <c r="K83" s="27"/>
      <c r="L83" s="40">
        <v>99</v>
      </c>
      <c r="M83" s="38">
        <f t="shared" si="7"/>
        <v>0</v>
      </c>
    </row>
    <row r="84" spans="1:13" x14ac:dyDescent="0.25">
      <c r="A84" s="34" t="s">
        <v>274</v>
      </c>
      <c r="B84" s="34" t="s">
        <v>275</v>
      </c>
      <c r="C84" s="34" t="s">
        <v>266</v>
      </c>
      <c r="D84" s="27"/>
      <c r="E84" s="40">
        <v>12</v>
      </c>
      <c r="F84" s="38">
        <f t="shared" si="6"/>
        <v>0</v>
      </c>
      <c r="G84" s="48"/>
      <c r="H84" s="34" t="s">
        <v>274</v>
      </c>
      <c r="I84" s="34" t="s">
        <v>275</v>
      </c>
      <c r="J84" s="34" t="s">
        <v>266</v>
      </c>
      <c r="K84" s="27"/>
      <c r="L84" s="40">
        <v>12</v>
      </c>
      <c r="M84" s="38">
        <f t="shared" si="7"/>
        <v>0</v>
      </c>
    </row>
    <row r="85" spans="1:13" x14ac:dyDescent="0.25">
      <c r="A85" s="34" t="s">
        <v>265</v>
      </c>
      <c r="B85" s="62" t="s">
        <v>233</v>
      </c>
      <c r="C85" s="34" t="s">
        <v>266</v>
      </c>
      <c r="D85" s="27"/>
      <c r="E85" s="40">
        <v>129</v>
      </c>
      <c r="F85" s="38">
        <f t="shared" si="6"/>
        <v>0</v>
      </c>
      <c r="G85" s="48"/>
      <c r="H85" s="34" t="s">
        <v>265</v>
      </c>
      <c r="I85" s="62" t="s">
        <v>233</v>
      </c>
      <c r="J85" s="34" t="s">
        <v>266</v>
      </c>
      <c r="K85" s="27"/>
      <c r="L85" s="40">
        <v>129</v>
      </c>
      <c r="M85" s="38">
        <f t="shared" si="7"/>
        <v>0</v>
      </c>
    </row>
    <row r="86" spans="1:13" x14ac:dyDescent="0.25">
      <c r="A86" s="34" t="s">
        <v>263</v>
      </c>
      <c r="B86" s="62" t="s">
        <v>237</v>
      </c>
      <c r="C86" s="34" t="s">
        <v>51</v>
      </c>
      <c r="D86" s="27"/>
      <c r="E86" s="40">
        <v>23</v>
      </c>
      <c r="F86" s="38">
        <f t="shared" si="6"/>
        <v>0</v>
      </c>
      <c r="G86" s="48"/>
      <c r="H86" s="34" t="s">
        <v>263</v>
      </c>
      <c r="I86" s="62" t="s">
        <v>237</v>
      </c>
      <c r="J86" s="34" t="s">
        <v>51</v>
      </c>
      <c r="K86" s="27"/>
      <c r="L86" s="40">
        <v>23</v>
      </c>
      <c r="M86" s="38">
        <f t="shared" si="7"/>
        <v>0</v>
      </c>
    </row>
    <row r="87" spans="1:13" x14ac:dyDescent="0.25">
      <c r="A87" s="34" t="s">
        <v>265</v>
      </c>
      <c r="B87" s="64" t="s">
        <v>199</v>
      </c>
      <c r="C87" s="34" t="s">
        <v>266</v>
      </c>
      <c r="D87" s="27"/>
      <c r="E87" s="40">
        <v>27</v>
      </c>
      <c r="F87" s="38">
        <f t="shared" si="6"/>
        <v>0</v>
      </c>
      <c r="G87" s="48"/>
      <c r="H87" s="34" t="s">
        <v>265</v>
      </c>
      <c r="I87" s="64" t="s">
        <v>199</v>
      </c>
      <c r="J87" s="34" t="s">
        <v>266</v>
      </c>
      <c r="K87" s="27"/>
      <c r="L87" s="40">
        <v>27</v>
      </c>
      <c r="M87" s="38">
        <f t="shared" si="7"/>
        <v>0</v>
      </c>
    </row>
    <row r="88" spans="1:13" x14ac:dyDescent="0.25">
      <c r="A88" s="34" t="s">
        <v>265</v>
      </c>
      <c r="B88" s="63" t="s">
        <v>159</v>
      </c>
      <c r="C88" s="34" t="s">
        <v>266</v>
      </c>
      <c r="D88" s="27"/>
      <c r="E88" s="58">
        <v>10</v>
      </c>
      <c r="F88" s="38">
        <f t="shared" si="6"/>
        <v>0</v>
      </c>
      <c r="G88" s="48"/>
      <c r="H88" s="34" t="s">
        <v>265</v>
      </c>
      <c r="I88" s="63" t="s">
        <v>159</v>
      </c>
      <c r="J88" s="34" t="s">
        <v>266</v>
      </c>
      <c r="K88" s="27"/>
      <c r="L88" s="58">
        <v>10</v>
      </c>
      <c r="M88" s="38">
        <f t="shared" si="7"/>
        <v>0</v>
      </c>
    </row>
    <row r="89" spans="1:13" x14ac:dyDescent="0.25">
      <c r="A89" s="34" t="s">
        <v>66</v>
      </c>
      <c r="B89" s="34" t="s">
        <v>276</v>
      </c>
      <c r="C89" s="34" t="s">
        <v>11</v>
      </c>
      <c r="D89" s="27"/>
      <c r="E89" s="40">
        <v>2</v>
      </c>
      <c r="F89" s="38">
        <f t="shared" si="6"/>
        <v>0</v>
      </c>
      <c r="G89" s="48"/>
      <c r="H89" s="34" t="s">
        <v>66</v>
      </c>
      <c r="I89" s="34" t="s">
        <v>276</v>
      </c>
      <c r="J89" s="34" t="s">
        <v>11</v>
      </c>
      <c r="K89" s="27"/>
      <c r="L89" s="40">
        <v>2</v>
      </c>
      <c r="M89" s="38">
        <f t="shared" si="7"/>
        <v>0</v>
      </c>
    </row>
    <row r="90" spans="1:13" x14ac:dyDescent="0.25">
      <c r="A90" s="34" t="s">
        <v>66</v>
      </c>
      <c r="B90" s="34" t="s">
        <v>277</v>
      </c>
      <c r="C90" s="34" t="s">
        <v>11</v>
      </c>
      <c r="D90" s="27"/>
      <c r="E90" s="40">
        <v>2</v>
      </c>
      <c r="F90" s="38">
        <f t="shared" si="6"/>
        <v>0</v>
      </c>
      <c r="G90" s="48"/>
      <c r="H90" s="34" t="s">
        <v>66</v>
      </c>
      <c r="I90" s="34" t="s">
        <v>277</v>
      </c>
      <c r="J90" s="34" t="s">
        <v>11</v>
      </c>
      <c r="K90" s="27"/>
      <c r="L90" s="40">
        <v>2</v>
      </c>
      <c r="M90" s="38">
        <f t="shared" si="7"/>
        <v>0</v>
      </c>
    </row>
    <row r="91" spans="1:13" x14ac:dyDescent="0.25">
      <c r="A91" s="34" t="s">
        <v>262</v>
      </c>
      <c r="B91" s="34" t="s">
        <v>278</v>
      </c>
      <c r="C91" s="34" t="s">
        <v>39</v>
      </c>
      <c r="D91" s="27"/>
      <c r="E91" s="40">
        <v>2.5</v>
      </c>
      <c r="F91" s="38">
        <f t="shared" si="6"/>
        <v>0</v>
      </c>
      <c r="G91" s="48"/>
      <c r="H91" s="34" t="s">
        <v>262</v>
      </c>
      <c r="I91" s="34" t="s">
        <v>278</v>
      </c>
      <c r="J91" s="34" t="s">
        <v>39</v>
      </c>
      <c r="K91" s="27"/>
      <c r="L91" s="40">
        <v>2.5</v>
      </c>
      <c r="M91" s="38">
        <f t="shared" si="7"/>
        <v>0</v>
      </c>
    </row>
    <row r="92" spans="1:13" x14ac:dyDescent="0.25">
      <c r="A92" s="34" t="s">
        <v>262</v>
      </c>
      <c r="B92" s="34" t="s">
        <v>279</v>
      </c>
      <c r="C92" s="34" t="s">
        <v>280</v>
      </c>
      <c r="D92" s="27"/>
      <c r="E92" s="40">
        <v>5</v>
      </c>
      <c r="F92" s="38">
        <f t="shared" si="6"/>
        <v>0</v>
      </c>
      <c r="G92" s="48"/>
      <c r="H92" s="34" t="s">
        <v>262</v>
      </c>
      <c r="I92" s="34" t="s">
        <v>279</v>
      </c>
      <c r="J92" s="34" t="s">
        <v>280</v>
      </c>
      <c r="K92" s="27"/>
      <c r="L92" s="40">
        <v>5</v>
      </c>
      <c r="M92" s="38">
        <f t="shared" si="7"/>
        <v>0</v>
      </c>
    </row>
    <row r="93" spans="1:13" x14ac:dyDescent="0.25">
      <c r="A93" s="34" t="s">
        <v>263</v>
      </c>
      <c r="B93" s="34" t="s">
        <v>281</v>
      </c>
      <c r="C93" s="34" t="s">
        <v>266</v>
      </c>
      <c r="D93" s="27"/>
      <c r="E93" s="40">
        <v>50</v>
      </c>
      <c r="F93" s="38">
        <f t="shared" si="6"/>
        <v>0</v>
      </c>
      <c r="G93" s="48"/>
      <c r="H93" s="34" t="s">
        <v>263</v>
      </c>
      <c r="I93" s="34" t="s">
        <v>281</v>
      </c>
      <c r="J93" s="34" t="s">
        <v>266</v>
      </c>
      <c r="K93" s="27"/>
      <c r="L93" s="40">
        <v>50</v>
      </c>
      <c r="M93" s="38">
        <f t="shared" si="7"/>
        <v>0</v>
      </c>
    </row>
    <row r="94" spans="1:13" x14ac:dyDescent="0.25">
      <c r="A94" s="34" t="s">
        <v>262</v>
      </c>
      <c r="B94" s="34" t="s">
        <v>282</v>
      </c>
      <c r="C94" s="34" t="s">
        <v>280</v>
      </c>
      <c r="D94" s="27"/>
      <c r="E94" s="40">
        <v>40</v>
      </c>
      <c r="F94" s="38">
        <f t="shared" si="6"/>
        <v>0</v>
      </c>
      <c r="G94" s="48"/>
      <c r="H94" s="34" t="s">
        <v>262</v>
      </c>
      <c r="I94" s="34" t="s">
        <v>282</v>
      </c>
      <c r="J94" s="34" t="s">
        <v>280</v>
      </c>
      <c r="K94" s="27"/>
      <c r="L94" s="40">
        <v>40</v>
      </c>
      <c r="M94" s="38">
        <f t="shared" si="7"/>
        <v>0</v>
      </c>
    </row>
    <row r="95" spans="1:13" x14ac:dyDescent="0.25">
      <c r="A95" s="46" t="s">
        <v>42</v>
      </c>
      <c r="B95" s="47"/>
      <c r="C95" s="47"/>
      <c r="D95" s="28"/>
      <c r="E95" s="47">
        <f>SUM(E72:E94)</f>
        <v>683.5</v>
      </c>
      <c r="F95" s="54">
        <f>SUM(F72:F94)</f>
        <v>0</v>
      </c>
      <c r="G95" s="48"/>
      <c r="H95" s="46" t="s">
        <v>42</v>
      </c>
      <c r="I95" s="47"/>
      <c r="J95" s="47"/>
      <c r="K95" s="28"/>
      <c r="L95" s="47">
        <f>SUM(L72:L94)</f>
        <v>683.5</v>
      </c>
      <c r="M95" s="54">
        <f>SUM(M72:M94)</f>
        <v>0</v>
      </c>
    </row>
    <row r="96" spans="1:13" ht="15.75" thickBot="1" x14ac:dyDescent="0.3">
      <c r="A96" s="48"/>
      <c r="B96" s="48"/>
      <c r="C96" s="48"/>
      <c r="E96" s="48"/>
      <c r="F96" s="48"/>
      <c r="G96" s="48"/>
      <c r="H96" s="48"/>
      <c r="I96" s="48"/>
      <c r="J96" s="48"/>
      <c r="L96" s="48"/>
      <c r="M96" s="48"/>
    </row>
    <row r="97" spans="1:13" ht="15.75" thickBot="1" x14ac:dyDescent="0.3">
      <c r="A97" s="49" t="s">
        <v>283</v>
      </c>
      <c r="B97" s="50"/>
      <c r="C97" s="50"/>
      <c r="D97" s="23"/>
      <c r="E97" s="50"/>
      <c r="F97" s="55"/>
      <c r="G97" s="48"/>
      <c r="H97" s="49" t="s">
        <v>283</v>
      </c>
      <c r="I97" s="50"/>
      <c r="J97" s="50"/>
      <c r="K97" s="23"/>
      <c r="L97" s="50"/>
      <c r="M97" s="55"/>
    </row>
    <row r="98" spans="1:13" x14ac:dyDescent="0.25">
      <c r="A98" s="48"/>
      <c r="B98" s="48"/>
      <c r="C98" s="48"/>
      <c r="E98" s="48"/>
      <c r="F98" s="48"/>
      <c r="G98" s="48"/>
      <c r="H98" s="48"/>
      <c r="I98" s="48"/>
      <c r="J98" s="48"/>
      <c r="L98" s="48"/>
      <c r="M98" s="48"/>
    </row>
    <row r="99" spans="1:13" x14ac:dyDescent="0.25">
      <c r="A99" s="51" t="s">
        <v>3</v>
      </c>
      <c r="B99" s="48"/>
      <c r="C99" s="48"/>
      <c r="E99" s="48"/>
      <c r="F99" s="48"/>
      <c r="G99" s="48"/>
      <c r="H99" s="51" t="s">
        <v>3</v>
      </c>
      <c r="I99" s="48"/>
      <c r="J99" s="48"/>
      <c r="L99" s="48"/>
      <c r="M99" s="48"/>
    </row>
    <row r="100" spans="1:13" ht="30" x14ac:dyDescent="0.25">
      <c r="A100" s="31" t="s">
        <v>4</v>
      </c>
      <c r="B100" s="31" t="s">
        <v>5</v>
      </c>
      <c r="C100" s="31" t="s">
        <v>6</v>
      </c>
      <c r="D100" s="26" t="s">
        <v>7</v>
      </c>
      <c r="E100" s="31" t="s">
        <v>8</v>
      </c>
      <c r="F100" s="52" t="s">
        <v>228</v>
      </c>
      <c r="G100" s="48"/>
      <c r="H100" s="31" t="s">
        <v>4</v>
      </c>
      <c r="I100" s="31" t="s">
        <v>5</v>
      </c>
      <c r="J100" s="31" t="s">
        <v>6</v>
      </c>
      <c r="K100" s="26" t="s">
        <v>7</v>
      </c>
      <c r="L100" s="31" t="s">
        <v>8</v>
      </c>
      <c r="M100" s="52" t="s">
        <v>228</v>
      </c>
    </row>
    <row r="101" spans="1:13" x14ac:dyDescent="0.25">
      <c r="A101" s="65" t="s">
        <v>265</v>
      </c>
      <c r="B101" s="65" t="s">
        <v>234</v>
      </c>
      <c r="C101" s="34" t="s">
        <v>266</v>
      </c>
      <c r="D101" s="27"/>
      <c r="E101" s="40">
        <v>123</v>
      </c>
      <c r="F101" s="38">
        <f>SUM(E101*D101)</f>
        <v>0</v>
      </c>
      <c r="G101" s="48"/>
      <c r="H101" s="65" t="s">
        <v>265</v>
      </c>
      <c r="I101" s="65" t="s">
        <v>234</v>
      </c>
      <c r="J101" s="34" t="s">
        <v>266</v>
      </c>
      <c r="K101" s="27"/>
      <c r="L101" s="40">
        <v>123</v>
      </c>
      <c r="M101" s="38">
        <f>SUM(L101*K101)</f>
        <v>0</v>
      </c>
    </row>
    <row r="102" spans="1:13" x14ac:dyDescent="0.25">
      <c r="A102" s="65" t="s">
        <v>263</v>
      </c>
      <c r="B102" s="65" t="s">
        <v>148</v>
      </c>
      <c r="C102" s="62" t="s">
        <v>51</v>
      </c>
      <c r="D102" s="27"/>
      <c r="E102" s="40">
        <v>255</v>
      </c>
      <c r="F102" s="38">
        <f t="shared" ref="F102:F131" si="8">SUM(E102*D102)</f>
        <v>0</v>
      </c>
      <c r="G102" s="48"/>
      <c r="H102" s="65" t="s">
        <v>263</v>
      </c>
      <c r="I102" s="65" t="s">
        <v>148</v>
      </c>
      <c r="J102" s="62" t="s">
        <v>51</v>
      </c>
      <c r="K102" s="27"/>
      <c r="L102" s="40">
        <v>255</v>
      </c>
      <c r="M102" s="38">
        <f t="shared" ref="M102:M131" si="9">SUM(L102*K102)</f>
        <v>0</v>
      </c>
    </row>
    <row r="103" spans="1:13" x14ac:dyDescent="0.25">
      <c r="A103" s="65" t="s">
        <v>265</v>
      </c>
      <c r="B103" s="65" t="s">
        <v>115</v>
      </c>
      <c r="C103" s="34" t="s">
        <v>266</v>
      </c>
      <c r="D103" s="27"/>
      <c r="E103" s="40">
        <v>21</v>
      </c>
      <c r="F103" s="38">
        <f t="shared" si="8"/>
        <v>0</v>
      </c>
      <c r="G103" s="48"/>
      <c r="H103" s="65" t="s">
        <v>265</v>
      </c>
      <c r="I103" s="65" t="s">
        <v>115</v>
      </c>
      <c r="J103" s="34" t="s">
        <v>266</v>
      </c>
      <c r="K103" s="27"/>
      <c r="L103" s="40">
        <v>21</v>
      </c>
      <c r="M103" s="38">
        <f t="shared" si="9"/>
        <v>0</v>
      </c>
    </row>
    <row r="104" spans="1:13" x14ac:dyDescent="0.25">
      <c r="A104" s="65" t="s">
        <v>265</v>
      </c>
      <c r="B104" s="65" t="s">
        <v>284</v>
      </c>
      <c r="C104" s="34" t="s">
        <v>266</v>
      </c>
      <c r="D104" s="27"/>
      <c r="E104" s="40">
        <v>8</v>
      </c>
      <c r="F104" s="38">
        <f t="shared" si="8"/>
        <v>0</v>
      </c>
      <c r="G104" s="48"/>
      <c r="H104" s="65" t="s">
        <v>265</v>
      </c>
      <c r="I104" s="65" t="s">
        <v>284</v>
      </c>
      <c r="J104" s="34" t="s">
        <v>266</v>
      </c>
      <c r="K104" s="27"/>
      <c r="L104" s="40">
        <v>8</v>
      </c>
      <c r="M104" s="38">
        <f t="shared" si="9"/>
        <v>0</v>
      </c>
    </row>
    <row r="105" spans="1:13" x14ac:dyDescent="0.25">
      <c r="A105" s="65" t="s">
        <v>263</v>
      </c>
      <c r="B105" s="65" t="s">
        <v>110</v>
      </c>
      <c r="C105" s="34" t="s">
        <v>51</v>
      </c>
      <c r="D105" s="27"/>
      <c r="E105" s="40">
        <v>133</v>
      </c>
      <c r="F105" s="38">
        <f t="shared" si="8"/>
        <v>0</v>
      </c>
      <c r="G105" s="48"/>
      <c r="H105" s="65" t="s">
        <v>263</v>
      </c>
      <c r="I105" s="65" t="s">
        <v>110</v>
      </c>
      <c r="J105" s="34" t="s">
        <v>51</v>
      </c>
      <c r="K105" s="27"/>
      <c r="L105" s="40">
        <v>133</v>
      </c>
      <c r="M105" s="38">
        <f t="shared" si="9"/>
        <v>0</v>
      </c>
    </row>
    <row r="106" spans="1:13" x14ac:dyDescent="0.25">
      <c r="A106" s="65" t="s">
        <v>265</v>
      </c>
      <c r="B106" s="65" t="s">
        <v>120</v>
      </c>
      <c r="C106" s="34" t="s">
        <v>266</v>
      </c>
      <c r="D106" s="27"/>
      <c r="E106" s="40">
        <v>25</v>
      </c>
      <c r="F106" s="38">
        <f t="shared" si="8"/>
        <v>0</v>
      </c>
      <c r="G106" s="48"/>
      <c r="H106" s="65" t="s">
        <v>265</v>
      </c>
      <c r="I106" s="65" t="s">
        <v>120</v>
      </c>
      <c r="J106" s="34" t="s">
        <v>266</v>
      </c>
      <c r="K106" s="27"/>
      <c r="L106" s="40">
        <v>25</v>
      </c>
      <c r="M106" s="38">
        <f t="shared" si="9"/>
        <v>0</v>
      </c>
    </row>
    <row r="107" spans="1:13" x14ac:dyDescent="0.25">
      <c r="A107" s="65" t="s">
        <v>265</v>
      </c>
      <c r="B107" s="65" t="s">
        <v>65</v>
      </c>
      <c r="C107" s="34" t="s">
        <v>266</v>
      </c>
      <c r="D107" s="27"/>
      <c r="E107" s="40">
        <v>19</v>
      </c>
      <c r="F107" s="38">
        <f t="shared" si="8"/>
        <v>0</v>
      </c>
      <c r="G107" s="48"/>
      <c r="H107" s="65" t="s">
        <v>265</v>
      </c>
      <c r="I107" s="65" t="s">
        <v>65</v>
      </c>
      <c r="J107" s="34" t="s">
        <v>266</v>
      </c>
      <c r="K107" s="27"/>
      <c r="L107" s="40">
        <v>19</v>
      </c>
      <c r="M107" s="38">
        <f t="shared" si="9"/>
        <v>0</v>
      </c>
    </row>
    <row r="108" spans="1:13" x14ac:dyDescent="0.25">
      <c r="A108" s="65" t="s">
        <v>263</v>
      </c>
      <c r="B108" s="65" t="s">
        <v>48</v>
      </c>
      <c r="C108" s="62" t="s">
        <v>105</v>
      </c>
      <c r="D108" s="27"/>
      <c r="E108" s="40">
        <v>9</v>
      </c>
      <c r="F108" s="38">
        <f t="shared" si="8"/>
        <v>0</v>
      </c>
      <c r="G108" s="48"/>
      <c r="H108" s="65" t="s">
        <v>263</v>
      </c>
      <c r="I108" s="65" t="s">
        <v>48</v>
      </c>
      <c r="J108" s="62" t="s">
        <v>105</v>
      </c>
      <c r="K108" s="27"/>
      <c r="L108" s="40">
        <v>9</v>
      </c>
      <c r="M108" s="38">
        <f t="shared" si="9"/>
        <v>0</v>
      </c>
    </row>
    <row r="109" spans="1:13" x14ac:dyDescent="0.25">
      <c r="A109" s="65" t="s">
        <v>66</v>
      </c>
      <c r="B109" s="65" t="s">
        <v>285</v>
      </c>
      <c r="C109" s="62" t="s">
        <v>11</v>
      </c>
      <c r="D109" s="27"/>
      <c r="E109" s="40">
        <v>24</v>
      </c>
      <c r="F109" s="38">
        <f t="shared" si="8"/>
        <v>0</v>
      </c>
      <c r="G109" s="48"/>
      <c r="H109" s="65" t="s">
        <v>66</v>
      </c>
      <c r="I109" s="65" t="s">
        <v>285</v>
      </c>
      <c r="J109" s="62" t="s">
        <v>11</v>
      </c>
      <c r="K109" s="27"/>
      <c r="L109" s="40">
        <v>24</v>
      </c>
      <c r="M109" s="38">
        <f t="shared" si="9"/>
        <v>0</v>
      </c>
    </row>
    <row r="110" spans="1:13" x14ac:dyDescent="0.25">
      <c r="A110" s="65" t="s">
        <v>66</v>
      </c>
      <c r="B110" s="65" t="s">
        <v>286</v>
      </c>
      <c r="C110" s="62" t="s">
        <v>11</v>
      </c>
      <c r="D110" s="27"/>
      <c r="E110" s="40">
        <v>20</v>
      </c>
      <c r="F110" s="38">
        <f t="shared" si="8"/>
        <v>0</v>
      </c>
      <c r="G110" s="48"/>
      <c r="H110" s="65" t="s">
        <v>66</v>
      </c>
      <c r="I110" s="65" t="s">
        <v>286</v>
      </c>
      <c r="J110" s="62" t="s">
        <v>11</v>
      </c>
      <c r="K110" s="27"/>
      <c r="L110" s="40">
        <v>20</v>
      </c>
      <c r="M110" s="38">
        <f t="shared" si="9"/>
        <v>0</v>
      </c>
    </row>
    <row r="111" spans="1:13" x14ac:dyDescent="0.25">
      <c r="A111" s="65" t="s">
        <v>287</v>
      </c>
      <c r="B111" s="65" t="s">
        <v>278</v>
      </c>
      <c r="C111" s="34" t="s">
        <v>39</v>
      </c>
      <c r="D111" s="27"/>
      <c r="E111" s="40">
        <v>8.8000000000000007</v>
      </c>
      <c r="F111" s="38">
        <f t="shared" si="8"/>
        <v>0</v>
      </c>
      <c r="G111" s="48"/>
      <c r="H111" s="65" t="s">
        <v>287</v>
      </c>
      <c r="I111" s="65" t="s">
        <v>278</v>
      </c>
      <c r="J111" s="34" t="s">
        <v>39</v>
      </c>
      <c r="K111" s="27"/>
      <c r="L111" s="40">
        <v>8.8000000000000007</v>
      </c>
      <c r="M111" s="38">
        <f t="shared" si="9"/>
        <v>0</v>
      </c>
    </row>
    <row r="112" spans="1:13" x14ac:dyDescent="0.25">
      <c r="A112" s="65" t="s">
        <v>263</v>
      </c>
      <c r="B112" s="65" t="s">
        <v>281</v>
      </c>
      <c r="C112" s="34" t="s">
        <v>266</v>
      </c>
      <c r="D112" s="27"/>
      <c r="E112" s="40">
        <v>38</v>
      </c>
      <c r="F112" s="38">
        <f t="shared" si="8"/>
        <v>0</v>
      </c>
      <c r="G112" s="48"/>
      <c r="H112" s="65" t="s">
        <v>263</v>
      </c>
      <c r="I112" s="65" t="s">
        <v>281</v>
      </c>
      <c r="J112" s="34" t="s">
        <v>266</v>
      </c>
      <c r="K112" s="27"/>
      <c r="L112" s="40">
        <v>38</v>
      </c>
      <c r="M112" s="38">
        <f t="shared" si="9"/>
        <v>0</v>
      </c>
    </row>
    <row r="113" spans="1:13" x14ac:dyDescent="0.25">
      <c r="A113" s="65" t="s">
        <v>287</v>
      </c>
      <c r="B113" s="65" t="s">
        <v>288</v>
      </c>
      <c r="C113" s="62" t="s">
        <v>280</v>
      </c>
      <c r="D113" s="27"/>
      <c r="E113" s="40">
        <v>3</v>
      </c>
      <c r="F113" s="38">
        <f t="shared" si="8"/>
        <v>0</v>
      </c>
      <c r="G113" s="48"/>
      <c r="H113" s="65" t="s">
        <v>287</v>
      </c>
      <c r="I113" s="65" t="s">
        <v>288</v>
      </c>
      <c r="J113" s="62" t="s">
        <v>280</v>
      </c>
      <c r="K113" s="27"/>
      <c r="L113" s="40">
        <v>3</v>
      </c>
      <c r="M113" s="38">
        <f t="shared" si="9"/>
        <v>0</v>
      </c>
    </row>
    <row r="114" spans="1:13" x14ac:dyDescent="0.25">
      <c r="A114" s="65" t="s">
        <v>66</v>
      </c>
      <c r="B114" s="65" t="s">
        <v>197</v>
      </c>
      <c r="C114" s="62" t="s">
        <v>11</v>
      </c>
      <c r="D114" s="27"/>
      <c r="E114" s="40">
        <v>4</v>
      </c>
      <c r="F114" s="38">
        <f t="shared" si="8"/>
        <v>0</v>
      </c>
      <c r="G114" s="48"/>
      <c r="H114" s="65" t="s">
        <v>66</v>
      </c>
      <c r="I114" s="65" t="s">
        <v>197</v>
      </c>
      <c r="J114" s="62" t="s">
        <v>11</v>
      </c>
      <c r="K114" s="27"/>
      <c r="L114" s="40">
        <v>4</v>
      </c>
      <c r="M114" s="38">
        <f t="shared" si="9"/>
        <v>0</v>
      </c>
    </row>
    <row r="115" spans="1:13" x14ac:dyDescent="0.25">
      <c r="A115" s="65" t="s">
        <v>265</v>
      </c>
      <c r="B115" s="65" t="s">
        <v>81</v>
      </c>
      <c r="C115" s="34" t="s">
        <v>266</v>
      </c>
      <c r="D115" s="27"/>
      <c r="E115" s="40">
        <v>12</v>
      </c>
      <c r="F115" s="38">
        <f t="shared" si="8"/>
        <v>0</v>
      </c>
      <c r="G115" s="48"/>
      <c r="H115" s="65" t="s">
        <v>265</v>
      </c>
      <c r="I115" s="65" t="s">
        <v>81</v>
      </c>
      <c r="J115" s="34" t="s">
        <v>266</v>
      </c>
      <c r="K115" s="27"/>
      <c r="L115" s="40">
        <v>12</v>
      </c>
      <c r="M115" s="38">
        <f t="shared" si="9"/>
        <v>0</v>
      </c>
    </row>
    <row r="116" spans="1:13" x14ac:dyDescent="0.25">
      <c r="A116" s="65" t="s">
        <v>265</v>
      </c>
      <c r="B116" s="65" t="s">
        <v>82</v>
      </c>
      <c r="C116" s="34" t="s">
        <v>266</v>
      </c>
      <c r="D116" s="27"/>
      <c r="E116" s="40">
        <v>18</v>
      </c>
      <c r="F116" s="38">
        <f t="shared" si="8"/>
        <v>0</v>
      </c>
      <c r="G116" s="48"/>
      <c r="H116" s="65" t="s">
        <v>265</v>
      </c>
      <c r="I116" s="65" t="s">
        <v>82</v>
      </c>
      <c r="J116" s="34" t="s">
        <v>266</v>
      </c>
      <c r="K116" s="27"/>
      <c r="L116" s="40">
        <v>18</v>
      </c>
      <c r="M116" s="38">
        <f t="shared" si="9"/>
        <v>0</v>
      </c>
    </row>
    <row r="117" spans="1:13" x14ac:dyDescent="0.25">
      <c r="A117" s="65" t="s">
        <v>265</v>
      </c>
      <c r="B117" s="65" t="s">
        <v>233</v>
      </c>
      <c r="C117" s="34" t="s">
        <v>266</v>
      </c>
      <c r="D117" s="27"/>
      <c r="E117" s="40">
        <v>295</v>
      </c>
      <c r="F117" s="38">
        <f t="shared" si="8"/>
        <v>0</v>
      </c>
      <c r="G117" s="48"/>
      <c r="H117" s="65" t="s">
        <v>265</v>
      </c>
      <c r="I117" s="65" t="s">
        <v>233</v>
      </c>
      <c r="J117" s="34" t="s">
        <v>266</v>
      </c>
      <c r="K117" s="27"/>
      <c r="L117" s="40">
        <v>295</v>
      </c>
      <c r="M117" s="38">
        <f t="shared" si="9"/>
        <v>0</v>
      </c>
    </row>
    <row r="118" spans="1:13" x14ac:dyDescent="0.25">
      <c r="A118" s="65" t="s">
        <v>265</v>
      </c>
      <c r="B118" s="65" t="s">
        <v>118</v>
      </c>
      <c r="C118" s="34" t="s">
        <v>266</v>
      </c>
      <c r="D118" s="27"/>
      <c r="E118" s="40">
        <v>15</v>
      </c>
      <c r="F118" s="38">
        <f t="shared" si="8"/>
        <v>0</v>
      </c>
      <c r="G118" s="48"/>
      <c r="H118" s="65" t="s">
        <v>265</v>
      </c>
      <c r="I118" s="65" t="s">
        <v>118</v>
      </c>
      <c r="J118" s="34" t="s">
        <v>266</v>
      </c>
      <c r="K118" s="27"/>
      <c r="L118" s="40">
        <v>15</v>
      </c>
      <c r="M118" s="38">
        <f t="shared" si="9"/>
        <v>0</v>
      </c>
    </row>
    <row r="119" spans="1:13" x14ac:dyDescent="0.25">
      <c r="A119" s="65" t="s">
        <v>265</v>
      </c>
      <c r="B119" s="65" t="s">
        <v>199</v>
      </c>
      <c r="C119" s="34" t="s">
        <v>266</v>
      </c>
      <c r="D119" s="27"/>
      <c r="E119" s="40">
        <v>102</v>
      </c>
      <c r="F119" s="38">
        <f t="shared" si="8"/>
        <v>0</v>
      </c>
      <c r="G119" s="48"/>
      <c r="H119" s="65" t="s">
        <v>265</v>
      </c>
      <c r="I119" s="65" t="s">
        <v>199</v>
      </c>
      <c r="J119" s="34" t="s">
        <v>266</v>
      </c>
      <c r="K119" s="27"/>
      <c r="L119" s="40">
        <v>102</v>
      </c>
      <c r="M119" s="38">
        <f t="shared" si="9"/>
        <v>0</v>
      </c>
    </row>
    <row r="120" spans="1:13" x14ac:dyDescent="0.25">
      <c r="A120" s="65" t="s">
        <v>66</v>
      </c>
      <c r="B120" s="65" t="s">
        <v>285</v>
      </c>
      <c r="C120" s="62" t="s">
        <v>11</v>
      </c>
      <c r="D120" s="27"/>
      <c r="E120" s="40">
        <v>20</v>
      </c>
      <c r="F120" s="38">
        <f t="shared" si="8"/>
        <v>0</v>
      </c>
      <c r="G120" s="48"/>
      <c r="H120" s="65" t="s">
        <v>66</v>
      </c>
      <c r="I120" s="65" t="s">
        <v>285</v>
      </c>
      <c r="J120" s="62" t="s">
        <v>11</v>
      </c>
      <c r="K120" s="27"/>
      <c r="L120" s="40">
        <v>20</v>
      </c>
      <c r="M120" s="38">
        <f t="shared" si="9"/>
        <v>0</v>
      </c>
    </row>
    <row r="121" spans="1:13" x14ac:dyDescent="0.25">
      <c r="A121" s="65" t="s">
        <v>66</v>
      </c>
      <c r="B121" s="65" t="s">
        <v>286</v>
      </c>
      <c r="C121" s="62" t="s">
        <v>11</v>
      </c>
      <c r="D121" s="27"/>
      <c r="E121" s="40">
        <v>20</v>
      </c>
      <c r="F121" s="38">
        <f t="shared" si="8"/>
        <v>0</v>
      </c>
      <c r="G121" s="48"/>
      <c r="H121" s="65" t="s">
        <v>66</v>
      </c>
      <c r="I121" s="65" t="s">
        <v>286</v>
      </c>
      <c r="J121" s="62" t="s">
        <v>11</v>
      </c>
      <c r="K121" s="27"/>
      <c r="L121" s="40">
        <v>20</v>
      </c>
      <c r="M121" s="38">
        <f t="shared" si="9"/>
        <v>0</v>
      </c>
    </row>
    <row r="122" spans="1:13" x14ac:dyDescent="0.25">
      <c r="A122" s="65" t="s">
        <v>289</v>
      </c>
      <c r="B122" s="65" t="s">
        <v>290</v>
      </c>
      <c r="C122" s="34" t="s">
        <v>266</v>
      </c>
      <c r="D122" s="27"/>
      <c r="E122" s="40">
        <v>9</v>
      </c>
      <c r="F122" s="38">
        <f t="shared" si="8"/>
        <v>0</v>
      </c>
      <c r="G122" s="48"/>
      <c r="H122" s="65" t="s">
        <v>289</v>
      </c>
      <c r="I122" s="65" t="s">
        <v>290</v>
      </c>
      <c r="J122" s="34" t="s">
        <v>266</v>
      </c>
      <c r="K122" s="27"/>
      <c r="L122" s="40">
        <v>9</v>
      </c>
      <c r="M122" s="38">
        <f t="shared" si="9"/>
        <v>0</v>
      </c>
    </row>
    <row r="123" spans="1:13" x14ac:dyDescent="0.25">
      <c r="A123" s="65" t="s">
        <v>289</v>
      </c>
      <c r="B123" s="65" t="s">
        <v>156</v>
      </c>
      <c r="C123" s="34" t="s">
        <v>266</v>
      </c>
      <c r="D123" s="27"/>
      <c r="E123" s="40">
        <v>25</v>
      </c>
      <c r="F123" s="38">
        <f t="shared" si="8"/>
        <v>0</v>
      </c>
      <c r="G123" s="48"/>
      <c r="H123" s="65" t="s">
        <v>289</v>
      </c>
      <c r="I123" s="65" t="s">
        <v>156</v>
      </c>
      <c r="J123" s="34" t="s">
        <v>266</v>
      </c>
      <c r="K123" s="27"/>
      <c r="L123" s="40">
        <v>25</v>
      </c>
      <c r="M123" s="38">
        <f t="shared" si="9"/>
        <v>0</v>
      </c>
    </row>
    <row r="124" spans="1:13" x14ac:dyDescent="0.25">
      <c r="A124" s="65" t="s">
        <v>265</v>
      </c>
      <c r="B124" s="65" t="s">
        <v>291</v>
      </c>
      <c r="C124" s="34" t="s">
        <v>266</v>
      </c>
      <c r="D124" s="27"/>
      <c r="E124" s="40">
        <v>88</v>
      </c>
      <c r="F124" s="38">
        <f t="shared" si="8"/>
        <v>0</v>
      </c>
      <c r="G124" s="48"/>
      <c r="H124" s="65" t="s">
        <v>265</v>
      </c>
      <c r="I124" s="65" t="s">
        <v>291</v>
      </c>
      <c r="J124" s="34" t="s">
        <v>266</v>
      </c>
      <c r="K124" s="27"/>
      <c r="L124" s="40">
        <v>88</v>
      </c>
      <c r="M124" s="38">
        <f t="shared" si="9"/>
        <v>0</v>
      </c>
    </row>
    <row r="125" spans="1:13" x14ac:dyDescent="0.25">
      <c r="A125" s="65" t="s">
        <v>265</v>
      </c>
      <c r="B125" s="65" t="s">
        <v>292</v>
      </c>
      <c r="C125" s="34" t="s">
        <v>266</v>
      </c>
      <c r="D125" s="27"/>
      <c r="E125" s="40">
        <v>71</v>
      </c>
      <c r="F125" s="38">
        <f t="shared" si="8"/>
        <v>0</v>
      </c>
      <c r="G125" s="48"/>
      <c r="H125" s="65" t="s">
        <v>265</v>
      </c>
      <c r="I125" s="65" t="s">
        <v>292</v>
      </c>
      <c r="J125" s="34" t="s">
        <v>266</v>
      </c>
      <c r="K125" s="27"/>
      <c r="L125" s="40">
        <v>71</v>
      </c>
      <c r="M125" s="38">
        <f t="shared" si="9"/>
        <v>0</v>
      </c>
    </row>
    <row r="126" spans="1:13" x14ac:dyDescent="0.25">
      <c r="A126" s="65" t="s">
        <v>265</v>
      </c>
      <c r="B126" s="65" t="s">
        <v>119</v>
      </c>
      <c r="C126" s="34" t="s">
        <v>266</v>
      </c>
      <c r="D126" s="27"/>
      <c r="E126" s="40">
        <v>5</v>
      </c>
      <c r="F126" s="38">
        <f t="shared" si="8"/>
        <v>0</v>
      </c>
      <c r="G126" s="48"/>
      <c r="H126" s="65" t="s">
        <v>265</v>
      </c>
      <c r="I126" s="65" t="s">
        <v>119</v>
      </c>
      <c r="J126" s="34" t="s">
        <v>266</v>
      </c>
      <c r="K126" s="27"/>
      <c r="L126" s="40">
        <v>5</v>
      </c>
      <c r="M126" s="38">
        <f t="shared" si="9"/>
        <v>0</v>
      </c>
    </row>
    <row r="127" spans="1:13" x14ac:dyDescent="0.25">
      <c r="A127" s="65" t="s">
        <v>287</v>
      </c>
      <c r="B127" s="65" t="s">
        <v>83</v>
      </c>
      <c r="C127" s="34" t="s">
        <v>39</v>
      </c>
      <c r="D127" s="27"/>
      <c r="E127" s="40">
        <v>3</v>
      </c>
      <c r="F127" s="38">
        <f t="shared" si="8"/>
        <v>0</v>
      </c>
      <c r="G127" s="48"/>
      <c r="H127" s="65" t="s">
        <v>287</v>
      </c>
      <c r="I127" s="65" t="s">
        <v>83</v>
      </c>
      <c r="J127" s="34" t="s">
        <v>39</v>
      </c>
      <c r="K127" s="27"/>
      <c r="L127" s="40">
        <v>3</v>
      </c>
      <c r="M127" s="38">
        <f t="shared" si="9"/>
        <v>0</v>
      </c>
    </row>
    <row r="128" spans="1:13" x14ac:dyDescent="0.25">
      <c r="A128" s="65" t="s">
        <v>268</v>
      </c>
      <c r="B128" s="65" t="s">
        <v>293</v>
      </c>
      <c r="C128" s="34" t="s">
        <v>39</v>
      </c>
      <c r="D128" s="27"/>
      <c r="E128" s="40">
        <v>5</v>
      </c>
      <c r="F128" s="38">
        <f t="shared" si="8"/>
        <v>0</v>
      </c>
      <c r="G128" s="48"/>
      <c r="H128" s="65" t="s">
        <v>268</v>
      </c>
      <c r="I128" s="65" t="s">
        <v>293</v>
      </c>
      <c r="J128" s="34" t="s">
        <v>39</v>
      </c>
      <c r="K128" s="27"/>
      <c r="L128" s="40">
        <v>5</v>
      </c>
      <c r="M128" s="38">
        <f t="shared" si="9"/>
        <v>0</v>
      </c>
    </row>
    <row r="129" spans="1:13" x14ac:dyDescent="0.25">
      <c r="A129" s="65" t="s">
        <v>287</v>
      </c>
      <c r="B129" s="65" t="s">
        <v>278</v>
      </c>
      <c r="C129" s="34" t="s">
        <v>39</v>
      </c>
      <c r="D129" s="27"/>
      <c r="E129" s="40">
        <v>3.5</v>
      </c>
      <c r="F129" s="38">
        <f t="shared" si="8"/>
        <v>0</v>
      </c>
      <c r="G129" s="48"/>
      <c r="H129" s="65" t="s">
        <v>287</v>
      </c>
      <c r="I129" s="65" t="s">
        <v>278</v>
      </c>
      <c r="J129" s="34" t="s">
        <v>39</v>
      </c>
      <c r="K129" s="27"/>
      <c r="L129" s="40">
        <v>3.5</v>
      </c>
      <c r="M129" s="38">
        <f t="shared" si="9"/>
        <v>0</v>
      </c>
    </row>
    <row r="130" spans="1:13" x14ac:dyDescent="0.25">
      <c r="A130" s="65" t="s">
        <v>287</v>
      </c>
      <c r="B130" s="65" t="s">
        <v>288</v>
      </c>
      <c r="C130" s="34" t="s">
        <v>39</v>
      </c>
      <c r="D130" s="27"/>
      <c r="E130" s="40">
        <v>3.5</v>
      </c>
      <c r="F130" s="38">
        <f t="shared" si="8"/>
        <v>0</v>
      </c>
      <c r="G130" s="48"/>
      <c r="H130" s="65" t="s">
        <v>287</v>
      </c>
      <c r="I130" s="65" t="s">
        <v>288</v>
      </c>
      <c r="J130" s="34" t="s">
        <v>39</v>
      </c>
      <c r="K130" s="27"/>
      <c r="L130" s="40">
        <v>3.5</v>
      </c>
      <c r="M130" s="38">
        <f t="shared" si="9"/>
        <v>0</v>
      </c>
    </row>
    <row r="131" spans="1:13" x14ac:dyDescent="0.25">
      <c r="A131" s="65" t="s">
        <v>287</v>
      </c>
      <c r="B131" s="65" t="s">
        <v>294</v>
      </c>
      <c r="C131" s="62" t="s">
        <v>280</v>
      </c>
      <c r="D131" s="27"/>
      <c r="E131" s="40">
        <v>7</v>
      </c>
      <c r="F131" s="38">
        <f t="shared" si="8"/>
        <v>0</v>
      </c>
      <c r="G131" s="48"/>
      <c r="H131" s="65" t="s">
        <v>287</v>
      </c>
      <c r="I131" s="65" t="s">
        <v>294</v>
      </c>
      <c r="J131" s="62" t="s">
        <v>280</v>
      </c>
      <c r="K131" s="27"/>
      <c r="L131" s="40">
        <v>7</v>
      </c>
      <c r="M131" s="38">
        <f t="shared" si="9"/>
        <v>0</v>
      </c>
    </row>
    <row r="132" spans="1:13" x14ac:dyDescent="0.25">
      <c r="A132" s="46" t="s">
        <v>42</v>
      </c>
      <c r="B132" s="47"/>
      <c r="C132" s="47"/>
      <c r="D132" s="28"/>
      <c r="E132" s="47">
        <f>SUM(E101:E131)</f>
        <v>1392.8</v>
      </c>
      <c r="F132" s="54">
        <f>SUM(F101:F131)</f>
        <v>0</v>
      </c>
      <c r="G132" s="48"/>
      <c r="H132" s="46" t="s">
        <v>42</v>
      </c>
      <c r="I132" s="47"/>
      <c r="J132" s="47"/>
      <c r="K132" s="28"/>
      <c r="L132" s="47">
        <f>SUM(L101:L131)</f>
        <v>1392.8</v>
      </c>
      <c r="M132" s="54">
        <f>SUM(M101:M131)</f>
        <v>0</v>
      </c>
    </row>
    <row r="133" spans="1:13" ht="15.75" thickBot="1" x14ac:dyDescent="0.3">
      <c r="A133" s="48"/>
      <c r="B133" s="48"/>
      <c r="C133" s="48"/>
      <c r="E133" s="48"/>
      <c r="F133" s="48"/>
      <c r="G133" s="48"/>
      <c r="H133" s="48"/>
      <c r="I133" s="48"/>
      <c r="J133" s="48"/>
      <c r="L133" s="48"/>
      <c r="M133" s="48"/>
    </row>
    <row r="134" spans="1:13" ht="15.75" thickBot="1" x14ac:dyDescent="0.3">
      <c r="A134" s="49" t="s">
        <v>295</v>
      </c>
      <c r="B134" s="50"/>
      <c r="C134" s="50"/>
      <c r="D134" s="23"/>
      <c r="E134" s="50"/>
      <c r="F134" s="55"/>
      <c r="G134" s="48"/>
      <c r="H134" s="49" t="s">
        <v>295</v>
      </c>
      <c r="I134" s="50"/>
      <c r="J134" s="50"/>
      <c r="K134" s="23"/>
      <c r="L134" s="50"/>
      <c r="M134" s="55"/>
    </row>
    <row r="135" spans="1:13" x14ac:dyDescent="0.25">
      <c r="A135" s="48"/>
      <c r="B135" s="48"/>
      <c r="C135" s="48"/>
      <c r="E135" s="48"/>
      <c r="F135" s="48"/>
      <c r="G135" s="48"/>
      <c r="H135" s="48"/>
      <c r="I135" s="48"/>
      <c r="J135" s="48"/>
      <c r="L135" s="48"/>
      <c r="M135" s="48"/>
    </row>
    <row r="136" spans="1:13" x14ac:dyDescent="0.25">
      <c r="A136" s="51" t="s">
        <v>3</v>
      </c>
      <c r="B136" s="48"/>
      <c r="C136" s="48"/>
      <c r="E136" s="48"/>
      <c r="F136" s="48"/>
      <c r="G136" s="48"/>
      <c r="H136" s="51" t="s">
        <v>3</v>
      </c>
      <c r="I136" s="48"/>
      <c r="J136" s="48"/>
      <c r="L136" s="48"/>
      <c r="M136" s="48"/>
    </row>
    <row r="137" spans="1:13" ht="30" x14ac:dyDescent="0.25">
      <c r="A137" s="31" t="s">
        <v>4</v>
      </c>
      <c r="B137" s="31" t="s">
        <v>5</v>
      </c>
      <c r="C137" s="31" t="s">
        <v>6</v>
      </c>
      <c r="D137" s="26" t="s">
        <v>7</v>
      </c>
      <c r="E137" s="31" t="s">
        <v>8</v>
      </c>
      <c r="F137" s="52" t="s">
        <v>228</v>
      </c>
      <c r="G137" s="48"/>
      <c r="H137" s="31" t="s">
        <v>4</v>
      </c>
      <c r="I137" s="31" t="s">
        <v>5</v>
      </c>
      <c r="J137" s="31" t="s">
        <v>6</v>
      </c>
      <c r="K137" s="26" t="s">
        <v>7</v>
      </c>
      <c r="L137" s="31" t="s">
        <v>8</v>
      </c>
      <c r="M137" s="52" t="s">
        <v>228</v>
      </c>
    </row>
    <row r="138" spans="1:13" x14ac:dyDescent="0.25">
      <c r="A138" s="65" t="s">
        <v>263</v>
      </c>
      <c r="B138" s="65" t="s">
        <v>296</v>
      </c>
      <c r="C138" s="65" t="s">
        <v>105</v>
      </c>
      <c r="D138" s="27"/>
      <c r="E138" s="40">
        <v>25.5</v>
      </c>
      <c r="F138" s="38">
        <f>SUM(E138*D138)</f>
        <v>0</v>
      </c>
      <c r="G138" s="48"/>
      <c r="H138" s="65" t="s">
        <v>263</v>
      </c>
      <c r="I138" s="65" t="s">
        <v>296</v>
      </c>
      <c r="J138" s="65" t="s">
        <v>105</v>
      </c>
      <c r="K138" s="27"/>
      <c r="L138" s="40">
        <v>25.5</v>
      </c>
      <c r="M138" s="38">
        <f>SUM(L138*K138)</f>
        <v>0</v>
      </c>
    </row>
    <row r="139" spans="1:13" x14ac:dyDescent="0.25">
      <c r="A139" s="65" t="s">
        <v>267</v>
      </c>
      <c r="B139" s="65" t="s">
        <v>269</v>
      </c>
      <c r="C139" s="62" t="s">
        <v>11</v>
      </c>
      <c r="D139" s="27"/>
      <c r="E139" s="58">
        <v>20</v>
      </c>
      <c r="F139" s="38">
        <f t="shared" ref="F139:F165" si="10">SUM(E139*D139)</f>
        <v>0</v>
      </c>
      <c r="G139" s="48"/>
      <c r="H139" s="65" t="s">
        <v>267</v>
      </c>
      <c r="I139" s="65" t="s">
        <v>269</v>
      </c>
      <c r="J139" s="62" t="s">
        <v>11</v>
      </c>
      <c r="K139" s="27"/>
      <c r="L139" s="58">
        <v>20</v>
      </c>
      <c r="M139" s="38">
        <f t="shared" ref="M139:M165" si="11">SUM(L139*K139)</f>
        <v>0</v>
      </c>
    </row>
    <row r="140" spans="1:13" x14ac:dyDescent="0.25">
      <c r="A140" s="62" t="s">
        <v>267</v>
      </c>
      <c r="B140" s="65" t="s">
        <v>61</v>
      </c>
      <c r="C140" s="62" t="s">
        <v>11</v>
      </c>
      <c r="D140" s="27"/>
      <c r="E140" s="40">
        <v>36</v>
      </c>
      <c r="F140" s="38">
        <f t="shared" si="10"/>
        <v>0</v>
      </c>
      <c r="G140" s="48"/>
      <c r="H140" s="62" t="s">
        <v>267</v>
      </c>
      <c r="I140" s="65" t="s">
        <v>61</v>
      </c>
      <c r="J140" s="62" t="s">
        <v>11</v>
      </c>
      <c r="K140" s="27"/>
      <c r="L140" s="40">
        <v>36</v>
      </c>
      <c r="M140" s="38">
        <f t="shared" si="11"/>
        <v>0</v>
      </c>
    </row>
    <row r="141" spans="1:13" x14ac:dyDescent="0.25">
      <c r="A141" s="62" t="s">
        <v>66</v>
      </c>
      <c r="B141" s="65" t="s">
        <v>297</v>
      </c>
      <c r="C141" s="62" t="s">
        <v>68</v>
      </c>
      <c r="D141" s="27"/>
      <c r="E141" s="40">
        <v>8</v>
      </c>
      <c r="F141" s="38">
        <f t="shared" si="10"/>
        <v>0</v>
      </c>
      <c r="G141" s="48"/>
      <c r="H141" s="62" t="s">
        <v>66</v>
      </c>
      <c r="I141" s="65" t="s">
        <v>297</v>
      </c>
      <c r="J141" s="62" t="s">
        <v>68</v>
      </c>
      <c r="K141" s="27"/>
      <c r="L141" s="40">
        <v>8</v>
      </c>
      <c r="M141" s="38">
        <f t="shared" si="11"/>
        <v>0</v>
      </c>
    </row>
    <row r="142" spans="1:13" x14ac:dyDescent="0.25">
      <c r="A142" s="62" t="s">
        <v>66</v>
      </c>
      <c r="B142" s="65" t="s">
        <v>298</v>
      </c>
      <c r="C142" s="62" t="s">
        <v>68</v>
      </c>
      <c r="D142" s="27"/>
      <c r="E142" s="40">
        <v>10</v>
      </c>
      <c r="F142" s="38">
        <f t="shared" si="10"/>
        <v>0</v>
      </c>
      <c r="G142" s="48"/>
      <c r="H142" s="62" t="s">
        <v>66</v>
      </c>
      <c r="I142" s="65" t="s">
        <v>298</v>
      </c>
      <c r="J142" s="62" t="s">
        <v>68</v>
      </c>
      <c r="K142" s="27"/>
      <c r="L142" s="40">
        <v>10</v>
      </c>
      <c r="M142" s="38">
        <f t="shared" si="11"/>
        <v>0</v>
      </c>
    </row>
    <row r="143" spans="1:13" x14ac:dyDescent="0.25">
      <c r="A143" s="62" t="s">
        <v>263</v>
      </c>
      <c r="B143" s="65" t="s">
        <v>299</v>
      </c>
      <c r="C143" s="34" t="s">
        <v>266</v>
      </c>
      <c r="D143" s="27"/>
      <c r="E143" s="40">
        <v>15</v>
      </c>
      <c r="F143" s="38">
        <f t="shared" si="10"/>
        <v>0</v>
      </c>
      <c r="G143" s="48"/>
      <c r="H143" s="62" t="s">
        <v>263</v>
      </c>
      <c r="I143" s="65" t="s">
        <v>299</v>
      </c>
      <c r="J143" s="34" t="s">
        <v>266</v>
      </c>
      <c r="K143" s="27"/>
      <c r="L143" s="40">
        <v>15</v>
      </c>
      <c r="M143" s="38">
        <f t="shared" si="11"/>
        <v>0</v>
      </c>
    </row>
    <row r="144" spans="1:13" x14ac:dyDescent="0.25">
      <c r="A144" s="62" t="s">
        <v>287</v>
      </c>
      <c r="B144" s="65" t="s">
        <v>279</v>
      </c>
      <c r="C144" s="62" t="s">
        <v>280</v>
      </c>
      <c r="D144" s="27"/>
      <c r="E144" s="40">
        <v>5</v>
      </c>
      <c r="F144" s="38">
        <f t="shared" si="10"/>
        <v>0</v>
      </c>
      <c r="G144" s="48"/>
      <c r="H144" s="62" t="s">
        <v>287</v>
      </c>
      <c r="I144" s="65" t="s">
        <v>279</v>
      </c>
      <c r="J144" s="62" t="s">
        <v>280</v>
      </c>
      <c r="K144" s="27"/>
      <c r="L144" s="40">
        <v>5</v>
      </c>
      <c r="M144" s="38">
        <f t="shared" si="11"/>
        <v>0</v>
      </c>
    </row>
    <row r="145" spans="1:13" x14ac:dyDescent="0.25">
      <c r="A145" s="62" t="s">
        <v>66</v>
      </c>
      <c r="B145" s="65" t="s">
        <v>197</v>
      </c>
      <c r="C145" s="62" t="s">
        <v>11</v>
      </c>
      <c r="D145" s="27"/>
      <c r="E145" s="40">
        <v>5</v>
      </c>
      <c r="F145" s="38">
        <f t="shared" si="10"/>
        <v>0</v>
      </c>
      <c r="G145" s="48"/>
      <c r="H145" s="62" t="s">
        <v>66</v>
      </c>
      <c r="I145" s="65" t="s">
        <v>197</v>
      </c>
      <c r="J145" s="62" t="s">
        <v>11</v>
      </c>
      <c r="K145" s="27"/>
      <c r="L145" s="40">
        <v>5</v>
      </c>
      <c r="M145" s="38">
        <f t="shared" si="11"/>
        <v>0</v>
      </c>
    </row>
    <row r="146" spans="1:13" x14ac:dyDescent="0.25">
      <c r="A146" s="62" t="s">
        <v>287</v>
      </c>
      <c r="B146" s="65" t="s">
        <v>300</v>
      </c>
      <c r="C146" s="34" t="s">
        <v>39</v>
      </c>
      <c r="D146" s="27"/>
      <c r="E146" s="40">
        <v>5</v>
      </c>
      <c r="F146" s="38">
        <f t="shared" si="10"/>
        <v>0</v>
      </c>
      <c r="G146" s="48"/>
      <c r="H146" s="62" t="s">
        <v>287</v>
      </c>
      <c r="I146" s="65" t="s">
        <v>300</v>
      </c>
      <c r="J146" s="34" t="s">
        <v>39</v>
      </c>
      <c r="K146" s="27"/>
      <c r="L146" s="40">
        <v>5</v>
      </c>
      <c r="M146" s="38">
        <f t="shared" si="11"/>
        <v>0</v>
      </c>
    </row>
    <row r="147" spans="1:13" x14ac:dyDescent="0.25">
      <c r="A147" s="62" t="s">
        <v>263</v>
      </c>
      <c r="B147" s="65" t="s">
        <v>148</v>
      </c>
      <c r="C147" s="62" t="s">
        <v>51</v>
      </c>
      <c r="D147" s="27"/>
      <c r="E147" s="40">
        <v>130</v>
      </c>
      <c r="F147" s="38">
        <f t="shared" si="10"/>
        <v>0</v>
      </c>
      <c r="G147" s="48"/>
      <c r="H147" s="62" t="s">
        <v>263</v>
      </c>
      <c r="I147" s="65" t="s">
        <v>148</v>
      </c>
      <c r="J147" s="62" t="s">
        <v>51</v>
      </c>
      <c r="K147" s="27"/>
      <c r="L147" s="40">
        <v>130</v>
      </c>
      <c r="M147" s="38">
        <f t="shared" si="11"/>
        <v>0</v>
      </c>
    </row>
    <row r="148" spans="1:13" x14ac:dyDescent="0.25">
      <c r="A148" s="62" t="s">
        <v>263</v>
      </c>
      <c r="B148" s="65" t="s">
        <v>301</v>
      </c>
      <c r="C148" s="62" t="s">
        <v>51</v>
      </c>
      <c r="D148" s="27"/>
      <c r="E148" s="40">
        <v>154</v>
      </c>
      <c r="F148" s="38">
        <f t="shared" si="10"/>
        <v>0</v>
      </c>
      <c r="G148" s="48"/>
      <c r="H148" s="62" t="s">
        <v>263</v>
      </c>
      <c r="I148" s="65" t="s">
        <v>301</v>
      </c>
      <c r="J148" s="62" t="s">
        <v>51</v>
      </c>
      <c r="K148" s="27"/>
      <c r="L148" s="40">
        <v>154</v>
      </c>
      <c r="M148" s="38">
        <f t="shared" si="11"/>
        <v>0</v>
      </c>
    </row>
    <row r="149" spans="1:13" x14ac:dyDescent="0.25">
      <c r="A149" s="62" t="s">
        <v>265</v>
      </c>
      <c r="B149" s="65" t="s">
        <v>234</v>
      </c>
      <c r="C149" s="34" t="s">
        <v>266</v>
      </c>
      <c r="D149" s="27"/>
      <c r="E149" s="40">
        <v>130</v>
      </c>
      <c r="F149" s="38">
        <f t="shared" si="10"/>
        <v>0</v>
      </c>
      <c r="G149" s="48"/>
      <c r="H149" s="62" t="s">
        <v>265</v>
      </c>
      <c r="I149" s="65" t="s">
        <v>234</v>
      </c>
      <c r="J149" s="34" t="s">
        <v>266</v>
      </c>
      <c r="K149" s="27"/>
      <c r="L149" s="40">
        <v>130</v>
      </c>
      <c r="M149" s="38">
        <f t="shared" si="11"/>
        <v>0</v>
      </c>
    </row>
    <row r="150" spans="1:13" x14ac:dyDescent="0.25">
      <c r="A150" s="62" t="s">
        <v>265</v>
      </c>
      <c r="B150" s="65" t="s">
        <v>302</v>
      </c>
      <c r="C150" s="34" t="s">
        <v>266</v>
      </c>
      <c r="D150" s="27"/>
      <c r="E150" s="40">
        <v>7</v>
      </c>
      <c r="F150" s="38">
        <f t="shared" si="10"/>
        <v>0</v>
      </c>
      <c r="G150" s="48"/>
      <c r="H150" s="62" t="s">
        <v>265</v>
      </c>
      <c r="I150" s="65" t="s">
        <v>302</v>
      </c>
      <c r="J150" s="34" t="s">
        <v>266</v>
      </c>
      <c r="K150" s="27"/>
      <c r="L150" s="40">
        <v>7</v>
      </c>
      <c r="M150" s="38">
        <f t="shared" si="11"/>
        <v>0</v>
      </c>
    </row>
    <row r="151" spans="1:13" x14ac:dyDescent="0.25">
      <c r="A151" s="62" t="s">
        <v>265</v>
      </c>
      <c r="B151" s="65" t="s">
        <v>144</v>
      </c>
      <c r="C151" s="34" t="s">
        <v>266</v>
      </c>
      <c r="D151" s="27"/>
      <c r="E151" s="40">
        <v>12</v>
      </c>
      <c r="F151" s="38">
        <f t="shared" si="10"/>
        <v>0</v>
      </c>
      <c r="G151" s="48"/>
      <c r="H151" s="62" t="s">
        <v>265</v>
      </c>
      <c r="I151" s="65" t="s">
        <v>144</v>
      </c>
      <c r="J151" s="34" t="s">
        <v>266</v>
      </c>
      <c r="K151" s="27"/>
      <c r="L151" s="40">
        <v>12</v>
      </c>
      <c r="M151" s="38">
        <f t="shared" si="11"/>
        <v>0</v>
      </c>
    </row>
    <row r="152" spans="1:13" x14ac:dyDescent="0.25">
      <c r="A152" s="62" t="s">
        <v>265</v>
      </c>
      <c r="B152" s="65" t="s">
        <v>159</v>
      </c>
      <c r="C152" s="34" t="s">
        <v>266</v>
      </c>
      <c r="D152" s="27"/>
      <c r="E152" s="40">
        <v>9</v>
      </c>
      <c r="F152" s="38">
        <f t="shared" si="10"/>
        <v>0</v>
      </c>
      <c r="G152" s="48"/>
      <c r="H152" s="62" t="s">
        <v>265</v>
      </c>
      <c r="I152" s="65" t="s">
        <v>159</v>
      </c>
      <c r="J152" s="34" t="s">
        <v>266</v>
      </c>
      <c r="K152" s="27"/>
      <c r="L152" s="40">
        <v>9</v>
      </c>
      <c r="M152" s="38">
        <f t="shared" si="11"/>
        <v>0</v>
      </c>
    </row>
    <row r="153" spans="1:13" x14ac:dyDescent="0.25">
      <c r="A153" s="62" t="s">
        <v>265</v>
      </c>
      <c r="B153" s="65" t="s">
        <v>65</v>
      </c>
      <c r="C153" s="34" t="s">
        <v>266</v>
      </c>
      <c r="D153" s="27"/>
      <c r="E153" s="40">
        <v>14</v>
      </c>
      <c r="F153" s="38">
        <f t="shared" si="10"/>
        <v>0</v>
      </c>
      <c r="G153" s="48"/>
      <c r="H153" s="62" t="s">
        <v>265</v>
      </c>
      <c r="I153" s="65" t="s">
        <v>65</v>
      </c>
      <c r="J153" s="34" t="s">
        <v>266</v>
      </c>
      <c r="K153" s="27"/>
      <c r="L153" s="40">
        <v>14</v>
      </c>
      <c r="M153" s="38">
        <f t="shared" si="11"/>
        <v>0</v>
      </c>
    </row>
    <row r="154" spans="1:13" x14ac:dyDescent="0.25">
      <c r="A154" s="62" t="s">
        <v>265</v>
      </c>
      <c r="B154" s="65" t="s">
        <v>303</v>
      </c>
      <c r="C154" s="34" t="s">
        <v>266</v>
      </c>
      <c r="D154" s="27"/>
      <c r="E154" s="40">
        <v>8</v>
      </c>
      <c r="F154" s="38">
        <f t="shared" si="10"/>
        <v>0</v>
      </c>
      <c r="G154" s="48"/>
      <c r="H154" s="62" t="s">
        <v>265</v>
      </c>
      <c r="I154" s="65" t="s">
        <v>303</v>
      </c>
      <c r="J154" s="34" t="s">
        <v>266</v>
      </c>
      <c r="K154" s="27"/>
      <c r="L154" s="40">
        <v>8</v>
      </c>
      <c r="M154" s="38">
        <f t="shared" si="11"/>
        <v>0</v>
      </c>
    </row>
    <row r="155" spans="1:13" x14ac:dyDescent="0.25">
      <c r="A155" s="62" t="s">
        <v>265</v>
      </c>
      <c r="B155" s="65" t="s">
        <v>304</v>
      </c>
      <c r="C155" s="34" t="s">
        <v>266</v>
      </c>
      <c r="D155" s="27"/>
      <c r="E155" s="40">
        <v>9</v>
      </c>
      <c r="F155" s="38">
        <f t="shared" si="10"/>
        <v>0</v>
      </c>
      <c r="G155" s="48"/>
      <c r="H155" s="62" t="s">
        <v>265</v>
      </c>
      <c r="I155" s="65" t="s">
        <v>304</v>
      </c>
      <c r="J155" s="34" t="s">
        <v>266</v>
      </c>
      <c r="K155" s="27"/>
      <c r="L155" s="40">
        <v>9</v>
      </c>
      <c r="M155" s="38">
        <f t="shared" si="11"/>
        <v>0</v>
      </c>
    </row>
    <row r="156" spans="1:13" x14ac:dyDescent="0.25">
      <c r="A156" s="62" t="s">
        <v>265</v>
      </c>
      <c r="B156" s="65" t="s">
        <v>305</v>
      </c>
      <c r="C156" s="34" t="s">
        <v>266</v>
      </c>
      <c r="D156" s="27"/>
      <c r="E156" s="40">
        <v>57.5</v>
      </c>
      <c r="F156" s="38">
        <f t="shared" si="10"/>
        <v>0</v>
      </c>
      <c r="G156" s="48"/>
      <c r="H156" s="62" t="s">
        <v>265</v>
      </c>
      <c r="I156" s="65" t="s">
        <v>305</v>
      </c>
      <c r="J156" s="34" t="s">
        <v>266</v>
      </c>
      <c r="K156" s="27"/>
      <c r="L156" s="40">
        <v>57.5</v>
      </c>
      <c r="M156" s="38">
        <f t="shared" si="11"/>
        <v>0</v>
      </c>
    </row>
    <row r="157" spans="1:13" x14ac:dyDescent="0.25">
      <c r="A157" s="62" t="s">
        <v>265</v>
      </c>
      <c r="B157" s="65" t="s">
        <v>306</v>
      </c>
      <c r="C157" s="34" t="s">
        <v>266</v>
      </c>
      <c r="D157" s="27"/>
      <c r="E157" s="40">
        <v>30</v>
      </c>
      <c r="F157" s="38">
        <f t="shared" si="10"/>
        <v>0</v>
      </c>
      <c r="G157" s="48"/>
      <c r="H157" s="62" t="s">
        <v>265</v>
      </c>
      <c r="I157" s="65" t="s">
        <v>306</v>
      </c>
      <c r="J157" s="34" t="s">
        <v>266</v>
      </c>
      <c r="K157" s="27"/>
      <c r="L157" s="40">
        <v>30</v>
      </c>
      <c r="M157" s="38">
        <f t="shared" si="11"/>
        <v>0</v>
      </c>
    </row>
    <row r="158" spans="1:13" x14ac:dyDescent="0.25">
      <c r="A158" s="62" t="s">
        <v>265</v>
      </c>
      <c r="B158" s="65" t="s">
        <v>307</v>
      </c>
      <c r="C158" s="34" t="s">
        <v>266</v>
      </c>
      <c r="D158" s="27"/>
      <c r="E158" s="40">
        <v>107</v>
      </c>
      <c r="F158" s="38">
        <f t="shared" si="10"/>
        <v>0</v>
      </c>
      <c r="G158" s="48"/>
      <c r="H158" s="62" t="s">
        <v>265</v>
      </c>
      <c r="I158" s="65" t="s">
        <v>307</v>
      </c>
      <c r="J158" s="34" t="s">
        <v>266</v>
      </c>
      <c r="K158" s="27"/>
      <c r="L158" s="40">
        <v>107</v>
      </c>
      <c r="M158" s="38">
        <f t="shared" si="11"/>
        <v>0</v>
      </c>
    </row>
    <row r="159" spans="1:13" x14ac:dyDescent="0.25">
      <c r="A159" s="62" t="s">
        <v>287</v>
      </c>
      <c r="B159" s="65" t="s">
        <v>16</v>
      </c>
      <c r="C159" s="34" t="s">
        <v>39</v>
      </c>
      <c r="D159" s="27"/>
      <c r="E159" s="40">
        <v>44</v>
      </c>
      <c r="F159" s="38">
        <f t="shared" si="10"/>
        <v>0</v>
      </c>
      <c r="G159" s="48"/>
      <c r="H159" s="62" t="s">
        <v>287</v>
      </c>
      <c r="I159" s="65" t="s">
        <v>16</v>
      </c>
      <c r="J159" s="34" t="s">
        <v>39</v>
      </c>
      <c r="K159" s="27"/>
      <c r="L159" s="40">
        <v>44</v>
      </c>
      <c r="M159" s="38">
        <f t="shared" si="11"/>
        <v>0</v>
      </c>
    </row>
    <row r="160" spans="1:13" x14ac:dyDescent="0.25">
      <c r="A160" s="62" t="s">
        <v>265</v>
      </c>
      <c r="B160" s="65" t="s">
        <v>308</v>
      </c>
      <c r="C160" s="34" t="s">
        <v>266</v>
      </c>
      <c r="D160" s="27"/>
      <c r="E160" s="40">
        <v>36.6</v>
      </c>
      <c r="F160" s="38">
        <f t="shared" si="10"/>
        <v>0</v>
      </c>
      <c r="G160" s="48"/>
      <c r="H160" s="62" t="s">
        <v>265</v>
      </c>
      <c r="I160" s="65" t="s">
        <v>308</v>
      </c>
      <c r="J160" s="34" t="s">
        <v>266</v>
      </c>
      <c r="K160" s="27"/>
      <c r="L160" s="40">
        <v>36.6</v>
      </c>
      <c r="M160" s="38">
        <f t="shared" si="11"/>
        <v>0</v>
      </c>
    </row>
    <row r="161" spans="1:13" x14ac:dyDescent="0.25">
      <c r="A161" s="62" t="s">
        <v>265</v>
      </c>
      <c r="B161" s="65" t="s">
        <v>309</v>
      </c>
      <c r="C161" s="34" t="s">
        <v>266</v>
      </c>
      <c r="D161" s="27"/>
      <c r="E161" s="40">
        <v>18</v>
      </c>
      <c r="F161" s="38">
        <f t="shared" si="10"/>
        <v>0</v>
      </c>
      <c r="G161" s="48"/>
      <c r="H161" s="62" t="s">
        <v>265</v>
      </c>
      <c r="I161" s="65" t="s">
        <v>309</v>
      </c>
      <c r="J161" s="34" t="s">
        <v>266</v>
      </c>
      <c r="K161" s="27"/>
      <c r="L161" s="40">
        <v>18</v>
      </c>
      <c r="M161" s="38">
        <f t="shared" si="11"/>
        <v>0</v>
      </c>
    </row>
    <row r="162" spans="1:13" x14ac:dyDescent="0.25">
      <c r="A162" s="62" t="s">
        <v>265</v>
      </c>
      <c r="B162" s="65" t="s">
        <v>233</v>
      </c>
      <c r="C162" s="34" t="s">
        <v>266</v>
      </c>
      <c r="D162" s="27"/>
      <c r="E162" s="40">
        <v>127</v>
      </c>
      <c r="F162" s="38">
        <f t="shared" si="10"/>
        <v>0</v>
      </c>
      <c r="G162" s="48"/>
      <c r="H162" s="62" t="s">
        <v>265</v>
      </c>
      <c r="I162" s="65" t="s">
        <v>233</v>
      </c>
      <c r="J162" s="34" t="s">
        <v>266</v>
      </c>
      <c r="K162" s="27"/>
      <c r="L162" s="40">
        <v>127</v>
      </c>
      <c r="M162" s="38">
        <f t="shared" si="11"/>
        <v>0</v>
      </c>
    </row>
    <row r="163" spans="1:13" x14ac:dyDescent="0.25">
      <c r="A163" s="62" t="s">
        <v>66</v>
      </c>
      <c r="B163" s="65" t="s">
        <v>167</v>
      </c>
      <c r="C163" s="62" t="s">
        <v>11</v>
      </c>
      <c r="D163" s="27"/>
      <c r="E163" s="40">
        <v>7</v>
      </c>
      <c r="F163" s="38">
        <f t="shared" si="10"/>
        <v>0</v>
      </c>
      <c r="G163" s="48"/>
      <c r="H163" s="62" t="s">
        <v>66</v>
      </c>
      <c r="I163" s="65" t="s">
        <v>167</v>
      </c>
      <c r="J163" s="62" t="s">
        <v>11</v>
      </c>
      <c r="K163" s="27"/>
      <c r="L163" s="40">
        <v>7</v>
      </c>
      <c r="M163" s="38">
        <f t="shared" si="11"/>
        <v>0</v>
      </c>
    </row>
    <row r="164" spans="1:13" x14ac:dyDescent="0.25">
      <c r="A164" s="62" t="s">
        <v>66</v>
      </c>
      <c r="B164" s="65" t="s">
        <v>168</v>
      </c>
      <c r="C164" s="62" t="s">
        <v>11</v>
      </c>
      <c r="D164" s="27"/>
      <c r="E164" s="40">
        <v>7</v>
      </c>
      <c r="F164" s="38">
        <f t="shared" si="10"/>
        <v>0</v>
      </c>
      <c r="G164" s="48"/>
      <c r="H164" s="62" t="s">
        <v>66</v>
      </c>
      <c r="I164" s="65" t="s">
        <v>168</v>
      </c>
      <c r="J164" s="62" t="s">
        <v>11</v>
      </c>
      <c r="K164" s="27"/>
      <c r="L164" s="40">
        <v>7</v>
      </c>
      <c r="M164" s="38">
        <f t="shared" si="11"/>
        <v>0</v>
      </c>
    </row>
    <row r="165" spans="1:13" x14ac:dyDescent="0.25">
      <c r="A165" s="62" t="s">
        <v>268</v>
      </c>
      <c r="B165" s="65" t="s">
        <v>293</v>
      </c>
      <c r="C165" s="34" t="s">
        <v>266</v>
      </c>
      <c r="D165" s="27"/>
      <c r="E165" s="40">
        <v>7</v>
      </c>
      <c r="F165" s="38">
        <f t="shared" si="10"/>
        <v>0</v>
      </c>
      <c r="G165" s="48"/>
      <c r="H165" s="62" t="s">
        <v>268</v>
      </c>
      <c r="I165" s="65" t="s">
        <v>293</v>
      </c>
      <c r="J165" s="34" t="s">
        <v>266</v>
      </c>
      <c r="K165" s="27"/>
      <c r="L165" s="40">
        <v>7</v>
      </c>
      <c r="M165" s="38">
        <f t="shared" si="11"/>
        <v>0</v>
      </c>
    </row>
    <row r="166" spans="1:13" x14ac:dyDescent="0.25">
      <c r="A166" s="46" t="s">
        <v>42</v>
      </c>
      <c r="B166" s="47"/>
      <c r="C166" s="47"/>
      <c r="D166" s="28"/>
      <c r="E166" s="47">
        <f>SUM(E138:E165)</f>
        <v>1043.5999999999999</v>
      </c>
      <c r="F166" s="54">
        <f>SUM(F138:F165)</f>
        <v>0</v>
      </c>
      <c r="G166" s="48"/>
      <c r="H166" s="46" t="s">
        <v>42</v>
      </c>
      <c r="I166" s="47"/>
      <c r="J166" s="47"/>
      <c r="K166" s="28"/>
      <c r="L166" s="47">
        <f>SUM(L138:L165)</f>
        <v>1043.5999999999999</v>
      </c>
      <c r="M166" s="54">
        <f>SUM(M138:M165)</f>
        <v>0</v>
      </c>
    </row>
    <row r="167" spans="1:13" ht="15.75" thickBot="1" x14ac:dyDescent="0.3">
      <c r="A167" s="48"/>
      <c r="B167" s="48"/>
      <c r="C167" s="48"/>
      <c r="E167" s="48"/>
      <c r="F167" s="48"/>
      <c r="G167" s="48"/>
      <c r="H167" s="48"/>
      <c r="I167" s="48"/>
      <c r="J167" s="48"/>
      <c r="L167" s="48"/>
      <c r="M167" s="48"/>
    </row>
    <row r="168" spans="1:13" ht="15.75" thickBot="1" x14ac:dyDescent="0.3">
      <c r="A168" s="49" t="s">
        <v>310</v>
      </c>
      <c r="B168" s="50"/>
      <c r="C168" s="50"/>
      <c r="D168" s="23"/>
      <c r="E168" s="50"/>
      <c r="F168" s="55"/>
      <c r="G168" s="48"/>
      <c r="H168" s="49" t="s">
        <v>310</v>
      </c>
      <c r="I168" s="50"/>
      <c r="J168" s="50"/>
      <c r="K168" s="23"/>
      <c r="L168" s="50"/>
      <c r="M168" s="55"/>
    </row>
    <row r="169" spans="1:13" x14ac:dyDescent="0.25">
      <c r="A169" s="48"/>
      <c r="B169" s="48"/>
      <c r="C169" s="48"/>
      <c r="E169" s="48"/>
      <c r="F169" s="48"/>
      <c r="G169" s="48"/>
      <c r="H169" s="48"/>
      <c r="I169" s="48"/>
      <c r="J169" s="48"/>
      <c r="L169" s="48"/>
      <c r="M169" s="48"/>
    </row>
    <row r="170" spans="1:13" x14ac:dyDescent="0.25">
      <c r="A170" s="51" t="s">
        <v>3</v>
      </c>
      <c r="B170" s="48"/>
      <c r="C170" s="48"/>
      <c r="E170" s="48"/>
      <c r="F170" s="48"/>
      <c r="G170" s="48"/>
      <c r="H170" s="51" t="s">
        <v>3</v>
      </c>
      <c r="I170" s="48"/>
      <c r="J170" s="48"/>
      <c r="L170" s="48"/>
      <c r="M170" s="48"/>
    </row>
    <row r="171" spans="1:13" ht="30" x14ac:dyDescent="0.25">
      <c r="A171" s="31" t="s">
        <v>4</v>
      </c>
      <c r="B171" s="31" t="s">
        <v>5</v>
      </c>
      <c r="C171" s="31" t="s">
        <v>6</v>
      </c>
      <c r="D171" s="26" t="s">
        <v>7</v>
      </c>
      <c r="E171" s="31" t="s">
        <v>8</v>
      </c>
      <c r="F171" s="52" t="s">
        <v>228</v>
      </c>
      <c r="G171" s="48"/>
      <c r="H171" s="31" t="s">
        <v>4</v>
      </c>
      <c r="I171" s="31" t="s">
        <v>5</v>
      </c>
      <c r="J171" s="31" t="s">
        <v>6</v>
      </c>
      <c r="K171" s="26" t="s">
        <v>7</v>
      </c>
      <c r="L171" s="31" t="s">
        <v>8</v>
      </c>
      <c r="M171" s="52" t="s">
        <v>228</v>
      </c>
    </row>
    <row r="172" spans="1:13" x14ac:dyDescent="0.25">
      <c r="A172" s="35" t="s">
        <v>33</v>
      </c>
      <c r="B172" s="45" t="s">
        <v>110</v>
      </c>
      <c r="C172" s="35" t="s">
        <v>51</v>
      </c>
      <c r="D172" s="27"/>
      <c r="E172" s="40">
        <v>120</v>
      </c>
      <c r="F172" s="38">
        <f>SUM(E172*D172)</f>
        <v>0</v>
      </c>
      <c r="G172" s="48"/>
      <c r="H172" s="35" t="s">
        <v>33</v>
      </c>
      <c r="I172" s="45" t="s">
        <v>110</v>
      </c>
      <c r="J172" s="35" t="s">
        <v>51</v>
      </c>
      <c r="K172" s="27"/>
      <c r="L172" s="40">
        <v>120</v>
      </c>
      <c r="M172" s="38">
        <f>SUM(L172*K172)</f>
        <v>0</v>
      </c>
    </row>
    <row r="173" spans="1:13" x14ac:dyDescent="0.25">
      <c r="A173" s="34" t="s">
        <v>19</v>
      </c>
      <c r="B173" s="45" t="s">
        <v>111</v>
      </c>
      <c r="C173" s="35" t="s">
        <v>51</v>
      </c>
      <c r="D173" s="27"/>
      <c r="E173" s="40">
        <v>58</v>
      </c>
      <c r="F173" s="38">
        <f t="shared" ref="F173:F183" si="12">SUM(E173*D173)</f>
        <v>0</v>
      </c>
      <c r="G173" s="48"/>
      <c r="H173" s="34" t="s">
        <v>19</v>
      </c>
      <c r="I173" s="45" t="s">
        <v>111</v>
      </c>
      <c r="J173" s="35" t="s">
        <v>51</v>
      </c>
      <c r="K173" s="27"/>
      <c r="L173" s="40">
        <v>58</v>
      </c>
      <c r="M173" s="38">
        <f t="shared" ref="M173:M183" si="13">SUM(L173*K173)</f>
        <v>0</v>
      </c>
    </row>
    <row r="174" spans="1:13" x14ac:dyDescent="0.25">
      <c r="A174" s="45" t="s">
        <v>66</v>
      </c>
      <c r="B174" s="45" t="s">
        <v>196</v>
      </c>
      <c r="C174" s="35" t="s">
        <v>32</v>
      </c>
      <c r="D174" s="27"/>
      <c r="E174" s="40">
        <v>8</v>
      </c>
      <c r="F174" s="38">
        <f t="shared" si="12"/>
        <v>0</v>
      </c>
      <c r="G174" s="48"/>
      <c r="H174" s="45" t="s">
        <v>66</v>
      </c>
      <c r="I174" s="45" t="s">
        <v>196</v>
      </c>
      <c r="J174" s="35" t="s">
        <v>32</v>
      </c>
      <c r="K174" s="27"/>
      <c r="L174" s="40">
        <v>8</v>
      </c>
      <c r="M174" s="38">
        <f t="shared" si="13"/>
        <v>0</v>
      </c>
    </row>
    <row r="175" spans="1:13" x14ac:dyDescent="0.25">
      <c r="A175" s="45" t="s">
        <v>66</v>
      </c>
      <c r="B175" s="45" t="s">
        <v>195</v>
      </c>
      <c r="C175" s="35" t="s">
        <v>32</v>
      </c>
      <c r="D175" s="27"/>
      <c r="E175" s="40">
        <v>7</v>
      </c>
      <c r="F175" s="38">
        <f t="shared" si="12"/>
        <v>0</v>
      </c>
      <c r="G175" s="48"/>
      <c r="H175" s="45" t="s">
        <v>66</v>
      </c>
      <c r="I175" s="45" t="s">
        <v>195</v>
      </c>
      <c r="J175" s="35" t="s">
        <v>32</v>
      </c>
      <c r="K175" s="27"/>
      <c r="L175" s="40">
        <v>7</v>
      </c>
      <c r="M175" s="38">
        <f t="shared" si="13"/>
        <v>0</v>
      </c>
    </row>
    <row r="176" spans="1:13" x14ac:dyDescent="0.25">
      <c r="A176" s="34" t="s">
        <v>66</v>
      </c>
      <c r="B176" s="34" t="s">
        <v>197</v>
      </c>
      <c r="C176" s="35" t="s">
        <v>32</v>
      </c>
      <c r="D176" s="27"/>
      <c r="E176" s="40">
        <v>7</v>
      </c>
      <c r="F176" s="38">
        <f t="shared" si="12"/>
        <v>0</v>
      </c>
      <c r="G176" s="48"/>
      <c r="H176" s="34" t="s">
        <v>66</v>
      </c>
      <c r="I176" s="34" t="s">
        <v>197</v>
      </c>
      <c r="J176" s="35" t="s">
        <v>32</v>
      </c>
      <c r="K176" s="27"/>
      <c r="L176" s="40">
        <v>7</v>
      </c>
      <c r="M176" s="38">
        <f t="shared" si="13"/>
        <v>0</v>
      </c>
    </row>
    <row r="177" spans="1:13" x14ac:dyDescent="0.25">
      <c r="A177" s="42" t="s">
        <v>12</v>
      </c>
      <c r="B177" s="34" t="s">
        <v>311</v>
      </c>
      <c r="C177" s="35" t="s">
        <v>14</v>
      </c>
      <c r="D177" s="27"/>
      <c r="E177" s="40">
        <v>12</v>
      </c>
      <c r="F177" s="38">
        <f t="shared" si="12"/>
        <v>0</v>
      </c>
      <c r="G177" s="48"/>
      <c r="H177" s="42" t="s">
        <v>12</v>
      </c>
      <c r="I177" s="34" t="s">
        <v>311</v>
      </c>
      <c r="J177" s="35" t="s">
        <v>14</v>
      </c>
      <c r="K177" s="27"/>
      <c r="L177" s="40">
        <v>12</v>
      </c>
      <c r="M177" s="38">
        <f t="shared" si="13"/>
        <v>0</v>
      </c>
    </row>
    <row r="178" spans="1:13" x14ac:dyDescent="0.25">
      <c r="A178" s="34" t="s">
        <v>12</v>
      </c>
      <c r="B178" s="34" t="s">
        <v>54</v>
      </c>
      <c r="C178" s="35" t="s">
        <v>14</v>
      </c>
      <c r="D178" s="27"/>
      <c r="E178" s="40">
        <v>115</v>
      </c>
      <c r="F178" s="38">
        <f t="shared" si="12"/>
        <v>0</v>
      </c>
      <c r="G178" s="48"/>
      <c r="H178" s="34" t="s">
        <v>12</v>
      </c>
      <c r="I178" s="34" t="s">
        <v>54</v>
      </c>
      <c r="J178" s="35" t="s">
        <v>14</v>
      </c>
      <c r="K178" s="27"/>
      <c r="L178" s="40">
        <v>115</v>
      </c>
      <c r="M178" s="38">
        <f t="shared" si="13"/>
        <v>0</v>
      </c>
    </row>
    <row r="179" spans="1:13" x14ac:dyDescent="0.25">
      <c r="A179" s="34" t="s">
        <v>12</v>
      </c>
      <c r="B179" s="45" t="s">
        <v>198</v>
      </c>
      <c r="C179" s="35" t="s">
        <v>14</v>
      </c>
      <c r="D179" s="27"/>
      <c r="E179" s="40">
        <v>5</v>
      </c>
      <c r="F179" s="38">
        <f t="shared" si="12"/>
        <v>0</v>
      </c>
      <c r="G179" s="48"/>
      <c r="H179" s="34" t="s">
        <v>12</v>
      </c>
      <c r="I179" s="45" t="s">
        <v>198</v>
      </c>
      <c r="J179" s="35" t="s">
        <v>14</v>
      </c>
      <c r="K179" s="27"/>
      <c r="L179" s="40">
        <v>5</v>
      </c>
      <c r="M179" s="38">
        <f t="shared" si="13"/>
        <v>0</v>
      </c>
    </row>
    <row r="180" spans="1:13" x14ac:dyDescent="0.25">
      <c r="A180" s="34" t="s">
        <v>12</v>
      </c>
      <c r="B180" s="41" t="s">
        <v>65</v>
      </c>
      <c r="C180" s="35" t="s">
        <v>14</v>
      </c>
      <c r="D180" s="27"/>
      <c r="E180" s="40">
        <v>11</v>
      </c>
      <c r="F180" s="38">
        <f t="shared" si="12"/>
        <v>0</v>
      </c>
      <c r="G180" s="48"/>
      <c r="H180" s="34" t="s">
        <v>12</v>
      </c>
      <c r="I180" s="41" t="s">
        <v>65</v>
      </c>
      <c r="J180" s="35" t="s">
        <v>14</v>
      </c>
      <c r="K180" s="27"/>
      <c r="L180" s="40">
        <v>11</v>
      </c>
      <c r="M180" s="38">
        <f t="shared" si="13"/>
        <v>0</v>
      </c>
    </row>
    <row r="181" spans="1:13" x14ac:dyDescent="0.25">
      <c r="A181" s="34" t="s">
        <v>12</v>
      </c>
      <c r="B181" s="45" t="s">
        <v>13</v>
      </c>
      <c r="C181" s="35" t="s">
        <v>14</v>
      </c>
      <c r="D181" s="27"/>
      <c r="E181" s="40">
        <v>50</v>
      </c>
      <c r="F181" s="38">
        <f t="shared" si="12"/>
        <v>0</v>
      </c>
      <c r="G181" s="48"/>
      <c r="H181" s="34" t="s">
        <v>12</v>
      </c>
      <c r="I181" s="45" t="s">
        <v>13</v>
      </c>
      <c r="J181" s="35" t="s">
        <v>14</v>
      </c>
      <c r="K181" s="27"/>
      <c r="L181" s="40">
        <v>50</v>
      </c>
      <c r="M181" s="38">
        <f t="shared" si="13"/>
        <v>0</v>
      </c>
    </row>
    <row r="182" spans="1:13" x14ac:dyDescent="0.25">
      <c r="A182" s="34" t="s">
        <v>12</v>
      </c>
      <c r="B182" s="34" t="s">
        <v>199</v>
      </c>
      <c r="C182" s="35" t="s">
        <v>14</v>
      </c>
      <c r="D182" s="27"/>
      <c r="E182" s="40">
        <v>31</v>
      </c>
      <c r="F182" s="38">
        <f t="shared" si="12"/>
        <v>0</v>
      </c>
      <c r="G182" s="48"/>
      <c r="H182" s="34" t="s">
        <v>12</v>
      </c>
      <c r="I182" s="34" t="s">
        <v>199</v>
      </c>
      <c r="J182" s="35" t="s">
        <v>14</v>
      </c>
      <c r="K182" s="27"/>
      <c r="L182" s="40">
        <v>31</v>
      </c>
      <c r="M182" s="38">
        <f t="shared" si="13"/>
        <v>0</v>
      </c>
    </row>
    <row r="183" spans="1:13" x14ac:dyDescent="0.25">
      <c r="A183" s="34" t="s">
        <v>12</v>
      </c>
      <c r="B183" s="45" t="s">
        <v>159</v>
      </c>
      <c r="C183" s="35" t="s">
        <v>14</v>
      </c>
      <c r="D183" s="27"/>
      <c r="E183" s="40">
        <v>11</v>
      </c>
      <c r="F183" s="38">
        <f t="shared" si="12"/>
        <v>0</v>
      </c>
      <c r="G183" s="48"/>
      <c r="H183" s="34" t="s">
        <v>12</v>
      </c>
      <c r="I183" s="45" t="s">
        <v>159</v>
      </c>
      <c r="J183" s="35" t="s">
        <v>14</v>
      </c>
      <c r="K183" s="27"/>
      <c r="L183" s="40">
        <v>11</v>
      </c>
      <c r="M183" s="38">
        <f t="shared" si="13"/>
        <v>0</v>
      </c>
    </row>
    <row r="184" spans="1:13" x14ac:dyDescent="0.25">
      <c r="A184" s="46" t="s">
        <v>42</v>
      </c>
      <c r="B184" s="47"/>
      <c r="C184" s="47"/>
      <c r="D184" s="28"/>
      <c r="E184" s="47">
        <f>SUM(E172:E183)</f>
        <v>435</v>
      </c>
      <c r="F184" s="54">
        <f>SUM(F172:F183)</f>
        <v>0</v>
      </c>
      <c r="G184" s="48"/>
      <c r="H184" s="46" t="s">
        <v>42</v>
      </c>
      <c r="I184" s="47"/>
      <c r="J184" s="47"/>
      <c r="K184" s="28"/>
      <c r="L184" s="47">
        <f>SUM(L172:L183)</f>
        <v>435</v>
      </c>
      <c r="M184" s="54">
        <f>SUM(M172:M183)</f>
        <v>0</v>
      </c>
    </row>
    <row r="185" spans="1:13" ht="15.75" thickBot="1" x14ac:dyDescent="0.3">
      <c r="A185" s="48"/>
      <c r="B185" s="48"/>
      <c r="C185" s="48"/>
      <c r="E185" s="48"/>
      <c r="F185" s="48"/>
      <c r="G185" s="48"/>
      <c r="H185" s="48"/>
      <c r="I185" s="48"/>
      <c r="J185" s="48"/>
      <c r="L185" s="48"/>
      <c r="M185" s="48"/>
    </row>
    <row r="186" spans="1:13" ht="15.75" thickBot="1" x14ac:dyDescent="0.3">
      <c r="A186" s="49" t="s">
        <v>313</v>
      </c>
      <c r="B186" s="50"/>
      <c r="C186" s="50"/>
      <c r="D186" s="23"/>
      <c r="E186" s="50"/>
      <c r="F186" s="55"/>
      <c r="G186" s="48"/>
      <c r="H186" s="49" t="s">
        <v>313</v>
      </c>
      <c r="I186" s="50"/>
      <c r="J186" s="50"/>
      <c r="K186" s="23"/>
      <c r="L186" s="50"/>
      <c r="M186" s="55"/>
    </row>
    <row r="187" spans="1:13" x14ac:dyDescent="0.25">
      <c r="A187" s="48"/>
      <c r="B187" s="48"/>
      <c r="C187" s="48"/>
      <c r="E187" s="48"/>
      <c r="F187" s="48"/>
      <c r="G187" s="48"/>
      <c r="H187" s="48"/>
      <c r="I187" s="48"/>
      <c r="J187" s="48"/>
      <c r="L187" s="48"/>
      <c r="M187" s="48"/>
    </row>
    <row r="188" spans="1:13" x14ac:dyDescent="0.25">
      <c r="A188" s="51" t="s">
        <v>3</v>
      </c>
      <c r="B188" s="48"/>
      <c r="C188" s="48"/>
      <c r="E188" s="48"/>
      <c r="F188" s="48"/>
      <c r="G188" s="48"/>
      <c r="H188" s="51" t="s">
        <v>3</v>
      </c>
      <c r="I188" s="48"/>
      <c r="J188" s="48"/>
      <c r="L188" s="48"/>
      <c r="M188" s="48"/>
    </row>
    <row r="189" spans="1:13" ht="30" x14ac:dyDescent="0.25">
      <c r="A189" s="31" t="s">
        <v>4</v>
      </c>
      <c r="B189" s="31" t="s">
        <v>5</v>
      </c>
      <c r="C189" s="31" t="s">
        <v>6</v>
      </c>
      <c r="D189" s="26" t="s">
        <v>7</v>
      </c>
      <c r="E189" s="31" t="s">
        <v>8</v>
      </c>
      <c r="F189" s="52" t="s">
        <v>228</v>
      </c>
      <c r="G189" s="48"/>
      <c r="H189" s="31" t="s">
        <v>4</v>
      </c>
      <c r="I189" s="31" t="s">
        <v>5</v>
      </c>
      <c r="J189" s="31" t="s">
        <v>6</v>
      </c>
      <c r="K189" s="26" t="s">
        <v>7</v>
      </c>
      <c r="L189" s="31" t="s">
        <v>8</v>
      </c>
      <c r="M189" s="52" t="s">
        <v>228</v>
      </c>
    </row>
    <row r="190" spans="1:13" x14ac:dyDescent="0.25">
      <c r="A190" s="64" t="s">
        <v>289</v>
      </c>
      <c r="B190" s="65" t="s">
        <v>148</v>
      </c>
      <c r="C190" s="35" t="s">
        <v>51</v>
      </c>
      <c r="D190" s="27"/>
      <c r="E190" s="40">
        <v>73</v>
      </c>
      <c r="F190" s="38">
        <f>SUM(E190*D190)</f>
        <v>0</v>
      </c>
      <c r="G190" s="48"/>
      <c r="H190" s="64" t="s">
        <v>289</v>
      </c>
      <c r="I190" s="65" t="s">
        <v>148</v>
      </c>
      <c r="J190" s="35" t="s">
        <v>51</v>
      </c>
      <c r="K190" s="27"/>
      <c r="L190" s="40">
        <v>73</v>
      </c>
      <c r="M190" s="38">
        <f>SUM(L190*K190)</f>
        <v>0</v>
      </c>
    </row>
    <row r="191" spans="1:13" x14ac:dyDescent="0.25">
      <c r="A191" s="45" t="s">
        <v>289</v>
      </c>
      <c r="B191" s="65" t="s">
        <v>301</v>
      </c>
      <c r="C191" s="35" t="s">
        <v>51</v>
      </c>
      <c r="D191" s="27"/>
      <c r="E191" s="40">
        <v>101</v>
      </c>
      <c r="F191" s="38">
        <f t="shared" ref="F191:F203" si="14">SUM(E191*D191)</f>
        <v>0</v>
      </c>
      <c r="G191" s="48"/>
      <c r="H191" s="45" t="s">
        <v>289</v>
      </c>
      <c r="I191" s="65" t="s">
        <v>301</v>
      </c>
      <c r="J191" s="35" t="s">
        <v>51</v>
      </c>
      <c r="K191" s="27"/>
      <c r="L191" s="40">
        <v>101</v>
      </c>
      <c r="M191" s="38">
        <f t="shared" ref="M191:M203" si="15">SUM(L191*K191)</f>
        <v>0</v>
      </c>
    </row>
    <row r="192" spans="1:13" x14ac:dyDescent="0.25">
      <c r="A192" s="45" t="s">
        <v>265</v>
      </c>
      <c r="B192" s="65" t="s">
        <v>234</v>
      </c>
      <c r="C192" s="34" t="s">
        <v>266</v>
      </c>
      <c r="D192" s="27"/>
      <c r="E192" s="40">
        <v>90</v>
      </c>
      <c r="F192" s="38">
        <f t="shared" si="14"/>
        <v>0</v>
      </c>
      <c r="G192" s="48"/>
      <c r="H192" s="45" t="s">
        <v>265</v>
      </c>
      <c r="I192" s="65" t="s">
        <v>234</v>
      </c>
      <c r="J192" s="34" t="s">
        <v>266</v>
      </c>
      <c r="K192" s="27"/>
      <c r="L192" s="40">
        <v>90</v>
      </c>
      <c r="M192" s="38">
        <f t="shared" si="15"/>
        <v>0</v>
      </c>
    </row>
    <row r="193" spans="1:13" x14ac:dyDescent="0.25">
      <c r="A193" s="45" t="s">
        <v>265</v>
      </c>
      <c r="B193" s="65" t="s">
        <v>144</v>
      </c>
      <c r="C193" s="34" t="s">
        <v>266</v>
      </c>
      <c r="D193" s="27"/>
      <c r="E193" s="40">
        <v>10</v>
      </c>
      <c r="F193" s="38">
        <f t="shared" si="14"/>
        <v>0</v>
      </c>
      <c r="G193" s="48"/>
      <c r="H193" s="45" t="s">
        <v>265</v>
      </c>
      <c r="I193" s="65" t="s">
        <v>144</v>
      </c>
      <c r="J193" s="34" t="s">
        <v>266</v>
      </c>
      <c r="K193" s="27"/>
      <c r="L193" s="40">
        <v>10</v>
      </c>
      <c r="M193" s="38">
        <f t="shared" si="15"/>
        <v>0</v>
      </c>
    </row>
    <row r="194" spans="1:13" x14ac:dyDescent="0.25">
      <c r="A194" s="45" t="s">
        <v>265</v>
      </c>
      <c r="B194" s="65" t="s">
        <v>159</v>
      </c>
      <c r="C194" s="34" t="s">
        <v>266</v>
      </c>
      <c r="D194" s="27"/>
      <c r="E194" s="40">
        <v>9</v>
      </c>
      <c r="F194" s="38">
        <f t="shared" si="14"/>
        <v>0</v>
      </c>
      <c r="G194" s="48"/>
      <c r="H194" s="45" t="s">
        <v>265</v>
      </c>
      <c r="I194" s="65" t="s">
        <v>159</v>
      </c>
      <c r="J194" s="34" t="s">
        <v>266</v>
      </c>
      <c r="K194" s="27"/>
      <c r="L194" s="40">
        <v>9</v>
      </c>
      <c r="M194" s="38">
        <f t="shared" si="15"/>
        <v>0</v>
      </c>
    </row>
    <row r="195" spans="1:13" x14ac:dyDescent="0.25">
      <c r="A195" s="45" t="s">
        <v>265</v>
      </c>
      <c r="B195" s="65" t="s">
        <v>65</v>
      </c>
      <c r="C195" s="34" t="s">
        <v>266</v>
      </c>
      <c r="D195" s="27"/>
      <c r="E195" s="40">
        <v>10</v>
      </c>
      <c r="F195" s="38">
        <f t="shared" si="14"/>
        <v>0</v>
      </c>
      <c r="G195" s="48"/>
      <c r="H195" s="45" t="s">
        <v>265</v>
      </c>
      <c r="I195" s="65" t="s">
        <v>65</v>
      </c>
      <c r="J195" s="34" t="s">
        <v>266</v>
      </c>
      <c r="K195" s="27"/>
      <c r="L195" s="40">
        <v>10</v>
      </c>
      <c r="M195" s="38">
        <f t="shared" si="15"/>
        <v>0</v>
      </c>
    </row>
    <row r="196" spans="1:13" x14ac:dyDescent="0.25">
      <c r="A196" s="45" t="s">
        <v>265</v>
      </c>
      <c r="B196" s="65" t="s">
        <v>303</v>
      </c>
      <c r="C196" s="34" t="s">
        <v>266</v>
      </c>
      <c r="D196" s="27"/>
      <c r="E196" s="40">
        <v>8</v>
      </c>
      <c r="F196" s="38">
        <f t="shared" si="14"/>
        <v>0</v>
      </c>
      <c r="G196" s="48"/>
      <c r="H196" s="45" t="s">
        <v>265</v>
      </c>
      <c r="I196" s="65" t="s">
        <v>303</v>
      </c>
      <c r="J196" s="34" t="s">
        <v>266</v>
      </c>
      <c r="K196" s="27"/>
      <c r="L196" s="40">
        <v>8</v>
      </c>
      <c r="M196" s="38">
        <f t="shared" si="15"/>
        <v>0</v>
      </c>
    </row>
    <row r="197" spans="1:13" x14ac:dyDescent="0.25">
      <c r="A197" s="45" t="s">
        <v>265</v>
      </c>
      <c r="B197" s="65" t="s">
        <v>304</v>
      </c>
      <c r="C197" s="34" t="s">
        <v>266</v>
      </c>
      <c r="D197" s="27"/>
      <c r="E197" s="40">
        <v>6</v>
      </c>
      <c r="F197" s="38">
        <f t="shared" si="14"/>
        <v>0</v>
      </c>
      <c r="G197" s="48"/>
      <c r="H197" s="45" t="s">
        <v>265</v>
      </c>
      <c r="I197" s="65" t="s">
        <v>304</v>
      </c>
      <c r="J197" s="34" t="s">
        <v>266</v>
      </c>
      <c r="K197" s="27"/>
      <c r="L197" s="40">
        <v>6</v>
      </c>
      <c r="M197" s="38">
        <f t="shared" si="15"/>
        <v>0</v>
      </c>
    </row>
    <row r="198" spans="1:13" x14ac:dyDescent="0.25">
      <c r="A198" s="45" t="s">
        <v>287</v>
      </c>
      <c r="B198" s="65" t="s">
        <v>16</v>
      </c>
      <c r="C198" s="34" t="s">
        <v>39</v>
      </c>
      <c r="D198" s="27"/>
      <c r="E198" s="40">
        <v>6</v>
      </c>
      <c r="F198" s="38">
        <f t="shared" si="14"/>
        <v>0</v>
      </c>
      <c r="G198" s="48"/>
      <c r="H198" s="45" t="s">
        <v>287</v>
      </c>
      <c r="I198" s="65" t="s">
        <v>16</v>
      </c>
      <c r="J198" s="34" t="s">
        <v>39</v>
      </c>
      <c r="K198" s="27"/>
      <c r="L198" s="40">
        <v>6</v>
      </c>
      <c r="M198" s="38">
        <f t="shared" si="15"/>
        <v>0</v>
      </c>
    </row>
    <row r="199" spans="1:13" x14ac:dyDescent="0.25">
      <c r="A199" s="45" t="s">
        <v>265</v>
      </c>
      <c r="B199" s="65" t="s">
        <v>233</v>
      </c>
      <c r="C199" s="34" t="s">
        <v>266</v>
      </c>
      <c r="D199" s="27"/>
      <c r="E199" s="40">
        <v>72</v>
      </c>
      <c r="F199" s="38">
        <f t="shared" si="14"/>
        <v>0</v>
      </c>
      <c r="G199" s="48"/>
      <c r="H199" s="45" t="s">
        <v>265</v>
      </c>
      <c r="I199" s="65" t="s">
        <v>233</v>
      </c>
      <c r="J199" s="34" t="s">
        <v>266</v>
      </c>
      <c r="K199" s="27"/>
      <c r="L199" s="40">
        <v>72</v>
      </c>
      <c r="M199" s="38">
        <f t="shared" si="15"/>
        <v>0</v>
      </c>
    </row>
    <row r="200" spans="1:13" x14ac:dyDescent="0.25">
      <c r="A200" s="45" t="s">
        <v>265</v>
      </c>
      <c r="B200" s="64" t="s">
        <v>199</v>
      </c>
      <c r="C200" s="34" t="s">
        <v>266</v>
      </c>
      <c r="D200" s="27"/>
      <c r="E200" s="40">
        <v>45</v>
      </c>
      <c r="F200" s="38">
        <f t="shared" si="14"/>
        <v>0</v>
      </c>
      <c r="G200" s="48"/>
      <c r="H200" s="45" t="s">
        <v>265</v>
      </c>
      <c r="I200" s="64" t="s">
        <v>199</v>
      </c>
      <c r="J200" s="34" t="s">
        <v>266</v>
      </c>
      <c r="K200" s="27"/>
      <c r="L200" s="40">
        <v>45</v>
      </c>
      <c r="M200" s="38">
        <f t="shared" si="15"/>
        <v>0</v>
      </c>
    </row>
    <row r="201" spans="1:13" x14ac:dyDescent="0.25">
      <c r="A201" s="45" t="s">
        <v>263</v>
      </c>
      <c r="B201" s="64" t="s">
        <v>312</v>
      </c>
      <c r="C201" s="35" t="s">
        <v>105</v>
      </c>
      <c r="D201" s="27"/>
      <c r="E201" s="40">
        <v>56</v>
      </c>
      <c r="F201" s="38">
        <f t="shared" si="14"/>
        <v>0</v>
      </c>
      <c r="G201" s="48"/>
      <c r="H201" s="45" t="s">
        <v>263</v>
      </c>
      <c r="I201" s="64" t="s">
        <v>312</v>
      </c>
      <c r="J201" s="35" t="s">
        <v>105</v>
      </c>
      <c r="K201" s="27"/>
      <c r="L201" s="40">
        <v>56</v>
      </c>
      <c r="M201" s="38">
        <f t="shared" si="15"/>
        <v>0</v>
      </c>
    </row>
    <row r="202" spans="1:13" x14ac:dyDescent="0.25">
      <c r="A202" s="45" t="s">
        <v>66</v>
      </c>
      <c r="B202" s="64" t="s">
        <v>168</v>
      </c>
      <c r="C202" s="35" t="s">
        <v>11</v>
      </c>
      <c r="D202" s="27"/>
      <c r="E202" s="40">
        <v>15</v>
      </c>
      <c r="F202" s="38">
        <f t="shared" si="14"/>
        <v>0</v>
      </c>
      <c r="G202" s="48"/>
      <c r="H202" s="45" t="s">
        <v>66</v>
      </c>
      <c r="I202" s="64" t="s">
        <v>168</v>
      </c>
      <c r="J202" s="35" t="s">
        <v>11</v>
      </c>
      <c r="K202" s="27"/>
      <c r="L202" s="40">
        <v>15</v>
      </c>
      <c r="M202" s="38">
        <f t="shared" si="15"/>
        <v>0</v>
      </c>
    </row>
    <row r="203" spans="1:13" x14ac:dyDescent="0.25">
      <c r="A203" s="45" t="s">
        <v>66</v>
      </c>
      <c r="B203" s="64" t="s">
        <v>167</v>
      </c>
      <c r="C203" s="35" t="s">
        <v>11</v>
      </c>
      <c r="D203" s="27"/>
      <c r="E203" s="40">
        <v>8</v>
      </c>
      <c r="F203" s="38">
        <f t="shared" si="14"/>
        <v>0</v>
      </c>
      <c r="G203" s="48"/>
      <c r="H203" s="45" t="s">
        <v>66</v>
      </c>
      <c r="I203" s="64" t="s">
        <v>167</v>
      </c>
      <c r="J203" s="35" t="s">
        <v>11</v>
      </c>
      <c r="K203" s="27"/>
      <c r="L203" s="40">
        <v>8</v>
      </c>
      <c r="M203" s="38">
        <f t="shared" si="15"/>
        <v>0</v>
      </c>
    </row>
    <row r="204" spans="1:13" x14ac:dyDescent="0.25">
      <c r="A204" s="46" t="s">
        <v>42</v>
      </c>
      <c r="B204" s="47"/>
      <c r="C204" s="47"/>
      <c r="D204" s="29"/>
      <c r="E204" s="47">
        <f>SUM(E190:E203)</f>
        <v>509</v>
      </c>
      <c r="F204" s="54">
        <f>SUM(F190:F203)</f>
        <v>0</v>
      </c>
      <c r="G204" s="48"/>
      <c r="H204" s="46" t="s">
        <v>42</v>
      </c>
      <c r="I204" s="47"/>
      <c r="J204" s="47"/>
      <c r="K204" s="28"/>
      <c r="L204" s="47">
        <f>SUM(L186:L203)</f>
        <v>509</v>
      </c>
      <c r="M204" s="54">
        <f>SUM(M190:M203)</f>
        <v>0</v>
      </c>
    </row>
    <row r="205" spans="1:13" ht="15.75" thickBot="1" x14ac:dyDescent="0.3">
      <c r="A205" s="48"/>
      <c r="B205" s="48"/>
      <c r="C205" s="48"/>
      <c r="E205" s="48"/>
      <c r="F205" s="48"/>
      <c r="G205" s="48"/>
      <c r="H205" s="48"/>
      <c r="I205" s="48"/>
      <c r="J205" s="48"/>
      <c r="L205" s="48"/>
      <c r="M205" s="48"/>
    </row>
    <row r="206" spans="1:13" ht="15.75" thickBot="1" x14ac:dyDescent="0.3">
      <c r="A206" s="49" t="s">
        <v>314</v>
      </c>
      <c r="B206" s="50"/>
      <c r="C206" s="50"/>
      <c r="D206" s="23"/>
      <c r="E206" s="50"/>
      <c r="F206" s="55"/>
      <c r="G206" s="48"/>
      <c r="H206" s="49" t="s">
        <v>314</v>
      </c>
      <c r="I206" s="50"/>
      <c r="J206" s="50"/>
      <c r="K206" s="23"/>
      <c r="L206" s="50"/>
      <c r="M206" s="55"/>
    </row>
    <row r="207" spans="1:13" x14ac:dyDescent="0.25">
      <c r="A207" s="48"/>
      <c r="B207" s="48"/>
      <c r="C207" s="48"/>
      <c r="E207" s="48"/>
      <c r="F207" s="48"/>
      <c r="G207" s="48"/>
      <c r="H207" s="48"/>
      <c r="I207" s="48"/>
      <c r="J207" s="48"/>
      <c r="L207" s="48"/>
      <c r="M207" s="48"/>
    </row>
    <row r="208" spans="1:13" x14ac:dyDescent="0.25">
      <c r="A208" s="51" t="s">
        <v>3</v>
      </c>
      <c r="B208" s="48"/>
      <c r="C208" s="48"/>
      <c r="E208" s="48"/>
      <c r="F208" s="48"/>
      <c r="G208" s="48"/>
      <c r="H208" s="51" t="s">
        <v>3</v>
      </c>
      <c r="I208" s="48"/>
      <c r="J208" s="48"/>
      <c r="L208" s="48"/>
      <c r="M208" s="48"/>
    </row>
    <row r="209" spans="1:13" ht="30" x14ac:dyDescent="0.25">
      <c r="A209" s="31" t="s">
        <v>4</v>
      </c>
      <c r="B209" s="31" t="s">
        <v>5</v>
      </c>
      <c r="C209" s="31" t="s">
        <v>6</v>
      </c>
      <c r="D209" s="26" t="s">
        <v>7</v>
      </c>
      <c r="E209" s="31" t="s">
        <v>8</v>
      </c>
      <c r="F209" s="52" t="s">
        <v>228</v>
      </c>
      <c r="G209" s="48"/>
      <c r="H209" s="31" t="s">
        <v>4</v>
      </c>
      <c r="I209" s="31" t="s">
        <v>5</v>
      </c>
      <c r="J209" s="31" t="s">
        <v>6</v>
      </c>
      <c r="K209" s="26" t="s">
        <v>7</v>
      </c>
      <c r="L209" s="31" t="s">
        <v>8</v>
      </c>
      <c r="M209" s="52" t="s">
        <v>228</v>
      </c>
    </row>
    <row r="210" spans="1:13" x14ac:dyDescent="0.25">
      <c r="A210" s="64" t="s">
        <v>289</v>
      </c>
      <c r="B210" s="65" t="s">
        <v>148</v>
      </c>
      <c r="C210" s="35" t="s">
        <v>51</v>
      </c>
      <c r="D210" s="27"/>
      <c r="E210" s="40">
        <v>110</v>
      </c>
      <c r="F210" s="38">
        <f>SUM(E210*D210)</f>
        <v>0</v>
      </c>
      <c r="G210" s="48"/>
      <c r="H210" s="64" t="s">
        <v>289</v>
      </c>
      <c r="I210" s="65" t="s">
        <v>148</v>
      </c>
      <c r="J210" s="35" t="s">
        <v>51</v>
      </c>
      <c r="K210" s="27"/>
      <c r="L210" s="40">
        <v>110</v>
      </c>
      <c r="M210" s="38">
        <f>SUM(L210*K210)</f>
        <v>0</v>
      </c>
    </row>
    <row r="211" spans="1:13" x14ac:dyDescent="0.25">
      <c r="A211" s="45" t="s">
        <v>289</v>
      </c>
      <c r="B211" s="65" t="s">
        <v>301</v>
      </c>
      <c r="C211" s="35" t="s">
        <v>51</v>
      </c>
      <c r="D211" s="27"/>
      <c r="E211" s="40">
        <v>44</v>
      </c>
      <c r="F211" s="38">
        <f t="shared" ref="F211:F224" si="16">SUM(E211*D211)</f>
        <v>0</v>
      </c>
      <c r="G211" s="48"/>
      <c r="H211" s="45" t="s">
        <v>289</v>
      </c>
      <c r="I211" s="65" t="s">
        <v>301</v>
      </c>
      <c r="J211" s="35" t="s">
        <v>51</v>
      </c>
      <c r="K211" s="27"/>
      <c r="L211" s="40">
        <v>44</v>
      </c>
      <c r="M211" s="38">
        <f t="shared" ref="M211:M224" si="17">SUM(L211*K211)</f>
        <v>0</v>
      </c>
    </row>
    <row r="212" spans="1:13" x14ac:dyDescent="0.25">
      <c r="A212" s="45" t="s">
        <v>265</v>
      </c>
      <c r="B212" s="65" t="s">
        <v>234</v>
      </c>
      <c r="C212" s="34" t="s">
        <v>266</v>
      </c>
      <c r="D212" s="27"/>
      <c r="E212" s="40">
        <v>97</v>
      </c>
      <c r="F212" s="38">
        <f t="shared" si="16"/>
        <v>0</v>
      </c>
      <c r="G212" s="48"/>
      <c r="H212" s="45" t="s">
        <v>265</v>
      </c>
      <c r="I212" s="65" t="s">
        <v>234</v>
      </c>
      <c r="J212" s="34" t="s">
        <v>266</v>
      </c>
      <c r="K212" s="27"/>
      <c r="L212" s="40">
        <v>97</v>
      </c>
      <c r="M212" s="38">
        <f t="shared" si="17"/>
        <v>0</v>
      </c>
    </row>
    <row r="213" spans="1:13" x14ac:dyDescent="0.25">
      <c r="A213" s="45" t="s">
        <v>265</v>
      </c>
      <c r="B213" s="65" t="s">
        <v>315</v>
      </c>
      <c r="C213" s="34" t="s">
        <v>266</v>
      </c>
      <c r="D213" s="27"/>
      <c r="E213" s="40">
        <v>24</v>
      </c>
      <c r="F213" s="38">
        <f t="shared" si="16"/>
        <v>0</v>
      </c>
      <c r="G213" s="48"/>
      <c r="H213" s="45" t="s">
        <v>265</v>
      </c>
      <c r="I213" s="65" t="s">
        <v>315</v>
      </c>
      <c r="J213" s="34" t="s">
        <v>266</v>
      </c>
      <c r="K213" s="27"/>
      <c r="L213" s="40">
        <v>24</v>
      </c>
      <c r="M213" s="38">
        <f t="shared" si="17"/>
        <v>0</v>
      </c>
    </row>
    <row r="214" spans="1:13" x14ac:dyDescent="0.25">
      <c r="A214" s="45" t="s">
        <v>265</v>
      </c>
      <c r="B214" s="65" t="s">
        <v>316</v>
      </c>
      <c r="C214" s="34" t="s">
        <v>266</v>
      </c>
      <c r="D214" s="27"/>
      <c r="E214" s="40">
        <v>14</v>
      </c>
      <c r="F214" s="38">
        <f t="shared" si="16"/>
        <v>0</v>
      </c>
      <c r="G214" s="48"/>
      <c r="H214" s="45" t="s">
        <v>265</v>
      </c>
      <c r="I214" s="65" t="s">
        <v>316</v>
      </c>
      <c r="J214" s="34" t="s">
        <v>266</v>
      </c>
      <c r="K214" s="27"/>
      <c r="L214" s="40">
        <v>14</v>
      </c>
      <c r="M214" s="38">
        <f t="shared" si="17"/>
        <v>0</v>
      </c>
    </row>
    <row r="215" spans="1:13" x14ac:dyDescent="0.25">
      <c r="A215" s="45" t="s">
        <v>265</v>
      </c>
      <c r="B215" s="65" t="s">
        <v>65</v>
      </c>
      <c r="C215" s="34" t="s">
        <v>266</v>
      </c>
      <c r="D215" s="27"/>
      <c r="E215" s="40">
        <v>15</v>
      </c>
      <c r="F215" s="38">
        <f t="shared" si="16"/>
        <v>0</v>
      </c>
      <c r="G215" s="48"/>
      <c r="H215" s="45" t="s">
        <v>265</v>
      </c>
      <c r="I215" s="65" t="s">
        <v>65</v>
      </c>
      <c r="J215" s="34" t="s">
        <v>266</v>
      </c>
      <c r="K215" s="27"/>
      <c r="L215" s="40">
        <v>15</v>
      </c>
      <c r="M215" s="38">
        <f t="shared" si="17"/>
        <v>0</v>
      </c>
    </row>
    <row r="216" spans="1:13" x14ac:dyDescent="0.25">
      <c r="A216" s="45" t="s">
        <v>265</v>
      </c>
      <c r="B216" s="65" t="s">
        <v>303</v>
      </c>
      <c r="C216" s="34" t="s">
        <v>266</v>
      </c>
      <c r="D216" s="27"/>
      <c r="E216" s="40">
        <v>8</v>
      </c>
      <c r="F216" s="38">
        <f t="shared" si="16"/>
        <v>0</v>
      </c>
      <c r="G216" s="48"/>
      <c r="H216" s="45" t="s">
        <v>265</v>
      </c>
      <c r="I216" s="65" t="s">
        <v>303</v>
      </c>
      <c r="J216" s="34" t="s">
        <v>266</v>
      </c>
      <c r="K216" s="27"/>
      <c r="L216" s="40">
        <v>8</v>
      </c>
      <c r="M216" s="38">
        <f t="shared" si="17"/>
        <v>0</v>
      </c>
    </row>
    <row r="217" spans="1:13" x14ac:dyDescent="0.25">
      <c r="A217" s="45" t="s">
        <v>265</v>
      </c>
      <c r="B217" s="65" t="s">
        <v>304</v>
      </c>
      <c r="C217" s="34" t="s">
        <v>266</v>
      </c>
      <c r="D217" s="27"/>
      <c r="E217" s="40">
        <v>15</v>
      </c>
      <c r="F217" s="38">
        <f t="shared" si="16"/>
        <v>0</v>
      </c>
      <c r="G217" s="48"/>
      <c r="H217" s="45" t="s">
        <v>265</v>
      </c>
      <c r="I217" s="65" t="s">
        <v>304</v>
      </c>
      <c r="J217" s="34" t="s">
        <v>266</v>
      </c>
      <c r="K217" s="27"/>
      <c r="L217" s="40">
        <v>15</v>
      </c>
      <c r="M217" s="38">
        <f t="shared" si="17"/>
        <v>0</v>
      </c>
    </row>
    <row r="218" spans="1:13" x14ac:dyDescent="0.25">
      <c r="A218" s="45" t="s">
        <v>287</v>
      </c>
      <c r="B218" s="65" t="s">
        <v>16</v>
      </c>
      <c r="C218" s="34" t="s">
        <v>39</v>
      </c>
      <c r="D218" s="27"/>
      <c r="E218" s="40">
        <v>5</v>
      </c>
      <c r="F218" s="38">
        <f t="shared" si="16"/>
        <v>0</v>
      </c>
      <c r="G218" s="48"/>
      <c r="H218" s="45" t="s">
        <v>287</v>
      </c>
      <c r="I218" s="65" t="s">
        <v>16</v>
      </c>
      <c r="J218" s="34" t="s">
        <v>39</v>
      </c>
      <c r="K218" s="27"/>
      <c r="L218" s="40">
        <v>5</v>
      </c>
      <c r="M218" s="38">
        <f t="shared" si="17"/>
        <v>0</v>
      </c>
    </row>
    <row r="219" spans="1:13" x14ac:dyDescent="0.25">
      <c r="A219" s="45" t="s">
        <v>265</v>
      </c>
      <c r="B219" s="65" t="s">
        <v>233</v>
      </c>
      <c r="C219" s="34" t="s">
        <v>266</v>
      </c>
      <c r="D219" s="27"/>
      <c r="E219" s="40">
        <v>110</v>
      </c>
      <c r="F219" s="38">
        <f t="shared" si="16"/>
        <v>0</v>
      </c>
      <c r="G219" s="48"/>
      <c r="H219" s="45" t="s">
        <v>265</v>
      </c>
      <c r="I219" s="65" t="s">
        <v>233</v>
      </c>
      <c r="J219" s="34" t="s">
        <v>266</v>
      </c>
      <c r="K219" s="27"/>
      <c r="L219" s="40">
        <v>110</v>
      </c>
      <c r="M219" s="38">
        <f t="shared" si="17"/>
        <v>0</v>
      </c>
    </row>
    <row r="220" spans="1:13" x14ac:dyDescent="0.25">
      <c r="A220" s="45" t="s">
        <v>265</v>
      </c>
      <c r="B220" s="64" t="s">
        <v>199</v>
      </c>
      <c r="C220" s="34" t="s">
        <v>266</v>
      </c>
      <c r="D220" s="27"/>
      <c r="E220" s="40">
        <v>36</v>
      </c>
      <c r="F220" s="38">
        <f t="shared" si="16"/>
        <v>0</v>
      </c>
      <c r="G220" s="48"/>
      <c r="H220" s="45" t="s">
        <v>265</v>
      </c>
      <c r="I220" s="64" t="s">
        <v>199</v>
      </c>
      <c r="J220" s="34" t="s">
        <v>266</v>
      </c>
      <c r="K220" s="27"/>
      <c r="L220" s="40">
        <v>36</v>
      </c>
      <c r="M220" s="38">
        <f t="shared" si="17"/>
        <v>0</v>
      </c>
    </row>
    <row r="221" spans="1:13" x14ac:dyDescent="0.25">
      <c r="A221" s="45" t="s">
        <v>265</v>
      </c>
      <c r="B221" s="64" t="s">
        <v>119</v>
      </c>
      <c r="C221" s="35" t="s">
        <v>266</v>
      </c>
      <c r="D221" s="27"/>
      <c r="E221" s="40">
        <v>17</v>
      </c>
      <c r="F221" s="38">
        <f t="shared" si="16"/>
        <v>0</v>
      </c>
      <c r="G221" s="48"/>
      <c r="H221" s="45" t="s">
        <v>265</v>
      </c>
      <c r="I221" s="64" t="s">
        <v>119</v>
      </c>
      <c r="J221" s="35" t="s">
        <v>266</v>
      </c>
      <c r="K221" s="27"/>
      <c r="L221" s="40">
        <v>17</v>
      </c>
      <c r="M221" s="38">
        <f t="shared" si="17"/>
        <v>0</v>
      </c>
    </row>
    <row r="222" spans="1:13" x14ac:dyDescent="0.25">
      <c r="A222" s="45" t="s">
        <v>66</v>
      </c>
      <c r="B222" s="64" t="s">
        <v>168</v>
      </c>
      <c r="C222" s="35" t="s">
        <v>11</v>
      </c>
      <c r="D222" s="27"/>
      <c r="E222" s="40">
        <v>5</v>
      </c>
      <c r="F222" s="38">
        <f t="shared" si="16"/>
        <v>0</v>
      </c>
      <c r="G222" s="48"/>
      <c r="H222" s="45" t="s">
        <v>66</v>
      </c>
      <c r="I222" s="64" t="s">
        <v>168</v>
      </c>
      <c r="J222" s="35" t="s">
        <v>11</v>
      </c>
      <c r="K222" s="27"/>
      <c r="L222" s="40">
        <v>5</v>
      </c>
      <c r="M222" s="38">
        <f t="shared" si="17"/>
        <v>0</v>
      </c>
    </row>
    <row r="223" spans="1:13" x14ac:dyDescent="0.25">
      <c r="A223" s="45" t="s">
        <v>66</v>
      </c>
      <c r="B223" s="64" t="s">
        <v>167</v>
      </c>
      <c r="C223" s="35" t="s">
        <v>11</v>
      </c>
      <c r="D223" s="27"/>
      <c r="E223" s="40">
        <v>5</v>
      </c>
      <c r="F223" s="38">
        <f t="shared" si="16"/>
        <v>0</v>
      </c>
      <c r="G223" s="48"/>
      <c r="H223" s="45" t="s">
        <v>66</v>
      </c>
      <c r="I223" s="64" t="s">
        <v>167</v>
      </c>
      <c r="J223" s="35" t="s">
        <v>11</v>
      </c>
      <c r="K223" s="27"/>
      <c r="L223" s="40">
        <v>5</v>
      </c>
      <c r="M223" s="38">
        <f t="shared" si="17"/>
        <v>0</v>
      </c>
    </row>
    <row r="224" spans="1:13" x14ac:dyDescent="0.25">
      <c r="A224" s="45" t="s">
        <v>66</v>
      </c>
      <c r="B224" s="64" t="s">
        <v>197</v>
      </c>
      <c r="C224" s="35" t="s">
        <v>11</v>
      </c>
      <c r="D224" s="27"/>
      <c r="E224" s="40">
        <v>5</v>
      </c>
      <c r="F224" s="38">
        <f t="shared" si="16"/>
        <v>0</v>
      </c>
      <c r="G224" s="48"/>
      <c r="H224" s="45" t="s">
        <v>66</v>
      </c>
      <c r="I224" s="64" t="s">
        <v>197</v>
      </c>
      <c r="J224" s="35" t="s">
        <v>11</v>
      </c>
      <c r="K224" s="27"/>
      <c r="L224" s="40">
        <v>5</v>
      </c>
      <c r="M224" s="38">
        <f t="shared" si="17"/>
        <v>0</v>
      </c>
    </row>
    <row r="225" spans="1:13" x14ac:dyDescent="0.25">
      <c r="A225" s="46" t="s">
        <v>42</v>
      </c>
      <c r="B225" s="47"/>
      <c r="C225" s="47"/>
      <c r="D225" s="29"/>
      <c r="E225" s="47">
        <f>SUM(E210:E224)</f>
        <v>510</v>
      </c>
      <c r="F225" s="54">
        <f>SUM(F210:F224)</f>
        <v>0</v>
      </c>
      <c r="G225" s="48"/>
      <c r="H225" s="46" t="s">
        <v>42</v>
      </c>
      <c r="I225" s="47"/>
      <c r="J225" s="47"/>
      <c r="K225" s="29"/>
      <c r="L225" s="47">
        <f>SUM(L207:L224)</f>
        <v>510</v>
      </c>
      <c r="M225" s="54">
        <f>SUM(M210:M224)</f>
        <v>0</v>
      </c>
    </row>
    <row r="226" spans="1:13" ht="15.75" thickBot="1" x14ac:dyDescent="0.3">
      <c r="A226" s="48"/>
      <c r="B226" s="48"/>
      <c r="C226" s="48"/>
      <c r="E226" s="48"/>
      <c r="F226" s="48"/>
      <c r="G226" s="48"/>
      <c r="H226" s="48"/>
      <c r="I226" s="48"/>
      <c r="J226" s="48"/>
      <c r="L226" s="48"/>
      <c r="M226" s="48"/>
    </row>
    <row r="227" spans="1:13" ht="15.75" thickBot="1" x14ac:dyDescent="0.3">
      <c r="A227" s="49" t="s">
        <v>317</v>
      </c>
      <c r="B227" s="50"/>
      <c r="C227" s="50"/>
      <c r="D227" s="23"/>
      <c r="E227" s="50"/>
      <c r="F227" s="55"/>
      <c r="G227" s="48"/>
      <c r="H227" s="49" t="s">
        <v>317</v>
      </c>
      <c r="I227" s="50"/>
      <c r="J227" s="50"/>
      <c r="K227" s="23"/>
      <c r="L227" s="50"/>
      <c r="M227" s="55"/>
    </row>
    <row r="228" spans="1:13" x14ac:dyDescent="0.25">
      <c r="A228" s="48"/>
      <c r="B228" s="48"/>
      <c r="C228" s="48"/>
      <c r="E228" s="48"/>
      <c r="F228" s="48"/>
      <c r="G228" s="48"/>
      <c r="H228" s="48"/>
      <c r="I228" s="48"/>
      <c r="J228" s="48"/>
      <c r="L228" s="48"/>
      <c r="M228" s="48"/>
    </row>
    <row r="229" spans="1:13" x14ac:dyDescent="0.25">
      <c r="A229" s="51" t="s">
        <v>3</v>
      </c>
      <c r="B229" s="48"/>
      <c r="C229" s="48"/>
      <c r="E229" s="48"/>
      <c r="F229" s="48"/>
      <c r="G229" s="48"/>
      <c r="H229" s="51" t="s">
        <v>3</v>
      </c>
      <c r="I229" s="48"/>
      <c r="J229" s="48"/>
      <c r="L229" s="48"/>
      <c r="M229" s="48"/>
    </row>
    <row r="230" spans="1:13" ht="30" x14ac:dyDescent="0.25">
      <c r="A230" s="31" t="s">
        <v>4</v>
      </c>
      <c r="B230" s="31" t="s">
        <v>5</v>
      </c>
      <c r="C230" s="31" t="s">
        <v>6</v>
      </c>
      <c r="D230" s="26" t="s">
        <v>7</v>
      </c>
      <c r="E230" s="31" t="s">
        <v>8</v>
      </c>
      <c r="F230" s="52" t="s">
        <v>228</v>
      </c>
      <c r="G230" s="48"/>
      <c r="H230" s="31" t="s">
        <v>4</v>
      </c>
      <c r="I230" s="31" t="s">
        <v>5</v>
      </c>
      <c r="J230" s="31" t="s">
        <v>6</v>
      </c>
      <c r="K230" s="26" t="s">
        <v>7</v>
      </c>
      <c r="L230" s="31" t="s">
        <v>8</v>
      </c>
      <c r="M230" s="52" t="s">
        <v>228</v>
      </c>
    </row>
    <row r="231" spans="1:13" x14ac:dyDescent="0.25">
      <c r="A231" s="45" t="s">
        <v>289</v>
      </c>
      <c r="B231" s="65" t="s">
        <v>318</v>
      </c>
      <c r="C231" s="35" t="s">
        <v>51</v>
      </c>
      <c r="D231" s="27"/>
      <c r="E231" s="40">
        <v>167</v>
      </c>
      <c r="F231" s="38">
        <f>SUM(E231*D231)</f>
        <v>0</v>
      </c>
      <c r="G231" s="48"/>
      <c r="H231" s="45" t="s">
        <v>289</v>
      </c>
      <c r="I231" s="65" t="s">
        <v>318</v>
      </c>
      <c r="J231" s="35" t="s">
        <v>51</v>
      </c>
      <c r="K231" s="27"/>
      <c r="L231" s="40">
        <v>167</v>
      </c>
      <c r="M231" s="38">
        <f>SUM(L231*K231)</f>
        <v>0</v>
      </c>
    </row>
    <row r="232" spans="1:13" x14ac:dyDescent="0.25">
      <c r="A232" s="45" t="s">
        <v>265</v>
      </c>
      <c r="B232" s="65" t="s">
        <v>234</v>
      </c>
      <c r="C232" s="34" t="s">
        <v>266</v>
      </c>
      <c r="D232" s="27"/>
      <c r="E232" s="40">
        <v>119</v>
      </c>
      <c r="F232" s="38">
        <f t="shared" ref="F232:F245" si="18">SUM(E232*D232)</f>
        <v>0</v>
      </c>
      <c r="G232" s="48"/>
      <c r="H232" s="45" t="s">
        <v>265</v>
      </c>
      <c r="I232" s="65" t="s">
        <v>234</v>
      </c>
      <c r="J232" s="34" t="s">
        <v>266</v>
      </c>
      <c r="K232" s="27"/>
      <c r="L232" s="40">
        <v>119</v>
      </c>
      <c r="M232" s="38">
        <f t="shared" ref="M232:M245" si="19">SUM(L232*K232)</f>
        <v>0</v>
      </c>
    </row>
    <row r="233" spans="1:13" x14ac:dyDescent="0.25">
      <c r="A233" s="45" t="s">
        <v>263</v>
      </c>
      <c r="B233" s="65" t="s">
        <v>319</v>
      </c>
      <c r="C233" s="34" t="s">
        <v>266</v>
      </c>
      <c r="D233" s="27"/>
      <c r="E233" s="40">
        <v>14</v>
      </c>
      <c r="F233" s="38">
        <f t="shared" si="18"/>
        <v>0</v>
      </c>
      <c r="G233" s="48"/>
      <c r="H233" s="45" t="s">
        <v>263</v>
      </c>
      <c r="I233" s="65" t="s">
        <v>319</v>
      </c>
      <c r="J233" s="34" t="s">
        <v>266</v>
      </c>
      <c r="K233" s="27"/>
      <c r="L233" s="40">
        <v>14</v>
      </c>
      <c r="M233" s="38">
        <f t="shared" si="19"/>
        <v>0</v>
      </c>
    </row>
    <row r="234" spans="1:13" x14ac:dyDescent="0.25">
      <c r="A234" s="45" t="s">
        <v>265</v>
      </c>
      <c r="B234" s="65" t="s">
        <v>144</v>
      </c>
      <c r="C234" s="34" t="s">
        <v>266</v>
      </c>
      <c r="D234" s="27"/>
      <c r="E234" s="40">
        <v>9</v>
      </c>
      <c r="F234" s="38">
        <f t="shared" si="18"/>
        <v>0</v>
      </c>
      <c r="G234" s="48"/>
      <c r="H234" s="45" t="s">
        <v>265</v>
      </c>
      <c r="I234" s="65" t="s">
        <v>144</v>
      </c>
      <c r="J234" s="34" t="s">
        <v>266</v>
      </c>
      <c r="K234" s="27"/>
      <c r="L234" s="40">
        <v>9</v>
      </c>
      <c r="M234" s="38">
        <f t="shared" si="19"/>
        <v>0</v>
      </c>
    </row>
    <row r="235" spans="1:13" x14ac:dyDescent="0.25">
      <c r="A235" s="45" t="s">
        <v>265</v>
      </c>
      <c r="B235" s="65" t="s">
        <v>159</v>
      </c>
      <c r="C235" s="34" t="s">
        <v>266</v>
      </c>
      <c r="D235" s="27"/>
      <c r="E235" s="40">
        <v>11</v>
      </c>
      <c r="F235" s="38">
        <f t="shared" si="18"/>
        <v>0</v>
      </c>
      <c r="G235" s="48"/>
      <c r="H235" s="45" t="s">
        <v>265</v>
      </c>
      <c r="I235" s="65" t="s">
        <v>159</v>
      </c>
      <c r="J235" s="34" t="s">
        <v>266</v>
      </c>
      <c r="K235" s="27"/>
      <c r="L235" s="40">
        <v>11</v>
      </c>
      <c r="M235" s="38">
        <f t="shared" si="19"/>
        <v>0</v>
      </c>
    </row>
    <row r="236" spans="1:13" x14ac:dyDescent="0.25">
      <c r="A236" s="45" t="s">
        <v>265</v>
      </c>
      <c r="B236" s="65" t="s">
        <v>65</v>
      </c>
      <c r="C236" s="34" t="s">
        <v>266</v>
      </c>
      <c r="D236" s="27"/>
      <c r="E236" s="40">
        <v>13</v>
      </c>
      <c r="F236" s="38">
        <f t="shared" si="18"/>
        <v>0</v>
      </c>
      <c r="G236" s="48"/>
      <c r="H236" s="45" t="s">
        <v>265</v>
      </c>
      <c r="I236" s="65" t="s">
        <v>65</v>
      </c>
      <c r="J236" s="34" t="s">
        <v>266</v>
      </c>
      <c r="K236" s="27"/>
      <c r="L236" s="40">
        <v>13</v>
      </c>
      <c r="M236" s="38">
        <f t="shared" si="19"/>
        <v>0</v>
      </c>
    </row>
    <row r="237" spans="1:13" x14ac:dyDescent="0.25">
      <c r="A237" s="45" t="s">
        <v>265</v>
      </c>
      <c r="B237" s="65" t="s">
        <v>303</v>
      </c>
      <c r="C237" s="34" t="s">
        <v>266</v>
      </c>
      <c r="D237" s="27"/>
      <c r="E237" s="40">
        <v>8</v>
      </c>
      <c r="F237" s="38">
        <f t="shared" si="18"/>
        <v>0</v>
      </c>
      <c r="G237" s="48"/>
      <c r="H237" s="45" t="s">
        <v>265</v>
      </c>
      <c r="I237" s="65" t="s">
        <v>303</v>
      </c>
      <c r="J237" s="34" t="s">
        <v>266</v>
      </c>
      <c r="K237" s="27"/>
      <c r="L237" s="40">
        <v>8</v>
      </c>
      <c r="M237" s="38">
        <f t="shared" si="19"/>
        <v>0</v>
      </c>
    </row>
    <row r="238" spans="1:13" x14ac:dyDescent="0.25">
      <c r="A238" s="45" t="s">
        <v>265</v>
      </c>
      <c r="B238" s="65" t="s">
        <v>304</v>
      </c>
      <c r="C238" s="34" t="s">
        <v>266</v>
      </c>
      <c r="D238" s="27"/>
      <c r="E238" s="40">
        <v>5</v>
      </c>
      <c r="F238" s="38">
        <f t="shared" si="18"/>
        <v>0</v>
      </c>
      <c r="G238" s="48"/>
      <c r="H238" s="45" t="s">
        <v>265</v>
      </c>
      <c r="I238" s="65" t="s">
        <v>304</v>
      </c>
      <c r="J238" s="34" t="s">
        <v>266</v>
      </c>
      <c r="K238" s="27"/>
      <c r="L238" s="40">
        <v>5</v>
      </c>
      <c r="M238" s="38">
        <f t="shared" si="19"/>
        <v>0</v>
      </c>
    </row>
    <row r="239" spans="1:13" x14ac:dyDescent="0.25">
      <c r="A239" s="45" t="s">
        <v>287</v>
      </c>
      <c r="B239" s="65" t="s">
        <v>16</v>
      </c>
      <c r="C239" s="34" t="s">
        <v>39</v>
      </c>
      <c r="D239" s="27"/>
      <c r="E239" s="40">
        <v>2</v>
      </c>
      <c r="F239" s="38">
        <f t="shared" si="18"/>
        <v>0</v>
      </c>
      <c r="G239" s="48"/>
      <c r="H239" s="45" t="s">
        <v>287</v>
      </c>
      <c r="I239" s="65" t="s">
        <v>16</v>
      </c>
      <c r="J239" s="34" t="s">
        <v>39</v>
      </c>
      <c r="K239" s="27"/>
      <c r="L239" s="40">
        <v>2</v>
      </c>
      <c r="M239" s="38">
        <f t="shared" si="19"/>
        <v>0</v>
      </c>
    </row>
    <row r="240" spans="1:13" x14ac:dyDescent="0.25">
      <c r="A240" s="45" t="s">
        <v>265</v>
      </c>
      <c r="B240" s="65" t="s">
        <v>233</v>
      </c>
      <c r="C240" s="34" t="s">
        <v>266</v>
      </c>
      <c r="D240" s="27"/>
      <c r="E240" s="40">
        <v>117</v>
      </c>
      <c r="F240" s="38">
        <f t="shared" si="18"/>
        <v>0</v>
      </c>
      <c r="G240" s="48"/>
      <c r="H240" s="45" t="s">
        <v>265</v>
      </c>
      <c r="I240" s="65" t="s">
        <v>233</v>
      </c>
      <c r="J240" s="34" t="s">
        <v>266</v>
      </c>
      <c r="K240" s="27"/>
      <c r="L240" s="40">
        <v>117</v>
      </c>
      <c r="M240" s="38">
        <f t="shared" si="19"/>
        <v>0</v>
      </c>
    </row>
    <row r="241" spans="1:13" x14ac:dyDescent="0.25">
      <c r="A241" s="45" t="s">
        <v>265</v>
      </c>
      <c r="B241" s="64" t="s">
        <v>199</v>
      </c>
      <c r="C241" s="34" t="s">
        <v>266</v>
      </c>
      <c r="D241" s="27"/>
      <c r="E241" s="40">
        <v>27</v>
      </c>
      <c r="F241" s="38">
        <f t="shared" si="18"/>
        <v>0</v>
      </c>
      <c r="G241" s="48"/>
      <c r="H241" s="45" t="s">
        <v>265</v>
      </c>
      <c r="I241" s="64" t="s">
        <v>199</v>
      </c>
      <c r="J241" s="34" t="s">
        <v>266</v>
      </c>
      <c r="K241" s="27"/>
      <c r="L241" s="40">
        <v>27</v>
      </c>
      <c r="M241" s="38">
        <f t="shared" si="19"/>
        <v>0</v>
      </c>
    </row>
    <row r="242" spans="1:13" x14ac:dyDescent="0.25">
      <c r="A242" s="45" t="s">
        <v>263</v>
      </c>
      <c r="B242" s="64" t="s">
        <v>320</v>
      </c>
      <c r="C242" s="35" t="s">
        <v>105</v>
      </c>
      <c r="D242" s="27"/>
      <c r="E242" s="40">
        <v>23</v>
      </c>
      <c r="F242" s="38">
        <f t="shared" si="18"/>
        <v>0</v>
      </c>
      <c r="G242" s="48"/>
      <c r="H242" s="45" t="s">
        <v>263</v>
      </c>
      <c r="I242" s="64" t="s">
        <v>320</v>
      </c>
      <c r="J242" s="35" t="s">
        <v>105</v>
      </c>
      <c r="K242" s="27"/>
      <c r="L242" s="40">
        <v>23</v>
      </c>
      <c r="M242" s="38">
        <f t="shared" si="19"/>
        <v>0</v>
      </c>
    </row>
    <row r="243" spans="1:13" x14ac:dyDescent="0.25">
      <c r="A243" s="45" t="s">
        <v>66</v>
      </c>
      <c r="B243" s="64" t="s">
        <v>168</v>
      </c>
      <c r="C243" s="35" t="s">
        <v>11</v>
      </c>
      <c r="D243" s="27"/>
      <c r="E243" s="40">
        <v>9</v>
      </c>
      <c r="F243" s="38">
        <f t="shared" si="18"/>
        <v>0</v>
      </c>
      <c r="G243" s="48"/>
      <c r="H243" s="45" t="s">
        <v>66</v>
      </c>
      <c r="I243" s="64" t="s">
        <v>168</v>
      </c>
      <c r="J243" s="35" t="s">
        <v>11</v>
      </c>
      <c r="K243" s="27"/>
      <c r="L243" s="40">
        <v>9</v>
      </c>
      <c r="M243" s="38">
        <f t="shared" si="19"/>
        <v>0</v>
      </c>
    </row>
    <row r="244" spans="1:13" x14ac:dyDescent="0.25">
      <c r="A244" s="45" t="s">
        <v>66</v>
      </c>
      <c r="B244" s="64" t="s">
        <v>167</v>
      </c>
      <c r="C244" s="35" t="s">
        <v>11</v>
      </c>
      <c r="D244" s="27"/>
      <c r="E244" s="40">
        <v>7</v>
      </c>
      <c r="F244" s="38">
        <f t="shared" si="18"/>
        <v>0</v>
      </c>
      <c r="G244" s="48"/>
      <c r="H244" s="45" t="s">
        <v>66</v>
      </c>
      <c r="I244" s="64" t="s">
        <v>167</v>
      </c>
      <c r="J244" s="35" t="s">
        <v>11</v>
      </c>
      <c r="K244" s="27"/>
      <c r="L244" s="40">
        <v>7</v>
      </c>
      <c r="M244" s="38">
        <f t="shared" si="19"/>
        <v>0</v>
      </c>
    </row>
    <row r="245" spans="1:13" x14ac:dyDescent="0.25">
      <c r="A245" s="45" t="s">
        <v>66</v>
      </c>
      <c r="B245" s="64" t="s">
        <v>197</v>
      </c>
      <c r="C245" s="35" t="s">
        <v>11</v>
      </c>
      <c r="D245" s="27"/>
      <c r="E245" s="40">
        <v>5</v>
      </c>
      <c r="F245" s="38">
        <f t="shared" si="18"/>
        <v>0</v>
      </c>
      <c r="G245" s="48"/>
      <c r="H245" s="45" t="s">
        <v>66</v>
      </c>
      <c r="I245" s="64" t="s">
        <v>197</v>
      </c>
      <c r="J245" s="35" t="s">
        <v>11</v>
      </c>
      <c r="K245" s="27"/>
      <c r="L245" s="40">
        <v>5</v>
      </c>
      <c r="M245" s="38">
        <f t="shared" si="19"/>
        <v>0</v>
      </c>
    </row>
    <row r="246" spans="1:13" x14ac:dyDescent="0.25">
      <c r="A246" s="46" t="s">
        <v>42</v>
      </c>
      <c r="B246" s="47"/>
      <c r="C246" s="47"/>
      <c r="D246" s="29"/>
      <c r="E246" s="47">
        <f>SUM(E231:E245)</f>
        <v>536</v>
      </c>
      <c r="F246" s="54">
        <f>SUM(F231:F245)</f>
        <v>0</v>
      </c>
      <c r="G246" s="48"/>
      <c r="H246" s="46" t="s">
        <v>42</v>
      </c>
      <c r="I246" s="47"/>
      <c r="J246" s="47"/>
      <c r="K246" s="29"/>
      <c r="L246" s="47">
        <f>SUM(L228:L245)</f>
        <v>536</v>
      </c>
      <c r="M246" s="54">
        <f>SUM(M231:M245)</f>
        <v>0</v>
      </c>
    </row>
    <row r="247" spans="1:13" ht="15.75" thickBot="1" x14ac:dyDescent="0.3">
      <c r="A247" s="48"/>
      <c r="B247" s="48"/>
      <c r="C247" s="48"/>
      <c r="E247" s="48"/>
      <c r="F247" s="48"/>
      <c r="G247" s="48"/>
      <c r="H247" s="48"/>
      <c r="I247" s="48"/>
      <c r="J247" s="48"/>
      <c r="L247" s="48"/>
      <c r="M247" s="48"/>
    </row>
    <row r="248" spans="1:13" ht="15.75" thickBot="1" x14ac:dyDescent="0.3">
      <c r="A248" s="49" t="s">
        <v>321</v>
      </c>
      <c r="B248" s="50"/>
      <c r="C248" s="50"/>
      <c r="D248" s="23"/>
      <c r="E248" s="50"/>
      <c r="F248" s="55"/>
      <c r="G248" s="48"/>
      <c r="H248" s="49" t="s">
        <v>321</v>
      </c>
      <c r="I248" s="50"/>
      <c r="J248" s="50"/>
      <c r="K248" s="23"/>
      <c r="L248" s="50"/>
      <c r="M248" s="55"/>
    </row>
    <row r="249" spans="1:13" x14ac:dyDescent="0.25">
      <c r="A249" s="48"/>
      <c r="B249" s="48"/>
      <c r="C249" s="48"/>
      <c r="E249" s="48"/>
      <c r="F249" s="48"/>
      <c r="G249" s="48"/>
      <c r="H249" s="48"/>
      <c r="I249" s="48"/>
      <c r="J249" s="48"/>
      <c r="L249" s="48"/>
      <c r="M249" s="48"/>
    </row>
    <row r="250" spans="1:13" x14ac:dyDescent="0.25">
      <c r="A250" s="51" t="s">
        <v>3</v>
      </c>
      <c r="B250" s="48"/>
      <c r="C250" s="48"/>
      <c r="E250" s="48"/>
      <c r="F250" s="48"/>
      <c r="G250" s="48"/>
      <c r="H250" s="51" t="s">
        <v>3</v>
      </c>
      <c r="I250" s="48"/>
      <c r="J250" s="48"/>
      <c r="L250" s="48"/>
      <c r="M250" s="48"/>
    </row>
    <row r="251" spans="1:13" ht="30" x14ac:dyDescent="0.25">
      <c r="A251" s="31" t="s">
        <v>4</v>
      </c>
      <c r="B251" s="31" t="s">
        <v>5</v>
      </c>
      <c r="C251" s="31" t="s">
        <v>6</v>
      </c>
      <c r="D251" s="26" t="s">
        <v>7</v>
      </c>
      <c r="E251" s="31" t="s">
        <v>8</v>
      </c>
      <c r="F251" s="52" t="s">
        <v>228</v>
      </c>
      <c r="G251" s="48"/>
      <c r="H251" s="31" t="s">
        <v>4</v>
      </c>
      <c r="I251" s="31" t="s">
        <v>5</v>
      </c>
      <c r="J251" s="31" t="s">
        <v>6</v>
      </c>
      <c r="K251" s="26" t="s">
        <v>7</v>
      </c>
      <c r="L251" s="31" t="s">
        <v>8</v>
      </c>
      <c r="M251" s="52" t="s">
        <v>228</v>
      </c>
    </row>
    <row r="252" spans="1:13" x14ac:dyDescent="0.25">
      <c r="A252" s="64" t="s">
        <v>289</v>
      </c>
      <c r="B252" s="65" t="s">
        <v>148</v>
      </c>
      <c r="C252" s="35" t="s">
        <v>51</v>
      </c>
      <c r="D252" s="27"/>
      <c r="E252" s="40">
        <v>153</v>
      </c>
      <c r="F252" s="38">
        <f>SUM(E252*D252)</f>
        <v>0</v>
      </c>
      <c r="G252" s="48"/>
      <c r="H252" s="64" t="s">
        <v>289</v>
      </c>
      <c r="I252" s="65" t="s">
        <v>148</v>
      </c>
      <c r="J252" s="35" t="s">
        <v>51</v>
      </c>
      <c r="K252" s="27"/>
      <c r="L252" s="40">
        <v>153</v>
      </c>
      <c r="M252" s="38">
        <f>SUM(L252*K252)</f>
        <v>0</v>
      </c>
    </row>
    <row r="253" spans="1:13" x14ac:dyDescent="0.25">
      <c r="A253" s="45" t="s">
        <v>289</v>
      </c>
      <c r="B253" s="65" t="s">
        <v>301</v>
      </c>
      <c r="C253" s="35" t="s">
        <v>51</v>
      </c>
      <c r="D253" s="27"/>
      <c r="E253" s="40">
        <v>39</v>
      </c>
      <c r="F253" s="38">
        <f t="shared" ref="F253:F272" si="20">SUM(E253*D253)</f>
        <v>0</v>
      </c>
      <c r="G253" s="48"/>
      <c r="H253" s="45" t="s">
        <v>289</v>
      </c>
      <c r="I253" s="65" t="s">
        <v>301</v>
      </c>
      <c r="J253" s="35" t="s">
        <v>51</v>
      </c>
      <c r="K253" s="27"/>
      <c r="L253" s="40">
        <v>39</v>
      </c>
      <c r="M253" s="38">
        <f t="shared" ref="M253:M272" si="21">SUM(L253*K253)</f>
        <v>0</v>
      </c>
    </row>
    <row r="254" spans="1:13" x14ac:dyDescent="0.25">
      <c r="A254" s="45" t="s">
        <v>265</v>
      </c>
      <c r="B254" s="65" t="s">
        <v>234</v>
      </c>
      <c r="C254" s="34" t="s">
        <v>266</v>
      </c>
      <c r="D254" s="27"/>
      <c r="E254" s="40">
        <v>144</v>
      </c>
      <c r="F254" s="38">
        <f t="shared" si="20"/>
        <v>0</v>
      </c>
      <c r="G254" s="48"/>
      <c r="H254" s="45" t="s">
        <v>265</v>
      </c>
      <c r="I254" s="65" t="s">
        <v>234</v>
      </c>
      <c r="J254" s="34" t="s">
        <v>266</v>
      </c>
      <c r="K254" s="27"/>
      <c r="L254" s="40">
        <v>144</v>
      </c>
      <c r="M254" s="38">
        <f t="shared" si="21"/>
        <v>0</v>
      </c>
    </row>
    <row r="255" spans="1:13" x14ac:dyDescent="0.25">
      <c r="A255" s="45" t="s">
        <v>265</v>
      </c>
      <c r="B255" s="65" t="s">
        <v>322</v>
      </c>
      <c r="C255" s="34" t="s">
        <v>266</v>
      </c>
      <c r="D255" s="27"/>
      <c r="E255" s="40">
        <v>49</v>
      </c>
      <c r="F255" s="38">
        <f t="shared" si="20"/>
        <v>0</v>
      </c>
      <c r="G255" s="48"/>
      <c r="H255" s="45" t="s">
        <v>265</v>
      </c>
      <c r="I255" s="65" t="s">
        <v>322</v>
      </c>
      <c r="J255" s="34" t="s">
        <v>266</v>
      </c>
      <c r="K255" s="27"/>
      <c r="L255" s="40">
        <v>49</v>
      </c>
      <c r="M255" s="38">
        <f t="shared" si="21"/>
        <v>0</v>
      </c>
    </row>
    <row r="256" spans="1:13" x14ac:dyDescent="0.25">
      <c r="A256" s="45" t="s">
        <v>265</v>
      </c>
      <c r="B256" s="65" t="s">
        <v>316</v>
      </c>
      <c r="C256" s="34" t="s">
        <v>266</v>
      </c>
      <c r="D256" s="27"/>
      <c r="E256" s="40">
        <v>12</v>
      </c>
      <c r="F256" s="38">
        <f t="shared" si="20"/>
        <v>0</v>
      </c>
      <c r="G256" s="48"/>
      <c r="H256" s="45" t="s">
        <v>265</v>
      </c>
      <c r="I256" s="65" t="s">
        <v>316</v>
      </c>
      <c r="J256" s="34" t="s">
        <v>266</v>
      </c>
      <c r="K256" s="27"/>
      <c r="L256" s="40">
        <v>12</v>
      </c>
      <c r="M256" s="38">
        <f t="shared" si="21"/>
        <v>0</v>
      </c>
    </row>
    <row r="257" spans="1:13" x14ac:dyDescent="0.25">
      <c r="A257" s="45" t="s">
        <v>265</v>
      </c>
      <c r="B257" s="65" t="s">
        <v>315</v>
      </c>
      <c r="C257" s="34" t="s">
        <v>266</v>
      </c>
      <c r="D257" s="27"/>
      <c r="E257" s="40">
        <v>14</v>
      </c>
      <c r="F257" s="38">
        <f t="shared" si="20"/>
        <v>0</v>
      </c>
      <c r="G257" s="48"/>
      <c r="H257" s="45" t="s">
        <v>265</v>
      </c>
      <c r="I257" s="65" t="s">
        <v>315</v>
      </c>
      <c r="J257" s="34" t="s">
        <v>266</v>
      </c>
      <c r="K257" s="27"/>
      <c r="L257" s="40">
        <v>14</v>
      </c>
      <c r="M257" s="38">
        <f t="shared" si="21"/>
        <v>0</v>
      </c>
    </row>
    <row r="258" spans="1:13" x14ac:dyDescent="0.25">
      <c r="A258" s="45" t="s">
        <v>265</v>
      </c>
      <c r="B258" s="65" t="s">
        <v>65</v>
      </c>
      <c r="C258" s="34" t="s">
        <v>266</v>
      </c>
      <c r="D258" s="27"/>
      <c r="E258" s="40">
        <v>11</v>
      </c>
      <c r="F258" s="38">
        <f t="shared" si="20"/>
        <v>0</v>
      </c>
      <c r="G258" s="48"/>
      <c r="H258" s="45" t="s">
        <v>265</v>
      </c>
      <c r="I258" s="65" t="s">
        <v>65</v>
      </c>
      <c r="J258" s="34" t="s">
        <v>266</v>
      </c>
      <c r="K258" s="27"/>
      <c r="L258" s="40">
        <v>11</v>
      </c>
      <c r="M258" s="38">
        <f t="shared" si="21"/>
        <v>0</v>
      </c>
    </row>
    <row r="259" spans="1:13" x14ac:dyDescent="0.25">
      <c r="A259" s="45" t="s">
        <v>265</v>
      </c>
      <c r="B259" s="65" t="s">
        <v>303</v>
      </c>
      <c r="C259" s="34" t="s">
        <v>266</v>
      </c>
      <c r="D259" s="27"/>
      <c r="E259" s="40">
        <v>8</v>
      </c>
      <c r="F259" s="38">
        <f t="shared" si="20"/>
        <v>0</v>
      </c>
      <c r="G259" s="48"/>
      <c r="H259" s="45" t="s">
        <v>265</v>
      </c>
      <c r="I259" s="65" t="s">
        <v>303</v>
      </c>
      <c r="J259" s="34" t="s">
        <v>266</v>
      </c>
      <c r="K259" s="27"/>
      <c r="L259" s="40">
        <v>8</v>
      </c>
      <c r="M259" s="38">
        <f t="shared" si="21"/>
        <v>0</v>
      </c>
    </row>
    <row r="260" spans="1:13" x14ac:dyDescent="0.25">
      <c r="A260" s="45" t="s">
        <v>265</v>
      </c>
      <c r="B260" s="65" t="s">
        <v>304</v>
      </c>
      <c r="C260" s="34" t="s">
        <v>266</v>
      </c>
      <c r="D260" s="27"/>
      <c r="E260" s="40">
        <v>11</v>
      </c>
      <c r="F260" s="38">
        <f t="shared" si="20"/>
        <v>0</v>
      </c>
      <c r="G260" s="48"/>
      <c r="H260" s="45" t="s">
        <v>265</v>
      </c>
      <c r="I260" s="65" t="s">
        <v>304</v>
      </c>
      <c r="J260" s="34" t="s">
        <v>266</v>
      </c>
      <c r="K260" s="27"/>
      <c r="L260" s="40">
        <v>11</v>
      </c>
      <c r="M260" s="38">
        <f t="shared" si="21"/>
        <v>0</v>
      </c>
    </row>
    <row r="261" spans="1:13" x14ac:dyDescent="0.25">
      <c r="A261" s="45" t="s">
        <v>287</v>
      </c>
      <c r="B261" s="65" t="s">
        <v>323</v>
      </c>
      <c r="C261" s="34" t="s">
        <v>39</v>
      </c>
      <c r="D261" s="27"/>
      <c r="E261" s="40">
        <v>7</v>
      </c>
      <c r="F261" s="38">
        <f t="shared" si="20"/>
        <v>0</v>
      </c>
      <c r="G261" s="48"/>
      <c r="H261" s="45" t="s">
        <v>287</v>
      </c>
      <c r="I261" s="65" t="s">
        <v>323</v>
      </c>
      <c r="J261" s="34" t="s">
        <v>39</v>
      </c>
      <c r="K261" s="27"/>
      <c r="L261" s="40">
        <v>7</v>
      </c>
      <c r="M261" s="38">
        <f t="shared" si="21"/>
        <v>0</v>
      </c>
    </row>
    <row r="262" spans="1:13" x14ac:dyDescent="0.25">
      <c r="A262" s="45" t="s">
        <v>265</v>
      </c>
      <c r="B262" s="65" t="s">
        <v>233</v>
      </c>
      <c r="C262" s="34" t="s">
        <v>266</v>
      </c>
      <c r="D262" s="27"/>
      <c r="E262" s="40">
        <v>106</v>
      </c>
      <c r="F262" s="38">
        <f t="shared" si="20"/>
        <v>0</v>
      </c>
      <c r="G262" s="48"/>
      <c r="H262" s="45" t="s">
        <v>265</v>
      </c>
      <c r="I262" s="65" t="s">
        <v>233</v>
      </c>
      <c r="J262" s="34" t="s">
        <v>266</v>
      </c>
      <c r="K262" s="27"/>
      <c r="L262" s="40">
        <v>106</v>
      </c>
      <c r="M262" s="38">
        <f t="shared" si="21"/>
        <v>0</v>
      </c>
    </row>
    <row r="263" spans="1:13" x14ac:dyDescent="0.25">
      <c r="A263" s="45" t="s">
        <v>265</v>
      </c>
      <c r="B263" s="64" t="s">
        <v>199</v>
      </c>
      <c r="C263" s="34" t="s">
        <v>266</v>
      </c>
      <c r="D263" s="27"/>
      <c r="E263" s="40">
        <v>59</v>
      </c>
      <c r="F263" s="38">
        <f t="shared" si="20"/>
        <v>0</v>
      </c>
      <c r="G263" s="48"/>
      <c r="H263" s="45" t="s">
        <v>265</v>
      </c>
      <c r="I263" s="64" t="s">
        <v>199</v>
      </c>
      <c r="J263" s="34" t="s">
        <v>266</v>
      </c>
      <c r="K263" s="27"/>
      <c r="L263" s="40">
        <v>59</v>
      </c>
      <c r="M263" s="38">
        <f t="shared" si="21"/>
        <v>0</v>
      </c>
    </row>
    <row r="264" spans="1:13" x14ac:dyDescent="0.25">
      <c r="A264" s="45" t="s">
        <v>263</v>
      </c>
      <c r="B264" s="64" t="s">
        <v>169</v>
      </c>
      <c r="C264" s="35" t="s">
        <v>105</v>
      </c>
      <c r="D264" s="27"/>
      <c r="E264" s="40">
        <v>4</v>
      </c>
      <c r="F264" s="38">
        <f t="shared" si="20"/>
        <v>0</v>
      </c>
      <c r="G264" s="48"/>
      <c r="H264" s="45" t="s">
        <v>263</v>
      </c>
      <c r="I264" s="64" t="s">
        <v>169</v>
      </c>
      <c r="J264" s="35" t="s">
        <v>105</v>
      </c>
      <c r="K264" s="27"/>
      <c r="L264" s="40">
        <v>4</v>
      </c>
      <c r="M264" s="38">
        <f t="shared" si="21"/>
        <v>0</v>
      </c>
    </row>
    <row r="265" spans="1:13" x14ac:dyDescent="0.25">
      <c r="A265" s="45" t="s">
        <v>265</v>
      </c>
      <c r="B265" s="64" t="s">
        <v>144</v>
      </c>
      <c r="C265" s="35" t="s">
        <v>266</v>
      </c>
      <c r="D265" s="27"/>
      <c r="E265" s="40">
        <v>18</v>
      </c>
      <c r="F265" s="38">
        <f t="shared" si="20"/>
        <v>0</v>
      </c>
      <c r="G265" s="48"/>
      <c r="H265" s="45" t="s">
        <v>265</v>
      </c>
      <c r="I265" s="64" t="s">
        <v>144</v>
      </c>
      <c r="J265" s="35" t="s">
        <v>266</v>
      </c>
      <c r="K265" s="27"/>
      <c r="L265" s="40">
        <v>18</v>
      </c>
      <c r="M265" s="38">
        <f t="shared" si="21"/>
        <v>0</v>
      </c>
    </row>
    <row r="266" spans="1:13" x14ac:dyDescent="0.25">
      <c r="A266" s="45" t="s">
        <v>265</v>
      </c>
      <c r="B266" s="64" t="s">
        <v>130</v>
      </c>
      <c r="C266" s="35" t="s">
        <v>266</v>
      </c>
      <c r="D266" s="27"/>
      <c r="E266" s="40">
        <v>12</v>
      </c>
      <c r="F266" s="38">
        <f t="shared" si="20"/>
        <v>0</v>
      </c>
      <c r="G266" s="48"/>
      <c r="H266" s="45" t="s">
        <v>265</v>
      </c>
      <c r="I266" s="64" t="s">
        <v>130</v>
      </c>
      <c r="J266" s="35" t="s">
        <v>266</v>
      </c>
      <c r="K266" s="27"/>
      <c r="L266" s="40">
        <v>12</v>
      </c>
      <c r="M266" s="38">
        <f t="shared" si="21"/>
        <v>0</v>
      </c>
    </row>
    <row r="267" spans="1:13" x14ac:dyDescent="0.25">
      <c r="A267" s="45" t="s">
        <v>265</v>
      </c>
      <c r="B267" s="64" t="s">
        <v>119</v>
      </c>
      <c r="C267" s="35" t="s">
        <v>266</v>
      </c>
      <c r="D267" s="27"/>
      <c r="E267" s="40">
        <v>11</v>
      </c>
      <c r="F267" s="38">
        <f t="shared" si="20"/>
        <v>0</v>
      </c>
      <c r="G267" s="48"/>
      <c r="H267" s="45" t="s">
        <v>265</v>
      </c>
      <c r="I267" s="64" t="s">
        <v>119</v>
      </c>
      <c r="J267" s="35" t="s">
        <v>266</v>
      </c>
      <c r="K267" s="27"/>
      <c r="L267" s="40">
        <v>11</v>
      </c>
      <c r="M267" s="38">
        <f t="shared" si="21"/>
        <v>0</v>
      </c>
    </row>
    <row r="268" spans="1:13" x14ac:dyDescent="0.25">
      <c r="A268" s="45" t="s">
        <v>66</v>
      </c>
      <c r="B268" s="64" t="s">
        <v>168</v>
      </c>
      <c r="C268" s="35" t="s">
        <v>11</v>
      </c>
      <c r="D268" s="27"/>
      <c r="E268" s="40">
        <v>3</v>
      </c>
      <c r="F268" s="38">
        <f t="shared" si="20"/>
        <v>0</v>
      </c>
      <c r="G268" s="48"/>
      <c r="H268" s="45" t="s">
        <v>66</v>
      </c>
      <c r="I268" s="64" t="s">
        <v>168</v>
      </c>
      <c r="J268" s="35" t="s">
        <v>11</v>
      </c>
      <c r="K268" s="27"/>
      <c r="L268" s="40">
        <v>3</v>
      </c>
      <c r="M268" s="38">
        <f t="shared" si="21"/>
        <v>0</v>
      </c>
    </row>
    <row r="269" spans="1:13" x14ac:dyDescent="0.25">
      <c r="A269" s="45" t="s">
        <v>66</v>
      </c>
      <c r="B269" s="64" t="s">
        <v>167</v>
      </c>
      <c r="C269" s="35" t="s">
        <v>11</v>
      </c>
      <c r="D269" s="27"/>
      <c r="E269" s="40">
        <v>3</v>
      </c>
      <c r="F269" s="38">
        <f t="shared" si="20"/>
        <v>0</v>
      </c>
      <c r="G269" s="48"/>
      <c r="H269" s="45" t="s">
        <v>66</v>
      </c>
      <c r="I269" s="64" t="s">
        <v>167</v>
      </c>
      <c r="J269" s="35" t="s">
        <v>11</v>
      </c>
      <c r="K269" s="27"/>
      <c r="L269" s="40">
        <v>3</v>
      </c>
      <c r="M269" s="38">
        <f t="shared" si="21"/>
        <v>0</v>
      </c>
    </row>
    <row r="270" spans="1:13" x14ac:dyDescent="0.25">
      <c r="A270" s="45" t="s">
        <v>66</v>
      </c>
      <c r="B270" s="64" t="s">
        <v>297</v>
      </c>
      <c r="C270" s="35" t="s">
        <v>11</v>
      </c>
      <c r="D270" s="27"/>
      <c r="E270" s="40">
        <v>10</v>
      </c>
      <c r="F270" s="38">
        <f t="shared" si="20"/>
        <v>0</v>
      </c>
      <c r="G270" s="48"/>
      <c r="H270" s="45" t="s">
        <v>66</v>
      </c>
      <c r="I270" s="64" t="s">
        <v>297</v>
      </c>
      <c r="J270" s="35" t="s">
        <v>11</v>
      </c>
      <c r="K270" s="27"/>
      <c r="L270" s="40">
        <v>10</v>
      </c>
      <c r="M270" s="38">
        <f t="shared" si="21"/>
        <v>0</v>
      </c>
    </row>
    <row r="271" spans="1:13" x14ac:dyDescent="0.25">
      <c r="A271" s="45" t="s">
        <v>66</v>
      </c>
      <c r="B271" s="63" t="s">
        <v>298</v>
      </c>
      <c r="C271" s="35" t="s">
        <v>11</v>
      </c>
      <c r="D271" s="27"/>
      <c r="E271" s="58">
        <v>5</v>
      </c>
      <c r="F271" s="38">
        <f t="shared" si="20"/>
        <v>0</v>
      </c>
      <c r="G271" s="48"/>
      <c r="H271" s="45" t="s">
        <v>66</v>
      </c>
      <c r="I271" s="63" t="s">
        <v>298</v>
      </c>
      <c r="J271" s="35" t="s">
        <v>11</v>
      </c>
      <c r="K271" s="27"/>
      <c r="L271" s="58">
        <v>5</v>
      </c>
      <c r="M271" s="38">
        <f t="shared" si="21"/>
        <v>0</v>
      </c>
    </row>
    <row r="272" spans="1:13" x14ac:dyDescent="0.25">
      <c r="A272" s="45" t="s">
        <v>66</v>
      </c>
      <c r="B272" s="64" t="s">
        <v>197</v>
      </c>
      <c r="C272" s="35" t="s">
        <v>11</v>
      </c>
      <c r="D272" s="27"/>
      <c r="E272" s="40">
        <v>5</v>
      </c>
      <c r="F272" s="38">
        <f t="shared" si="20"/>
        <v>0</v>
      </c>
      <c r="G272" s="48"/>
      <c r="H272" s="45" t="s">
        <v>66</v>
      </c>
      <c r="I272" s="64" t="s">
        <v>197</v>
      </c>
      <c r="J272" s="35" t="s">
        <v>11</v>
      </c>
      <c r="K272" s="27"/>
      <c r="L272" s="40">
        <v>5</v>
      </c>
      <c r="M272" s="38">
        <f t="shared" si="21"/>
        <v>0</v>
      </c>
    </row>
    <row r="273" spans="1:13" x14ac:dyDescent="0.25">
      <c r="A273" s="46" t="s">
        <v>42</v>
      </c>
      <c r="B273" s="47"/>
      <c r="C273" s="47"/>
      <c r="D273" s="29"/>
      <c r="E273" s="47">
        <f>SUM(E252:E272)</f>
        <v>684</v>
      </c>
      <c r="F273" s="54">
        <f>SUM(F252:F272)</f>
        <v>0</v>
      </c>
      <c r="G273" s="48"/>
      <c r="H273" s="46" t="s">
        <v>42</v>
      </c>
      <c r="I273" s="47"/>
      <c r="J273" s="47"/>
      <c r="K273" s="29"/>
      <c r="L273" s="47">
        <f>SUM(L255:L272)</f>
        <v>348</v>
      </c>
      <c r="M273" s="54">
        <f>SUM(M252:M272)</f>
        <v>0</v>
      </c>
    </row>
    <row r="274" spans="1:13" ht="15.75" thickBot="1" x14ac:dyDescent="0.3">
      <c r="A274" s="48"/>
      <c r="B274" s="48"/>
      <c r="C274" s="48"/>
      <c r="E274" s="48"/>
      <c r="F274" s="48"/>
      <c r="G274" s="48"/>
      <c r="H274" s="48"/>
      <c r="I274" s="48"/>
      <c r="J274" s="48"/>
      <c r="L274" s="48"/>
      <c r="M274" s="48"/>
    </row>
    <row r="275" spans="1:13" ht="15.75" thickBot="1" x14ac:dyDescent="0.3">
      <c r="A275" s="49" t="s">
        <v>324</v>
      </c>
      <c r="B275" s="50"/>
      <c r="C275" s="50"/>
      <c r="D275" s="23"/>
      <c r="E275" s="50"/>
      <c r="F275" s="55"/>
      <c r="G275" s="48"/>
      <c r="H275" s="49" t="s">
        <v>324</v>
      </c>
      <c r="I275" s="50"/>
      <c r="J275" s="50"/>
      <c r="K275" s="23"/>
      <c r="L275" s="50"/>
      <c r="M275" s="55"/>
    </row>
    <row r="276" spans="1:13" x14ac:dyDescent="0.25">
      <c r="A276" s="48"/>
      <c r="B276" s="48"/>
      <c r="C276" s="48"/>
      <c r="E276" s="48"/>
      <c r="F276" s="48"/>
      <c r="G276" s="48"/>
      <c r="H276" s="48"/>
      <c r="I276" s="48"/>
      <c r="J276" s="48"/>
      <c r="L276" s="48"/>
      <c r="M276" s="48"/>
    </row>
    <row r="277" spans="1:13" x14ac:dyDescent="0.25">
      <c r="A277" s="51" t="s">
        <v>3</v>
      </c>
      <c r="B277" s="48"/>
      <c r="C277" s="48"/>
      <c r="E277" s="48"/>
      <c r="F277" s="48"/>
      <c r="G277" s="48"/>
      <c r="H277" s="51" t="s">
        <v>3</v>
      </c>
      <c r="I277" s="48"/>
      <c r="J277" s="48"/>
      <c r="L277" s="48"/>
      <c r="M277" s="48"/>
    </row>
    <row r="278" spans="1:13" ht="30" x14ac:dyDescent="0.25">
      <c r="A278" s="31" t="s">
        <v>4</v>
      </c>
      <c r="B278" s="31" t="s">
        <v>5</v>
      </c>
      <c r="C278" s="31" t="s">
        <v>6</v>
      </c>
      <c r="D278" s="26" t="s">
        <v>7</v>
      </c>
      <c r="E278" s="31" t="s">
        <v>8</v>
      </c>
      <c r="F278" s="52" t="s">
        <v>228</v>
      </c>
      <c r="G278" s="48"/>
      <c r="H278" s="31" t="s">
        <v>4</v>
      </c>
      <c r="I278" s="31" t="s">
        <v>5</v>
      </c>
      <c r="J278" s="31" t="s">
        <v>6</v>
      </c>
      <c r="K278" s="26" t="s">
        <v>7</v>
      </c>
      <c r="L278" s="31" t="s">
        <v>8</v>
      </c>
      <c r="M278" s="52" t="s">
        <v>228</v>
      </c>
    </row>
    <row r="279" spans="1:13" x14ac:dyDescent="0.25">
      <c r="A279" s="64" t="s">
        <v>289</v>
      </c>
      <c r="B279" s="65" t="s">
        <v>148</v>
      </c>
      <c r="C279" s="35" t="s">
        <v>51</v>
      </c>
      <c r="D279" s="27"/>
      <c r="E279" s="40">
        <v>100</v>
      </c>
      <c r="F279" s="38">
        <f>SUM(E279*D279)</f>
        <v>0</v>
      </c>
      <c r="G279" s="48"/>
      <c r="H279" s="64" t="s">
        <v>289</v>
      </c>
      <c r="I279" s="65" t="s">
        <v>148</v>
      </c>
      <c r="J279" s="35" t="s">
        <v>51</v>
      </c>
      <c r="K279" s="27"/>
      <c r="L279" s="40">
        <v>100</v>
      </c>
      <c r="M279" s="38">
        <f>SUM(L279*K279)</f>
        <v>0</v>
      </c>
    </row>
    <row r="280" spans="1:13" x14ac:dyDescent="0.25">
      <c r="A280" s="45" t="s">
        <v>289</v>
      </c>
      <c r="B280" s="65" t="s">
        <v>301</v>
      </c>
      <c r="C280" s="35" t="s">
        <v>51</v>
      </c>
      <c r="D280" s="27"/>
      <c r="E280" s="40">
        <v>94</v>
      </c>
      <c r="F280" s="38">
        <f t="shared" ref="F280:F295" si="22">SUM(E280*D280)</f>
        <v>0</v>
      </c>
      <c r="G280" s="48"/>
      <c r="H280" s="45" t="s">
        <v>289</v>
      </c>
      <c r="I280" s="65" t="s">
        <v>301</v>
      </c>
      <c r="J280" s="35" t="s">
        <v>51</v>
      </c>
      <c r="K280" s="27"/>
      <c r="L280" s="40">
        <v>94</v>
      </c>
      <c r="M280" s="38">
        <f t="shared" ref="M280:M295" si="23">SUM(L280*K280)</f>
        <v>0</v>
      </c>
    </row>
    <row r="281" spans="1:13" x14ac:dyDescent="0.25">
      <c r="A281" s="45" t="s">
        <v>265</v>
      </c>
      <c r="B281" s="65" t="s">
        <v>234</v>
      </c>
      <c r="C281" s="34" t="s">
        <v>266</v>
      </c>
      <c r="D281" s="27"/>
      <c r="E281" s="40">
        <v>120</v>
      </c>
      <c r="F281" s="38">
        <f t="shared" si="22"/>
        <v>0</v>
      </c>
      <c r="G281" s="48"/>
      <c r="H281" s="45" t="s">
        <v>265</v>
      </c>
      <c r="I281" s="65" t="s">
        <v>234</v>
      </c>
      <c r="J281" s="34" t="s">
        <v>266</v>
      </c>
      <c r="K281" s="27"/>
      <c r="L281" s="40">
        <v>120</v>
      </c>
      <c r="M281" s="38">
        <f t="shared" si="23"/>
        <v>0</v>
      </c>
    </row>
    <row r="282" spans="1:13" x14ac:dyDescent="0.25">
      <c r="A282" s="45" t="s">
        <v>265</v>
      </c>
      <c r="B282" s="65" t="s">
        <v>325</v>
      </c>
      <c r="C282" s="34" t="s">
        <v>266</v>
      </c>
      <c r="D282" s="27"/>
      <c r="E282" s="40">
        <v>26</v>
      </c>
      <c r="F282" s="38">
        <f t="shared" si="22"/>
        <v>0</v>
      </c>
      <c r="G282" s="48"/>
      <c r="H282" s="45" t="s">
        <v>265</v>
      </c>
      <c r="I282" s="65" t="s">
        <v>325</v>
      </c>
      <c r="J282" s="34" t="s">
        <v>266</v>
      </c>
      <c r="K282" s="27"/>
      <c r="L282" s="40">
        <v>26</v>
      </c>
      <c r="M282" s="38">
        <f t="shared" si="23"/>
        <v>0</v>
      </c>
    </row>
    <row r="283" spans="1:13" x14ac:dyDescent="0.25">
      <c r="A283" s="45" t="s">
        <v>265</v>
      </c>
      <c r="B283" s="65" t="s">
        <v>159</v>
      </c>
      <c r="C283" s="34" t="s">
        <v>266</v>
      </c>
      <c r="D283" s="27"/>
      <c r="E283" s="40">
        <v>13</v>
      </c>
      <c r="F283" s="38">
        <f t="shared" si="22"/>
        <v>0</v>
      </c>
      <c r="G283" s="48"/>
      <c r="H283" s="45" t="s">
        <v>265</v>
      </c>
      <c r="I283" s="65" t="s">
        <v>159</v>
      </c>
      <c r="J283" s="34" t="s">
        <v>266</v>
      </c>
      <c r="K283" s="27"/>
      <c r="L283" s="40">
        <v>13</v>
      </c>
      <c r="M283" s="38">
        <f t="shared" si="23"/>
        <v>0</v>
      </c>
    </row>
    <row r="284" spans="1:13" x14ac:dyDescent="0.25">
      <c r="A284" s="45" t="s">
        <v>265</v>
      </c>
      <c r="B284" s="65" t="s">
        <v>65</v>
      </c>
      <c r="C284" s="34" t="s">
        <v>266</v>
      </c>
      <c r="D284" s="27"/>
      <c r="E284" s="40">
        <v>12</v>
      </c>
      <c r="F284" s="38">
        <f t="shared" si="22"/>
        <v>0</v>
      </c>
      <c r="G284" s="48"/>
      <c r="H284" s="45" t="s">
        <v>265</v>
      </c>
      <c r="I284" s="65" t="s">
        <v>65</v>
      </c>
      <c r="J284" s="34" t="s">
        <v>266</v>
      </c>
      <c r="K284" s="27"/>
      <c r="L284" s="40">
        <v>12</v>
      </c>
      <c r="M284" s="38">
        <f t="shared" si="23"/>
        <v>0</v>
      </c>
    </row>
    <row r="285" spans="1:13" x14ac:dyDescent="0.25">
      <c r="A285" s="45" t="s">
        <v>265</v>
      </c>
      <c r="B285" s="65" t="s">
        <v>303</v>
      </c>
      <c r="C285" s="34" t="s">
        <v>266</v>
      </c>
      <c r="D285" s="27"/>
      <c r="E285" s="40">
        <v>8</v>
      </c>
      <c r="F285" s="38">
        <f t="shared" si="22"/>
        <v>0</v>
      </c>
      <c r="G285" s="48"/>
      <c r="H285" s="45" t="s">
        <v>265</v>
      </c>
      <c r="I285" s="65" t="s">
        <v>303</v>
      </c>
      <c r="J285" s="34" t="s">
        <v>266</v>
      </c>
      <c r="K285" s="27"/>
      <c r="L285" s="40">
        <v>8</v>
      </c>
      <c r="M285" s="38">
        <f t="shared" si="23"/>
        <v>0</v>
      </c>
    </row>
    <row r="286" spans="1:13" x14ac:dyDescent="0.25">
      <c r="A286" s="45" t="s">
        <v>265</v>
      </c>
      <c r="B286" s="65" t="s">
        <v>304</v>
      </c>
      <c r="C286" s="34" t="s">
        <v>266</v>
      </c>
      <c r="D286" s="27"/>
      <c r="E286" s="40">
        <v>8</v>
      </c>
      <c r="F286" s="38">
        <f t="shared" si="22"/>
        <v>0</v>
      </c>
      <c r="G286" s="48"/>
      <c r="H286" s="45" t="s">
        <v>265</v>
      </c>
      <c r="I286" s="65" t="s">
        <v>304</v>
      </c>
      <c r="J286" s="34" t="s">
        <v>266</v>
      </c>
      <c r="K286" s="27"/>
      <c r="L286" s="40">
        <v>8</v>
      </c>
      <c r="M286" s="38">
        <f t="shared" si="23"/>
        <v>0</v>
      </c>
    </row>
    <row r="287" spans="1:13" x14ac:dyDescent="0.25">
      <c r="A287" s="45" t="s">
        <v>287</v>
      </c>
      <c r="B287" s="65" t="s">
        <v>16</v>
      </c>
      <c r="C287" s="34" t="s">
        <v>39</v>
      </c>
      <c r="D287" s="27"/>
      <c r="E287" s="40">
        <v>4</v>
      </c>
      <c r="F287" s="38">
        <f t="shared" si="22"/>
        <v>0</v>
      </c>
      <c r="G287" s="48"/>
      <c r="H287" s="45" t="s">
        <v>287</v>
      </c>
      <c r="I287" s="65" t="s">
        <v>16</v>
      </c>
      <c r="J287" s="34" t="s">
        <v>39</v>
      </c>
      <c r="K287" s="27"/>
      <c r="L287" s="40">
        <v>4</v>
      </c>
      <c r="M287" s="38">
        <f t="shared" si="23"/>
        <v>0</v>
      </c>
    </row>
    <row r="288" spans="1:13" x14ac:dyDescent="0.25">
      <c r="A288" s="45" t="s">
        <v>265</v>
      </c>
      <c r="B288" s="65" t="s">
        <v>233</v>
      </c>
      <c r="C288" s="34" t="s">
        <v>266</v>
      </c>
      <c r="D288" s="27"/>
      <c r="E288" s="40">
        <v>44</v>
      </c>
      <c r="F288" s="38">
        <f t="shared" si="22"/>
        <v>0</v>
      </c>
      <c r="G288" s="48"/>
      <c r="H288" s="45" t="s">
        <v>265</v>
      </c>
      <c r="I288" s="65" t="s">
        <v>233</v>
      </c>
      <c r="J288" s="34" t="s">
        <v>266</v>
      </c>
      <c r="K288" s="27"/>
      <c r="L288" s="40">
        <v>44</v>
      </c>
      <c r="M288" s="38">
        <f t="shared" si="23"/>
        <v>0</v>
      </c>
    </row>
    <row r="289" spans="1:13" x14ac:dyDescent="0.25">
      <c r="A289" s="45" t="s">
        <v>265</v>
      </c>
      <c r="B289" s="64" t="s">
        <v>199</v>
      </c>
      <c r="C289" s="34" t="s">
        <v>266</v>
      </c>
      <c r="D289" s="27"/>
      <c r="E289" s="40">
        <v>8</v>
      </c>
      <c r="F289" s="38">
        <f t="shared" si="22"/>
        <v>0</v>
      </c>
      <c r="G289" s="48"/>
      <c r="H289" s="45" t="s">
        <v>265</v>
      </c>
      <c r="I289" s="64" t="s">
        <v>199</v>
      </c>
      <c r="J289" s="34" t="s">
        <v>266</v>
      </c>
      <c r="K289" s="27"/>
      <c r="L289" s="40">
        <v>8</v>
      </c>
      <c r="M289" s="38">
        <f t="shared" si="23"/>
        <v>0</v>
      </c>
    </row>
    <row r="290" spans="1:13" x14ac:dyDescent="0.25">
      <c r="A290" s="45" t="s">
        <v>263</v>
      </c>
      <c r="B290" s="64" t="s">
        <v>320</v>
      </c>
      <c r="C290" s="35" t="s">
        <v>105</v>
      </c>
      <c r="D290" s="27"/>
      <c r="E290" s="40">
        <v>24</v>
      </c>
      <c r="F290" s="38">
        <f t="shared" si="22"/>
        <v>0</v>
      </c>
      <c r="G290" s="48"/>
      <c r="H290" s="45" t="s">
        <v>263</v>
      </c>
      <c r="I290" s="64" t="s">
        <v>320</v>
      </c>
      <c r="J290" s="35" t="s">
        <v>105</v>
      </c>
      <c r="K290" s="27"/>
      <c r="L290" s="40">
        <v>24</v>
      </c>
      <c r="M290" s="38">
        <f t="shared" si="23"/>
        <v>0</v>
      </c>
    </row>
    <row r="291" spans="1:13" x14ac:dyDescent="0.25">
      <c r="A291" s="45" t="s">
        <v>265</v>
      </c>
      <c r="B291" s="64" t="s">
        <v>144</v>
      </c>
      <c r="C291" s="35" t="s">
        <v>266</v>
      </c>
      <c r="D291" s="27"/>
      <c r="E291" s="40">
        <v>19</v>
      </c>
      <c r="F291" s="38">
        <f t="shared" si="22"/>
        <v>0</v>
      </c>
      <c r="G291" s="48"/>
      <c r="H291" s="45" t="s">
        <v>265</v>
      </c>
      <c r="I291" s="64" t="s">
        <v>144</v>
      </c>
      <c r="J291" s="35" t="s">
        <v>266</v>
      </c>
      <c r="K291" s="27"/>
      <c r="L291" s="40">
        <v>19</v>
      </c>
      <c r="M291" s="38">
        <f t="shared" si="23"/>
        <v>0</v>
      </c>
    </row>
    <row r="292" spans="1:13" x14ac:dyDescent="0.25">
      <c r="A292" s="45" t="s">
        <v>265</v>
      </c>
      <c r="B292" s="64" t="s">
        <v>119</v>
      </c>
      <c r="C292" s="35" t="s">
        <v>266</v>
      </c>
      <c r="D292" s="27"/>
      <c r="E292" s="40">
        <v>8</v>
      </c>
      <c r="F292" s="38">
        <f t="shared" si="22"/>
        <v>0</v>
      </c>
      <c r="G292" s="48"/>
      <c r="H292" s="45" t="s">
        <v>265</v>
      </c>
      <c r="I292" s="64" t="s">
        <v>119</v>
      </c>
      <c r="J292" s="35" t="s">
        <v>266</v>
      </c>
      <c r="K292" s="27"/>
      <c r="L292" s="40">
        <v>8</v>
      </c>
      <c r="M292" s="38">
        <f t="shared" si="23"/>
        <v>0</v>
      </c>
    </row>
    <row r="293" spans="1:13" x14ac:dyDescent="0.25">
      <c r="A293" s="45" t="s">
        <v>66</v>
      </c>
      <c r="B293" s="64" t="s">
        <v>326</v>
      </c>
      <c r="C293" s="35" t="s">
        <v>11</v>
      </c>
      <c r="D293" s="27"/>
      <c r="E293" s="40">
        <v>10</v>
      </c>
      <c r="F293" s="38">
        <f t="shared" si="22"/>
        <v>0</v>
      </c>
      <c r="G293" s="48"/>
      <c r="H293" s="45" t="s">
        <v>66</v>
      </c>
      <c r="I293" s="64" t="s">
        <v>326</v>
      </c>
      <c r="J293" s="35" t="s">
        <v>11</v>
      </c>
      <c r="K293" s="27"/>
      <c r="L293" s="40">
        <v>10</v>
      </c>
      <c r="M293" s="38">
        <f t="shared" si="23"/>
        <v>0</v>
      </c>
    </row>
    <row r="294" spans="1:13" x14ac:dyDescent="0.25">
      <c r="A294" s="45" t="s">
        <v>66</v>
      </c>
      <c r="B294" s="64" t="s">
        <v>297</v>
      </c>
      <c r="C294" s="35" t="s">
        <v>11</v>
      </c>
      <c r="D294" s="27"/>
      <c r="E294" s="40">
        <v>12</v>
      </c>
      <c r="F294" s="38">
        <f t="shared" si="22"/>
        <v>0</v>
      </c>
      <c r="G294" s="48"/>
      <c r="H294" s="45" t="s">
        <v>66</v>
      </c>
      <c r="I294" s="64" t="s">
        <v>297</v>
      </c>
      <c r="J294" s="35" t="s">
        <v>11</v>
      </c>
      <c r="K294" s="27"/>
      <c r="L294" s="40">
        <v>12</v>
      </c>
      <c r="M294" s="38">
        <f t="shared" si="23"/>
        <v>0</v>
      </c>
    </row>
    <row r="295" spans="1:13" x14ac:dyDescent="0.25">
      <c r="A295" s="45" t="s">
        <v>66</v>
      </c>
      <c r="B295" s="64" t="s">
        <v>197</v>
      </c>
      <c r="C295" s="35" t="s">
        <v>11</v>
      </c>
      <c r="D295" s="27"/>
      <c r="E295" s="40">
        <v>5</v>
      </c>
      <c r="F295" s="38">
        <f t="shared" si="22"/>
        <v>0</v>
      </c>
      <c r="G295" s="48"/>
      <c r="H295" s="45" t="s">
        <v>66</v>
      </c>
      <c r="I295" s="64" t="s">
        <v>197</v>
      </c>
      <c r="J295" s="35" t="s">
        <v>11</v>
      </c>
      <c r="K295" s="27"/>
      <c r="L295" s="40">
        <v>5</v>
      </c>
      <c r="M295" s="38">
        <f t="shared" si="23"/>
        <v>0</v>
      </c>
    </row>
    <row r="296" spans="1:13" x14ac:dyDescent="0.25">
      <c r="A296" s="46" t="s">
        <v>42</v>
      </c>
      <c r="B296" s="47"/>
      <c r="C296" s="47"/>
      <c r="D296" s="29"/>
      <c r="E296" s="47">
        <f>SUM(E279:E295)</f>
        <v>515</v>
      </c>
      <c r="F296" s="54">
        <f>SUM(F279:F295)</f>
        <v>0</v>
      </c>
      <c r="G296" s="48"/>
      <c r="H296" s="46" t="s">
        <v>42</v>
      </c>
      <c r="I296" s="47"/>
      <c r="J296" s="47"/>
      <c r="K296" s="29"/>
      <c r="L296" s="47">
        <f>SUM(L278:L295)</f>
        <v>515</v>
      </c>
      <c r="M296" s="54">
        <f>SUM(M279:M295)</f>
        <v>0</v>
      </c>
    </row>
    <row r="297" spans="1:13" ht="15.75" thickBot="1" x14ac:dyDescent="0.3">
      <c r="A297" s="48"/>
      <c r="B297" s="48"/>
      <c r="C297" s="48"/>
      <c r="E297" s="48"/>
      <c r="F297" s="48"/>
      <c r="G297" s="48"/>
      <c r="H297" s="48"/>
      <c r="I297" s="48"/>
      <c r="J297" s="48"/>
      <c r="L297" s="48"/>
      <c r="M297" s="48"/>
    </row>
    <row r="298" spans="1:13" ht="15.75" thickBot="1" x14ac:dyDescent="0.3">
      <c r="A298" s="49" t="s">
        <v>327</v>
      </c>
      <c r="B298" s="50"/>
      <c r="C298" s="50"/>
      <c r="D298" s="23"/>
      <c r="E298" s="50"/>
      <c r="F298" s="55"/>
      <c r="G298" s="48"/>
      <c r="H298" s="49" t="s">
        <v>327</v>
      </c>
      <c r="I298" s="50"/>
      <c r="J298" s="50"/>
      <c r="K298" s="23"/>
      <c r="L298" s="50"/>
      <c r="M298" s="55"/>
    </row>
    <row r="299" spans="1:13" x14ac:dyDescent="0.25">
      <c r="A299" s="48"/>
      <c r="B299" s="48"/>
      <c r="C299" s="48"/>
      <c r="E299" s="48"/>
      <c r="F299" s="48"/>
      <c r="G299" s="48"/>
      <c r="H299" s="48"/>
      <c r="I299" s="48"/>
      <c r="J299" s="48"/>
      <c r="L299" s="48"/>
      <c r="M299" s="48"/>
    </row>
    <row r="300" spans="1:13" x14ac:dyDescent="0.25">
      <c r="A300" s="51" t="s">
        <v>3</v>
      </c>
      <c r="B300" s="48"/>
      <c r="C300" s="48"/>
      <c r="E300" s="48"/>
      <c r="F300" s="48"/>
      <c r="G300" s="48"/>
      <c r="H300" s="51" t="s">
        <v>3</v>
      </c>
      <c r="I300" s="48"/>
      <c r="J300" s="48"/>
      <c r="L300" s="48"/>
      <c r="M300" s="48"/>
    </row>
    <row r="301" spans="1:13" ht="30" x14ac:dyDescent="0.25">
      <c r="A301" s="31" t="s">
        <v>4</v>
      </c>
      <c r="B301" s="31" t="s">
        <v>5</v>
      </c>
      <c r="C301" s="31" t="s">
        <v>6</v>
      </c>
      <c r="D301" s="26" t="s">
        <v>7</v>
      </c>
      <c r="E301" s="31" t="s">
        <v>8</v>
      </c>
      <c r="F301" s="52" t="s">
        <v>228</v>
      </c>
      <c r="G301" s="48"/>
      <c r="H301" s="31" t="s">
        <v>4</v>
      </c>
      <c r="I301" s="31" t="s">
        <v>5</v>
      </c>
      <c r="J301" s="31" t="s">
        <v>6</v>
      </c>
      <c r="K301" s="26" t="s">
        <v>7</v>
      </c>
      <c r="L301" s="31" t="s">
        <v>8</v>
      </c>
      <c r="M301" s="52" t="s">
        <v>228</v>
      </c>
    </row>
    <row r="302" spans="1:13" x14ac:dyDescent="0.25">
      <c r="A302" s="64" t="s">
        <v>289</v>
      </c>
      <c r="B302" s="65" t="s">
        <v>148</v>
      </c>
      <c r="C302" s="35" t="s">
        <v>51</v>
      </c>
      <c r="D302" s="27"/>
      <c r="E302" s="40">
        <v>44</v>
      </c>
      <c r="F302" s="38">
        <f>SUM(E302*D302)</f>
        <v>0</v>
      </c>
      <c r="G302" s="48"/>
      <c r="H302" s="64" t="s">
        <v>289</v>
      </c>
      <c r="I302" s="65" t="s">
        <v>148</v>
      </c>
      <c r="J302" s="35" t="s">
        <v>51</v>
      </c>
      <c r="K302" s="27"/>
      <c r="L302" s="40">
        <v>44</v>
      </c>
      <c r="M302" s="38">
        <f>SUM(L302*K302)</f>
        <v>0</v>
      </c>
    </row>
    <row r="303" spans="1:13" x14ac:dyDescent="0.25">
      <c r="A303" s="45" t="s">
        <v>289</v>
      </c>
      <c r="B303" s="65" t="s">
        <v>50</v>
      </c>
      <c r="C303" s="35" t="s">
        <v>51</v>
      </c>
      <c r="D303" s="27"/>
      <c r="E303" s="40">
        <v>44</v>
      </c>
      <c r="F303" s="38">
        <f t="shared" ref="F303:F315" si="24">SUM(E303*D303)</f>
        <v>0</v>
      </c>
      <c r="G303" s="48"/>
      <c r="H303" s="45" t="s">
        <v>289</v>
      </c>
      <c r="I303" s="65" t="s">
        <v>50</v>
      </c>
      <c r="J303" s="35" t="s">
        <v>51</v>
      </c>
      <c r="K303" s="27"/>
      <c r="L303" s="40">
        <v>44</v>
      </c>
      <c r="M303" s="38">
        <f t="shared" ref="M303:M315" si="25">SUM(L303*K303)</f>
        <v>0</v>
      </c>
    </row>
    <row r="304" spans="1:13" x14ac:dyDescent="0.25">
      <c r="A304" s="45" t="s">
        <v>265</v>
      </c>
      <c r="B304" s="65" t="s">
        <v>234</v>
      </c>
      <c r="C304" s="34" t="s">
        <v>266</v>
      </c>
      <c r="D304" s="27"/>
      <c r="E304" s="40">
        <v>97</v>
      </c>
      <c r="F304" s="38">
        <f t="shared" si="24"/>
        <v>0</v>
      </c>
      <c r="G304" s="48"/>
      <c r="H304" s="45" t="s">
        <v>265</v>
      </c>
      <c r="I304" s="65" t="s">
        <v>234</v>
      </c>
      <c r="J304" s="34" t="s">
        <v>266</v>
      </c>
      <c r="K304" s="27"/>
      <c r="L304" s="40">
        <v>97</v>
      </c>
      <c r="M304" s="38">
        <f t="shared" si="25"/>
        <v>0</v>
      </c>
    </row>
    <row r="305" spans="1:13" x14ac:dyDescent="0.25">
      <c r="A305" s="45" t="s">
        <v>265</v>
      </c>
      <c r="B305" s="65" t="s">
        <v>303</v>
      </c>
      <c r="C305" s="34" t="s">
        <v>266</v>
      </c>
      <c r="D305" s="27"/>
      <c r="E305" s="40">
        <v>8</v>
      </c>
      <c r="F305" s="38">
        <f t="shared" si="24"/>
        <v>0</v>
      </c>
      <c r="G305" s="48"/>
      <c r="H305" s="45" t="s">
        <v>265</v>
      </c>
      <c r="I305" s="65" t="s">
        <v>303</v>
      </c>
      <c r="J305" s="34" t="s">
        <v>266</v>
      </c>
      <c r="K305" s="27"/>
      <c r="L305" s="40">
        <v>8</v>
      </c>
      <c r="M305" s="38">
        <f t="shared" si="25"/>
        <v>0</v>
      </c>
    </row>
    <row r="306" spans="1:13" x14ac:dyDescent="0.25">
      <c r="A306" s="45" t="s">
        <v>265</v>
      </c>
      <c r="B306" s="65" t="s">
        <v>65</v>
      </c>
      <c r="C306" s="34" t="s">
        <v>266</v>
      </c>
      <c r="D306" s="27"/>
      <c r="E306" s="40">
        <v>9</v>
      </c>
      <c r="F306" s="38">
        <f t="shared" si="24"/>
        <v>0</v>
      </c>
      <c r="G306" s="48"/>
      <c r="H306" s="45" t="s">
        <v>265</v>
      </c>
      <c r="I306" s="65" t="s">
        <v>65</v>
      </c>
      <c r="J306" s="34" t="s">
        <v>266</v>
      </c>
      <c r="K306" s="27"/>
      <c r="L306" s="40">
        <v>9</v>
      </c>
      <c r="M306" s="38">
        <f t="shared" si="25"/>
        <v>0</v>
      </c>
    </row>
    <row r="307" spans="1:13" x14ac:dyDescent="0.25">
      <c r="A307" s="45" t="s">
        <v>265</v>
      </c>
      <c r="B307" s="65" t="s">
        <v>303</v>
      </c>
      <c r="C307" s="34" t="s">
        <v>266</v>
      </c>
      <c r="D307" s="27"/>
      <c r="E307" s="40">
        <v>8</v>
      </c>
      <c r="F307" s="38">
        <f t="shared" si="24"/>
        <v>0</v>
      </c>
      <c r="G307" s="48"/>
      <c r="H307" s="45" t="s">
        <v>265</v>
      </c>
      <c r="I307" s="65" t="s">
        <v>303</v>
      </c>
      <c r="J307" s="34" t="s">
        <v>266</v>
      </c>
      <c r="K307" s="27"/>
      <c r="L307" s="40">
        <v>8</v>
      </c>
      <c r="M307" s="38">
        <f t="shared" si="25"/>
        <v>0</v>
      </c>
    </row>
    <row r="308" spans="1:13" x14ac:dyDescent="0.25">
      <c r="A308" s="45" t="s">
        <v>265</v>
      </c>
      <c r="B308" s="65" t="s">
        <v>304</v>
      </c>
      <c r="C308" s="34" t="s">
        <v>266</v>
      </c>
      <c r="D308" s="27"/>
      <c r="E308" s="40">
        <v>3</v>
      </c>
      <c r="F308" s="38">
        <f t="shared" si="24"/>
        <v>0</v>
      </c>
      <c r="G308" s="48"/>
      <c r="H308" s="45" t="s">
        <v>265</v>
      </c>
      <c r="I308" s="65" t="s">
        <v>304</v>
      </c>
      <c r="J308" s="34" t="s">
        <v>266</v>
      </c>
      <c r="K308" s="27"/>
      <c r="L308" s="40">
        <v>3</v>
      </c>
      <c r="M308" s="38">
        <f t="shared" si="25"/>
        <v>0</v>
      </c>
    </row>
    <row r="309" spans="1:13" x14ac:dyDescent="0.25">
      <c r="A309" s="45" t="s">
        <v>287</v>
      </c>
      <c r="B309" s="65" t="s">
        <v>16</v>
      </c>
      <c r="C309" s="34" t="s">
        <v>39</v>
      </c>
      <c r="D309" s="27"/>
      <c r="E309" s="40">
        <v>2</v>
      </c>
      <c r="F309" s="38">
        <f t="shared" si="24"/>
        <v>0</v>
      </c>
      <c r="G309" s="48"/>
      <c r="H309" s="45" t="s">
        <v>287</v>
      </c>
      <c r="I309" s="65" t="s">
        <v>16</v>
      </c>
      <c r="J309" s="34" t="s">
        <v>39</v>
      </c>
      <c r="K309" s="27"/>
      <c r="L309" s="40">
        <v>2</v>
      </c>
      <c r="M309" s="38">
        <f t="shared" si="25"/>
        <v>0</v>
      </c>
    </row>
    <row r="310" spans="1:13" x14ac:dyDescent="0.25">
      <c r="A310" s="45" t="s">
        <v>265</v>
      </c>
      <c r="B310" s="65" t="s">
        <v>233</v>
      </c>
      <c r="C310" s="34" t="s">
        <v>266</v>
      </c>
      <c r="D310" s="27"/>
      <c r="E310" s="40">
        <v>47</v>
      </c>
      <c r="F310" s="38">
        <f t="shared" si="24"/>
        <v>0</v>
      </c>
      <c r="G310" s="48"/>
      <c r="H310" s="45" t="s">
        <v>265</v>
      </c>
      <c r="I310" s="65" t="s">
        <v>233</v>
      </c>
      <c r="J310" s="34" t="s">
        <v>266</v>
      </c>
      <c r="K310" s="27"/>
      <c r="L310" s="40">
        <v>47</v>
      </c>
      <c r="M310" s="38">
        <f t="shared" si="25"/>
        <v>0</v>
      </c>
    </row>
    <row r="311" spans="1:13" x14ac:dyDescent="0.25">
      <c r="A311" s="45" t="s">
        <v>265</v>
      </c>
      <c r="B311" s="64" t="s">
        <v>199</v>
      </c>
      <c r="C311" s="34" t="s">
        <v>266</v>
      </c>
      <c r="D311" s="27"/>
      <c r="E311" s="40">
        <v>27</v>
      </c>
      <c r="F311" s="38">
        <f t="shared" si="24"/>
        <v>0</v>
      </c>
      <c r="G311" s="48"/>
      <c r="H311" s="45" t="s">
        <v>265</v>
      </c>
      <c r="I311" s="64" t="s">
        <v>199</v>
      </c>
      <c r="J311" s="34" t="s">
        <v>266</v>
      </c>
      <c r="K311" s="27"/>
      <c r="L311" s="40">
        <v>27</v>
      </c>
      <c r="M311" s="38">
        <f t="shared" si="25"/>
        <v>0</v>
      </c>
    </row>
    <row r="312" spans="1:13" x14ac:dyDescent="0.25">
      <c r="A312" s="45" t="s">
        <v>263</v>
      </c>
      <c r="B312" s="64" t="s">
        <v>328</v>
      </c>
      <c r="C312" s="35" t="s">
        <v>329</v>
      </c>
      <c r="D312" s="27"/>
      <c r="E312" s="40">
        <v>39</v>
      </c>
      <c r="F312" s="38">
        <f t="shared" si="24"/>
        <v>0</v>
      </c>
      <c r="G312" s="48"/>
      <c r="H312" s="45" t="s">
        <v>263</v>
      </c>
      <c r="I312" s="64" t="s">
        <v>328</v>
      </c>
      <c r="J312" s="35" t="s">
        <v>329</v>
      </c>
      <c r="K312" s="27"/>
      <c r="L312" s="40">
        <v>39</v>
      </c>
      <c r="M312" s="38">
        <f t="shared" si="25"/>
        <v>0</v>
      </c>
    </row>
    <row r="313" spans="1:13" x14ac:dyDescent="0.25">
      <c r="A313" s="45" t="s">
        <v>66</v>
      </c>
      <c r="B313" s="64" t="s">
        <v>168</v>
      </c>
      <c r="C313" s="35" t="s">
        <v>11</v>
      </c>
      <c r="D313" s="27"/>
      <c r="E313" s="40">
        <v>3</v>
      </c>
      <c r="F313" s="38">
        <f t="shared" si="24"/>
        <v>0</v>
      </c>
      <c r="G313" s="48"/>
      <c r="H313" s="45" t="s">
        <v>66</v>
      </c>
      <c r="I313" s="64" t="s">
        <v>168</v>
      </c>
      <c r="J313" s="35" t="s">
        <v>11</v>
      </c>
      <c r="K313" s="27"/>
      <c r="L313" s="40">
        <v>3</v>
      </c>
      <c r="M313" s="38">
        <f t="shared" si="25"/>
        <v>0</v>
      </c>
    </row>
    <row r="314" spans="1:13" x14ac:dyDescent="0.25">
      <c r="A314" s="45" t="s">
        <v>66</v>
      </c>
      <c r="B314" s="64" t="s">
        <v>167</v>
      </c>
      <c r="C314" s="35" t="s">
        <v>11</v>
      </c>
      <c r="D314" s="27"/>
      <c r="E314" s="40">
        <v>3</v>
      </c>
      <c r="F314" s="38">
        <f t="shared" si="24"/>
        <v>0</v>
      </c>
      <c r="G314" s="48"/>
      <c r="H314" s="45" t="s">
        <v>66</v>
      </c>
      <c r="I314" s="64" t="s">
        <v>167</v>
      </c>
      <c r="J314" s="35" t="s">
        <v>11</v>
      </c>
      <c r="K314" s="27"/>
      <c r="L314" s="40">
        <v>3</v>
      </c>
      <c r="M314" s="38">
        <f t="shared" si="25"/>
        <v>0</v>
      </c>
    </row>
    <row r="315" spans="1:13" x14ac:dyDescent="0.25">
      <c r="A315" s="45" t="s">
        <v>66</v>
      </c>
      <c r="B315" s="64" t="s">
        <v>197</v>
      </c>
      <c r="C315" s="35" t="s">
        <v>11</v>
      </c>
      <c r="D315" s="27"/>
      <c r="E315" s="40">
        <v>5</v>
      </c>
      <c r="F315" s="38">
        <f t="shared" si="24"/>
        <v>0</v>
      </c>
      <c r="G315" s="48"/>
      <c r="H315" s="45" t="s">
        <v>66</v>
      </c>
      <c r="I315" s="64" t="s">
        <v>197</v>
      </c>
      <c r="J315" s="35" t="s">
        <v>11</v>
      </c>
      <c r="K315" s="27"/>
      <c r="L315" s="40">
        <v>5</v>
      </c>
      <c r="M315" s="38">
        <f t="shared" si="25"/>
        <v>0</v>
      </c>
    </row>
    <row r="316" spans="1:13" x14ac:dyDescent="0.25">
      <c r="A316" s="46" t="s">
        <v>42</v>
      </c>
      <c r="B316" s="47"/>
      <c r="C316" s="47"/>
      <c r="D316" s="29"/>
      <c r="E316" s="47">
        <f>SUM(E302:E315)</f>
        <v>339</v>
      </c>
      <c r="F316" s="54">
        <f>SUM(F302:F315)</f>
        <v>0</v>
      </c>
      <c r="G316" s="48"/>
      <c r="H316" s="46" t="s">
        <v>42</v>
      </c>
      <c r="I316" s="47"/>
      <c r="J316" s="47"/>
      <c r="K316" s="29"/>
      <c r="L316" s="47">
        <f>SUM(L298:L315)</f>
        <v>339</v>
      </c>
      <c r="M316" s="54">
        <f>SUM(M302:M315)</f>
        <v>0</v>
      </c>
    </row>
  </sheetData>
  <sheetProtection algorithmName="SHA-512" hashValue="kUm/FSHVRfmwCyJJLEebhG/1EFl7e/FnE+dsseqYUAht84xgSxmsnkIqWnhOS/rvae4XvAPmX5ZVY3LdAPLH6w==" saltValue="QfYnYEkbs67eJcnEWp5bSA==" spinCount="100000" sheet="1" objects="1" scenarios="1"/>
  <mergeCells count="3">
    <mergeCell ref="A1:B1"/>
    <mergeCell ref="A3:F3"/>
    <mergeCell ref="H3:M3"/>
  </mergeCells>
  <pageMargins left="0.7" right="0.7" top="0.75" bottom="0.75" header="0.3" footer="0.3"/>
  <pageSetup paperSize="9" scale="5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6"/>
  <sheetViews>
    <sheetView workbookViewId="0">
      <selection activeCell="B13" sqref="B13"/>
    </sheetView>
  </sheetViews>
  <sheetFormatPr defaultColWidth="9.140625" defaultRowHeight="15" x14ac:dyDescent="0.25"/>
  <cols>
    <col min="1" max="1" width="23.140625" style="21" customWidth="1"/>
    <col min="2" max="2" width="28.5703125" style="21" customWidth="1"/>
    <col min="3" max="3" width="16" style="21" customWidth="1"/>
    <col min="4" max="4" width="15" style="21" customWidth="1"/>
    <col min="5" max="5" width="12.42578125" style="21" customWidth="1"/>
    <col min="6" max="6" width="16.140625" style="21" customWidth="1"/>
    <col min="7" max="16384" width="9.140625" style="21"/>
  </cols>
  <sheetData>
    <row r="1" spans="1:6" x14ac:dyDescent="0.25">
      <c r="A1" s="100" t="s">
        <v>330</v>
      </c>
      <c r="B1" s="100"/>
    </row>
    <row r="2" spans="1:6" ht="15.75" thickBot="1" x14ac:dyDescent="0.3"/>
    <row r="3" spans="1:6" ht="15.75" thickBot="1" x14ac:dyDescent="0.3">
      <c r="A3" s="101" t="s">
        <v>227</v>
      </c>
      <c r="B3" s="102"/>
      <c r="C3" s="102"/>
      <c r="D3" s="102"/>
      <c r="E3" s="102"/>
      <c r="F3" s="103"/>
    </row>
    <row r="4" spans="1:6" ht="15.75" thickBot="1" x14ac:dyDescent="0.3"/>
    <row r="5" spans="1:6" ht="15.75" thickBot="1" x14ac:dyDescent="0.3">
      <c r="A5" s="22" t="s">
        <v>333</v>
      </c>
      <c r="B5" s="23"/>
      <c r="C5" s="23"/>
      <c r="D5" s="23"/>
      <c r="E5" s="23"/>
      <c r="F5" s="24"/>
    </row>
    <row r="7" spans="1:6" x14ac:dyDescent="0.25">
      <c r="A7" s="51" t="s">
        <v>3</v>
      </c>
      <c r="B7" s="48"/>
      <c r="C7" s="48"/>
    </row>
    <row r="8" spans="1:6" ht="30" x14ac:dyDescent="0.25">
      <c r="A8" s="31" t="s">
        <v>4</v>
      </c>
      <c r="B8" s="31" t="s">
        <v>5</v>
      </c>
      <c r="C8" s="31" t="s">
        <v>6</v>
      </c>
      <c r="D8" s="26" t="s">
        <v>7</v>
      </c>
      <c r="E8" s="31" t="s">
        <v>8</v>
      </c>
      <c r="F8" s="52" t="s">
        <v>228</v>
      </c>
    </row>
    <row r="9" spans="1:6" x14ac:dyDescent="0.25">
      <c r="A9" s="34" t="s">
        <v>12</v>
      </c>
      <c r="B9" s="45" t="s">
        <v>107</v>
      </c>
      <c r="C9" s="35" t="s">
        <v>14</v>
      </c>
      <c r="D9" s="27"/>
      <c r="E9" s="39">
        <v>71.599999999999994</v>
      </c>
      <c r="F9" s="38">
        <f>SUM(E9*D9)</f>
        <v>0</v>
      </c>
    </row>
    <row r="10" spans="1:6" x14ac:dyDescent="0.25">
      <c r="A10" s="34" t="s">
        <v>19</v>
      </c>
      <c r="B10" s="45" t="s">
        <v>332</v>
      </c>
      <c r="C10" s="35" t="s">
        <v>14</v>
      </c>
      <c r="D10" s="27"/>
      <c r="E10" s="39">
        <v>24</v>
      </c>
      <c r="F10" s="38">
        <f>SUM(E10*D10)</f>
        <v>0</v>
      </c>
    </row>
    <row r="11" spans="1:6" x14ac:dyDescent="0.25">
      <c r="A11" s="46" t="s">
        <v>42</v>
      </c>
      <c r="B11" s="47"/>
      <c r="C11" s="47"/>
      <c r="D11" s="28"/>
      <c r="E11" s="67">
        <f>SUM(E9:E10)</f>
        <v>95.6</v>
      </c>
      <c r="F11" s="54">
        <f>SUM(F9:F10)</f>
        <v>0</v>
      </c>
    </row>
    <row r="12" spans="1:6" ht="15.75" thickBot="1" x14ac:dyDescent="0.3">
      <c r="A12" s="48"/>
      <c r="B12" s="48"/>
      <c r="C12" s="48"/>
      <c r="E12" s="48"/>
      <c r="F12" s="48"/>
    </row>
    <row r="13" spans="1:6" ht="15.75" thickBot="1" x14ac:dyDescent="0.3">
      <c r="A13" s="49" t="s">
        <v>334</v>
      </c>
      <c r="B13" s="50"/>
      <c r="C13" s="50"/>
      <c r="D13" s="23"/>
      <c r="E13" s="50"/>
      <c r="F13" s="55"/>
    </row>
    <row r="14" spans="1:6" x14ac:dyDescent="0.25">
      <c r="A14" s="48"/>
      <c r="B14" s="48"/>
      <c r="C14" s="48"/>
      <c r="E14" s="48"/>
      <c r="F14" s="48"/>
    </row>
    <row r="15" spans="1:6" x14ac:dyDescent="0.25">
      <c r="A15" s="51" t="s">
        <v>3</v>
      </c>
      <c r="B15" s="48"/>
      <c r="C15" s="48"/>
      <c r="E15" s="48"/>
      <c r="F15" s="48"/>
    </row>
    <row r="16" spans="1:6" ht="30" x14ac:dyDescent="0.25">
      <c r="A16" s="31" t="s">
        <v>4</v>
      </c>
      <c r="B16" s="31" t="s">
        <v>5</v>
      </c>
      <c r="C16" s="31" t="s">
        <v>6</v>
      </c>
      <c r="D16" s="26" t="s">
        <v>7</v>
      </c>
      <c r="E16" s="31" t="s">
        <v>8</v>
      </c>
      <c r="F16" s="52" t="s">
        <v>228</v>
      </c>
    </row>
    <row r="17" spans="1:6" x14ac:dyDescent="0.25">
      <c r="A17" s="45" t="s">
        <v>263</v>
      </c>
      <c r="B17" s="64" t="s">
        <v>335</v>
      </c>
      <c r="C17" s="64"/>
      <c r="D17" s="27"/>
      <c r="E17" s="40">
        <v>27</v>
      </c>
      <c r="F17" s="38">
        <f>SUM(E17*D17)</f>
        <v>0</v>
      </c>
    </row>
    <row r="18" spans="1:6" x14ac:dyDescent="0.25">
      <c r="A18" s="34" t="s">
        <v>263</v>
      </c>
      <c r="B18" s="34" t="s">
        <v>336</v>
      </c>
      <c r="C18" s="34" t="s">
        <v>280</v>
      </c>
      <c r="D18" s="27"/>
      <c r="E18" s="40">
        <v>85</v>
      </c>
      <c r="F18" s="38">
        <f t="shared" ref="F18:F25" si="0">SUM(E18*D18)</f>
        <v>0</v>
      </c>
    </row>
    <row r="19" spans="1:6" x14ac:dyDescent="0.25">
      <c r="A19" s="34" t="s">
        <v>263</v>
      </c>
      <c r="B19" s="34" t="s">
        <v>111</v>
      </c>
      <c r="C19" s="34" t="s">
        <v>266</v>
      </c>
      <c r="D19" s="27"/>
      <c r="E19" s="40">
        <v>51</v>
      </c>
      <c r="F19" s="38">
        <f t="shared" si="0"/>
        <v>0</v>
      </c>
    </row>
    <row r="20" spans="1:6" x14ac:dyDescent="0.25">
      <c r="A20" s="34" t="s">
        <v>66</v>
      </c>
      <c r="B20" s="34" t="s">
        <v>10</v>
      </c>
      <c r="C20" s="34" t="s">
        <v>11</v>
      </c>
      <c r="D20" s="27"/>
      <c r="E20" s="40">
        <v>6</v>
      </c>
      <c r="F20" s="38">
        <f t="shared" si="0"/>
        <v>0</v>
      </c>
    </row>
    <row r="21" spans="1:6" x14ac:dyDescent="0.25">
      <c r="A21" s="34" t="s">
        <v>265</v>
      </c>
      <c r="B21" s="34" t="s">
        <v>337</v>
      </c>
      <c r="C21" s="34" t="s">
        <v>266</v>
      </c>
      <c r="D21" s="27"/>
      <c r="E21" s="40">
        <v>17</v>
      </c>
      <c r="F21" s="38">
        <f t="shared" si="0"/>
        <v>0</v>
      </c>
    </row>
    <row r="22" spans="1:6" x14ac:dyDescent="0.25">
      <c r="A22" s="34" t="s">
        <v>267</v>
      </c>
      <c r="B22" s="34" t="s">
        <v>338</v>
      </c>
      <c r="C22" s="34" t="s">
        <v>266</v>
      </c>
      <c r="D22" s="27"/>
      <c r="E22" s="40">
        <v>41</v>
      </c>
      <c r="F22" s="38">
        <f t="shared" si="0"/>
        <v>0</v>
      </c>
    </row>
    <row r="23" spans="1:6" x14ac:dyDescent="0.25">
      <c r="A23" s="34" t="s">
        <v>265</v>
      </c>
      <c r="B23" s="34" t="s">
        <v>339</v>
      </c>
      <c r="C23" s="34" t="s">
        <v>266</v>
      </c>
      <c r="D23" s="27"/>
      <c r="E23" s="40">
        <v>27</v>
      </c>
      <c r="F23" s="38">
        <f t="shared" si="0"/>
        <v>0</v>
      </c>
    </row>
    <row r="24" spans="1:6" x14ac:dyDescent="0.25">
      <c r="A24" s="34" t="s">
        <v>265</v>
      </c>
      <c r="B24" s="34" t="s">
        <v>340</v>
      </c>
      <c r="C24" s="34" t="s">
        <v>266</v>
      </c>
      <c r="D24" s="27"/>
      <c r="E24" s="40">
        <v>43</v>
      </c>
      <c r="F24" s="38">
        <f t="shared" si="0"/>
        <v>0</v>
      </c>
    </row>
    <row r="25" spans="1:6" x14ac:dyDescent="0.25">
      <c r="A25" s="34" t="s">
        <v>265</v>
      </c>
      <c r="B25" s="34" t="s">
        <v>233</v>
      </c>
      <c r="C25" s="34" t="s">
        <v>266</v>
      </c>
      <c r="D25" s="27"/>
      <c r="E25" s="40">
        <v>66</v>
      </c>
      <c r="F25" s="38">
        <f t="shared" si="0"/>
        <v>0</v>
      </c>
    </row>
    <row r="26" spans="1:6" x14ac:dyDescent="0.25">
      <c r="A26" s="46" t="s">
        <v>42</v>
      </c>
      <c r="B26" s="47"/>
      <c r="C26" s="47"/>
      <c r="D26" s="28"/>
      <c r="E26" s="67">
        <f>SUM(E17:E25)</f>
        <v>363</v>
      </c>
      <c r="F26" s="54">
        <f>SUM(F17:F25)</f>
        <v>0</v>
      </c>
    </row>
    <row r="27" spans="1:6" ht="15.75" thickBot="1" x14ac:dyDescent="0.3">
      <c r="A27" s="48"/>
      <c r="B27" s="48"/>
      <c r="C27" s="48"/>
      <c r="E27" s="48"/>
      <c r="F27" s="48"/>
    </row>
    <row r="28" spans="1:6" ht="15.75" thickBot="1" x14ac:dyDescent="0.3">
      <c r="A28" s="49" t="s">
        <v>341</v>
      </c>
      <c r="B28" s="50"/>
      <c r="C28" s="50"/>
      <c r="D28" s="23"/>
      <c r="E28" s="50"/>
      <c r="F28" s="55"/>
    </row>
    <row r="29" spans="1:6" x14ac:dyDescent="0.25">
      <c r="A29" s="48"/>
      <c r="B29" s="48"/>
      <c r="C29" s="48"/>
      <c r="E29" s="48"/>
      <c r="F29" s="48"/>
    </row>
    <row r="30" spans="1:6" x14ac:dyDescent="0.25">
      <c r="A30" s="51" t="s">
        <v>3</v>
      </c>
      <c r="B30" s="48"/>
      <c r="C30" s="48"/>
      <c r="E30" s="48"/>
      <c r="F30" s="48"/>
    </row>
    <row r="31" spans="1:6" ht="30" x14ac:dyDescent="0.25">
      <c r="A31" s="31" t="s">
        <v>4</v>
      </c>
      <c r="B31" s="31" t="s">
        <v>5</v>
      </c>
      <c r="C31" s="31" t="s">
        <v>6</v>
      </c>
      <c r="D31" s="26" t="s">
        <v>7</v>
      </c>
      <c r="E31" s="31" t="s">
        <v>8</v>
      </c>
      <c r="F31" s="52" t="s">
        <v>228</v>
      </c>
    </row>
    <row r="32" spans="1:6" x14ac:dyDescent="0.25">
      <c r="A32" s="65" t="s">
        <v>265</v>
      </c>
      <c r="B32" s="64" t="s">
        <v>233</v>
      </c>
      <c r="C32" s="34" t="s">
        <v>266</v>
      </c>
      <c r="D32" s="27"/>
      <c r="E32" s="40">
        <v>95</v>
      </c>
      <c r="F32" s="38">
        <f>SUM(E32*D32)</f>
        <v>0</v>
      </c>
    </row>
    <row r="33" spans="1:6" x14ac:dyDescent="0.25">
      <c r="A33" s="65" t="s">
        <v>263</v>
      </c>
      <c r="B33" s="64" t="s">
        <v>178</v>
      </c>
      <c r="C33" s="34" t="s">
        <v>39</v>
      </c>
      <c r="D33" s="27"/>
      <c r="E33" s="40">
        <v>53</v>
      </c>
      <c r="F33" s="38">
        <f t="shared" ref="F33:F41" si="1">SUM(E33*D33)</f>
        <v>0</v>
      </c>
    </row>
    <row r="34" spans="1:6" x14ac:dyDescent="0.25">
      <c r="A34" s="65" t="s">
        <v>263</v>
      </c>
      <c r="B34" s="64" t="s">
        <v>148</v>
      </c>
      <c r="C34" s="34" t="s">
        <v>266</v>
      </c>
      <c r="D34" s="27"/>
      <c r="E34" s="40">
        <v>110</v>
      </c>
      <c r="F34" s="38">
        <f t="shared" si="1"/>
        <v>0</v>
      </c>
    </row>
    <row r="35" spans="1:6" x14ac:dyDescent="0.25">
      <c r="A35" s="65" t="s">
        <v>66</v>
      </c>
      <c r="B35" s="64" t="s">
        <v>271</v>
      </c>
      <c r="C35" s="62" t="s">
        <v>11</v>
      </c>
      <c r="D35" s="27"/>
      <c r="E35" s="40">
        <v>8</v>
      </c>
      <c r="F35" s="38">
        <f t="shared" si="1"/>
        <v>0</v>
      </c>
    </row>
    <row r="36" spans="1:6" x14ac:dyDescent="0.25">
      <c r="A36" s="65" t="s">
        <v>66</v>
      </c>
      <c r="B36" s="64" t="s">
        <v>264</v>
      </c>
      <c r="C36" s="62" t="s">
        <v>11</v>
      </c>
      <c r="D36" s="27"/>
      <c r="E36" s="40">
        <v>6</v>
      </c>
      <c r="F36" s="38">
        <f t="shared" si="1"/>
        <v>0</v>
      </c>
    </row>
    <row r="37" spans="1:6" x14ac:dyDescent="0.25">
      <c r="A37" s="65" t="s">
        <v>66</v>
      </c>
      <c r="B37" s="65" t="s">
        <v>342</v>
      </c>
      <c r="C37" s="62" t="s">
        <v>11</v>
      </c>
      <c r="D37" s="27"/>
      <c r="E37" s="40">
        <v>2.5</v>
      </c>
      <c r="F37" s="38">
        <f t="shared" si="1"/>
        <v>0</v>
      </c>
    </row>
    <row r="38" spans="1:6" x14ac:dyDescent="0.25">
      <c r="A38" s="65" t="s">
        <v>267</v>
      </c>
      <c r="B38" s="65" t="s">
        <v>343</v>
      </c>
      <c r="C38" s="34" t="s">
        <v>39</v>
      </c>
      <c r="D38" s="27"/>
      <c r="E38" s="40">
        <v>5</v>
      </c>
      <c r="F38" s="38">
        <f t="shared" si="1"/>
        <v>0</v>
      </c>
    </row>
    <row r="39" spans="1:6" x14ac:dyDescent="0.25">
      <c r="A39" s="65" t="s">
        <v>267</v>
      </c>
      <c r="B39" s="65" t="s">
        <v>344</v>
      </c>
      <c r="C39" s="34" t="s">
        <v>39</v>
      </c>
      <c r="D39" s="27"/>
      <c r="E39" s="40">
        <v>20</v>
      </c>
      <c r="F39" s="38">
        <f t="shared" si="1"/>
        <v>0</v>
      </c>
    </row>
    <row r="40" spans="1:6" x14ac:dyDescent="0.25">
      <c r="A40" s="65" t="s">
        <v>268</v>
      </c>
      <c r="B40" s="65" t="s">
        <v>36</v>
      </c>
      <c r="C40" s="34" t="s">
        <v>39</v>
      </c>
      <c r="D40" s="27"/>
      <c r="E40" s="40">
        <v>8</v>
      </c>
      <c r="F40" s="38">
        <f t="shared" si="1"/>
        <v>0</v>
      </c>
    </row>
    <row r="41" spans="1:6" x14ac:dyDescent="0.25">
      <c r="A41" s="65" t="s">
        <v>274</v>
      </c>
      <c r="B41" s="65" t="s">
        <v>78</v>
      </c>
      <c r="C41" s="34" t="s">
        <v>266</v>
      </c>
      <c r="D41" s="27"/>
      <c r="E41" s="40">
        <v>25</v>
      </c>
      <c r="F41" s="38">
        <f t="shared" si="1"/>
        <v>0</v>
      </c>
    </row>
    <row r="42" spans="1:6" x14ac:dyDescent="0.25">
      <c r="A42" s="46" t="s">
        <v>42</v>
      </c>
      <c r="B42" s="47"/>
      <c r="C42" s="47"/>
      <c r="D42" s="28"/>
      <c r="E42" s="67">
        <f>SUM(E32:E41)</f>
        <v>332.5</v>
      </c>
      <c r="F42" s="54">
        <f>SUM(F32:F41)</f>
        <v>0</v>
      </c>
    </row>
    <row r="43" spans="1:6" ht="15.75" thickBot="1" x14ac:dyDescent="0.3">
      <c r="A43" s="48"/>
      <c r="B43" s="48"/>
      <c r="C43" s="48"/>
      <c r="E43" s="48"/>
      <c r="F43" s="48"/>
    </row>
    <row r="44" spans="1:6" ht="15.75" thickBot="1" x14ac:dyDescent="0.3">
      <c r="A44" s="49" t="s">
        <v>356</v>
      </c>
      <c r="B44" s="50"/>
      <c r="C44" s="50"/>
      <c r="D44" s="23"/>
      <c r="E44" s="50"/>
      <c r="F44" s="55"/>
    </row>
    <row r="45" spans="1:6" x14ac:dyDescent="0.25">
      <c r="A45" s="48"/>
      <c r="B45" s="48"/>
      <c r="C45" s="48"/>
      <c r="E45" s="48"/>
      <c r="F45" s="48"/>
    </row>
    <row r="46" spans="1:6" x14ac:dyDescent="0.25">
      <c r="A46" s="51" t="s">
        <v>3</v>
      </c>
      <c r="B46" s="48"/>
      <c r="C46" s="48"/>
      <c r="E46" s="48"/>
      <c r="F46" s="48"/>
    </row>
    <row r="47" spans="1:6" ht="30" x14ac:dyDescent="0.25">
      <c r="A47" s="31" t="s">
        <v>4</v>
      </c>
      <c r="B47" s="31" t="s">
        <v>5</v>
      </c>
      <c r="C47" s="31" t="s">
        <v>6</v>
      </c>
      <c r="D47" s="26" t="s">
        <v>7</v>
      </c>
      <c r="E47" s="31" t="s">
        <v>8</v>
      </c>
      <c r="F47" s="52" t="s">
        <v>228</v>
      </c>
    </row>
    <row r="48" spans="1:6" x14ac:dyDescent="0.25">
      <c r="A48" s="64" t="s">
        <v>289</v>
      </c>
      <c r="B48" s="65" t="s">
        <v>148</v>
      </c>
      <c r="C48" s="35" t="s">
        <v>51</v>
      </c>
      <c r="D48" s="27"/>
      <c r="E48" s="40">
        <v>159</v>
      </c>
      <c r="F48" s="38">
        <f>SUM(E48*D48)</f>
        <v>0</v>
      </c>
    </row>
    <row r="49" spans="1:6" x14ac:dyDescent="0.25">
      <c r="A49" s="45" t="s">
        <v>289</v>
      </c>
      <c r="B49" s="65" t="s">
        <v>301</v>
      </c>
      <c r="C49" s="35" t="s">
        <v>51</v>
      </c>
      <c r="D49" s="27"/>
      <c r="E49" s="40">
        <v>106</v>
      </c>
      <c r="F49" s="38">
        <f t="shared" ref="F49:F73" si="2">SUM(E49*D49)</f>
        <v>0</v>
      </c>
    </row>
    <row r="50" spans="1:6" x14ac:dyDescent="0.25">
      <c r="A50" s="45" t="s">
        <v>265</v>
      </c>
      <c r="B50" s="65" t="s">
        <v>80</v>
      </c>
      <c r="C50" s="34" t="s">
        <v>266</v>
      </c>
      <c r="D50" s="27"/>
      <c r="E50" s="40">
        <v>54</v>
      </c>
      <c r="F50" s="38">
        <f t="shared" si="2"/>
        <v>0</v>
      </c>
    </row>
    <row r="51" spans="1:6" x14ac:dyDescent="0.25">
      <c r="A51" s="45" t="s">
        <v>265</v>
      </c>
      <c r="B51" s="65" t="s">
        <v>79</v>
      </c>
      <c r="C51" s="34" t="s">
        <v>266</v>
      </c>
      <c r="D51" s="27"/>
      <c r="E51" s="40">
        <v>54</v>
      </c>
      <c r="F51" s="38">
        <f t="shared" si="2"/>
        <v>0</v>
      </c>
    </row>
    <row r="52" spans="1:6" x14ac:dyDescent="0.25">
      <c r="A52" s="45" t="s">
        <v>265</v>
      </c>
      <c r="B52" s="65" t="s">
        <v>158</v>
      </c>
      <c r="C52" s="34" t="s">
        <v>266</v>
      </c>
      <c r="D52" s="27"/>
      <c r="E52" s="40">
        <v>26</v>
      </c>
      <c r="F52" s="38">
        <f t="shared" si="2"/>
        <v>0</v>
      </c>
    </row>
    <row r="53" spans="1:6" x14ac:dyDescent="0.25">
      <c r="A53" s="45" t="s">
        <v>265</v>
      </c>
      <c r="B53" s="65" t="s">
        <v>345</v>
      </c>
      <c r="C53" s="34" t="s">
        <v>266</v>
      </c>
      <c r="D53" s="27"/>
      <c r="E53" s="40">
        <v>10</v>
      </c>
      <c r="F53" s="38">
        <f t="shared" si="2"/>
        <v>0</v>
      </c>
    </row>
    <row r="54" spans="1:6" x14ac:dyDescent="0.25">
      <c r="A54" s="45" t="s">
        <v>265</v>
      </c>
      <c r="B54" s="65" t="s">
        <v>346</v>
      </c>
      <c r="C54" s="34" t="s">
        <v>266</v>
      </c>
      <c r="D54" s="27"/>
      <c r="E54" s="40">
        <v>10</v>
      </c>
      <c r="F54" s="38">
        <f t="shared" si="2"/>
        <v>0</v>
      </c>
    </row>
    <row r="55" spans="1:6" x14ac:dyDescent="0.25">
      <c r="A55" s="45" t="s">
        <v>265</v>
      </c>
      <c r="B55" s="65" t="s">
        <v>347</v>
      </c>
      <c r="C55" s="34" t="s">
        <v>266</v>
      </c>
      <c r="D55" s="27"/>
      <c r="E55" s="40">
        <v>9</v>
      </c>
      <c r="F55" s="38">
        <f t="shared" si="2"/>
        <v>0</v>
      </c>
    </row>
    <row r="56" spans="1:6" x14ac:dyDescent="0.25">
      <c r="A56" s="45" t="s">
        <v>287</v>
      </c>
      <c r="B56" s="65" t="s">
        <v>16</v>
      </c>
      <c r="C56" s="34" t="s">
        <v>39</v>
      </c>
      <c r="D56" s="27"/>
      <c r="E56" s="40">
        <v>4</v>
      </c>
      <c r="F56" s="38">
        <f t="shared" si="2"/>
        <v>0</v>
      </c>
    </row>
    <row r="57" spans="1:6" x14ac:dyDescent="0.25">
      <c r="A57" s="45" t="s">
        <v>263</v>
      </c>
      <c r="B57" s="64" t="s">
        <v>169</v>
      </c>
      <c r="C57" s="35" t="s">
        <v>105</v>
      </c>
      <c r="D57" s="27"/>
      <c r="E57" s="40">
        <v>18</v>
      </c>
      <c r="F57" s="38">
        <f t="shared" si="2"/>
        <v>0</v>
      </c>
    </row>
    <row r="58" spans="1:6" x14ac:dyDescent="0.25">
      <c r="A58" s="45" t="s">
        <v>265</v>
      </c>
      <c r="B58" s="64" t="s">
        <v>167</v>
      </c>
      <c r="C58" s="35" t="s">
        <v>266</v>
      </c>
      <c r="D58" s="27"/>
      <c r="E58" s="40">
        <v>4</v>
      </c>
      <c r="F58" s="38">
        <f t="shared" si="2"/>
        <v>0</v>
      </c>
    </row>
    <row r="59" spans="1:6" x14ac:dyDescent="0.25">
      <c r="A59" s="45" t="s">
        <v>265</v>
      </c>
      <c r="B59" s="64" t="s">
        <v>168</v>
      </c>
      <c r="C59" s="35" t="s">
        <v>266</v>
      </c>
      <c r="D59" s="27"/>
      <c r="E59" s="40">
        <v>4</v>
      </c>
      <c r="F59" s="38">
        <f t="shared" si="2"/>
        <v>0</v>
      </c>
    </row>
    <row r="60" spans="1:6" x14ac:dyDescent="0.25">
      <c r="A60" s="45" t="s">
        <v>66</v>
      </c>
      <c r="B60" s="64" t="s">
        <v>297</v>
      </c>
      <c r="C60" s="35" t="s">
        <v>11</v>
      </c>
      <c r="D60" s="27"/>
      <c r="E60" s="40">
        <v>9</v>
      </c>
      <c r="F60" s="38">
        <f t="shared" si="2"/>
        <v>0</v>
      </c>
    </row>
    <row r="61" spans="1:6" x14ac:dyDescent="0.25">
      <c r="A61" s="45" t="s">
        <v>66</v>
      </c>
      <c r="B61" s="64" t="s">
        <v>326</v>
      </c>
      <c r="C61" s="35" t="s">
        <v>11</v>
      </c>
      <c r="D61" s="27"/>
      <c r="E61" s="40">
        <v>12</v>
      </c>
      <c r="F61" s="38">
        <f t="shared" si="2"/>
        <v>0</v>
      </c>
    </row>
    <row r="62" spans="1:6" x14ac:dyDescent="0.25">
      <c r="A62" s="45" t="s">
        <v>66</v>
      </c>
      <c r="B62" s="64" t="s">
        <v>197</v>
      </c>
      <c r="C62" s="35" t="s">
        <v>11</v>
      </c>
      <c r="D62" s="27"/>
      <c r="E62" s="40">
        <v>5</v>
      </c>
      <c r="F62" s="38">
        <f t="shared" si="2"/>
        <v>0</v>
      </c>
    </row>
    <row r="63" spans="1:6" x14ac:dyDescent="0.25">
      <c r="A63" s="45" t="s">
        <v>265</v>
      </c>
      <c r="B63" s="64" t="s">
        <v>348</v>
      </c>
      <c r="C63" s="35" t="s">
        <v>266</v>
      </c>
      <c r="D63" s="27"/>
      <c r="E63" s="40">
        <v>40</v>
      </c>
      <c r="F63" s="38">
        <f t="shared" si="2"/>
        <v>0</v>
      </c>
    </row>
    <row r="64" spans="1:6" x14ac:dyDescent="0.25">
      <c r="A64" s="45" t="s">
        <v>265</v>
      </c>
      <c r="B64" s="64" t="s">
        <v>349</v>
      </c>
      <c r="C64" s="35" t="s">
        <v>266</v>
      </c>
      <c r="D64" s="27"/>
      <c r="E64" s="40">
        <v>40</v>
      </c>
      <c r="F64" s="38">
        <f t="shared" si="2"/>
        <v>0</v>
      </c>
    </row>
    <row r="65" spans="1:6" x14ac:dyDescent="0.25">
      <c r="A65" s="45" t="s">
        <v>265</v>
      </c>
      <c r="B65" s="64" t="s">
        <v>350</v>
      </c>
      <c r="C65" s="35" t="s">
        <v>266</v>
      </c>
      <c r="D65" s="27"/>
      <c r="E65" s="40">
        <v>40</v>
      </c>
      <c r="F65" s="38">
        <f t="shared" si="2"/>
        <v>0</v>
      </c>
    </row>
    <row r="66" spans="1:6" x14ac:dyDescent="0.25">
      <c r="A66" s="45" t="s">
        <v>265</v>
      </c>
      <c r="B66" s="65" t="s">
        <v>233</v>
      </c>
      <c r="C66" s="35" t="s">
        <v>266</v>
      </c>
      <c r="D66" s="27"/>
      <c r="E66" s="40">
        <v>213</v>
      </c>
      <c r="F66" s="38">
        <f t="shared" si="2"/>
        <v>0</v>
      </c>
    </row>
    <row r="67" spans="1:6" x14ac:dyDescent="0.25">
      <c r="A67" s="45" t="s">
        <v>265</v>
      </c>
      <c r="B67" s="64" t="s">
        <v>351</v>
      </c>
      <c r="C67" s="34" t="s">
        <v>39</v>
      </c>
      <c r="D67" s="27"/>
      <c r="E67" s="40">
        <v>43</v>
      </c>
      <c r="F67" s="38">
        <f t="shared" si="2"/>
        <v>0</v>
      </c>
    </row>
    <row r="68" spans="1:6" x14ac:dyDescent="0.25">
      <c r="A68" s="45" t="s">
        <v>263</v>
      </c>
      <c r="B68" s="64" t="s">
        <v>336</v>
      </c>
      <c r="C68" s="35" t="s">
        <v>39</v>
      </c>
      <c r="D68" s="27"/>
      <c r="E68" s="40">
        <v>21</v>
      </c>
      <c r="F68" s="38">
        <f t="shared" si="2"/>
        <v>0</v>
      </c>
    </row>
    <row r="69" spans="1:6" x14ac:dyDescent="0.25">
      <c r="A69" s="45" t="s">
        <v>66</v>
      </c>
      <c r="B69" s="64" t="s">
        <v>352</v>
      </c>
      <c r="C69" s="35" t="s">
        <v>11</v>
      </c>
      <c r="D69" s="27"/>
      <c r="E69" s="40">
        <v>5</v>
      </c>
      <c r="F69" s="38">
        <f t="shared" si="2"/>
        <v>0</v>
      </c>
    </row>
    <row r="70" spans="1:6" x14ac:dyDescent="0.25">
      <c r="A70" s="45" t="s">
        <v>9</v>
      </c>
      <c r="B70" s="64" t="s">
        <v>353</v>
      </c>
      <c r="C70" s="35" t="s">
        <v>11</v>
      </c>
      <c r="D70" s="27"/>
      <c r="E70" s="40">
        <v>8</v>
      </c>
      <c r="F70" s="38">
        <f t="shared" si="2"/>
        <v>0</v>
      </c>
    </row>
    <row r="71" spans="1:6" x14ac:dyDescent="0.25">
      <c r="A71" s="45" t="s">
        <v>287</v>
      </c>
      <c r="B71" s="64" t="s">
        <v>354</v>
      </c>
      <c r="C71" s="35" t="s">
        <v>280</v>
      </c>
      <c r="D71" s="27"/>
      <c r="E71" s="40">
        <v>29</v>
      </c>
      <c r="F71" s="38">
        <f t="shared" si="2"/>
        <v>0</v>
      </c>
    </row>
    <row r="72" spans="1:6" x14ac:dyDescent="0.25">
      <c r="A72" s="45" t="s">
        <v>265</v>
      </c>
      <c r="B72" s="64" t="s">
        <v>118</v>
      </c>
      <c r="C72" s="34" t="s">
        <v>266</v>
      </c>
      <c r="D72" s="27"/>
      <c r="E72" s="40">
        <v>13</v>
      </c>
      <c r="F72" s="38">
        <f t="shared" si="2"/>
        <v>0</v>
      </c>
    </row>
    <row r="73" spans="1:6" x14ac:dyDescent="0.25">
      <c r="A73" s="45" t="s">
        <v>287</v>
      </c>
      <c r="B73" s="64" t="s">
        <v>355</v>
      </c>
      <c r="C73" s="35" t="s">
        <v>39</v>
      </c>
      <c r="D73" s="27"/>
      <c r="E73" s="40">
        <v>2</v>
      </c>
      <c r="F73" s="38">
        <f t="shared" si="2"/>
        <v>0</v>
      </c>
    </row>
    <row r="74" spans="1:6" x14ac:dyDescent="0.25">
      <c r="A74" s="46" t="s">
        <v>42</v>
      </c>
      <c r="B74" s="47"/>
      <c r="C74" s="47"/>
      <c r="D74" s="28"/>
      <c r="E74" s="67">
        <f>SUM(E48:E73)</f>
        <v>938</v>
      </c>
      <c r="F74" s="54">
        <f>SUM(F48:F73)</f>
        <v>0</v>
      </c>
    </row>
    <row r="75" spans="1:6" ht="15.75" thickBot="1" x14ac:dyDescent="0.3">
      <c r="A75" s="48"/>
      <c r="B75" s="48"/>
      <c r="C75" s="48"/>
      <c r="E75" s="48"/>
      <c r="F75" s="48"/>
    </row>
    <row r="76" spans="1:6" ht="15.75" thickBot="1" x14ac:dyDescent="0.3">
      <c r="A76" s="49" t="s">
        <v>360</v>
      </c>
      <c r="B76" s="50"/>
      <c r="C76" s="50"/>
      <c r="D76" s="23"/>
      <c r="E76" s="50"/>
      <c r="F76" s="55"/>
    </row>
    <row r="77" spans="1:6" x14ac:dyDescent="0.25">
      <c r="A77" s="48"/>
      <c r="B77" s="48"/>
      <c r="C77" s="48"/>
      <c r="E77" s="48"/>
      <c r="F77" s="48"/>
    </row>
    <row r="78" spans="1:6" x14ac:dyDescent="0.25">
      <c r="A78" s="51" t="s">
        <v>3</v>
      </c>
      <c r="B78" s="48"/>
      <c r="C78" s="48"/>
      <c r="E78" s="48"/>
      <c r="F78" s="48"/>
    </row>
    <row r="79" spans="1:6" ht="30" x14ac:dyDescent="0.25">
      <c r="A79" s="31" t="s">
        <v>4</v>
      </c>
      <c r="B79" s="31" t="s">
        <v>5</v>
      </c>
      <c r="C79" s="31" t="s">
        <v>6</v>
      </c>
      <c r="D79" s="26" t="s">
        <v>7</v>
      </c>
      <c r="E79" s="31" t="s">
        <v>8</v>
      </c>
      <c r="F79" s="52" t="s">
        <v>228</v>
      </c>
    </row>
    <row r="80" spans="1:6" x14ac:dyDescent="0.25">
      <c r="A80" s="35" t="s">
        <v>33</v>
      </c>
      <c r="B80" s="34" t="s">
        <v>357</v>
      </c>
      <c r="C80" s="35" t="s">
        <v>11</v>
      </c>
      <c r="D80" s="27"/>
      <c r="E80" s="40">
        <v>28</v>
      </c>
      <c r="F80" s="38">
        <f>SUM(E80*D80)</f>
        <v>0</v>
      </c>
    </row>
    <row r="81" spans="1:6" x14ac:dyDescent="0.25">
      <c r="A81" s="35" t="s">
        <v>33</v>
      </c>
      <c r="B81" s="34" t="s">
        <v>123</v>
      </c>
      <c r="C81" s="35" t="s">
        <v>39</v>
      </c>
      <c r="D81" s="27"/>
      <c r="E81" s="40">
        <v>5</v>
      </c>
      <c r="F81" s="38">
        <f t="shared" ref="F81:F85" si="3">SUM(E81*D81)</f>
        <v>0</v>
      </c>
    </row>
    <row r="82" spans="1:6" x14ac:dyDescent="0.25">
      <c r="A82" s="34" t="s">
        <v>12</v>
      </c>
      <c r="B82" s="34" t="s">
        <v>57</v>
      </c>
      <c r="C82" s="35" t="s">
        <v>39</v>
      </c>
      <c r="D82" s="27"/>
      <c r="E82" s="40">
        <v>112</v>
      </c>
      <c r="F82" s="38">
        <f t="shared" si="3"/>
        <v>0</v>
      </c>
    </row>
    <row r="83" spans="1:6" x14ac:dyDescent="0.25">
      <c r="A83" s="34" t="s">
        <v>12</v>
      </c>
      <c r="B83" s="34" t="s">
        <v>358</v>
      </c>
      <c r="C83" s="35" t="s">
        <v>39</v>
      </c>
      <c r="D83" s="27"/>
      <c r="E83" s="40">
        <v>18</v>
      </c>
      <c r="F83" s="38">
        <f t="shared" si="3"/>
        <v>0</v>
      </c>
    </row>
    <row r="84" spans="1:6" x14ac:dyDescent="0.25">
      <c r="A84" s="34" t="s">
        <v>19</v>
      </c>
      <c r="B84" s="34" t="s">
        <v>359</v>
      </c>
      <c r="C84" s="35" t="s">
        <v>39</v>
      </c>
      <c r="D84" s="27"/>
      <c r="E84" s="40">
        <v>24</v>
      </c>
      <c r="F84" s="38">
        <f t="shared" si="3"/>
        <v>0</v>
      </c>
    </row>
    <row r="85" spans="1:6" x14ac:dyDescent="0.25">
      <c r="A85" s="34" t="s">
        <v>19</v>
      </c>
      <c r="B85" s="34" t="s">
        <v>359</v>
      </c>
      <c r="C85" s="35" t="s">
        <v>39</v>
      </c>
      <c r="D85" s="27"/>
      <c r="E85" s="40">
        <v>8</v>
      </c>
      <c r="F85" s="38">
        <f t="shared" si="3"/>
        <v>0</v>
      </c>
    </row>
    <row r="86" spans="1:6" x14ac:dyDescent="0.25">
      <c r="A86" s="46" t="s">
        <v>42</v>
      </c>
      <c r="B86" s="47"/>
      <c r="C86" s="47"/>
      <c r="D86" s="28"/>
      <c r="E86" s="67">
        <f>SUM(E80:E85)</f>
        <v>195</v>
      </c>
      <c r="F86" s="54">
        <f>SUM(F80:F85)</f>
        <v>0</v>
      </c>
    </row>
  </sheetData>
  <sheetProtection algorithmName="SHA-512" hashValue="iOPqbFmIFtBsRbxgnpYNgpemeGayG0hbbk9yFAsM6Uy5Qu3MED/fGRnWvUnLG+3OStsGJKpXyFezsewwR0f0Og==" saltValue="nOGze3gCOzYCPWJjR/9PJg==" spinCount="100000" sheet="1" objects="1" scenarios="1"/>
  <mergeCells count="2">
    <mergeCell ref="A1:B1"/>
    <mergeCell ref="A3:F3"/>
  </mergeCells>
  <pageMargins left="0.7" right="0.7" top="0.75" bottom="0.75" header="0.3" footer="0.3"/>
  <pageSetup paperSize="9" scale="7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28" workbookViewId="0">
      <selection activeCell="E57" sqref="E57"/>
    </sheetView>
  </sheetViews>
  <sheetFormatPr defaultColWidth="9.140625" defaultRowHeight="15" x14ac:dyDescent="0.25"/>
  <cols>
    <col min="1" max="1" width="22.5703125" style="21" customWidth="1"/>
    <col min="2" max="2" width="24.85546875" style="21" customWidth="1"/>
    <col min="3" max="3" width="22.7109375" style="21" customWidth="1"/>
    <col min="4" max="4" width="15.85546875" style="21" customWidth="1"/>
    <col min="5" max="5" width="10.7109375" style="21" customWidth="1"/>
    <col min="6" max="6" width="18.140625" style="21" customWidth="1"/>
    <col min="7" max="16384" width="9.140625" style="21"/>
  </cols>
  <sheetData>
    <row r="1" spans="1:6" x14ac:dyDescent="0.25">
      <c r="A1" s="100" t="s">
        <v>361</v>
      </c>
      <c r="B1" s="100"/>
    </row>
    <row r="2" spans="1:6" ht="15.75" thickBot="1" x14ac:dyDescent="0.3"/>
    <row r="3" spans="1:6" ht="15.75" thickBot="1" x14ac:dyDescent="0.3">
      <c r="A3" s="101" t="s">
        <v>362</v>
      </c>
      <c r="B3" s="102"/>
      <c r="C3" s="102"/>
      <c r="D3" s="102"/>
      <c r="E3" s="102"/>
      <c r="F3" s="103"/>
    </row>
    <row r="4" spans="1:6" ht="15.75" thickBot="1" x14ac:dyDescent="0.3"/>
    <row r="5" spans="1:6" ht="15.75" thickBot="1" x14ac:dyDescent="0.3">
      <c r="A5" s="22" t="s">
        <v>363</v>
      </c>
      <c r="B5" s="23"/>
      <c r="C5" s="23"/>
      <c r="D5" s="23"/>
      <c r="E5" s="23"/>
      <c r="F5" s="24"/>
    </row>
    <row r="7" spans="1:6" x14ac:dyDescent="0.25">
      <c r="A7" s="51" t="s">
        <v>3</v>
      </c>
      <c r="B7" s="48"/>
      <c r="C7" s="48"/>
    </row>
    <row r="8" spans="1:6" ht="30" x14ac:dyDescent="0.25">
      <c r="A8" s="31" t="s">
        <v>4</v>
      </c>
      <c r="B8" s="31" t="s">
        <v>5</v>
      </c>
      <c r="C8" s="31" t="s">
        <v>6</v>
      </c>
      <c r="D8" s="26" t="s">
        <v>7</v>
      </c>
      <c r="E8" s="31" t="s">
        <v>8</v>
      </c>
      <c r="F8" s="52" t="s">
        <v>228</v>
      </c>
    </row>
    <row r="9" spans="1:6" x14ac:dyDescent="0.25">
      <c r="A9" s="34" t="s">
        <v>12</v>
      </c>
      <c r="B9" s="45" t="s">
        <v>364</v>
      </c>
      <c r="C9" s="36" t="s">
        <v>365</v>
      </c>
      <c r="D9" s="27"/>
      <c r="E9" s="40">
        <v>389</v>
      </c>
      <c r="F9" s="38">
        <f>SUM(E9*D9)</f>
        <v>0</v>
      </c>
    </row>
    <row r="10" spans="1:6" x14ac:dyDescent="0.25">
      <c r="A10" s="34" t="s">
        <v>12</v>
      </c>
      <c r="B10" s="45" t="s">
        <v>366</v>
      </c>
      <c r="C10" s="36" t="s">
        <v>14</v>
      </c>
      <c r="D10" s="27"/>
      <c r="E10" s="40">
        <v>389</v>
      </c>
      <c r="F10" s="38">
        <f t="shared" ref="F10:F36" si="0">SUM(E10*D10)</f>
        <v>0</v>
      </c>
    </row>
    <row r="11" spans="1:6" x14ac:dyDescent="0.25">
      <c r="A11" s="34" t="s">
        <v>12</v>
      </c>
      <c r="B11" s="45" t="s">
        <v>366</v>
      </c>
      <c r="C11" s="36" t="s">
        <v>14</v>
      </c>
      <c r="D11" s="27"/>
      <c r="E11" s="40">
        <v>389</v>
      </c>
      <c r="F11" s="38">
        <f t="shared" si="0"/>
        <v>0</v>
      </c>
    </row>
    <row r="12" spans="1:6" x14ac:dyDescent="0.25">
      <c r="A12" s="34" t="s">
        <v>12</v>
      </c>
      <c r="B12" s="45" t="s">
        <v>366</v>
      </c>
      <c r="C12" s="36" t="s">
        <v>14</v>
      </c>
      <c r="D12" s="27"/>
      <c r="E12" s="40">
        <v>389</v>
      </c>
      <c r="F12" s="38">
        <f t="shared" si="0"/>
        <v>0</v>
      </c>
    </row>
    <row r="13" spans="1:6" x14ac:dyDescent="0.25">
      <c r="A13" s="34" t="s">
        <v>12</v>
      </c>
      <c r="B13" s="45" t="s">
        <v>366</v>
      </c>
      <c r="C13" s="36" t="s">
        <v>14</v>
      </c>
      <c r="D13" s="27"/>
      <c r="E13" s="40">
        <v>389</v>
      </c>
      <c r="F13" s="38">
        <f t="shared" si="0"/>
        <v>0</v>
      </c>
    </row>
    <row r="14" spans="1:6" x14ac:dyDescent="0.25">
      <c r="A14" s="34" t="s">
        <v>12</v>
      </c>
      <c r="B14" s="45" t="s">
        <v>366</v>
      </c>
      <c r="C14" s="36" t="s">
        <v>14</v>
      </c>
      <c r="D14" s="27"/>
      <c r="E14" s="40">
        <v>389</v>
      </c>
      <c r="F14" s="38">
        <f t="shared" si="0"/>
        <v>0</v>
      </c>
    </row>
    <row r="15" spans="1:6" x14ac:dyDescent="0.25">
      <c r="A15" s="34" t="s">
        <v>12</v>
      </c>
      <c r="B15" s="45" t="s">
        <v>366</v>
      </c>
      <c r="C15" s="36" t="s">
        <v>14</v>
      </c>
      <c r="D15" s="27"/>
      <c r="E15" s="40">
        <v>389</v>
      </c>
      <c r="F15" s="38">
        <f t="shared" si="0"/>
        <v>0</v>
      </c>
    </row>
    <row r="16" spans="1:6" x14ac:dyDescent="0.25">
      <c r="A16" s="34" t="s">
        <v>12</v>
      </c>
      <c r="B16" s="45" t="s">
        <v>366</v>
      </c>
      <c r="C16" s="36" t="s">
        <v>14</v>
      </c>
      <c r="D16" s="27"/>
      <c r="E16" s="40">
        <v>389</v>
      </c>
      <c r="F16" s="38">
        <f t="shared" si="0"/>
        <v>0</v>
      </c>
    </row>
    <row r="17" spans="1:6" x14ac:dyDescent="0.25">
      <c r="A17" s="34" t="s">
        <v>12</v>
      </c>
      <c r="B17" s="45" t="s">
        <v>366</v>
      </c>
      <c r="C17" s="36" t="s">
        <v>14</v>
      </c>
      <c r="D17" s="27"/>
      <c r="E17" s="40">
        <v>389</v>
      </c>
      <c r="F17" s="38">
        <f t="shared" si="0"/>
        <v>0</v>
      </c>
    </row>
    <row r="18" spans="1:6" x14ac:dyDescent="0.25">
      <c r="A18" s="45" t="s">
        <v>33</v>
      </c>
      <c r="B18" s="45" t="s">
        <v>367</v>
      </c>
      <c r="C18" s="36" t="s">
        <v>368</v>
      </c>
      <c r="D18" s="27"/>
      <c r="E18" s="40">
        <v>59</v>
      </c>
      <c r="F18" s="38">
        <f t="shared" si="0"/>
        <v>0</v>
      </c>
    </row>
    <row r="19" spans="1:6" x14ac:dyDescent="0.25">
      <c r="A19" s="34" t="s">
        <v>19</v>
      </c>
      <c r="B19" s="45" t="s">
        <v>369</v>
      </c>
      <c r="C19" s="36" t="s">
        <v>370</v>
      </c>
      <c r="D19" s="27"/>
      <c r="E19" s="40">
        <v>50</v>
      </c>
      <c r="F19" s="38">
        <f t="shared" si="0"/>
        <v>0</v>
      </c>
    </row>
    <row r="20" spans="1:6" x14ac:dyDescent="0.25">
      <c r="A20" s="45" t="s">
        <v>33</v>
      </c>
      <c r="B20" s="45" t="s">
        <v>367</v>
      </c>
      <c r="C20" s="36" t="s">
        <v>368</v>
      </c>
      <c r="D20" s="27"/>
      <c r="E20" s="40">
        <v>109</v>
      </c>
      <c r="F20" s="38">
        <f t="shared" si="0"/>
        <v>0</v>
      </c>
    </row>
    <row r="21" spans="1:6" x14ac:dyDescent="0.25">
      <c r="A21" s="45" t="s">
        <v>33</v>
      </c>
      <c r="B21" s="45" t="s">
        <v>367</v>
      </c>
      <c r="C21" s="36" t="s">
        <v>368</v>
      </c>
      <c r="D21" s="27"/>
      <c r="E21" s="40">
        <v>109</v>
      </c>
      <c r="F21" s="38">
        <f t="shared" si="0"/>
        <v>0</v>
      </c>
    </row>
    <row r="22" spans="1:6" x14ac:dyDescent="0.25">
      <c r="A22" s="45" t="s">
        <v>33</v>
      </c>
      <c r="B22" s="45" t="s">
        <v>367</v>
      </c>
      <c r="C22" s="36" t="s">
        <v>368</v>
      </c>
      <c r="D22" s="27"/>
      <c r="E22" s="40">
        <v>109</v>
      </c>
      <c r="F22" s="38">
        <f t="shared" si="0"/>
        <v>0</v>
      </c>
    </row>
    <row r="23" spans="1:6" x14ac:dyDescent="0.25">
      <c r="A23" s="45" t="s">
        <v>33</v>
      </c>
      <c r="B23" s="45" t="s">
        <v>367</v>
      </c>
      <c r="C23" s="36" t="s">
        <v>368</v>
      </c>
      <c r="D23" s="27"/>
      <c r="E23" s="40">
        <v>109</v>
      </c>
      <c r="F23" s="38">
        <f t="shared" si="0"/>
        <v>0</v>
      </c>
    </row>
    <row r="24" spans="1:6" x14ac:dyDescent="0.25">
      <c r="A24" s="45" t="s">
        <v>33</v>
      </c>
      <c r="B24" s="45" t="s">
        <v>367</v>
      </c>
      <c r="C24" s="36" t="s">
        <v>368</v>
      </c>
      <c r="D24" s="27"/>
      <c r="E24" s="40">
        <v>109</v>
      </c>
      <c r="F24" s="38">
        <f t="shared" si="0"/>
        <v>0</v>
      </c>
    </row>
    <row r="25" spans="1:6" x14ac:dyDescent="0.25">
      <c r="A25" s="45" t="s">
        <v>33</v>
      </c>
      <c r="B25" s="45" t="s">
        <v>367</v>
      </c>
      <c r="C25" s="36" t="s">
        <v>368</v>
      </c>
      <c r="D25" s="27"/>
      <c r="E25" s="40">
        <v>109</v>
      </c>
      <c r="F25" s="38">
        <f t="shared" si="0"/>
        <v>0</v>
      </c>
    </row>
    <row r="26" spans="1:6" x14ac:dyDescent="0.25">
      <c r="A26" s="45" t="s">
        <v>33</v>
      </c>
      <c r="B26" s="45" t="s">
        <v>367</v>
      </c>
      <c r="C26" s="36" t="s">
        <v>368</v>
      </c>
      <c r="D26" s="27"/>
      <c r="E26" s="40">
        <v>109</v>
      </c>
      <c r="F26" s="38">
        <f t="shared" si="0"/>
        <v>0</v>
      </c>
    </row>
    <row r="27" spans="1:6" x14ac:dyDescent="0.25">
      <c r="A27" s="45" t="s">
        <v>33</v>
      </c>
      <c r="B27" s="45" t="s">
        <v>367</v>
      </c>
      <c r="C27" s="36" t="s">
        <v>368</v>
      </c>
      <c r="D27" s="27"/>
      <c r="E27" s="40">
        <v>109</v>
      </c>
      <c r="F27" s="38">
        <f t="shared" si="0"/>
        <v>0</v>
      </c>
    </row>
    <row r="28" spans="1:6" x14ac:dyDescent="0.25">
      <c r="A28" s="45" t="s">
        <v>33</v>
      </c>
      <c r="B28" s="45" t="s">
        <v>367</v>
      </c>
      <c r="C28" s="36" t="s">
        <v>368</v>
      </c>
      <c r="D28" s="27"/>
      <c r="E28" s="40">
        <v>109</v>
      </c>
      <c r="F28" s="38">
        <f t="shared" si="0"/>
        <v>0</v>
      </c>
    </row>
    <row r="29" spans="1:6" x14ac:dyDescent="0.25">
      <c r="A29" s="45" t="s">
        <v>66</v>
      </c>
      <c r="B29" s="45" t="s">
        <v>67</v>
      </c>
      <c r="C29" s="36" t="s">
        <v>11</v>
      </c>
      <c r="D29" s="27"/>
      <c r="E29" s="40">
        <v>25</v>
      </c>
      <c r="F29" s="38">
        <f t="shared" si="0"/>
        <v>0</v>
      </c>
    </row>
    <row r="30" spans="1:6" x14ac:dyDescent="0.25">
      <c r="A30" s="45" t="s">
        <v>66</v>
      </c>
      <c r="B30" s="45" t="s">
        <v>67</v>
      </c>
      <c r="C30" s="36" t="s">
        <v>11</v>
      </c>
      <c r="D30" s="27"/>
      <c r="E30" s="40">
        <v>25</v>
      </c>
      <c r="F30" s="38">
        <f t="shared" si="0"/>
        <v>0</v>
      </c>
    </row>
    <row r="31" spans="1:6" x14ac:dyDescent="0.25">
      <c r="A31" s="45" t="s">
        <v>66</v>
      </c>
      <c r="B31" s="45" t="s">
        <v>67</v>
      </c>
      <c r="C31" s="36" t="s">
        <v>11</v>
      </c>
      <c r="D31" s="27"/>
      <c r="E31" s="40">
        <v>25</v>
      </c>
      <c r="F31" s="38">
        <f t="shared" si="0"/>
        <v>0</v>
      </c>
    </row>
    <row r="32" spans="1:6" x14ac:dyDescent="0.25">
      <c r="A32" s="45" t="s">
        <v>66</v>
      </c>
      <c r="B32" s="45" t="s">
        <v>67</v>
      </c>
      <c r="C32" s="36" t="s">
        <v>11</v>
      </c>
      <c r="D32" s="27"/>
      <c r="E32" s="40">
        <v>25</v>
      </c>
      <c r="F32" s="38">
        <f t="shared" si="0"/>
        <v>0</v>
      </c>
    </row>
    <row r="33" spans="1:6" x14ac:dyDescent="0.25">
      <c r="A33" s="45" t="s">
        <v>66</v>
      </c>
      <c r="B33" s="45" t="s">
        <v>67</v>
      </c>
      <c r="C33" s="36" t="s">
        <v>11</v>
      </c>
      <c r="D33" s="27"/>
      <c r="E33" s="40">
        <v>25</v>
      </c>
      <c r="F33" s="38">
        <f t="shared" si="0"/>
        <v>0</v>
      </c>
    </row>
    <row r="34" spans="1:6" x14ac:dyDescent="0.25">
      <c r="A34" s="45" t="s">
        <v>66</v>
      </c>
      <c r="B34" s="45" t="s">
        <v>67</v>
      </c>
      <c r="C34" s="36" t="s">
        <v>11</v>
      </c>
      <c r="D34" s="27"/>
      <c r="E34" s="40">
        <v>25</v>
      </c>
      <c r="F34" s="38">
        <f t="shared" si="0"/>
        <v>0</v>
      </c>
    </row>
    <row r="35" spans="1:6" x14ac:dyDescent="0.25">
      <c r="A35" s="45" t="s">
        <v>66</v>
      </c>
      <c r="B35" s="45" t="s">
        <v>67</v>
      </c>
      <c r="C35" s="36" t="s">
        <v>11</v>
      </c>
      <c r="D35" s="27"/>
      <c r="E35" s="40">
        <v>25</v>
      </c>
      <c r="F35" s="38">
        <f t="shared" si="0"/>
        <v>0</v>
      </c>
    </row>
    <row r="36" spans="1:6" x14ac:dyDescent="0.25">
      <c r="A36" s="45" t="s">
        <v>66</v>
      </c>
      <c r="B36" s="45" t="s">
        <v>67</v>
      </c>
      <c r="C36" s="36" t="s">
        <v>11</v>
      </c>
      <c r="D36" s="27"/>
      <c r="E36" s="40">
        <v>25</v>
      </c>
      <c r="F36" s="38">
        <f t="shared" si="0"/>
        <v>0</v>
      </c>
    </row>
    <row r="37" spans="1:6" x14ac:dyDescent="0.25">
      <c r="A37" s="46" t="s">
        <v>42</v>
      </c>
      <c r="B37" s="47"/>
      <c r="C37" s="47"/>
      <c r="D37" s="28"/>
      <c r="E37" s="67">
        <f>SUM(E9:E36)</f>
        <v>4791</v>
      </c>
      <c r="F37" s="54">
        <f>SUM(F9:F36)</f>
        <v>0</v>
      </c>
    </row>
    <row r="38" spans="1:6" ht="15.75" thickBot="1" x14ac:dyDescent="0.3">
      <c r="A38" s="48"/>
      <c r="B38" s="48"/>
      <c r="C38" s="48"/>
      <c r="E38" s="48"/>
      <c r="F38" s="48"/>
    </row>
    <row r="39" spans="1:6" ht="15.75" thickBot="1" x14ac:dyDescent="0.3">
      <c r="A39" s="49" t="s">
        <v>371</v>
      </c>
      <c r="B39" s="50"/>
      <c r="C39" s="50"/>
      <c r="D39" s="23"/>
      <c r="E39" s="50"/>
      <c r="F39" s="55"/>
    </row>
    <row r="40" spans="1:6" x14ac:dyDescent="0.25">
      <c r="A40" s="48"/>
      <c r="B40" s="48"/>
      <c r="C40" s="48"/>
      <c r="E40" s="48"/>
      <c r="F40" s="48"/>
    </row>
    <row r="41" spans="1:6" x14ac:dyDescent="0.25">
      <c r="A41" s="51" t="s">
        <v>3</v>
      </c>
      <c r="B41" s="48"/>
      <c r="C41" s="48"/>
      <c r="E41" s="48"/>
      <c r="F41" s="48"/>
    </row>
    <row r="42" spans="1:6" ht="30" x14ac:dyDescent="0.25">
      <c r="A42" s="31" t="s">
        <v>4</v>
      </c>
      <c r="B42" s="31" t="s">
        <v>5</v>
      </c>
      <c r="C42" s="31" t="s">
        <v>6</v>
      </c>
      <c r="D42" s="26" t="s">
        <v>7</v>
      </c>
      <c r="E42" s="31" t="s">
        <v>8</v>
      </c>
      <c r="F42" s="52" t="s">
        <v>228</v>
      </c>
    </row>
    <row r="43" spans="1:6" x14ac:dyDescent="0.25">
      <c r="A43" s="45" t="s">
        <v>66</v>
      </c>
      <c r="B43" s="45" t="s">
        <v>372</v>
      </c>
      <c r="C43" s="36" t="s">
        <v>11</v>
      </c>
      <c r="D43" s="27"/>
      <c r="E43" s="40">
        <v>10</v>
      </c>
      <c r="F43" s="38">
        <f>SUM(E43*D43)</f>
        <v>0</v>
      </c>
    </row>
    <row r="44" spans="1:6" x14ac:dyDescent="0.25">
      <c r="A44" s="45" t="s">
        <v>36</v>
      </c>
      <c r="B44" s="45" t="s">
        <v>373</v>
      </c>
      <c r="C44" s="36" t="s">
        <v>18</v>
      </c>
      <c r="D44" s="27"/>
      <c r="E44" s="40">
        <v>820</v>
      </c>
      <c r="F44" s="38">
        <f>SUM(E44*D44)</f>
        <v>0</v>
      </c>
    </row>
    <row r="45" spans="1:6" x14ac:dyDescent="0.25">
      <c r="A45" s="46" t="s">
        <v>42</v>
      </c>
      <c r="B45" s="47"/>
      <c r="C45" s="47"/>
      <c r="D45" s="28"/>
      <c r="E45" s="67">
        <f>SUM(E43:E44)</f>
        <v>830</v>
      </c>
      <c r="F45" s="54">
        <f>SUM(F43:F44)</f>
        <v>0</v>
      </c>
    </row>
  </sheetData>
  <sheetProtection algorithmName="SHA-512" hashValue="/Odgn9dkwm4/fPCWB7zujLpIPSLCFu1/VdYuj/nc1TgPgCaBe7laZyLkdoZUsYbR9Sd9A9yRBhKN6rYPLgvRgw==" saltValue="pui0A800O1jyucBP5fhd+w==" spinCount="100000" sheet="1" objects="1" scenarios="1"/>
  <mergeCells count="2">
    <mergeCell ref="A1:B1"/>
    <mergeCell ref="A3:F3"/>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4"/>
  <sheetViews>
    <sheetView zoomScale="85" zoomScaleNormal="85" workbookViewId="0">
      <selection activeCell="K15" sqref="K15"/>
    </sheetView>
  </sheetViews>
  <sheetFormatPr defaultColWidth="9.140625" defaultRowHeight="15" x14ac:dyDescent="0.25"/>
  <cols>
    <col min="1" max="1" width="21" style="21" customWidth="1"/>
    <col min="2" max="2" width="14.42578125" style="21" customWidth="1"/>
    <col min="3" max="3" width="13.140625" style="21" customWidth="1"/>
    <col min="4" max="4" width="15" style="21" customWidth="1"/>
    <col min="5" max="5" width="4.7109375" style="21" customWidth="1"/>
    <col min="6" max="6" width="21.140625" style="21" customWidth="1"/>
    <col min="7" max="7" width="15.85546875" style="21" customWidth="1"/>
    <col min="8" max="8" width="12.85546875" style="21" customWidth="1"/>
    <col min="9" max="9" width="16.7109375" style="21" customWidth="1"/>
    <col min="10" max="16384" width="9.140625" style="21"/>
  </cols>
  <sheetData>
    <row r="1" spans="1:9" x14ac:dyDescent="0.25">
      <c r="A1" s="21" t="s">
        <v>374</v>
      </c>
    </row>
    <row r="2" spans="1:9" ht="15.75" thickBot="1" x14ac:dyDescent="0.3"/>
    <row r="3" spans="1:9" ht="15.75" thickBot="1" x14ac:dyDescent="0.3">
      <c r="A3" s="101" t="s">
        <v>375</v>
      </c>
      <c r="B3" s="102"/>
      <c r="C3" s="102"/>
      <c r="D3" s="103"/>
      <c r="F3" s="101" t="s">
        <v>375</v>
      </c>
      <c r="G3" s="102"/>
      <c r="H3" s="102"/>
      <c r="I3" s="103"/>
    </row>
    <row r="4" spans="1:9" ht="15.75" thickBot="1" x14ac:dyDescent="0.3"/>
    <row r="5" spans="1:9" ht="15.75" thickBot="1" x14ac:dyDescent="0.3">
      <c r="A5" s="104" t="s">
        <v>2</v>
      </c>
      <c r="B5" s="105"/>
      <c r="C5" s="105"/>
      <c r="D5" s="106"/>
      <c r="F5" s="104" t="s">
        <v>2</v>
      </c>
      <c r="G5" s="105"/>
      <c r="H5" s="105"/>
      <c r="I5" s="106"/>
    </row>
    <row r="6" spans="1:9" ht="30" x14ac:dyDescent="0.25">
      <c r="A6" s="31" t="s">
        <v>376</v>
      </c>
      <c r="B6" s="68" t="s">
        <v>7</v>
      </c>
      <c r="C6" s="71" t="s">
        <v>377</v>
      </c>
      <c r="D6" s="71" t="s">
        <v>228</v>
      </c>
      <c r="F6" s="31" t="s">
        <v>376</v>
      </c>
      <c r="G6" s="68" t="s">
        <v>7</v>
      </c>
      <c r="H6" s="71" t="s">
        <v>377</v>
      </c>
      <c r="I6" s="71" t="s">
        <v>228</v>
      </c>
    </row>
    <row r="7" spans="1:9" x14ac:dyDescent="0.25">
      <c r="A7" s="62" t="s">
        <v>378</v>
      </c>
      <c r="B7" s="27"/>
      <c r="C7" s="72">
        <v>360</v>
      </c>
      <c r="D7" s="38">
        <f>SUM(C7*B7)</f>
        <v>0</v>
      </c>
      <c r="F7" s="62" t="s">
        <v>379</v>
      </c>
      <c r="G7" s="27"/>
      <c r="H7" s="72">
        <v>360</v>
      </c>
      <c r="I7" s="38">
        <f>SUM(H7*G7)</f>
        <v>0</v>
      </c>
    </row>
    <row r="8" spans="1:9" x14ac:dyDescent="0.25">
      <c r="A8" s="70" t="s">
        <v>42</v>
      </c>
      <c r="B8" s="69"/>
      <c r="C8" s="73"/>
      <c r="D8" s="54">
        <f>SUM(D7)</f>
        <v>0</v>
      </c>
      <c r="F8" s="70" t="s">
        <v>42</v>
      </c>
      <c r="G8" s="69"/>
      <c r="H8" s="73"/>
      <c r="I8" s="54">
        <f>SUM(I7)</f>
        <v>0</v>
      </c>
    </row>
    <row r="9" spans="1:9" ht="15.75" thickBot="1" x14ac:dyDescent="0.3"/>
    <row r="10" spans="1:9" ht="15.75" thickBot="1" x14ac:dyDescent="0.3">
      <c r="A10" s="104" t="s">
        <v>44</v>
      </c>
      <c r="B10" s="105"/>
      <c r="C10" s="105"/>
      <c r="D10" s="106"/>
      <c r="F10" s="104" t="s">
        <v>44</v>
      </c>
      <c r="G10" s="105"/>
      <c r="H10" s="105"/>
      <c r="I10" s="106"/>
    </row>
    <row r="11" spans="1:9" ht="30" x14ac:dyDescent="0.25">
      <c r="A11" s="31" t="s">
        <v>376</v>
      </c>
      <c r="B11" s="68" t="s">
        <v>7</v>
      </c>
      <c r="C11" s="71" t="s">
        <v>377</v>
      </c>
      <c r="D11" s="71" t="s">
        <v>228</v>
      </c>
      <c r="F11" s="31" t="s">
        <v>376</v>
      </c>
      <c r="G11" s="68" t="s">
        <v>7</v>
      </c>
      <c r="H11" s="71" t="s">
        <v>377</v>
      </c>
      <c r="I11" s="71" t="s">
        <v>228</v>
      </c>
    </row>
    <row r="12" spans="1:9" x14ac:dyDescent="0.25">
      <c r="A12" s="62" t="s">
        <v>378</v>
      </c>
      <c r="B12" s="27"/>
      <c r="C12" s="72">
        <v>400</v>
      </c>
      <c r="D12" s="38">
        <f>SUM(C12*B12)</f>
        <v>0</v>
      </c>
      <c r="F12" s="62" t="s">
        <v>379</v>
      </c>
      <c r="G12" s="27"/>
      <c r="H12" s="72">
        <v>400</v>
      </c>
      <c r="I12" s="38">
        <f>SUM(H12*G12)</f>
        <v>0</v>
      </c>
    </row>
    <row r="13" spans="1:9" x14ac:dyDescent="0.25">
      <c r="A13" s="70" t="s">
        <v>42</v>
      </c>
      <c r="B13" s="69"/>
      <c r="C13" s="73"/>
      <c r="D13" s="54">
        <f>SUM(D12)</f>
        <v>0</v>
      </c>
      <c r="F13" s="70" t="s">
        <v>42</v>
      </c>
      <c r="G13" s="69"/>
      <c r="H13" s="73"/>
      <c r="I13" s="54">
        <f>SUM(I12)</f>
        <v>0</v>
      </c>
    </row>
    <row r="14" spans="1:9" ht="15.75" thickBot="1" x14ac:dyDescent="0.3">
      <c r="C14" s="48"/>
      <c r="D14" s="48"/>
    </row>
    <row r="15" spans="1:9" ht="15.75" thickBot="1" x14ac:dyDescent="0.3">
      <c r="A15" s="104" t="s">
        <v>102</v>
      </c>
      <c r="B15" s="105"/>
      <c r="C15" s="105"/>
      <c r="D15" s="106"/>
      <c r="F15" s="104" t="s">
        <v>102</v>
      </c>
      <c r="G15" s="105"/>
      <c r="H15" s="105"/>
      <c r="I15" s="106"/>
    </row>
    <row r="16" spans="1:9" ht="30" x14ac:dyDescent="0.25">
      <c r="A16" s="31" t="s">
        <v>376</v>
      </c>
      <c r="B16" s="68" t="s">
        <v>7</v>
      </c>
      <c r="C16" s="71" t="s">
        <v>377</v>
      </c>
      <c r="D16" s="71" t="s">
        <v>228</v>
      </c>
      <c r="F16" s="31" t="s">
        <v>376</v>
      </c>
      <c r="G16" s="68" t="s">
        <v>7</v>
      </c>
      <c r="H16" s="71" t="s">
        <v>377</v>
      </c>
      <c r="I16" s="71" t="s">
        <v>228</v>
      </c>
    </row>
    <row r="17" spans="1:9" x14ac:dyDescent="0.25">
      <c r="A17" s="62" t="s">
        <v>378</v>
      </c>
      <c r="B17" s="27"/>
      <c r="C17" s="72">
        <v>753</v>
      </c>
      <c r="D17" s="38">
        <f>SUM(C17*B17)</f>
        <v>0</v>
      </c>
      <c r="F17" s="62" t="s">
        <v>379</v>
      </c>
      <c r="G17" s="27"/>
      <c r="H17" s="72">
        <v>753</v>
      </c>
      <c r="I17" s="38">
        <f>SUM(H17*G17)</f>
        <v>0</v>
      </c>
    </row>
    <row r="18" spans="1:9" x14ac:dyDescent="0.25">
      <c r="A18" s="70" t="s">
        <v>42</v>
      </c>
      <c r="B18" s="69"/>
      <c r="C18" s="73"/>
      <c r="D18" s="54">
        <f>SUM(D17)</f>
        <v>0</v>
      </c>
      <c r="F18" s="70" t="s">
        <v>42</v>
      </c>
      <c r="G18" s="69"/>
      <c r="H18" s="73"/>
      <c r="I18" s="54">
        <f>SUM(I17)</f>
        <v>0</v>
      </c>
    </row>
    <row r="19" spans="1:9" ht="15.75" thickBot="1" x14ac:dyDescent="0.3"/>
    <row r="20" spans="1:9" ht="15.75" thickBot="1" x14ac:dyDescent="0.3">
      <c r="A20" s="104" t="s">
        <v>143</v>
      </c>
      <c r="B20" s="105"/>
      <c r="C20" s="105"/>
      <c r="D20" s="106"/>
      <c r="F20" s="104" t="s">
        <v>143</v>
      </c>
      <c r="G20" s="105"/>
      <c r="H20" s="105"/>
      <c r="I20" s="106"/>
    </row>
    <row r="21" spans="1:9" ht="30" x14ac:dyDescent="0.25">
      <c r="A21" s="31" t="s">
        <v>376</v>
      </c>
      <c r="B21" s="68" t="s">
        <v>7</v>
      </c>
      <c r="C21" s="71" t="s">
        <v>377</v>
      </c>
      <c r="D21" s="71" t="s">
        <v>228</v>
      </c>
      <c r="F21" s="31" t="s">
        <v>376</v>
      </c>
      <c r="G21" s="68" t="s">
        <v>7</v>
      </c>
      <c r="H21" s="71" t="s">
        <v>377</v>
      </c>
      <c r="I21" s="71" t="s">
        <v>228</v>
      </c>
    </row>
    <row r="22" spans="1:9" x14ac:dyDescent="0.25">
      <c r="A22" s="62" t="s">
        <v>378</v>
      </c>
      <c r="B22" s="27"/>
      <c r="C22" s="72">
        <v>998</v>
      </c>
      <c r="D22" s="38">
        <f>SUM(C22*B22)</f>
        <v>0</v>
      </c>
      <c r="F22" s="62" t="s">
        <v>379</v>
      </c>
      <c r="G22" s="27"/>
      <c r="H22" s="72">
        <v>998</v>
      </c>
      <c r="I22" s="38">
        <f>SUM(H22*G22)</f>
        <v>0</v>
      </c>
    </row>
    <row r="23" spans="1:9" x14ac:dyDescent="0.25">
      <c r="A23" s="70" t="s">
        <v>42</v>
      </c>
      <c r="B23" s="69"/>
      <c r="C23" s="73"/>
      <c r="D23" s="54">
        <f>SUM(D22)</f>
        <v>0</v>
      </c>
      <c r="F23" s="70" t="s">
        <v>42</v>
      </c>
      <c r="G23" s="69"/>
      <c r="H23" s="73"/>
      <c r="I23" s="54">
        <f>SUM(I22)</f>
        <v>0</v>
      </c>
    </row>
    <row r="24" spans="1:9" ht="15.75" thickBot="1" x14ac:dyDescent="0.3"/>
    <row r="25" spans="1:9" ht="15.75" thickBot="1" x14ac:dyDescent="0.3">
      <c r="A25" s="104" t="s">
        <v>188</v>
      </c>
      <c r="B25" s="105"/>
      <c r="C25" s="105"/>
      <c r="D25" s="106"/>
      <c r="F25" s="104" t="s">
        <v>188</v>
      </c>
      <c r="G25" s="105"/>
      <c r="H25" s="105"/>
      <c r="I25" s="106"/>
    </row>
    <row r="26" spans="1:9" ht="30" x14ac:dyDescent="0.25">
      <c r="A26" s="31" t="s">
        <v>376</v>
      </c>
      <c r="B26" s="68" t="s">
        <v>7</v>
      </c>
      <c r="C26" s="71" t="s">
        <v>377</v>
      </c>
      <c r="D26" s="71" t="s">
        <v>228</v>
      </c>
      <c r="F26" s="31" t="s">
        <v>376</v>
      </c>
      <c r="G26" s="68" t="s">
        <v>7</v>
      </c>
      <c r="H26" s="71" t="s">
        <v>377</v>
      </c>
      <c r="I26" s="71" t="s">
        <v>228</v>
      </c>
    </row>
    <row r="27" spans="1:9" x14ac:dyDescent="0.25">
      <c r="A27" s="62" t="s">
        <v>378</v>
      </c>
      <c r="B27" s="27"/>
      <c r="C27" s="72">
        <v>355</v>
      </c>
      <c r="D27" s="38">
        <f>SUM(C27*B27)</f>
        <v>0</v>
      </c>
      <c r="F27" s="62" t="s">
        <v>379</v>
      </c>
      <c r="G27" s="27"/>
      <c r="H27" s="72">
        <v>355</v>
      </c>
      <c r="I27" s="38">
        <f>SUM(H27*G27)</f>
        <v>0</v>
      </c>
    </row>
    <row r="28" spans="1:9" x14ac:dyDescent="0.25">
      <c r="A28" s="70" t="s">
        <v>42</v>
      </c>
      <c r="B28" s="69"/>
      <c r="C28" s="73"/>
      <c r="D28" s="54">
        <f>SUM(D27)</f>
        <v>0</v>
      </c>
      <c r="F28" s="70" t="s">
        <v>42</v>
      </c>
      <c r="G28" s="69"/>
      <c r="H28" s="73"/>
      <c r="I28" s="54">
        <f>SUM(I27)</f>
        <v>0</v>
      </c>
    </row>
    <row r="29" spans="1:9" ht="15.75" thickBot="1" x14ac:dyDescent="0.3">
      <c r="F29" s="48"/>
    </row>
    <row r="30" spans="1:9" ht="15.75" thickBot="1" x14ac:dyDescent="0.3">
      <c r="A30" s="101" t="s">
        <v>380</v>
      </c>
      <c r="B30" s="102"/>
      <c r="C30" s="102"/>
      <c r="D30" s="103"/>
      <c r="F30" s="101" t="s">
        <v>380</v>
      </c>
      <c r="G30" s="102"/>
      <c r="H30" s="102"/>
      <c r="I30" s="103"/>
    </row>
    <row r="31" spans="1:9" ht="15.75" thickBot="1" x14ac:dyDescent="0.3"/>
    <row r="32" spans="1:9" ht="15.75" thickBot="1" x14ac:dyDescent="0.3">
      <c r="A32" s="104" t="s">
        <v>229</v>
      </c>
      <c r="B32" s="105"/>
      <c r="C32" s="105"/>
      <c r="D32" s="106"/>
      <c r="F32" s="104" t="s">
        <v>229</v>
      </c>
      <c r="G32" s="105"/>
      <c r="H32" s="105"/>
      <c r="I32" s="106"/>
    </row>
    <row r="33" spans="1:9" ht="30" x14ac:dyDescent="0.25">
      <c r="A33" s="31" t="s">
        <v>376</v>
      </c>
      <c r="B33" s="68" t="s">
        <v>7</v>
      </c>
      <c r="C33" s="71" t="s">
        <v>377</v>
      </c>
      <c r="D33" s="71" t="s">
        <v>228</v>
      </c>
      <c r="F33" s="31" t="s">
        <v>376</v>
      </c>
      <c r="G33" s="68" t="s">
        <v>7</v>
      </c>
      <c r="H33" s="71" t="s">
        <v>377</v>
      </c>
      <c r="I33" s="71" t="s">
        <v>228</v>
      </c>
    </row>
    <row r="34" spans="1:9" x14ac:dyDescent="0.25">
      <c r="A34" s="62" t="s">
        <v>378</v>
      </c>
      <c r="B34" s="27"/>
      <c r="C34" s="72">
        <v>250</v>
      </c>
      <c r="D34" s="38">
        <f>SUM(C34*B34)</f>
        <v>0</v>
      </c>
      <c r="F34" s="62" t="s">
        <v>379</v>
      </c>
      <c r="G34" s="27"/>
      <c r="H34" s="72">
        <v>250</v>
      </c>
      <c r="I34" s="38">
        <f>SUM(H34*G34)</f>
        <v>0</v>
      </c>
    </row>
    <row r="35" spans="1:9" x14ac:dyDescent="0.25">
      <c r="A35" s="70" t="s">
        <v>42</v>
      </c>
      <c r="B35" s="69"/>
      <c r="C35" s="73"/>
      <c r="D35" s="54">
        <f>SUM(D34)</f>
        <v>0</v>
      </c>
      <c r="F35" s="70" t="s">
        <v>42</v>
      </c>
      <c r="G35" s="69"/>
      <c r="H35" s="73"/>
      <c r="I35" s="54">
        <f>SUM(I34)</f>
        <v>0</v>
      </c>
    </row>
    <row r="36" spans="1:9" ht="15.75" thickBot="1" x14ac:dyDescent="0.3"/>
    <row r="37" spans="1:9" ht="15.75" thickBot="1" x14ac:dyDescent="0.3">
      <c r="A37" s="104" t="s">
        <v>241</v>
      </c>
      <c r="B37" s="105"/>
      <c r="C37" s="105"/>
      <c r="D37" s="106"/>
      <c r="F37" s="104" t="s">
        <v>241</v>
      </c>
      <c r="G37" s="105"/>
      <c r="H37" s="105"/>
      <c r="I37" s="106"/>
    </row>
    <row r="38" spans="1:9" ht="30" x14ac:dyDescent="0.25">
      <c r="A38" s="31" t="s">
        <v>376</v>
      </c>
      <c r="B38" s="68" t="s">
        <v>7</v>
      </c>
      <c r="C38" s="71" t="s">
        <v>377</v>
      </c>
      <c r="D38" s="71" t="s">
        <v>228</v>
      </c>
      <c r="F38" s="31" t="s">
        <v>376</v>
      </c>
      <c r="G38" s="68" t="s">
        <v>7</v>
      </c>
      <c r="H38" s="71" t="s">
        <v>377</v>
      </c>
      <c r="I38" s="71" t="s">
        <v>228</v>
      </c>
    </row>
    <row r="39" spans="1:9" x14ac:dyDescent="0.25">
      <c r="A39" s="62" t="s">
        <v>378</v>
      </c>
      <c r="B39" s="27"/>
      <c r="C39" s="72">
        <v>215</v>
      </c>
      <c r="D39" s="38">
        <f>SUM(C39*B39)</f>
        <v>0</v>
      </c>
      <c r="F39" s="62" t="s">
        <v>379</v>
      </c>
      <c r="G39" s="27"/>
      <c r="H39" s="72">
        <v>215</v>
      </c>
      <c r="I39" s="38">
        <f>SUM(H39*G39)</f>
        <v>0</v>
      </c>
    </row>
    <row r="40" spans="1:9" x14ac:dyDescent="0.25">
      <c r="A40" s="70" t="s">
        <v>42</v>
      </c>
      <c r="B40" s="69"/>
      <c r="C40" s="73"/>
      <c r="D40" s="54">
        <f>SUM(D39)</f>
        <v>0</v>
      </c>
      <c r="F40" s="70" t="s">
        <v>42</v>
      </c>
      <c r="G40" s="69"/>
      <c r="H40" s="73"/>
      <c r="I40" s="54">
        <f>SUM(I39)</f>
        <v>0</v>
      </c>
    </row>
    <row r="41" spans="1:9" ht="15.75" thickBot="1" x14ac:dyDescent="0.3"/>
    <row r="42" spans="1:9" ht="15.75" thickBot="1" x14ac:dyDescent="0.3">
      <c r="A42" s="104" t="s">
        <v>248</v>
      </c>
      <c r="B42" s="105"/>
      <c r="C42" s="105"/>
      <c r="D42" s="106"/>
      <c r="F42" s="104" t="s">
        <v>248</v>
      </c>
      <c r="G42" s="105"/>
      <c r="H42" s="105"/>
      <c r="I42" s="106"/>
    </row>
    <row r="43" spans="1:9" ht="30" x14ac:dyDescent="0.25">
      <c r="A43" s="31" t="s">
        <v>376</v>
      </c>
      <c r="B43" s="68" t="s">
        <v>7</v>
      </c>
      <c r="C43" s="71" t="s">
        <v>377</v>
      </c>
      <c r="D43" s="71" t="s">
        <v>228</v>
      </c>
      <c r="F43" s="31" t="s">
        <v>376</v>
      </c>
      <c r="G43" s="68" t="s">
        <v>7</v>
      </c>
      <c r="H43" s="71" t="s">
        <v>377</v>
      </c>
      <c r="I43" s="71" t="s">
        <v>228</v>
      </c>
    </row>
    <row r="44" spans="1:9" x14ac:dyDescent="0.25">
      <c r="A44" s="62" t="s">
        <v>378</v>
      </c>
      <c r="B44" s="27"/>
      <c r="C44" s="72">
        <v>40</v>
      </c>
      <c r="D44" s="38">
        <f>SUM(C44*B44)</f>
        <v>0</v>
      </c>
      <c r="F44" s="62" t="s">
        <v>379</v>
      </c>
      <c r="G44" s="27"/>
      <c r="H44" s="72">
        <v>40</v>
      </c>
      <c r="I44" s="38">
        <f>SUM(H44*G44)</f>
        <v>0</v>
      </c>
    </row>
    <row r="45" spans="1:9" x14ac:dyDescent="0.25">
      <c r="A45" s="70" t="s">
        <v>42</v>
      </c>
      <c r="B45" s="69"/>
      <c r="C45" s="73"/>
      <c r="D45" s="54">
        <f>SUM(D44)</f>
        <v>0</v>
      </c>
      <c r="F45" s="74" t="s">
        <v>42</v>
      </c>
      <c r="G45" s="61"/>
      <c r="H45" s="72"/>
      <c r="I45" s="38">
        <f>SUM(I44)</f>
        <v>0</v>
      </c>
    </row>
    <row r="46" spans="1:9" ht="15.75" thickBot="1" x14ac:dyDescent="0.3"/>
    <row r="47" spans="1:9" ht="15.75" thickBot="1" x14ac:dyDescent="0.3">
      <c r="A47" s="104" t="s">
        <v>261</v>
      </c>
      <c r="B47" s="105"/>
      <c r="C47" s="105"/>
      <c r="D47" s="106"/>
      <c r="F47" s="104" t="s">
        <v>261</v>
      </c>
      <c r="G47" s="105"/>
      <c r="H47" s="105"/>
      <c r="I47" s="106"/>
    </row>
    <row r="48" spans="1:9" ht="30" x14ac:dyDescent="0.25">
      <c r="A48" s="31" t="s">
        <v>376</v>
      </c>
      <c r="B48" s="68" t="s">
        <v>7</v>
      </c>
      <c r="C48" s="71" t="s">
        <v>377</v>
      </c>
      <c r="D48" s="71" t="s">
        <v>228</v>
      </c>
      <c r="F48" s="31" t="s">
        <v>376</v>
      </c>
      <c r="G48" s="68" t="s">
        <v>7</v>
      </c>
      <c r="H48" s="71" t="s">
        <v>377</v>
      </c>
      <c r="I48" s="71" t="s">
        <v>228</v>
      </c>
    </row>
    <row r="49" spans="1:9" x14ac:dyDescent="0.25">
      <c r="A49" s="62" t="s">
        <v>378</v>
      </c>
      <c r="B49" s="27"/>
      <c r="C49" s="72">
        <v>100</v>
      </c>
      <c r="D49" s="38">
        <f>SUM(C49*B49)</f>
        <v>0</v>
      </c>
      <c r="F49" s="62" t="s">
        <v>379</v>
      </c>
      <c r="G49" s="27"/>
      <c r="H49" s="72">
        <v>100</v>
      </c>
      <c r="I49" s="38">
        <f>SUM(H49*G49)</f>
        <v>0</v>
      </c>
    </row>
    <row r="50" spans="1:9" x14ac:dyDescent="0.25">
      <c r="A50" s="70" t="s">
        <v>42</v>
      </c>
      <c r="B50" s="69"/>
      <c r="C50" s="73"/>
      <c r="D50" s="54">
        <f>SUM(D49)</f>
        <v>0</v>
      </c>
      <c r="F50" s="70" t="s">
        <v>42</v>
      </c>
      <c r="G50" s="69"/>
      <c r="H50" s="73"/>
      <c r="I50" s="54">
        <f>SUM(I49)</f>
        <v>0</v>
      </c>
    </row>
    <row r="51" spans="1:9" ht="15.75" thickBot="1" x14ac:dyDescent="0.3"/>
    <row r="52" spans="1:9" ht="15.75" thickBot="1" x14ac:dyDescent="0.3">
      <c r="A52" s="104" t="s">
        <v>283</v>
      </c>
      <c r="B52" s="105"/>
      <c r="C52" s="105"/>
      <c r="D52" s="106"/>
      <c r="F52" s="104" t="s">
        <v>283</v>
      </c>
      <c r="G52" s="105"/>
      <c r="H52" s="105"/>
      <c r="I52" s="106"/>
    </row>
    <row r="53" spans="1:9" ht="30" x14ac:dyDescent="0.25">
      <c r="A53" s="31" t="s">
        <v>376</v>
      </c>
      <c r="B53" s="68" t="s">
        <v>7</v>
      </c>
      <c r="C53" s="71" t="s">
        <v>377</v>
      </c>
      <c r="D53" s="71" t="s">
        <v>228</v>
      </c>
      <c r="F53" s="31" t="s">
        <v>376</v>
      </c>
      <c r="G53" s="68" t="s">
        <v>7</v>
      </c>
      <c r="H53" s="71" t="s">
        <v>377</v>
      </c>
      <c r="I53" s="71" t="s">
        <v>228</v>
      </c>
    </row>
    <row r="54" spans="1:9" x14ac:dyDescent="0.25">
      <c r="A54" s="62" t="s">
        <v>378</v>
      </c>
      <c r="B54" s="27"/>
      <c r="C54" s="72">
        <v>75</v>
      </c>
      <c r="D54" s="38">
        <f>SUM(C54*B54)</f>
        <v>0</v>
      </c>
      <c r="F54" s="62" t="s">
        <v>379</v>
      </c>
      <c r="G54" s="27"/>
      <c r="H54" s="72">
        <v>75</v>
      </c>
      <c r="I54" s="38">
        <f>SUM(H54*G54)</f>
        <v>0</v>
      </c>
    </row>
    <row r="55" spans="1:9" x14ac:dyDescent="0.25">
      <c r="A55" s="70" t="s">
        <v>42</v>
      </c>
      <c r="B55" s="69"/>
      <c r="C55" s="73"/>
      <c r="D55" s="54">
        <f>SUM(D54)</f>
        <v>0</v>
      </c>
      <c r="F55" s="70" t="s">
        <v>42</v>
      </c>
      <c r="G55" s="69"/>
      <c r="H55" s="73"/>
      <c r="I55" s="54">
        <f>SUM(I54)</f>
        <v>0</v>
      </c>
    </row>
    <row r="56" spans="1:9" ht="15.75" thickBot="1" x14ac:dyDescent="0.3"/>
    <row r="57" spans="1:9" ht="15.75" thickBot="1" x14ac:dyDescent="0.3">
      <c r="A57" s="104" t="s">
        <v>295</v>
      </c>
      <c r="B57" s="105"/>
      <c r="C57" s="105"/>
      <c r="D57" s="106"/>
      <c r="F57" s="104" t="s">
        <v>295</v>
      </c>
      <c r="G57" s="105"/>
      <c r="H57" s="105"/>
      <c r="I57" s="106"/>
    </row>
    <row r="58" spans="1:9" ht="30" x14ac:dyDescent="0.25">
      <c r="A58" s="31" t="s">
        <v>376</v>
      </c>
      <c r="B58" s="68" t="s">
        <v>7</v>
      </c>
      <c r="C58" s="71" t="s">
        <v>377</v>
      </c>
      <c r="D58" s="71" t="s">
        <v>228</v>
      </c>
      <c r="F58" s="31" t="s">
        <v>376</v>
      </c>
      <c r="G58" s="68" t="s">
        <v>7</v>
      </c>
      <c r="H58" s="71" t="s">
        <v>377</v>
      </c>
      <c r="I58" s="71" t="s">
        <v>228</v>
      </c>
    </row>
    <row r="59" spans="1:9" x14ac:dyDescent="0.25">
      <c r="A59" s="62" t="s">
        <v>378</v>
      </c>
      <c r="B59" s="27"/>
      <c r="C59" s="72">
        <v>100</v>
      </c>
      <c r="D59" s="38">
        <f>SUM(C59*B59)</f>
        <v>0</v>
      </c>
      <c r="F59" s="62" t="s">
        <v>379</v>
      </c>
      <c r="G59" s="27"/>
      <c r="H59" s="72">
        <v>100</v>
      </c>
      <c r="I59" s="38">
        <f>SUM(H59*G59)</f>
        <v>0</v>
      </c>
    </row>
    <row r="60" spans="1:9" x14ac:dyDescent="0.25">
      <c r="A60" s="70" t="s">
        <v>42</v>
      </c>
      <c r="B60" s="69"/>
      <c r="C60" s="73"/>
      <c r="D60" s="54">
        <f>SUM(D59)</f>
        <v>0</v>
      </c>
      <c r="F60" s="70" t="s">
        <v>42</v>
      </c>
      <c r="G60" s="69"/>
      <c r="H60" s="73"/>
      <c r="I60" s="54">
        <f>SUM(I59)</f>
        <v>0</v>
      </c>
    </row>
    <row r="61" spans="1:9" ht="15.75" thickBot="1" x14ac:dyDescent="0.3">
      <c r="A61" s="48"/>
    </row>
    <row r="62" spans="1:9" ht="15.75" thickBot="1" x14ac:dyDescent="0.3">
      <c r="A62" s="104" t="s">
        <v>310</v>
      </c>
      <c r="B62" s="105"/>
      <c r="C62" s="105"/>
      <c r="D62" s="106"/>
      <c r="F62" s="104" t="s">
        <v>310</v>
      </c>
      <c r="G62" s="105"/>
      <c r="H62" s="105"/>
      <c r="I62" s="106"/>
    </row>
    <row r="63" spans="1:9" ht="30" x14ac:dyDescent="0.25">
      <c r="A63" s="31" t="s">
        <v>376</v>
      </c>
      <c r="B63" s="68" t="s">
        <v>7</v>
      </c>
      <c r="C63" s="71" t="s">
        <v>377</v>
      </c>
      <c r="D63" s="71" t="s">
        <v>228</v>
      </c>
      <c r="F63" s="31" t="s">
        <v>376</v>
      </c>
      <c r="G63" s="68" t="s">
        <v>7</v>
      </c>
      <c r="H63" s="71" t="s">
        <v>377</v>
      </c>
      <c r="I63" s="71" t="s">
        <v>228</v>
      </c>
    </row>
    <row r="64" spans="1:9" x14ac:dyDescent="0.25">
      <c r="A64" s="62" t="s">
        <v>378</v>
      </c>
      <c r="B64" s="27"/>
      <c r="C64" s="72">
        <v>50</v>
      </c>
      <c r="D64" s="38">
        <f>SUM(C64*B64)</f>
        <v>0</v>
      </c>
      <c r="F64" s="62" t="s">
        <v>379</v>
      </c>
      <c r="G64" s="27"/>
      <c r="H64" s="72">
        <v>50</v>
      </c>
      <c r="I64" s="38">
        <f>SUM(H64*G64)</f>
        <v>0</v>
      </c>
    </row>
    <row r="65" spans="1:9" x14ac:dyDescent="0.25">
      <c r="A65" s="70" t="s">
        <v>42</v>
      </c>
      <c r="B65" s="69"/>
      <c r="C65" s="73"/>
      <c r="D65" s="54">
        <f>SUM(D64)</f>
        <v>0</v>
      </c>
      <c r="F65" s="70" t="s">
        <v>42</v>
      </c>
      <c r="G65" s="69"/>
      <c r="H65" s="73"/>
      <c r="I65" s="54">
        <f>SUM(I64)</f>
        <v>0</v>
      </c>
    </row>
    <row r="66" spans="1:9" ht="15.75" thickBot="1" x14ac:dyDescent="0.3"/>
    <row r="67" spans="1:9" ht="15.75" thickBot="1" x14ac:dyDescent="0.3">
      <c r="A67" s="104" t="s">
        <v>317</v>
      </c>
      <c r="B67" s="105"/>
      <c r="C67" s="105"/>
      <c r="D67" s="106"/>
      <c r="F67" s="104" t="s">
        <v>317</v>
      </c>
      <c r="G67" s="105"/>
      <c r="H67" s="105"/>
      <c r="I67" s="106"/>
    </row>
    <row r="68" spans="1:9" ht="30" x14ac:dyDescent="0.25">
      <c r="A68" s="31" t="s">
        <v>376</v>
      </c>
      <c r="B68" s="68" t="s">
        <v>7</v>
      </c>
      <c r="C68" s="71" t="s">
        <v>377</v>
      </c>
      <c r="D68" s="71" t="s">
        <v>228</v>
      </c>
      <c r="F68" s="31" t="s">
        <v>376</v>
      </c>
      <c r="G68" s="68" t="s">
        <v>7</v>
      </c>
      <c r="H68" s="71" t="s">
        <v>377</v>
      </c>
      <c r="I68" s="71" t="s">
        <v>228</v>
      </c>
    </row>
    <row r="69" spans="1:9" x14ac:dyDescent="0.25">
      <c r="A69" s="62" t="s">
        <v>378</v>
      </c>
      <c r="B69" s="27"/>
      <c r="C69" s="72">
        <v>100</v>
      </c>
      <c r="D69" s="38">
        <f>SUM(C69*B69)</f>
        <v>0</v>
      </c>
      <c r="F69" s="62" t="s">
        <v>379</v>
      </c>
      <c r="G69" s="27"/>
      <c r="H69" s="72">
        <v>100</v>
      </c>
      <c r="I69" s="38">
        <f>SUM(H69*G69)</f>
        <v>0</v>
      </c>
    </row>
    <row r="70" spans="1:9" x14ac:dyDescent="0.25">
      <c r="A70" s="70" t="s">
        <v>42</v>
      </c>
      <c r="B70" s="69"/>
      <c r="C70" s="73"/>
      <c r="D70" s="54">
        <f>SUM(D69)</f>
        <v>0</v>
      </c>
      <c r="F70" s="70" t="s">
        <v>42</v>
      </c>
      <c r="G70" s="69"/>
      <c r="H70" s="73"/>
      <c r="I70" s="54">
        <f>SUM(I69)</f>
        <v>0</v>
      </c>
    </row>
    <row r="71" spans="1:9" ht="15.75" thickBot="1" x14ac:dyDescent="0.3"/>
    <row r="72" spans="1:9" ht="15.75" thickBot="1" x14ac:dyDescent="0.3">
      <c r="A72" s="101" t="s">
        <v>381</v>
      </c>
      <c r="B72" s="102"/>
      <c r="C72" s="102"/>
      <c r="D72" s="103"/>
      <c r="F72" s="101" t="s">
        <v>381</v>
      </c>
      <c r="G72" s="102"/>
      <c r="H72" s="102"/>
      <c r="I72" s="103"/>
    </row>
    <row r="73" spans="1:9" ht="15.75" thickBot="1" x14ac:dyDescent="0.3"/>
    <row r="74" spans="1:9" ht="15.75" thickBot="1" x14ac:dyDescent="0.3">
      <c r="A74" s="104" t="s">
        <v>333</v>
      </c>
      <c r="B74" s="105"/>
      <c r="C74" s="105"/>
      <c r="D74" s="106"/>
      <c r="F74" s="104" t="s">
        <v>333</v>
      </c>
      <c r="G74" s="105"/>
      <c r="H74" s="105"/>
      <c r="I74" s="106"/>
    </row>
    <row r="75" spans="1:9" ht="30" x14ac:dyDescent="0.25">
      <c r="A75" s="31" t="s">
        <v>376</v>
      </c>
      <c r="B75" s="68" t="s">
        <v>7</v>
      </c>
      <c r="C75" s="71" t="s">
        <v>377</v>
      </c>
      <c r="D75" s="71" t="s">
        <v>228</v>
      </c>
      <c r="F75" s="31" t="s">
        <v>376</v>
      </c>
      <c r="G75" s="68" t="s">
        <v>7</v>
      </c>
      <c r="H75" s="71" t="s">
        <v>377</v>
      </c>
      <c r="I75" s="71" t="s">
        <v>228</v>
      </c>
    </row>
    <row r="76" spans="1:9" x14ac:dyDescent="0.25">
      <c r="A76" s="62" t="s">
        <v>378</v>
      </c>
      <c r="B76" s="27"/>
      <c r="C76" s="72">
        <v>16</v>
      </c>
      <c r="D76" s="38">
        <f>SUM(C76*B76)</f>
        <v>0</v>
      </c>
      <c r="F76" s="62" t="s">
        <v>379</v>
      </c>
      <c r="G76" s="27"/>
      <c r="H76" s="72">
        <v>16</v>
      </c>
      <c r="I76" s="38">
        <f>SUM(H76*G76)</f>
        <v>0</v>
      </c>
    </row>
    <row r="77" spans="1:9" x14ac:dyDescent="0.25">
      <c r="A77" s="70" t="s">
        <v>42</v>
      </c>
      <c r="B77" s="69"/>
      <c r="C77" s="73"/>
      <c r="D77" s="54">
        <f>SUM(D76)</f>
        <v>0</v>
      </c>
      <c r="F77" s="70" t="s">
        <v>42</v>
      </c>
      <c r="G77" s="69"/>
      <c r="H77" s="73"/>
      <c r="I77" s="54">
        <f>SUM(I76)</f>
        <v>0</v>
      </c>
    </row>
    <row r="78" spans="1:9" ht="15.75" thickBot="1" x14ac:dyDescent="0.3"/>
    <row r="79" spans="1:9" ht="15.75" thickBot="1" x14ac:dyDescent="0.3">
      <c r="A79" s="104" t="s">
        <v>334</v>
      </c>
      <c r="B79" s="105"/>
      <c r="C79" s="105"/>
      <c r="D79" s="106"/>
      <c r="F79" s="104" t="s">
        <v>334</v>
      </c>
      <c r="G79" s="105"/>
      <c r="H79" s="105"/>
      <c r="I79" s="106"/>
    </row>
    <row r="80" spans="1:9" ht="30" x14ac:dyDescent="0.25">
      <c r="A80" s="31" t="s">
        <v>376</v>
      </c>
      <c r="B80" s="68" t="s">
        <v>7</v>
      </c>
      <c r="C80" s="71" t="s">
        <v>377</v>
      </c>
      <c r="D80" s="71" t="s">
        <v>228</v>
      </c>
      <c r="F80" s="31" t="s">
        <v>376</v>
      </c>
      <c r="G80" s="68" t="s">
        <v>7</v>
      </c>
      <c r="H80" s="71" t="s">
        <v>377</v>
      </c>
      <c r="I80" s="71" t="s">
        <v>228</v>
      </c>
    </row>
    <row r="81" spans="1:9" x14ac:dyDescent="0.25">
      <c r="A81" s="62" t="s">
        <v>378</v>
      </c>
      <c r="B81" s="27"/>
      <c r="C81" s="72">
        <v>100</v>
      </c>
      <c r="D81" s="38">
        <f>SUM(C81*B81)</f>
        <v>0</v>
      </c>
      <c r="F81" s="62" t="s">
        <v>379</v>
      </c>
      <c r="G81" s="27"/>
      <c r="H81" s="72">
        <v>100</v>
      </c>
      <c r="I81" s="38">
        <f>SUM(H81*G81)</f>
        <v>0</v>
      </c>
    </row>
    <row r="82" spans="1:9" x14ac:dyDescent="0.25">
      <c r="A82" s="70" t="s">
        <v>42</v>
      </c>
      <c r="B82" s="69"/>
      <c r="C82" s="73"/>
      <c r="D82" s="54">
        <f>SUM(D81)</f>
        <v>0</v>
      </c>
      <c r="F82" s="70" t="s">
        <v>42</v>
      </c>
      <c r="G82" s="69"/>
      <c r="H82" s="73"/>
      <c r="I82" s="54">
        <f>SUM(I81)</f>
        <v>0</v>
      </c>
    </row>
    <row r="83" spans="1:9" ht="15.75" thickBot="1" x14ac:dyDescent="0.3"/>
    <row r="84" spans="1:9" ht="15.75" thickBot="1" x14ac:dyDescent="0.3">
      <c r="A84" s="104" t="s">
        <v>356</v>
      </c>
      <c r="B84" s="105"/>
      <c r="C84" s="105"/>
      <c r="D84" s="106"/>
      <c r="F84" s="104" t="s">
        <v>356</v>
      </c>
      <c r="G84" s="105"/>
      <c r="H84" s="105"/>
      <c r="I84" s="106"/>
    </row>
    <row r="85" spans="1:9" ht="30" x14ac:dyDescent="0.25">
      <c r="A85" s="31" t="s">
        <v>376</v>
      </c>
      <c r="B85" s="68" t="s">
        <v>7</v>
      </c>
      <c r="C85" s="71" t="s">
        <v>377</v>
      </c>
      <c r="D85" s="71" t="s">
        <v>228</v>
      </c>
      <c r="F85" s="31" t="s">
        <v>376</v>
      </c>
      <c r="G85" s="68" t="s">
        <v>7</v>
      </c>
      <c r="H85" s="71" t="s">
        <v>377</v>
      </c>
      <c r="I85" s="71" t="s">
        <v>228</v>
      </c>
    </row>
    <row r="86" spans="1:9" x14ac:dyDescent="0.25">
      <c r="A86" s="62" t="s">
        <v>378</v>
      </c>
      <c r="B86" s="27"/>
      <c r="C86" s="72">
        <v>75</v>
      </c>
      <c r="D86" s="38">
        <f>SUM(C86*B86)</f>
        <v>0</v>
      </c>
      <c r="F86" s="62" t="s">
        <v>379</v>
      </c>
      <c r="G86" s="27"/>
      <c r="H86" s="72">
        <v>75</v>
      </c>
      <c r="I86" s="38">
        <f>SUM(H86*G86)</f>
        <v>0</v>
      </c>
    </row>
    <row r="87" spans="1:9" x14ac:dyDescent="0.25">
      <c r="A87" s="70" t="s">
        <v>42</v>
      </c>
      <c r="B87" s="69"/>
      <c r="C87" s="73"/>
      <c r="D87" s="54">
        <f>SUM(D86)</f>
        <v>0</v>
      </c>
      <c r="F87" s="70" t="s">
        <v>42</v>
      </c>
      <c r="G87" s="69"/>
      <c r="H87" s="73"/>
      <c r="I87" s="54">
        <f>SUM(I86)</f>
        <v>0</v>
      </c>
    </row>
    <row r="88" spans="1:9" ht="15.75" thickBot="1" x14ac:dyDescent="0.3">
      <c r="A88" s="48"/>
    </row>
    <row r="89" spans="1:9" ht="15.75" thickBot="1" x14ac:dyDescent="0.3">
      <c r="A89" s="104" t="s">
        <v>360</v>
      </c>
      <c r="B89" s="105"/>
      <c r="C89" s="105"/>
      <c r="D89" s="106"/>
      <c r="F89" s="104" t="s">
        <v>360</v>
      </c>
      <c r="G89" s="105"/>
      <c r="H89" s="105"/>
      <c r="I89" s="106"/>
    </row>
    <row r="90" spans="1:9" ht="30" x14ac:dyDescent="0.25">
      <c r="A90" s="31" t="s">
        <v>376</v>
      </c>
      <c r="B90" s="68" t="s">
        <v>7</v>
      </c>
      <c r="C90" s="71" t="s">
        <v>377</v>
      </c>
      <c r="D90" s="71" t="s">
        <v>228</v>
      </c>
      <c r="F90" s="31" t="s">
        <v>376</v>
      </c>
      <c r="G90" s="68" t="s">
        <v>7</v>
      </c>
      <c r="H90" s="71" t="s">
        <v>377</v>
      </c>
      <c r="I90" s="71" t="s">
        <v>228</v>
      </c>
    </row>
    <row r="91" spans="1:9" x14ac:dyDescent="0.25">
      <c r="A91" s="62" t="s">
        <v>378</v>
      </c>
      <c r="B91" s="27"/>
      <c r="C91" s="72">
        <v>80</v>
      </c>
      <c r="D91" s="38">
        <f>SUM(C91*B91)</f>
        <v>0</v>
      </c>
      <c r="F91" s="62" t="s">
        <v>379</v>
      </c>
      <c r="G91" s="27"/>
      <c r="H91" s="72">
        <v>80</v>
      </c>
      <c r="I91" s="38">
        <f>SUM(H91*G91)</f>
        <v>0</v>
      </c>
    </row>
    <row r="92" spans="1:9" x14ac:dyDescent="0.25">
      <c r="A92" s="70" t="s">
        <v>42</v>
      </c>
      <c r="B92" s="69"/>
      <c r="C92" s="73"/>
      <c r="D92" s="54">
        <f>SUM(D91)</f>
        <v>0</v>
      </c>
      <c r="F92" s="70" t="s">
        <v>42</v>
      </c>
      <c r="G92" s="69"/>
      <c r="H92" s="73"/>
      <c r="I92" s="54">
        <f>SUM(I91)</f>
        <v>0</v>
      </c>
    </row>
    <row r="93" spans="1:9" ht="15.75" thickBot="1" x14ac:dyDescent="0.3"/>
    <row r="94" spans="1:9" ht="15.75" thickBot="1" x14ac:dyDescent="0.3">
      <c r="A94" s="101" t="s">
        <v>382</v>
      </c>
      <c r="B94" s="102"/>
      <c r="C94" s="102"/>
      <c r="D94" s="103"/>
      <c r="F94" s="101" t="s">
        <v>382</v>
      </c>
      <c r="G94" s="102"/>
      <c r="H94" s="102"/>
      <c r="I94" s="103"/>
    </row>
    <row r="95" spans="1:9" ht="15.75" thickBot="1" x14ac:dyDescent="0.3"/>
    <row r="96" spans="1:9" ht="15.75" thickBot="1" x14ac:dyDescent="0.3">
      <c r="A96" s="104" t="s">
        <v>383</v>
      </c>
      <c r="B96" s="105"/>
      <c r="C96" s="105"/>
      <c r="D96" s="106"/>
      <c r="F96" s="104" t="s">
        <v>383</v>
      </c>
      <c r="G96" s="105"/>
      <c r="H96" s="105"/>
      <c r="I96" s="106"/>
    </row>
    <row r="97" spans="1:9" ht="30" x14ac:dyDescent="0.25">
      <c r="A97" s="31" t="s">
        <v>376</v>
      </c>
      <c r="B97" s="68" t="s">
        <v>7</v>
      </c>
      <c r="C97" s="71" t="s">
        <v>377</v>
      </c>
      <c r="D97" s="71" t="s">
        <v>228</v>
      </c>
      <c r="F97" s="31" t="s">
        <v>376</v>
      </c>
      <c r="G97" s="68" t="s">
        <v>7</v>
      </c>
      <c r="H97" s="71" t="s">
        <v>377</v>
      </c>
      <c r="I97" s="71" t="s">
        <v>228</v>
      </c>
    </row>
    <row r="98" spans="1:9" x14ac:dyDescent="0.25">
      <c r="A98" s="62" t="s">
        <v>378</v>
      </c>
      <c r="B98" s="27"/>
      <c r="C98" s="72">
        <v>150</v>
      </c>
      <c r="D98" s="38">
        <f>SUM(C98*B98)</f>
        <v>0</v>
      </c>
      <c r="F98" s="62" t="s">
        <v>379</v>
      </c>
      <c r="G98" s="27"/>
      <c r="H98" s="72">
        <v>150</v>
      </c>
      <c r="I98" s="38">
        <f>SUM(H98*G98)</f>
        <v>0</v>
      </c>
    </row>
    <row r="99" spans="1:9" x14ac:dyDescent="0.25">
      <c r="A99" s="70" t="s">
        <v>42</v>
      </c>
      <c r="B99" s="69"/>
      <c r="C99" s="73"/>
      <c r="D99" s="54">
        <f>SUM(D98)</f>
        <v>0</v>
      </c>
      <c r="F99" s="70" t="s">
        <v>42</v>
      </c>
      <c r="G99" s="69"/>
      <c r="H99" s="73"/>
      <c r="I99" s="54">
        <f>SUM(I98)</f>
        <v>0</v>
      </c>
    </row>
    <row r="100" spans="1:9" ht="15.75" thickBot="1" x14ac:dyDescent="0.3"/>
    <row r="101" spans="1:9" ht="15.75" thickBot="1" x14ac:dyDescent="0.3">
      <c r="A101" s="104" t="s">
        <v>384</v>
      </c>
      <c r="B101" s="105"/>
      <c r="C101" s="105"/>
      <c r="D101" s="106"/>
      <c r="F101" s="104" t="s">
        <v>385</v>
      </c>
      <c r="G101" s="105"/>
      <c r="H101" s="105"/>
      <c r="I101" s="106"/>
    </row>
    <row r="102" spans="1:9" ht="30" x14ac:dyDescent="0.25">
      <c r="A102" s="31" t="s">
        <v>376</v>
      </c>
      <c r="B102" s="68" t="s">
        <v>7</v>
      </c>
      <c r="C102" s="71" t="s">
        <v>377</v>
      </c>
      <c r="D102" s="71" t="s">
        <v>228</v>
      </c>
      <c r="F102" s="31" t="s">
        <v>376</v>
      </c>
      <c r="G102" s="68" t="s">
        <v>7</v>
      </c>
      <c r="H102" s="71" t="s">
        <v>377</v>
      </c>
      <c r="I102" s="71" t="s">
        <v>228</v>
      </c>
    </row>
    <row r="103" spans="1:9" x14ac:dyDescent="0.25">
      <c r="A103" s="62" t="s">
        <v>378</v>
      </c>
      <c r="B103" s="27"/>
      <c r="C103" s="72">
        <v>853</v>
      </c>
      <c r="D103" s="38">
        <f>SUM(C103*B103)</f>
        <v>0</v>
      </c>
      <c r="F103" s="62" t="s">
        <v>379</v>
      </c>
      <c r="G103" s="27"/>
      <c r="H103" s="72">
        <v>853</v>
      </c>
      <c r="I103" s="38">
        <f>SUM(H103*G103)</f>
        <v>0</v>
      </c>
    </row>
    <row r="104" spans="1:9" x14ac:dyDescent="0.25">
      <c r="A104" s="70" t="s">
        <v>42</v>
      </c>
      <c r="B104" s="69"/>
      <c r="C104" s="73"/>
      <c r="D104" s="54">
        <f>SUM(D103)</f>
        <v>0</v>
      </c>
      <c r="F104" s="70" t="s">
        <v>42</v>
      </c>
      <c r="G104" s="69"/>
      <c r="H104" s="73"/>
      <c r="I104" s="54">
        <f>SUM(I103)</f>
        <v>0</v>
      </c>
    </row>
  </sheetData>
  <sheetProtection algorithmName="SHA-512" hashValue="oq7vJ6ALrYuowsinfhuQTdUUMtS2bgck9Fc6f86YwOVjroyJgO4KmOkTs2kmRA87QeqmhQ85cPeN/EMG++estQ==" saltValue="bHEDYDQ0wJ2Tv5XoKE8CWg==" spinCount="100000" sheet="1" objects="1" scenarios="1"/>
  <mergeCells count="46">
    <mergeCell ref="A3:D3"/>
    <mergeCell ref="F3:I3"/>
    <mergeCell ref="A30:D30"/>
    <mergeCell ref="F30:I30"/>
    <mergeCell ref="A72:D72"/>
    <mergeCell ref="F72:I72"/>
    <mergeCell ref="A5:D5"/>
    <mergeCell ref="F5:I5"/>
    <mergeCell ref="A10:D10"/>
    <mergeCell ref="F10:I10"/>
    <mergeCell ref="A15:D15"/>
    <mergeCell ref="F15:I15"/>
    <mergeCell ref="A20:D20"/>
    <mergeCell ref="F20:I20"/>
    <mergeCell ref="A25:D25"/>
    <mergeCell ref="F25:I25"/>
    <mergeCell ref="A32:D32"/>
    <mergeCell ref="F32:I32"/>
    <mergeCell ref="A37:D37"/>
    <mergeCell ref="F37:I37"/>
    <mergeCell ref="A42:D42"/>
    <mergeCell ref="F42:I42"/>
    <mergeCell ref="A47:D47"/>
    <mergeCell ref="F47:I47"/>
    <mergeCell ref="A52:D52"/>
    <mergeCell ref="F52:I52"/>
    <mergeCell ref="A57:D57"/>
    <mergeCell ref="F57:I57"/>
    <mergeCell ref="A62:D62"/>
    <mergeCell ref="F62:I62"/>
    <mergeCell ref="A67:D67"/>
    <mergeCell ref="F67:I67"/>
    <mergeCell ref="A74:D74"/>
    <mergeCell ref="F74:I74"/>
    <mergeCell ref="A79:D79"/>
    <mergeCell ref="F79:I79"/>
    <mergeCell ref="A84:D84"/>
    <mergeCell ref="F84:I84"/>
    <mergeCell ref="A89:D89"/>
    <mergeCell ref="F89:I89"/>
    <mergeCell ref="A96:D96"/>
    <mergeCell ref="F96:I96"/>
    <mergeCell ref="A101:D101"/>
    <mergeCell ref="F101:I101"/>
    <mergeCell ref="A94:D94"/>
    <mergeCell ref="F94:I94"/>
  </mergeCells>
  <pageMargins left="0.7" right="0.7" top="0.75" bottom="0.75" header="0.3" footer="0.3"/>
  <pageSetup paperSize="9" scale="9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5"/>
  <sheetViews>
    <sheetView workbookViewId="0">
      <selection activeCell="G36" sqref="G36"/>
    </sheetView>
  </sheetViews>
  <sheetFormatPr defaultRowHeight="15" x14ac:dyDescent="0.25"/>
  <cols>
    <col min="1" max="1" width="69.140625" customWidth="1"/>
    <col min="2" max="2" width="3.7109375" customWidth="1"/>
    <col min="3" max="3" width="15.7109375" customWidth="1"/>
    <col min="4" max="4" width="2.85546875" customWidth="1"/>
    <col min="5" max="5" width="14.42578125" customWidth="1"/>
    <col min="6" max="6" width="3.7109375" customWidth="1"/>
    <col min="7" max="7" width="16" customWidth="1"/>
  </cols>
  <sheetData>
    <row r="1" spans="1:7" x14ac:dyDescent="0.25">
      <c r="A1" t="s">
        <v>395</v>
      </c>
    </row>
    <row r="3" spans="1:7" x14ac:dyDescent="0.25">
      <c r="A3" s="107" t="s">
        <v>386</v>
      </c>
      <c r="B3" s="107"/>
      <c r="C3" s="107"/>
      <c r="D3" s="107"/>
      <c r="E3" s="107"/>
      <c r="F3" s="107"/>
      <c r="G3" s="107"/>
    </row>
    <row r="5" spans="1:7" x14ac:dyDescent="0.25">
      <c r="C5" s="108" t="s">
        <v>396</v>
      </c>
      <c r="E5" s="108" t="s">
        <v>387</v>
      </c>
      <c r="G5" s="108" t="s">
        <v>397</v>
      </c>
    </row>
    <row r="6" spans="1:7" x14ac:dyDescent="0.25">
      <c r="C6" s="108"/>
      <c r="E6" s="108"/>
      <c r="G6" s="108"/>
    </row>
    <row r="7" spans="1:7" x14ac:dyDescent="0.25">
      <c r="A7" s="1" t="s">
        <v>375</v>
      </c>
    </row>
    <row r="8" spans="1:7" x14ac:dyDescent="0.25">
      <c r="A8" s="4" t="s">
        <v>388</v>
      </c>
      <c r="C8" s="7"/>
      <c r="E8" s="7"/>
      <c r="G8" s="7"/>
    </row>
    <row r="9" spans="1:7" x14ac:dyDescent="0.25">
      <c r="A9" s="5" t="s">
        <v>2</v>
      </c>
      <c r="C9" s="3" t="e">
        <f>'1.Kosten schoonmaak A locaties'!F26</f>
        <v>#VALUE!</v>
      </c>
      <c r="E9" s="2">
        <v>255</v>
      </c>
      <c r="G9" s="3" t="e">
        <f>SUM(E9*C9)</f>
        <v>#VALUE!</v>
      </c>
    </row>
    <row r="10" spans="1:7" x14ac:dyDescent="0.25">
      <c r="A10" s="5" t="s">
        <v>44</v>
      </c>
      <c r="C10" s="3">
        <f>'1.Kosten schoonmaak A locaties'!F86</f>
        <v>0</v>
      </c>
      <c r="E10" s="2">
        <v>110</v>
      </c>
      <c r="G10" s="3">
        <f t="shared" ref="G10:G13" si="0">SUM(E10*C10)</f>
        <v>0</v>
      </c>
    </row>
    <row r="11" spans="1:7" x14ac:dyDescent="0.25">
      <c r="A11" s="5" t="s">
        <v>102</v>
      </c>
      <c r="C11" s="3">
        <f>'1.Kosten schoonmaak A locaties'!F144</f>
        <v>0</v>
      </c>
      <c r="E11" s="2">
        <v>146</v>
      </c>
      <c r="G11" s="3">
        <f t="shared" si="0"/>
        <v>0</v>
      </c>
    </row>
    <row r="12" spans="1:7" x14ac:dyDescent="0.25">
      <c r="A12" s="5" t="s">
        <v>143</v>
      </c>
      <c r="C12" s="3">
        <f>'1.Kosten schoonmaak A locaties'!F283</f>
        <v>0</v>
      </c>
      <c r="E12" s="2">
        <v>183</v>
      </c>
      <c r="G12" s="3">
        <f t="shared" si="0"/>
        <v>0</v>
      </c>
    </row>
    <row r="13" spans="1:7" x14ac:dyDescent="0.25">
      <c r="A13" s="5" t="s">
        <v>188</v>
      </c>
      <c r="C13" s="3">
        <f>'1.Kosten schoonmaak A locaties'!F352</f>
        <v>0</v>
      </c>
      <c r="E13" s="2">
        <v>146</v>
      </c>
      <c r="G13" s="3">
        <f t="shared" si="0"/>
        <v>0</v>
      </c>
    </row>
    <row r="14" spans="1:7" x14ac:dyDescent="0.25">
      <c r="A14" s="4" t="s">
        <v>389</v>
      </c>
      <c r="C14" s="20" t="e">
        <f>SUM(C9:C13)</f>
        <v>#VALUE!</v>
      </c>
      <c r="E14" s="7"/>
      <c r="G14" s="20" t="e">
        <f>SUM(G9:G13)</f>
        <v>#VALUE!</v>
      </c>
    </row>
    <row r="16" spans="1:7" x14ac:dyDescent="0.25">
      <c r="A16" s="1" t="s">
        <v>380</v>
      </c>
    </row>
    <row r="17" spans="1:7" x14ac:dyDescent="0.25">
      <c r="A17" s="4" t="s">
        <v>388</v>
      </c>
      <c r="C17" s="7"/>
      <c r="E17" s="7"/>
      <c r="G17" s="7"/>
    </row>
    <row r="18" spans="1:7" x14ac:dyDescent="0.25">
      <c r="A18" s="2" t="s">
        <v>229</v>
      </c>
      <c r="C18" s="3">
        <f>'2.Kosten schoonmaak B locaties'!F27</f>
        <v>0</v>
      </c>
      <c r="E18" s="2">
        <v>183</v>
      </c>
      <c r="G18" s="3">
        <f>SUM(E18*C18)</f>
        <v>0</v>
      </c>
    </row>
    <row r="19" spans="1:7" x14ac:dyDescent="0.25">
      <c r="A19" s="2" t="s">
        <v>241</v>
      </c>
      <c r="C19" s="3">
        <f>'2.Kosten schoonmaak B locaties'!F42</f>
        <v>0</v>
      </c>
      <c r="E19" s="2">
        <v>219</v>
      </c>
      <c r="G19" s="3">
        <f t="shared" ref="G19:G30" si="1">SUM(E19*C19)</f>
        <v>0</v>
      </c>
    </row>
    <row r="20" spans="1:7" x14ac:dyDescent="0.25">
      <c r="A20" s="2" t="s">
        <v>248</v>
      </c>
      <c r="C20" s="3">
        <f>'2.Kosten schoonmaak B locaties'!F66</f>
        <v>0</v>
      </c>
      <c r="E20" s="2">
        <v>183</v>
      </c>
      <c r="G20" s="3">
        <f t="shared" si="1"/>
        <v>0</v>
      </c>
    </row>
    <row r="21" spans="1:7" x14ac:dyDescent="0.25">
      <c r="A21" s="2" t="s">
        <v>261</v>
      </c>
      <c r="C21" s="3">
        <f>'2.Kosten schoonmaak B locaties'!F95</f>
        <v>0</v>
      </c>
      <c r="E21" s="2">
        <v>183</v>
      </c>
      <c r="G21" s="3">
        <f t="shared" si="1"/>
        <v>0</v>
      </c>
    </row>
    <row r="22" spans="1:7" x14ac:dyDescent="0.25">
      <c r="A22" s="2" t="s">
        <v>283</v>
      </c>
      <c r="C22" s="3">
        <f>'2.Kosten schoonmaak B locaties'!F132</f>
        <v>0</v>
      </c>
      <c r="E22" s="2">
        <v>146</v>
      </c>
      <c r="G22" s="3">
        <f t="shared" si="1"/>
        <v>0</v>
      </c>
    </row>
    <row r="23" spans="1:7" x14ac:dyDescent="0.25">
      <c r="A23" s="2" t="s">
        <v>295</v>
      </c>
      <c r="C23" s="3">
        <f>'2.Kosten schoonmaak B locaties'!F166</f>
        <v>0</v>
      </c>
      <c r="E23" s="2">
        <v>183</v>
      </c>
      <c r="G23" s="3">
        <f t="shared" si="1"/>
        <v>0</v>
      </c>
    </row>
    <row r="24" spans="1:7" x14ac:dyDescent="0.25">
      <c r="A24" s="2" t="s">
        <v>310</v>
      </c>
      <c r="C24" s="3">
        <f>'2.Kosten schoonmaak B locaties'!F184</f>
        <v>0</v>
      </c>
      <c r="E24" s="2">
        <v>183</v>
      </c>
      <c r="G24" s="3">
        <f t="shared" si="1"/>
        <v>0</v>
      </c>
    </row>
    <row r="25" spans="1:7" x14ac:dyDescent="0.25">
      <c r="A25" s="2" t="s">
        <v>313</v>
      </c>
      <c r="C25" s="3">
        <f>'2.Kosten schoonmaak B locaties'!F204</f>
        <v>0</v>
      </c>
      <c r="E25" s="2">
        <v>219</v>
      </c>
      <c r="G25" s="3">
        <f t="shared" si="1"/>
        <v>0</v>
      </c>
    </row>
    <row r="26" spans="1:7" x14ac:dyDescent="0.25">
      <c r="A26" s="2" t="s">
        <v>314</v>
      </c>
      <c r="C26" s="3">
        <f>'2.Kosten schoonmaak B locaties'!F225</f>
        <v>0</v>
      </c>
      <c r="E26" s="2">
        <v>183</v>
      </c>
      <c r="G26" s="3">
        <f t="shared" si="1"/>
        <v>0</v>
      </c>
    </row>
    <row r="27" spans="1:7" x14ac:dyDescent="0.25">
      <c r="A27" s="2" t="s">
        <v>317</v>
      </c>
      <c r="C27" s="3">
        <f>'2.Kosten schoonmaak B locaties'!F246</f>
        <v>0</v>
      </c>
      <c r="E27" s="2">
        <v>219</v>
      </c>
      <c r="G27" s="3">
        <f t="shared" si="1"/>
        <v>0</v>
      </c>
    </row>
    <row r="28" spans="1:7" x14ac:dyDescent="0.25">
      <c r="A28" s="2" t="s">
        <v>321</v>
      </c>
      <c r="C28" s="3">
        <f>'2.Kosten schoonmaak B locaties'!F273</f>
        <v>0</v>
      </c>
      <c r="E28" s="2">
        <v>183</v>
      </c>
      <c r="G28" s="3">
        <f t="shared" si="1"/>
        <v>0</v>
      </c>
    </row>
    <row r="29" spans="1:7" x14ac:dyDescent="0.25">
      <c r="A29" s="2" t="s">
        <v>398</v>
      </c>
      <c r="C29" s="3">
        <f>'2.Kosten schoonmaak B locaties'!F296</f>
        <v>0</v>
      </c>
      <c r="E29" s="2">
        <v>219</v>
      </c>
      <c r="G29" s="3">
        <f t="shared" si="1"/>
        <v>0</v>
      </c>
    </row>
    <row r="30" spans="1:7" x14ac:dyDescent="0.25">
      <c r="A30" s="2" t="s">
        <v>327</v>
      </c>
      <c r="C30" s="3">
        <f>'2.Kosten schoonmaak B locaties'!F316</f>
        <v>0</v>
      </c>
      <c r="E30" s="2">
        <v>219</v>
      </c>
      <c r="G30" s="3">
        <f t="shared" si="1"/>
        <v>0</v>
      </c>
    </row>
    <row r="31" spans="1:7" x14ac:dyDescent="0.25">
      <c r="A31" s="4" t="s">
        <v>389</v>
      </c>
      <c r="C31" s="20">
        <f>SUM(C18:C30)</f>
        <v>0</v>
      </c>
      <c r="E31" s="7"/>
      <c r="G31" s="20">
        <f>SUM(G18:G30)</f>
        <v>0</v>
      </c>
    </row>
    <row r="33" spans="1:7" x14ac:dyDescent="0.25">
      <c r="A33" s="1" t="s">
        <v>381</v>
      </c>
    </row>
    <row r="34" spans="1:7" x14ac:dyDescent="0.25">
      <c r="A34" s="4" t="s">
        <v>388</v>
      </c>
      <c r="C34" s="7"/>
      <c r="E34" s="7"/>
      <c r="G34" s="7"/>
    </row>
    <row r="35" spans="1:7" x14ac:dyDescent="0.25">
      <c r="A35" s="2" t="s">
        <v>333</v>
      </c>
      <c r="C35" s="3">
        <f>'3.Kosten schoonmaak C locaties'!F11</f>
        <v>0</v>
      </c>
      <c r="E35" s="2">
        <v>255</v>
      </c>
      <c r="G35" s="3">
        <f>SUM(E35*C35)</f>
        <v>0</v>
      </c>
    </row>
    <row r="36" spans="1:7" x14ac:dyDescent="0.25">
      <c r="A36" s="2" t="s">
        <v>334</v>
      </c>
      <c r="C36" s="3">
        <f>'3.Kosten schoonmaak C locaties'!F26</f>
        <v>0</v>
      </c>
      <c r="E36" s="2">
        <v>255</v>
      </c>
      <c r="G36" s="3">
        <f t="shared" ref="G36:G39" si="2">SUM(E36*C36)</f>
        <v>0</v>
      </c>
    </row>
    <row r="37" spans="1:7" x14ac:dyDescent="0.25">
      <c r="A37" s="2" t="s">
        <v>341</v>
      </c>
      <c r="C37" s="3">
        <f>'3.Kosten schoonmaak C locaties'!F42</f>
        <v>0</v>
      </c>
      <c r="E37" s="2">
        <v>255</v>
      </c>
      <c r="G37" s="3">
        <f t="shared" si="2"/>
        <v>0</v>
      </c>
    </row>
    <row r="38" spans="1:7" x14ac:dyDescent="0.25">
      <c r="A38" s="2" t="s">
        <v>356</v>
      </c>
      <c r="C38" s="3">
        <f>'3.Kosten schoonmaak C locaties'!F74</f>
        <v>0</v>
      </c>
      <c r="E38" s="2">
        <v>255</v>
      </c>
      <c r="G38" s="3">
        <f t="shared" si="2"/>
        <v>0</v>
      </c>
    </row>
    <row r="39" spans="1:7" x14ac:dyDescent="0.25">
      <c r="A39" s="2" t="s">
        <v>360</v>
      </c>
      <c r="C39" s="3">
        <f>'3.Kosten schoonmaak C locaties'!F86</f>
        <v>0</v>
      </c>
      <c r="E39" s="2">
        <v>255</v>
      </c>
      <c r="G39" s="3">
        <f t="shared" si="2"/>
        <v>0</v>
      </c>
    </row>
    <row r="40" spans="1:7" x14ac:dyDescent="0.25">
      <c r="A40" s="4" t="s">
        <v>389</v>
      </c>
      <c r="C40" s="20">
        <f>SUM(C35:C39)</f>
        <v>0</v>
      </c>
      <c r="E40" s="7"/>
      <c r="G40" s="20">
        <f>SUM(G35:G39)</f>
        <v>0</v>
      </c>
    </row>
    <row r="42" spans="1:7" x14ac:dyDescent="0.25">
      <c r="A42" s="1" t="s">
        <v>399</v>
      </c>
    </row>
    <row r="43" spans="1:7" x14ac:dyDescent="0.25">
      <c r="A43" s="4" t="s">
        <v>388</v>
      </c>
      <c r="C43" s="7"/>
      <c r="E43" s="7"/>
      <c r="G43" s="7"/>
    </row>
    <row r="44" spans="1:7" x14ac:dyDescent="0.25">
      <c r="A44" s="2" t="s">
        <v>363</v>
      </c>
      <c r="C44" s="3">
        <f>'4.Kosten schoonmaak D locaties'!F45</f>
        <v>0</v>
      </c>
      <c r="E44" s="2">
        <v>255</v>
      </c>
      <c r="G44" s="3">
        <f>SUM(E44*C44)</f>
        <v>0</v>
      </c>
    </row>
    <row r="45" spans="1:7" x14ac:dyDescent="0.25">
      <c r="A45" s="2" t="s">
        <v>383</v>
      </c>
      <c r="C45" s="3">
        <f>'4.Kosten schoonmaak D locaties'!F38</f>
        <v>0</v>
      </c>
      <c r="E45" s="2">
        <v>255</v>
      </c>
      <c r="G45" s="3">
        <f>SUM(E45*C45)</f>
        <v>0</v>
      </c>
    </row>
    <row r="46" spans="1:7" x14ac:dyDescent="0.25">
      <c r="A46" s="4" t="s">
        <v>389</v>
      </c>
      <c r="C46" s="20">
        <f>SUM(C44:C45)</f>
        <v>0</v>
      </c>
      <c r="E46" s="7"/>
      <c r="G46" s="20">
        <f>SUM(G44:G45)</f>
        <v>0</v>
      </c>
    </row>
    <row r="48" spans="1:7" x14ac:dyDescent="0.25">
      <c r="A48" s="107" t="s">
        <v>390</v>
      </c>
      <c r="B48" s="107"/>
      <c r="C48" s="107"/>
      <c r="D48" s="107"/>
      <c r="E48" s="107"/>
      <c r="F48" s="107"/>
      <c r="G48" s="107"/>
    </row>
    <row r="50" spans="1:7" x14ac:dyDescent="0.25">
      <c r="C50" s="108" t="s">
        <v>396</v>
      </c>
      <c r="E50" s="108" t="s">
        <v>387</v>
      </c>
      <c r="G50" s="108" t="s">
        <v>397</v>
      </c>
    </row>
    <row r="51" spans="1:7" x14ac:dyDescent="0.25">
      <c r="C51" s="108"/>
      <c r="E51" s="108"/>
      <c r="G51" s="108"/>
    </row>
    <row r="52" spans="1:7" x14ac:dyDescent="0.25">
      <c r="A52" s="1" t="s">
        <v>375</v>
      </c>
    </row>
    <row r="53" spans="1:7" x14ac:dyDescent="0.25">
      <c r="A53" s="4" t="s">
        <v>505</v>
      </c>
      <c r="C53" s="7"/>
      <c r="E53" s="7"/>
      <c r="G53" s="7"/>
    </row>
    <row r="54" spans="1:7" x14ac:dyDescent="0.25">
      <c r="A54" s="5" t="s">
        <v>2</v>
      </c>
      <c r="C54" s="3">
        <f>'1.Kosten schoonmaak A locaties'!M26</f>
        <v>0</v>
      </c>
      <c r="E54" s="2">
        <v>0</v>
      </c>
      <c r="G54" s="3">
        <f>SUM(E54*C54)</f>
        <v>0</v>
      </c>
    </row>
    <row r="55" spans="1:7" x14ac:dyDescent="0.25">
      <c r="A55" s="5" t="s">
        <v>44</v>
      </c>
      <c r="C55" s="3">
        <f>'1.Kosten schoonmaak A locaties'!M86</f>
        <v>0</v>
      </c>
      <c r="E55" s="2">
        <v>145</v>
      </c>
      <c r="G55" s="3">
        <f t="shared" ref="G55:G58" si="3">SUM(E55*C55)</f>
        <v>0</v>
      </c>
    </row>
    <row r="56" spans="1:7" x14ac:dyDescent="0.25">
      <c r="A56" s="5" t="s">
        <v>102</v>
      </c>
      <c r="C56" s="3">
        <f>'1.Kosten schoonmaak A locaties'!M144</f>
        <v>0</v>
      </c>
      <c r="E56" s="2">
        <v>109</v>
      </c>
      <c r="G56" s="3">
        <f t="shared" si="3"/>
        <v>0</v>
      </c>
    </row>
    <row r="57" spans="1:7" x14ac:dyDescent="0.25">
      <c r="A57" s="5" t="s">
        <v>143</v>
      </c>
      <c r="C57" s="3">
        <f>'1.Kosten schoonmaak A locaties'!M283</f>
        <v>0</v>
      </c>
      <c r="E57" s="2">
        <v>72</v>
      </c>
      <c r="G57" s="3">
        <f t="shared" si="3"/>
        <v>0</v>
      </c>
    </row>
    <row r="58" spans="1:7" x14ac:dyDescent="0.25">
      <c r="A58" s="5" t="s">
        <v>188</v>
      </c>
      <c r="C58" s="3">
        <f>'1.Kosten schoonmaak A locaties'!M352</f>
        <v>0</v>
      </c>
      <c r="E58" s="2">
        <v>109</v>
      </c>
      <c r="G58" s="3">
        <f t="shared" si="3"/>
        <v>0</v>
      </c>
    </row>
    <row r="59" spans="1:7" x14ac:dyDescent="0.25">
      <c r="A59" s="4" t="s">
        <v>389</v>
      </c>
      <c r="C59" s="20">
        <f>SUM(C54:C58)</f>
        <v>0</v>
      </c>
      <c r="E59" s="7"/>
      <c r="G59" s="20">
        <f>SUM(G54:G58)</f>
        <v>0</v>
      </c>
    </row>
    <row r="61" spans="1:7" x14ac:dyDescent="0.25">
      <c r="A61" s="1" t="s">
        <v>380</v>
      </c>
    </row>
    <row r="62" spans="1:7" x14ac:dyDescent="0.25">
      <c r="A62" s="4" t="s">
        <v>505</v>
      </c>
      <c r="C62" s="7"/>
      <c r="E62" s="7"/>
      <c r="G62" s="7"/>
    </row>
    <row r="63" spans="1:7" x14ac:dyDescent="0.25">
      <c r="A63" s="2" t="s">
        <v>229</v>
      </c>
      <c r="C63" s="3">
        <f>'2.Kosten schoonmaak B locaties'!M27</f>
        <v>0</v>
      </c>
      <c r="E63" s="2">
        <v>72</v>
      </c>
      <c r="G63" s="3">
        <f>SUM(E63*C63)</f>
        <v>0</v>
      </c>
    </row>
    <row r="64" spans="1:7" x14ac:dyDescent="0.25">
      <c r="A64" s="2" t="s">
        <v>241</v>
      </c>
      <c r="C64" s="3">
        <f>'2.Kosten schoonmaak B locaties'!M42</f>
        <v>0</v>
      </c>
      <c r="E64" s="2">
        <v>36</v>
      </c>
      <c r="G64" s="3">
        <f t="shared" ref="G64:G75" si="4">SUM(E64*C64)</f>
        <v>0</v>
      </c>
    </row>
    <row r="65" spans="1:7" x14ac:dyDescent="0.25">
      <c r="A65" s="2" t="s">
        <v>248</v>
      </c>
      <c r="C65" s="3">
        <f>'2.Kosten schoonmaak B locaties'!M66</f>
        <v>0</v>
      </c>
      <c r="E65" s="2">
        <v>72</v>
      </c>
      <c r="G65" s="3">
        <f t="shared" si="4"/>
        <v>0</v>
      </c>
    </row>
    <row r="66" spans="1:7" x14ac:dyDescent="0.25">
      <c r="A66" s="2" t="s">
        <v>261</v>
      </c>
      <c r="C66" s="3">
        <f>'2.Kosten schoonmaak B locaties'!M95</f>
        <v>0</v>
      </c>
      <c r="E66" s="2">
        <v>72</v>
      </c>
      <c r="G66" s="3">
        <f t="shared" si="4"/>
        <v>0</v>
      </c>
    </row>
    <row r="67" spans="1:7" x14ac:dyDescent="0.25">
      <c r="A67" s="2" t="s">
        <v>283</v>
      </c>
      <c r="C67" s="3">
        <f>'2.Kosten schoonmaak B locaties'!M132</f>
        <v>0</v>
      </c>
      <c r="E67" s="2">
        <v>109</v>
      </c>
      <c r="G67" s="3">
        <f t="shared" si="4"/>
        <v>0</v>
      </c>
    </row>
    <row r="68" spans="1:7" x14ac:dyDescent="0.25">
      <c r="A68" s="2" t="s">
        <v>295</v>
      </c>
      <c r="C68" s="3">
        <f>'2.Kosten schoonmaak B locaties'!M166</f>
        <v>0</v>
      </c>
      <c r="E68" s="2">
        <v>72</v>
      </c>
      <c r="G68" s="3">
        <f t="shared" si="4"/>
        <v>0</v>
      </c>
    </row>
    <row r="69" spans="1:7" x14ac:dyDescent="0.25">
      <c r="A69" s="2" t="s">
        <v>310</v>
      </c>
      <c r="C69" s="3">
        <f>'2.Kosten schoonmaak B locaties'!M184</f>
        <v>0</v>
      </c>
      <c r="E69" s="2">
        <v>72</v>
      </c>
      <c r="G69" s="3">
        <f t="shared" si="4"/>
        <v>0</v>
      </c>
    </row>
    <row r="70" spans="1:7" x14ac:dyDescent="0.25">
      <c r="A70" s="2" t="s">
        <v>313</v>
      </c>
      <c r="C70" s="3">
        <f>'2.Kosten schoonmaak B locaties'!M204</f>
        <v>0</v>
      </c>
      <c r="E70" s="2">
        <v>36</v>
      </c>
      <c r="G70" s="3">
        <f t="shared" si="4"/>
        <v>0</v>
      </c>
    </row>
    <row r="71" spans="1:7" x14ac:dyDescent="0.25">
      <c r="A71" s="2" t="s">
        <v>314</v>
      </c>
      <c r="C71" s="3">
        <f>'2.Kosten schoonmaak B locaties'!M225</f>
        <v>0</v>
      </c>
      <c r="E71" s="2">
        <v>72</v>
      </c>
      <c r="G71" s="3">
        <f t="shared" si="4"/>
        <v>0</v>
      </c>
    </row>
    <row r="72" spans="1:7" x14ac:dyDescent="0.25">
      <c r="A72" s="2" t="s">
        <v>317</v>
      </c>
      <c r="C72" s="3">
        <f>'2.Kosten schoonmaak B locaties'!M246</f>
        <v>0</v>
      </c>
      <c r="E72" s="2">
        <v>36</v>
      </c>
      <c r="G72" s="3">
        <f t="shared" si="4"/>
        <v>0</v>
      </c>
    </row>
    <row r="73" spans="1:7" x14ac:dyDescent="0.25">
      <c r="A73" s="2" t="s">
        <v>321</v>
      </c>
      <c r="C73" s="3">
        <f>'2.Kosten schoonmaak B locaties'!M273</f>
        <v>0</v>
      </c>
      <c r="E73" s="2">
        <v>72</v>
      </c>
      <c r="G73" s="3">
        <f t="shared" si="4"/>
        <v>0</v>
      </c>
    </row>
    <row r="74" spans="1:7" x14ac:dyDescent="0.25">
      <c r="A74" s="2" t="s">
        <v>398</v>
      </c>
      <c r="C74" s="3">
        <f>'2.Kosten schoonmaak B locaties'!M296</f>
        <v>0</v>
      </c>
      <c r="E74" s="2">
        <v>36</v>
      </c>
      <c r="G74" s="3">
        <f t="shared" si="4"/>
        <v>0</v>
      </c>
    </row>
    <row r="75" spans="1:7" x14ac:dyDescent="0.25">
      <c r="A75" s="2" t="s">
        <v>327</v>
      </c>
      <c r="C75" s="3">
        <f>'2.Kosten schoonmaak B locaties'!M316</f>
        <v>0</v>
      </c>
      <c r="E75" s="2">
        <v>36</v>
      </c>
      <c r="G75" s="3">
        <f t="shared" si="4"/>
        <v>0</v>
      </c>
    </row>
    <row r="76" spans="1:7" x14ac:dyDescent="0.25">
      <c r="A76" s="4" t="s">
        <v>389</v>
      </c>
      <c r="C76" s="20">
        <f>SUM(C63:C75)</f>
        <v>0</v>
      </c>
      <c r="E76" s="7"/>
      <c r="G76" s="20">
        <f>SUM(G63:G75)</f>
        <v>0</v>
      </c>
    </row>
    <row r="78" spans="1:7" x14ac:dyDescent="0.25">
      <c r="A78" s="109" t="s">
        <v>391</v>
      </c>
      <c r="B78" s="109"/>
      <c r="C78" s="109"/>
      <c r="D78" s="109"/>
      <c r="E78" s="109"/>
      <c r="F78" s="109"/>
      <c r="G78" s="109"/>
    </row>
    <row r="80" spans="1:7" x14ac:dyDescent="0.25">
      <c r="C80" s="108" t="s">
        <v>400</v>
      </c>
      <c r="E80" s="108" t="s">
        <v>392</v>
      </c>
      <c r="G80" s="108" t="s">
        <v>397</v>
      </c>
    </row>
    <row r="81" spans="1:7" x14ac:dyDescent="0.25">
      <c r="C81" s="108"/>
      <c r="E81" s="110"/>
      <c r="G81" s="108"/>
    </row>
    <row r="83" spans="1:7" x14ac:dyDescent="0.25">
      <c r="A83" s="4" t="s">
        <v>393</v>
      </c>
      <c r="C83" s="7"/>
      <c r="E83" s="7"/>
      <c r="G83" s="7"/>
    </row>
    <row r="84" spans="1:7" x14ac:dyDescent="0.25">
      <c r="A84" s="2" t="s">
        <v>401</v>
      </c>
      <c r="C84" s="3">
        <f>'5.Glasbewassing'!D8+'5.Glasbewassing'!D13+'5.Glasbewassing'!D18+'5.Glasbewassing'!D23+'5.Glasbewassing'!D28</f>
        <v>0</v>
      </c>
      <c r="E84" s="2">
        <v>2</v>
      </c>
      <c r="G84" s="3">
        <f>SUM(E84*C84)</f>
        <v>0</v>
      </c>
    </row>
    <row r="85" spans="1:7" x14ac:dyDescent="0.25">
      <c r="A85" s="2" t="s">
        <v>402</v>
      </c>
      <c r="C85" s="3">
        <f>'5.Glasbewassing'!D35+'5.Glasbewassing'!D40+'5.Glasbewassing'!D45+'5.Glasbewassing'!D50+'5.Glasbewassing'!D55+'5.Glasbewassing'!D60+'5.Glasbewassing'!D65+'5.Glasbewassing'!D70</f>
        <v>0</v>
      </c>
      <c r="E85" s="2">
        <v>2</v>
      </c>
      <c r="G85" s="3">
        <f t="shared" ref="G85:G87" si="5">SUM(E85*C85)</f>
        <v>0</v>
      </c>
    </row>
    <row r="86" spans="1:7" x14ac:dyDescent="0.25">
      <c r="A86" s="2" t="s">
        <v>403</v>
      </c>
      <c r="C86" s="3">
        <f>'5.Glasbewassing'!D77+'5.Glasbewassing'!D82+'5.Glasbewassing'!D87+'5.Glasbewassing'!D92</f>
        <v>0</v>
      </c>
      <c r="E86" s="2">
        <v>2</v>
      </c>
      <c r="G86" s="3">
        <f t="shared" si="5"/>
        <v>0</v>
      </c>
    </row>
    <row r="87" spans="1:7" x14ac:dyDescent="0.25">
      <c r="A87" s="2" t="s">
        <v>404</v>
      </c>
      <c r="C87" s="3">
        <f>'5.Glasbewassing'!D99+'5.Glasbewassing'!D104</f>
        <v>0</v>
      </c>
      <c r="E87" s="2">
        <v>2</v>
      </c>
      <c r="G87" s="3">
        <f t="shared" si="5"/>
        <v>0</v>
      </c>
    </row>
    <row r="89" spans="1:7" x14ac:dyDescent="0.25">
      <c r="A89" s="4" t="s">
        <v>405</v>
      </c>
      <c r="C89" s="7"/>
      <c r="E89" s="7"/>
      <c r="G89" s="7"/>
    </row>
    <row r="90" spans="1:7" x14ac:dyDescent="0.25">
      <c r="A90" s="2" t="s">
        <v>401</v>
      </c>
      <c r="C90" s="3">
        <f>'5.Glasbewassing'!I8+'5.Glasbewassing'!I13+'5.Glasbewassing'!I18+'5.Glasbewassing'!I23+'5.Glasbewassing'!I28</f>
        <v>0</v>
      </c>
      <c r="E90" s="2">
        <v>6</v>
      </c>
      <c r="G90" s="3">
        <f>SUM(E90*C90)</f>
        <v>0</v>
      </c>
    </row>
    <row r="91" spans="1:7" x14ac:dyDescent="0.25">
      <c r="A91" s="2" t="s">
        <v>402</v>
      </c>
      <c r="C91" s="3">
        <f>'5.Glasbewassing'!I35+'5.Glasbewassing'!I40+'5.Glasbewassing'!I45+'5.Glasbewassing'!I50+'5.Glasbewassing'!I55+'5.Glasbewassing'!I60+'5.Glasbewassing'!I65+'5.Glasbewassing'!I70</f>
        <v>0</v>
      </c>
      <c r="E91" s="2">
        <v>6</v>
      </c>
      <c r="G91" s="3">
        <f t="shared" ref="G91:G93" si="6">SUM(E91*C91)</f>
        <v>0</v>
      </c>
    </row>
    <row r="92" spans="1:7" x14ac:dyDescent="0.25">
      <c r="A92" s="2" t="s">
        <v>403</v>
      </c>
      <c r="C92" s="3">
        <f>'5.Glasbewassing'!I77+'5.Glasbewassing'!I82+'5.Glasbewassing'!I87+'5.Glasbewassing'!I92</f>
        <v>0</v>
      </c>
      <c r="E92" s="2">
        <v>6</v>
      </c>
      <c r="G92" s="3">
        <f t="shared" si="6"/>
        <v>0</v>
      </c>
    </row>
    <row r="93" spans="1:7" x14ac:dyDescent="0.25">
      <c r="A93" s="2" t="s">
        <v>404</v>
      </c>
      <c r="C93" s="3">
        <f>'5.Glasbewassing'!I99+'5.Glasbewassing'!I104</f>
        <v>0</v>
      </c>
      <c r="E93" s="2">
        <v>6</v>
      </c>
      <c r="G93" s="3">
        <f t="shared" si="6"/>
        <v>0</v>
      </c>
    </row>
    <row r="95" spans="1:7" x14ac:dyDescent="0.25">
      <c r="A95" s="4" t="s">
        <v>394</v>
      </c>
      <c r="C95" s="20"/>
      <c r="E95" s="7"/>
      <c r="G95" s="20">
        <f>SUM(G84:G93)</f>
        <v>0</v>
      </c>
    </row>
  </sheetData>
  <sheetProtection algorithmName="SHA-512" hashValue="ha1Lm4XTY7Jfutn7pvcyuCulGLepTC0s4/iLxPzajkr+nsZPklKDG1Zi79mbo9Lz9aN3hOlzdcnHEjtJb4AyJQ==" saltValue="qMidn0+Lv8kGesR26YidfQ==" spinCount="100000" sheet="1" objects="1" scenarios="1"/>
  <mergeCells count="12">
    <mergeCell ref="A78:G78"/>
    <mergeCell ref="C5:C6"/>
    <mergeCell ref="E5:E6"/>
    <mergeCell ref="G5:G6"/>
    <mergeCell ref="C80:C81"/>
    <mergeCell ref="E80:E81"/>
    <mergeCell ref="G80:G81"/>
    <mergeCell ref="A3:G3"/>
    <mergeCell ref="A48:G48"/>
    <mergeCell ref="C50:C51"/>
    <mergeCell ref="E50:E51"/>
    <mergeCell ref="G50:G51"/>
  </mergeCells>
  <pageMargins left="0.7" right="0.7" top="0.75" bottom="0.75" header="0.3" footer="0.3"/>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0"/>
  <sheetViews>
    <sheetView zoomScale="85" zoomScaleNormal="85" workbookViewId="0">
      <selection activeCell="I28" sqref="I28"/>
    </sheetView>
  </sheetViews>
  <sheetFormatPr defaultRowHeight="15" x14ac:dyDescent="0.25"/>
  <cols>
    <col min="1" max="1" width="51.28515625" style="21" customWidth="1"/>
    <col min="2" max="2" width="9.140625" style="21"/>
    <col min="3" max="16" width="11" style="21" customWidth="1"/>
    <col min="17" max="16384" width="9.140625" style="21"/>
  </cols>
  <sheetData>
    <row r="1" spans="1:16" x14ac:dyDescent="0.25">
      <c r="A1" s="51" t="s">
        <v>406</v>
      </c>
    </row>
    <row r="3" spans="1:16" x14ac:dyDescent="0.25">
      <c r="A3" s="51" t="s">
        <v>407</v>
      </c>
      <c r="B3" s="48"/>
    </row>
    <row r="4" spans="1:16" x14ac:dyDescent="0.25">
      <c r="A4" s="48"/>
      <c r="B4" s="48"/>
      <c r="C4" s="112" t="s">
        <v>417</v>
      </c>
      <c r="D4" s="112"/>
      <c r="E4" s="112" t="s">
        <v>418</v>
      </c>
      <c r="F4" s="112"/>
      <c r="G4" s="112" t="s">
        <v>419</v>
      </c>
      <c r="H4" s="112"/>
      <c r="I4" s="112" t="s">
        <v>420</v>
      </c>
      <c r="J4" s="112"/>
      <c r="K4" s="112" t="s">
        <v>422</v>
      </c>
      <c r="L4" s="112"/>
      <c r="M4" s="112" t="s">
        <v>421</v>
      </c>
      <c r="N4" s="112"/>
      <c r="O4" s="112" t="s">
        <v>423</v>
      </c>
      <c r="P4" s="112"/>
    </row>
    <row r="5" spans="1:16" ht="15" customHeight="1" x14ac:dyDescent="0.25">
      <c r="A5" s="48"/>
      <c r="B5" s="48"/>
      <c r="C5" s="112"/>
      <c r="D5" s="112"/>
      <c r="E5" s="112"/>
      <c r="F5" s="112"/>
      <c r="G5" s="112"/>
      <c r="H5" s="112"/>
      <c r="I5" s="112"/>
      <c r="J5" s="112"/>
      <c r="K5" s="112"/>
      <c r="L5" s="112"/>
      <c r="M5" s="112"/>
      <c r="N5" s="112"/>
      <c r="O5" s="112"/>
      <c r="P5" s="112"/>
    </row>
    <row r="6" spans="1:16" x14ac:dyDescent="0.25">
      <c r="A6" s="48"/>
      <c r="B6" s="48"/>
      <c r="C6" s="113"/>
      <c r="D6" s="113"/>
      <c r="E6" s="113"/>
      <c r="F6" s="113"/>
      <c r="G6" s="113"/>
      <c r="H6" s="113"/>
      <c r="I6" s="113"/>
      <c r="J6" s="113"/>
      <c r="K6" s="113"/>
      <c r="L6" s="113"/>
      <c r="M6" s="113"/>
      <c r="N6" s="113"/>
      <c r="O6" s="113"/>
      <c r="P6" s="113"/>
    </row>
    <row r="7" spans="1:16" x14ac:dyDescent="0.25">
      <c r="A7" s="70" t="s">
        <v>408</v>
      </c>
      <c r="B7" s="85" t="s">
        <v>414</v>
      </c>
      <c r="C7" s="84" t="s">
        <v>415</v>
      </c>
      <c r="D7" s="85" t="s">
        <v>416</v>
      </c>
      <c r="E7" s="84" t="s">
        <v>415</v>
      </c>
      <c r="F7" s="85" t="s">
        <v>416</v>
      </c>
      <c r="G7" s="84" t="s">
        <v>415</v>
      </c>
      <c r="H7" s="85" t="s">
        <v>416</v>
      </c>
      <c r="I7" s="84" t="s">
        <v>415</v>
      </c>
      <c r="J7" s="85" t="s">
        <v>416</v>
      </c>
      <c r="K7" s="84" t="s">
        <v>415</v>
      </c>
      <c r="L7" s="85" t="s">
        <v>416</v>
      </c>
      <c r="M7" s="84" t="s">
        <v>415</v>
      </c>
      <c r="N7" s="85" t="s">
        <v>416</v>
      </c>
      <c r="O7" s="84" t="s">
        <v>415</v>
      </c>
      <c r="P7" s="85" t="s">
        <v>416</v>
      </c>
    </row>
    <row r="8" spans="1:16" x14ac:dyDescent="0.25">
      <c r="A8" s="62" t="s">
        <v>409</v>
      </c>
      <c r="B8" s="86">
        <v>0.05</v>
      </c>
      <c r="C8" s="30"/>
      <c r="D8" s="62">
        <f>SUM(C8*B8)</f>
        <v>0</v>
      </c>
      <c r="E8" s="30"/>
      <c r="F8" s="62">
        <f>SUM(E8*B8)</f>
        <v>0</v>
      </c>
      <c r="G8" s="30"/>
      <c r="H8" s="62">
        <f>SUM(G8*B8)</f>
        <v>0</v>
      </c>
      <c r="I8" s="30"/>
      <c r="J8" s="62">
        <f>SUM(I8*B8)</f>
        <v>0</v>
      </c>
      <c r="K8" s="30"/>
      <c r="L8" s="62">
        <f>SUM(K8*B8)</f>
        <v>0</v>
      </c>
      <c r="M8" s="30"/>
      <c r="N8" s="62">
        <f>SUM(M8*B8)</f>
        <v>0</v>
      </c>
      <c r="O8" s="30"/>
      <c r="P8" s="62">
        <f>SUM(O8*B8)</f>
        <v>0</v>
      </c>
    </row>
    <row r="9" spans="1:16" x14ac:dyDescent="0.25">
      <c r="A9" s="62" t="s">
        <v>410</v>
      </c>
      <c r="B9" s="86">
        <v>0.1</v>
      </c>
      <c r="C9" s="30"/>
      <c r="D9" s="62">
        <f t="shared" ref="D9:D12" si="0">SUM(C9*B9)</f>
        <v>0</v>
      </c>
      <c r="E9" s="30"/>
      <c r="F9" s="62">
        <f t="shared" ref="F9:F12" si="1">SUM(E9*B9)</f>
        <v>0</v>
      </c>
      <c r="G9" s="30"/>
      <c r="H9" s="62">
        <f t="shared" ref="H9:H12" si="2">SUM(G9*B9)</f>
        <v>0</v>
      </c>
      <c r="I9" s="30"/>
      <c r="J9" s="62">
        <f t="shared" ref="J9:J12" si="3">SUM(I9*B9)</f>
        <v>0</v>
      </c>
      <c r="K9" s="30"/>
      <c r="L9" s="62">
        <f t="shared" ref="L9:L12" si="4">SUM(K9*B9)</f>
        <v>0</v>
      </c>
      <c r="M9" s="30"/>
      <c r="N9" s="62">
        <f t="shared" ref="N9:N12" si="5">SUM(M9*B9)</f>
        <v>0</v>
      </c>
      <c r="O9" s="30"/>
      <c r="P9" s="62">
        <f t="shared" ref="P9:P12" si="6">SUM(O9*B9)</f>
        <v>0</v>
      </c>
    </row>
    <row r="10" spans="1:16" x14ac:dyDescent="0.25">
      <c r="A10" s="62" t="s">
        <v>411</v>
      </c>
      <c r="B10" s="86">
        <v>0.6</v>
      </c>
      <c r="C10" s="30"/>
      <c r="D10" s="62">
        <f t="shared" si="0"/>
        <v>0</v>
      </c>
      <c r="E10" s="30"/>
      <c r="F10" s="62">
        <f t="shared" si="1"/>
        <v>0</v>
      </c>
      <c r="G10" s="30"/>
      <c r="H10" s="62">
        <f t="shared" si="2"/>
        <v>0</v>
      </c>
      <c r="I10" s="30"/>
      <c r="J10" s="62">
        <f t="shared" si="3"/>
        <v>0</v>
      </c>
      <c r="K10" s="30"/>
      <c r="L10" s="62">
        <f t="shared" si="4"/>
        <v>0</v>
      </c>
      <c r="M10" s="30"/>
      <c r="N10" s="62">
        <f t="shared" si="5"/>
        <v>0</v>
      </c>
      <c r="O10" s="30"/>
      <c r="P10" s="62">
        <f t="shared" si="6"/>
        <v>0</v>
      </c>
    </row>
    <row r="11" spans="1:16" x14ac:dyDescent="0.25">
      <c r="A11" s="62" t="s">
        <v>412</v>
      </c>
      <c r="B11" s="86">
        <v>0.2</v>
      </c>
      <c r="C11" s="30"/>
      <c r="D11" s="62">
        <f t="shared" si="0"/>
        <v>0</v>
      </c>
      <c r="E11" s="30"/>
      <c r="F11" s="62">
        <f t="shared" si="1"/>
        <v>0</v>
      </c>
      <c r="G11" s="30"/>
      <c r="H11" s="62">
        <f t="shared" si="2"/>
        <v>0</v>
      </c>
      <c r="I11" s="30"/>
      <c r="J11" s="62">
        <f t="shared" si="3"/>
        <v>0</v>
      </c>
      <c r="K11" s="30"/>
      <c r="L11" s="62">
        <f t="shared" si="4"/>
        <v>0</v>
      </c>
      <c r="M11" s="30"/>
      <c r="N11" s="62">
        <f t="shared" si="5"/>
        <v>0</v>
      </c>
      <c r="O11" s="30"/>
      <c r="P11" s="62">
        <f t="shared" si="6"/>
        <v>0</v>
      </c>
    </row>
    <row r="12" spans="1:16" x14ac:dyDescent="0.25">
      <c r="A12" s="62" t="s">
        <v>413</v>
      </c>
      <c r="B12" s="86">
        <v>0.05</v>
      </c>
      <c r="C12" s="30"/>
      <c r="D12" s="62">
        <f t="shared" si="0"/>
        <v>0</v>
      </c>
      <c r="E12" s="30"/>
      <c r="F12" s="62">
        <f t="shared" si="1"/>
        <v>0</v>
      </c>
      <c r="G12" s="30"/>
      <c r="H12" s="62">
        <f t="shared" si="2"/>
        <v>0</v>
      </c>
      <c r="I12" s="30"/>
      <c r="J12" s="62">
        <f t="shared" si="3"/>
        <v>0</v>
      </c>
      <c r="K12" s="30"/>
      <c r="L12" s="62">
        <f t="shared" si="4"/>
        <v>0</v>
      </c>
      <c r="M12" s="30"/>
      <c r="N12" s="62">
        <f t="shared" si="5"/>
        <v>0</v>
      </c>
      <c r="O12" s="30"/>
      <c r="P12" s="62">
        <f t="shared" si="6"/>
        <v>0</v>
      </c>
    </row>
    <row r="13" spans="1:16" x14ac:dyDescent="0.25">
      <c r="A13" s="70" t="s">
        <v>42</v>
      </c>
      <c r="B13" s="87">
        <f>SUM(B8:B12)</f>
        <v>1</v>
      </c>
      <c r="C13" s="69"/>
      <c r="D13" s="83">
        <f>SUM(D8:D12)</f>
        <v>0</v>
      </c>
      <c r="E13" s="69"/>
      <c r="F13" s="83">
        <f>SUM(F8:F12)</f>
        <v>0</v>
      </c>
      <c r="G13" s="69"/>
      <c r="H13" s="83">
        <f>SUM(H8:H12)</f>
        <v>0</v>
      </c>
      <c r="I13" s="69"/>
      <c r="J13" s="83">
        <f>SUM(J8:J12)</f>
        <v>0</v>
      </c>
      <c r="K13" s="69"/>
      <c r="L13" s="83">
        <f>SUM(L8:L12)</f>
        <v>0</v>
      </c>
      <c r="M13" s="69"/>
      <c r="N13" s="83">
        <f>SUM(N8:N12)</f>
        <v>0</v>
      </c>
      <c r="O13" s="69"/>
      <c r="P13" s="83">
        <f>SUM(P8:P12)</f>
        <v>0</v>
      </c>
    </row>
    <row r="15" spans="1:16" x14ac:dyDescent="0.25">
      <c r="A15" s="94" t="s">
        <v>424</v>
      </c>
      <c r="B15" s="89"/>
      <c r="C15" s="89"/>
      <c r="D15" s="89"/>
      <c r="E15" s="89"/>
      <c r="F15" s="89"/>
      <c r="G15" s="89"/>
      <c r="H15" s="89"/>
      <c r="I15" s="89"/>
      <c r="J15" s="89"/>
      <c r="K15" s="89"/>
      <c r="L15" s="89"/>
      <c r="M15" s="89"/>
      <c r="N15" s="89"/>
      <c r="O15" s="89"/>
      <c r="P15" s="95"/>
    </row>
    <row r="16" spans="1:16" x14ac:dyDescent="0.25">
      <c r="A16" s="91" t="s">
        <v>425</v>
      </c>
      <c r="B16" s="92"/>
      <c r="C16" s="96">
        <v>0.45</v>
      </c>
      <c r="D16" s="96" t="s">
        <v>426</v>
      </c>
      <c r="E16" s="96">
        <v>0.4</v>
      </c>
      <c r="F16" s="92"/>
      <c r="G16" s="96">
        <v>0.05</v>
      </c>
      <c r="H16" s="92"/>
      <c r="I16" s="96">
        <v>0.05</v>
      </c>
      <c r="J16" s="92"/>
      <c r="K16" s="97">
        <v>5.0000000000000001E-3</v>
      </c>
      <c r="L16" s="92"/>
      <c r="M16" s="97">
        <v>5.0000000000000001E-3</v>
      </c>
      <c r="N16" s="92"/>
      <c r="O16" s="96">
        <v>0.04</v>
      </c>
      <c r="P16" s="98"/>
    </row>
    <row r="18" spans="1:11" x14ac:dyDescent="0.25">
      <c r="B18" s="88"/>
      <c r="C18" s="89"/>
      <c r="D18" s="90" t="s">
        <v>427</v>
      </c>
    </row>
    <row r="19" spans="1:11" x14ac:dyDescent="0.25">
      <c r="B19" s="91" t="s">
        <v>428</v>
      </c>
      <c r="C19" s="92"/>
      <c r="D19" s="93">
        <f>SUM(D13*C16)+F13*E16+H13*G16+J13*I16+L13*K16+N13*M16+P13*O16</f>
        <v>0</v>
      </c>
    </row>
    <row r="21" spans="1:11" x14ac:dyDescent="0.25">
      <c r="A21" s="51" t="s">
        <v>429</v>
      </c>
      <c r="B21" s="48"/>
      <c r="C21" s="48"/>
    </row>
    <row r="22" spans="1:11" x14ac:dyDescent="0.25">
      <c r="A22" s="48"/>
      <c r="B22" s="48"/>
      <c r="C22" s="48"/>
    </row>
    <row r="23" spans="1:11" x14ac:dyDescent="0.25">
      <c r="A23" s="111" t="s">
        <v>430</v>
      </c>
      <c r="B23" s="115" t="s">
        <v>431</v>
      </c>
      <c r="C23" s="114" t="s">
        <v>432</v>
      </c>
      <c r="D23" s="116" t="s">
        <v>433</v>
      </c>
      <c r="E23" s="114" t="s">
        <v>434</v>
      </c>
    </row>
    <row r="24" spans="1:11" x14ac:dyDescent="0.25">
      <c r="A24" s="111"/>
      <c r="B24" s="115"/>
      <c r="C24" s="114"/>
      <c r="D24" s="116"/>
      <c r="E24" s="117"/>
      <c r="K24" s="48"/>
    </row>
    <row r="25" spans="1:11" x14ac:dyDescent="0.25">
      <c r="A25" s="111"/>
      <c r="B25" s="115"/>
      <c r="C25" s="114"/>
      <c r="D25" s="116"/>
      <c r="E25" s="117"/>
    </row>
    <row r="26" spans="1:11" x14ac:dyDescent="0.25">
      <c r="A26" s="111"/>
      <c r="B26" s="115"/>
      <c r="C26" s="114"/>
      <c r="D26" s="116"/>
      <c r="E26" s="117"/>
    </row>
    <row r="27" spans="1:11" x14ac:dyDescent="0.25">
      <c r="A27" s="62" t="s">
        <v>435</v>
      </c>
      <c r="B27" s="72" t="s">
        <v>443</v>
      </c>
      <c r="C27" s="99">
        <v>20</v>
      </c>
      <c r="D27" s="30"/>
      <c r="E27" s="62">
        <f>SUM(D27*C27)</f>
        <v>0</v>
      </c>
    </row>
    <row r="28" spans="1:11" x14ac:dyDescent="0.25">
      <c r="A28" s="62" t="s">
        <v>436</v>
      </c>
      <c r="B28" s="72" t="s">
        <v>444</v>
      </c>
      <c r="C28" s="99">
        <v>200</v>
      </c>
      <c r="D28" s="30"/>
      <c r="E28" s="62">
        <f t="shared" ref="E28:E38" si="7">SUM(D28*C28)</f>
        <v>0</v>
      </c>
    </row>
    <row r="29" spans="1:11" x14ac:dyDescent="0.25">
      <c r="A29" s="62" t="s">
        <v>510</v>
      </c>
      <c r="B29" s="72" t="s">
        <v>444</v>
      </c>
      <c r="C29" s="99">
        <v>500</v>
      </c>
      <c r="D29" s="30"/>
      <c r="E29" s="62">
        <f t="shared" si="7"/>
        <v>0</v>
      </c>
    </row>
    <row r="30" spans="1:11" x14ac:dyDescent="0.25">
      <c r="A30" s="62" t="s">
        <v>437</v>
      </c>
      <c r="B30" s="72" t="s">
        <v>444</v>
      </c>
      <c r="C30" s="99">
        <v>500</v>
      </c>
      <c r="D30" s="30"/>
      <c r="E30" s="62">
        <f t="shared" si="7"/>
        <v>0</v>
      </c>
    </row>
    <row r="31" spans="1:11" x14ac:dyDescent="0.25">
      <c r="A31" s="62" t="s">
        <v>438</v>
      </c>
      <c r="B31" s="72" t="s">
        <v>444</v>
      </c>
      <c r="C31" s="99">
        <v>500</v>
      </c>
      <c r="D31" s="30"/>
      <c r="E31" s="62">
        <f t="shared" si="7"/>
        <v>0</v>
      </c>
    </row>
    <row r="32" spans="1:11" x14ac:dyDescent="0.25">
      <c r="A32" s="62" t="s">
        <v>439</v>
      </c>
      <c r="B32" s="72" t="s">
        <v>444</v>
      </c>
      <c r="C32" s="99">
        <v>500</v>
      </c>
      <c r="D32" s="30"/>
      <c r="E32" s="62">
        <f t="shared" si="7"/>
        <v>0</v>
      </c>
    </row>
    <row r="33" spans="1:5" x14ac:dyDescent="0.25">
      <c r="A33" s="62" t="s">
        <v>440</v>
      </c>
      <c r="B33" s="72" t="s">
        <v>444</v>
      </c>
      <c r="C33" s="99">
        <v>500</v>
      </c>
      <c r="D33" s="30"/>
      <c r="E33" s="62">
        <f t="shared" si="7"/>
        <v>0</v>
      </c>
    </row>
    <row r="34" spans="1:5" x14ac:dyDescent="0.25">
      <c r="A34" s="62" t="s">
        <v>441</v>
      </c>
      <c r="B34" s="72" t="s">
        <v>444</v>
      </c>
      <c r="C34" s="99">
        <v>500</v>
      </c>
      <c r="D34" s="30"/>
      <c r="E34" s="62">
        <f t="shared" si="7"/>
        <v>0</v>
      </c>
    </row>
    <row r="35" spans="1:5" x14ac:dyDescent="0.25">
      <c r="A35" s="62" t="s">
        <v>515</v>
      </c>
      <c r="B35" s="72" t="s">
        <v>444</v>
      </c>
      <c r="C35" s="99">
        <v>100</v>
      </c>
      <c r="D35" s="30"/>
      <c r="E35" s="62">
        <f t="shared" si="7"/>
        <v>0</v>
      </c>
    </row>
    <row r="36" spans="1:5" x14ac:dyDescent="0.25">
      <c r="A36" s="62" t="s">
        <v>442</v>
      </c>
      <c r="B36" s="72" t="s">
        <v>444</v>
      </c>
      <c r="C36" s="99">
        <v>500</v>
      </c>
      <c r="D36" s="30"/>
      <c r="E36" s="62">
        <f t="shared" si="7"/>
        <v>0</v>
      </c>
    </row>
    <row r="37" spans="1:5" x14ac:dyDescent="0.25">
      <c r="A37" s="62" t="s">
        <v>511</v>
      </c>
      <c r="B37" s="72" t="s">
        <v>512</v>
      </c>
      <c r="C37" s="99">
        <v>25</v>
      </c>
      <c r="D37" s="30"/>
      <c r="E37" s="62">
        <f t="shared" si="7"/>
        <v>0</v>
      </c>
    </row>
    <row r="38" spans="1:5" x14ac:dyDescent="0.25">
      <c r="A38" s="62" t="s">
        <v>513</v>
      </c>
      <c r="B38" s="72" t="s">
        <v>512</v>
      </c>
      <c r="C38" s="99">
        <v>500</v>
      </c>
      <c r="D38" s="30"/>
      <c r="E38" s="62">
        <f t="shared" si="7"/>
        <v>0</v>
      </c>
    </row>
    <row r="39" spans="1:5" x14ac:dyDescent="0.25">
      <c r="A39" s="70" t="s">
        <v>445</v>
      </c>
      <c r="B39" s="83"/>
      <c r="C39" s="83"/>
      <c r="D39" s="69"/>
      <c r="E39" s="83">
        <f>SUM(E27:E38)</f>
        <v>0</v>
      </c>
    </row>
    <row r="40" spans="1:5" x14ac:dyDescent="0.25">
      <c r="A40" s="48"/>
      <c r="B40" s="48"/>
      <c r="C40" s="48"/>
    </row>
  </sheetData>
  <sheetProtection algorithmName="SHA-512" hashValue="FRKHTv4HzWhGa67B4drL5NZjrZiunaBblX5k6l12A14rweuJAV9BL/1YO4PwEqYa20zC1h7GX5zvNllwUHxgdA==" saltValue="Bq7zujwha8PhxEk91MAMTw==" spinCount="100000" sheet="1" objects="1" scenarios="1"/>
  <mergeCells count="12">
    <mergeCell ref="A23:A26"/>
    <mergeCell ref="K4:L6"/>
    <mergeCell ref="M4:N6"/>
    <mergeCell ref="O4:P6"/>
    <mergeCell ref="C23:C26"/>
    <mergeCell ref="B23:B26"/>
    <mergeCell ref="D23:D26"/>
    <mergeCell ref="E23:E26"/>
    <mergeCell ref="E4:F6"/>
    <mergeCell ref="C4:D6"/>
    <mergeCell ref="G4:H6"/>
    <mergeCell ref="I4:J6"/>
  </mergeCells>
  <pageMargins left="0.7" right="0.7" top="0.75" bottom="0.75" header="0.3" footer="0.3"/>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1.Kosten schoonmaak A locaties</vt:lpstr>
      <vt:lpstr>Blad3</vt:lpstr>
      <vt:lpstr>2.Kosten schoonmaak B locaties</vt:lpstr>
      <vt:lpstr>3.Kosten schoonmaak C locaties</vt:lpstr>
      <vt:lpstr>4.Kosten schoonmaak D locaties</vt:lpstr>
      <vt:lpstr>5.Glasbewassing</vt:lpstr>
      <vt:lpstr>6.Begrote kosten</vt:lpstr>
      <vt:lpstr>Blad1</vt:lpstr>
      <vt:lpstr>7.Regiewerkzaamheden</vt:lpstr>
      <vt:lpstr>8.Sanitaire middelen</vt:lpstr>
      <vt:lpstr>9.Totaal overzicht</vt:lpstr>
      <vt:lpstr>10. Toelichting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Natasja Mathlener</dc:creator>
  <cp:lastModifiedBy>Natasja Mathlener</cp:lastModifiedBy>
  <cp:lastPrinted>2015-08-04T08:07:43Z</cp:lastPrinted>
  <dcterms:created xsi:type="dcterms:W3CDTF">2015-07-28T11:04:47Z</dcterms:created>
  <dcterms:modified xsi:type="dcterms:W3CDTF">2015-09-01T06:59:13Z</dcterms:modified>
</cp:coreProperties>
</file>