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9735" tabRatio="719" activeTab="3"/>
  </bookViews>
  <sheets>
    <sheet name="Introductie" sheetId="7" r:id="rId1"/>
    <sheet name="Stakeholders" sheetId="15" r:id="rId2"/>
    <sheet name="Control Tower P&amp;L" sheetId="3" r:id="rId3"/>
    <sheet name="Totaaloverzicht" sheetId="5" r:id="rId4"/>
  </sheets>
  <definedNames>
    <definedName name="RngAutoLight">#REF!</definedName>
    <definedName name="RngBarFillDestination">#REF!</definedName>
    <definedName name="RngBarFillEnd">#REF!</definedName>
    <definedName name="RngBarFillHeaderDestination">#REF!</definedName>
    <definedName name="RngBarFillHeaderSource">#REF!</definedName>
    <definedName name="RngBarFillOthers">#REF!</definedName>
    <definedName name="RngBarFillSourcePlusOne">#REF!</definedName>
    <definedName name="RngBarFillStartEnd">#REF!</definedName>
    <definedName name="RngBarFillStartSub">#REF!</definedName>
    <definedName name="RngChartLabels">#REF!</definedName>
    <definedName name="RngChartTitle">#REF!</definedName>
    <definedName name="RngColorPresetList">#REF!</definedName>
    <definedName name="RngColumnWidthTotal">#REF!</definedName>
    <definedName name="RngConnectorLight">#REF!</definedName>
    <definedName name="RngEndValue">#REF!</definedName>
    <definedName name="RngEndValueLabel">#REF!</definedName>
    <definedName name="RngFillPlusOne">#REF!</definedName>
    <definedName name="RngInputFormatFillPlusOne">#REF!</definedName>
    <definedName name="RngInputFormatStart">#REF!</definedName>
    <definedName name="RngLabelDecimalLight">#REF!</definedName>
    <definedName name="RngLabelFormatLight">#REF!</definedName>
    <definedName name="RngLineColor">#REF!</definedName>
    <definedName name="RngLineConnectorsPlusOne">#REF!</definedName>
    <definedName name="RngNegativeDecrease">#REF!</definedName>
    <definedName name="RngNegativeIncrease">#REF!</definedName>
    <definedName name="RngPositiveDecrease">#REF!</definedName>
    <definedName name="RngPositiveIncrease">#REF!</definedName>
    <definedName name="RngRow2ForDrag">#REF!</definedName>
    <definedName name="RngRows">#REF!</definedName>
    <definedName name="RngScaleLight">#REF!</definedName>
    <definedName name="RngStartValueLabel">#REF!</definedName>
    <definedName name="RngTickLight">#REF!</definedName>
    <definedName name="RngTitleLight">#REF!</definedName>
    <definedName name="RngXAxisLight">#REF!</definedName>
    <definedName name="RngYAxisLight">#REF!</definedName>
    <definedName name="RngYMax">#REF!</definedName>
    <definedName name="RngYMin">#REF!</definedName>
  </definedNames>
  <calcPr calcId="145621"/>
</workbook>
</file>

<file path=xl/calcChain.xml><?xml version="1.0" encoding="utf-8"?>
<calcChain xmlns="http://schemas.openxmlformats.org/spreadsheetml/2006/main">
  <c r="E13" i="5" l="1"/>
  <c r="D13" i="5"/>
  <c r="E81" i="3" l="1"/>
  <c r="F81" i="3"/>
  <c r="G81" i="3"/>
  <c r="H81" i="3"/>
  <c r="I81" i="3"/>
  <c r="E82" i="3"/>
  <c r="F82" i="3"/>
  <c r="G82" i="3"/>
  <c r="H82" i="3"/>
  <c r="H83" i="3" s="1"/>
  <c r="I82" i="3"/>
  <c r="E83" i="3"/>
  <c r="F83" i="3"/>
  <c r="G83" i="3"/>
  <c r="I83" i="3"/>
  <c r="D83" i="3"/>
  <c r="D82" i="3"/>
  <c r="D81" i="3"/>
  <c r="J13" i="5" l="1"/>
  <c r="J12" i="5"/>
  <c r="J11" i="5"/>
  <c r="J10" i="5"/>
  <c r="I13" i="5"/>
  <c r="I12" i="5"/>
  <c r="I11" i="5"/>
  <c r="I10" i="5"/>
  <c r="J15" i="5" l="1"/>
  <c r="I15" i="5"/>
  <c r="C13" i="5"/>
  <c r="C12" i="5"/>
  <c r="C11" i="5"/>
  <c r="C10" i="5"/>
  <c r="E35" i="3" l="1"/>
  <c r="F35" i="3"/>
  <c r="G35" i="3"/>
  <c r="H35" i="3"/>
  <c r="I35" i="3"/>
  <c r="D35" i="3"/>
  <c r="D79" i="3"/>
  <c r="E79" i="3"/>
  <c r="F79" i="3"/>
  <c r="G79" i="3"/>
  <c r="H79" i="3"/>
  <c r="I79" i="3"/>
  <c r="I60" i="3"/>
  <c r="H60" i="3"/>
  <c r="H47" i="3"/>
  <c r="I47" i="3"/>
  <c r="H17" i="3"/>
  <c r="H23" i="3" s="1"/>
  <c r="H80" i="3" s="1"/>
  <c r="I17" i="3"/>
  <c r="I23" i="3" s="1"/>
  <c r="D50" i="15"/>
  <c r="D51" i="15" s="1"/>
  <c r="C50" i="15"/>
  <c r="C51" i="15" s="1"/>
  <c r="D46" i="15"/>
  <c r="C46" i="15"/>
  <c r="D67" i="15"/>
  <c r="D68" i="15" s="1"/>
  <c r="C67" i="15"/>
  <c r="C68" i="15" s="1"/>
  <c r="D63" i="15"/>
  <c r="C63" i="15"/>
  <c r="D34" i="15"/>
  <c r="D35" i="15" s="1"/>
  <c r="C34" i="15"/>
  <c r="C35" i="15" s="1"/>
  <c r="D30" i="15"/>
  <c r="E11" i="5" s="1"/>
  <c r="C30" i="15"/>
  <c r="D18" i="15"/>
  <c r="C18" i="15"/>
  <c r="D17" i="15"/>
  <c r="C17" i="15"/>
  <c r="H13" i="5"/>
  <c r="H12" i="5"/>
  <c r="H11" i="5"/>
  <c r="D12" i="5"/>
  <c r="D11" i="5"/>
  <c r="H10" i="5"/>
  <c r="E10" i="5"/>
  <c r="D10" i="5"/>
  <c r="B13" i="5"/>
  <c r="B12" i="5"/>
  <c r="B11" i="5"/>
  <c r="B10" i="5"/>
  <c r="A13" i="5"/>
  <c r="A12" i="5"/>
  <c r="A11" i="5"/>
  <c r="A10" i="5"/>
  <c r="F10" i="5" l="1"/>
  <c r="D15" i="5"/>
  <c r="I80" i="3"/>
  <c r="I49" i="3"/>
  <c r="I51" i="3" s="1"/>
  <c r="I58" i="3" s="1"/>
  <c r="H49" i="3"/>
  <c r="H51" i="3" s="1"/>
  <c r="H58" i="3" s="1"/>
  <c r="F12" i="5"/>
  <c r="G13" i="5"/>
  <c r="H15" i="5"/>
  <c r="G12" i="5"/>
  <c r="E12" i="5"/>
  <c r="E15" i="5" s="1"/>
  <c r="F13" i="5"/>
  <c r="G11" i="5"/>
  <c r="F11" i="5"/>
  <c r="G10" i="5"/>
  <c r="G17" i="3"/>
  <c r="F15" i="5" l="1"/>
  <c r="G15" i="5"/>
  <c r="D47" i="3" l="1"/>
  <c r="E17" i="3"/>
  <c r="F17" i="3"/>
  <c r="D17" i="3"/>
  <c r="B15" i="5" l="1"/>
  <c r="G23" i="3"/>
  <c r="F23" i="3"/>
  <c r="E23" i="3"/>
  <c r="G80" i="3" l="1"/>
  <c r="E80" i="3"/>
  <c r="F80" i="3"/>
  <c r="G60" i="3"/>
  <c r="G47" i="3"/>
  <c r="G49" i="3" s="1"/>
  <c r="F60" i="3"/>
  <c r="F47" i="3"/>
  <c r="F49" i="3" s="1"/>
  <c r="E60" i="3"/>
  <c r="E47" i="3"/>
  <c r="D60" i="3"/>
  <c r="D49" i="3"/>
  <c r="D23" i="3"/>
  <c r="D80" i="3" l="1"/>
  <c r="E49" i="3"/>
  <c r="E51" i="3" s="1"/>
  <c r="E58" i="3" s="1"/>
  <c r="F51" i="3"/>
  <c r="F58" i="3" s="1"/>
  <c r="G51" i="3"/>
  <c r="G58" i="3" s="1"/>
  <c r="D51" i="3"/>
  <c r="D58" i="3" s="1"/>
</calcChain>
</file>

<file path=xl/sharedStrings.xml><?xml version="1.0" encoding="utf-8"?>
<sst xmlns="http://schemas.openxmlformats.org/spreadsheetml/2006/main" count="232" uniqueCount="144">
  <si>
    <t>Jaar 1</t>
  </si>
  <si>
    <t>Jaar 2</t>
  </si>
  <si>
    <t>Jaar 3</t>
  </si>
  <si>
    <t>Kosten</t>
  </si>
  <si>
    <t>Toelichting</t>
  </si>
  <si>
    <t>Waarvan in Nederland</t>
  </si>
  <si>
    <t>kosten per accountmanager</t>
  </si>
  <si>
    <t>Kosten per planner</t>
  </si>
  <si>
    <t>Software inclusief onderhoud</t>
  </si>
  <si>
    <t>Directe kosten</t>
  </si>
  <si>
    <t>Overhead</t>
  </si>
  <si>
    <t>Aanloopperiode</t>
  </si>
  <si>
    <t>Vergoeding per order</t>
  </si>
  <si>
    <t>Overig</t>
  </si>
  <si>
    <t>Huidige situatie</t>
  </si>
  <si>
    <t>Nieuwe situatie</t>
  </si>
  <si>
    <t>Toelichting Business Case Model</t>
  </si>
  <si>
    <t>Voor meer informatie verwijzen we naar Tenderned:</t>
  </si>
  <si>
    <t>https://www.tenderned.nl/tenderned-web/aankondiging/detail/samenvatting/akid/f9b78a6e1587db29d17a82b6306a2f51</t>
  </si>
  <si>
    <t>Totaal baten</t>
  </si>
  <si>
    <t>Aantal orders</t>
  </si>
  <si>
    <t>Resultaatsafhankelijke fee</t>
  </si>
  <si>
    <t>Kantoorhuur</t>
  </si>
  <si>
    <t>Totaal kosten</t>
  </si>
  <si>
    <t>EBITDA</t>
  </si>
  <si>
    <t>EBIT</t>
  </si>
  <si>
    <t>Overige inkomsten</t>
  </si>
  <si>
    <t xml:space="preserve">Bruto omzet </t>
  </si>
  <si>
    <t>Verkoopkosten algemeen</t>
  </si>
  <si>
    <t>Salariskosten per manager</t>
  </si>
  <si>
    <t>Kosten per administratieve FTE</t>
  </si>
  <si>
    <t># FTE accountmanager</t>
  </si>
  <si>
    <t># FTE Management</t>
  </si>
  <si>
    <t># FTE Administratief en overig</t>
  </si>
  <si>
    <t>Transportkostenindex</t>
  </si>
  <si>
    <t>KG CO2 uitstoot</t>
  </si>
  <si>
    <t>Totaal</t>
  </si>
  <si>
    <t>Absoluut</t>
  </si>
  <si>
    <t>NL</t>
  </si>
  <si>
    <t>CO reductie in KG</t>
  </si>
  <si>
    <t>Control Tower P&amp;L</t>
  </si>
  <si>
    <t>Dit Business Case model werd in opdracht van de Topsector Logistiek ontwikkeld door Fluas. Het is bedoeld als ondersteunend instrument voor de inschrijving op de 4C prijsvraag.</t>
  </si>
  <si>
    <t>Besparing VKM</t>
  </si>
  <si>
    <t>Accounting &amp; backoffice</t>
  </si>
  <si>
    <t>Een kostenvergoeding per standaard order, waar geen complexe handelingen ten behoeve van het behalen van synergie uitgevoerd hoeven te worden (standaard 4PL concept)</t>
  </si>
  <si>
    <t>Het aantal van deze orders per jaar</t>
  </si>
  <si>
    <t>Een kostenvergoeding per bundeling, backhaul of co-loading order, waar mogelijk meer inspaning voor verricht dient te worden wat een hogere vergoeding rechtvaardigt.</t>
  </si>
  <si>
    <t>Het aantal synergie orders per jaar</t>
  </si>
  <si>
    <t>Vergoeding per synergie orders</t>
  </si>
  <si>
    <t>Aantal synergie orders</t>
  </si>
  <si>
    <t xml:space="preserve">Overige vergoeding </t>
  </si>
  <si>
    <t>Een eventuele vergoeding voor de Control Tower op basis van behaalde resultaten, bijvoorbeeld een percentage van de behaalde synergie</t>
  </si>
  <si>
    <t>Elke andere vorm van vergoeding voor de dienstverlening van de Control Tower</t>
  </si>
  <si>
    <t>Inkomsten die niet binnen de bovenstaande omschrijvingen gevangen kunnen worden.</t>
  </si>
  <si>
    <t>Som van de drie hoofdbaten</t>
  </si>
  <si>
    <t>Total FTE Control Tower</t>
  </si>
  <si>
    <t>De totale kosten voor het opereren van de Control Tower, uitgesplitst in Directe Kosten en Overhead.</t>
  </si>
  <si>
    <t>De som van alle kosten die het directe operationele proces ondersteuning, zoals planner, verkoopkosten en software. Selecteer de plus aan de linkerzijde voor meer detailniveau (optioneel).</t>
  </si>
  <si>
    <t>Aantal accountmanagers voorzien om de Control Tower te ondersteunen in het verkoopproces en/of accountbeheer met bestaande klanten</t>
  </si>
  <si>
    <t>De gemiddelde jaarlijkste kosten voor de accountmanagers</t>
  </si>
  <si>
    <t>Aantal planningmanagers voorzien, ter aansturing van de operationele planners.</t>
  </si>
  <si>
    <t>De gemiddelde jaarlijkste kosten voor de planningmanagers</t>
  </si>
  <si>
    <t>Aantal planners voorzien, ter aansturing van de operationele activiteiten.</t>
  </si>
  <si>
    <t>De gemiddelde jaarlijkste kosten voor de planners</t>
  </si>
  <si>
    <t>Overige verkoop- en uitvoeringskosten voor de Control Tower</t>
  </si>
  <si>
    <t>Kosten voor het gebruik van software, inclusief licenties en onderhoud</t>
  </si>
  <si>
    <t>De som van alle kosten die als overhead aangemerkt kunnen worden. Selecteer de plus aan de linkerzijde voor meer detailniveau (optioneel).</t>
  </si>
  <si>
    <t>Kantoorhuur toe te schrijven aan de Control Tower activiteiten</t>
  </si>
  <si>
    <t>Alle administratieve en backoffice kosten</t>
  </si>
  <si>
    <t>Marketing &amp; Communicatie</t>
  </si>
  <si>
    <t>Consultancy &amp; Project Management</t>
  </si>
  <si>
    <t>Kosten voor alle marketing en communicatie activiteiten</t>
  </si>
  <si>
    <t>Inhuur van externe consultants en kennisleveranciers, of specifieke projectmanagers.</t>
  </si>
  <si>
    <t>Aantal managers of kader, tenzij al meegenomen bij Directe kosten</t>
  </si>
  <si>
    <t>Gemiddelde salariskosten per manager per jaar</t>
  </si>
  <si>
    <t>Aantal administratieve medewerkers en overige ondersteuning</t>
  </si>
  <si>
    <t>Gemiddelde salariskosten voor administratief en overig personeel</t>
  </si>
  <si>
    <t>Alle overige niet eerder gespecificeerde kosten</t>
  </si>
  <si>
    <t>De som van directe- en overheadkosten</t>
  </si>
  <si>
    <t>inkomsten voor aftrek van interest, belastingen, afschrijvingen op activa en afschrijvingen op leningen en goodwill</t>
  </si>
  <si>
    <t>Operationele inkomsten van een onderneming voor aftrek van rente en belasting</t>
  </si>
  <si>
    <t>Er wordt uitdrukkelijk gevraagd naar de omzet van de 4C, en niet de totale transportomzet van de onderliggende stromen van de verladers. Het betreft de omzet exclusief de ondersteuning vanuit de Topsector prijsvraag. Selecteer de plus aan de linkerzijde voor meer detailniveau (optioneel)</t>
  </si>
  <si>
    <t>Aantal Voertuig Kilometers (VKM)</t>
  </si>
  <si>
    <t xml:space="preserve">De Topsector Logistiek wil geen kennis nemen van het daadwerkelijke bedrag dat aan transportkosten wordt besteed. Een kostenindex geeft echter een goede indicatie over het potentieel van de 4C. </t>
  </si>
  <si>
    <t>Dashboard 4C Prijsvraag</t>
  </si>
  <si>
    <t>Jaar 0</t>
  </si>
  <si>
    <t>Totale omzet</t>
  </si>
  <si>
    <t>Totale kosten</t>
  </si>
  <si>
    <t>(zonder 4C, individueel)</t>
  </si>
  <si>
    <t>(met 4C, samen)</t>
  </si>
  <si>
    <t>Geeft de besparing van het totaal aantal afgelegde voertuigkilometers van alle ritten die dankzij bundeling in de 4C Control Tower kunnen worden uitgeschakeld. In het geval van FTL roundtrips dient voor de individuele situatie eerst een schatting gemaakt te worden van het huidig aantal lege terugritten.</t>
  </si>
  <si>
    <t>Geeft het aandeel weer van de VKM's die binnen Nederland vallen. Bij gelijkwaardige inschrijvingen kan de jury een hoger aantal kilometers binnen Nederland positief waarderen.</t>
  </si>
  <si>
    <t>De uitstoot van CO2-emissies dient berekend te worden volgens éénzelfde methodologie, die door alle deelnemers aan dit 4C samenwerkingsverband als een relevante standaard is overeengekomen.</t>
  </si>
  <si>
    <t>Geeft het aandeel weer van de CO2 besparing die binnen Nederland valt. Bij gelijkwaardige inschrijvingen kan de jury een hogere CO2 besparing binnen Nederland positief waarderen.</t>
  </si>
  <si>
    <t>ToenameBeladings-graad</t>
  </si>
  <si>
    <t>Onzekerheden Business Case</t>
  </si>
  <si>
    <t>Jaar 4</t>
  </si>
  <si>
    <t>Jaar 5</t>
  </si>
  <si>
    <t>Optioneel</t>
  </si>
  <si>
    <t>Uitzonderlijke opstartkosten</t>
  </si>
  <si>
    <t>Kosten gemaakt voor de opstart van de Control Tower</t>
  </si>
  <si>
    <t>De inschatting van onzekerheden betreffende de business case dient nog wel zelf ingevuld te worden.</t>
  </si>
  <si>
    <t>kosten per planningmanager</t>
  </si>
  <si>
    <t># FTE planningmanager</t>
  </si>
  <si>
    <t># FTE planners</t>
  </si>
  <si>
    <r>
      <t xml:space="preserve">STAKEHOLDER 1: </t>
    </r>
    <r>
      <rPr>
        <b/>
        <i/>
        <sz val="11"/>
        <color theme="1"/>
        <rFont val="Calibri"/>
        <family val="2"/>
        <scheme val="minor"/>
      </rPr>
      <t>voeg naam in</t>
    </r>
  </si>
  <si>
    <r>
      <t xml:space="preserve">STAKEHOLDER 2: </t>
    </r>
    <r>
      <rPr>
        <b/>
        <i/>
        <sz val="11"/>
        <color theme="1"/>
        <rFont val="Calibri"/>
        <family val="2"/>
        <scheme val="minor"/>
      </rPr>
      <t>voeg naam in</t>
    </r>
  </si>
  <si>
    <r>
      <t xml:space="preserve">STAKEHOLDER 3: </t>
    </r>
    <r>
      <rPr>
        <b/>
        <i/>
        <sz val="11"/>
        <color theme="1"/>
        <rFont val="Calibri"/>
        <family val="2"/>
        <scheme val="minor"/>
      </rPr>
      <t>voeg naam in</t>
    </r>
  </si>
  <si>
    <r>
      <t xml:space="preserve">STAKEHOLDER 4: </t>
    </r>
    <r>
      <rPr>
        <b/>
        <i/>
        <sz val="11"/>
        <color theme="1"/>
        <rFont val="Calibri"/>
        <family val="2"/>
        <scheme val="minor"/>
      </rPr>
      <t>voeg naam in</t>
    </r>
  </si>
  <si>
    <t>Aard van deze stakeholder: verlader / vervoerder</t>
  </si>
  <si>
    <t xml:space="preserve">TOELICHTING: in deze sheet kan elke deelnemende stakeholder invullen in welke mate hij voordeel denkt te behalen bij de implementatie van het 4C project. Een stakeholder kan zowel een verlader zijn als een gemeenschappelijke vervoerder (carrier) van de verladersgroep. Elke relevante stakeholder kan hieronder een aantal kengetallen invullen over zijn huidige situatie (as-is; zonder 4C project) situatie en in de nieuwe situatie (to-be, met 4C project) situatie. OPGELET: Er worden enkel cijfers gevraagd over de goederenstromen waarop door het 4C project in de toekomstige situatie een bundelingseffect zal bewerkstelligd worden. Transportlanes of -volumes waarop geen bundeling voorzien is in het 4C project, worden m.a.w. buiten dit overzicht gehouden. </t>
  </si>
  <si>
    <t>Geeft het aantal individuele zendingen, ritten of voertuigbewegingen dat dankzij bundeling in de 4C control tower zal worden uitgeschakeld (= d.w.z. door middel van co-loading, roundtrips of modal shift). In het geval van FTL roundtrips dient voor de individuele situatie eerst een schatting gemaakt te worden van het huidig aantal lege terugritten.</t>
  </si>
  <si>
    <t>Geeft een schatting van de nuttige beladingsgraad (op gewicht en/of volume) van de voertuigbewegingen in de huidige situatie (zonder 4C) versus de nieuwe (met 4C) situatie.</t>
  </si>
  <si>
    <t>Aantal voertuigbewegingen</t>
  </si>
  <si>
    <t>Gemiddelde beladingsgraad per voertuigbeweging</t>
  </si>
  <si>
    <t xml:space="preserve">Alle velden worden automatisch gevuld op basis van input in de werkbladen 'Stakeholders' en 'Control Tower P&amp;L'. </t>
  </si>
  <si>
    <t>zelf in te vullen</t>
  </si>
  <si>
    <t>Bespaarde voertuigbewegingen</t>
  </si>
  <si>
    <t>Service Level index</t>
  </si>
  <si>
    <t>Fleet Size index</t>
  </si>
  <si>
    <t>Vooral voor deelnemende vervoerders: het aantal voertuigen dat ze gemiddeld ter beschikking moeten houden om de verlader(s) te bedienen.</t>
  </si>
  <si>
    <t>Impact deelnemende stakeholders</t>
  </si>
  <si>
    <t>nvt</t>
  </si>
  <si>
    <t>Vooral voor deelnemende verladers: de subjectieve verbetering in service level (=leversnelheid of -frequentie, betrouwbaarheid of leadtime van transport) dankzij inzet van het 4C project.</t>
  </si>
  <si>
    <t>Baten</t>
  </si>
  <si>
    <t>Overige afschrijvingen</t>
  </si>
  <si>
    <t>Afschrijvingen op overige activa</t>
  </si>
  <si>
    <t>Algemene software</t>
  </si>
  <si>
    <t>Kosten (geen investering) gemaakt voor aanschaf van gebruikssoftware, niet direct gerelateerd aan de Control Tower.</t>
  </si>
  <si>
    <t>Dit instrument is uitdrukkelijk bedoeld om inschrijvende partijen te ondersteunen. Het gaat hierbij vooral over het herkennen van de verschillende aspecten die relevant zouden kunnen zijn bij het opzetten van een 4C. Het is slechts een leidraad en zeker geen keurslijf.</t>
  </si>
  <si>
    <t>Het staat inschrijvende partijen vrij om te kiezen voor een andere vorm van presentatie en inschrijving indien de partij van mening is dat haar inschrijving niet tot zijn recht komt bij gebruik van dit model. Het niet, slechts gedeeltelijk of in aangepaste vorm gebruiken van dit business case model zal geen invloed hebben op de uiteindelijke jurering van inschrijvingen. Het maakt het wel moeilijker voor de jury om de inzending te beoordelen en te vergelijken met andere inschrijvingen. Het is aan de inschrijver om een heldere en goede inschrijving te realiseren. Dit model is op zijn minst een ondersteunend hulpmiddel om de volledigheid van een plan te toetsen.</t>
  </si>
  <si>
    <t>De Topsector wijst alle aansprakelijkheid van de hand wijst voor aspecten die te maken hebben met mededinging. In de toelichting die verstuurd zal worden via de Nota van Inlichtingen wordt hier verder op ingegaan.</t>
  </si>
  <si>
    <t>Bij toekenning van een aangevraagde voucher zal advies ingewonnen kunnen worden bij het ontwikkelen van een businessplan, het gebruik van dit business case model  en hoe een  inschrijving opgezet kan worden. De verantwoordelijkheid voor het gebruik van het model of het maken van de inschrijving blijft bij de inschrijvende partij.</t>
  </si>
  <si>
    <t>TOELICHTING: onderstaande tabel geeft een overzicht van de belangrijkste kosten en opbrengen van de gemeenschappelijke logistieke dienstverlener (=4C Control Tower) gedurende de aanloopperiode en vervolgens gedurende de eerste 3 jaren van  het project. Door in elke peride de kosten en baten met mekaar te vergelijken, kan de totale winstgevendheid van het 4C Control  Tower project worden ingeschat. Daarnaast wordt ook het aangevraagde subsidiebedrag in de tabel opgenomen, zodat de impact hiervan op de totale winstgevendheid van het project zichtbaar wordt gemaakt. De nodige getallen kunnen  naar believen ofwel op geaggregeerd niveau, ofwel per detaillijn worden ingevuld. OPGELET: de jaarlijkse transportomzet (=het bedrag dat de carriers aanrekenen voor de fysieke goederenverplaatsingen) is in deze tabel niet van belang en wordt expliciet niet gevraagd.</t>
  </si>
  <si>
    <t>Ondersteuning Topsector</t>
  </si>
  <si>
    <t xml:space="preserve">Vul hier de gevraagde bedragen in betreffende de ondersteuning vanuit deze prijsvraag. </t>
  </si>
  <si>
    <t>Nota bene: alleen de groen gearceerde velden zijn minimaal nodig, de rest is facultatief</t>
  </si>
  <si>
    <t>Benoem de grootste 3 onzekerheden van de Business Case die via het uitvoeren van het project minder onzeker gaan worden</t>
  </si>
  <si>
    <t xml:space="preserve">Afschrijvingen </t>
  </si>
  <si>
    <t>Afschrijvingen overig</t>
  </si>
  <si>
    <t>Afschrijvingen direct toerekenbaar</t>
  </si>
  <si>
    <t xml:space="preserve">Afschrijving op investering in R&amp;D, zoals bijvoorbeeld ontwikkeling van Control Tower software. </t>
  </si>
  <si>
    <t>Afschrijving op ICT Software en R&amp;D</t>
  </si>
  <si>
    <t>EBIT zonder Topsector bijdrage</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</si>
</sst>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164" formatCode="&quot;$&quot;#,##0_);\(&quot;$&quot;#,##0\)"/>
    <numFmt numFmtId="165" formatCode="_-* #,##0.00_-;\-* #,##0.00_-;_-* &quot;-&quot;??_-;_-@_-"/>
    <numFmt numFmtId="166" formatCode="_(&quot;$&quot;#,##0.0_);\(&quot;$&quot;#,##0.0\);_(&quot;-&quot;_)"/>
    <numFmt numFmtId="167" formatCode="dd/mm/yy"/>
    <numFmt numFmtId="168" formatCode="#,##0\x_);\(#,##0\x\);#,##0\x_)"/>
    <numFmt numFmtId="169" formatCode="#,##0%_);\(#,##0%\);#,##0%_)"/>
    <numFmt numFmtId="170" formatCode="d/m/yy"/>
    <numFmt numFmtId="171" formatCode="_(#,##0.0\x_);\(#,##0.0\x\);_(&quot;-&quot;_)"/>
    <numFmt numFmtId="172" formatCode="_(#,##0.0_);\(#,##0.0\);_(&quot;-&quot;_)"/>
    <numFmt numFmtId="173" formatCode="_(#,##0.0%_);\(#,##0.0%\);_(&quot;-&quot;_)"/>
    <numFmt numFmtId="174" formatCode="_(###0_);\(###0\);_(###0_)"/>
    <numFmt numFmtId="175" formatCode="_(* &quot;$&quot;#,##0_)_;;_(* \(&quot;$&quot;#,##0\)_;;_(* &quot;$&quot;#,##0_)_;"/>
    <numFmt numFmtId="176" formatCode="d/m/yy__;"/>
    <numFmt numFmtId="177" formatCode="_(* #,##0\x_)_;;_(* \(#,##0\x\)_;;_(* #,##0\x_)_;"/>
    <numFmt numFmtId="178" formatCode="_(* #,##0_)_;;_(* \(#,##0\)_;;_(* #,##0_)_;"/>
    <numFmt numFmtId="179" formatCode="_(* #,##0%_)_;;_(* \(#,##0%\)_;;_(* #,##0%_)_;"/>
    <numFmt numFmtId="180" formatCode="###0_)_;;\(###0\)_;;###0_)_;"/>
    <numFmt numFmtId="181" formatCode="&quot;$&quot;#,##0;\(&quot;$&quot;#,##0\);&quot;$&quot;#,##0"/>
    <numFmt numFmtId="182" formatCode="#,##0\x;\(#,##0\x\);#,##0\x"/>
    <numFmt numFmtId="183" formatCode="#,##0;\(#,##0\);#,##0"/>
    <numFmt numFmtId="184" formatCode="#,##0%;\(#,##0%\);#,##0%"/>
    <numFmt numFmtId="185" formatCode="###0;\(###0\);###0"/>
    <numFmt numFmtId="186" formatCode="_)d/m/yy_)"/>
    <numFmt numFmtId="187" formatCode="#,##0.00;[Red]\-#,##0;\-;[Blue]General"/>
    <numFmt numFmtId="188" formatCode="dd/mm/yy__;"/>
    <numFmt numFmtId="189" formatCode="_(* &quot;$&quot;#,##0_)_;;[Blue]_(* \(&quot;$&quot;#,##0\)_;;_(* &quot;$&quot;#,##0_)_;"/>
    <numFmt numFmtId="190" formatCode="_(* #,##0\x_)_;;[Blue]_(* \(#,##0\x\)_;;_(* #,##0\x_)_;"/>
    <numFmt numFmtId="191" formatCode="_(* #,##0_)_;;[Blue]_(* \(#,##0\)_;;_(* #,##0_)_;"/>
    <numFmt numFmtId="192" formatCode="_(* #,##0%_)_;;[Blue]_(* \(#,##0%\)_;;_(* #,##0%_)_;"/>
    <numFmt numFmtId="193" formatCode="###0_);\(###0\);###0_)"/>
    <numFmt numFmtId="194" formatCode="_(#,##0_);\(#,##0\);_(&quot;-&quot;_)"/>
    <numFmt numFmtId="195" formatCode="#,##0_);[Blue]\(#,##0\);#,##0_)"/>
  </numFmts>
  <fonts count="48">
    <font>
      <sz val="11"/>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b/>
      <sz val="16"/>
      <color theme="1"/>
      <name val="Calibri"/>
      <family val="2"/>
      <scheme val="minor"/>
    </font>
    <font>
      <i/>
      <sz val="11"/>
      <color theme="1"/>
      <name val="Calibri"/>
      <family val="2"/>
      <scheme val="minor"/>
    </font>
    <font>
      <b/>
      <sz val="22"/>
      <color theme="1"/>
      <name val="Calibri"/>
      <family val="2"/>
      <scheme val="minor"/>
    </font>
    <font>
      <b/>
      <i/>
      <sz val="11"/>
      <color theme="1"/>
      <name val="Calibri"/>
      <family val="2"/>
      <scheme val="minor"/>
    </font>
    <font>
      <sz val="8"/>
      <name val="Arial"/>
      <family val="2"/>
    </font>
    <font>
      <b/>
      <sz val="8"/>
      <name val="Arial"/>
      <family val="2"/>
    </font>
    <font>
      <sz val="8"/>
      <color indexed="8"/>
      <name val="Arial"/>
      <family val="2"/>
    </font>
    <font>
      <sz val="8"/>
      <color indexed="60"/>
      <name val="Arial"/>
      <family val="2"/>
    </font>
    <font>
      <sz val="8"/>
      <name val="Palatino"/>
      <family val="1"/>
    </font>
    <font>
      <b/>
      <sz val="14"/>
      <color indexed="60"/>
      <name val="Arial"/>
      <family val="2"/>
    </font>
    <font>
      <sz val="8"/>
      <color indexed="29"/>
      <name val="Arial"/>
      <family val="2"/>
    </font>
    <font>
      <vertAlign val="superscript"/>
      <sz val="8"/>
      <color indexed="59"/>
      <name val="Arial"/>
      <family val="2"/>
    </font>
    <font>
      <sz val="7"/>
      <name val="Palatino"/>
      <family val="1"/>
    </font>
    <font>
      <b/>
      <sz val="8"/>
      <color indexed="60"/>
      <name val="Arial"/>
      <family val="2"/>
    </font>
    <font>
      <sz val="6"/>
      <color indexed="16"/>
      <name val="Palatino"/>
      <family val="1"/>
    </font>
    <font>
      <b/>
      <sz val="10"/>
      <color indexed="56"/>
      <name val="Wingdings"/>
      <charset val="2"/>
    </font>
    <font>
      <b/>
      <u/>
      <sz val="8"/>
      <color indexed="56"/>
      <name val="Arial"/>
      <family val="2"/>
    </font>
    <font>
      <b/>
      <sz val="10"/>
      <color indexed="60"/>
      <name val="Arial"/>
      <family val="2"/>
    </font>
    <font>
      <b/>
      <sz val="9"/>
      <color indexed="60"/>
      <name val="Arial"/>
      <family val="2"/>
    </font>
    <font>
      <b/>
      <sz val="12"/>
      <color indexed="60"/>
      <name val="Arial"/>
      <family val="2"/>
    </font>
    <font>
      <b/>
      <sz val="12"/>
      <name val="Arial"/>
      <family val="2"/>
    </font>
    <font>
      <b/>
      <sz val="14"/>
      <color indexed="8"/>
      <name val="Arial"/>
      <family val="2"/>
    </font>
    <font>
      <b/>
      <sz val="10"/>
      <color indexed="8"/>
      <name val="Arial"/>
      <family val="2"/>
    </font>
    <font>
      <b/>
      <sz val="9"/>
      <color indexed="8"/>
      <name val="Arial"/>
      <family val="2"/>
    </font>
    <font>
      <b/>
      <sz val="8"/>
      <color indexed="8"/>
      <name val="Arial"/>
      <family val="2"/>
    </font>
    <font>
      <b/>
      <sz val="12"/>
      <color indexed="8"/>
      <name val="Arial"/>
      <family val="2"/>
    </font>
    <font>
      <sz val="10"/>
      <color indexed="16"/>
      <name val="Helvetica-Black"/>
    </font>
    <font>
      <sz val="8"/>
      <color indexed="8"/>
      <name val="Tahoma"/>
      <family val="2"/>
    </font>
    <font>
      <b/>
      <sz val="10"/>
      <color indexed="8"/>
      <name val="Tahoma"/>
      <family val="2"/>
    </font>
    <font>
      <b/>
      <sz val="9"/>
      <color indexed="8"/>
      <name val="Tahoma"/>
      <family val="2"/>
    </font>
    <font>
      <b/>
      <sz val="8"/>
      <color indexed="8"/>
      <name val="Tahoma"/>
      <family val="2"/>
    </font>
    <font>
      <b/>
      <u/>
      <sz val="8"/>
      <color indexed="56"/>
      <name val="Tahoma"/>
      <family val="2"/>
    </font>
    <font>
      <b/>
      <sz val="12"/>
      <color indexed="8"/>
      <name val="Tahoma"/>
      <family val="2"/>
    </font>
    <font>
      <b/>
      <sz val="13"/>
      <color indexed="8"/>
      <name val="Tahoma"/>
      <family val="2"/>
    </font>
    <font>
      <b/>
      <sz val="14"/>
      <color indexed="8"/>
      <name val="Tahoma"/>
      <family val="2"/>
    </font>
    <font>
      <b/>
      <sz val="13"/>
      <name val="Arial"/>
      <family val="2"/>
    </font>
    <font>
      <b/>
      <sz val="14"/>
      <name val="Arial"/>
      <family val="2"/>
    </font>
    <font>
      <b/>
      <sz val="9"/>
      <name val="Palatino"/>
      <family val="1"/>
    </font>
    <font>
      <sz val="9"/>
      <color indexed="21"/>
      <name val="Helvetica-Black"/>
    </font>
    <font>
      <sz val="9"/>
      <name val="Helvetica-Black"/>
    </font>
    <font>
      <b/>
      <u/>
      <sz val="9.5"/>
      <color indexed="56"/>
      <name val="Arial"/>
      <family val="2"/>
    </font>
    <font>
      <b/>
      <u/>
      <sz val="9"/>
      <color indexed="56"/>
      <name val="Arial"/>
      <family val="2"/>
    </font>
    <font>
      <u/>
      <sz val="8"/>
      <color indexed="56"/>
      <name val="Arial"/>
      <family val="2"/>
    </font>
    <font>
      <u/>
      <sz val="7.5"/>
      <color indexed="56"/>
      <name val="Arial"/>
      <family val="2"/>
    </font>
  </fonts>
  <fills count="9">
    <fill>
      <patternFill patternType="none"/>
    </fill>
    <fill>
      <patternFill patternType="gray125"/>
    </fill>
    <fill>
      <patternFill patternType="solid">
        <fgColor theme="0"/>
        <bgColor indexed="64"/>
      </patternFill>
    </fill>
    <fill>
      <patternFill patternType="solid">
        <fgColor rgb="FFCCFF66"/>
        <bgColor indexed="64"/>
      </patternFill>
    </fill>
    <fill>
      <patternFill patternType="solid">
        <fgColor theme="4" tint="0.79998168889431442"/>
        <bgColor indexed="64"/>
      </patternFill>
    </fill>
    <fill>
      <patternFill patternType="solid">
        <fgColor indexed="18"/>
        <bgColor indexed="64"/>
      </patternFill>
    </fill>
    <fill>
      <patternFill patternType="solid">
        <fgColor indexed="16"/>
        <bgColor indexed="64"/>
      </patternFill>
    </fill>
    <fill>
      <patternFill patternType="solid">
        <fgColor indexed="8"/>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18"/>
      </left>
      <right style="medium">
        <color indexed="18"/>
      </right>
      <top style="medium">
        <color indexed="18"/>
      </top>
      <bottom style="medium">
        <color indexed="18"/>
      </bottom>
      <diagonal/>
    </border>
    <border>
      <left style="medium">
        <color indexed="22"/>
      </left>
      <right style="medium">
        <color indexed="22"/>
      </right>
      <top style="medium">
        <color indexed="22"/>
      </top>
      <bottom style="medium">
        <color indexed="22"/>
      </bottom>
      <diagonal/>
    </border>
    <border>
      <left/>
      <right/>
      <top/>
      <bottom style="dotted">
        <color indexed="64"/>
      </bottom>
      <diagonal/>
    </border>
    <border>
      <left style="thin">
        <color indexed="8"/>
      </left>
      <right style="thin">
        <color indexed="8"/>
      </right>
      <top style="thin">
        <color indexed="8"/>
      </top>
      <bottom style="thin">
        <color indexed="8"/>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s>
  <cellStyleXfs count="168">
    <xf numFmtId="0" fontId="0" fillId="0" borderId="0"/>
    <xf numFmtId="9" fontId="2" fillId="0" borderId="0" applyFont="0" applyFill="0" applyBorder="0" applyAlignment="0" applyProtection="0"/>
    <xf numFmtId="0" fontId="8" fillId="0" borderId="0"/>
    <xf numFmtId="165" fontId="10" fillId="0" borderId="0" applyFont="0" applyFill="0" applyBorder="0" applyAlignment="0" applyProtection="0"/>
    <xf numFmtId="9" fontId="10" fillId="0" borderId="0" applyFont="0" applyFill="0" applyBorder="0" applyAlignment="0" applyProtection="0"/>
    <xf numFmtId="164" fontId="11" fillId="0" borderId="20">
      <alignment horizontal="center" vertical="center"/>
      <protection locked="0"/>
    </xf>
    <xf numFmtId="167" fontId="11" fillId="0" borderId="20">
      <alignment horizontal="center" vertical="center"/>
      <protection locked="0"/>
    </xf>
    <xf numFmtId="168" fontId="11" fillId="0" borderId="20">
      <alignment horizontal="center" vertical="center"/>
      <protection locked="0"/>
    </xf>
    <xf numFmtId="37" fontId="11" fillId="0" borderId="20">
      <alignment horizontal="center" vertical="center"/>
      <protection locked="0"/>
    </xf>
    <xf numFmtId="169" fontId="11" fillId="0" borderId="20">
      <alignment horizontal="center" vertical="center"/>
      <protection locked="0"/>
    </xf>
    <xf numFmtId="0" fontId="11" fillId="0" borderId="20">
      <alignment horizontal="center" vertical="center"/>
      <protection locked="0"/>
    </xf>
    <xf numFmtId="37" fontId="11" fillId="0" borderId="20">
      <alignment horizontal="center" vertical="center"/>
      <protection locked="0"/>
    </xf>
    <xf numFmtId="166" fontId="8" fillId="0" borderId="19">
      <alignment horizontal="center" vertical="center"/>
      <protection locked="0"/>
    </xf>
    <xf numFmtId="170" fontId="8" fillId="0" borderId="19">
      <alignment horizontal="center" vertical="center"/>
      <protection locked="0"/>
    </xf>
    <xf numFmtId="171" fontId="8" fillId="0" borderId="19">
      <alignment horizontal="center" vertical="center"/>
      <protection locked="0"/>
    </xf>
    <xf numFmtId="172" fontId="8" fillId="0" borderId="19">
      <alignment horizontal="center" vertical="center"/>
      <protection locked="0"/>
    </xf>
    <xf numFmtId="173" fontId="8" fillId="0" borderId="19">
      <alignment horizontal="center" vertical="center"/>
      <protection locked="0"/>
    </xf>
    <xf numFmtId="174" fontId="8" fillId="0" borderId="19">
      <alignment horizontal="center" vertical="center"/>
      <protection locked="0"/>
    </xf>
    <xf numFmtId="175" fontId="11" fillId="0" borderId="20">
      <alignment vertical="center"/>
      <protection locked="0"/>
    </xf>
    <xf numFmtId="176" fontId="11" fillId="0" borderId="20">
      <alignment horizontal="right" vertical="center"/>
      <protection locked="0"/>
    </xf>
    <xf numFmtId="177" fontId="11" fillId="0" borderId="20">
      <alignment vertical="center"/>
      <protection locked="0"/>
    </xf>
    <xf numFmtId="178" fontId="11" fillId="0" borderId="20">
      <alignment vertical="center"/>
      <protection locked="0"/>
    </xf>
    <xf numFmtId="179" fontId="11" fillId="0" borderId="20">
      <alignment vertical="center"/>
      <protection locked="0"/>
    </xf>
    <xf numFmtId="0" fontId="11" fillId="0" borderId="20">
      <alignment vertical="center"/>
      <protection locked="0"/>
    </xf>
    <xf numFmtId="180" fontId="11" fillId="0" borderId="20">
      <alignment horizontal="right" vertical="center"/>
      <protection locked="0"/>
    </xf>
    <xf numFmtId="0" fontId="8" fillId="0" borderId="19">
      <alignment vertical="center"/>
      <protection locked="0"/>
    </xf>
    <xf numFmtId="181" fontId="11" fillId="0" borderId="20">
      <alignment horizontal="center" vertical="center"/>
      <protection locked="0"/>
    </xf>
    <xf numFmtId="170" fontId="11" fillId="0" borderId="20">
      <alignment horizontal="center" vertical="center"/>
      <protection locked="0"/>
    </xf>
    <xf numFmtId="182" fontId="11" fillId="0" borderId="20">
      <alignment horizontal="center" vertical="center"/>
      <protection locked="0"/>
    </xf>
    <xf numFmtId="183" fontId="11" fillId="0" borderId="20">
      <alignment horizontal="center" vertical="center"/>
      <protection locked="0"/>
    </xf>
    <xf numFmtId="184" fontId="11" fillId="0" borderId="20">
      <alignment horizontal="center" vertical="center"/>
      <protection locked="0"/>
    </xf>
    <xf numFmtId="0" fontId="11" fillId="0" borderId="20">
      <alignment horizontal="center" vertical="center"/>
      <protection locked="0"/>
    </xf>
    <xf numFmtId="185" fontId="11" fillId="0" borderId="20">
      <alignment horizontal="center" vertical="center"/>
      <protection locked="0"/>
    </xf>
    <xf numFmtId="166" fontId="8" fillId="0" borderId="19">
      <alignment horizontal="right" vertical="center"/>
      <protection locked="0"/>
    </xf>
    <xf numFmtId="186" fontId="8" fillId="0" borderId="19">
      <alignment horizontal="right" vertical="center"/>
      <protection locked="0"/>
    </xf>
    <xf numFmtId="171" fontId="8" fillId="0" borderId="19">
      <alignment horizontal="right" vertical="center"/>
      <protection locked="0"/>
    </xf>
    <xf numFmtId="172" fontId="8" fillId="0" borderId="19">
      <alignment horizontal="right" vertical="center"/>
      <protection locked="0"/>
    </xf>
    <xf numFmtId="173" fontId="8" fillId="0" borderId="19">
      <alignment horizontal="right" vertical="center"/>
      <protection locked="0"/>
    </xf>
    <xf numFmtId="174" fontId="8" fillId="0" borderId="19">
      <alignment horizontal="right" vertical="center"/>
      <protection locked="0"/>
    </xf>
    <xf numFmtId="0" fontId="8" fillId="0" borderId="0" applyNumberFormat="0" applyFont="0" applyFill="0" applyBorder="0">
      <alignment horizontal="center" vertical="center"/>
      <protection locked="0"/>
    </xf>
    <xf numFmtId="166" fontId="8" fillId="0" borderId="0" applyFill="0" applyBorder="0">
      <alignment horizontal="center" vertical="center"/>
    </xf>
    <xf numFmtId="170" fontId="8" fillId="0" borderId="0" applyFill="0" applyBorder="0">
      <alignment horizontal="center" vertical="center"/>
    </xf>
    <xf numFmtId="171" fontId="8" fillId="0" borderId="0" applyFill="0" applyBorder="0">
      <alignment horizontal="center" vertical="center"/>
    </xf>
    <xf numFmtId="172" fontId="8" fillId="0" borderId="0" applyFill="0" applyBorder="0">
      <alignment horizontal="center" vertical="center"/>
    </xf>
    <xf numFmtId="173" fontId="8" fillId="0" borderId="0" applyFill="0" applyBorder="0">
      <alignment horizontal="center" vertical="center"/>
    </xf>
    <xf numFmtId="174" fontId="8" fillId="0" borderId="0" applyFill="0" applyBorder="0">
      <alignment horizontal="center" vertical="center"/>
    </xf>
    <xf numFmtId="0" fontId="12" fillId="0" borderId="0" applyFont="0" applyFill="0" applyBorder="0" applyAlignment="0" applyProtection="0">
      <alignment horizontal="right"/>
    </xf>
    <xf numFmtId="0" fontId="12" fillId="0" borderId="0" applyFont="0" applyFill="0" applyBorder="0" applyAlignment="0" applyProtection="0">
      <alignment horizontal="right"/>
    </xf>
    <xf numFmtId="0" fontId="13" fillId="0" borderId="0" applyFill="0" applyBorder="0">
      <alignment vertical="center"/>
    </xf>
    <xf numFmtId="0" fontId="14" fillId="0" borderId="0" applyFill="0" applyBorder="0">
      <alignment vertical="center"/>
    </xf>
    <xf numFmtId="0" fontId="12" fillId="0" borderId="0" applyFont="0" applyFill="0" applyBorder="0" applyAlignment="0" applyProtection="0">
      <alignment horizontal="right"/>
    </xf>
    <xf numFmtId="0" fontId="12" fillId="0" borderId="0" applyFont="0" applyFill="0" applyBorder="0" applyAlignment="0" applyProtection="0">
      <alignment horizontal="right"/>
    </xf>
    <xf numFmtId="0" fontId="12" fillId="0" borderId="0" applyFont="0" applyFill="0" applyBorder="0" applyAlignment="0" applyProtection="0"/>
    <xf numFmtId="0" fontId="12" fillId="0" borderId="21" applyNumberFormat="0" applyFont="0" applyFill="0" applyAlignment="0" applyProtection="0"/>
    <xf numFmtId="187" fontId="15" fillId="5" borderId="16"/>
    <xf numFmtId="175" fontId="11" fillId="0" borderId="20">
      <alignment horizontal="center" vertical="center"/>
      <protection locked="0"/>
    </xf>
    <xf numFmtId="188" fontId="11" fillId="0" borderId="20">
      <alignment horizontal="right" vertical="center"/>
      <protection locked="0"/>
    </xf>
    <xf numFmtId="177" fontId="11" fillId="0" borderId="20">
      <alignment horizontal="center" vertical="center"/>
      <protection locked="0"/>
    </xf>
    <xf numFmtId="178" fontId="11" fillId="0" borderId="20">
      <alignment horizontal="center" vertical="center"/>
      <protection locked="0"/>
    </xf>
    <xf numFmtId="179" fontId="11" fillId="0" borderId="20">
      <alignment horizontal="center" vertical="center"/>
      <protection locked="0"/>
    </xf>
    <xf numFmtId="0" fontId="11" fillId="0" borderId="20">
      <alignment vertical="center"/>
      <protection locked="0"/>
    </xf>
    <xf numFmtId="180" fontId="11" fillId="0" borderId="20">
      <alignment horizontal="right" vertical="center"/>
      <protection locked="0"/>
    </xf>
    <xf numFmtId="0" fontId="16" fillId="0" borderId="0" applyFill="0" applyBorder="0" applyProtection="0">
      <alignment horizontal="left"/>
    </xf>
    <xf numFmtId="175" fontId="11" fillId="0" borderId="0" applyFill="0" applyBorder="0">
      <alignment horizontal="right" vertical="center"/>
    </xf>
    <xf numFmtId="176" fontId="11" fillId="0" borderId="0" applyFill="0" applyBorder="0">
      <alignment horizontal="right" vertical="center"/>
    </xf>
    <xf numFmtId="177" fontId="11" fillId="0" borderId="0" applyFill="0" applyBorder="0">
      <alignment horizontal="right" vertical="center"/>
    </xf>
    <xf numFmtId="178" fontId="11" fillId="0" borderId="0" applyFill="0" applyBorder="0">
      <alignment horizontal="right" vertical="center"/>
    </xf>
    <xf numFmtId="179" fontId="11" fillId="0" borderId="0" applyFill="0" applyBorder="0">
      <alignment horizontal="right" vertical="center"/>
    </xf>
    <xf numFmtId="0" fontId="17" fillId="0" borderId="0" applyFill="0" applyBorder="0">
      <alignment horizontal="right" vertical="center"/>
    </xf>
    <xf numFmtId="180" fontId="11" fillId="0" borderId="0" applyFill="0" applyBorder="0">
      <alignment horizontal="right" vertical="center"/>
    </xf>
    <xf numFmtId="0" fontId="12" fillId="0" borderId="0" applyFont="0" applyFill="0" applyBorder="0" applyAlignment="0" applyProtection="0">
      <alignment horizontal="right"/>
    </xf>
    <xf numFmtId="0" fontId="18" fillId="0" borderId="0" applyProtection="0">
      <alignment horizontal="right"/>
    </xf>
    <xf numFmtId="0" fontId="19" fillId="0" borderId="0" applyFill="0" applyBorder="0">
      <alignment horizontal="center" vertical="center"/>
      <protection locked="0"/>
    </xf>
    <xf numFmtId="0" fontId="19" fillId="0" borderId="0" applyFill="0" applyBorder="0">
      <alignment horizontal="center" vertical="center"/>
      <protection locked="0"/>
    </xf>
    <xf numFmtId="0" fontId="20" fillId="0" borderId="0" applyFill="0" applyBorder="0">
      <alignment horizontal="left" vertical="center"/>
      <protection locked="0"/>
    </xf>
    <xf numFmtId="0" fontId="13" fillId="0" borderId="0" applyFill="0" applyBorder="0">
      <alignment vertical="center"/>
    </xf>
    <xf numFmtId="189" fontId="11" fillId="0" borderId="0" applyFill="0" applyBorder="0">
      <alignment horizontal="center" vertical="center"/>
    </xf>
    <xf numFmtId="188" fontId="11" fillId="0" borderId="0" applyFill="0" applyBorder="0">
      <alignment horizontal="right" vertical="center"/>
    </xf>
    <xf numFmtId="190" fontId="11" fillId="0" borderId="0" applyFill="0" applyBorder="0">
      <alignment horizontal="center" vertical="center"/>
    </xf>
    <xf numFmtId="191" fontId="11" fillId="0" borderId="0" applyFill="0" applyBorder="0">
      <alignment horizontal="center" vertical="center"/>
    </xf>
    <xf numFmtId="192" fontId="11" fillId="0" borderId="0" applyFill="0" applyBorder="0">
      <alignment horizontal="center" vertical="center"/>
    </xf>
    <xf numFmtId="180" fontId="11" fillId="0" borderId="0" applyFill="0" applyBorder="0">
      <alignment horizontal="right" vertical="center"/>
    </xf>
    <xf numFmtId="0" fontId="21" fillId="0" borderId="0" applyFill="0" applyBorder="0">
      <alignment vertical="center"/>
    </xf>
    <xf numFmtId="0" fontId="22" fillId="0" borderId="0" applyFill="0" applyBorder="0">
      <alignment vertical="center"/>
    </xf>
    <xf numFmtId="0" fontId="17" fillId="0" borderId="0" applyFill="0" applyBorder="0">
      <alignment vertical="center"/>
    </xf>
    <xf numFmtId="0" fontId="11" fillId="0" borderId="0" applyFill="0" applyBorder="0">
      <alignment vertical="center"/>
    </xf>
    <xf numFmtId="164" fontId="11" fillId="0" borderId="0" applyFill="0" applyBorder="0">
      <alignment horizontal="center" vertical="center"/>
    </xf>
    <xf numFmtId="167" fontId="11" fillId="0" borderId="0" applyFill="0" applyBorder="0">
      <alignment horizontal="center" vertical="center"/>
    </xf>
    <xf numFmtId="168" fontId="11" fillId="0" borderId="0" applyFill="0" applyBorder="0">
      <alignment horizontal="center" vertical="center"/>
    </xf>
    <xf numFmtId="37" fontId="11" fillId="0" borderId="0" applyFill="0" applyBorder="0">
      <alignment horizontal="center" vertical="center"/>
    </xf>
    <xf numFmtId="169" fontId="11" fillId="0" borderId="0" applyFill="0" applyBorder="0">
      <alignment horizontal="center" vertical="center"/>
    </xf>
    <xf numFmtId="0" fontId="11" fillId="0" borderId="0" applyFill="0" applyBorder="0">
      <alignment horizontal="center" vertical="center"/>
    </xf>
    <xf numFmtId="193" fontId="11" fillId="0" borderId="0" applyFill="0" applyBorder="0">
      <alignment horizontal="center" vertical="center"/>
    </xf>
    <xf numFmtId="0" fontId="23" fillId="0" borderId="0" applyFill="0" applyBorder="0">
      <alignment vertical="center"/>
    </xf>
    <xf numFmtId="0" fontId="9" fillId="0" borderId="1" applyFill="0">
      <alignment horizontal="center" vertical="center"/>
    </xf>
    <xf numFmtId="0" fontId="8" fillId="0" borderId="1" applyFill="0">
      <alignment horizontal="center" vertical="center"/>
    </xf>
    <xf numFmtId="194" fontId="8" fillId="0" borderId="1" applyFill="0">
      <alignment horizontal="center" vertical="center"/>
    </xf>
    <xf numFmtId="0" fontId="11" fillId="0" borderId="22" applyFill="0">
      <alignment horizontal="center" vertical="center"/>
    </xf>
    <xf numFmtId="0" fontId="17" fillId="0" borderId="22" applyFill="0">
      <alignment horizontal="center" vertical="center"/>
    </xf>
    <xf numFmtId="195" fontId="11" fillId="0" borderId="22" applyFill="0">
      <alignment horizontal="center" vertical="center"/>
    </xf>
    <xf numFmtId="37" fontId="10" fillId="0" borderId="22" applyFill="0">
      <alignment horizontal="center" vertical="center"/>
    </xf>
    <xf numFmtId="181" fontId="11" fillId="0" borderId="0" applyFill="0" applyBorder="0">
      <alignment horizontal="center" vertical="center"/>
    </xf>
    <xf numFmtId="170" fontId="11" fillId="0" borderId="0" applyFill="0" applyBorder="0">
      <alignment horizontal="center" vertical="center"/>
    </xf>
    <xf numFmtId="182" fontId="11" fillId="0" borderId="0" applyFill="0" applyBorder="0">
      <alignment horizontal="center" vertical="center"/>
    </xf>
    <xf numFmtId="183" fontId="11" fillId="0" borderId="0" applyFill="0" applyBorder="0">
      <alignment horizontal="center" vertical="center"/>
    </xf>
    <xf numFmtId="184" fontId="11" fillId="0" borderId="0" applyFill="0" applyBorder="0">
      <alignment horizontal="center" vertical="center"/>
    </xf>
    <xf numFmtId="0" fontId="11" fillId="0" borderId="0" applyFill="0" applyBorder="0">
      <alignment horizontal="center" vertical="center"/>
    </xf>
    <xf numFmtId="185" fontId="11" fillId="0" borderId="0" applyFill="0" applyBorder="0">
      <alignment horizontal="center" vertical="center"/>
    </xf>
    <xf numFmtId="0" fontId="24" fillId="0" borderId="0" applyFill="0" applyBorder="0">
      <alignment horizontal="left" vertical="center"/>
    </xf>
    <xf numFmtId="0" fontId="12" fillId="0" borderId="0" applyFont="0" applyFill="0" applyBorder="0" applyAlignment="0" applyProtection="0">
      <alignment horizontal="right"/>
    </xf>
    <xf numFmtId="0" fontId="25" fillId="0" borderId="0" applyFill="0" applyBorder="0">
      <alignment vertical="center"/>
    </xf>
    <xf numFmtId="175" fontId="10" fillId="0" borderId="0" applyFill="0" applyBorder="0">
      <alignment horizontal="center" vertical="center"/>
    </xf>
    <xf numFmtId="188" fontId="10" fillId="0" borderId="0" applyFill="0" applyBorder="0">
      <alignment horizontal="right" vertical="center"/>
    </xf>
    <xf numFmtId="177" fontId="10" fillId="0" borderId="0" applyFill="0" applyBorder="0">
      <alignment horizontal="center" vertical="center"/>
    </xf>
    <xf numFmtId="178" fontId="10" fillId="0" borderId="0" applyFill="0" applyBorder="0">
      <alignment horizontal="center" vertical="center"/>
    </xf>
    <xf numFmtId="179" fontId="10" fillId="0" borderId="0" applyFill="0" applyBorder="0">
      <alignment horizontal="center" vertical="center"/>
    </xf>
    <xf numFmtId="0" fontId="10" fillId="0" borderId="0" applyFill="0" applyBorder="0">
      <alignment horizontal="right" vertical="center"/>
    </xf>
    <xf numFmtId="180" fontId="10" fillId="0" borderId="0" applyFill="0" applyBorder="0">
      <alignment horizontal="right" vertical="center"/>
    </xf>
    <xf numFmtId="0" fontId="26" fillId="0" borderId="0" applyFill="0" applyBorder="0">
      <alignment vertical="center"/>
    </xf>
    <xf numFmtId="0" fontId="27" fillId="0" borderId="0" applyFill="0" applyBorder="0">
      <alignment vertical="center"/>
    </xf>
    <xf numFmtId="0" fontId="28" fillId="0" borderId="0" applyFill="0" applyBorder="0">
      <alignment vertical="center"/>
    </xf>
    <xf numFmtId="0" fontId="10" fillId="0" borderId="0" applyFill="0" applyBorder="0">
      <alignment vertical="center"/>
    </xf>
    <xf numFmtId="164" fontId="10" fillId="0" borderId="0" applyFill="0" applyBorder="0">
      <alignment horizontal="center" vertical="center"/>
    </xf>
    <xf numFmtId="167" fontId="10" fillId="0" borderId="0" applyFill="0" applyBorder="0">
      <alignment horizontal="center" vertical="center"/>
    </xf>
    <xf numFmtId="168" fontId="10" fillId="0" borderId="0" applyFill="0" applyBorder="0">
      <alignment horizontal="center" vertical="center"/>
    </xf>
    <xf numFmtId="37" fontId="10" fillId="0" borderId="0" applyFill="0" applyBorder="0">
      <alignment horizontal="center" vertical="center"/>
    </xf>
    <xf numFmtId="169" fontId="10" fillId="0" borderId="0" applyFill="0" applyBorder="0">
      <alignment horizontal="center" vertical="center"/>
    </xf>
    <xf numFmtId="0" fontId="10" fillId="0" borderId="0" applyFill="0" applyBorder="0">
      <alignment horizontal="center" vertical="center"/>
    </xf>
    <xf numFmtId="193" fontId="10" fillId="0" borderId="0" applyFill="0" applyBorder="0">
      <alignment horizontal="center" vertical="center"/>
    </xf>
    <xf numFmtId="0" fontId="29" fillId="0" borderId="0" applyFill="0" applyBorder="0">
      <alignment vertical="center"/>
    </xf>
    <xf numFmtId="1" fontId="30" fillId="0" borderId="0" applyProtection="0">
      <alignment horizontal="right" vertical="center"/>
    </xf>
    <xf numFmtId="0" fontId="9" fillId="0" borderId="0" applyFill="0" applyBorder="0">
      <alignment vertical="center"/>
    </xf>
    <xf numFmtId="166" fontId="31" fillId="0" borderId="0" applyFill="0" applyBorder="0">
      <alignment horizontal="right" vertical="center"/>
    </xf>
    <xf numFmtId="186" fontId="31" fillId="0" borderId="0" applyFill="0" applyBorder="0">
      <alignment horizontal="right" vertical="center"/>
    </xf>
    <xf numFmtId="0" fontId="32" fillId="0" borderId="0" applyFill="0" applyBorder="0">
      <alignment vertical="center"/>
    </xf>
    <xf numFmtId="0" fontId="33" fillId="0" borderId="0" applyFill="0" applyBorder="0">
      <alignment vertical="center"/>
    </xf>
    <xf numFmtId="0" fontId="34" fillId="0" borderId="0" applyFill="0" applyBorder="0">
      <alignment vertical="center"/>
    </xf>
    <xf numFmtId="0" fontId="31" fillId="0" borderId="0" applyFill="0" applyBorder="0">
      <alignment vertical="center"/>
    </xf>
    <xf numFmtId="0" fontId="19" fillId="0" borderId="0" applyFill="0" applyBorder="0">
      <alignment horizontal="center" vertical="center"/>
      <protection locked="0"/>
    </xf>
    <xf numFmtId="0" fontId="19" fillId="0" borderId="0" applyFill="0" applyBorder="0">
      <alignment horizontal="center" vertical="center"/>
      <protection locked="0"/>
    </xf>
    <xf numFmtId="0" fontId="35" fillId="0" borderId="0" applyFill="0" applyBorder="0">
      <alignment horizontal="left" vertical="center"/>
      <protection locked="0"/>
    </xf>
    <xf numFmtId="0" fontId="36" fillId="0" borderId="0" applyFill="0" applyBorder="0">
      <alignment horizontal="left" vertical="center"/>
    </xf>
    <xf numFmtId="171" fontId="31" fillId="0" borderId="0" applyFill="0" applyBorder="0">
      <alignment horizontal="right" vertical="center"/>
    </xf>
    <xf numFmtId="0" fontId="31" fillId="0" borderId="0" applyFill="0" applyBorder="0">
      <alignment vertical="center"/>
    </xf>
    <xf numFmtId="172" fontId="31" fillId="0" borderId="0" applyFill="0" applyBorder="0">
      <alignment horizontal="right" vertical="center"/>
    </xf>
    <xf numFmtId="173" fontId="31" fillId="0" borderId="0" applyFill="0" applyBorder="0">
      <alignment horizontal="right" vertical="center"/>
    </xf>
    <xf numFmtId="0" fontId="34" fillId="0" borderId="0" applyFill="0" applyBorder="0">
      <alignment vertical="center"/>
    </xf>
    <xf numFmtId="172" fontId="37" fillId="0" borderId="0" applyFill="0" applyBorder="0">
      <alignment horizontal="left" vertical="center"/>
    </xf>
    <xf numFmtId="0" fontId="38" fillId="0" borderId="0" applyFill="0" applyBorder="0">
      <alignment horizontal="left" vertical="center"/>
    </xf>
    <xf numFmtId="174" fontId="31" fillId="0" borderId="0" applyFill="0" applyBorder="0">
      <alignment horizontal="right" vertical="center"/>
    </xf>
    <xf numFmtId="166" fontId="8" fillId="0" borderId="0" applyFill="0" applyBorder="0">
      <alignment horizontal="right" vertical="center"/>
    </xf>
    <xf numFmtId="186" fontId="8" fillId="0" borderId="0" applyFill="0" applyBorder="0">
      <alignment horizontal="right" vertical="center"/>
    </xf>
    <xf numFmtId="171" fontId="8" fillId="0" borderId="0" applyFill="0" applyBorder="0">
      <alignment horizontal="right" vertical="center"/>
    </xf>
    <xf numFmtId="172" fontId="8" fillId="0" borderId="0" applyFill="0" applyBorder="0">
      <alignment horizontal="right" vertical="center"/>
    </xf>
    <xf numFmtId="173" fontId="8" fillId="0" borderId="0" applyFill="0" applyBorder="0">
      <alignment horizontal="right" vertical="center"/>
    </xf>
    <xf numFmtId="174" fontId="8" fillId="0" borderId="0" applyFill="0" applyBorder="0">
      <alignment horizontal="right" vertical="center"/>
    </xf>
    <xf numFmtId="0" fontId="39" fillId="0" borderId="0" applyFill="0" applyBorder="0">
      <alignment horizontal="left" vertical="center"/>
    </xf>
    <xf numFmtId="0" fontId="40" fillId="0" borderId="0" applyFill="0" applyBorder="0">
      <alignment horizontal="left" vertical="center"/>
    </xf>
    <xf numFmtId="0" fontId="41" fillId="0" borderId="0" applyBorder="0" applyProtection="0">
      <alignment vertical="center"/>
    </xf>
    <xf numFmtId="0" fontId="41" fillId="0" borderId="18" applyBorder="0" applyProtection="0">
      <alignment horizontal="right" vertical="center"/>
    </xf>
    <xf numFmtId="0" fontId="42" fillId="6" borderId="0" applyBorder="0" applyProtection="0">
      <alignment horizontal="centerContinuous" vertical="center"/>
    </xf>
    <xf numFmtId="0" fontId="42" fillId="7" borderId="18" applyBorder="0" applyProtection="0">
      <alignment horizontal="centerContinuous" vertical="center"/>
    </xf>
    <xf numFmtId="0" fontId="43" fillId="0" borderId="0" applyFill="0" applyBorder="0" applyProtection="0">
      <alignment horizontal="left"/>
    </xf>
    <xf numFmtId="0" fontId="16" fillId="0" borderId="17" applyFill="0" applyBorder="0" applyProtection="0">
      <alignment horizontal="left" vertical="top"/>
    </xf>
    <xf numFmtId="0" fontId="44" fillId="0" borderId="0" applyFill="0" applyBorder="0">
      <alignment horizontal="left" vertical="center"/>
      <protection locked="0"/>
    </xf>
    <xf numFmtId="0" fontId="45" fillId="0" borderId="0" applyFill="0" applyBorder="0">
      <alignment horizontal="left" vertical="center"/>
      <protection locked="0"/>
    </xf>
    <xf numFmtId="0" fontId="46" fillId="0" borderId="0" applyFill="0" applyBorder="0">
      <alignment horizontal="left" vertical="center"/>
      <protection locked="0"/>
    </xf>
    <xf numFmtId="0" fontId="47" fillId="0" borderId="0" applyFill="0" applyBorder="0">
      <alignment horizontal="left" vertical="center"/>
      <protection locked="0"/>
    </xf>
  </cellStyleXfs>
  <cellXfs count="79">
    <xf numFmtId="0" fontId="0" fillId="0" borderId="0" xfId="0"/>
    <xf numFmtId="0" fontId="1" fillId="0" borderId="0" xfId="0" applyFont="1"/>
    <xf numFmtId="0" fontId="0" fillId="0" borderId="1" xfId="0" applyBorder="1"/>
    <xf numFmtId="0" fontId="1" fillId="0" borderId="1" xfId="0" applyFont="1" applyBorder="1"/>
    <xf numFmtId="0" fontId="0" fillId="2" borderId="0" xfId="0" applyFill="1"/>
    <xf numFmtId="0" fontId="0" fillId="2" borderId="0" xfId="0" applyFill="1" applyAlignment="1">
      <alignment wrapText="1"/>
    </xf>
    <xf numFmtId="0" fontId="0" fillId="3" borderId="1" xfId="0" applyFill="1" applyBorder="1"/>
    <xf numFmtId="0" fontId="1" fillId="3" borderId="1" xfId="0" applyFont="1" applyFill="1" applyBorder="1"/>
    <xf numFmtId="0" fontId="0" fillId="4" borderId="1" xfId="0" applyFill="1" applyBorder="1"/>
    <xf numFmtId="0" fontId="1" fillId="4" borderId="1" xfId="0" applyFont="1" applyFill="1" applyBorder="1"/>
    <xf numFmtId="0" fontId="1" fillId="2" borderId="0" xfId="0" applyFont="1" applyFill="1"/>
    <xf numFmtId="0" fontId="0" fillId="2" borderId="1" xfId="0" applyFill="1" applyBorder="1"/>
    <xf numFmtId="0" fontId="3" fillId="0" borderId="1" xfId="0" applyFont="1" applyBorder="1" applyAlignment="1">
      <alignment wrapText="1"/>
    </xf>
    <xf numFmtId="0" fontId="3" fillId="2" borderId="1" xfId="0" applyFont="1" applyFill="1" applyBorder="1" applyAlignment="1">
      <alignment wrapText="1"/>
    </xf>
    <xf numFmtId="0" fontId="4" fillId="2" borderId="0" xfId="0" applyFont="1" applyFill="1"/>
    <xf numFmtId="0" fontId="5" fillId="2" borderId="0" xfId="0" applyFont="1" applyFill="1"/>
    <xf numFmtId="0" fontId="0" fillId="2" borderId="0" xfId="0" applyFill="1" applyBorder="1" applyAlignment="1">
      <alignment horizontal="center" wrapText="1"/>
    </xf>
    <xf numFmtId="0" fontId="6" fillId="2" borderId="0" xfId="0" applyFont="1" applyFill="1"/>
    <xf numFmtId="0" fontId="0" fillId="2" borderId="13" xfId="0" applyFill="1" applyBorder="1"/>
    <xf numFmtId="0" fontId="0" fillId="2" borderId="14" xfId="0" applyFill="1" applyBorder="1"/>
    <xf numFmtId="0" fontId="0" fillId="2" borderId="5" xfId="0" applyFill="1" applyBorder="1"/>
    <xf numFmtId="0" fontId="0" fillId="2" borderId="8" xfId="0" applyFill="1" applyBorder="1"/>
    <xf numFmtId="0" fontId="0" fillId="2" borderId="10" xfId="0" applyFill="1" applyBorder="1"/>
    <xf numFmtId="0" fontId="1" fillId="2" borderId="6" xfId="0" applyFont="1" applyFill="1" applyBorder="1" applyAlignment="1">
      <alignment horizontal="center"/>
    </xf>
    <xf numFmtId="0" fontId="1" fillId="2" borderId="6" xfId="0" applyFont="1" applyFill="1" applyBorder="1"/>
    <xf numFmtId="0" fontId="1" fillId="2" borderId="7" xfId="0" applyFont="1" applyFill="1" applyBorder="1"/>
    <xf numFmtId="0" fontId="1" fillId="2" borderId="9" xfId="0" applyFont="1" applyFill="1" applyBorder="1"/>
    <xf numFmtId="0" fontId="7" fillId="2" borderId="1" xfId="0" applyFont="1" applyFill="1" applyBorder="1" applyAlignment="1">
      <alignment horizontal="center"/>
    </xf>
    <xf numFmtId="0" fontId="7" fillId="2" borderId="1" xfId="0" applyFont="1" applyFill="1" applyBorder="1"/>
    <xf numFmtId="0" fontId="1" fillId="2" borderId="0" xfId="0" applyFont="1" applyFill="1" applyBorder="1" applyAlignment="1">
      <alignment horizontal="center" vertical="center"/>
    </xf>
    <xf numFmtId="0" fontId="1" fillId="4" borderId="1" xfId="0" applyFont="1" applyFill="1" applyBorder="1" applyAlignment="1">
      <alignment horizontal="center"/>
    </xf>
    <xf numFmtId="0" fontId="3" fillId="4" borderId="1" xfId="0" applyFont="1" applyFill="1" applyBorder="1" applyAlignment="1">
      <alignment horizontal="center" wrapText="1"/>
    </xf>
    <xf numFmtId="0" fontId="0" fillId="2" borderId="0" xfId="0" applyFill="1" applyBorder="1"/>
    <xf numFmtId="0" fontId="3" fillId="2" borderId="0" xfId="0" applyFont="1" applyFill="1" applyBorder="1" applyAlignment="1">
      <alignment wrapText="1"/>
    </xf>
    <xf numFmtId="0" fontId="5" fillId="0" borderId="1" xfId="0" applyFont="1" applyBorder="1"/>
    <xf numFmtId="0" fontId="1" fillId="3" borderId="1" xfId="0" applyFont="1" applyFill="1" applyBorder="1" applyAlignment="1">
      <alignment wrapText="1"/>
    </xf>
    <xf numFmtId="0" fontId="1" fillId="8" borderId="0" xfId="0" applyFont="1" applyFill="1"/>
    <xf numFmtId="0" fontId="0" fillId="8" borderId="0" xfId="0" applyFill="1"/>
    <xf numFmtId="3" fontId="0" fillId="2" borderId="1" xfId="0" applyNumberFormat="1" applyFill="1" applyBorder="1"/>
    <xf numFmtId="0" fontId="1" fillId="2" borderId="6" xfId="0" applyFont="1" applyFill="1" applyBorder="1" applyAlignment="1">
      <alignment horizontal="center" wrapText="1"/>
    </xf>
    <xf numFmtId="0" fontId="0" fillId="2" borderId="1" xfId="0" applyFill="1" applyBorder="1" applyAlignment="1">
      <alignment horizontal="center"/>
    </xf>
    <xf numFmtId="9" fontId="0" fillId="2" borderId="1" xfId="0" applyNumberFormat="1" applyFill="1" applyBorder="1" applyAlignment="1">
      <alignment horizontal="center"/>
    </xf>
    <xf numFmtId="3" fontId="0" fillId="2" borderId="1" xfId="0" applyNumberFormat="1" applyFill="1" applyBorder="1" applyAlignment="1">
      <alignment horizontal="center"/>
    </xf>
    <xf numFmtId="0" fontId="0" fillId="2" borderId="1" xfId="0" applyFont="1" applyFill="1" applyBorder="1" applyAlignment="1">
      <alignment horizontal="center"/>
    </xf>
    <xf numFmtId="0" fontId="0" fillId="2" borderId="0" xfId="0" applyFill="1" applyBorder="1" applyAlignment="1">
      <alignment horizontal="center"/>
    </xf>
    <xf numFmtId="0" fontId="0" fillId="2" borderId="0" xfId="0" applyFill="1" applyAlignment="1">
      <alignment horizontal="center"/>
    </xf>
    <xf numFmtId="0" fontId="0" fillId="8" borderId="0" xfId="0" applyFill="1" applyAlignment="1">
      <alignment horizontal="center"/>
    </xf>
    <xf numFmtId="1" fontId="0" fillId="2" borderId="1" xfId="0" applyNumberFormat="1" applyFill="1" applyBorder="1" applyAlignment="1">
      <alignment horizontal="center"/>
    </xf>
    <xf numFmtId="3" fontId="0" fillId="2" borderId="0" xfId="0" applyNumberFormat="1" applyFill="1"/>
    <xf numFmtId="3" fontId="0" fillId="2" borderId="14" xfId="0" applyNumberFormat="1" applyFill="1" applyBorder="1"/>
    <xf numFmtId="0" fontId="0" fillId="2" borderId="9" xfId="0" applyFill="1" applyBorder="1" applyAlignment="1">
      <alignment horizontal="center"/>
    </xf>
    <xf numFmtId="9" fontId="0" fillId="2" borderId="1" xfId="1" applyFont="1" applyFill="1" applyBorder="1" applyAlignment="1">
      <alignment horizontal="center"/>
    </xf>
    <xf numFmtId="0" fontId="1" fillId="2" borderId="7" xfId="0" applyFont="1" applyFill="1" applyBorder="1" applyAlignment="1">
      <alignment horizontal="center" wrapText="1"/>
    </xf>
    <xf numFmtId="2" fontId="0" fillId="2" borderId="15" xfId="0" applyNumberFormat="1" applyFill="1" applyBorder="1" applyAlignment="1">
      <alignment horizontal="center"/>
    </xf>
    <xf numFmtId="0" fontId="0" fillId="2" borderId="1" xfId="0" applyFont="1" applyFill="1" applyBorder="1"/>
    <xf numFmtId="0" fontId="0" fillId="3" borderId="0" xfId="0" applyFill="1" applyAlignment="1">
      <alignment horizontal="left" wrapText="1"/>
    </xf>
    <xf numFmtId="0" fontId="1" fillId="3" borderId="0" xfId="0" applyFont="1" applyFill="1" applyAlignment="1">
      <alignment horizontal="left" vertical="top" wrapText="1"/>
    </xf>
    <xf numFmtId="0" fontId="1" fillId="2" borderId="31" xfId="0" applyFont="1" applyFill="1" applyBorder="1" applyAlignment="1">
      <alignment horizontal="center" vertical="top" wrapText="1"/>
    </xf>
    <xf numFmtId="0" fontId="1" fillId="2" borderId="32" xfId="0" applyFont="1" applyFill="1" applyBorder="1" applyAlignment="1">
      <alignment horizontal="center" vertical="top" wrapText="1"/>
    </xf>
    <xf numFmtId="0" fontId="5" fillId="2" borderId="24" xfId="0" applyFont="1" applyFill="1" applyBorder="1" applyAlignment="1">
      <alignment horizontal="left" wrapText="1"/>
    </xf>
    <xf numFmtId="0" fontId="5" fillId="8" borderId="25" xfId="0" applyFont="1" applyFill="1" applyBorder="1" applyAlignment="1">
      <alignment horizontal="center" wrapText="1"/>
    </xf>
    <xf numFmtId="0" fontId="5" fillId="8" borderId="26" xfId="0" applyFont="1" applyFill="1" applyBorder="1" applyAlignment="1">
      <alignment horizontal="center" wrapText="1"/>
    </xf>
    <xf numFmtId="0" fontId="5" fillId="8" borderId="2" xfId="0" applyFont="1" applyFill="1" applyBorder="1" applyAlignment="1">
      <alignment horizontal="center" wrapText="1"/>
    </xf>
    <xf numFmtId="0" fontId="5" fillId="8" borderId="17" xfId="0" applyFont="1" applyFill="1" applyBorder="1" applyAlignment="1">
      <alignment horizontal="center" wrapText="1"/>
    </xf>
    <xf numFmtId="0" fontId="5" fillId="8" borderId="0" xfId="0" applyFont="1" applyFill="1" applyBorder="1" applyAlignment="1">
      <alignment horizontal="center" wrapText="1"/>
    </xf>
    <xf numFmtId="0" fontId="5" fillId="8" borderId="4" xfId="0" applyFont="1" applyFill="1" applyBorder="1" applyAlignment="1">
      <alignment horizontal="center" wrapText="1"/>
    </xf>
    <xf numFmtId="0" fontId="5" fillId="8" borderId="23" xfId="0" applyFont="1" applyFill="1" applyBorder="1" applyAlignment="1">
      <alignment horizontal="center" wrapText="1"/>
    </xf>
    <xf numFmtId="0" fontId="5" fillId="8" borderId="24" xfId="0" applyFont="1" applyFill="1" applyBorder="1" applyAlignment="1">
      <alignment horizontal="center" wrapText="1"/>
    </xf>
    <xf numFmtId="0" fontId="5" fillId="8" borderId="3" xfId="0" applyFont="1" applyFill="1" applyBorder="1" applyAlignment="1">
      <alignment horizontal="center" wrapText="1"/>
    </xf>
    <xf numFmtId="0" fontId="1" fillId="2" borderId="29"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0" xfId="0" applyFont="1" applyFill="1" applyBorder="1" applyAlignment="1">
      <alignment horizontal="center" vertical="center"/>
    </xf>
    <xf numFmtId="0" fontId="5" fillId="8" borderId="1" xfId="0" applyFont="1" applyFill="1" applyBorder="1" applyAlignment="1">
      <alignment horizontal="center" wrapText="1"/>
    </xf>
    <xf numFmtId="0" fontId="5" fillId="8" borderId="9" xfId="0" applyFont="1" applyFill="1" applyBorder="1" applyAlignment="1">
      <alignment horizontal="center" wrapText="1"/>
    </xf>
    <xf numFmtId="0" fontId="5" fillId="8" borderId="11" xfId="0" applyFont="1" applyFill="1" applyBorder="1" applyAlignment="1">
      <alignment horizontal="center" wrapText="1"/>
    </xf>
    <xf numFmtId="0" fontId="5" fillId="8" borderId="12" xfId="0" applyFont="1" applyFill="1" applyBorder="1" applyAlignment="1">
      <alignment horizontal="center" wrapText="1"/>
    </xf>
    <xf numFmtId="0" fontId="1" fillId="2" borderId="28" xfId="0" applyFont="1" applyFill="1" applyBorder="1" applyAlignment="1">
      <alignment horizontal="center" vertical="center"/>
    </xf>
  </cellXfs>
  <cellStyles count="168">
    <cellStyle name="AS Input Middle Currency" xfId="5"/>
    <cellStyle name="AS Input Middle Date" xfId="6"/>
    <cellStyle name="AS Input Middle Multiple" xfId="7"/>
    <cellStyle name="AS Input Middle Number" xfId="8"/>
    <cellStyle name="AS Input Middle Percentage" xfId="9"/>
    <cellStyle name="AS Input Middle Title / Name" xfId="10"/>
    <cellStyle name="AS Input Middle Year" xfId="11"/>
    <cellStyle name="Assumptions Center Currency" xfId="12"/>
    <cellStyle name="Assumptions Center Date" xfId="13"/>
    <cellStyle name="Assumptions Center Multiple" xfId="14"/>
    <cellStyle name="Assumptions Center Number" xfId="15"/>
    <cellStyle name="Assumptions Center Percentage" xfId="16"/>
    <cellStyle name="Assumptions Center Year" xfId="17"/>
    <cellStyle name="Assumptions Forecast Currency" xfId="18"/>
    <cellStyle name="Assumptions Forecast Date" xfId="19"/>
    <cellStyle name="Assumptions Forecast Multiple" xfId="20"/>
    <cellStyle name="Assumptions Forecast Number" xfId="21"/>
    <cellStyle name="Assumptions Forecast Percentage" xfId="22"/>
    <cellStyle name="Assumptions Forecast Title / Name" xfId="23"/>
    <cellStyle name="Assumptions Forecast Year" xfId="24"/>
    <cellStyle name="Assumptions Heading" xfId="25"/>
    <cellStyle name="Assumptions Middle Currency" xfId="26"/>
    <cellStyle name="Assumptions Middle Date" xfId="27"/>
    <cellStyle name="Assumptions Middle Multiple" xfId="28"/>
    <cellStyle name="Assumptions Middle Number" xfId="29"/>
    <cellStyle name="Assumptions Middle Percentage" xfId="30"/>
    <cellStyle name="Assumptions Middle Title / Name" xfId="31"/>
    <cellStyle name="Assumptions Middle Year" xfId="32"/>
    <cellStyle name="Assumptions Right Currency" xfId="33"/>
    <cellStyle name="Assumptions Right Date" xfId="34"/>
    <cellStyle name="Assumptions Right Multiple" xfId="35"/>
    <cellStyle name="Assumptions Right Number" xfId="36"/>
    <cellStyle name="Assumptions Right Percentage" xfId="37"/>
    <cellStyle name="Assumptions Right Year" xfId="38"/>
    <cellStyle name="Cell Link" xfId="39"/>
    <cellStyle name="Center Currency" xfId="40"/>
    <cellStyle name="Center Date" xfId="41"/>
    <cellStyle name="Center Multiple" xfId="42"/>
    <cellStyle name="Center Number" xfId="43"/>
    <cellStyle name="Center Percentage" xfId="44"/>
    <cellStyle name="Center Year" xfId="45"/>
    <cellStyle name="Comma 0" xfId="46"/>
    <cellStyle name="Comma 2" xfId="47"/>
    <cellStyle name="Company Name" xfId="48"/>
    <cellStyle name="Cover Link Note" xfId="49"/>
    <cellStyle name="Currency 0" xfId="50"/>
    <cellStyle name="Currency 2" xfId="51"/>
    <cellStyle name="Date Aligned" xfId="52"/>
    <cellStyle name="Dotted Line" xfId="53"/>
    <cellStyle name="Example Heading" xfId="54"/>
    <cellStyle name="FAS Input Currency" xfId="55"/>
    <cellStyle name="FAS Input Date" xfId="56"/>
    <cellStyle name="FAS Input Multiple" xfId="57"/>
    <cellStyle name="FAS Input Number" xfId="58"/>
    <cellStyle name="FAS Input Percentage" xfId="59"/>
    <cellStyle name="FAS Input Title / Name" xfId="60"/>
    <cellStyle name="FAS Input Year" xfId="61"/>
    <cellStyle name="Footnote" xfId="62"/>
    <cellStyle name="Forecast Currency" xfId="63"/>
    <cellStyle name="Forecast Date" xfId="64"/>
    <cellStyle name="Forecast Multiple" xfId="65"/>
    <cellStyle name="Forecast Number" xfId="66"/>
    <cellStyle name="Forecast Percentage" xfId="67"/>
    <cellStyle name="Forecast Period Title" xfId="68"/>
    <cellStyle name="Forecast Year" xfId="69"/>
    <cellStyle name="Hard Percent" xfId="70"/>
    <cellStyle name="Header" xfId="71"/>
    <cellStyle name="Hyperlink Arrow" xfId="72"/>
    <cellStyle name="Hyperlink Check" xfId="73"/>
    <cellStyle name="Hyperlink Text" xfId="74"/>
    <cellStyle name="Input Company Name" xfId="75"/>
    <cellStyle name="Input Forecast Currency" xfId="76"/>
    <cellStyle name="Input Forecast Date" xfId="77"/>
    <cellStyle name="Input Forecast Multiple" xfId="78"/>
    <cellStyle name="Input Forecast Number" xfId="79"/>
    <cellStyle name="Input Forecast Percentage" xfId="80"/>
    <cellStyle name="Input Forecast Year" xfId="81"/>
    <cellStyle name="Input Heading 1" xfId="82"/>
    <cellStyle name="Input Heading 2" xfId="83"/>
    <cellStyle name="Input Heading 3" xfId="84"/>
    <cellStyle name="Input Heading 4" xfId="85"/>
    <cellStyle name="Input Middle Currency" xfId="86"/>
    <cellStyle name="Input Middle Date" xfId="87"/>
    <cellStyle name="Input Middle Multiple" xfId="88"/>
    <cellStyle name="Input Middle Number" xfId="89"/>
    <cellStyle name="Input Middle Percentage" xfId="90"/>
    <cellStyle name="Input Middle Title / Name" xfId="91"/>
    <cellStyle name="Input Middle Year" xfId="92"/>
    <cellStyle name="Input Sheet Title" xfId="93"/>
    <cellStyle name="Komma 2" xfId="3"/>
    <cellStyle name="Lookup Table Heading" xfId="94"/>
    <cellStyle name="Lookup Table Label" xfId="95"/>
    <cellStyle name="Lookup Table Number" xfId="96"/>
    <cellStyle name="LS Input Lookup Label" xfId="97"/>
    <cellStyle name="LS Input Table Heading" xfId="98"/>
    <cellStyle name="LS Input Table No. 1" xfId="99"/>
    <cellStyle name="LS Output Table No. 2+" xfId="100"/>
    <cellStyle name="Middle Currency" xfId="101"/>
    <cellStyle name="Middle Date" xfId="102"/>
    <cellStyle name="Middle Multiple" xfId="103"/>
    <cellStyle name="Middle Number" xfId="104"/>
    <cellStyle name="Middle Percentage" xfId="105"/>
    <cellStyle name="Middle Title / Name" xfId="106"/>
    <cellStyle name="Middle Year" xfId="107"/>
    <cellStyle name="Model Name" xfId="108"/>
    <cellStyle name="Multiple" xfId="109"/>
    <cellStyle name="Output Company Name" xfId="110"/>
    <cellStyle name="Output Forecast Currency" xfId="111"/>
    <cellStyle name="Output Forecast Date" xfId="112"/>
    <cellStyle name="Output Forecast Multiple" xfId="113"/>
    <cellStyle name="Output Forecast Number" xfId="114"/>
    <cellStyle name="Output Forecast Percentage" xfId="115"/>
    <cellStyle name="Output Forecast Period Title" xfId="116"/>
    <cellStyle name="Output Forecast Year" xfId="117"/>
    <cellStyle name="Output Heading 1" xfId="118"/>
    <cellStyle name="Output Heading 2" xfId="119"/>
    <cellStyle name="Output Heading 3" xfId="120"/>
    <cellStyle name="Output Heading 4" xfId="121"/>
    <cellStyle name="Output Middle Currency" xfId="122"/>
    <cellStyle name="Output Middle Date" xfId="123"/>
    <cellStyle name="Output Middle Multiple" xfId="124"/>
    <cellStyle name="Output Middle Number" xfId="125"/>
    <cellStyle name="Output Middle Percentage" xfId="126"/>
    <cellStyle name="Output Middle Title / Name" xfId="127"/>
    <cellStyle name="Output Middle Year" xfId="128"/>
    <cellStyle name="Output Sheet Title" xfId="129"/>
    <cellStyle name="Page Number" xfId="130"/>
    <cellStyle name="Period Title" xfId="131"/>
    <cellStyle name="Presentation Currency" xfId="132"/>
    <cellStyle name="Presentation Date" xfId="133"/>
    <cellStyle name="Presentation Heading 1" xfId="134"/>
    <cellStyle name="Presentation Heading 2" xfId="135"/>
    <cellStyle name="Presentation Heading 3" xfId="136"/>
    <cellStyle name="Presentation Heading 4" xfId="137"/>
    <cellStyle name="Presentation Hyperlink Arrow" xfId="138"/>
    <cellStyle name="Presentation Hyperlink Check" xfId="139"/>
    <cellStyle name="Presentation Hyperlink Text" xfId="140"/>
    <cellStyle name="Presentation Model Name" xfId="141"/>
    <cellStyle name="Presentation Multiple" xfId="142"/>
    <cellStyle name="Presentation Normal" xfId="143"/>
    <cellStyle name="Presentation Number" xfId="144"/>
    <cellStyle name="Presentation Percentage" xfId="145"/>
    <cellStyle name="Presentation Period Title" xfId="146"/>
    <cellStyle name="Presentation Section Number" xfId="147"/>
    <cellStyle name="Presentation Sheet Title" xfId="148"/>
    <cellStyle name="Presentation Year" xfId="149"/>
    <cellStyle name="Procent" xfId="1" builtinId="5"/>
    <cellStyle name="Procent 2" xfId="4"/>
    <cellStyle name="Right Currency" xfId="150"/>
    <cellStyle name="Right Date" xfId="151"/>
    <cellStyle name="Right Multiple" xfId="152"/>
    <cellStyle name="Right Number" xfId="153"/>
    <cellStyle name="Right Percentage" xfId="154"/>
    <cellStyle name="Right Year" xfId="155"/>
    <cellStyle name="Section Number" xfId="156"/>
    <cellStyle name="Sheet Title" xfId="157"/>
    <cellStyle name="Standaard" xfId="0" builtinId="0"/>
    <cellStyle name="Standaard 2" xfId="2"/>
    <cellStyle name="Table Head" xfId="158"/>
    <cellStyle name="Table Head Aligned" xfId="159"/>
    <cellStyle name="Table Head Blue" xfId="160"/>
    <cellStyle name="Table Head Green" xfId="161"/>
    <cellStyle name="Table Title" xfId="162"/>
    <cellStyle name="Table Units" xfId="163"/>
    <cellStyle name="TOC 1" xfId="164"/>
    <cellStyle name="TOC 2" xfId="165"/>
    <cellStyle name="TOC 3" xfId="166"/>
    <cellStyle name="TOC 4" xfId="167"/>
  </cellStyles>
  <dxfs count="0"/>
  <tableStyles count="0" defaultTableStyle="TableStyleMedium2"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'Control Tower P&amp;L'!$C$80</c:f>
              <c:strCache>
                <c:ptCount val="1"/>
                <c:pt idx="0">
                  <c:v>Totale omzet</c:v>
                </c:pt>
              </c:strCache>
            </c:strRef>
          </c:tx>
          <c:marker>
            <c:symbol val="none"/>
          </c:marker>
          <c:cat>
            <c:strRef>
              <c:f>'Control Tower P&amp;L'!$D$79:$I$79</c:f>
              <c:strCache>
                <c:ptCount val="6"/>
                <c:pt idx="0">
                  <c:v>Jaar 0</c:v>
                </c:pt>
                <c:pt idx="1">
                  <c:v>Jaar 1</c:v>
                </c:pt>
                <c:pt idx="2">
                  <c:v>Jaar 2</c:v>
                </c:pt>
                <c:pt idx="3">
                  <c:v>Jaar 3</c:v>
                </c:pt>
                <c:pt idx="4">
                  <c:v>Jaar 4</c:v>
                </c:pt>
                <c:pt idx="5">
                  <c:v>Jaar 5</c:v>
                </c:pt>
              </c:strCache>
            </c:strRef>
          </c:cat>
          <c:val>
            <c:numRef>
              <c:f>'Control Tower P&amp;L'!$D$80:$I$80</c:f>
              <c:numCache>
                <c:formatCode>General</c:formatCode>
                <c:ptCount val="6"/>
                <c:pt idx="0">
                  <c:v>75000</c:v>
                </c:pt>
                <c:pt idx="1">
                  <c:v>125000</c:v>
                </c:pt>
                <c:pt idx="2">
                  <c:v>150000</c:v>
                </c:pt>
                <c:pt idx="3">
                  <c:v>155900</c:v>
                </c:pt>
                <c:pt idx="4">
                  <c:v>200000</c:v>
                </c:pt>
                <c:pt idx="5">
                  <c:v>250000</c:v>
                </c:pt>
              </c:numCache>
            </c:numRef>
          </c:val>
          <c:smooth val="0"/>
        </c:ser>
        <c:ser>
          <c:idx val="1"/>
          <c:order val="1"/>
          <c:tx>
            <c:strRef>
              <c:f>'Control Tower P&amp;L'!$C$81</c:f>
              <c:strCache>
                <c:ptCount val="1"/>
                <c:pt idx="0">
                  <c:v>Totale kosten</c:v>
                </c:pt>
              </c:strCache>
            </c:strRef>
          </c:tx>
          <c:marker>
            <c:symbol val="none"/>
          </c:marker>
          <c:cat>
            <c:strRef>
              <c:f>'Control Tower P&amp;L'!$D$79:$I$79</c:f>
              <c:strCache>
                <c:ptCount val="6"/>
                <c:pt idx="0">
                  <c:v>Jaar 0</c:v>
                </c:pt>
                <c:pt idx="1">
                  <c:v>Jaar 1</c:v>
                </c:pt>
                <c:pt idx="2">
                  <c:v>Jaar 2</c:v>
                </c:pt>
                <c:pt idx="3">
                  <c:v>Jaar 3</c:v>
                </c:pt>
                <c:pt idx="4">
                  <c:v>Jaar 4</c:v>
                </c:pt>
                <c:pt idx="5">
                  <c:v>Jaar 5</c:v>
                </c:pt>
              </c:strCache>
            </c:strRef>
          </c:cat>
          <c:val>
            <c:numRef>
              <c:f>'Control Tower P&amp;L'!$D$81:$I$81</c:f>
              <c:numCache>
                <c:formatCode>General</c:formatCode>
                <c:ptCount val="6"/>
                <c:pt idx="0">
                  <c:v>75000</c:v>
                </c:pt>
                <c:pt idx="1">
                  <c:v>95000</c:v>
                </c:pt>
                <c:pt idx="2">
                  <c:v>105000</c:v>
                </c:pt>
                <c:pt idx="3">
                  <c:v>120000</c:v>
                </c:pt>
                <c:pt idx="4">
                  <c:v>135000</c:v>
                </c:pt>
                <c:pt idx="5">
                  <c:v>150000</c:v>
                </c:pt>
              </c:numCache>
            </c:numRef>
          </c:val>
          <c:smooth val="0"/>
        </c:ser>
        <c:ser>
          <c:idx val="2"/>
          <c:order val="2"/>
          <c:tx>
            <c:strRef>
              <c:f>'Control Tower P&amp;L'!$C$82</c:f>
              <c:strCache>
                <c:ptCount val="1"/>
                <c:pt idx="0">
                  <c:v>EBIT</c:v>
                </c:pt>
              </c:strCache>
            </c:strRef>
          </c:tx>
          <c:marker>
            <c:symbol val="none"/>
          </c:marker>
          <c:cat>
            <c:strRef>
              <c:f>'Control Tower P&amp;L'!$D$79:$I$79</c:f>
              <c:strCache>
                <c:ptCount val="6"/>
                <c:pt idx="0">
                  <c:v>Jaar 0</c:v>
                </c:pt>
                <c:pt idx="1">
                  <c:v>Jaar 1</c:v>
                </c:pt>
                <c:pt idx="2">
                  <c:v>Jaar 2</c:v>
                </c:pt>
                <c:pt idx="3">
                  <c:v>Jaar 3</c:v>
                </c:pt>
                <c:pt idx="4">
                  <c:v>Jaar 4</c:v>
                </c:pt>
                <c:pt idx="5">
                  <c:v>Jaar 5</c:v>
                </c:pt>
              </c:strCache>
            </c:strRef>
          </c:cat>
          <c:val>
            <c:numRef>
              <c:f>'Control Tower P&amp;L'!$D$82:$I$82</c:f>
              <c:numCache>
                <c:formatCode>General</c:formatCode>
                <c:ptCount val="6"/>
                <c:pt idx="0">
                  <c:v>0</c:v>
                </c:pt>
                <c:pt idx="1">
                  <c:v>30000</c:v>
                </c:pt>
                <c:pt idx="2">
                  <c:v>45000</c:v>
                </c:pt>
                <c:pt idx="3">
                  <c:v>35900</c:v>
                </c:pt>
                <c:pt idx="4">
                  <c:v>65000</c:v>
                </c:pt>
                <c:pt idx="5">
                  <c:v>100000</c:v>
                </c:pt>
              </c:numCache>
            </c:numRef>
          </c:val>
          <c:smooth val="0"/>
        </c:ser>
        <c:ser>
          <c:idx val="3"/>
          <c:order val="3"/>
          <c:tx>
            <c:strRef>
              <c:f>'Control Tower P&amp;L'!$C$83</c:f>
              <c:strCache>
                <c:ptCount val="1"/>
                <c:pt idx="0">
                  <c:v>EBIT zonder Topsector bijdrage</c:v>
                </c:pt>
              </c:strCache>
            </c:strRef>
          </c:tx>
          <c:marker>
            <c:symbol val="none"/>
          </c:marker>
          <c:cat>
            <c:strRef>
              <c:f>'Control Tower P&amp;L'!$D$79:$I$79</c:f>
              <c:strCache>
                <c:ptCount val="6"/>
                <c:pt idx="0">
                  <c:v>Jaar 0</c:v>
                </c:pt>
                <c:pt idx="1">
                  <c:v>Jaar 1</c:v>
                </c:pt>
                <c:pt idx="2">
                  <c:v>Jaar 2</c:v>
                </c:pt>
                <c:pt idx="3">
                  <c:v>Jaar 3</c:v>
                </c:pt>
                <c:pt idx="4">
                  <c:v>Jaar 4</c:v>
                </c:pt>
                <c:pt idx="5">
                  <c:v>Jaar 5</c:v>
                </c:pt>
              </c:strCache>
            </c:strRef>
          </c:cat>
          <c:val>
            <c:numRef>
              <c:f>'Control Tower P&amp;L'!$D$83:$I$83</c:f>
              <c:numCache>
                <c:formatCode>General</c:formatCode>
                <c:ptCount val="6"/>
                <c:pt idx="0">
                  <c:v>-75000</c:v>
                </c:pt>
                <c:pt idx="1">
                  <c:v>-45000</c:v>
                </c:pt>
                <c:pt idx="2">
                  <c:v>-5000</c:v>
                </c:pt>
                <c:pt idx="3">
                  <c:v>35900</c:v>
                </c:pt>
                <c:pt idx="4">
                  <c:v>65000</c:v>
                </c:pt>
                <c:pt idx="5">
                  <c:v>100000</c:v>
                </c:pt>
              </c:numCache>
            </c:numRef>
          </c:val>
          <c:smooth val="0"/>
        </c:ser>
        <c:dLbls>
          <c:showLegendKey val="0"/>
          <c:showVal val="0"/>
          <c:showCatName val="0"/>
          <c:showSerName val="0"/>
          <c:showPercent val="0"/>
          <c:showBubbleSize val="0"/>
        </c:dLbls>
        <c:marker val="1"/>
        <c:smooth val="0"/>
        <c:axId val="176310912"/>
        <c:axId val="159728768"/>
      </c:lineChart>
      <c:catAx>
        <c:axId val="176310912"/>
        <c:scaling>
          <c:orientation val="minMax"/>
        </c:scaling>
        <c:delete val="0"/>
        <c:axPos val="b"/>
        <c:numFmt formatCode="General" sourceLinked="0"/>
        <c:majorTickMark val="out"/>
        <c:minorTickMark val="none"/>
        <c:tickLblPos val="nextTo"/>
        <c:crossAx val="159728768"/>
        <c:crosses val="autoZero"/>
        <c:auto val="1"/>
        <c:lblAlgn val="ctr"/>
        <c:lblOffset val="100"/>
        <c:noMultiLvlLbl val="0"/>
      </c:catAx>
      <c:valAx>
        <c:axId val="159728768"/>
        <c:scaling>
          <c:orientation val="minMax"/>
        </c:scaling>
        <c:delete val="0"/>
        <c:axPos val="l"/>
        <c:majorGridlines/>
        <c:numFmt formatCode="General" sourceLinked="1"/>
        <c:majorTickMark val="out"/>
        <c:minorTickMark val="none"/>
        <c:tickLblPos val="nextTo"/>
        <c:crossAx val="17631091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'Control Tower P&amp;L'!$C$80</c:f>
              <c:strCache>
                <c:ptCount val="1"/>
                <c:pt idx="0">
                  <c:v>Totale omzet</c:v>
                </c:pt>
              </c:strCache>
            </c:strRef>
          </c:tx>
          <c:marker>
            <c:symbol val="none"/>
          </c:marker>
          <c:cat>
            <c:strRef>
              <c:f>'Control Tower P&amp;L'!$D$79:$I$79</c:f>
              <c:strCache>
                <c:ptCount val="6"/>
                <c:pt idx="0">
                  <c:v>Jaar 0</c:v>
                </c:pt>
                <c:pt idx="1">
                  <c:v>Jaar 1</c:v>
                </c:pt>
                <c:pt idx="2">
                  <c:v>Jaar 2</c:v>
                </c:pt>
                <c:pt idx="3">
                  <c:v>Jaar 3</c:v>
                </c:pt>
                <c:pt idx="4">
                  <c:v>Jaar 4</c:v>
                </c:pt>
                <c:pt idx="5">
                  <c:v>Jaar 5</c:v>
                </c:pt>
              </c:strCache>
            </c:strRef>
          </c:cat>
          <c:val>
            <c:numRef>
              <c:f>'Control Tower P&amp;L'!$D$80:$I$80</c:f>
              <c:numCache>
                <c:formatCode>General</c:formatCode>
                <c:ptCount val="6"/>
                <c:pt idx="0">
                  <c:v>75000</c:v>
                </c:pt>
                <c:pt idx="1">
                  <c:v>125000</c:v>
                </c:pt>
                <c:pt idx="2">
                  <c:v>150000</c:v>
                </c:pt>
                <c:pt idx="3">
                  <c:v>155900</c:v>
                </c:pt>
                <c:pt idx="4">
                  <c:v>200000</c:v>
                </c:pt>
                <c:pt idx="5">
                  <c:v>250000</c:v>
                </c:pt>
              </c:numCache>
            </c:numRef>
          </c:val>
          <c:smooth val="0"/>
        </c:ser>
        <c:ser>
          <c:idx val="1"/>
          <c:order val="1"/>
          <c:tx>
            <c:strRef>
              <c:f>'Control Tower P&amp;L'!$C$81</c:f>
              <c:strCache>
                <c:ptCount val="1"/>
                <c:pt idx="0">
                  <c:v>Totale kosten</c:v>
                </c:pt>
              </c:strCache>
            </c:strRef>
          </c:tx>
          <c:marker>
            <c:symbol val="none"/>
          </c:marker>
          <c:cat>
            <c:strRef>
              <c:f>'Control Tower P&amp;L'!$D$79:$I$79</c:f>
              <c:strCache>
                <c:ptCount val="6"/>
                <c:pt idx="0">
                  <c:v>Jaar 0</c:v>
                </c:pt>
                <c:pt idx="1">
                  <c:v>Jaar 1</c:v>
                </c:pt>
                <c:pt idx="2">
                  <c:v>Jaar 2</c:v>
                </c:pt>
                <c:pt idx="3">
                  <c:v>Jaar 3</c:v>
                </c:pt>
                <c:pt idx="4">
                  <c:v>Jaar 4</c:v>
                </c:pt>
                <c:pt idx="5">
                  <c:v>Jaar 5</c:v>
                </c:pt>
              </c:strCache>
            </c:strRef>
          </c:cat>
          <c:val>
            <c:numRef>
              <c:f>'Control Tower P&amp;L'!$D$81:$I$81</c:f>
              <c:numCache>
                <c:formatCode>General</c:formatCode>
                <c:ptCount val="6"/>
                <c:pt idx="0">
                  <c:v>75000</c:v>
                </c:pt>
                <c:pt idx="1">
                  <c:v>95000</c:v>
                </c:pt>
                <c:pt idx="2">
                  <c:v>105000</c:v>
                </c:pt>
                <c:pt idx="3">
                  <c:v>120000</c:v>
                </c:pt>
                <c:pt idx="4">
                  <c:v>135000</c:v>
                </c:pt>
                <c:pt idx="5">
                  <c:v>150000</c:v>
                </c:pt>
              </c:numCache>
            </c:numRef>
          </c:val>
          <c:smooth val="0"/>
        </c:ser>
        <c:ser>
          <c:idx val="2"/>
          <c:order val="2"/>
          <c:tx>
            <c:strRef>
              <c:f>'Control Tower P&amp;L'!$C$82</c:f>
              <c:strCache>
                <c:ptCount val="1"/>
                <c:pt idx="0">
                  <c:v>EBIT</c:v>
                </c:pt>
              </c:strCache>
            </c:strRef>
          </c:tx>
          <c:marker>
            <c:symbol val="none"/>
          </c:marker>
          <c:cat>
            <c:strRef>
              <c:f>'Control Tower P&amp;L'!$D$79:$I$79</c:f>
              <c:strCache>
                <c:ptCount val="6"/>
                <c:pt idx="0">
                  <c:v>Jaar 0</c:v>
                </c:pt>
                <c:pt idx="1">
                  <c:v>Jaar 1</c:v>
                </c:pt>
                <c:pt idx="2">
                  <c:v>Jaar 2</c:v>
                </c:pt>
                <c:pt idx="3">
                  <c:v>Jaar 3</c:v>
                </c:pt>
                <c:pt idx="4">
                  <c:v>Jaar 4</c:v>
                </c:pt>
                <c:pt idx="5">
                  <c:v>Jaar 5</c:v>
                </c:pt>
              </c:strCache>
            </c:strRef>
          </c:cat>
          <c:val>
            <c:numRef>
              <c:f>'Control Tower P&amp;L'!$D$82:$I$82</c:f>
              <c:numCache>
                <c:formatCode>General</c:formatCode>
                <c:ptCount val="6"/>
                <c:pt idx="0">
                  <c:v>0</c:v>
                </c:pt>
                <c:pt idx="1">
                  <c:v>30000</c:v>
                </c:pt>
                <c:pt idx="2">
                  <c:v>45000</c:v>
                </c:pt>
                <c:pt idx="3">
                  <c:v>35900</c:v>
                </c:pt>
                <c:pt idx="4">
                  <c:v>65000</c:v>
                </c:pt>
                <c:pt idx="5">
                  <c:v>100000</c:v>
                </c:pt>
              </c:numCache>
            </c:numRef>
          </c:val>
          <c:smooth val="0"/>
        </c:ser>
        <c:ser>
          <c:idx val="3"/>
          <c:order val="3"/>
          <c:tx>
            <c:strRef>
              <c:f>'Control Tower P&amp;L'!$C$83</c:f>
              <c:strCache>
                <c:ptCount val="1"/>
                <c:pt idx="0">
                  <c:v>EBIT zonder Topsector bijdrage</c:v>
                </c:pt>
              </c:strCache>
            </c:strRef>
          </c:tx>
          <c:marker>
            <c:symbol val="none"/>
          </c:marker>
          <c:cat>
            <c:strRef>
              <c:f>'Control Tower P&amp;L'!$D$79:$I$79</c:f>
              <c:strCache>
                <c:ptCount val="6"/>
                <c:pt idx="0">
                  <c:v>Jaar 0</c:v>
                </c:pt>
                <c:pt idx="1">
                  <c:v>Jaar 1</c:v>
                </c:pt>
                <c:pt idx="2">
                  <c:v>Jaar 2</c:v>
                </c:pt>
                <c:pt idx="3">
                  <c:v>Jaar 3</c:v>
                </c:pt>
                <c:pt idx="4">
                  <c:v>Jaar 4</c:v>
                </c:pt>
                <c:pt idx="5">
                  <c:v>Jaar 5</c:v>
                </c:pt>
              </c:strCache>
            </c:strRef>
          </c:cat>
          <c:val>
            <c:numRef>
              <c:f>'Control Tower P&amp;L'!$D$83:$I$83</c:f>
              <c:numCache>
                <c:formatCode>General</c:formatCode>
                <c:ptCount val="6"/>
                <c:pt idx="0">
                  <c:v>-75000</c:v>
                </c:pt>
                <c:pt idx="1">
                  <c:v>-45000</c:v>
                </c:pt>
                <c:pt idx="2">
                  <c:v>-5000</c:v>
                </c:pt>
                <c:pt idx="3">
                  <c:v>35900</c:v>
                </c:pt>
                <c:pt idx="4">
                  <c:v>65000</c:v>
                </c:pt>
                <c:pt idx="5">
                  <c:v>100000</c:v>
                </c:pt>
              </c:numCache>
            </c:numRef>
          </c:val>
          <c:smooth val="0"/>
        </c:ser>
        <c:dLbls>
          <c:showLegendKey val="0"/>
          <c:showVal val="0"/>
          <c:showCatName val="0"/>
          <c:showSerName val="0"/>
          <c:showPercent val="0"/>
          <c:showBubbleSize val="0"/>
        </c:dLbls>
        <c:marker val="1"/>
        <c:smooth val="0"/>
        <c:axId val="159751552"/>
        <c:axId val="159761536"/>
      </c:lineChart>
      <c:catAx>
        <c:axId val="159751552"/>
        <c:scaling>
          <c:orientation val="minMax"/>
        </c:scaling>
        <c:delete val="0"/>
        <c:axPos val="b"/>
        <c:numFmt formatCode="General" sourceLinked="0"/>
        <c:majorTickMark val="out"/>
        <c:minorTickMark val="none"/>
        <c:tickLblPos val="nextTo"/>
        <c:crossAx val="159761536"/>
        <c:crosses val="autoZero"/>
        <c:auto val="1"/>
        <c:lblAlgn val="ctr"/>
        <c:lblOffset val="100"/>
        <c:noMultiLvlLbl val="0"/>
      </c:catAx>
      <c:valAx>
        <c:axId val="159761536"/>
        <c:scaling>
          <c:orientation val="minMax"/>
        </c:scaling>
        <c:delete val="0"/>
        <c:axPos val="l"/>
        <c:majorGridlines/>
        <c:numFmt formatCode="General" sourceLinked="1"/>
        <c:majorTickMark val="out"/>
        <c:minorTickMark val="none"/>
        <c:tickLblPos val="nextTo"/>
        <c:crossAx val="15975155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609243</xdr:colOff>
      <xdr:row>0</xdr:row>
      <xdr:rowOff>41824</xdr:rowOff>
    </xdr:from>
    <xdr:to>
      <xdr:col>6</xdr:col>
      <xdr:colOff>343278</xdr:colOff>
      <xdr:row>5</xdr:row>
      <xdr:rowOff>40554</xdr:rowOff>
    </xdr:to>
    <xdr:pic>
      <xdr:nvPicPr>
        <xdr:cNvPr id="2" name="Afbeelding 1" descr="http://www.topsectorlogistiek.nl/wp-content/uploads/2015/04/Topsector-Logistiek-145x1451-e1430912498240.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6843" y="41824"/>
          <a:ext cx="953235" cy="951230"/>
        </a:xfrm>
        <a:prstGeom prst="rect">
          <a:avLst/>
        </a:prstGeom>
        <a:noFill/>
        <a:ln>
          <a:noFill/>
        </a:ln>
      </xdr:spPr>
    </xdr:pic>
    <xdr:clientData/>
  </xdr:twoCellAnchor>
  <xdr:twoCellAnchor editAs="oneCell">
    <xdr:from>
      <xdr:col>4</xdr:col>
      <xdr:colOff>513992</xdr:colOff>
      <xdr:row>5</xdr:row>
      <xdr:rowOff>172453</xdr:rowOff>
    </xdr:from>
    <xdr:to>
      <xdr:col>6</xdr:col>
      <xdr:colOff>458212</xdr:colOff>
      <xdr:row>6</xdr:row>
      <xdr:rowOff>68948</xdr:rowOff>
    </xdr:to>
    <xdr:pic>
      <xdr:nvPicPr>
        <xdr:cNvPr id="3" name="Afbeelding 2" descr="http://www.connekt.nl/images/logo.png?v=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592" y="1124953"/>
          <a:ext cx="1163420" cy="46799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628650</xdr:colOff>
      <xdr:row>1</xdr:row>
      <xdr:rowOff>1514475</xdr:rowOff>
    </xdr:from>
    <xdr:to>
      <xdr:col>4</xdr:col>
      <xdr:colOff>1579880</xdr:colOff>
      <xdr:row>6</xdr:row>
      <xdr:rowOff>189230</xdr:rowOff>
    </xdr:to>
    <xdr:pic>
      <xdr:nvPicPr>
        <xdr:cNvPr id="2" name="Afbeelding 1" descr="http://www.topsectorlogistiek.nl/wp-content/uploads/2015/04/Topsector-Logistiek-145x1451-e1430912498240.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81725" y="1704975"/>
          <a:ext cx="951230" cy="951230"/>
        </a:xfrm>
        <a:prstGeom prst="rect">
          <a:avLst/>
        </a:prstGeom>
        <a:noFill/>
        <a:ln>
          <a:noFill/>
        </a:ln>
      </xdr:spPr>
    </xdr:pic>
    <xdr:clientData/>
  </xdr:twoCellAnchor>
  <xdr:twoCellAnchor editAs="oneCell">
    <xdr:from>
      <xdr:col>4</xdr:col>
      <xdr:colOff>1990725</xdr:colOff>
      <xdr:row>4</xdr:row>
      <xdr:rowOff>9525</xdr:rowOff>
    </xdr:from>
    <xdr:to>
      <xdr:col>5</xdr:col>
      <xdr:colOff>513715</xdr:colOff>
      <xdr:row>6</xdr:row>
      <xdr:rowOff>96520</xdr:rowOff>
    </xdr:to>
    <xdr:pic>
      <xdr:nvPicPr>
        <xdr:cNvPr id="3" name="Afbeelding 2" descr="http://www.connekt.nl/images/logo.png?v=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43800" y="2152650"/>
          <a:ext cx="1161415" cy="4679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276225</xdr:colOff>
      <xdr:row>5</xdr:row>
      <xdr:rowOff>123825</xdr:rowOff>
    </xdr:from>
    <xdr:to>
      <xdr:col>12</xdr:col>
      <xdr:colOff>8255</xdr:colOff>
      <xdr:row>16</xdr:row>
      <xdr:rowOff>122555</xdr:rowOff>
    </xdr:to>
    <xdr:pic>
      <xdr:nvPicPr>
        <xdr:cNvPr id="2" name="Afbeelding 1" descr="http://www.topsectorlogistiek.nl/wp-content/uploads/2015/04/Topsector-Logistiek-145x1451-e1430912498240.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34825" y="123825"/>
          <a:ext cx="951230" cy="951230"/>
        </a:xfrm>
        <a:prstGeom prst="rect">
          <a:avLst/>
        </a:prstGeom>
        <a:noFill/>
        <a:ln>
          <a:noFill/>
        </a:ln>
      </xdr:spPr>
    </xdr:pic>
    <xdr:clientData/>
  </xdr:twoCellAnchor>
  <xdr:twoCellAnchor editAs="oneCell">
    <xdr:from>
      <xdr:col>10</xdr:col>
      <xdr:colOff>266700</xdr:colOff>
      <xdr:row>17</xdr:row>
      <xdr:rowOff>0</xdr:rowOff>
    </xdr:from>
    <xdr:to>
      <xdr:col>12</xdr:col>
      <xdr:colOff>208915</xdr:colOff>
      <xdr:row>18</xdr:row>
      <xdr:rowOff>277495</xdr:rowOff>
    </xdr:to>
    <xdr:pic>
      <xdr:nvPicPr>
        <xdr:cNvPr id="3" name="Afbeelding 2" descr="http://www.connekt.nl/images/logo.png?v=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25300" y="1143000"/>
          <a:ext cx="1161415" cy="467995"/>
        </a:xfrm>
        <a:prstGeom prst="rect">
          <a:avLst/>
        </a:prstGeom>
        <a:noFill/>
        <a:ln>
          <a:noFill/>
        </a:ln>
      </xdr:spPr>
    </xdr:pic>
    <xdr:clientData/>
  </xdr:twoCellAnchor>
  <xdr:twoCellAnchor>
    <xdr:from>
      <xdr:col>1</xdr:col>
      <xdr:colOff>590550</xdr:colOff>
      <xdr:row>61</xdr:row>
      <xdr:rowOff>76200</xdr:rowOff>
    </xdr:from>
    <xdr:to>
      <xdr:col>9</xdr:col>
      <xdr:colOff>57150</xdr:colOff>
      <xdr:row>75</xdr:row>
      <xdr:rowOff>152400</xdr:rowOff>
    </xdr:to>
    <xdr:graphicFrame macro="">
      <xdr:nvGraphicFramePr>
        <xdr:cNvPr id="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400050</xdr:colOff>
      <xdr:row>0</xdr:row>
      <xdr:rowOff>0</xdr:rowOff>
    </xdr:from>
    <xdr:to>
      <xdr:col>18</xdr:col>
      <xdr:colOff>132080</xdr:colOff>
      <xdr:row>4</xdr:row>
      <xdr:rowOff>17780</xdr:rowOff>
    </xdr:to>
    <xdr:pic>
      <xdr:nvPicPr>
        <xdr:cNvPr id="15" name="Afbeelding 14" descr="http://www.topsectorlogistiek.nl/wp-content/uploads/2015/04/Topsector-Logistiek-145x1451-e1430912498240.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8425" y="0"/>
          <a:ext cx="951230" cy="951230"/>
        </a:xfrm>
        <a:prstGeom prst="rect">
          <a:avLst/>
        </a:prstGeom>
        <a:noFill/>
        <a:ln>
          <a:noFill/>
        </a:ln>
      </xdr:spPr>
    </xdr:pic>
    <xdr:clientData/>
  </xdr:twoCellAnchor>
  <xdr:twoCellAnchor editAs="oneCell">
    <xdr:from>
      <xdr:col>14</xdr:col>
      <xdr:colOff>85725</xdr:colOff>
      <xdr:row>1</xdr:row>
      <xdr:rowOff>0</xdr:rowOff>
    </xdr:from>
    <xdr:to>
      <xdr:col>16</xdr:col>
      <xdr:colOff>27940</xdr:colOff>
      <xdr:row>3</xdr:row>
      <xdr:rowOff>86995</xdr:rowOff>
    </xdr:to>
    <xdr:pic>
      <xdr:nvPicPr>
        <xdr:cNvPr id="16" name="Afbeelding 15" descr="http://www.connekt.nl/images/logo.png?v=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24900" y="361950"/>
          <a:ext cx="1161415" cy="467995"/>
        </a:xfrm>
        <a:prstGeom prst="rect">
          <a:avLst/>
        </a:prstGeom>
        <a:noFill/>
        <a:ln>
          <a:noFill/>
        </a:ln>
      </xdr:spPr>
    </xdr:pic>
    <xdr:clientData/>
  </xdr:twoCellAnchor>
  <xdr:twoCellAnchor>
    <xdr:from>
      <xdr:col>0</xdr:col>
      <xdr:colOff>228600</xdr:colOff>
      <xdr:row>18</xdr:row>
      <xdr:rowOff>9525</xdr:rowOff>
    </xdr:from>
    <xdr:to>
      <xdr:col>7</xdr:col>
      <xdr:colOff>1362075</xdr:colOff>
      <xdr:row>32</xdr:row>
      <xdr:rowOff>76200</xdr:rowOff>
    </xdr:to>
    <xdr:graphicFrame macro="">
      <xdr:nvGraphicFramePr>
        <xdr:cNvPr id="17" name="Grafiek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zoomScale="115" zoomScaleNormal="115" zoomScaleSheetLayoutView="190" workbookViewId="0">
      <selection activeCell="B6" sqref="B6"/>
    </sheetView>
  </sheetViews>
  <sheetFormatPr defaultColWidth="0" defaultRowHeight="15" zeroHeight="1"/>
  <cols>
    <col min="1" max="1" width="9.140625" style="4" customWidth="1"/>
    <col min="2" max="2" width="74.5703125" customWidth="1"/>
    <col min="3" max="7" width="9.140625" customWidth="1"/>
    <col min="8" max="16384" width="9.140625" hidden="1"/>
  </cols>
  <sheetData>
    <row r="1" spans="2:7">
      <c r="B1" s="4"/>
      <c r="C1" s="4"/>
      <c r="D1" s="4"/>
      <c r="E1" s="4"/>
      <c r="F1" s="4"/>
      <c r="G1" s="4"/>
    </row>
    <row r="2" spans="2:7">
      <c r="B2" s="4"/>
      <c r="C2" s="4"/>
      <c r="D2" s="4"/>
      <c r="E2" s="4"/>
      <c r="F2" s="4"/>
      <c r="G2" s="4"/>
    </row>
    <row r="3" spans="2:7">
      <c r="B3" s="10" t="s">
        <v>16</v>
      </c>
      <c r="C3" s="4"/>
      <c r="D3" s="4"/>
      <c r="E3" s="4"/>
      <c r="F3" s="4"/>
      <c r="G3" s="4"/>
    </row>
    <row r="4" spans="2:7">
      <c r="B4" s="4"/>
      <c r="C4" s="4"/>
      <c r="D4" s="4"/>
      <c r="E4" s="4"/>
      <c r="F4" s="4"/>
      <c r="G4" s="4"/>
    </row>
    <row r="5" spans="2:7">
      <c r="B5" s="4"/>
      <c r="C5" s="4"/>
      <c r="D5" s="4"/>
      <c r="E5" s="4"/>
      <c r="F5" s="4"/>
      <c r="G5" s="4"/>
    </row>
    <row r="6" spans="2:7" ht="45">
      <c r="B6" s="5" t="s">
        <v>41</v>
      </c>
      <c r="C6" s="4"/>
      <c r="D6" s="4"/>
      <c r="E6" s="4"/>
      <c r="F6" s="4"/>
      <c r="G6" s="4"/>
    </row>
    <row r="7" spans="2:7" ht="60">
      <c r="B7" s="5" t="s">
        <v>129</v>
      </c>
      <c r="C7" s="4"/>
      <c r="D7" s="4"/>
      <c r="E7" s="4"/>
      <c r="F7" s="4"/>
      <c r="G7" s="4"/>
    </row>
    <row r="8" spans="2:7">
      <c r="B8" s="5"/>
      <c r="C8" s="4"/>
      <c r="D8" s="4"/>
      <c r="E8" s="4"/>
      <c r="F8" s="4"/>
      <c r="G8" s="4"/>
    </row>
    <row r="9" spans="2:7" ht="135">
      <c r="B9" s="5" t="s">
        <v>130</v>
      </c>
      <c r="C9" s="4"/>
      <c r="D9" s="4"/>
      <c r="E9" s="4"/>
      <c r="F9" s="4"/>
      <c r="G9" s="4"/>
    </row>
    <row r="10" spans="2:7">
      <c r="B10" s="5"/>
      <c r="C10" s="4"/>
      <c r="D10" s="4"/>
      <c r="E10" s="4"/>
      <c r="F10" s="4"/>
      <c r="G10" s="4"/>
    </row>
    <row r="11" spans="2:7" ht="75.599999999999994" customHeight="1">
      <c r="B11" s="5" t="s">
        <v>132</v>
      </c>
      <c r="C11" s="4"/>
      <c r="D11" s="4"/>
      <c r="E11" s="4"/>
      <c r="F11" s="4"/>
      <c r="G11" s="4"/>
    </row>
    <row r="12" spans="2:7" ht="45">
      <c r="B12" s="5" t="s">
        <v>131</v>
      </c>
      <c r="C12" s="4"/>
      <c r="D12" s="4"/>
      <c r="E12" s="4"/>
      <c r="F12" s="4"/>
      <c r="G12" s="4"/>
    </row>
    <row r="13" spans="2:7">
      <c r="B13" s="5"/>
      <c r="C13" s="4"/>
      <c r="D13" s="4"/>
      <c r="E13" s="4"/>
      <c r="F13" s="4"/>
      <c r="G13" s="4"/>
    </row>
    <row r="14" spans="2:7">
      <c r="B14" s="5"/>
      <c r="C14" s="4"/>
      <c r="D14" s="4"/>
      <c r="E14" s="4"/>
      <c r="F14" s="4"/>
      <c r="G14" s="4"/>
    </row>
    <row r="15" spans="2:7">
      <c r="B15" s="5"/>
      <c r="C15" s="4"/>
      <c r="D15" s="4"/>
      <c r="E15" s="4"/>
      <c r="F15" s="4"/>
      <c r="G15" s="4"/>
    </row>
    <row r="16" spans="2:7">
      <c r="B16" s="5" t="s">
        <v>17</v>
      </c>
      <c r="C16" s="4"/>
      <c r="D16" s="4"/>
      <c r="E16" s="4"/>
      <c r="F16" s="4"/>
      <c r="G16" s="4"/>
    </row>
    <row r="17" spans="2:7" ht="45">
      <c r="B17" s="5" t="s">
        <v>18</v>
      </c>
      <c r="C17" s="4"/>
      <c r="D17" s="4"/>
      <c r="E17" s="4"/>
      <c r="F17" s="4"/>
      <c r="G17" s="4"/>
    </row>
    <row r="18" spans="2:7">
      <c r="B18" s="5"/>
      <c r="C18" s="4"/>
      <c r="D18" s="4"/>
      <c r="E18" s="4"/>
      <c r="F18" s="4"/>
      <c r="G18" s="4"/>
    </row>
    <row r="19" spans="2:7">
      <c r="B19" s="4"/>
      <c r="C19" s="4"/>
      <c r="D19" s="4"/>
      <c r="E19" s="4"/>
      <c r="F19" s="4"/>
      <c r="G19" s="4"/>
    </row>
    <row r="20" spans="2:7">
      <c r="B20" s="4"/>
      <c r="C20" s="4"/>
      <c r="D20" s="4"/>
      <c r="E20" s="4"/>
      <c r="F20" s="4"/>
      <c r="G20" s="4"/>
    </row>
    <row r="21" spans="2:7">
      <c r="B21" s="4"/>
      <c r="C21" s="4"/>
      <c r="D21" s="4"/>
      <c r="E21" s="4"/>
      <c r="F21" s="4"/>
      <c r="G21" s="4"/>
    </row>
    <row r="22" spans="2:7">
      <c r="B22" s="4"/>
      <c r="C22" s="4"/>
      <c r="D22" s="4"/>
      <c r="E22" s="4"/>
      <c r="F22" s="4"/>
      <c r="G22" s="4"/>
    </row>
    <row r="23" spans="2:7">
      <c r="B23" s="4"/>
      <c r="C23" s="4"/>
      <c r="D23" s="4"/>
      <c r="E23" s="4"/>
      <c r="F23" s="4"/>
      <c r="G23" s="4"/>
    </row>
    <row r="24" spans="2:7">
      <c r="B24" s="4"/>
      <c r="C24" s="4"/>
      <c r="D24" s="4"/>
      <c r="E24" s="4"/>
      <c r="F24" s="4"/>
      <c r="G24" s="4"/>
    </row>
    <row r="25" spans="2:7">
      <c r="B25" s="4"/>
      <c r="C25" s="4"/>
      <c r="D25" s="4"/>
      <c r="E25" s="4"/>
      <c r="F25" s="4"/>
      <c r="G25" s="4"/>
    </row>
    <row r="26" spans="2:7">
      <c r="B26" s="4"/>
      <c r="C26" s="4"/>
      <c r="D26" s="4"/>
      <c r="E26" s="4"/>
      <c r="F26" s="4"/>
      <c r="G26" s="4"/>
    </row>
    <row r="27" spans="2:7">
      <c r="B27" s="4"/>
      <c r="C27" s="4"/>
      <c r="D27" s="4"/>
      <c r="E27" s="4"/>
      <c r="F27" s="4"/>
      <c r="G27" s="4"/>
    </row>
    <row r="28" spans="2:7" hidden="1">
      <c r="B28" s="4"/>
      <c r="C28" s="4"/>
      <c r="D28" s="4"/>
      <c r="E28" s="4"/>
      <c r="F28" s="4"/>
      <c r="G28" s="4"/>
    </row>
    <row r="29" spans="2:7" hidden="1">
      <c r="B29" s="4"/>
      <c r="C29" s="4"/>
      <c r="D29" s="4"/>
      <c r="E29" s="4"/>
      <c r="F29" s="4"/>
      <c r="G29" s="4"/>
    </row>
    <row r="30" spans="2:7" hidden="1">
      <c r="B30" s="4"/>
      <c r="C30" s="4"/>
      <c r="D30" s="4"/>
      <c r="E30" s="4"/>
      <c r="F30" s="4"/>
      <c r="G30" s="4"/>
    </row>
    <row r="31" spans="2:7" hidden="1">
      <c r="B31" s="4"/>
      <c r="C31" s="4"/>
      <c r="D31" s="4"/>
      <c r="E31" s="4"/>
      <c r="F31" s="4"/>
      <c r="G31" s="4"/>
    </row>
    <row r="32" spans="2:7" hidden="1">
      <c r="B32" s="4"/>
      <c r="C32" s="4"/>
      <c r="D32" s="4"/>
      <c r="E32" s="4"/>
      <c r="F32" s="4"/>
      <c r="G32" s="4"/>
    </row>
    <row r="33" spans="2:7" hidden="1">
      <c r="B33" s="4"/>
      <c r="C33" s="4"/>
      <c r="D33" s="4"/>
      <c r="E33" s="4"/>
      <c r="F33" s="4"/>
      <c r="G33" s="4"/>
    </row>
    <row r="34" spans="2:7" hidden="1">
      <c r="B34" s="4"/>
      <c r="C34" s="4"/>
      <c r="D34" s="4"/>
      <c r="E34" s="4"/>
      <c r="F34" s="4"/>
      <c r="G34" s="4"/>
    </row>
    <row r="35" spans="2:7" hidden="1">
      <c r="B35" s="4"/>
      <c r="C35" s="4"/>
      <c r="D35" s="4"/>
      <c r="E35" s="4"/>
      <c r="F35" s="4"/>
      <c r="G35" s="4"/>
    </row>
    <row r="36" spans="2:7" hidden="1">
      <c r="B36" s="4"/>
      <c r="C36" s="4"/>
      <c r="D36" s="4"/>
      <c r="E36" s="4"/>
      <c r="F36" s="4"/>
      <c r="G36" s="4"/>
    </row>
    <row r="37" spans="2:7" hidden="1">
      <c r="B37" s="4"/>
      <c r="C37" s="4"/>
      <c r="D37" s="4"/>
      <c r="E37" s="4"/>
      <c r="F37" s="4"/>
      <c r="G37" s="4"/>
    </row>
    <row r="38" spans="2:7" hidden="1">
      <c r="B38" s="4"/>
      <c r="C38" s="4"/>
      <c r="D38" s="4"/>
      <c r="E38" s="4"/>
      <c r="F38" s="4"/>
      <c r="G38" s="4"/>
    </row>
    <row r="39" spans="2:7" hidden="1">
      <c r="B39" s="4"/>
      <c r="C39" s="4"/>
      <c r="D39" s="4"/>
      <c r="E39" s="4"/>
      <c r="F39" s="4"/>
      <c r="G39" s="4"/>
    </row>
    <row r="40" spans="2:7" hidden="1">
      <c r="B40" s="4"/>
      <c r="C40" s="4"/>
      <c r="D40" s="4"/>
      <c r="E40" s="4"/>
      <c r="F40" s="4"/>
      <c r="G40" s="4"/>
    </row>
    <row r="41" spans="2:7" hidden="1">
      <c r="B41" s="4"/>
      <c r="C41" s="4"/>
      <c r="D41" s="4"/>
      <c r="E41" s="4"/>
      <c r="F41" s="4"/>
      <c r="G41" s="4"/>
    </row>
    <row r="42" spans="2:7" hidden="1">
      <c r="B42" s="4"/>
      <c r="C42" s="4"/>
      <c r="D42" s="4"/>
      <c r="E42" s="4"/>
      <c r="F42" s="4"/>
      <c r="G42" s="4"/>
    </row>
    <row r="43" spans="2:7" hidden="1">
      <c r="B43" s="4"/>
      <c r="C43" s="4"/>
      <c r="D43" s="4"/>
      <c r="E43" s="4"/>
      <c r="F43" s="4"/>
      <c r="G43" s="4"/>
    </row>
    <row r="44" spans="2:7" hidden="1">
      <c r="B44" s="4"/>
      <c r="C44" s="4"/>
      <c r="D44" s="4"/>
      <c r="E44" s="4"/>
      <c r="F44" s="4"/>
      <c r="G44" s="4"/>
    </row>
    <row r="45" spans="2:7" hidden="1">
      <c r="B45" s="4"/>
      <c r="C45" s="4"/>
      <c r="D45" s="4"/>
      <c r="E45" s="4"/>
      <c r="F45" s="4"/>
      <c r="G45" s="4"/>
    </row>
    <row r="46" spans="2:7" hidden="1">
      <c r="B46" s="4"/>
      <c r="C46" s="4"/>
      <c r="D46" s="4"/>
      <c r="E46" s="4"/>
      <c r="F46" s="4"/>
      <c r="G46" s="4"/>
    </row>
    <row r="47" spans="2:7" hidden="1">
      <c r="B47" s="4"/>
      <c r="C47" s="4"/>
      <c r="D47" s="4"/>
      <c r="E47" s="4"/>
      <c r="F47" s="4"/>
      <c r="G47" s="4"/>
    </row>
    <row r="48" spans="2:7" hidden="1">
      <c r="B48" s="4"/>
      <c r="C48" s="4"/>
      <c r="D48" s="4"/>
      <c r="E48" s="4"/>
      <c r="F48" s="4"/>
      <c r="G48" s="4"/>
    </row>
    <row r="49" spans="2:7" hidden="1">
      <c r="B49" s="4"/>
      <c r="C49" s="4"/>
      <c r="D49" s="4"/>
      <c r="E49" s="4"/>
      <c r="F49" s="4"/>
      <c r="G49" s="4"/>
    </row>
    <row r="50" spans="2:7" hidden="1">
      <c r="B50" s="4"/>
      <c r="C50" s="4"/>
      <c r="D50" s="4"/>
      <c r="E50" s="4"/>
      <c r="F50" s="4"/>
      <c r="G50" s="4"/>
    </row>
    <row r="51" spans="2:7" hidden="1">
      <c r="B51" s="4"/>
      <c r="C51" s="4"/>
      <c r="D51" s="4"/>
      <c r="E51" s="4"/>
      <c r="F51" s="4"/>
      <c r="G51" s="4"/>
    </row>
    <row r="52" spans="2:7" hidden="1">
      <c r="B52" s="4"/>
      <c r="C52" s="4"/>
      <c r="D52" s="4"/>
      <c r="E52" s="4"/>
      <c r="F52" s="4"/>
      <c r="G52" s="4"/>
    </row>
    <row r="53" spans="2:7" hidden="1">
      <c r="B53" s="4"/>
      <c r="C53" s="4"/>
      <c r="D53" s="4"/>
      <c r="E53" s="4"/>
      <c r="F53" s="4"/>
      <c r="G53" s="4"/>
    </row>
    <row r="54" spans="2:7" hidden="1">
      <c r="B54" s="4"/>
      <c r="C54" s="4"/>
      <c r="D54" s="4"/>
      <c r="E54" s="4"/>
      <c r="F54" s="4"/>
      <c r="G54" s="4"/>
    </row>
    <row r="55" spans="2:7" hidden="1">
      <c r="B55" s="4"/>
      <c r="C55" s="4"/>
      <c r="D55" s="4"/>
      <c r="E55" s="4"/>
      <c r="F55" s="4"/>
      <c r="G55" s="4"/>
    </row>
    <row r="56" spans="2:7" hidden="1">
      <c r="B56" s="4"/>
      <c r="C56" s="4"/>
      <c r="D56" s="4"/>
      <c r="E56" s="4"/>
      <c r="F56" s="4"/>
      <c r="G56" s="4"/>
    </row>
    <row r="57" spans="2:7" hidden="1">
      <c r="B57" s="4"/>
      <c r="C57" s="4"/>
      <c r="D57" s="4"/>
      <c r="E57" s="4"/>
      <c r="F57" s="4"/>
      <c r="G57" s="4"/>
    </row>
    <row r="58" spans="2:7" hidden="1">
      <c r="B58" s="4"/>
      <c r="C58" s="4"/>
      <c r="D58" s="4"/>
      <c r="E58" s="4"/>
      <c r="F58" s="4"/>
      <c r="G58" s="4"/>
    </row>
    <row r="59" spans="2:7" hidden="1">
      <c r="B59" s="4"/>
      <c r="C59" s="4"/>
      <c r="D59" s="4"/>
      <c r="E59" s="4"/>
      <c r="F59" s="4"/>
      <c r="G59" s="4"/>
    </row>
    <row r="60" spans="2:7" hidden="1">
      <c r="B60" s="4"/>
      <c r="C60" s="4"/>
      <c r="D60" s="4"/>
      <c r="E60" s="4"/>
      <c r="F60" s="4"/>
      <c r="G60" s="4"/>
    </row>
    <row r="61" spans="2:7" hidden="1">
      <c r="B61" s="4"/>
      <c r="C61" s="4"/>
      <c r="D61" s="4"/>
      <c r="E61" s="4"/>
      <c r="F61" s="4"/>
      <c r="G61" s="4"/>
    </row>
    <row r="62" spans="2:7" hidden="1">
      <c r="B62" s="4"/>
      <c r="C62" s="4"/>
      <c r="D62" s="4"/>
      <c r="E62" s="4"/>
      <c r="F62" s="4"/>
      <c r="G62" s="4"/>
    </row>
    <row r="63" spans="2:7" hidden="1">
      <c r="B63" s="4"/>
      <c r="C63" s="4"/>
      <c r="D63" s="4"/>
      <c r="E63" s="4"/>
      <c r="F63" s="4"/>
      <c r="G63" s="4"/>
    </row>
    <row r="64" spans="2:7" hidden="1">
      <c r="B64" s="4"/>
      <c r="C64" s="4"/>
      <c r="D64" s="4"/>
      <c r="E64" s="4"/>
      <c r="F64" s="4"/>
      <c r="G64" s="4"/>
    </row>
    <row r="65" spans="2:7" hidden="1">
      <c r="B65" s="4"/>
      <c r="C65" s="4"/>
      <c r="D65" s="4"/>
      <c r="E65" s="4"/>
      <c r="F65" s="4"/>
      <c r="G65" s="4"/>
    </row>
    <row r="66" spans="2:7" hidden="1">
      <c r="B66" s="4"/>
      <c r="C66" s="4"/>
      <c r="D66" s="4"/>
      <c r="E66" s="4"/>
      <c r="F66" s="4"/>
      <c r="G66" s="4"/>
    </row>
    <row r="67" spans="2:7" hidden="1">
      <c r="B67" s="4"/>
      <c r="C67" s="4"/>
      <c r="D67" s="4"/>
      <c r="E67" s="4"/>
      <c r="F67" s="4"/>
      <c r="G67" s="4"/>
    </row>
    <row r="68" spans="2:7" hidden="1">
      <c r="B68" s="4"/>
      <c r="C68" s="4"/>
      <c r="D68" s="4"/>
      <c r="E68" s="4"/>
      <c r="F68" s="4"/>
      <c r="G68" s="4"/>
    </row>
    <row r="69" spans="2:7" hidden="1">
      <c r="B69" s="4"/>
      <c r="C69" s="4"/>
      <c r="D69" s="4"/>
      <c r="E69" s="4"/>
      <c r="F69" s="4"/>
      <c r="G69" s="4"/>
    </row>
    <row r="70" spans="2:7" hidden="1">
      <c r="B70" s="4"/>
      <c r="C70" s="4"/>
      <c r="D70" s="4"/>
      <c r="E70" s="4"/>
      <c r="F70" s="4"/>
      <c r="G70" s="4"/>
    </row>
    <row r="71" spans="2:7" hidden="1">
      <c r="B71" s="4"/>
      <c r="C71" s="4"/>
      <c r="D71" s="4"/>
      <c r="E71" s="4"/>
      <c r="F71" s="4"/>
      <c r="G71" s="4"/>
    </row>
    <row r="72" spans="2:7" hidden="1">
      <c r="B72" s="4"/>
      <c r="C72" s="4"/>
      <c r="D72" s="4"/>
      <c r="E72" s="4"/>
      <c r="F72" s="4"/>
      <c r="G72" s="4"/>
    </row>
    <row r="73" spans="2:7" hidden="1">
      <c r="B73" s="4"/>
      <c r="C73" s="4"/>
      <c r="D73" s="4"/>
      <c r="E73" s="4"/>
      <c r="F73" s="4"/>
      <c r="G73" s="4"/>
    </row>
    <row r="74" spans="2:7" hidden="1">
      <c r="B74" s="4"/>
      <c r="C74" s="4"/>
      <c r="D74" s="4"/>
      <c r="E74" s="4"/>
      <c r="F74" s="4"/>
      <c r="G74" s="4"/>
    </row>
    <row r="75" spans="2:7" hidden="1">
      <c r="B75" s="4"/>
      <c r="C75" s="4"/>
      <c r="D75" s="4"/>
      <c r="E75" s="4"/>
      <c r="F75" s="4"/>
      <c r="G75" s="4"/>
    </row>
    <row r="76" spans="2:7" hidden="1">
      <c r="B76" s="4"/>
      <c r="C76" s="4"/>
      <c r="D76" s="4"/>
      <c r="E76" s="4"/>
      <c r="F76" s="4"/>
      <c r="G76" s="4"/>
    </row>
    <row r="77" spans="2:7" hidden="1">
      <c r="B77" s="4"/>
      <c r="C77" s="4"/>
      <c r="D77" s="4"/>
      <c r="E77" s="4"/>
      <c r="F77" s="4"/>
      <c r="G77" s="4"/>
    </row>
    <row r="78" spans="2:7" hidden="1">
      <c r="B78" s="4"/>
      <c r="C78" s="4"/>
      <c r="D78" s="4"/>
      <c r="E78" s="4"/>
      <c r="F78" s="4"/>
      <c r="G78" s="4"/>
    </row>
    <row r="79" spans="2:7" hidden="1">
      <c r="B79" s="4"/>
      <c r="C79" s="4"/>
      <c r="D79" s="4"/>
      <c r="E79" s="4"/>
      <c r="F79" s="4"/>
      <c r="G79" s="4"/>
    </row>
    <row r="80" spans="2:7" hidden="1">
      <c r="B80" s="4"/>
      <c r="C80" s="4"/>
      <c r="D80" s="4"/>
      <c r="E80" s="4"/>
      <c r="F80" s="4"/>
      <c r="G80" s="4"/>
    </row>
    <row r="81" spans="2:7" hidden="1">
      <c r="B81" s="4"/>
      <c r="C81" s="4"/>
      <c r="D81" s="4"/>
      <c r="E81" s="4"/>
      <c r="F81" s="4"/>
      <c r="G81" s="4"/>
    </row>
    <row r="82" spans="2:7" hidden="1">
      <c r="B82" s="4"/>
      <c r="C82" s="4"/>
      <c r="D82" s="4"/>
      <c r="E82" s="4"/>
      <c r="F82" s="4"/>
      <c r="G82" s="4"/>
    </row>
    <row r="83" spans="2:7" hidden="1">
      <c r="B83" s="4"/>
      <c r="C83" s="4"/>
      <c r="D83" s="4"/>
      <c r="E83" s="4"/>
      <c r="F83" s="4"/>
      <c r="G83" s="4"/>
    </row>
    <row r="84" spans="2:7" hidden="1">
      <c r="B84" s="4"/>
      <c r="C84" s="4"/>
      <c r="D84" s="4"/>
      <c r="E84" s="4"/>
      <c r="F84" s="4"/>
      <c r="G84" s="4"/>
    </row>
    <row r="85" spans="2:7" hidden="1">
      <c r="B85" s="4"/>
      <c r="C85" s="4"/>
      <c r="D85" s="4"/>
      <c r="E85" s="4"/>
      <c r="F85" s="4"/>
      <c r="G85" s="4"/>
    </row>
    <row r="86" spans="2:7" hidden="1">
      <c r="B86" s="4"/>
      <c r="C86" s="4"/>
      <c r="D86" s="4"/>
      <c r="E86" s="4"/>
      <c r="F86" s="4"/>
      <c r="G86" s="4"/>
    </row>
    <row r="87" spans="2:7" hidden="1">
      <c r="B87" s="4"/>
      <c r="C87" s="4"/>
      <c r="D87" s="4"/>
      <c r="E87" s="4"/>
      <c r="F87" s="4"/>
      <c r="G87" s="4"/>
    </row>
    <row r="88" spans="2:7" hidden="1">
      <c r="B88" s="4"/>
      <c r="C88" s="4"/>
      <c r="D88" s="4"/>
      <c r="E88" s="4"/>
      <c r="F88" s="4"/>
      <c r="G88" s="4"/>
    </row>
    <row r="89" spans="2:7" hidden="1">
      <c r="B89" s="4"/>
      <c r="C89" s="4"/>
      <c r="D89" s="4"/>
      <c r="E89" s="4"/>
      <c r="F89" s="4"/>
      <c r="G89" s="4"/>
    </row>
    <row r="90" spans="2:7" hidden="1">
      <c r="B90" s="4"/>
      <c r="C90" s="4"/>
      <c r="D90" s="4"/>
      <c r="E90" s="4"/>
      <c r="F90" s="4"/>
      <c r="G90" s="4"/>
    </row>
    <row r="91" spans="2:7" hidden="1">
      <c r="B91" s="4"/>
      <c r="C91" s="4"/>
      <c r="D91" s="4"/>
      <c r="E91" s="4"/>
      <c r="F91" s="4"/>
      <c r="G91" s="4"/>
    </row>
    <row r="92" spans="2:7" hidden="1">
      <c r="B92" s="4"/>
      <c r="C92" s="4"/>
      <c r="D92" s="4"/>
      <c r="E92" s="4"/>
      <c r="F92" s="4"/>
      <c r="G92" s="4"/>
    </row>
    <row r="93" spans="2:7" hidden="1">
      <c r="B93" s="4"/>
      <c r="C93" s="4"/>
      <c r="D93" s="4"/>
      <c r="E93" s="4"/>
      <c r="F93" s="4"/>
      <c r="G93" s="4"/>
    </row>
    <row r="94" spans="2:7" hidden="1">
      <c r="B94" s="4"/>
      <c r="C94" s="4"/>
      <c r="D94" s="4"/>
      <c r="E94" s="4"/>
      <c r="F94" s="4"/>
      <c r="G94" s="4"/>
    </row>
    <row r="95" spans="2:7" hidden="1">
      <c r="B95" s="4"/>
      <c r="C95" s="4"/>
      <c r="D95" s="4"/>
      <c r="E95" s="4"/>
      <c r="F95" s="4"/>
      <c r="G95" s="4"/>
    </row>
    <row r="96" spans="2:7" hidden="1">
      <c r="B96" s="4"/>
      <c r="C96" s="4"/>
      <c r="D96" s="4"/>
      <c r="E96" s="4"/>
      <c r="F96" s="4"/>
      <c r="G96" s="4"/>
    </row>
    <row r="97" spans="2:7" hidden="1">
      <c r="B97" s="4"/>
      <c r="C97" s="4"/>
      <c r="D97" s="4"/>
      <c r="E97" s="4"/>
      <c r="F97" s="4"/>
      <c r="G97" s="4"/>
    </row>
    <row r="98" spans="2:7" hidden="1">
      <c r="B98" s="4"/>
      <c r="C98" s="4"/>
      <c r="D98" s="4"/>
      <c r="E98" s="4"/>
      <c r="F98" s="4"/>
      <c r="G98" s="4"/>
    </row>
    <row r="99" spans="2:7" hidden="1"/>
    <row r="100" spans="2:7" hidden="1"/>
  </sheetData>
  <pageMargins left="0.7" right="0.7" top="0.75" bottom="0.75" header="0.3" footer="0.3"/>
  <pageSetup paperSize="9" scale="72"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4"/>
  <sheetViews>
    <sheetView topLeftCell="A64" zoomScale="130" zoomScaleNormal="130" workbookViewId="0">
      <selection activeCell="B63" sqref="B63"/>
    </sheetView>
  </sheetViews>
  <sheetFormatPr defaultColWidth="0" defaultRowHeight="15" customHeight="1" zeroHeight="1"/>
  <cols>
    <col min="1" max="1" width="9.140625" customWidth="1"/>
    <col min="2" max="2" width="45.7109375" customWidth="1"/>
    <col min="3" max="3" width="20.28515625" customWidth="1"/>
    <col min="4" max="4" width="21.140625" customWidth="1"/>
    <col min="5" max="5" width="39.5703125" customWidth="1"/>
    <col min="6" max="6" width="9.140625" customWidth="1"/>
    <col min="7" max="7" width="45.7109375" hidden="1" customWidth="1"/>
    <col min="8" max="9" width="20.7109375" hidden="1" customWidth="1"/>
    <col min="10" max="10" width="39.7109375" hidden="1" customWidth="1"/>
    <col min="11" max="11" width="9.140625" hidden="1" customWidth="1"/>
    <col min="12" max="12" width="45.7109375" hidden="1" customWidth="1"/>
    <col min="13" max="14" width="20.7109375" hidden="1" customWidth="1"/>
    <col min="15" max="15" width="39.7109375" hidden="1" customWidth="1"/>
    <col min="16" max="16" width="9.140625" hidden="1" customWidth="1"/>
    <col min="17" max="17" width="45.7109375" hidden="1" customWidth="1"/>
    <col min="18" max="19" width="20.7109375" hidden="1" customWidth="1"/>
    <col min="20" max="20" width="39.7109375" hidden="1" customWidth="1"/>
    <col min="21" max="22" width="9.140625" hidden="1" customWidth="1"/>
    <col min="23" max="16384" width="9.140625" hidden="1"/>
  </cols>
  <sheetData>
    <row r="1" spans="2:5" s="4" customFormat="1"/>
    <row r="2" spans="2:5" s="4" customFormat="1" ht="100.5" customHeight="1">
      <c r="B2" s="55" t="s">
        <v>110</v>
      </c>
      <c r="C2" s="55"/>
      <c r="D2" s="55"/>
      <c r="E2" s="55"/>
    </row>
    <row r="3" spans="2:5" s="4" customFormat="1"/>
    <row r="4" spans="2:5" s="4" customFormat="1"/>
    <row r="5" spans="2:5" s="4" customFormat="1"/>
    <row r="6" spans="2:5" s="4" customFormat="1">
      <c r="B6" s="36" t="s">
        <v>105</v>
      </c>
      <c r="C6" s="37"/>
      <c r="D6" s="37"/>
    </row>
    <row r="7" spans="2:5" s="4" customFormat="1">
      <c r="B7" s="36" t="s">
        <v>109</v>
      </c>
      <c r="C7" s="37"/>
      <c r="D7" s="37"/>
    </row>
    <row r="8" spans="2:5" s="4" customFormat="1">
      <c r="B8" s="9"/>
      <c r="C8" s="30" t="s">
        <v>14</v>
      </c>
      <c r="D8" s="30" t="s">
        <v>15</v>
      </c>
      <c r="E8" s="9" t="s">
        <v>4</v>
      </c>
    </row>
    <row r="9" spans="2:5" s="4" customFormat="1">
      <c r="B9" s="9"/>
      <c r="C9" s="31" t="s">
        <v>88</v>
      </c>
      <c r="D9" s="31" t="s">
        <v>89</v>
      </c>
      <c r="E9" s="9"/>
    </row>
    <row r="10" spans="2:5" s="4" customFormat="1" ht="96.75">
      <c r="B10" s="11" t="s">
        <v>113</v>
      </c>
      <c r="C10" s="40">
        <v>220</v>
      </c>
      <c r="D10" s="40">
        <v>200</v>
      </c>
      <c r="E10" s="13" t="s">
        <v>111</v>
      </c>
    </row>
    <row r="11" spans="2:5" s="4" customFormat="1" ht="48.75">
      <c r="B11" s="11" t="s">
        <v>114</v>
      </c>
      <c r="C11" s="41">
        <v>0.7</v>
      </c>
      <c r="D11" s="41">
        <v>1</v>
      </c>
      <c r="E11" s="13" t="s">
        <v>112</v>
      </c>
    </row>
    <row r="12" spans="2:5" s="4" customFormat="1" ht="84.75">
      <c r="B12" s="11" t="s">
        <v>82</v>
      </c>
      <c r="C12" s="42">
        <v>200000</v>
      </c>
      <c r="D12" s="42">
        <v>140000</v>
      </c>
      <c r="E12" s="13" t="s">
        <v>90</v>
      </c>
    </row>
    <row r="13" spans="2:5" s="4" customFormat="1" ht="60.75">
      <c r="B13" s="11" t="s">
        <v>5</v>
      </c>
      <c r="C13" s="42">
        <v>20000</v>
      </c>
      <c r="D13" s="42">
        <v>14000</v>
      </c>
      <c r="E13" s="13" t="s">
        <v>91</v>
      </c>
    </row>
    <row r="14" spans="2:5" s="4" customFormat="1" ht="60.75">
      <c r="B14" s="11" t="s">
        <v>34</v>
      </c>
      <c r="C14" s="43">
        <v>100</v>
      </c>
      <c r="D14" s="40">
        <v>98</v>
      </c>
      <c r="E14" s="13" t="s">
        <v>83</v>
      </c>
    </row>
    <row r="15" spans="2:5" s="4" customFormat="1" ht="60.75">
      <c r="B15" s="11" t="s">
        <v>118</v>
      </c>
      <c r="C15" s="43">
        <v>100</v>
      </c>
      <c r="D15" s="40">
        <v>125</v>
      </c>
      <c r="E15" s="13" t="s">
        <v>123</v>
      </c>
    </row>
    <row r="16" spans="2:5" s="4" customFormat="1" ht="48.75">
      <c r="B16" s="11" t="s">
        <v>119</v>
      </c>
      <c r="C16" s="43">
        <v>100</v>
      </c>
      <c r="D16" s="40">
        <v>90</v>
      </c>
      <c r="E16" s="13" t="s">
        <v>120</v>
      </c>
    </row>
    <row r="17" spans="2:5" s="4" customFormat="1" ht="60.75">
      <c r="B17" s="11" t="s">
        <v>35</v>
      </c>
      <c r="C17" s="42">
        <f>C12*0.05</f>
        <v>10000</v>
      </c>
      <c r="D17" s="42">
        <f>D12*0.05</f>
        <v>7000</v>
      </c>
      <c r="E17" s="13" t="s">
        <v>92</v>
      </c>
    </row>
    <row r="18" spans="2:5" s="4" customFormat="1" ht="60.75">
      <c r="B18" s="11" t="s">
        <v>5</v>
      </c>
      <c r="C18" s="42">
        <f>C13*0.05</f>
        <v>1000</v>
      </c>
      <c r="D18" s="42">
        <f>D13*0.05</f>
        <v>700</v>
      </c>
      <c r="E18" s="13" t="s">
        <v>93</v>
      </c>
    </row>
    <row r="19" spans="2:5" s="4" customFormat="1">
      <c r="B19" s="32"/>
      <c r="C19" s="44"/>
      <c r="D19" s="44"/>
      <c r="E19" s="33"/>
    </row>
    <row r="20" spans="2:5" s="4" customFormat="1">
      <c r="C20" s="45"/>
      <c r="D20" s="45"/>
    </row>
    <row r="21" spans="2:5" s="4" customFormat="1"/>
    <row r="22" spans="2:5" s="4" customFormat="1"/>
    <row r="23" spans="2:5" s="4" customFormat="1">
      <c r="B23" s="36" t="s">
        <v>106</v>
      </c>
      <c r="C23" s="46"/>
      <c r="D23" s="46"/>
    </row>
    <row r="24" spans="2:5" s="4" customFormat="1">
      <c r="B24" s="36" t="s">
        <v>109</v>
      </c>
      <c r="C24" s="46"/>
      <c r="D24" s="46"/>
    </row>
    <row r="25" spans="2:5" s="4" customFormat="1">
      <c r="B25" s="9"/>
      <c r="C25" s="30" t="s">
        <v>14</v>
      </c>
      <c r="D25" s="30" t="s">
        <v>15</v>
      </c>
      <c r="E25" s="9" t="s">
        <v>4</v>
      </c>
    </row>
    <row r="26" spans="2:5" s="4" customFormat="1">
      <c r="B26" s="9"/>
      <c r="C26" s="31" t="s">
        <v>88</v>
      </c>
      <c r="D26" s="31" t="s">
        <v>89</v>
      </c>
      <c r="E26" s="9"/>
    </row>
    <row r="27" spans="2:5" s="4" customFormat="1" ht="96.75">
      <c r="B27" s="11" t="s">
        <v>113</v>
      </c>
      <c r="C27" s="40">
        <v>52</v>
      </c>
      <c r="D27" s="40">
        <v>52</v>
      </c>
      <c r="E27" s="13" t="s">
        <v>111</v>
      </c>
    </row>
    <row r="28" spans="2:5" s="4" customFormat="1" ht="48.75">
      <c r="B28" s="11" t="s">
        <v>114</v>
      </c>
      <c r="C28" s="41">
        <v>0.6</v>
      </c>
      <c r="D28" s="41">
        <v>1</v>
      </c>
      <c r="E28" s="13" t="s">
        <v>112</v>
      </c>
    </row>
    <row r="29" spans="2:5" s="4" customFormat="1" ht="84.75">
      <c r="B29" s="11" t="s">
        <v>82</v>
      </c>
      <c r="C29" s="42">
        <v>52000</v>
      </c>
      <c r="D29" s="42">
        <v>45000</v>
      </c>
      <c r="E29" s="13" t="s">
        <v>90</v>
      </c>
    </row>
    <row r="30" spans="2:5" s="4" customFormat="1" ht="60.75">
      <c r="B30" s="11" t="s">
        <v>5</v>
      </c>
      <c r="C30" s="42">
        <f>C29*0.1</f>
        <v>5200</v>
      </c>
      <c r="D30" s="42">
        <f>D29*0.1</f>
        <v>4500</v>
      </c>
      <c r="E30" s="13" t="s">
        <v>91</v>
      </c>
    </row>
    <row r="31" spans="2:5" s="4" customFormat="1" ht="42.75" customHeight="1">
      <c r="B31" s="11" t="s">
        <v>34</v>
      </c>
      <c r="C31" s="43">
        <v>100</v>
      </c>
      <c r="D31" s="40">
        <v>90</v>
      </c>
      <c r="E31" s="13" t="s">
        <v>83</v>
      </c>
    </row>
    <row r="32" spans="2:5" s="4" customFormat="1" ht="60.75">
      <c r="B32" s="11" t="s">
        <v>118</v>
      </c>
      <c r="C32" s="43" t="s">
        <v>122</v>
      </c>
      <c r="D32" s="40" t="s">
        <v>122</v>
      </c>
      <c r="E32" s="13" t="s">
        <v>123</v>
      </c>
    </row>
    <row r="33" spans="2:5" s="4" customFormat="1" ht="48.75">
      <c r="B33" s="11" t="s">
        <v>119</v>
      </c>
      <c r="C33" s="43">
        <v>100</v>
      </c>
      <c r="D33" s="40">
        <v>90</v>
      </c>
      <c r="E33" s="13" t="s">
        <v>120</v>
      </c>
    </row>
    <row r="34" spans="2:5" s="4" customFormat="1" ht="60.75">
      <c r="B34" s="11" t="s">
        <v>35</v>
      </c>
      <c r="C34" s="42">
        <f>0.05*C29</f>
        <v>2600</v>
      </c>
      <c r="D34" s="42">
        <f>0.05*D29</f>
        <v>2250</v>
      </c>
      <c r="E34" s="13" t="s">
        <v>92</v>
      </c>
    </row>
    <row r="35" spans="2:5" s="4" customFormat="1" ht="60.75">
      <c r="B35" s="11" t="s">
        <v>5</v>
      </c>
      <c r="C35" s="42">
        <f>C34*0.1</f>
        <v>260</v>
      </c>
      <c r="D35" s="42">
        <f>D34*0.1</f>
        <v>225</v>
      </c>
      <c r="E35" s="13" t="s">
        <v>93</v>
      </c>
    </row>
    <row r="36" spans="2:5" s="4" customFormat="1">
      <c r="C36" s="45"/>
      <c r="D36" s="45"/>
    </row>
    <row r="37" spans="2:5" s="4" customFormat="1"/>
    <row r="38" spans="2:5" s="4" customFormat="1"/>
    <row r="39" spans="2:5" s="4" customFormat="1">
      <c r="B39" s="36" t="s">
        <v>107</v>
      </c>
      <c r="C39" s="46"/>
      <c r="D39" s="46"/>
    </row>
    <row r="40" spans="2:5" s="4" customFormat="1">
      <c r="B40" s="36" t="s">
        <v>109</v>
      </c>
      <c r="C40" s="46"/>
      <c r="D40" s="46"/>
    </row>
    <row r="41" spans="2:5" s="4" customFormat="1">
      <c r="B41" s="9"/>
      <c r="C41" s="30" t="s">
        <v>14</v>
      </c>
      <c r="D41" s="30" t="s">
        <v>15</v>
      </c>
      <c r="E41" s="9" t="s">
        <v>4</v>
      </c>
    </row>
    <row r="42" spans="2:5" s="4" customFormat="1">
      <c r="B42" s="9"/>
      <c r="C42" s="31" t="s">
        <v>88</v>
      </c>
      <c r="D42" s="31" t="s">
        <v>89</v>
      </c>
      <c r="E42" s="9"/>
    </row>
    <row r="43" spans="2:5" s="4" customFormat="1" ht="96.75">
      <c r="B43" s="11" t="s">
        <v>113</v>
      </c>
      <c r="C43" s="40">
        <v>50</v>
      </c>
      <c r="D43" s="40">
        <v>60</v>
      </c>
      <c r="E43" s="13" t="s">
        <v>111</v>
      </c>
    </row>
    <row r="44" spans="2:5" s="4" customFormat="1" ht="48.75">
      <c r="B44" s="11" t="s">
        <v>114</v>
      </c>
      <c r="C44" s="41">
        <v>0.6</v>
      </c>
      <c r="D44" s="41">
        <v>1</v>
      </c>
      <c r="E44" s="13" t="s">
        <v>112</v>
      </c>
    </row>
    <row r="45" spans="2:5" s="4" customFormat="1" ht="84.75">
      <c r="B45" s="11" t="s">
        <v>82</v>
      </c>
      <c r="C45" s="42">
        <v>50000</v>
      </c>
      <c r="D45" s="42">
        <v>30000</v>
      </c>
      <c r="E45" s="13" t="s">
        <v>90</v>
      </c>
    </row>
    <row r="46" spans="2:5" s="4" customFormat="1" ht="60.75">
      <c r="B46" s="11" t="s">
        <v>5</v>
      </c>
      <c r="C46" s="42">
        <f>C45*0.1</f>
        <v>5000</v>
      </c>
      <c r="D46" s="42">
        <f>D45*0.1</f>
        <v>3000</v>
      </c>
      <c r="E46" s="13" t="s">
        <v>91</v>
      </c>
    </row>
    <row r="47" spans="2:5" s="4" customFormat="1" ht="42.75" customHeight="1">
      <c r="B47" s="11" t="s">
        <v>34</v>
      </c>
      <c r="C47" s="43">
        <v>100</v>
      </c>
      <c r="D47" s="40">
        <v>95</v>
      </c>
      <c r="E47" s="13" t="s">
        <v>83</v>
      </c>
    </row>
    <row r="48" spans="2:5" s="4" customFormat="1" ht="60.75">
      <c r="B48" s="11" t="s">
        <v>118</v>
      </c>
      <c r="C48" s="43">
        <v>100</v>
      </c>
      <c r="D48" s="40">
        <v>150</v>
      </c>
      <c r="E48" s="13" t="s">
        <v>123</v>
      </c>
    </row>
    <row r="49" spans="2:5" s="4" customFormat="1" ht="48.75">
      <c r="B49" s="11" t="s">
        <v>119</v>
      </c>
      <c r="C49" s="43">
        <v>100</v>
      </c>
      <c r="D49" s="40">
        <v>90</v>
      </c>
      <c r="E49" s="13" t="s">
        <v>120</v>
      </c>
    </row>
    <row r="50" spans="2:5" s="4" customFormat="1" ht="60.75">
      <c r="B50" s="11" t="s">
        <v>35</v>
      </c>
      <c r="C50" s="42">
        <f>0.05*C45</f>
        <v>2500</v>
      </c>
      <c r="D50" s="42">
        <f>0.05*D45</f>
        <v>1500</v>
      </c>
      <c r="E50" s="13" t="s">
        <v>92</v>
      </c>
    </row>
    <row r="51" spans="2:5" s="4" customFormat="1" ht="60.75">
      <c r="B51" s="11" t="s">
        <v>5</v>
      </c>
      <c r="C51" s="42">
        <f>C50*0.1</f>
        <v>250</v>
      </c>
      <c r="D51" s="42">
        <f>D50*0.1</f>
        <v>150</v>
      </c>
      <c r="E51" s="13" t="s">
        <v>93</v>
      </c>
    </row>
    <row r="52" spans="2:5" s="4" customFormat="1"/>
    <row r="53" spans="2:5" s="4" customFormat="1"/>
    <row r="54" spans="2:5" s="4" customFormat="1"/>
    <row r="55" spans="2:5" s="4" customFormat="1"/>
    <row r="56" spans="2:5" s="4" customFormat="1">
      <c r="B56" s="36" t="s">
        <v>108</v>
      </c>
      <c r="C56" s="46"/>
      <c r="D56" s="46"/>
    </row>
    <row r="57" spans="2:5" s="4" customFormat="1">
      <c r="B57" s="36" t="s">
        <v>109</v>
      </c>
      <c r="C57" s="46"/>
      <c r="D57" s="46"/>
    </row>
    <row r="58" spans="2:5" s="4" customFormat="1">
      <c r="B58" s="9"/>
      <c r="C58" s="30" t="s">
        <v>14</v>
      </c>
      <c r="D58" s="30" t="s">
        <v>15</v>
      </c>
      <c r="E58" s="9" t="s">
        <v>4</v>
      </c>
    </row>
    <row r="59" spans="2:5" s="4" customFormat="1">
      <c r="B59" s="9"/>
      <c r="C59" s="31" t="s">
        <v>88</v>
      </c>
      <c r="D59" s="31" t="s">
        <v>89</v>
      </c>
      <c r="E59" s="9"/>
    </row>
    <row r="60" spans="2:5" s="4" customFormat="1" ht="96.75">
      <c r="B60" s="11" t="s">
        <v>113</v>
      </c>
      <c r="C60" s="40">
        <v>100</v>
      </c>
      <c r="D60" s="40">
        <v>90</v>
      </c>
      <c r="E60" s="13" t="s">
        <v>111</v>
      </c>
    </row>
    <row r="61" spans="2:5" s="4" customFormat="1" ht="48.75">
      <c r="B61" s="11" t="s">
        <v>114</v>
      </c>
      <c r="C61" s="41">
        <v>0.8</v>
      </c>
      <c r="D61" s="41">
        <v>1</v>
      </c>
      <c r="E61" s="13" t="s">
        <v>112</v>
      </c>
    </row>
    <row r="62" spans="2:5" s="4" customFormat="1" ht="42.75" customHeight="1">
      <c r="B62" s="11" t="s">
        <v>82</v>
      </c>
      <c r="C62" s="42">
        <v>100000</v>
      </c>
      <c r="D62" s="42">
        <v>100000</v>
      </c>
      <c r="E62" s="13" t="s">
        <v>90</v>
      </c>
    </row>
    <row r="63" spans="2:5" s="4" customFormat="1" ht="60.75">
      <c r="B63" s="11" t="s">
        <v>5</v>
      </c>
      <c r="C63" s="42">
        <f>C62*0.1</f>
        <v>10000</v>
      </c>
      <c r="D63" s="42">
        <f>D62*0.1</f>
        <v>10000</v>
      </c>
      <c r="E63" s="13" t="s">
        <v>91</v>
      </c>
    </row>
    <row r="64" spans="2:5" s="4" customFormat="1" ht="60.75">
      <c r="B64" s="11" t="s">
        <v>34</v>
      </c>
      <c r="C64" s="43">
        <v>100</v>
      </c>
      <c r="D64" s="40">
        <v>95</v>
      </c>
      <c r="E64" s="13" t="s">
        <v>83</v>
      </c>
    </row>
    <row r="65" spans="2:5" s="4" customFormat="1" ht="60.75">
      <c r="B65" s="11" t="s">
        <v>118</v>
      </c>
      <c r="C65" s="43">
        <v>100</v>
      </c>
      <c r="D65" s="40">
        <v>110</v>
      </c>
      <c r="E65" s="13" t="s">
        <v>123</v>
      </c>
    </row>
    <row r="66" spans="2:5" s="4" customFormat="1" ht="48.75">
      <c r="B66" s="11" t="s">
        <v>119</v>
      </c>
      <c r="C66" s="43" t="s">
        <v>122</v>
      </c>
      <c r="D66" s="40" t="s">
        <v>122</v>
      </c>
      <c r="E66" s="13" t="s">
        <v>120</v>
      </c>
    </row>
    <row r="67" spans="2:5" s="4" customFormat="1" ht="60.75">
      <c r="B67" s="11" t="s">
        <v>35</v>
      </c>
      <c r="C67" s="47">
        <f>0.05*C62</f>
        <v>5000</v>
      </c>
      <c r="D67" s="47">
        <f>0.05*D62</f>
        <v>5000</v>
      </c>
      <c r="E67" s="13" t="s">
        <v>92</v>
      </c>
    </row>
    <row r="68" spans="2:5" s="4" customFormat="1" ht="60.75">
      <c r="B68" s="11" t="s">
        <v>5</v>
      </c>
      <c r="C68" s="40">
        <f>C67*0.1</f>
        <v>500</v>
      </c>
      <c r="D68" s="40">
        <f>D67*0.1</f>
        <v>500</v>
      </c>
      <c r="E68" s="13" t="s">
        <v>93</v>
      </c>
    </row>
    <row r="69" spans="2:5" s="4" customFormat="1"/>
    <row r="70" spans="2:5" s="4" customFormat="1"/>
    <row r="71" spans="2:5" s="4" customFormat="1"/>
    <row r="72" spans="2:5" s="4" customFormat="1"/>
    <row r="73" spans="2:5" s="4" customFormat="1"/>
    <row r="74" spans="2:5" s="4" customFormat="1"/>
    <row r="75" spans="2:5" s="4" customFormat="1" hidden="1"/>
    <row r="76" spans="2:5" s="4" customFormat="1" hidden="1"/>
    <row r="77" spans="2:5" s="4" customFormat="1" hidden="1"/>
    <row r="78" spans="2:5" s="4" customFormat="1" hidden="1"/>
    <row r="79" spans="2:5" s="4" customFormat="1" hidden="1"/>
    <row r="80" spans="2:5" s="4" customFormat="1" hidden="1"/>
    <row r="81" s="4" customFormat="1" hidden="1"/>
    <row r="82" s="4" customFormat="1" hidden="1"/>
    <row r="83" s="4" customFormat="1" hidden="1"/>
    <row r="84" s="4" customFormat="1" hidden="1"/>
    <row r="85" s="4" customFormat="1" hidden="1"/>
    <row r="86" s="4" customFormat="1" hidden="1"/>
    <row r="87" s="4" customFormat="1" hidden="1"/>
    <row r="88" s="4" customFormat="1" hidden="1"/>
    <row r="89" s="4" customFormat="1" hidden="1"/>
    <row r="90" s="4" customFormat="1" hidden="1"/>
    <row r="91" s="4" customFormat="1" hidden="1"/>
    <row r="92" s="4" customFormat="1" hidden="1"/>
    <row r="93" s="4" customFormat="1" hidden="1"/>
    <row r="94" s="4" customFormat="1" hidden="1"/>
    <row r="95" s="4" customFormat="1" hidden="1"/>
    <row r="96" s="4" customFormat="1" hidden="1"/>
    <row r="97" s="4" customFormat="1" hidden="1"/>
    <row r="98" s="4" customFormat="1" hidden="1"/>
    <row r="99" s="4" customFormat="1" hidden="1"/>
    <row r="100" s="4" customFormat="1" hidden="1"/>
    <row r="101" s="4" customFormat="1" hidden="1"/>
    <row r="102" s="4" customFormat="1" hidden="1"/>
    <row r="103" s="4" customFormat="1" hidden="1"/>
    <row r="104" s="4" customFormat="1" hidden="1"/>
    <row r="105" s="4" customFormat="1" hidden="1"/>
    <row r="106" s="4" customFormat="1" hidden="1"/>
    <row r="107" s="4" customFormat="1" hidden="1"/>
    <row r="108" s="4" customFormat="1" hidden="1"/>
    <row r="109" s="4" customFormat="1" hidden="1"/>
    <row r="110" s="4" customFormat="1" hidden="1"/>
    <row r="111" s="4" customFormat="1" hidden="1"/>
    <row r="112" s="4" customFormat="1" hidden="1"/>
    <row r="113" s="4" customFormat="1" hidden="1"/>
    <row r="114" s="4" customFormat="1" hidden="1"/>
    <row r="115" s="4" customFormat="1" hidden="1"/>
    <row r="116" s="4" customFormat="1" hidden="1"/>
    <row r="117" s="4" customFormat="1" hidden="1"/>
    <row r="118" s="4" customFormat="1" hidden="1"/>
    <row r="119" s="4" customFormat="1" hidden="1"/>
    <row r="120" s="4" customFormat="1" hidden="1"/>
    <row r="121" s="4" customFormat="1" hidden="1"/>
    <row r="122" s="4" customFormat="1" hidden="1"/>
    <row r="123" s="4" customFormat="1" hidden="1"/>
    <row r="124" s="4" customFormat="1" hidden="1"/>
    <row r="125" s="4" customFormat="1" hidden="1"/>
    <row r="126" s="4" customFormat="1" hidden="1"/>
    <row r="127" s="4" customFormat="1" hidden="1"/>
    <row r="128" s="4" customFormat="1" hidden="1"/>
    <row r="129" s="4" customFormat="1" hidden="1"/>
    <row r="130" s="4" customFormat="1" hidden="1"/>
    <row r="131" s="4" customFormat="1" hidden="1"/>
    <row r="132" s="4" customFormat="1" hidden="1"/>
    <row r="133" s="4" customFormat="1" hidden="1"/>
    <row r="134" s="4" customFormat="1" hidden="1"/>
    <row r="135" s="4" customFormat="1" hidden="1"/>
    <row r="136" s="4" customFormat="1" hidden="1"/>
    <row r="137" s="4" customFormat="1" hidden="1"/>
    <row r="138" s="4" customFormat="1" hidden="1"/>
    <row r="139" s="4" customFormat="1" hidden="1"/>
    <row r="140" s="4" customFormat="1" hidden="1"/>
    <row r="141" s="4" customFormat="1" hidden="1"/>
    <row r="142" s="4" customFormat="1" hidden="1"/>
    <row r="143" s="4" customFormat="1" hidden="1"/>
    <row r="144" s="4" customFormat="1" hidden="1"/>
    <row r="145" s="4" customFormat="1" hidden="1"/>
    <row r="146" s="4" customFormat="1" hidden="1"/>
    <row r="147" s="4" customFormat="1" hidden="1"/>
    <row r="148" s="4" customFormat="1" hidden="1"/>
    <row r="149" s="4" customFormat="1" hidden="1"/>
    <row r="150" s="4" customFormat="1" hidden="1"/>
    <row r="151" s="4" customFormat="1" hidden="1"/>
    <row r="152" s="4" customFormat="1" hidden="1"/>
    <row r="153" s="4" customFormat="1" hidden="1"/>
    <row r="154" s="4" customFormat="1" hidden="1"/>
    <row r="155" s="4" customFormat="1" hidden="1"/>
    <row r="156" s="4" customFormat="1" hidden="1"/>
    <row r="157" s="4" customFormat="1" hidden="1"/>
    <row r="158" s="4" customFormat="1" hidden="1"/>
    <row r="159" s="4" customFormat="1" hidden="1"/>
    <row r="160" s="4" customFormat="1" hidden="1"/>
    <row r="161" s="4" customFormat="1" hidden="1"/>
    <row r="162" s="4" customFormat="1" hidden="1"/>
    <row r="163" s="4" customFormat="1" hidden="1"/>
    <row r="164" s="4" customFormat="1" hidden="1"/>
    <row r="165" s="4" customFormat="1" hidden="1"/>
    <row r="166" s="4" customFormat="1" hidden="1"/>
    <row r="167" s="4" customFormat="1" hidden="1"/>
    <row r="168" s="4" customFormat="1" hidden="1"/>
    <row r="169" s="4" customFormat="1" hidden="1"/>
    <row r="170" s="4" customFormat="1" hidden="1"/>
    <row r="171" s="4" customFormat="1" hidden="1"/>
    <row r="172" s="4" customFormat="1" hidden="1"/>
    <row r="173" s="4" customFormat="1" hidden="1"/>
    <row r="174" s="4" customFormat="1" hidden="1"/>
    <row r="175" s="4" customFormat="1" hidden="1"/>
    <row r="176" s="4" customFormat="1" hidden="1"/>
    <row r="177" s="4" customFormat="1" hidden="1"/>
    <row r="178" s="4" customFormat="1" hidden="1"/>
    <row r="179" s="4" customFormat="1" hidden="1"/>
    <row r="180" s="4" customFormat="1" hidden="1"/>
    <row r="181" s="4" customFormat="1" hidden="1"/>
    <row r="182" s="4" customFormat="1" hidden="1"/>
    <row r="183" s="4" customFormat="1" hidden="1"/>
    <row r="184" s="4" customFormat="1" hidden="1"/>
    <row r="185" s="4" customFormat="1" hidden="1"/>
    <row r="186" s="4" customFormat="1" hidden="1"/>
    <row r="187" s="4" customFormat="1" hidden="1"/>
    <row r="188" s="4" customFormat="1" hidden="1"/>
    <row r="189" s="4" customFormat="1" hidden="1"/>
    <row r="190" s="4" customFormat="1" hidden="1"/>
    <row r="191" s="4" customFormat="1" hidden="1"/>
    <row r="192" s="4" customFormat="1" hidden="1"/>
    <row r="193" s="4" customFormat="1" hidden="1"/>
    <row r="194" s="4" customFormat="1" hidden="1"/>
    <row r="195" s="4" customFormat="1" hidden="1"/>
    <row r="196" s="4" customFormat="1" hidden="1"/>
    <row r="197" s="4" customFormat="1" hidden="1"/>
    <row r="198" s="4" customFormat="1" hidden="1"/>
    <row r="199" s="4" customFormat="1" hidden="1"/>
    <row r="200" s="4" customFormat="1" hidden="1"/>
    <row r="201" s="4" customFormat="1" hidden="1"/>
    <row r="202" s="4" customFormat="1" hidden="1"/>
    <row r="203" s="4" customFormat="1" hidden="1"/>
    <row r="204" s="4" customFormat="1" hidden="1"/>
    <row r="205" s="4" customFormat="1" hidden="1"/>
    <row r="206" s="4" customFormat="1" hidden="1"/>
    <row r="207" s="4" customFormat="1" hidden="1"/>
    <row r="208" s="4" customFormat="1" hidden="1"/>
    <row r="209" s="4" customFormat="1" hidden="1"/>
    <row r="210" s="4" customFormat="1" hidden="1"/>
    <row r="211" s="4" customFormat="1" hidden="1"/>
    <row r="212" s="4" customFormat="1" hidden="1"/>
    <row r="213" s="4" customFormat="1" hidden="1"/>
    <row r="214" s="4" customFormat="1" hidden="1"/>
    <row r="215" s="4" customFormat="1" hidden="1"/>
    <row r="216" s="4" customFormat="1" hidden="1"/>
    <row r="217" s="4" customFormat="1" hidden="1"/>
    <row r="218" s="4" customFormat="1" hidden="1"/>
    <row r="219" s="4" customFormat="1" hidden="1"/>
    <row r="220" s="4" customFormat="1" hidden="1"/>
    <row r="221" s="4" customFormat="1" hidden="1"/>
    <row r="222" s="4" customFormat="1" hidden="1"/>
    <row r="223" s="4" customFormat="1" hidden="1"/>
    <row r="224" s="4" customFormat="1" hidden="1"/>
    <row r="225" s="4" customFormat="1" hidden="1"/>
    <row r="226" s="4" customFormat="1" hidden="1"/>
    <row r="227" s="4" customFormat="1" hidden="1"/>
    <row r="228" s="4" customFormat="1" hidden="1"/>
    <row r="229" s="4" customFormat="1" hidden="1"/>
    <row r="230" s="4" customFormat="1" hidden="1"/>
    <row r="231" s="4" customFormat="1" hidden="1"/>
    <row r="232" s="4" customFormat="1" hidden="1"/>
    <row r="233" s="4" customFormat="1" hidden="1"/>
    <row r="234" s="4" customFormat="1" hidden="1"/>
    <row r="235" s="4" customFormat="1" hidden="1"/>
    <row r="236" s="4" customFormat="1" hidden="1"/>
    <row r="237" s="4" customFormat="1" hidden="1"/>
    <row r="238" s="4" customFormat="1" hidden="1"/>
    <row r="239" s="4" customFormat="1" hidden="1"/>
    <row r="240" s="4" customFormat="1" hidden="1"/>
    <row r="241" s="4" customFormat="1" hidden="1"/>
    <row r="242" s="4" customFormat="1" hidden="1"/>
    <row r="243" s="4" customFormat="1"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sheetData>
  <mergeCells count="1">
    <mergeCell ref="B2:E2"/>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9"/>
  <sheetViews>
    <sheetView topLeftCell="A47" workbookViewId="0">
      <selection activeCell="I58" sqref="I58"/>
    </sheetView>
  </sheetViews>
  <sheetFormatPr defaultColWidth="0" defaultRowHeight="15" zeroHeight="1" outlineLevelRow="1"/>
  <cols>
    <col min="1" max="1" width="9.140625" style="4" customWidth="1"/>
    <col min="2" max="2" width="9.140625" style="1" customWidth="1"/>
    <col min="3" max="3" width="32.28515625" customWidth="1"/>
    <col min="4" max="9" width="15.7109375" customWidth="1"/>
    <col min="10" max="10" width="54.140625" customWidth="1"/>
    <col min="11" max="13" width="9.140625" style="4" customWidth="1"/>
    <col min="14" max="16384" width="9.140625" hidden="1"/>
  </cols>
  <sheetData>
    <row r="1" spans="2:10">
      <c r="B1" s="10"/>
      <c r="C1" s="4"/>
      <c r="D1" s="4"/>
      <c r="E1" s="4"/>
      <c r="F1" s="4"/>
      <c r="G1" s="4"/>
      <c r="H1" s="4"/>
      <c r="I1" s="4"/>
      <c r="J1" s="4"/>
    </row>
    <row r="2" spans="2:10">
      <c r="B2" s="10"/>
      <c r="C2" s="4"/>
      <c r="D2" s="4"/>
      <c r="E2" s="4"/>
      <c r="F2" s="4"/>
      <c r="G2" s="4"/>
      <c r="H2" s="4"/>
      <c r="I2" s="4"/>
      <c r="J2" s="4"/>
    </row>
    <row r="3" spans="2:10" ht="15" customHeight="1">
      <c r="B3" s="56" t="s">
        <v>133</v>
      </c>
      <c r="C3" s="56"/>
      <c r="D3" s="56"/>
      <c r="E3" s="56"/>
      <c r="F3" s="56"/>
      <c r="G3" s="56"/>
      <c r="H3" s="56"/>
      <c r="I3" s="56"/>
      <c r="J3" s="56"/>
    </row>
    <row r="4" spans="2:10" ht="79.5" customHeight="1">
      <c r="B4" s="56"/>
      <c r="C4" s="56"/>
      <c r="D4" s="56"/>
      <c r="E4" s="56"/>
      <c r="F4" s="56"/>
      <c r="G4" s="56"/>
      <c r="H4" s="56"/>
      <c r="I4" s="56"/>
      <c r="J4" s="56"/>
    </row>
    <row r="5" spans="2:10">
      <c r="B5" s="10"/>
      <c r="C5" s="4"/>
      <c r="D5" s="4"/>
      <c r="E5" s="4"/>
      <c r="F5" s="4"/>
      <c r="G5" s="4"/>
      <c r="H5" s="4"/>
      <c r="I5" s="4"/>
      <c r="J5" s="4"/>
    </row>
    <row r="6" spans="2:10" s="4" customFormat="1">
      <c r="B6" s="10"/>
    </row>
    <row r="7" spans="2:10" s="4" customFormat="1">
      <c r="B7" s="10"/>
      <c r="C7" s="4" t="s">
        <v>136</v>
      </c>
    </row>
    <row r="8" spans="2:10" s="4" customFormat="1">
      <c r="B8" s="10"/>
    </row>
    <row r="9" spans="2:10">
      <c r="B9" s="9"/>
      <c r="C9" s="8"/>
      <c r="D9" s="9" t="s">
        <v>85</v>
      </c>
      <c r="E9" s="9" t="s">
        <v>0</v>
      </c>
      <c r="F9" s="9" t="s">
        <v>1</v>
      </c>
      <c r="G9" s="9" t="s">
        <v>2</v>
      </c>
      <c r="H9" s="9" t="s">
        <v>96</v>
      </c>
      <c r="I9" s="9" t="s">
        <v>97</v>
      </c>
      <c r="J9" s="9" t="s">
        <v>4</v>
      </c>
    </row>
    <row r="10" spans="2:10">
      <c r="B10" s="9" t="s">
        <v>124</v>
      </c>
      <c r="C10" s="2"/>
      <c r="D10" s="2" t="s">
        <v>11</v>
      </c>
      <c r="E10" s="2"/>
      <c r="F10" s="2"/>
      <c r="G10" s="2"/>
      <c r="H10" s="34" t="s">
        <v>98</v>
      </c>
      <c r="I10" s="34" t="s">
        <v>98</v>
      </c>
      <c r="J10" s="2"/>
    </row>
    <row r="11" spans="2:10" ht="36.75" hidden="1" customHeight="1" outlineLevel="1">
      <c r="B11" s="3"/>
      <c r="C11" s="2" t="s">
        <v>12</v>
      </c>
      <c r="D11" s="2">
        <v>0</v>
      </c>
      <c r="E11" s="2">
        <v>0</v>
      </c>
      <c r="F11" s="2">
        <v>0</v>
      </c>
      <c r="G11" s="2">
        <v>0</v>
      </c>
      <c r="H11" s="2">
        <v>0</v>
      </c>
      <c r="I11" s="2">
        <v>0</v>
      </c>
      <c r="J11" s="12" t="s">
        <v>44</v>
      </c>
    </row>
    <row r="12" spans="2:10" ht="15" hidden="1" customHeight="1" outlineLevel="1">
      <c r="B12" s="3"/>
      <c r="C12" s="2" t="s">
        <v>20</v>
      </c>
      <c r="D12" s="2">
        <v>0</v>
      </c>
      <c r="E12" s="2">
        <v>0</v>
      </c>
      <c r="F12" s="2">
        <v>0</v>
      </c>
      <c r="G12" s="2">
        <v>0</v>
      </c>
      <c r="H12" s="2">
        <v>0</v>
      </c>
      <c r="I12" s="2">
        <v>0</v>
      </c>
      <c r="J12" s="12" t="s">
        <v>45</v>
      </c>
    </row>
    <row r="13" spans="2:10" ht="36.75" hidden="1" customHeight="1" outlineLevel="1">
      <c r="B13" s="3"/>
      <c r="C13" s="2" t="s">
        <v>48</v>
      </c>
      <c r="D13" s="2">
        <v>0</v>
      </c>
      <c r="E13" s="2">
        <v>0</v>
      </c>
      <c r="F13" s="2">
        <v>0</v>
      </c>
      <c r="G13" s="2">
        <v>0</v>
      </c>
      <c r="H13" s="2">
        <v>0</v>
      </c>
      <c r="I13" s="2">
        <v>0</v>
      </c>
      <c r="J13" s="12" t="s">
        <v>46</v>
      </c>
    </row>
    <row r="14" spans="2:10" ht="15" hidden="1" customHeight="1" outlineLevel="1">
      <c r="B14" s="3"/>
      <c r="C14" s="2" t="s">
        <v>49</v>
      </c>
      <c r="D14" s="2">
        <v>0</v>
      </c>
      <c r="E14" s="2">
        <v>0</v>
      </c>
      <c r="F14" s="2">
        <v>0</v>
      </c>
      <c r="G14" s="2">
        <v>0</v>
      </c>
      <c r="H14" s="2">
        <v>0</v>
      </c>
      <c r="I14" s="2">
        <v>0</v>
      </c>
      <c r="J14" s="12" t="s">
        <v>47</v>
      </c>
    </row>
    <row r="15" spans="2:10" ht="36.75" hidden="1" customHeight="1" outlineLevel="1">
      <c r="B15" s="3"/>
      <c r="C15" s="2" t="s">
        <v>21</v>
      </c>
      <c r="D15" s="2">
        <v>0</v>
      </c>
      <c r="E15" s="2">
        <v>0</v>
      </c>
      <c r="F15" s="2">
        <v>0</v>
      </c>
      <c r="G15" s="2">
        <v>0</v>
      </c>
      <c r="H15" s="2">
        <v>0</v>
      </c>
      <c r="I15" s="2">
        <v>0</v>
      </c>
      <c r="J15" s="12" t="s">
        <v>51</v>
      </c>
    </row>
    <row r="16" spans="2:10" ht="24.75" hidden="1" customHeight="1" outlineLevel="1">
      <c r="B16" s="3"/>
      <c r="C16" s="2" t="s">
        <v>50</v>
      </c>
      <c r="D16" s="2">
        <v>0</v>
      </c>
      <c r="E16" s="2">
        <v>50000</v>
      </c>
      <c r="F16" s="2">
        <v>100000</v>
      </c>
      <c r="G16" s="2">
        <v>155900</v>
      </c>
      <c r="H16" s="2">
        <v>200000</v>
      </c>
      <c r="I16" s="2">
        <v>250000</v>
      </c>
      <c r="J16" s="12" t="s">
        <v>52</v>
      </c>
    </row>
    <row r="17" spans="2:10" ht="60.75" collapsed="1">
      <c r="B17" s="3"/>
      <c r="C17" s="6" t="s">
        <v>27</v>
      </c>
      <c r="D17" s="2">
        <f>D11*D12+D13*D14+D16+D15</f>
        <v>0</v>
      </c>
      <c r="E17" s="2">
        <f t="shared" ref="E17:I17" si="0">E11*E12+E13*E14+E16+E15</f>
        <v>50000</v>
      </c>
      <c r="F17" s="2">
        <f t="shared" si="0"/>
        <v>100000</v>
      </c>
      <c r="G17" s="2">
        <f t="shared" si="0"/>
        <v>155900</v>
      </c>
      <c r="H17" s="2">
        <f t="shared" si="0"/>
        <v>200000</v>
      </c>
      <c r="I17" s="2">
        <f t="shared" si="0"/>
        <v>250000</v>
      </c>
      <c r="J17" s="12" t="s">
        <v>81</v>
      </c>
    </row>
    <row r="18" spans="2:10">
      <c r="B18" s="3"/>
      <c r="C18" s="2"/>
      <c r="D18" s="2"/>
      <c r="E18" s="2"/>
      <c r="F18" s="2"/>
      <c r="G18" s="2"/>
      <c r="H18" s="2"/>
      <c r="I18" s="2"/>
      <c r="J18" s="12"/>
    </row>
    <row r="19" spans="2:10" ht="24.75">
      <c r="B19" s="3"/>
      <c r="C19" s="6" t="s">
        <v>134</v>
      </c>
      <c r="D19" s="2">
        <v>75000</v>
      </c>
      <c r="E19" s="2">
        <v>75000</v>
      </c>
      <c r="F19" s="2">
        <v>50000</v>
      </c>
      <c r="G19" s="2">
        <v>0</v>
      </c>
      <c r="H19" s="2">
        <v>0</v>
      </c>
      <c r="I19" s="2">
        <v>0</v>
      </c>
      <c r="J19" s="12" t="s">
        <v>135</v>
      </c>
    </row>
    <row r="20" spans="2:10">
      <c r="B20" s="3"/>
      <c r="C20" s="11"/>
      <c r="D20" s="2"/>
      <c r="E20" s="2"/>
      <c r="F20" s="2"/>
      <c r="G20" s="2"/>
      <c r="H20" s="2"/>
      <c r="I20" s="2"/>
      <c r="J20" s="12"/>
    </row>
    <row r="21" spans="2:10" ht="24.75">
      <c r="B21" s="3"/>
      <c r="C21" s="6" t="s">
        <v>26</v>
      </c>
      <c r="D21" s="2">
        <v>0</v>
      </c>
      <c r="E21" s="2">
        <v>0</v>
      </c>
      <c r="F21" s="2">
        <v>0</v>
      </c>
      <c r="G21" s="2">
        <v>0</v>
      </c>
      <c r="H21" s="2">
        <v>0</v>
      </c>
      <c r="I21" s="2">
        <v>0</v>
      </c>
      <c r="J21" s="12" t="s">
        <v>53</v>
      </c>
    </row>
    <row r="22" spans="2:10">
      <c r="B22" s="3"/>
      <c r="C22" s="2"/>
      <c r="D22" s="2"/>
      <c r="E22" s="2"/>
      <c r="F22" s="2"/>
      <c r="G22" s="2"/>
      <c r="H22" s="2"/>
      <c r="I22" s="2"/>
      <c r="J22" s="12"/>
    </row>
    <row r="23" spans="2:10">
      <c r="B23" s="3"/>
      <c r="C23" s="7" t="s">
        <v>19</v>
      </c>
      <c r="D23" s="2">
        <f t="shared" ref="D23:I23" si="1">D19+D17+D21</f>
        <v>75000</v>
      </c>
      <c r="E23" s="2">
        <f t="shared" si="1"/>
        <v>125000</v>
      </c>
      <c r="F23" s="2">
        <f t="shared" si="1"/>
        <v>150000</v>
      </c>
      <c r="G23" s="2">
        <f t="shared" si="1"/>
        <v>155900</v>
      </c>
      <c r="H23" s="2">
        <f t="shared" si="1"/>
        <v>200000</v>
      </c>
      <c r="I23" s="2">
        <f t="shared" si="1"/>
        <v>250000</v>
      </c>
      <c r="J23" s="12" t="s">
        <v>54</v>
      </c>
    </row>
    <row r="24" spans="2:10">
      <c r="B24" s="3"/>
      <c r="C24" s="2"/>
      <c r="D24" s="2"/>
      <c r="E24" s="2"/>
      <c r="F24" s="2"/>
      <c r="G24" s="2"/>
      <c r="H24" s="2"/>
      <c r="I24" s="2"/>
      <c r="J24" s="12"/>
    </row>
    <row r="25" spans="2:10" ht="24.75">
      <c r="B25" s="9" t="s">
        <v>3</v>
      </c>
      <c r="C25" s="3"/>
      <c r="D25" s="2"/>
      <c r="E25" s="2"/>
      <c r="F25" s="2"/>
      <c r="G25" s="2"/>
      <c r="H25" s="2"/>
      <c r="I25" s="2"/>
      <c r="J25" s="12" t="s">
        <v>56</v>
      </c>
    </row>
    <row r="26" spans="2:10" ht="36.75" hidden="1" customHeight="1" outlineLevel="1">
      <c r="B26" s="3"/>
      <c r="C26" s="2" t="s">
        <v>31</v>
      </c>
      <c r="D26" s="2">
        <v>0</v>
      </c>
      <c r="E26" s="2">
        <v>0</v>
      </c>
      <c r="F26" s="2">
        <v>0</v>
      </c>
      <c r="G26" s="2">
        <v>0</v>
      </c>
      <c r="H26" s="2">
        <v>0</v>
      </c>
      <c r="I26" s="2">
        <v>0</v>
      </c>
      <c r="J26" s="12" t="s">
        <v>58</v>
      </c>
    </row>
    <row r="27" spans="2:10" ht="15" hidden="1" customHeight="1" outlineLevel="1">
      <c r="B27" s="3"/>
      <c r="C27" s="2" t="s">
        <v>6</v>
      </c>
      <c r="D27" s="2">
        <v>0</v>
      </c>
      <c r="E27" s="2">
        <v>0</v>
      </c>
      <c r="F27" s="2">
        <v>0</v>
      </c>
      <c r="G27" s="2">
        <v>0</v>
      </c>
      <c r="H27" s="2">
        <v>0</v>
      </c>
      <c r="I27" s="2">
        <v>0</v>
      </c>
      <c r="J27" s="12" t="s">
        <v>59</v>
      </c>
    </row>
    <row r="28" spans="2:10" ht="24.75" hidden="1" customHeight="1" outlineLevel="1">
      <c r="B28" s="3"/>
      <c r="C28" s="2" t="s">
        <v>103</v>
      </c>
      <c r="D28" s="2">
        <v>0</v>
      </c>
      <c r="E28" s="2">
        <v>0</v>
      </c>
      <c r="F28" s="2">
        <v>0</v>
      </c>
      <c r="G28" s="2">
        <v>0</v>
      </c>
      <c r="H28" s="2">
        <v>0</v>
      </c>
      <c r="I28" s="2">
        <v>0</v>
      </c>
      <c r="J28" s="12" t="s">
        <v>60</v>
      </c>
    </row>
    <row r="29" spans="2:10" ht="15" hidden="1" customHeight="1" outlineLevel="1">
      <c r="B29" s="3"/>
      <c r="C29" s="2" t="s">
        <v>102</v>
      </c>
      <c r="D29" s="2">
        <v>0</v>
      </c>
      <c r="E29" s="2">
        <v>0</v>
      </c>
      <c r="F29" s="2">
        <v>0</v>
      </c>
      <c r="G29" s="2">
        <v>0</v>
      </c>
      <c r="H29" s="2">
        <v>0</v>
      </c>
      <c r="I29" s="2">
        <v>0</v>
      </c>
      <c r="J29" s="12" t="s">
        <v>61</v>
      </c>
    </row>
    <row r="30" spans="2:10" ht="24.75" hidden="1" customHeight="1" outlineLevel="1">
      <c r="B30" s="3"/>
      <c r="C30" s="2" t="s">
        <v>104</v>
      </c>
      <c r="D30" s="2">
        <v>0</v>
      </c>
      <c r="E30" s="2">
        <v>0</v>
      </c>
      <c r="F30" s="2">
        <v>0</v>
      </c>
      <c r="G30" s="2">
        <v>0</v>
      </c>
      <c r="H30" s="2">
        <v>0</v>
      </c>
      <c r="I30" s="2">
        <v>0</v>
      </c>
      <c r="J30" s="12" t="s">
        <v>62</v>
      </c>
    </row>
    <row r="31" spans="2:10" ht="15" hidden="1" customHeight="1" outlineLevel="1">
      <c r="B31" s="3"/>
      <c r="C31" s="2" t="s">
        <v>7</v>
      </c>
      <c r="D31" s="2">
        <v>0</v>
      </c>
      <c r="E31" s="2">
        <v>0</v>
      </c>
      <c r="F31" s="2">
        <v>0</v>
      </c>
      <c r="G31" s="2">
        <v>0</v>
      </c>
      <c r="H31" s="2">
        <v>0</v>
      </c>
      <c r="I31" s="2">
        <v>0</v>
      </c>
      <c r="J31" s="12" t="s">
        <v>63</v>
      </c>
    </row>
    <row r="32" spans="2:10" ht="15" hidden="1" customHeight="1" outlineLevel="1">
      <c r="B32" s="3"/>
      <c r="C32" s="2" t="s">
        <v>28</v>
      </c>
      <c r="D32" s="2">
        <v>50000</v>
      </c>
      <c r="E32" s="2">
        <v>75000</v>
      </c>
      <c r="F32" s="2">
        <v>85000</v>
      </c>
      <c r="G32" s="2">
        <v>95000</v>
      </c>
      <c r="H32" s="2">
        <v>105000</v>
      </c>
      <c r="I32" s="2">
        <v>115000</v>
      </c>
      <c r="J32" s="12" t="s">
        <v>64</v>
      </c>
    </row>
    <row r="33" spans="2:10" ht="15" hidden="1" customHeight="1" outlineLevel="1">
      <c r="B33" s="3"/>
      <c r="C33" s="2" t="s">
        <v>99</v>
      </c>
      <c r="D33" s="2">
        <v>0</v>
      </c>
      <c r="E33" s="2">
        <v>0</v>
      </c>
      <c r="F33" s="2">
        <v>0</v>
      </c>
      <c r="G33" s="2">
        <v>0</v>
      </c>
      <c r="H33" s="2">
        <v>0</v>
      </c>
      <c r="I33" s="2">
        <v>0</v>
      </c>
      <c r="J33" s="12" t="s">
        <v>100</v>
      </c>
    </row>
    <row r="34" spans="2:10" ht="24.75" hidden="1" customHeight="1" outlineLevel="1">
      <c r="B34" s="3"/>
      <c r="C34" s="2" t="s">
        <v>8</v>
      </c>
      <c r="D34" s="2">
        <v>0</v>
      </c>
      <c r="E34" s="2">
        <v>0</v>
      </c>
      <c r="F34" s="2">
        <v>0</v>
      </c>
      <c r="G34" s="2">
        <v>0</v>
      </c>
      <c r="H34" s="2">
        <v>0</v>
      </c>
      <c r="I34" s="2">
        <v>0</v>
      </c>
      <c r="J34" s="12" t="s">
        <v>65</v>
      </c>
    </row>
    <row r="35" spans="2:10" ht="37.5" customHeight="1" collapsed="1">
      <c r="B35" s="3"/>
      <c r="C35" s="7" t="s">
        <v>9</v>
      </c>
      <c r="D35" s="2">
        <f>D32+D34+D31*D30+D29*D28+D27*D26+D33</f>
        <v>50000</v>
      </c>
      <c r="E35" s="2">
        <f t="shared" ref="E35:I35" si="2">E32+E34+E31*E30+E29*E28+E27*E26+E33</f>
        <v>75000</v>
      </c>
      <c r="F35" s="2">
        <f t="shared" si="2"/>
        <v>85000</v>
      </c>
      <c r="G35" s="2">
        <f t="shared" si="2"/>
        <v>95000</v>
      </c>
      <c r="H35" s="2">
        <f t="shared" si="2"/>
        <v>105000</v>
      </c>
      <c r="I35" s="2">
        <f t="shared" si="2"/>
        <v>115000</v>
      </c>
      <c r="J35" s="12" t="s">
        <v>57</v>
      </c>
    </row>
    <row r="36" spans="2:10">
      <c r="B36" s="3"/>
      <c r="C36" s="2"/>
      <c r="D36" s="2"/>
      <c r="E36" s="2"/>
      <c r="F36" s="2"/>
      <c r="G36" s="2"/>
      <c r="H36" s="2"/>
      <c r="I36" s="2"/>
      <c r="J36" s="12"/>
    </row>
    <row r="37" spans="2:10" ht="15" hidden="1" customHeight="1" outlineLevel="1">
      <c r="B37" s="3"/>
      <c r="C37" s="2" t="s">
        <v>22</v>
      </c>
      <c r="D37" s="2">
        <v>0</v>
      </c>
      <c r="E37" s="2">
        <v>0</v>
      </c>
      <c r="F37" s="2">
        <v>0</v>
      </c>
      <c r="G37" s="2">
        <v>0</v>
      </c>
      <c r="H37" s="2">
        <v>0</v>
      </c>
      <c r="I37" s="2">
        <v>0</v>
      </c>
      <c r="J37" s="12" t="s">
        <v>67</v>
      </c>
    </row>
    <row r="38" spans="2:10" ht="24.75" hidden="1" outlineLevel="1">
      <c r="B38" s="3"/>
      <c r="C38" s="2" t="s">
        <v>127</v>
      </c>
      <c r="D38" s="2">
        <v>0</v>
      </c>
      <c r="E38" s="2">
        <v>0</v>
      </c>
      <c r="F38" s="2">
        <v>0</v>
      </c>
      <c r="G38" s="2">
        <v>0</v>
      </c>
      <c r="H38" s="2">
        <v>0</v>
      </c>
      <c r="I38" s="2">
        <v>0</v>
      </c>
      <c r="J38" s="12" t="s">
        <v>128</v>
      </c>
    </row>
    <row r="39" spans="2:10" ht="15" hidden="1" customHeight="1" outlineLevel="1">
      <c r="B39" s="3"/>
      <c r="C39" s="2" t="s">
        <v>43</v>
      </c>
      <c r="D39" s="2">
        <v>0</v>
      </c>
      <c r="E39" s="2">
        <v>0</v>
      </c>
      <c r="F39" s="2">
        <v>0</v>
      </c>
      <c r="G39" s="2">
        <v>0</v>
      </c>
      <c r="H39" s="2">
        <v>0</v>
      </c>
      <c r="I39" s="2">
        <v>0</v>
      </c>
      <c r="J39" s="12" t="s">
        <v>68</v>
      </c>
    </row>
    <row r="40" spans="2:10" ht="15" hidden="1" customHeight="1" outlineLevel="1">
      <c r="B40" s="3"/>
      <c r="C40" s="2" t="s">
        <v>69</v>
      </c>
      <c r="D40" s="2">
        <v>0</v>
      </c>
      <c r="E40" s="2">
        <v>0</v>
      </c>
      <c r="F40" s="2">
        <v>0</v>
      </c>
      <c r="G40" s="2">
        <v>0</v>
      </c>
      <c r="H40" s="2">
        <v>0</v>
      </c>
      <c r="I40" s="2">
        <v>0</v>
      </c>
      <c r="J40" s="12" t="s">
        <v>71</v>
      </c>
    </row>
    <row r="41" spans="2:10" ht="24.75" hidden="1" customHeight="1" outlineLevel="1">
      <c r="B41" s="3"/>
      <c r="C41" s="2" t="s">
        <v>70</v>
      </c>
      <c r="D41" s="2">
        <v>0</v>
      </c>
      <c r="E41" s="2">
        <v>0</v>
      </c>
      <c r="F41" s="2">
        <v>0</v>
      </c>
      <c r="G41" s="2">
        <v>0</v>
      </c>
      <c r="H41" s="2">
        <v>0</v>
      </c>
      <c r="I41" s="2">
        <v>0</v>
      </c>
      <c r="J41" s="12" t="s">
        <v>72</v>
      </c>
    </row>
    <row r="42" spans="2:10" ht="24.75" hidden="1" customHeight="1" outlineLevel="1">
      <c r="B42" s="3"/>
      <c r="C42" s="2" t="s">
        <v>32</v>
      </c>
      <c r="D42" s="2">
        <v>0</v>
      </c>
      <c r="E42" s="2">
        <v>0</v>
      </c>
      <c r="F42" s="2">
        <v>0</v>
      </c>
      <c r="G42" s="2">
        <v>0</v>
      </c>
      <c r="H42" s="2">
        <v>0</v>
      </c>
      <c r="I42" s="2">
        <v>0</v>
      </c>
      <c r="J42" s="12" t="s">
        <v>73</v>
      </c>
    </row>
    <row r="43" spans="2:10" ht="15" hidden="1" customHeight="1" outlineLevel="1">
      <c r="B43" s="3"/>
      <c r="C43" s="2" t="s">
        <v>29</v>
      </c>
      <c r="D43" s="2">
        <v>0</v>
      </c>
      <c r="E43" s="2">
        <v>0</v>
      </c>
      <c r="F43" s="2">
        <v>0</v>
      </c>
      <c r="G43" s="2">
        <v>0</v>
      </c>
      <c r="H43" s="2">
        <v>0</v>
      </c>
      <c r="I43" s="2">
        <v>0</v>
      </c>
      <c r="J43" s="12" t="s">
        <v>74</v>
      </c>
    </row>
    <row r="44" spans="2:10" ht="15" hidden="1" customHeight="1" outlineLevel="1">
      <c r="B44" s="3"/>
      <c r="C44" s="2" t="s">
        <v>33</v>
      </c>
      <c r="D44" s="2">
        <v>0</v>
      </c>
      <c r="E44" s="2">
        <v>0</v>
      </c>
      <c r="F44" s="2">
        <v>0</v>
      </c>
      <c r="G44" s="2">
        <v>0</v>
      </c>
      <c r="H44" s="2">
        <v>0</v>
      </c>
      <c r="I44" s="2">
        <v>0</v>
      </c>
      <c r="J44" s="12" t="s">
        <v>75</v>
      </c>
    </row>
    <row r="45" spans="2:10" ht="15.75" hidden="1" customHeight="1" outlineLevel="1">
      <c r="B45" s="3"/>
      <c r="C45" s="2" t="s">
        <v>30</v>
      </c>
      <c r="D45" s="2">
        <v>0</v>
      </c>
      <c r="E45" s="2">
        <v>0</v>
      </c>
      <c r="F45" s="2">
        <v>0</v>
      </c>
      <c r="G45" s="2">
        <v>0</v>
      </c>
      <c r="H45" s="2">
        <v>0</v>
      </c>
      <c r="I45" s="2">
        <v>0</v>
      </c>
      <c r="J45" s="12" t="s">
        <v>76</v>
      </c>
    </row>
    <row r="46" spans="2:10" ht="15" hidden="1" customHeight="1" outlineLevel="1">
      <c r="B46" s="3"/>
      <c r="C46" s="2" t="s">
        <v>13</v>
      </c>
      <c r="D46" s="2">
        <v>25000</v>
      </c>
      <c r="E46" s="2">
        <v>20000</v>
      </c>
      <c r="F46" s="2">
        <v>20000</v>
      </c>
      <c r="G46" s="2">
        <v>25000</v>
      </c>
      <c r="H46" s="2">
        <v>30000</v>
      </c>
      <c r="I46" s="2">
        <v>35000</v>
      </c>
      <c r="J46" s="12" t="s">
        <v>77</v>
      </c>
    </row>
    <row r="47" spans="2:10" ht="36.75" collapsed="1">
      <c r="B47" s="3"/>
      <c r="C47" s="7" t="s">
        <v>10</v>
      </c>
      <c r="D47" s="2">
        <f>SUM(D37:D46)+D42*D43+D44*D45</f>
        <v>25000</v>
      </c>
      <c r="E47" s="2">
        <f>SUM(E37:E46)</f>
        <v>20000</v>
      </c>
      <c r="F47" s="2">
        <f>SUM(F37:F46)</f>
        <v>20000</v>
      </c>
      <c r="G47" s="2">
        <f>SUM(G37:G46)</f>
        <v>25000</v>
      </c>
      <c r="H47" s="2">
        <f t="shared" ref="H47:I47" si="3">SUM(H37:H46)</f>
        <v>30000</v>
      </c>
      <c r="I47" s="2">
        <f t="shared" si="3"/>
        <v>35000</v>
      </c>
      <c r="J47" s="12" t="s">
        <v>66</v>
      </c>
    </row>
    <row r="48" spans="2:10">
      <c r="B48" s="3"/>
      <c r="C48" s="2"/>
      <c r="D48" s="2"/>
      <c r="E48" s="2"/>
      <c r="F48" s="2"/>
      <c r="G48" s="2"/>
      <c r="H48" s="2"/>
      <c r="I48" s="2"/>
      <c r="J48" s="12"/>
    </row>
    <row r="49" spans="2:10">
      <c r="B49" s="3"/>
      <c r="C49" s="7" t="s">
        <v>23</v>
      </c>
      <c r="D49" s="2">
        <f t="shared" ref="D49:I49" si="4">D47+D35</f>
        <v>75000</v>
      </c>
      <c r="E49" s="2">
        <f t="shared" si="4"/>
        <v>95000</v>
      </c>
      <c r="F49" s="2">
        <f t="shared" si="4"/>
        <v>105000</v>
      </c>
      <c r="G49" s="2">
        <f t="shared" si="4"/>
        <v>120000</v>
      </c>
      <c r="H49" s="2">
        <f t="shared" si="4"/>
        <v>135000</v>
      </c>
      <c r="I49" s="2">
        <f t="shared" si="4"/>
        <v>150000</v>
      </c>
      <c r="J49" s="12" t="s">
        <v>78</v>
      </c>
    </row>
    <row r="50" spans="2:10">
      <c r="B50" s="3"/>
      <c r="C50" s="2"/>
      <c r="D50" s="2"/>
      <c r="E50" s="2"/>
      <c r="F50" s="2"/>
      <c r="G50" s="2"/>
      <c r="H50" s="2"/>
      <c r="I50" s="2"/>
      <c r="J50" s="12"/>
    </row>
    <row r="51" spans="2:10" ht="24.75">
      <c r="B51" s="9" t="s">
        <v>24</v>
      </c>
      <c r="C51" s="6"/>
      <c r="D51" s="2">
        <f>D23-D49</f>
        <v>0</v>
      </c>
      <c r="E51" s="2">
        <f>E23-E49</f>
        <v>30000</v>
      </c>
      <c r="F51" s="2">
        <f>F23-F49</f>
        <v>45000</v>
      </c>
      <c r="G51" s="2">
        <f>G23-G49</f>
        <v>35900</v>
      </c>
      <c r="H51" s="2">
        <f t="shared" ref="H51:I51" si="5">H23-H49</f>
        <v>65000</v>
      </c>
      <c r="I51" s="2">
        <f t="shared" si="5"/>
        <v>100000</v>
      </c>
      <c r="J51" s="12" t="s">
        <v>79</v>
      </c>
    </row>
    <row r="52" spans="2:10">
      <c r="B52" s="3"/>
      <c r="C52" s="2"/>
      <c r="D52" s="2"/>
      <c r="E52" s="2"/>
      <c r="F52" s="2"/>
      <c r="G52" s="2"/>
      <c r="H52" s="2"/>
      <c r="I52" s="2"/>
      <c r="J52" s="12"/>
    </row>
    <row r="53" spans="2:10">
      <c r="B53" s="3"/>
      <c r="C53" s="7" t="s">
        <v>138</v>
      </c>
      <c r="D53" s="2">
        <v>0</v>
      </c>
      <c r="E53" s="2">
        <v>0</v>
      </c>
      <c r="F53" s="2">
        <v>0</v>
      </c>
      <c r="G53" s="2">
        <v>0</v>
      </c>
      <c r="H53" s="2">
        <v>0</v>
      </c>
      <c r="I53" s="2">
        <v>0</v>
      </c>
      <c r="J53" s="12" t="s">
        <v>140</v>
      </c>
    </row>
    <row r="54" spans="2:10" ht="24.75" hidden="1" outlineLevel="1">
      <c r="B54" s="3"/>
      <c r="C54" s="54" t="s">
        <v>142</v>
      </c>
      <c r="D54" s="2"/>
      <c r="E54" s="2"/>
      <c r="F54" s="2"/>
      <c r="G54" s="2"/>
      <c r="H54" s="2"/>
      <c r="I54" s="2"/>
      <c r="J54" s="12" t="s">
        <v>141</v>
      </c>
    </row>
    <row r="55" spans="2:10" hidden="1" outlineLevel="1">
      <c r="B55" s="3"/>
      <c r="C55" s="54" t="s">
        <v>125</v>
      </c>
      <c r="D55" s="2"/>
      <c r="E55" s="2"/>
      <c r="F55" s="2"/>
      <c r="G55" s="2"/>
      <c r="H55" s="2"/>
      <c r="I55" s="2"/>
      <c r="J55" s="12" t="s">
        <v>126</v>
      </c>
    </row>
    <row r="56" spans="2:10" collapsed="1">
      <c r="B56" s="3"/>
      <c r="C56" s="35" t="s">
        <v>139</v>
      </c>
      <c r="D56" s="2">
        <v>0</v>
      </c>
      <c r="E56" s="2">
        <v>0</v>
      </c>
      <c r="F56" s="2">
        <v>0</v>
      </c>
      <c r="G56" s="2">
        <v>0</v>
      </c>
      <c r="H56" s="2">
        <v>0</v>
      </c>
      <c r="I56" s="2">
        <v>0</v>
      </c>
      <c r="J56" s="12" t="s">
        <v>139</v>
      </c>
    </row>
    <row r="57" spans="2:10">
      <c r="B57" s="3"/>
      <c r="C57" s="2"/>
      <c r="D57" s="2"/>
      <c r="E57" s="2"/>
      <c r="F57" s="2"/>
      <c r="G57" s="2"/>
      <c r="H57" s="2"/>
      <c r="I57" s="2"/>
      <c r="J57" s="12"/>
    </row>
    <row r="58" spans="2:10" ht="24.75">
      <c r="B58" s="9" t="s">
        <v>25</v>
      </c>
      <c r="C58" s="7"/>
      <c r="D58" s="2">
        <f>D51-D53-D56</f>
        <v>0</v>
      </c>
      <c r="E58" s="2">
        <f>E51+E53+E56</f>
        <v>30000</v>
      </c>
      <c r="F58" s="2">
        <f>F51+F53+F56</f>
        <v>45000</v>
      </c>
      <c r="G58" s="2">
        <f>G51+G53+G56</f>
        <v>35900</v>
      </c>
      <c r="H58" s="2">
        <f>H51+H53+H56</f>
        <v>65000</v>
      </c>
      <c r="I58" s="2">
        <f>I51+I53+I56</f>
        <v>100000</v>
      </c>
      <c r="J58" s="12" t="s">
        <v>80</v>
      </c>
    </row>
    <row r="59" spans="2:10">
      <c r="B59" s="3"/>
      <c r="C59" s="2"/>
      <c r="D59" s="2"/>
      <c r="E59" s="2"/>
      <c r="F59" s="2"/>
      <c r="G59" s="2"/>
      <c r="H59" s="2"/>
      <c r="I59" s="2"/>
      <c r="J59" s="2"/>
    </row>
    <row r="60" spans="2:10">
      <c r="B60" s="3"/>
      <c r="C60" s="3" t="s">
        <v>55</v>
      </c>
      <c r="D60" s="2">
        <f t="shared" ref="D60:I60" si="6">D44+D42+D30+D28+D26</f>
        <v>0</v>
      </c>
      <c r="E60" s="2">
        <f t="shared" si="6"/>
        <v>0</v>
      </c>
      <c r="F60" s="2">
        <f t="shared" si="6"/>
        <v>0</v>
      </c>
      <c r="G60" s="2">
        <f t="shared" si="6"/>
        <v>0</v>
      </c>
      <c r="H60" s="2">
        <f t="shared" si="6"/>
        <v>0</v>
      </c>
      <c r="I60" s="2">
        <f t="shared" si="6"/>
        <v>0</v>
      </c>
      <c r="J60" s="12"/>
    </row>
    <row r="61" spans="2:10" s="4" customFormat="1">
      <c r="B61" s="10"/>
    </row>
    <row r="62" spans="2:10" s="4" customFormat="1">
      <c r="B62" s="10"/>
    </row>
    <row r="63" spans="2:10" s="4" customFormat="1">
      <c r="B63" s="10"/>
    </row>
    <row r="64" spans="2:10" s="4" customFormat="1">
      <c r="B64" s="10"/>
    </row>
    <row r="65" spans="2:10">
      <c r="B65" s="10"/>
      <c r="C65" s="4"/>
      <c r="D65" s="4"/>
      <c r="E65" s="4"/>
      <c r="F65" s="4"/>
      <c r="G65" s="4"/>
      <c r="H65" s="4"/>
      <c r="I65" s="4"/>
      <c r="J65" s="4"/>
    </row>
    <row r="66" spans="2:10">
      <c r="B66" s="10"/>
      <c r="C66" s="4"/>
      <c r="D66" s="4"/>
      <c r="E66" s="4"/>
      <c r="F66" s="4"/>
      <c r="G66" s="4"/>
      <c r="H66" s="4"/>
      <c r="I66" s="4"/>
      <c r="J66" s="4"/>
    </row>
    <row r="67" spans="2:10">
      <c r="B67" s="10"/>
      <c r="C67" s="4"/>
      <c r="D67" s="4"/>
      <c r="E67" s="4"/>
      <c r="F67" s="4"/>
      <c r="G67" s="4"/>
      <c r="H67" s="4"/>
      <c r="I67" s="4"/>
      <c r="J67" s="4"/>
    </row>
    <row r="68" spans="2:10">
      <c r="B68" s="10"/>
      <c r="C68" s="4"/>
      <c r="D68" s="4"/>
      <c r="E68" s="4"/>
      <c r="F68" s="4"/>
      <c r="G68" s="4"/>
      <c r="H68" s="4"/>
      <c r="I68" s="4"/>
      <c r="J68" s="4"/>
    </row>
    <row r="69" spans="2:10">
      <c r="B69" s="10"/>
      <c r="C69" s="4"/>
      <c r="D69" s="4"/>
      <c r="E69" s="4"/>
      <c r="F69" s="4"/>
      <c r="G69" s="4"/>
      <c r="H69" s="4"/>
      <c r="I69" s="4"/>
      <c r="J69" s="4"/>
    </row>
    <row r="70" spans="2:10">
      <c r="B70" s="10"/>
      <c r="C70" s="4"/>
      <c r="D70" s="4"/>
      <c r="E70" s="4"/>
      <c r="F70" s="4"/>
      <c r="G70" s="4"/>
      <c r="H70" s="4"/>
      <c r="I70" s="4"/>
      <c r="J70" s="4"/>
    </row>
    <row r="71" spans="2:10">
      <c r="B71" s="10"/>
      <c r="C71" s="4"/>
      <c r="D71" s="4"/>
      <c r="E71" s="4"/>
      <c r="F71" s="4"/>
      <c r="G71" s="4"/>
      <c r="H71" s="4"/>
      <c r="I71" s="4"/>
      <c r="J71" s="4"/>
    </row>
    <row r="72" spans="2:10">
      <c r="B72" s="10"/>
      <c r="C72" s="4"/>
      <c r="D72" s="4"/>
      <c r="E72" s="4"/>
      <c r="F72" s="4"/>
      <c r="G72" s="4"/>
      <c r="H72" s="4"/>
      <c r="I72" s="4"/>
      <c r="J72" s="4"/>
    </row>
    <row r="73" spans="2:10">
      <c r="B73" s="10"/>
      <c r="C73" s="4"/>
      <c r="D73" s="4"/>
      <c r="E73" s="4"/>
      <c r="F73" s="4"/>
      <c r="G73" s="4"/>
      <c r="H73" s="4"/>
      <c r="I73" s="4"/>
      <c r="J73" s="4"/>
    </row>
    <row r="74" spans="2:10">
      <c r="B74" s="10"/>
      <c r="C74" s="4"/>
      <c r="D74" s="4"/>
      <c r="E74" s="4"/>
      <c r="F74" s="4"/>
      <c r="G74" s="4"/>
      <c r="H74" s="4"/>
      <c r="I74" s="4"/>
      <c r="J74" s="4"/>
    </row>
    <row r="75" spans="2:10">
      <c r="B75" s="10"/>
      <c r="C75" s="4"/>
      <c r="D75" s="4"/>
      <c r="E75" s="4"/>
      <c r="F75" s="4"/>
      <c r="G75" s="4"/>
      <c r="H75" s="4"/>
      <c r="I75" s="4"/>
      <c r="J75" s="4"/>
    </row>
    <row r="76" spans="2:10">
      <c r="B76" s="10"/>
      <c r="C76" s="4"/>
      <c r="D76" s="4"/>
      <c r="E76" s="4"/>
      <c r="F76" s="4"/>
      <c r="G76" s="4"/>
      <c r="H76" s="4"/>
      <c r="I76" s="4"/>
      <c r="J76" s="4"/>
    </row>
    <row r="77" spans="2:10">
      <c r="B77" s="10"/>
      <c r="C77" s="4"/>
      <c r="D77" s="4"/>
      <c r="E77" s="4"/>
      <c r="F77" s="4"/>
      <c r="G77" s="4"/>
      <c r="H77" s="4"/>
      <c r="I77" s="4"/>
      <c r="J77" s="4"/>
    </row>
    <row r="78" spans="2:10">
      <c r="B78" s="10"/>
      <c r="C78" s="4"/>
      <c r="D78" s="4"/>
      <c r="E78" s="4"/>
      <c r="F78" s="4"/>
      <c r="G78" s="4"/>
      <c r="H78" s="4"/>
      <c r="I78" s="4"/>
      <c r="J78" s="4"/>
    </row>
    <row r="79" spans="2:10">
      <c r="B79" s="10"/>
      <c r="C79" s="2"/>
      <c r="D79" s="2" t="str">
        <f>'Control Tower P&amp;L'!D9</f>
        <v>Jaar 0</v>
      </c>
      <c r="E79" s="2" t="str">
        <f>'Control Tower P&amp;L'!E9</f>
        <v>Jaar 1</v>
      </c>
      <c r="F79" s="2" t="str">
        <f>'Control Tower P&amp;L'!F9</f>
        <v>Jaar 2</v>
      </c>
      <c r="G79" s="2" t="str">
        <f>'Control Tower P&amp;L'!G9</f>
        <v>Jaar 3</v>
      </c>
      <c r="H79" s="2" t="str">
        <f>'Control Tower P&amp;L'!H9</f>
        <v>Jaar 4</v>
      </c>
      <c r="I79" s="2" t="str">
        <f>'Control Tower P&amp;L'!I9</f>
        <v>Jaar 5</v>
      </c>
      <c r="J79" s="4"/>
    </row>
    <row r="80" spans="2:10">
      <c r="B80" s="10"/>
      <c r="C80" s="2" t="s">
        <v>86</v>
      </c>
      <c r="D80" s="2">
        <f>'Control Tower P&amp;L'!D23</f>
        <v>75000</v>
      </c>
      <c r="E80" s="2">
        <f>'Control Tower P&amp;L'!E23</f>
        <v>125000</v>
      </c>
      <c r="F80" s="2">
        <f>'Control Tower P&amp;L'!F23</f>
        <v>150000</v>
      </c>
      <c r="G80" s="2">
        <f>'Control Tower P&amp;L'!G23</f>
        <v>155900</v>
      </c>
      <c r="H80" s="2">
        <f>'Control Tower P&amp;L'!H23</f>
        <v>200000</v>
      </c>
      <c r="I80" s="2">
        <f>'Control Tower P&amp;L'!I23</f>
        <v>250000</v>
      </c>
      <c r="J80" s="4"/>
    </row>
    <row r="81" spans="2:10">
      <c r="B81" s="10"/>
      <c r="C81" s="2" t="s">
        <v>87</v>
      </c>
      <c r="D81" s="2">
        <f>D49</f>
        <v>75000</v>
      </c>
      <c r="E81" s="2">
        <f t="shared" ref="E81:I81" si="7">E49</f>
        <v>95000</v>
      </c>
      <c r="F81" s="2">
        <f t="shared" si="7"/>
        <v>105000</v>
      </c>
      <c r="G81" s="2">
        <f t="shared" si="7"/>
        <v>120000</v>
      </c>
      <c r="H81" s="2">
        <f t="shared" si="7"/>
        <v>135000</v>
      </c>
      <c r="I81" s="2">
        <f t="shared" si="7"/>
        <v>150000</v>
      </c>
      <c r="J81" s="4"/>
    </row>
    <row r="82" spans="2:10">
      <c r="B82" s="10"/>
      <c r="C82" s="2" t="s">
        <v>25</v>
      </c>
      <c r="D82" s="2">
        <f>D58</f>
        <v>0</v>
      </c>
      <c r="E82" s="2">
        <f t="shared" ref="E82:I82" si="8">E58</f>
        <v>30000</v>
      </c>
      <c r="F82" s="2">
        <f t="shared" si="8"/>
        <v>45000</v>
      </c>
      <c r="G82" s="2">
        <f t="shared" si="8"/>
        <v>35900</v>
      </c>
      <c r="H82" s="2">
        <f t="shared" si="8"/>
        <v>65000</v>
      </c>
      <c r="I82" s="2">
        <f t="shared" si="8"/>
        <v>100000</v>
      </c>
      <c r="J82" s="4"/>
    </row>
    <row r="83" spans="2:10">
      <c r="B83" s="10"/>
      <c r="C83" s="2" t="s">
        <v>143</v>
      </c>
      <c r="D83" s="2">
        <f>D82-'Control Tower P&amp;L'!D19</f>
        <v>-75000</v>
      </c>
      <c r="E83" s="2">
        <f>E82-'Control Tower P&amp;L'!E19</f>
        <v>-45000</v>
      </c>
      <c r="F83" s="2">
        <f>F82-'Control Tower P&amp;L'!F19</f>
        <v>-5000</v>
      </c>
      <c r="G83" s="2">
        <f>G82-'Control Tower P&amp;L'!G19</f>
        <v>35900</v>
      </c>
      <c r="H83" s="2">
        <f>H82-'Control Tower P&amp;L'!H19</f>
        <v>65000</v>
      </c>
      <c r="I83" s="2">
        <f>I82-'Control Tower P&amp;L'!I19</f>
        <v>100000</v>
      </c>
      <c r="J83" s="4"/>
    </row>
    <row r="84" spans="2:10">
      <c r="B84" s="10"/>
      <c r="C84" s="11"/>
      <c r="D84" s="11"/>
      <c r="E84" s="11"/>
      <c r="F84" s="11"/>
      <c r="G84" s="11"/>
      <c r="H84" s="11"/>
      <c r="I84" s="11"/>
      <c r="J84" s="4"/>
    </row>
    <row r="85" spans="2:10">
      <c r="B85" s="10"/>
      <c r="C85" s="4"/>
      <c r="D85" s="4"/>
      <c r="E85" s="4"/>
      <c r="F85" s="4"/>
      <c r="G85" s="4"/>
      <c r="H85" s="4"/>
      <c r="I85" s="4"/>
      <c r="J85" s="4"/>
    </row>
    <row r="86" spans="2:10">
      <c r="B86" s="10"/>
      <c r="C86" s="4"/>
      <c r="D86" s="4"/>
      <c r="E86" s="4"/>
      <c r="F86" s="4"/>
      <c r="G86" s="4"/>
      <c r="H86" s="4"/>
      <c r="I86" s="4"/>
      <c r="J86" s="4"/>
    </row>
    <row r="87" spans="2:10">
      <c r="B87" s="10"/>
      <c r="C87" s="4"/>
      <c r="D87" s="4"/>
      <c r="E87" s="4"/>
      <c r="F87" s="4"/>
      <c r="G87" s="4"/>
      <c r="H87" s="4"/>
      <c r="I87" s="4"/>
      <c r="J87" s="4"/>
    </row>
    <row r="88" spans="2:10" hidden="1">
      <c r="B88" s="10"/>
      <c r="C88" s="4"/>
      <c r="D88" s="4"/>
      <c r="E88" s="4"/>
      <c r="F88" s="4"/>
      <c r="G88" s="4"/>
      <c r="H88" s="4"/>
      <c r="I88" s="4"/>
      <c r="J88" s="4"/>
    </row>
    <row r="89" spans="2:10" hidden="1">
      <c r="B89" s="10"/>
      <c r="C89" s="4"/>
      <c r="D89" s="4"/>
      <c r="E89" s="4"/>
      <c r="F89" s="4"/>
      <c r="G89" s="4"/>
      <c r="H89" s="4"/>
      <c r="I89" s="4"/>
      <c r="J89" s="4"/>
    </row>
    <row r="90" spans="2:10" hidden="1">
      <c r="B90" s="10"/>
      <c r="C90" s="4"/>
      <c r="D90" s="4"/>
      <c r="E90" s="4"/>
      <c r="F90" s="4"/>
      <c r="G90" s="4"/>
      <c r="H90" s="4"/>
      <c r="I90" s="4"/>
      <c r="J90" s="4"/>
    </row>
    <row r="91" spans="2:10" hidden="1">
      <c r="B91" s="10"/>
      <c r="C91" s="4"/>
      <c r="D91" s="4"/>
      <c r="E91" s="4"/>
      <c r="F91" s="4"/>
      <c r="G91" s="4"/>
      <c r="H91" s="4"/>
      <c r="I91" s="4"/>
      <c r="J91" s="4"/>
    </row>
    <row r="92" spans="2:10"/>
    <row r="93" spans="2:10"/>
    <row r="94" spans="2:10"/>
    <row r="95" spans="2:10"/>
    <row r="96" spans="2:10"/>
    <row r="97"/>
    <row r="98"/>
    <row r="99"/>
  </sheetData>
  <mergeCells count="1">
    <mergeCell ref="B3:J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abSelected="1" zoomScaleNormal="100" workbookViewId="0">
      <selection activeCell="B13" sqref="B13"/>
    </sheetView>
  </sheetViews>
  <sheetFormatPr defaultColWidth="0" defaultRowHeight="15" zeroHeight="1"/>
  <cols>
    <col min="1" max="1" width="15.28515625" customWidth="1"/>
    <col min="2" max="2" width="22.7109375" customWidth="1"/>
    <col min="3" max="3" width="10" customWidth="1"/>
    <col min="4" max="7" width="9.140625" customWidth="1"/>
    <col min="8" max="8" width="20.85546875" customWidth="1"/>
    <col min="9" max="9" width="13" customWidth="1"/>
    <col min="10" max="10" width="10.140625" customWidth="1"/>
    <col min="11" max="19" width="9.140625" customWidth="1"/>
    <col min="20" max="20" width="0" hidden="1" customWidth="1"/>
    <col min="21" max="16384" width="9.140625" hidden="1"/>
  </cols>
  <sheetData>
    <row r="1" spans="1:19" ht="28.5">
      <c r="A1" s="17" t="s">
        <v>84</v>
      </c>
      <c r="B1" s="4"/>
      <c r="C1" s="4"/>
      <c r="D1" s="4"/>
      <c r="E1" s="4"/>
      <c r="F1" s="4"/>
      <c r="G1" s="4"/>
      <c r="H1" s="4"/>
      <c r="I1" s="4"/>
      <c r="J1" s="4"/>
      <c r="K1" s="4"/>
      <c r="L1" s="4"/>
      <c r="M1" s="4"/>
      <c r="N1" s="4"/>
      <c r="O1" s="4"/>
      <c r="P1" s="4"/>
      <c r="Q1" s="4"/>
      <c r="R1" s="4"/>
      <c r="S1" s="4"/>
    </row>
    <row r="2" spans="1:19">
      <c r="A2" s="4"/>
      <c r="B2" s="4"/>
      <c r="C2" s="4"/>
      <c r="D2" s="4"/>
      <c r="E2" s="4"/>
      <c r="F2" s="4"/>
      <c r="G2" s="4"/>
      <c r="H2" s="4"/>
      <c r="I2" s="4"/>
      <c r="J2" s="4"/>
      <c r="K2" s="32"/>
      <c r="L2" s="4"/>
      <c r="M2" s="4"/>
      <c r="N2" s="4"/>
      <c r="O2" s="4"/>
      <c r="P2" s="4"/>
      <c r="Q2" s="4"/>
      <c r="R2" s="4"/>
      <c r="S2" s="4"/>
    </row>
    <row r="3" spans="1:19">
      <c r="A3" s="4" t="s">
        <v>115</v>
      </c>
      <c r="B3" s="4"/>
      <c r="C3" s="4"/>
      <c r="D3" s="4"/>
      <c r="E3" s="4"/>
      <c r="F3" s="4"/>
      <c r="G3" s="4"/>
      <c r="H3" s="4"/>
      <c r="I3" s="4"/>
      <c r="J3" s="4"/>
      <c r="K3" s="32"/>
      <c r="L3" s="4"/>
      <c r="M3" s="4"/>
      <c r="N3" s="4"/>
      <c r="O3" s="4"/>
      <c r="P3" s="4"/>
      <c r="Q3" s="4"/>
      <c r="R3" s="4"/>
      <c r="S3" s="4"/>
    </row>
    <row r="4" spans="1:19">
      <c r="A4" s="4" t="s">
        <v>101</v>
      </c>
      <c r="B4" s="4"/>
      <c r="C4" s="4"/>
      <c r="D4" s="4"/>
      <c r="E4" s="4"/>
      <c r="F4" s="4"/>
      <c r="G4" s="4"/>
      <c r="H4" s="4"/>
      <c r="I4" s="4"/>
      <c r="J4" s="4"/>
      <c r="K4" s="32"/>
      <c r="L4" s="4"/>
      <c r="M4" s="4"/>
      <c r="N4" s="4"/>
      <c r="O4" s="4"/>
      <c r="P4" s="4"/>
      <c r="Q4" s="4"/>
      <c r="R4" s="4"/>
      <c r="S4" s="4"/>
    </row>
    <row r="5" spans="1:19">
      <c r="A5" s="4"/>
      <c r="B5" s="4"/>
      <c r="C5" s="4"/>
      <c r="D5" s="4"/>
      <c r="E5" s="4"/>
      <c r="F5" s="4"/>
      <c r="G5" s="4"/>
      <c r="H5" s="4"/>
      <c r="I5" s="4"/>
      <c r="J5" s="4"/>
      <c r="K5" s="32"/>
      <c r="L5" s="10"/>
      <c r="M5" s="4"/>
      <c r="N5" s="4"/>
      <c r="O5" s="4"/>
      <c r="P5" s="4"/>
      <c r="Q5" s="4"/>
      <c r="R5" s="4"/>
      <c r="S5" s="4"/>
    </row>
    <row r="6" spans="1:19" ht="21">
      <c r="A6" s="14" t="s">
        <v>121</v>
      </c>
      <c r="B6" s="4"/>
      <c r="C6" s="4"/>
      <c r="D6" s="4"/>
      <c r="E6" s="4"/>
      <c r="F6" s="4"/>
      <c r="G6" s="4"/>
      <c r="H6" s="4"/>
      <c r="I6" s="4"/>
      <c r="J6" s="4"/>
      <c r="K6" s="4"/>
      <c r="L6" s="14" t="s">
        <v>95</v>
      </c>
      <c r="M6" s="15"/>
      <c r="N6" s="15"/>
      <c r="O6" s="15"/>
      <c r="P6" s="15"/>
      <c r="Q6" s="15"/>
      <c r="R6" s="15"/>
      <c r="S6" s="4"/>
    </row>
    <row r="7" spans="1:19" ht="31.5" customHeight="1" thickBot="1">
      <c r="B7" s="4"/>
      <c r="C7" s="4"/>
      <c r="D7" s="4"/>
      <c r="E7" s="4"/>
      <c r="F7" s="4"/>
      <c r="G7" s="4"/>
      <c r="I7" s="4"/>
      <c r="J7" s="4"/>
      <c r="K7" s="4"/>
      <c r="L7" s="59" t="s">
        <v>137</v>
      </c>
      <c r="M7" s="59"/>
      <c r="N7" s="59"/>
      <c r="O7" s="59"/>
      <c r="P7" s="59"/>
      <c r="Q7" s="59"/>
      <c r="R7" s="59"/>
      <c r="S7" s="4"/>
    </row>
    <row r="8" spans="1:19" ht="30.75" customHeight="1">
      <c r="A8" s="20"/>
      <c r="B8" s="39" t="s">
        <v>117</v>
      </c>
      <c r="C8" s="57" t="s">
        <v>94</v>
      </c>
      <c r="D8" s="24" t="s">
        <v>42</v>
      </c>
      <c r="E8" s="23"/>
      <c r="F8" s="24" t="s">
        <v>39</v>
      </c>
      <c r="G8" s="24"/>
      <c r="H8" s="25" t="s">
        <v>34</v>
      </c>
      <c r="I8" s="52" t="s">
        <v>118</v>
      </c>
      <c r="J8" s="52" t="s">
        <v>119</v>
      </c>
      <c r="K8" s="4"/>
      <c r="L8" s="69">
        <v>1</v>
      </c>
      <c r="M8" s="60" t="s">
        <v>116</v>
      </c>
      <c r="N8" s="61"/>
      <c r="O8" s="61"/>
      <c r="P8" s="61"/>
      <c r="Q8" s="61"/>
      <c r="R8" s="62"/>
      <c r="S8" s="4"/>
    </row>
    <row r="9" spans="1:19">
      <c r="A9" s="21"/>
      <c r="B9" s="27" t="s">
        <v>37</v>
      </c>
      <c r="C9" s="58"/>
      <c r="D9" s="28" t="s">
        <v>36</v>
      </c>
      <c r="E9" s="28" t="s">
        <v>38</v>
      </c>
      <c r="F9" s="28" t="s">
        <v>36</v>
      </c>
      <c r="G9" s="28" t="s">
        <v>38</v>
      </c>
      <c r="H9" s="26"/>
      <c r="I9" s="26"/>
      <c r="J9" s="26"/>
      <c r="K9" s="4"/>
      <c r="L9" s="70"/>
      <c r="M9" s="63"/>
      <c r="N9" s="64"/>
      <c r="O9" s="64"/>
      <c r="P9" s="64"/>
      <c r="Q9" s="64"/>
      <c r="R9" s="65"/>
      <c r="S9" s="4"/>
    </row>
    <row r="10" spans="1:19">
      <c r="A10" s="21" t="str">
        <f>Stakeholders!B6</f>
        <v>STAKEHOLDER 1: voeg naam in</v>
      </c>
      <c r="B10" s="11">
        <f>Stakeholders!C10-Stakeholders!D10</f>
        <v>20</v>
      </c>
      <c r="C10" s="51">
        <f>Stakeholders!D11-Stakeholders!C11</f>
        <v>0.30000000000000004</v>
      </c>
      <c r="D10" s="38">
        <f>Stakeholders!C12-Stakeholders!D12</f>
        <v>60000</v>
      </c>
      <c r="E10" s="38">
        <f>Stakeholders!C13-Stakeholders!D13</f>
        <v>6000</v>
      </c>
      <c r="F10" s="38">
        <f>Stakeholders!C17-Stakeholders!D17</f>
        <v>3000</v>
      </c>
      <c r="G10" s="38">
        <f>Stakeholders!C18-Stakeholders!D18</f>
        <v>300</v>
      </c>
      <c r="H10" s="50">
        <f>Stakeholders!D14</f>
        <v>98</v>
      </c>
      <c r="I10" s="50">
        <f>Stakeholders!D15</f>
        <v>125</v>
      </c>
      <c r="J10" s="50">
        <f>Stakeholders!D16</f>
        <v>90</v>
      </c>
      <c r="K10" s="4"/>
      <c r="L10" s="70"/>
      <c r="M10" s="63"/>
      <c r="N10" s="64"/>
      <c r="O10" s="64"/>
      <c r="P10" s="64"/>
      <c r="Q10" s="64"/>
      <c r="R10" s="65"/>
      <c r="S10" s="4"/>
    </row>
    <row r="11" spans="1:19">
      <c r="A11" s="21" t="str">
        <f>Stakeholders!B23</f>
        <v>STAKEHOLDER 2: voeg naam in</v>
      </c>
      <c r="B11" s="11">
        <f>Stakeholders!C27-Stakeholders!D27</f>
        <v>0</v>
      </c>
      <c r="C11" s="51">
        <f>Stakeholders!D28-Stakeholders!C28</f>
        <v>0.4</v>
      </c>
      <c r="D11" s="38">
        <f>Stakeholders!C29-Stakeholders!D29</f>
        <v>7000</v>
      </c>
      <c r="E11" s="38">
        <f>Stakeholders!C30-Stakeholders!D30</f>
        <v>700</v>
      </c>
      <c r="F11" s="38">
        <f>Stakeholders!C34-Stakeholders!D34</f>
        <v>350</v>
      </c>
      <c r="G11" s="38">
        <f>Stakeholders!C35-Stakeholders!D35</f>
        <v>35</v>
      </c>
      <c r="H11" s="50">
        <f>Stakeholders!D31</f>
        <v>90</v>
      </c>
      <c r="I11" s="50" t="str">
        <f>Stakeholders!D32</f>
        <v>nvt</v>
      </c>
      <c r="J11" s="50">
        <f>Stakeholders!D33</f>
        <v>90</v>
      </c>
      <c r="K11" s="4"/>
      <c r="L11" s="70"/>
      <c r="M11" s="63"/>
      <c r="N11" s="64"/>
      <c r="O11" s="64"/>
      <c r="P11" s="64"/>
      <c r="Q11" s="64"/>
      <c r="R11" s="65"/>
      <c r="S11" s="4"/>
    </row>
    <row r="12" spans="1:19">
      <c r="A12" s="21" t="str">
        <f>Stakeholders!B39</f>
        <v>STAKEHOLDER 3: voeg naam in</v>
      </c>
      <c r="B12" s="11">
        <f>Stakeholders!C43-Stakeholders!D43</f>
        <v>-10</v>
      </c>
      <c r="C12" s="51">
        <f>Stakeholders!D44-Stakeholders!C44</f>
        <v>0.4</v>
      </c>
      <c r="D12" s="38">
        <f>Stakeholders!C45-Stakeholders!D45</f>
        <v>20000</v>
      </c>
      <c r="E12" s="38">
        <f>Stakeholders!C46-Stakeholders!D46</f>
        <v>2000</v>
      </c>
      <c r="F12" s="38">
        <f>Stakeholders!C50-Stakeholders!D50</f>
        <v>1000</v>
      </c>
      <c r="G12" s="38">
        <f>Stakeholders!C51-Stakeholders!D51</f>
        <v>100</v>
      </c>
      <c r="H12" s="50">
        <f>Stakeholders!D47</f>
        <v>95</v>
      </c>
      <c r="I12" s="50">
        <f>Stakeholders!D48</f>
        <v>150</v>
      </c>
      <c r="J12" s="50">
        <f>Stakeholders!D49</f>
        <v>90</v>
      </c>
      <c r="K12" s="4"/>
      <c r="L12" s="70"/>
      <c r="M12" s="63"/>
      <c r="N12" s="64"/>
      <c r="O12" s="64"/>
      <c r="P12" s="64"/>
      <c r="Q12" s="64"/>
      <c r="R12" s="65"/>
      <c r="S12" s="4"/>
    </row>
    <row r="13" spans="1:19" ht="15.75" thickBot="1">
      <c r="A13" s="22" t="str">
        <f>Stakeholders!B56</f>
        <v>STAKEHOLDER 4: voeg naam in</v>
      </c>
      <c r="B13" s="11">
        <f>Stakeholders!C60-Stakeholders!D60</f>
        <v>10</v>
      </c>
      <c r="C13" s="51">
        <f>Stakeholders!D61-Stakeholders!C61</f>
        <v>0.19999999999999996</v>
      </c>
      <c r="D13" s="38">
        <f>Stakeholders!C62-Stakeholders!D62</f>
        <v>0</v>
      </c>
      <c r="E13" s="38">
        <f>Stakeholders!C63-Stakeholders!D63</f>
        <v>0</v>
      </c>
      <c r="F13" s="38">
        <f>Stakeholders!C67-Stakeholders!D67</f>
        <v>0</v>
      </c>
      <c r="G13" s="38">
        <f>Stakeholders!C68-Stakeholders!D68</f>
        <v>0</v>
      </c>
      <c r="H13" s="50">
        <f>Stakeholders!D64</f>
        <v>95</v>
      </c>
      <c r="I13" s="50">
        <f>Stakeholders!D65</f>
        <v>110</v>
      </c>
      <c r="J13" s="50" t="str">
        <f>Stakeholders!D66</f>
        <v>nvt</v>
      </c>
      <c r="K13" s="4"/>
      <c r="L13" s="70"/>
      <c r="M13" s="63"/>
      <c r="N13" s="64"/>
      <c r="O13" s="64"/>
      <c r="P13" s="64"/>
      <c r="Q13" s="64"/>
      <c r="R13" s="65"/>
      <c r="S13" s="4"/>
    </row>
    <row r="14" spans="1:19" ht="15.75" thickBot="1">
      <c r="A14" s="4"/>
      <c r="B14" s="4"/>
      <c r="C14" s="4"/>
      <c r="D14" s="4"/>
      <c r="E14" s="4"/>
      <c r="F14" s="48"/>
      <c r="G14" s="48"/>
      <c r="H14" s="45"/>
      <c r="I14" s="45"/>
      <c r="J14" s="45"/>
      <c r="K14" s="4"/>
      <c r="L14" s="70"/>
      <c r="M14" s="63"/>
      <c r="N14" s="64"/>
      <c r="O14" s="64"/>
      <c r="P14" s="64"/>
      <c r="Q14" s="64"/>
      <c r="R14" s="65"/>
      <c r="S14" s="4"/>
    </row>
    <row r="15" spans="1:19" ht="15.75" thickBot="1">
      <c r="A15" s="18" t="s">
        <v>36</v>
      </c>
      <c r="B15" s="19">
        <f>SUM(B10:B13)</f>
        <v>20</v>
      </c>
      <c r="C15" s="19"/>
      <c r="D15" s="49">
        <f t="shared" ref="D15:G15" si="0">SUM(D10:D13)</f>
        <v>87000</v>
      </c>
      <c r="E15" s="49">
        <f t="shared" si="0"/>
        <v>8700</v>
      </c>
      <c r="F15" s="49">
        <f t="shared" si="0"/>
        <v>4350</v>
      </c>
      <c r="G15" s="49">
        <f t="shared" si="0"/>
        <v>435</v>
      </c>
      <c r="H15" s="53">
        <f>AVERAGE(H10:H13)</f>
        <v>94.5</v>
      </c>
      <c r="I15" s="53">
        <f>AVERAGE(I10:I13)</f>
        <v>128.33333333333334</v>
      </c>
      <c r="J15" s="53">
        <f>AVERAGE(J10:J13)</f>
        <v>90</v>
      </c>
      <c r="K15" s="4"/>
      <c r="L15" s="70"/>
      <c r="M15" s="63"/>
      <c r="N15" s="64"/>
      <c r="O15" s="64"/>
      <c r="P15" s="64"/>
      <c r="Q15" s="64"/>
      <c r="R15" s="65"/>
      <c r="S15" s="4"/>
    </row>
    <row r="16" spans="1:19" ht="15.75" thickBot="1">
      <c r="A16" s="4"/>
      <c r="B16" s="4"/>
      <c r="C16" s="4"/>
      <c r="D16" s="4"/>
      <c r="E16" s="4"/>
      <c r="F16" s="4"/>
      <c r="G16" s="4"/>
      <c r="H16" s="4"/>
      <c r="I16" s="4"/>
      <c r="J16" s="4"/>
      <c r="K16" s="4"/>
      <c r="L16" s="78"/>
      <c r="M16" s="66"/>
      <c r="N16" s="67"/>
      <c r="O16" s="67"/>
      <c r="P16" s="67"/>
      <c r="Q16" s="67"/>
      <c r="R16" s="68"/>
      <c r="S16" s="4"/>
    </row>
    <row r="17" spans="1:19" ht="21">
      <c r="A17" s="14" t="s">
        <v>40</v>
      </c>
      <c r="B17" s="4"/>
      <c r="C17" s="4"/>
      <c r="D17" s="4"/>
      <c r="E17" s="4"/>
      <c r="F17" s="4"/>
      <c r="G17" s="4"/>
      <c r="H17" s="4"/>
      <c r="I17" s="4"/>
      <c r="J17" s="4"/>
      <c r="K17" s="4"/>
      <c r="L17" s="69">
        <v>2</v>
      </c>
      <c r="M17" s="60" t="s">
        <v>116</v>
      </c>
      <c r="N17" s="61"/>
      <c r="O17" s="61"/>
      <c r="P17" s="61"/>
      <c r="Q17" s="61"/>
      <c r="R17" s="62"/>
      <c r="S17" s="4"/>
    </row>
    <row r="18" spans="1:19">
      <c r="A18" s="4"/>
      <c r="B18" s="4"/>
      <c r="C18" s="4"/>
      <c r="D18" s="4"/>
      <c r="E18" s="4"/>
      <c r="F18" s="4"/>
      <c r="G18" s="4"/>
      <c r="H18" s="4"/>
      <c r="I18" s="4"/>
      <c r="J18" s="4"/>
      <c r="K18" s="4"/>
      <c r="L18" s="70"/>
      <c r="M18" s="63"/>
      <c r="N18" s="64"/>
      <c r="O18" s="64"/>
      <c r="P18" s="64"/>
      <c r="Q18" s="64"/>
      <c r="R18" s="65"/>
      <c r="S18" s="4"/>
    </row>
    <row r="19" spans="1:19">
      <c r="A19" s="4"/>
      <c r="B19" s="4"/>
      <c r="C19" s="4"/>
      <c r="D19" s="4"/>
      <c r="E19" s="4"/>
      <c r="F19" s="4"/>
      <c r="G19" s="4"/>
      <c r="H19" s="4"/>
      <c r="I19" s="4"/>
      <c r="J19" s="4"/>
      <c r="K19" s="4"/>
      <c r="L19" s="70"/>
      <c r="M19" s="63"/>
      <c r="N19" s="64"/>
      <c r="O19" s="64"/>
      <c r="P19" s="64"/>
      <c r="Q19" s="64"/>
      <c r="R19" s="65"/>
      <c r="S19" s="4"/>
    </row>
    <row r="20" spans="1:19">
      <c r="A20" s="4"/>
      <c r="B20" s="4"/>
      <c r="C20" s="4"/>
      <c r="D20" s="4"/>
      <c r="E20" s="4"/>
      <c r="F20" s="4"/>
      <c r="G20" s="4"/>
      <c r="H20" s="4"/>
      <c r="I20" s="4"/>
      <c r="J20" s="4"/>
      <c r="K20" s="4"/>
      <c r="L20" s="70"/>
      <c r="M20" s="63"/>
      <c r="N20" s="64"/>
      <c r="O20" s="64"/>
      <c r="P20" s="64"/>
      <c r="Q20" s="64"/>
      <c r="R20" s="65"/>
      <c r="S20" s="4"/>
    </row>
    <row r="21" spans="1:19">
      <c r="A21" s="4"/>
      <c r="B21" s="4"/>
      <c r="C21" s="4"/>
      <c r="D21" s="4"/>
      <c r="E21" s="4"/>
      <c r="F21" s="4"/>
      <c r="G21" s="4"/>
      <c r="H21" s="4"/>
      <c r="I21" s="4"/>
      <c r="J21" s="4"/>
      <c r="K21" s="4"/>
      <c r="L21" s="70"/>
      <c r="M21" s="63"/>
      <c r="N21" s="64"/>
      <c r="O21" s="64"/>
      <c r="P21" s="64"/>
      <c r="Q21" s="64"/>
      <c r="R21" s="65"/>
      <c r="S21" s="4"/>
    </row>
    <row r="22" spans="1:19">
      <c r="A22" s="4"/>
      <c r="B22" s="4"/>
      <c r="C22" s="4"/>
      <c r="D22" s="4"/>
      <c r="E22" s="4"/>
      <c r="F22" s="4"/>
      <c r="G22" s="4"/>
      <c r="H22" s="4"/>
      <c r="I22" s="4"/>
      <c r="J22" s="4"/>
      <c r="K22" s="4"/>
      <c r="L22" s="70"/>
      <c r="M22" s="63"/>
      <c r="N22" s="64"/>
      <c r="O22" s="64"/>
      <c r="P22" s="64"/>
      <c r="Q22" s="64"/>
      <c r="R22" s="65"/>
      <c r="S22" s="4"/>
    </row>
    <row r="23" spans="1:19">
      <c r="A23" s="4"/>
      <c r="B23" s="4"/>
      <c r="C23" s="4"/>
      <c r="D23" s="4"/>
      <c r="E23" s="4"/>
      <c r="F23" s="4"/>
      <c r="G23" s="4"/>
      <c r="H23" s="4"/>
      <c r="I23" s="4"/>
      <c r="J23" s="4"/>
      <c r="K23" s="4"/>
      <c r="L23" s="70"/>
      <c r="M23" s="63"/>
      <c r="N23" s="64"/>
      <c r="O23" s="64"/>
      <c r="P23" s="64"/>
      <c r="Q23" s="64"/>
      <c r="R23" s="65"/>
      <c r="S23" s="4"/>
    </row>
    <row r="24" spans="1:19">
      <c r="A24" s="4"/>
      <c r="B24" s="4"/>
      <c r="C24" s="4"/>
      <c r="D24" s="4"/>
      <c r="E24" s="4"/>
      <c r="F24" s="4"/>
      <c r="G24" s="4"/>
      <c r="H24" s="4"/>
      <c r="I24" s="4"/>
      <c r="J24" s="4"/>
      <c r="K24" s="4"/>
      <c r="L24" s="70"/>
      <c r="M24" s="63"/>
      <c r="N24" s="64"/>
      <c r="O24" s="64"/>
      <c r="P24" s="64"/>
      <c r="Q24" s="64"/>
      <c r="R24" s="65"/>
      <c r="S24" s="4"/>
    </row>
    <row r="25" spans="1:19" ht="15.75" thickBot="1">
      <c r="A25" s="4"/>
      <c r="B25" s="4"/>
      <c r="C25" s="4"/>
      <c r="D25" s="4"/>
      <c r="E25" s="4"/>
      <c r="F25" s="4"/>
      <c r="G25" s="4"/>
      <c r="H25" s="4"/>
      <c r="I25" s="4"/>
      <c r="J25" s="4"/>
      <c r="K25" s="4"/>
      <c r="L25" s="71"/>
      <c r="M25" s="66"/>
      <c r="N25" s="67"/>
      <c r="O25" s="67"/>
      <c r="P25" s="67"/>
      <c r="Q25" s="67"/>
      <c r="R25" s="68"/>
      <c r="S25" s="4"/>
    </row>
    <row r="26" spans="1:19">
      <c r="A26" s="4"/>
      <c r="B26" s="4"/>
      <c r="C26" s="4"/>
      <c r="D26" s="4"/>
      <c r="E26" s="4"/>
      <c r="F26" s="4"/>
      <c r="G26" s="4"/>
      <c r="H26" s="4"/>
      <c r="I26" s="4"/>
      <c r="J26" s="4"/>
      <c r="K26" s="4"/>
      <c r="L26" s="72">
        <v>3</v>
      </c>
      <c r="M26" s="74" t="s">
        <v>116</v>
      </c>
      <c r="N26" s="74"/>
      <c r="O26" s="74"/>
      <c r="P26" s="74"/>
      <c r="Q26" s="74"/>
      <c r="R26" s="75"/>
      <c r="S26" s="4"/>
    </row>
    <row r="27" spans="1:19">
      <c r="A27" s="4"/>
      <c r="B27" s="4"/>
      <c r="C27" s="4"/>
      <c r="D27" s="4"/>
      <c r="E27" s="4"/>
      <c r="F27" s="4"/>
      <c r="G27" s="4"/>
      <c r="H27" s="4"/>
      <c r="I27" s="4"/>
      <c r="J27" s="4"/>
      <c r="K27" s="4"/>
      <c r="L27" s="72"/>
      <c r="M27" s="74"/>
      <c r="N27" s="74"/>
      <c r="O27" s="74"/>
      <c r="P27" s="74"/>
      <c r="Q27" s="74"/>
      <c r="R27" s="75"/>
      <c r="S27" s="4"/>
    </row>
    <row r="28" spans="1:19">
      <c r="A28" s="4"/>
      <c r="B28" s="4"/>
      <c r="C28" s="4"/>
      <c r="D28" s="4"/>
      <c r="E28" s="4"/>
      <c r="F28" s="4"/>
      <c r="G28" s="4"/>
      <c r="H28" s="4"/>
      <c r="I28" s="4"/>
      <c r="J28" s="4"/>
      <c r="K28" s="4"/>
      <c r="L28" s="72"/>
      <c r="M28" s="74"/>
      <c r="N28" s="74"/>
      <c r="O28" s="74"/>
      <c r="P28" s="74"/>
      <c r="Q28" s="74"/>
      <c r="R28" s="75"/>
      <c r="S28" s="4"/>
    </row>
    <row r="29" spans="1:19">
      <c r="A29" s="4"/>
      <c r="B29" s="4"/>
      <c r="C29" s="4"/>
      <c r="D29" s="4"/>
      <c r="E29" s="4"/>
      <c r="F29" s="4"/>
      <c r="G29" s="4"/>
      <c r="H29" s="4"/>
      <c r="I29" s="4"/>
      <c r="J29" s="4"/>
      <c r="K29" s="4"/>
      <c r="L29" s="72"/>
      <c r="M29" s="74"/>
      <c r="N29" s="74"/>
      <c r="O29" s="74"/>
      <c r="P29" s="74"/>
      <c r="Q29" s="74"/>
      <c r="R29" s="75"/>
      <c r="S29" s="4"/>
    </row>
    <row r="30" spans="1:19">
      <c r="A30" s="4"/>
      <c r="B30" s="4"/>
      <c r="C30" s="4"/>
      <c r="D30" s="4"/>
      <c r="E30" s="4"/>
      <c r="F30" s="4"/>
      <c r="G30" s="4"/>
      <c r="H30" s="4"/>
      <c r="I30" s="4"/>
      <c r="J30" s="4"/>
      <c r="K30" s="4"/>
      <c r="L30" s="72"/>
      <c r="M30" s="74"/>
      <c r="N30" s="74"/>
      <c r="O30" s="74"/>
      <c r="P30" s="74"/>
      <c r="Q30" s="74"/>
      <c r="R30" s="75"/>
      <c r="S30" s="4"/>
    </row>
    <row r="31" spans="1:19">
      <c r="A31" s="4"/>
      <c r="B31" s="4"/>
      <c r="C31" s="4"/>
      <c r="D31" s="4"/>
      <c r="E31" s="4"/>
      <c r="F31" s="4"/>
      <c r="G31" s="4"/>
      <c r="H31" s="4"/>
      <c r="I31" s="4"/>
      <c r="J31" s="4"/>
      <c r="K31" s="4"/>
      <c r="L31" s="72"/>
      <c r="M31" s="74"/>
      <c r="N31" s="74"/>
      <c r="O31" s="74"/>
      <c r="P31" s="74"/>
      <c r="Q31" s="74"/>
      <c r="R31" s="75"/>
      <c r="S31" s="4"/>
    </row>
    <row r="32" spans="1:19" ht="15.75" thickBot="1">
      <c r="A32" s="4"/>
      <c r="B32" s="4"/>
      <c r="C32" s="4"/>
      <c r="D32" s="4"/>
      <c r="E32" s="4"/>
      <c r="F32" s="4"/>
      <c r="G32" s="4"/>
      <c r="H32" s="4"/>
      <c r="I32" s="4"/>
      <c r="J32" s="4"/>
      <c r="K32" s="4"/>
      <c r="L32" s="73"/>
      <c r="M32" s="76"/>
      <c r="N32" s="76"/>
      <c r="O32" s="76"/>
      <c r="P32" s="76"/>
      <c r="Q32" s="76"/>
      <c r="R32" s="77"/>
      <c r="S32" s="4"/>
    </row>
    <row r="33" spans="1:19">
      <c r="A33" s="4"/>
      <c r="B33" s="4"/>
      <c r="C33" s="4"/>
      <c r="D33" s="4"/>
      <c r="E33" s="4"/>
      <c r="F33" s="4"/>
      <c r="G33" s="4"/>
      <c r="H33" s="4"/>
      <c r="I33" s="4"/>
      <c r="J33" s="4"/>
      <c r="K33" s="4"/>
      <c r="L33" s="29"/>
      <c r="M33" s="16"/>
      <c r="N33" s="16"/>
      <c r="O33" s="16"/>
      <c r="P33" s="16"/>
      <c r="Q33" s="16"/>
      <c r="R33" s="16"/>
      <c r="S33" s="4"/>
    </row>
    <row r="34" spans="1:19">
      <c r="A34" s="4"/>
      <c r="B34" s="4"/>
      <c r="C34" s="4"/>
      <c r="D34" s="4"/>
      <c r="E34" s="4"/>
      <c r="F34" s="4"/>
      <c r="G34" s="4"/>
      <c r="H34" s="4"/>
      <c r="I34" s="4"/>
      <c r="J34" s="4"/>
      <c r="K34" s="4"/>
      <c r="L34" s="29"/>
      <c r="M34" s="16"/>
      <c r="N34" s="16"/>
      <c r="O34" s="16"/>
      <c r="P34" s="16"/>
      <c r="Q34" s="16"/>
      <c r="R34" s="16"/>
      <c r="S34" s="4"/>
    </row>
    <row r="35" spans="1:19">
      <c r="A35" s="4"/>
      <c r="B35" s="4"/>
      <c r="C35" s="4"/>
      <c r="D35" s="4"/>
      <c r="E35" s="4"/>
      <c r="F35" s="4"/>
      <c r="G35" s="4"/>
      <c r="H35" s="4"/>
      <c r="I35" s="4"/>
      <c r="J35" s="4"/>
      <c r="K35" s="4"/>
      <c r="L35" s="4"/>
      <c r="M35" s="4"/>
      <c r="N35" s="4"/>
      <c r="O35" s="4"/>
      <c r="P35" s="4"/>
      <c r="Q35" s="4"/>
      <c r="R35" s="4"/>
      <c r="S35" s="4"/>
    </row>
    <row r="36" spans="1:19" hidden="1"/>
    <row r="37" spans="1:19" hidden="1"/>
    <row r="38" spans="1:19" hidden="1"/>
    <row r="39" spans="1:19" hidden="1"/>
    <row r="40" spans="1:19" hidden="1"/>
    <row r="41" spans="1:19" hidden="1"/>
    <row r="42" spans="1:19" hidden="1"/>
    <row r="43" spans="1:19" hidden="1"/>
    <row r="44" spans="1:19" hidden="1"/>
    <row r="45" spans="1:19" hidden="1"/>
    <row r="46" spans="1:19" hidden="1"/>
    <row r="47" spans="1:19" hidden="1"/>
    <row r="48" spans="1:19"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sheetData>
  <mergeCells count="8">
    <mergeCell ref="C8:C9"/>
    <mergeCell ref="L7:R7"/>
    <mergeCell ref="M17:R25"/>
    <mergeCell ref="L17:L25"/>
    <mergeCell ref="L26:L32"/>
    <mergeCell ref="M26:R32"/>
    <mergeCell ref="M8:R16"/>
    <mergeCell ref="L8:L16"/>
  </mergeCells>
  <pageMargins left="0.7" right="0.7" top="0.75" bottom="0.75" header="0.3" footer="0.3"/>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Introductie</vt:lpstr>
      <vt:lpstr>Stakeholders</vt:lpstr>
      <vt:lpstr>Control Tower P&amp;L</vt:lpstr>
      <vt:lpstr>Totaaloverzicht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 Bolt</dc:creator>
  <cp:lastModifiedBy>Jeroen Bolt</cp:lastModifiedBy>
  <cp:lastPrinted>2015-10-25T23:03:44Z</cp:lastPrinted>
  <dcterms:created xsi:type="dcterms:W3CDTF">2015-10-12T12:44:40Z</dcterms:created>
  <dcterms:modified xsi:type="dcterms:W3CDTF">2015-11-30T14:02:06Z</dcterms:modified>
</cp:coreProperties>
</file>