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20" windowHeight="12345"/>
  </bookViews>
  <sheets>
    <sheet name="Beoordelingsmatrix KM" sheetId="1" r:id="rId1"/>
    <sheet name="Blad1" sheetId="4" state="hidden" r:id="rId2"/>
  </sheets>
  <calcPr calcId="145621"/>
</workbook>
</file>

<file path=xl/calcChain.xml><?xml version="1.0" encoding="utf-8"?>
<calcChain xmlns="http://schemas.openxmlformats.org/spreadsheetml/2006/main">
  <c r="I38" i="1" l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34" i="1"/>
  <c r="I35" i="1"/>
  <c r="I36" i="1"/>
  <c r="I37" i="1"/>
  <c r="I33" i="1"/>
  <c r="I30" i="1"/>
  <c r="I31" i="1"/>
  <c r="I32" i="1"/>
  <c r="I29" i="1"/>
  <c r="I25" i="1"/>
  <c r="I26" i="1"/>
  <c r="I27" i="1"/>
  <c r="I28" i="1"/>
  <c r="I24" i="1"/>
  <c r="I23" i="1"/>
  <c r="I20" i="1"/>
  <c r="I21" i="1"/>
  <c r="I16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I14" i="1" s="1"/>
  <c r="L89" i="1"/>
  <c r="I15" i="1" s="1"/>
  <c r="L90" i="1"/>
  <c r="L91" i="1"/>
  <c r="I17" i="1" s="1"/>
  <c r="L92" i="1"/>
  <c r="L93" i="1"/>
  <c r="I19" i="1" s="1"/>
  <c r="L94" i="1"/>
  <c r="L95" i="1"/>
  <c r="L96" i="1"/>
  <c r="I22" i="1" s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9" i="1"/>
  <c r="L10" i="1"/>
  <c r="L11" i="1"/>
  <c r="L12" i="1"/>
  <c r="L13" i="1"/>
  <c r="L14" i="1"/>
  <c r="L15" i="1"/>
  <c r="L16" i="1"/>
  <c r="L17" i="1"/>
  <c r="L18" i="1"/>
  <c r="L8" i="1"/>
  <c r="L7" i="1"/>
  <c r="L6" i="1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9" i="4"/>
  <c r="E30" i="1" l="1"/>
  <c r="D30" i="1"/>
  <c r="C30" i="1"/>
  <c r="E29" i="1"/>
  <c r="D29" i="1"/>
  <c r="C29" i="1"/>
  <c r="B29" i="1"/>
  <c r="B24" i="1"/>
  <c r="B30" i="1" s="1"/>
  <c r="B23" i="1"/>
  <c r="E17" i="1"/>
  <c r="E16" i="1"/>
  <c r="E15" i="1"/>
  <c r="E14" i="1"/>
  <c r="D14" i="1"/>
  <c r="D17" i="1" s="1"/>
  <c r="E31" i="1" l="1"/>
  <c r="D31" i="1"/>
  <c r="C31" i="1"/>
  <c r="B25" i="1" l="1"/>
  <c r="B31" i="1"/>
  <c r="E5" i="1"/>
  <c r="E10" i="1" s="1"/>
  <c r="F14" i="1"/>
  <c r="C6" i="1"/>
  <c r="F17" i="1" l="1"/>
  <c r="F16" i="1"/>
  <c r="F15" i="1"/>
  <c r="D15" i="1"/>
  <c r="D16" i="1"/>
  <c r="D32" i="1" l="1"/>
  <c r="E32" i="1"/>
  <c r="C32" i="1" l="1"/>
  <c r="D33" i="1" l="1"/>
  <c r="C33" i="1"/>
  <c r="E33" i="1"/>
</calcChain>
</file>

<file path=xl/sharedStrings.xml><?xml version="1.0" encoding="utf-8"?>
<sst xmlns="http://schemas.openxmlformats.org/spreadsheetml/2006/main" count="47" uniqueCount="38">
  <si>
    <t>Gunningcriteria</t>
  </si>
  <si>
    <t>Wegingsfactor</t>
  </si>
  <si>
    <t>Kwaliteit</t>
  </si>
  <si>
    <t>Totaal</t>
  </si>
  <si>
    <t>Cijfer</t>
  </si>
  <si>
    <t xml:space="preserve">Schaal </t>
  </si>
  <si>
    <t>Voorbeeld</t>
  </si>
  <si>
    <t>Uitkomst</t>
  </si>
  <si>
    <t>G1 Prijs</t>
  </si>
  <si>
    <t>G2 Kwaliteit</t>
  </si>
  <si>
    <t>Uitstekend</t>
  </si>
  <si>
    <t>Goed</t>
  </si>
  <si>
    <t>Voldoende</t>
  </si>
  <si>
    <t xml:space="preserve">Subwegingsfactor </t>
  </si>
  <si>
    <t>Omrekenfactor</t>
  </si>
  <si>
    <t>Leverancier A</t>
  </si>
  <si>
    <t>Leverancier B</t>
  </si>
  <si>
    <t>Leverancier C</t>
  </si>
  <si>
    <t>Prijs</t>
  </si>
  <si>
    <t>Onvoldoende</t>
  </si>
  <si>
    <t>Slecht</t>
  </si>
  <si>
    <t>Gebruikerstest</t>
  </si>
  <si>
    <t>Inrichtingsadvies</t>
  </si>
  <si>
    <t>Score Inrichtingsadvies</t>
  </si>
  <si>
    <t>Rangorde</t>
  </si>
  <si>
    <t>Inschrijfprijs</t>
  </si>
  <si>
    <t>Score</t>
  </si>
  <si>
    <t>Gebruikerstest experts</t>
  </si>
  <si>
    <t>Gebruikerstest medewerkers</t>
  </si>
  <si>
    <t>Score Gebruikerstest experts</t>
  </si>
  <si>
    <t>Score Gebruikerstest medewerkers</t>
  </si>
  <si>
    <t>Geen antwoord/geen testmeubilair aangeleverd</t>
  </si>
  <si>
    <t>Beoordelingsmatrix EA Kantoormeubilair</t>
  </si>
  <si>
    <t>waarde per punt</t>
  </si>
  <si>
    <t>Inschrijfsom</t>
  </si>
  <si>
    <t>punten</t>
  </si>
  <si>
    <t>startwaarde</t>
  </si>
  <si>
    <t>inschrijfsom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</si>
</sst>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_-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 tint="-4.9989318521683403E-2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64" fontId="0" fillId="0" borderId="0" xfId="0" applyNumberFormat="1"/>
    <xf numFmtId="1" fontId="0" fillId="0" borderId="0" xfId="0" applyNumberFormat="1"/>
    <xf numFmtId="0" fontId="7" fillId="0" borderId="0" xfId="0" applyFont="1" applyProtection="1"/>
    <xf numFmtId="0" fontId="0" fillId="0" borderId="0" xfId="0" applyProtection="1"/>
    <xf numFmtId="1" fontId="0" fillId="0" borderId="0" xfId="0" applyNumberFormat="1" applyProtection="1"/>
    <xf numFmtId="0" fontId="4" fillId="4" borderId="1" xfId="0" applyFont="1" applyFill="1" applyBorder="1" applyAlignment="1" applyProtection="1">
      <alignment horizontal="left" vertical="center" wrapText="1"/>
    </xf>
    <xf numFmtId="2" fontId="4" fillId="4" borderId="2" xfId="0" applyNumberFormat="1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justify" vertical="top" wrapText="1"/>
    </xf>
    <xf numFmtId="0" fontId="4" fillId="4" borderId="2" xfId="0" applyFont="1" applyFill="1" applyBorder="1" applyAlignment="1" applyProtection="1">
      <alignment horizontal="center" vertical="center" wrapText="1"/>
    </xf>
    <xf numFmtId="1" fontId="0" fillId="5" borderId="2" xfId="0" applyNumberFormat="1" applyFill="1" applyBorder="1" applyAlignment="1" applyProtection="1">
      <alignment horizontal="justify" vertical="top" wrapText="1"/>
    </xf>
    <xf numFmtId="0" fontId="1" fillId="5" borderId="2" xfId="0" applyNumberFormat="1" applyFont="1" applyFill="1" applyBorder="1" applyAlignment="1" applyProtection="1">
      <alignment horizontal="center" vertical="top" wrapText="1"/>
    </xf>
    <xf numFmtId="1" fontId="0" fillId="5" borderId="3" xfId="0" applyNumberFormat="1" applyFill="1" applyBorder="1" applyAlignment="1" applyProtection="1">
      <alignment horizontal="left" vertical="top" wrapText="1"/>
    </xf>
    <xf numFmtId="0" fontId="0" fillId="0" borderId="0" xfId="0" applyNumberFormat="1" applyProtection="1"/>
    <xf numFmtId="1" fontId="0" fillId="5" borderId="6" xfId="0" applyNumberFormat="1" applyFill="1" applyBorder="1" applyAlignment="1" applyProtection="1">
      <alignment horizontal="left" vertical="top" wrapText="1"/>
    </xf>
    <xf numFmtId="0" fontId="0" fillId="5" borderId="6" xfId="0" applyNumberFormat="1" applyFill="1" applyBorder="1" applyAlignment="1" applyProtection="1">
      <alignment horizontal="center" vertical="center"/>
    </xf>
    <xf numFmtId="1" fontId="0" fillId="5" borderId="3" xfId="0" applyNumberFormat="1" applyFill="1" applyBorder="1" applyAlignment="1" applyProtection="1">
      <alignment horizontal="left" vertical="center" wrapText="1"/>
    </xf>
    <xf numFmtId="0" fontId="0" fillId="5" borderId="2" xfId="0" applyNumberFormat="1" applyFill="1" applyBorder="1" applyAlignment="1" applyProtection="1">
      <alignment horizontal="center" vertical="top" wrapText="1"/>
    </xf>
    <xf numFmtId="164" fontId="0" fillId="0" borderId="0" xfId="0" applyNumberFormat="1" applyProtection="1"/>
    <xf numFmtId="3" fontId="0" fillId="0" borderId="0" xfId="0" applyNumberFormat="1" applyProtection="1"/>
    <xf numFmtId="0" fontId="0" fillId="5" borderId="5" xfId="0" applyFill="1" applyBorder="1" applyAlignment="1" applyProtection="1">
      <alignment horizontal="left" vertical="top" wrapText="1"/>
    </xf>
    <xf numFmtId="0" fontId="0" fillId="5" borderId="5" xfId="0" applyFill="1" applyBorder="1" applyAlignment="1" applyProtection="1">
      <alignment horizontal="center" vertical="center"/>
    </xf>
    <xf numFmtId="1" fontId="6" fillId="6" borderId="3" xfId="0" applyNumberFormat="1" applyFont="1" applyFill="1" applyBorder="1" applyAlignment="1" applyProtection="1">
      <alignment horizontal="left" vertical="center" wrapText="1"/>
    </xf>
    <xf numFmtId="0" fontId="6" fillId="6" borderId="2" xfId="0" applyNumberFormat="1" applyFont="1" applyFill="1" applyBorder="1" applyAlignment="1" applyProtection="1">
      <alignment horizontal="center" vertical="center" wrapText="1"/>
    </xf>
    <xf numFmtId="0" fontId="0" fillId="5" borderId="7" xfId="0" applyFill="1" applyBorder="1" applyAlignment="1" applyProtection="1">
      <alignment horizontal="left" vertical="top" wrapText="1"/>
    </xf>
    <xf numFmtId="0" fontId="0" fillId="5" borderId="7" xfId="0" applyFill="1" applyBorder="1" applyAlignment="1" applyProtection="1">
      <alignment horizontal="center" vertical="center"/>
    </xf>
    <xf numFmtId="1" fontId="0" fillId="5" borderId="3" xfId="0" applyNumberFormat="1" applyFill="1" applyBorder="1" applyAlignment="1" applyProtection="1">
      <alignment horizontal="left" vertical="center"/>
    </xf>
    <xf numFmtId="1" fontId="3" fillId="2" borderId="3" xfId="0" applyNumberFormat="1" applyFont="1" applyFill="1" applyBorder="1" applyAlignment="1" applyProtection="1">
      <alignment horizontal="justify" vertical="top" wrapText="1"/>
    </xf>
    <xf numFmtId="0" fontId="3" fillId="2" borderId="4" xfId="0" applyNumberFormat="1" applyFont="1" applyFill="1" applyBorder="1" applyAlignment="1" applyProtection="1">
      <alignment horizontal="justify" vertical="top" wrapText="1"/>
    </xf>
    <xf numFmtId="1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3" fillId="0" borderId="2" xfId="0" applyFont="1" applyBorder="1" applyProtection="1"/>
    <xf numFmtId="0" fontId="4" fillId="4" borderId="3" xfId="0" applyFont="1" applyFill="1" applyBorder="1" applyAlignment="1" applyProtection="1">
      <alignment horizontal="center" vertical="center" wrapText="1"/>
    </xf>
    <xf numFmtId="0" fontId="0" fillId="5" borderId="3" xfId="0" applyFill="1" applyBorder="1" applyAlignment="1" applyProtection="1">
      <alignment horizontal="left" vertical="top" wrapText="1"/>
    </xf>
    <xf numFmtId="0" fontId="0" fillId="5" borderId="2" xfId="0" applyFill="1" applyBorder="1" applyAlignment="1" applyProtection="1">
      <alignment horizontal="center" vertical="center"/>
    </xf>
    <xf numFmtId="2" fontId="0" fillId="5" borderId="2" xfId="0" applyNumberForma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4" fillId="4" borderId="1" xfId="0" applyFont="1" applyFill="1" applyBorder="1" applyAlignment="1" applyProtection="1">
      <alignment horizontal="justify" vertical="top" wrapText="1"/>
    </xf>
    <xf numFmtId="0" fontId="4" fillId="4" borderId="6" xfId="0" applyFont="1" applyFill="1" applyBorder="1" applyAlignment="1" applyProtection="1">
      <alignment horizontal="justify" vertical="top" wrapText="1"/>
    </xf>
    <xf numFmtId="0" fontId="0" fillId="5" borderId="2" xfId="0" applyFill="1" applyBorder="1" applyProtection="1"/>
    <xf numFmtId="1" fontId="0" fillId="5" borderId="2" xfId="0" applyNumberFormat="1" applyFill="1" applyBorder="1" applyAlignment="1" applyProtection="1">
      <alignment vertical="center" wrapText="1"/>
    </xf>
    <xf numFmtId="0" fontId="0" fillId="0" borderId="0" xfId="0" applyBorder="1" applyAlignment="1" applyProtection="1">
      <alignment horizontal="left" wrapText="1"/>
    </xf>
    <xf numFmtId="0" fontId="0" fillId="0" borderId="0" xfId="0" applyBorder="1" applyProtection="1"/>
    <xf numFmtId="2" fontId="0" fillId="5" borderId="3" xfId="0" applyNumberForma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left" wrapText="1"/>
    </xf>
    <xf numFmtId="2" fontId="2" fillId="3" borderId="0" xfId="0" applyNumberFormat="1" applyFont="1" applyFill="1" applyBorder="1" applyAlignment="1" applyProtection="1">
      <alignment horizontal="center" vertical="center"/>
    </xf>
    <xf numFmtId="2" fontId="2" fillId="3" borderId="5" xfId="0" applyNumberFormat="1" applyFont="1" applyFill="1" applyBorder="1" applyAlignment="1" applyProtection="1">
      <alignment horizontal="center" vertical="center"/>
    </xf>
    <xf numFmtId="0" fontId="0" fillId="5" borderId="3" xfId="0" applyFill="1" applyBorder="1" applyAlignment="1" applyProtection="1">
      <alignment horizontal="center" vertical="center"/>
    </xf>
    <xf numFmtId="1" fontId="5" fillId="0" borderId="2" xfId="0" applyNumberFormat="1" applyFont="1" applyFill="1" applyBorder="1" applyAlignment="1" applyProtection="1">
      <alignment horizontal="center" vertical="center"/>
      <protection locked="0"/>
    </xf>
    <xf numFmtId="164" fontId="0" fillId="0" borderId="8" xfId="0" applyNumberFormat="1" applyBorder="1" applyAlignment="1" applyProtection="1">
      <alignment horizontal="center" vertical="center"/>
      <protection locked="0"/>
    </xf>
    <xf numFmtId="164" fontId="0" fillId="0" borderId="9" xfId="0" applyNumberFormat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1" fontId="5" fillId="0" borderId="3" xfId="0" applyNumberFormat="1" applyFont="1" applyFill="1" applyBorder="1" applyAlignment="1" applyProtection="1">
      <alignment horizontal="center" vertical="center"/>
      <protection locked="0"/>
    </xf>
    <xf numFmtId="164" fontId="0" fillId="5" borderId="10" xfId="0" applyNumberFormat="1" applyFill="1" applyBorder="1" applyAlignment="1" applyProtection="1">
      <alignment horizontal="center" vertical="center"/>
    </xf>
    <xf numFmtId="164" fontId="0" fillId="5" borderId="11" xfId="0" applyNumberFormat="1" applyFill="1" applyBorder="1" applyAlignment="1" applyProtection="1">
      <alignment horizontal="center" vertical="center"/>
    </xf>
    <xf numFmtId="164" fontId="0" fillId="5" borderId="12" xfId="0" applyNumberFormat="1" applyFill="1" applyBorder="1" applyAlignment="1" applyProtection="1">
      <alignment horizontal="center" vertical="center"/>
    </xf>
    <xf numFmtId="3" fontId="0" fillId="5" borderId="8" xfId="0" applyNumberFormat="1" applyFill="1" applyBorder="1" applyAlignment="1" applyProtection="1">
      <alignment horizontal="center" vertical="center"/>
    </xf>
    <xf numFmtId="3" fontId="0" fillId="5" borderId="13" xfId="0" applyNumberFormat="1" applyFill="1" applyBorder="1" applyAlignment="1" applyProtection="1">
      <alignment horizontal="center" vertical="center"/>
    </xf>
    <xf numFmtId="0" fontId="0" fillId="5" borderId="13" xfId="0" applyFill="1" applyBorder="1" applyAlignment="1" applyProtection="1">
      <alignment horizontal="center" vertical="center"/>
    </xf>
    <xf numFmtId="3" fontId="0" fillId="5" borderId="14" xfId="0" applyNumberFormat="1" applyFill="1" applyBorder="1" applyAlignment="1" applyProtection="1">
      <alignment horizontal="center" vertical="center"/>
    </xf>
  </cellXfs>
  <cellStyles count="1">
    <cellStyle name="Standaard" xfId="0" builtinId="0"/>
  </cellStyles>
  <dxfs count="1">
    <dxf>
      <fill>
        <patternFill>
          <bgColor theme="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34</xdr:row>
      <xdr:rowOff>104774</xdr:rowOff>
    </xdr:from>
    <xdr:to>
      <xdr:col>5</xdr:col>
      <xdr:colOff>600075</xdr:colOff>
      <xdr:row>51</xdr:row>
      <xdr:rowOff>19050</xdr:rowOff>
    </xdr:to>
    <xdr:sp macro="" textlink="">
      <xdr:nvSpPr>
        <xdr:cNvPr id="3" name="Tekstvak 2"/>
        <xdr:cNvSpPr txBox="1"/>
      </xdr:nvSpPr>
      <xdr:spPr>
        <a:xfrm>
          <a:off x="219075" y="6972299"/>
          <a:ext cx="5905500" cy="26670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Gebruiksaanwijzing</a:t>
          </a:r>
          <a:r>
            <a:rPr lang="nl-NL" sz="1100" b="1" baseline="0"/>
            <a:t> Beoordelingsmatrix:</a:t>
          </a:r>
        </a:p>
        <a:p>
          <a:endParaRPr lang="nl-NL" sz="1100" baseline="0"/>
        </a:p>
        <a:p>
          <a:r>
            <a:rPr lang="nl-NL" sz="1100" baseline="0"/>
            <a:t>Deze Beoordelingsmatrix dient voor Inschrijver slechts ter inzage in het gunningssysteem van Opdrachtgever. Deze Beoordelingsmatrix betreft geen invulbijlage en hoeft dus </a:t>
          </a:r>
          <a:r>
            <a:rPr lang="nl-NL" sz="1100" u="sng" baseline="0"/>
            <a:t>niet</a:t>
          </a:r>
          <a:r>
            <a:rPr lang="nl-NL" sz="1100" baseline="0"/>
            <a:t> te worden ingediend bij de Inschrijving. </a:t>
          </a:r>
        </a:p>
        <a:p>
          <a:endParaRPr lang="nl-NL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/>
            <a:t>De</a:t>
          </a:r>
          <a:r>
            <a:rPr lang="nl-NL" sz="1100" baseline="0"/>
            <a:t> in het voorbeeldingevulde getallen zijn slechts een indicatie. Deze getallen (in de witte velden) kunnen door Inschrijver worden aangepast, om er achter te komen 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welk effect dit heeft op het eindresultaat.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Het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aantal punten voor de prijs kan aan de hand van de prijstabel handmatig worden ingevuld.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u="sng">
              <a:effectLst/>
            </a:rPr>
            <a:t>Toekenning punten:</a:t>
          </a:r>
        </a:p>
        <a:p>
          <a:r>
            <a:rPr lang="nl-NL" sz="1100"/>
            <a:t>Indien een Inschrijver inschrijft met een Inschrijfprijs van €994.999, wordt naar beneden afgerond. Dat betekent</a:t>
          </a:r>
          <a:r>
            <a:rPr lang="nl-NL" sz="1100" baseline="0"/>
            <a:t> dat er in dit geval 45 punten worden toegekend. Met andere woorden, er wordt afgerond op €5000,-.</a:t>
          </a:r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156"/>
  <sheetViews>
    <sheetView tabSelected="1" workbookViewId="0">
      <selection activeCell="O26" sqref="O26"/>
    </sheetView>
  </sheetViews>
  <sheetFormatPr defaultRowHeight="12.75" x14ac:dyDescent="0.2"/>
  <cols>
    <col min="1" max="1" width="9.140625" style="4"/>
    <col min="2" max="2" width="26" style="4" customWidth="1"/>
    <col min="3" max="3" width="15.42578125" style="4" customWidth="1"/>
    <col min="4" max="4" width="15.140625" style="4" customWidth="1"/>
    <col min="5" max="5" width="17.140625" style="4" customWidth="1"/>
    <col min="6" max="6" width="17.7109375" style="4" customWidth="1"/>
    <col min="7" max="7" width="6.42578125" style="4" customWidth="1"/>
    <col min="8" max="8" width="14.28515625" style="4" customWidth="1"/>
    <col min="9" max="9" width="9" style="4" customWidth="1"/>
    <col min="10" max="10" width="23.140625" style="4" customWidth="1"/>
    <col min="11" max="11" width="14.28515625" style="4" hidden="1" customWidth="1"/>
    <col min="12" max="12" width="10.5703125" style="4" hidden="1" customWidth="1"/>
    <col min="13" max="14" width="9.140625" style="4"/>
    <col min="15" max="15" width="9.7109375" style="4" bestFit="1" customWidth="1"/>
    <col min="16" max="16" width="12.28515625" style="4" bestFit="1" customWidth="1"/>
    <col min="17" max="17" width="11.140625" style="4" customWidth="1"/>
    <col min="18" max="18" width="18.42578125" style="4" customWidth="1"/>
    <col min="19" max="19" width="10.5703125" style="4" bestFit="1" customWidth="1"/>
    <col min="20" max="16384" width="9.140625" style="4"/>
  </cols>
  <sheetData>
    <row r="2" spans="2:15" ht="18" x14ac:dyDescent="0.25">
      <c r="B2" s="3" t="s">
        <v>32</v>
      </c>
    </row>
    <row r="3" spans="2:15" ht="13.5" thickBot="1" x14ac:dyDescent="0.25">
      <c r="K3" s="4" t="s">
        <v>33</v>
      </c>
      <c r="L3" s="5" t="s">
        <v>36</v>
      </c>
    </row>
    <row r="4" spans="2:15" ht="26.25" thickBot="1" x14ac:dyDescent="0.25">
      <c r="B4" s="6" t="s">
        <v>0</v>
      </c>
      <c r="C4" s="7" t="s">
        <v>1</v>
      </c>
      <c r="D4" s="8"/>
      <c r="E4" s="9" t="s">
        <v>13</v>
      </c>
      <c r="K4" s="4">
        <v>6850</v>
      </c>
      <c r="L4" s="5">
        <v>190</v>
      </c>
    </row>
    <row r="5" spans="2:15" ht="13.5" thickBot="1" x14ac:dyDescent="0.25">
      <c r="B5" s="10" t="s">
        <v>8</v>
      </c>
      <c r="C5" s="11">
        <v>70</v>
      </c>
      <c r="D5" s="12" t="s">
        <v>14</v>
      </c>
      <c r="E5" s="11">
        <f>C5</f>
        <v>70</v>
      </c>
      <c r="J5" s="13"/>
      <c r="K5" s="4" t="s">
        <v>37</v>
      </c>
      <c r="L5" s="5" t="s">
        <v>35</v>
      </c>
    </row>
    <row r="6" spans="2:15" ht="13.5" thickBot="1" x14ac:dyDescent="0.25">
      <c r="B6" s="14" t="s">
        <v>9</v>
      </c>
      <c r="C6" s="15">
        <f>C10-C5</f>
        <v>30</v>
      </c>
      <c r="D6" s="16" t="s">
        <v>21</v>
      </c>
      <c r="E6" s="17">
        <v>20</v>
      </c>
      <c r="K6" s="18">
        <v>0</v>
      </c>
      <c r="L6" s="19">
        <f>L$4-(K6/K$4)</f>
        <v>190</v>
      </c>
    </row>
    <row r="7" spans="2:15" ht="26.25" thickBot="1" x14ac:dyDescent="0.25">
      <c r="B7" s="20"/>
      <c r="C7" s="21"/>
      <c r="D7" s="22" t="s">
        <v>27</v>
      </c>
      <c r="E7" s="23">
        <v>12</v>
      </c>
      <c r="K7" s="18">
        <v>10000</v>
      </c>
      <c r="L7" s="19">
        <f>L$4-(K7/K$4)</f>
        <v>188.54014598540147</v>
      </c>
    </row>
    <row r="8" spans="2:15" ht="26.25" thickBot="1" x14ac:dyDescent="0.25">
      <c r="B8" s="20"/>
      <c r="C8" s="21"/>
      <c r="D8" s="22" t="s">
        <v>28</v>
      </c>
      <c r="E8" s="23">
        <v>8</v>
      </c>
      <c r="K8" s="18">
        <v>20000</v>
      </c>
      <c r="L8" s="19">
        <f>L$4-(K8/K$4)</f>
        <v>187.08029197080293</v>
      </c>
    </row>
    <row r="9" spans="2:15" ht="13.5" thickBot="1" x14ac:dyDescent="0.25">
      <c r="B9" s="24"/>
      <c r="C9" s="25"/>
      <c r="D9" s="26" t="s">
        <v>22</v>
      </c>
      <c r="E9" s="11">
        <v>10</v>
      </c>
      <c r="K9" s="18">
        <v>30000</v>
      </c>
      <c r="L9" s="19">
        <f>L$4-(K9/K$4)</f>
        <v>185.62043795620437</v>
      </c>
    </row>
    <row r="10" spans="2:15" ht="13.5" thickBot="1" x14ac:dyDescent="0.25">
      <c r="B10" s="27" t="s">
        <v>3</v>
      </c>
      <c r="C10" s="28">
        <v>100</v>
      </c>
      <c r="D10" s="29"/>
      <c r="E10" s="30">
        <f>E5+E6+E9</f>
        <v>100</v>
      </c>
      <c r="K10" s="18">
        <v>40000</v>
      </c>
      <c r="L10" s="19">
        <f>L$4-(K10/K$4)</f>
        <v>184.16058394160584</v>
      </c>
    </row>
    <row r="11" spans="2:15" ht="13.5" thickBot="1" x14ac:dyDescent="0.25">
      <c r="K11" s="18">
        <v>50000</v>
      </c>
      <c r="L11" s="19">
        <f>L$4-(K11/K$4)</f>
        <v>182.7007299270073</v>
      </c>
    </row>
    <row r="12" spans="2:15" ht="13.5" thickBot="1" x14ac:dyDescent="0.25">
      <c r="B12" s="31" t="s">
        <v>2</v>
      </c>
      <c r="H12" s="31" t="s">
        <v>18</v>
      </c>
      <c r="K12" s="18">
        <v>60000</v>
      </c>
      <c r="L12" s="19">
        <f>L$4-(K12/K$4)</f>
        <v>181.24087591240877</v>
      </c>
    </row>
    <row r="13" spans="2:15" ht="41.25" customHeight="1" thickBot="1" x14ac:dyDescent="0.25">
      <c r="B13" s="6" t="s">
        <v>5</v>
      </c>
      <c r="C13" s="7" t="s">
        <v>4</v>
      </c>
      <c r="D13" s="8" t="s">
        <v>29</v>
      </c>
      <c r="E13" s="8" t="s">
        <v>30</v>
      </c>
      <c r="F13" s="8" t="s">
        <v>23</v>
      </c>
      <c r="H13" s="32" t="s">
        <v>25</v>
      </c>
      <c r="I13" s="9" t="s">
        <v>26</v>
      </c>
      <c r="K13" s="18">
        <v>70000</v>
      </c>
      <c r="L13" s="19">
        <f>L$4-(K13/K$4)</f>
        <v>179.78102189781021</v>
      </c>
    </row>
    <row r="14" spans="2:15" ht="13.5" thickBot="1" x14ac:dyDescent="0.25">
      <c r="B14" s="33" t="s">
        <v>10</v>
      </c>
      <c r="C14" s="34">
        <v>10</v>
      </c>
      <c r="D14" s="35">
        <f>E7</f>
        <v>12</v>
      </c>
      <c r="E14" s="35">
        <f>E8</f>
        <v>8</v>
      </c>
      <c r="F14" s="35">
        <f>E9</f>
        <v>10</v>
      </c>
      <c r="H14" s="56">
        <v>820000</v>
      </c>
      <c r="I14" s="59">
        <f>L88</f>
        <v>70.291970802919707</v>
      </c>
      <c r="K14" s="18">
        <v>80000</v>
      </c>
      <c r="L14" s="19">
        <f>L$4-(K14/K$4)</f>
        <v>178.32116788321167</v>
      </c>
      <c r="M14" s="19"/>
      <c r="O14" s="18"/>
    </row>
    <row r="15" spans="2:15" ht="13.5" thickBot="1" x14ac:dyDescent="0.25">
      <c r="B15" s="33" t="s">
        <v>11</v>
      </c>
      <c r="C15" s="34">
        <v>8</v>
      </c>
      <c r="D15" s="35">
        <f>D14*0.8</f>
        <v>9.6000000000000014</v>
      </c>
      <c r="E15" s="35">
        <f>E14*0.8</f>
        <v>6.4</v>
      </c>
      <c r="F15" s="35">
        <f>F14*0.8</f>
        <v>8</v>
      </c>
      <c r="H15" s="57">
        <v>830000</v>
      </c>
      <c r="I15" s="60">
        <f>L89</f>
        <v>68.832116788321173</v>
      </c>
      <c r="K15" s="18">
        <v>90000</v>
      </c>
      <c r="L15" s="19">
        <f>L$4-(K15/K$4)</f>
        <v>176.86131386861314</v>
      </c>
      <c r="O15" s="18"/>
    </row>
    <row r="16" spans="2:15" ht="13.5" thickBot="1" x14ac:dyDescent="0.25">
      <c r="B16" s="33" t="s">
        <v>12</v>
      </c>
      <c r="C16" s="34">
        <v>6</v>
      </c>
      <c r="D16" s="35">
        <f>D14*0.6</f>
        <v>7.1999999999999993</v>
      </c>
      <c r="E16" s="35">
        <f>E14*0.6</f>
        <v>4.8</v>
      </c>
      <c r="F16" s="35">
        <f>F14*0.6</f>
        <v>6</v>
      </c>
      <c r="H16" s="57">
        <v>840000</v>
      </c>
      <c r="I16" s="60">
        <f>L90</f>
        <v>67.372262773722625</v>
      </c>
      <c r="K16" s="18">
        <v>100000</v>
      </c>
      <c r="L16" s="19">
        <f>L$4-(K16/K$4)</f>
        <v>175.4014598540146</v>
      </c>
      <c r="O16" s="18"/>
    </row>
    <row r="17" spans="2:15" ht="13.5" thickBot="1" x14ac:dyDescent="0.25">
      <c r="B17" s="33" t="s">
        <v>19</v>
      </c>
      <c r="C17" s="34">
        <v>4</v>
      </c>
      <c r="D17" s="35">
        <f>D14*0.4</f>
        <v>4.8000000000000007</v>
      </c>
      <c r="E17" s="35">
        <f>E14*0.4</f>
        <v>3.2</v>
      </c>
      <c r="F17" s="35">
        <f>F14*0.4</f>
        <v>4</v>
      </c>
      <c r="H17" s="57">
        <v>850000</v>
      </c>
      <c r="I17" s="60">
        <f>L91</f>
        <v>65.912408759124091</v>
      </c>
      <c r="K17" s="18">
        <v>110000</v>
      </c>
      <c r="L17" s="19">
        <f>L$4-(K17/K$4)</f>
        <v>173.94160583941607</v>
      </c>
      <c r="O17" s="18"/>
    </row>
    <row r="18" spans="2:15" ht="13.5" thickBot="1" x14ac:dyDescent="0.25">
      <c r="B18" s="33" t="s">
        <v>20</v>
      </c>
      <c r="C18" s="34">
        <v>2</v>
      </c>
      <c r="D18" s="35">
        <v>0</v>
      </c>
      <c r="E18" s="35">
        <v>0</v>
      </c>
      <c r="F18" s="35">
        <v>0</v>
      </c>
      <c r="H18" s="57">
        <v>860000</v>
      </c>
      <c r="I18" s="61">
        <v>64</v>
      </c>
      <c r="K18" s="18">
        <v>120000</v>
      </c>
      <c r="L18" s="19">
        <f>L$4-(K18/K$4)</f>
        <v>172.48175182481751</v>
      </c>
      <c r="O18" s="18"/>
    </row>
    <row r="19" spans="2:15" ht="26.25" thickBot="1" x14ac:dyDescent="0.25">
      <c r="B19" s="33" t="s">
        <v>31</v>
      </c>
      <c r="C19" s="34">
        <v>0</v>
      </c>
      <c r="D19" s="35">
        <v>0</v>
      </c>
      <c r="E19" s="35">
        <v>0</v>
      </c>
      <c r="F19" s="35">
        <v>0</v>
      </c>
      <c r="H19" s="57">
        <v>870000</v>
      </c>
      <c r="I19" s="60">
        <f>L93</f>
        <v>62.992700729927009</v>
      </c>
      <c r="K19" s="18">
        <v>130000</v>
      </c>
      <c r="L19" s="19">
        <f>L$4-(K19/K$4)</f>
        <v>171.02189781021897</v>
      </c>
      <c r="M19" s="19"/>
      <c r="O19" s="18"/>
    </row>
    <row r="20" spans="2:15" ht="13.5" thickBot="1" x14ac:dyDescent="0.25">
      <c r="H20" s="57">
        <v>880000</v>
      </c>
      <c r="I20" s="60">
        <f>L94</f>
        <v>61.532846715328475</v>
      </c>
      <c r="J20" s="36"/>
      <c r="K20" s="18">
        <v>140000</v>
      </c>
      <c r="L20" s="19">
        <f>L$4-(K20/K$4)</f>
        <v>169.56204379562044</v>
      </c>
      <c r="O20" s="18"/>
    </row>
    <row r="21" spans="2:15" ht="13.5" thickBot="1" x14ac:dyDescent="0.25">
      <c r="B21" s="37" t="s">
        <v>6</v>
      </c>
      <c r="C21" s="37" t="s">
        <v>15</v>
      </c>
      <c r="D21" s="37" t="s">
        <v>16</v>
      </c>
      <c r="E21" s="38" t="s">
        <v>17</v>
      </c>
      <c r="H21" s="57">
        <v>890000</v>
      </c>
      <c r="I21" s="60">
        <f>L95</f>
        <v>60.072992700729941</v>
      </c>
      <c r="K21" s="18">
        <v>150000</v>
      </c>
      <c r="L21" s="19">
        <f>L$4-(K21/K$4)</f>
        <v>168.10218978102191</v>
      </c>
      <c r="O21" s="18"/>
    </row>
    <row r="22" spans="2:15" ht="13.5" thickBot="1" x14ac:dyDescent="0.25">
      <c r="B22" s="39" t="s">
        <v>18</v>
      </c>
      <c r="C22" s="49">
        <v>820000</v>
      </c>
      <c r="D22" s="50">
        <v>1000000</v>
      </c>
      <c r="E22" s="51">
        <v>1300000</v>
      </c>
      <c r="H22" s="57">
        <v>900000</v>
      </c>
      <c r="I22" s="60">
        <f>L96</f>
        <v>58.613138686131379</v>
      </c>
      <c r="K22" s="18">
        <v>160000</v>
      </c>
      <c r="L22" s="19">
        <f>L$4-(K22/K$4)</f>
        <v>166.64233576642334</v>
      </c>
      <c r="O22" s="18"/>
    </row>
    <row r="23" spans="2:15" ht="13.5" thickBot="1" x14ac:dyDescent="0.25">
      <c r="B23" s="40" t="str">
        <f>D7</f>
        <v>Gebruikerstest experts</v>
      </c>
      <c r="C23" s="52">
        <v>6</v>
      </c>
      <c r="D23" s="53">
        <v>6</v>
      </c>
      <c r="E23" s="52">
        <v>10</v>
      </c>
      <c r="H23" s="57">
        <v>910000</v>
      </c>
      <c r="I23" s="60">
        <f>L97</f>
        <v>57.153284671532845</v>
      </c>
      <c r="K23" s="18">
        <v>170000</v>
      </c>
      <c r="L23" s="19">
        <f>L$4-(K23/K$4)</f>
        <v>165.18248175182481</v>
      </c>
      <c r="O23" s="18"/>
    </row>
    <row r="24" spans="2:15" ht="13.5" thickBot="1" x14ac:dyDescent="0.25">
      <c r="B24" s="40" t="str">
        <f>D8</f>
        <v>Gebruikerstest medewerkers</v>
      </c>
      <c r="C24" s="52">
        <v>6</v>
      </c>
      <c r="D24" s="53">
        <v>6</v>
      </c>
      <c r="E24" s="52">
        <v>8</v>
      </c>
      <c r="H24" s="57">
        <v>920000</v>
      </c>
      <c r="I24" s="60">
        <f>L98</f>
        <v>55.693430656934311</v>
      </c>
      <c r="K24" s="18">
        <v>180000</v>
      </c>
      <c r="L24" s="19">
        <f>L$4-(K24/K$4)</f>
        <v>163.72262773722628</v>
      </c>
      <c r="O24" s="18"/>
    </row>
    <row r="25" spans="2:15" ht="13.5" thickBot="1" x14ac:dyDescent="0.25">
      <c r="B25" s="40" t="str">
        <f>D9</f>
        <v>Inrichtingsadvies</v>
      </c>
      <c r="C25" s="54">
        <v>6</v>
      </c>
      <c r="D25" s="53">
        <v>6</v>
      </c>
      <c r="E25" s="52">
        <v>10</v>
      </c>
      <c r="H25" s="57">
        <v>930000</v>
      </c>
      <c r="I25" s="60">
        <f t="shared" ref="I25:I28" si="0">L99</f>
        <v>54.233576642335777</v>
      </c>
      <c r="K25" s="18">
        <v>190000</v>
      </c>
      <c r="L25" s="19">
        <f>L$4-(K25/K$4)</f>
        <v>162.26277372262774</v>
      </c>
      <c r="O25" s="18"/>
    </row>
    <row r="26" spans="2:15" ht="13.5" thickBot="1" x14ac:dyDescent="0.25">
      <c r="B26" s="41"/>
      <c r="C26" s="42"/>
      <c r="D26" s="42"/>
      <c r="E26" s="42"/>
      <c r="F26" s="42"/>
      <c r="H26" s="57">
        <v>940000</v>
      </c>
      <c r="I26" s="60">
        <f t="shared" si="0"/>
        <v>52.773722627737214</v>
      </c>
      <c r="K26" s="18">
        <v>200000</v>
      </c>
      <c r="L26" s="19">
        <f>L$4-(K26/K$4)</f>
        <v>160.80291970802921</v>
      </c>
      <c r="O26" s="18"/>
    </row>
    <row r="27" spans="2:15" ht="13.5" thickBot="1" x14ac:dyDescent="0.25">
      <c r="B27" s="37" t="s">
        <v>7</v>
      </c>
      <c r="C27" s="37" t="s">
        <v>15</v>
      </c>
      <c r="D27" s="37" t="s">
        <v>16</v>
      </c>
      <c r="E27" s="38" t="s">
        <v>17</v>
      </c>
      <c r="H27" s="57">
        <v>950000</v>
      </c>
      <c r="I27" s="60">
        <f t="shared" si="0"/>
        <v>51.313868613138681</v>
      </c>
      <c r="K27" s="18">
        <v>210000</v>
      </c>
      <c r="L27" s="19">
        <f>L$4-(K27/K$4)</f>
        <v>159.34306569343065</v>
      </c>
      <c r="O27" s="18"/>
    </row>
    <row r="28" spans="2:15" ht="13.5" thickBot="1" x14ac:dyDescent="0.25">
      <c r="B28" s="39" t="s">
        <v>18</v>
      </c>
      <c r="C28" s="48">
        <v>70</v>
      </c>
      <c r="D28" s="55">
        <v>44</v>
      </c>
      <c r="E28" s="48">
        <v>0</v>
      </c>
      <c r="H28" s="57">
        <v>960000</v>
      </c>
      <c r="I28" s="60">
        <f t="shared" si="0"/>
        <v>49.854014598540147</v>
      </c>
      <c r="K28" s="18">
        <v>220000</v>
      </c>
      <c r="L28" s="19">
        <f>L$4-(K28/K$4)</f>
        <v>157.88321167883211</v>
      </c>
      <c r="O28" s="18"/>
    </row>
    <row r="29" spans="2:15" ht="13.5" thickBot="1" x14ac:dyDescent="0.25">
      <c r="B29" s="40" t="str">
        <f>B23</f>
        <v>Gebruikerstest experts</v>
      </c>
      <c r="C29" s="35">
        <f>IF(C23&lt;6,0,C23)*(E7/10)</f>
        <v>7.1999999999999993</v>
      </c>
      <c r="D29" s="43">
        <f>IF(D23&lt;6,0,D23)*(E7/10)</f>
        <v>7.1999999999999993</v>
      </c>
      <c r="E29" s="35">
        <f>IF(E23&lt;6,0,E23)*(E7/10)</f>
        <v>12</v>
      </c>
      <c r="H29" s="57">
        <v>970000</v>
      </c>
      <c r="I29" s="60">
        <f>L103</f>
        <v>48.394160583941613</v>
      </c>
      <c r="K29" s="18">
        <v>230000</v>
      </c>
      <c r="L29" s="19">
        <f>L$4-(K29/K$4)</f>
        <v>156.42335766423358</v>
      </c>
      <c r="O29" s="18"/>
    </row>
    <row r="30" spans="2:15" ht="13.5" thickBot="1" x14ac:dyDescent="0.25">
      <c r="B30" s="40" t="str">
        <f>B24</f>
        <v>Gebruikerstest medewerkers</v>
      </c>
      <c r="C30" s="35">
        <f>IF(C24&lt;6,0,C24)*(E8/10)</f>
        <v>4.8000000000000007</v>
      </c>
      <c r="D30" s="35">
        <f>IF(D24&lt;6,0,D24)*(E8/10)</f>
        <v>4.8000000000000007</v>
      </c>
      <c r="E30" s="35">
        <f>IF(E24&lt;6,0,E24)*(E8/10)</f>
        <v>6.4</v>
      </c>
      <c r="H30" s="57">
        <v>980000</v>
      </c>
      <c r="I30" s="60">
        <f t="shared" ref="I30:I62" si="1">L104</f>
        <v>46.934306569343079</v>
      </c>
      <c r="K30" s="18">
        <v>240000</v>
      </c>
      <c r="L30" s="19">
        <f>L$4-(K30/K$4)</f>
        <v>154.96350364963504</v>
      </c>
      <c r="O30" s="18"/>
    </row>
    <row r="31" spans="2:15" ht="13.5" thickBot="1" x14ac:dyDescent="0.25">
      <c r="B31" s="40" t="str">
        <f>D9</f>
        <v>Inrichtingsadvies</v>
      </c>
      <c r="C31" s="35">
        <f>IF(C25&lt;6,0,C25)*(E9/10)</f>
        <v>6</v>
      </c>
      <c r="D31" s="43">
        <f>IF(D25&lt;6,0,D25)*(E9/10)</f>
        <v>6</v>
      </c>
      <c r="E31" s="35">
        <f>IF(E25&lt;6,0,E25)*(E9/10)</f>
        <v>10</v>
      </c>
      <c r="H31" s="57">
        <v>990000</v>
      </c>
      <c r="I31" s="60">
        <f t="shared" si="1"/>
        <v>45.474452554744516</v>
      </c>
      <c r="K31" s="18">
        <v>250000</v>
      </c>
      <c r="L31" s="19">
        <f>L$4-(K31/K$4)</f>
        <v>153.50364963503648</v>
      </c>
      <c r="O31" s="18"/>
    </row>
    <row r="32" spans="2:15" ht="13.5" thickBot="1" x14ac:dyDescent="0.25">
      <c r="B32" s="44" t="s">
        <v>3</v>
      </c>
      <c r="C32" s="45">
        <f>SUM(C28:C31)</f>
        <v>88</v>
      </c>
      <c r="D32" s="45">
        <f>SUM(D28:D31)</f>
        <v>62</v>
      </c>
      <c r="E32" s="46">
        <f>SUM(E28:E31)</f>
        <v>28.4</v>
      </c>
      <c r="H32" s="57">
        <v>1000000</v>
      </c>
      <c r="I32" s="60">
        <f t="shared" si="1"/>
        <v>44.014598540145982</v>
      </c>
      <c r="K32" s="18">
        <v>260000</v>
      </c>
      <c r="L32" s="19">
        <f>L$4-(K32/K$4)</f>
        <v>152.04379562043795</v>
      </c>
      <c r="O32" s="18"/>
    </row>
    <row r="33" spans="2:16" ht="13.5" thickBot="1" x14ac:dyDescent="0.25">
      <c r="B33" s="39" t="s">
        <v>24</v>
      </c>
      <c r="C33" s="47">
        <f>RANK(C32,$C32:E32,0)</f>
        <v>1</v>
      </c>
      <c r="D33" s="47">
        <f>RANK(D32,$C32:E32,0)</f>
        <v>2</v>
      </c>
      <c r="E33" s="34">
        <f>RANK(E32,$C32:E32,0)</f>
        <v>3</v>
      </c>
      <c r="H33" s="57">
        <v>1010000</v>
      </c>
      <c r="I33" s="60">
        <f t="shared" si="1"/>
        <v>42.554744525547449</v>
      </c>
      <c r="K33" s="18">
        <v>270000</v>
      </c>
      <c r="L33" s="19">
        <f>L$4-(K33/K$4)</f>
        <v>150.58394160583941</v>
      </c>
      <c r="O33" s="18"/>
    </row>
    <row r="34" spans="2:16" x14ac:dyDescent="0.2">
      <c r="H34" s="57">
        <v>1020000</v>
      </c>
      <c r="I34" s="60">
        <f t="shared" si="1"/>
        <v>41.094890510948915</v>
      </c>
      <c r="K34" s="18">
        <v>280000</v>
      </c>
      <c r="L34" s="19">
        <f>L$4-(K34/K$4)</f>
        <v>149.12408759124088</v>
      </c>
      <c r="O34" s="18"/>
    </row>
    <row r="35" spans="2:16" x14ac:dyDescent="0.2">
      <c r="H35" s="57">
        <v>1030000</v>
      </c>
      <c r="I35" s="60">
        <f t="shared" si="1"/>
        <v>39.635036496350352</v>
      </c>
      <c r="K35" s="18">
        <v>290000</v>
      </c>
      <c r="L35" s="19">
        <f>L$4-(K35/K$4)</f>
        <v>147.66423357664235</v>
      </c>
      <c r="O35" s="18"/>
    </row>
    <row r="36" spans="2:16" x14ac:dyDescent="0.2">
      <c r="C36" s="18"/>
      <c r="H36" s="57">
        <v>1040000</v>
      </c>
      <c r="I36" s="60">
        <f t="shared" si="1"/>
        <v>38.175182481751818</v>
      </c>
      <c r="K36" s="18">
        <v>300000</v>
      </c>
      <c r="L36" s="19">
        <f>L$4-(K36/K$4)</f>
        <v>146.20437956204381</v>
      </c>
      <c r="O36" s="18"/>
    </row>
    <row r="37" spans="2:16" x14ac:dyDescent="0.2">
      <c r="H37" s="57">
        <v>1050000</v>
      </c>
      <c r="I37" s="60">
        <f t="shared" si="1"/>
        <v>36.715328467153284</v>
      </c>
      <c r="K37" s="18">
        <v>310000</v>
      </c>
      <c r="L37" s="19">
        <f>L$4-(K37/K$4)</f>
        <v>144.74452554744525</v>
      </c>
      <c r="O37" s="18"/>
    </row>
    <row r="38" spans="2:16" x14ac:dyDescent="0.2">
      <c r="H38" s="57">
        <v>1060000</v>
      </c>
      <c r="I38" s="60">
        <f t="shared" si="1"/>
        <v>35.255474452554751</v>
      </c>
      <c r="K38" s="18">
        <v>320000</v>
      </c>
      <c r="L38" s="19">
        <f>L$4-(K38/K$4)</f>
        <v>143.28467153284672</v>
      </c>
      <c r="O38" s="18"/>
    </row>
    <row r="39" spans="2:16" x14ac:dyDescent="0.2">
      <c r="H39" s="57">
        <v>1070000</v>
      </c>
      <c r="I39" s="60">
        <f t="shared" si="1"/>
        <v>33.795620437956217</v>
      </c>
      <c r="K39" s="18">
        <v>330000</v>
      </c>
      <c r="L39" s="19">
        <f>L$4-(K39/K$4)</f>
        <v>141.82481751824818</v>
      </c>
      <c r="O39" s="18"/>
    </row>
    <row r="40" spans="2:16" x14ac:dyDescent="0.2">
      <c r="H40" s="57">
        <v>1080000</v>
      </c>
      <c r="I40" s="60">
        <f t="shared" si="1"/>
        <v>32.335766423357654</v>
      </c>
      <c r="K40" s="18">
        <v>340000</v>
      </c>
      <c r="L40" s="19">
        <f>L$4-(K40/K$4)</f>
        <v>140.36496350364962</v>
      </c>
      <c r="O40" s="18"/>
    </row>
    <row r="41" spans="2:16" x14ac:dyDescent="0.2">
      <c r="H41" s="57">
        <v>1090000</v>
      </c>
      <c r="I41" s="60">
        <f t="shared" si="1"/>
        <v>30.87591240875912</v>
      </c>
      <c r="K41" s="18">
        <v>350000</v>
      </c>
      <c r="L41" s="19">
        <f>L$4-(K41/K$4)</f>
        <v>138.90510948905109</v>
      </c>
      <c r="O41" s="18"/>
    </row>
    <row r="42" spans="2:16" x14ac:dyDescent="0.2">
      <c r="H42" s="57">
        <v>1100000</v>
      </c>
      <c r="I42" s="60">
        <f t="shared" si="1"/>
        <v>29.416058394160586</v>
      </c>
      <c r="K42" s="18">
        <v>360000</v>
      </c>
      <c r="L42" s="19">
        <f>L$4-(K42/K$4)</f>
        <v>137.44525547445255</v>
      </c>
      <c r="O42" s="18"/>
    </row>
    <row r="43" spans="2:16" x14ac:dyDescent="0.2">
      <c r="H43" s="57">
        <v>1110000</v>
      </c>
      <c r="I43" s="60">
        <f t="shared" si="1"/>
        <v>27.956204379562053</v>
      </c>
      <c r="K43" s="18">
        <v>370000</v>
      </c>
      <c r="L43" s="19">
        <f>L$4-(K43/K$4)</f>
        <v>135.98540145985402</v>
      </c>
      <c r="O43" s="18"/>
    </row>
    <row r="44" spans="2:16" x14ac:dyDescent="0.2">
      <c r="H44" s="57">
        <v>1120000</v>
      </c>
      <c r="I44" s="60">
        <f t="shared" si="1"/>
        <v>26.49635036496349</v>
      </c>
      <c r="K44" s="18">
        <v>380000</v>
      </c>
      <c r="L44" s="19">
        <f>L$4-(K44/K$4)</f>
        <v>134.52554744525548</v>
      </c>
      <c r="O44" s="18"/>
      <c r="P44" s="18"/>
    </row>
    <row r="45" spans="2:16" x14ac:dyDescent="0.2">
      <c r="H45" s="57">
        <v>1130000</v>
      </c>
      <c r="I45" s="60">
        <f t="shared" si="1"/>
        <v>25.036496350364956</v>
      </c>
      <c r="K45" s="18">
        <v>390000</v>
      </c>
      <c r="L45" s="19">
        <f>L$4-(K45/K$4)</f>
        <v>133.06569343065695</v>
      </c>
      <c r="O45" s="18"/>
      <c r="P45" s="18"/>
    </row>
    <row r="46" spans="2:16" x14ac:dyDescent="0.2">
      <c r="H46" s="57">
        <v>1140000</v>
      </c>
      <c r="I46" s="60">
        <f t="shared" si="1"/>
        <v>23.576642335766422</v>
      </c>
      <c r="K46" s="18">
        <v>400000</v>
      </c>
      <c r="L46" s="19">
        <f>L$4-(K46/K$4)</f>
        <v>131.60583941605839</v>
      </c>
      <c r="O46" s="18"/>
    </row>
    <row r="47" spans="2:16" x14ac:dyDescent="0.2">
      <c r="H47" s="57">
        <v>1150000</v>
      </c>
      <c r="I47" s="60">
        <f t="shared" si="1"/>
        <v>22.116788321167888</v>
      </c>
      <c r="K47" s="18">
        <v>410000</v>
      </c>
      <c r="L47" s="19">
        <f>L$4-(K47/K$4)</f>
        <v>130.14598540145985</v>
      </c>
      <c r="O47" s="18"/>
    </row>
    <row r="48" spans="2:16" x14ac:dyDescent="0.2">
      <c r="H48" s="57">
        <v>1160000</v>
      </c>
      <c r="I48" s="60">
        <f t="shared" si="1"/>
        <v>20.656934306569354</v>
      </c>
      <c r="K48" s="18">
        <v>420000</v>
      </c>
      <c r="L48" s="19">
        <f>L$4-(K48/K$4)</f>
        <v>128.68613138686132</v>
      </c>
      <c r="O48" s="18"/>
    </row>
    <row r="49" spans="8:15" x14ac:dyDescent="0.2">
      <c r="H49" s="57">
        <v>1170000</v>
      </c>
      <c r="I49" s="60">
        <f t="shared" si="1"/>
        <v>19.197080291970792</v>
      </c>
      <c r="K49" s="18">
        <v>430000</v>
      </c>
      <c r="L49" s="19">
        <f>L$4-(K49/K$4)</f>
        <v>127.22627737226277</v>
      </c>
      <c r="O49" s="18"/>
    </row>
    <row r="50" spans="8:15" x14ac:dyDescent="0.2">
      <c r="H50" s="57">
        <v>1180000</v>
      </c>
      <c r="I50" s="60">
        <f t="shared" si="1"/>
        <v>17.737226277372258</v>
      </c>
      <c r="K50" s="18">
        <v>440000</v>
      </c>
      <c r="L50" s="19">
        <f>L$4-(K50/K$4)</f>
        <v>125.76642335766424</v>
      </c>
      <c r="O50" s="18"/>
    </row>
    <row r="51" spans="8:15" x14ac:dyDescent="0.2">
      <c r="H51" s="57">
        <v>1190000</v>
      </c>
      <c r="I51" s="60">
        <f t="shared" si="1"/>
        <v>16.277372262773724</v>
      </c>
      <c r="K51" s="18">
        <v>450000</v>
      </c>
      <c r="L51" s="19">
        <f>L$4-(K51/K$4)</f>
        <v>124.30656934306569</v>
      </c>
      <c r="O51" s="18"/>
    </row>
    <row r="52" spans="8:15" x14ac:dyDescent="0.2">
      <c r="H52" s="57">
        <v>1200000</v>
      </c>
      <c r="I52" s="60">
        <f t="shared" si="1"/>
        <v>14.81751824817519</v>
      </c>
      <c r="K52" s="18">
        <v>460000</v>
      </c>
      <c r="L52" s="19">
        <f>L$4-(K52/K$4)</f>
        <v>122.84671532846716</v>
      </c>
      <c r="O52" s="18"/>
    </row>
    <row r="53" spans="8:15" x14ac:dyDescent="0.2">
      <c r="H53" s="57">
        <v>1210000</v>
      </c>
      <c r="I53" s="60">
        <f t="shared" si="1"/>
        <v>13.357664233576656</v>
      </c>
      <c r="K53" s="18">
        <v>470000</v>
      </c>
      <c r="L53" s="19">
        <f>L$4-(K53/K$4)</f>
        <v>121.38686131386861</v>
      </c>
      <c r="O53" s="18"/>
    </row>
    <row r="54" spans="8:15" x14ac:dyDescent="0.2">
      <c r="H54" s="57">
        <v>1220000</v>
      </c>
      <c r="I54" s="60">
        <f t="shared" si="1"/>
        <v>11.897810218978094</v>
      </c>
      <c r="K54" s="18">
        <v>480000</v>
      </c>
      <c r="L54" s="19">
        <f>L$4-(K54/K$4)</f>
        <v>119.92700729927007</v>
      </c>
      <c r="O54" s="18"/>
    </row>
    <row r="55" spans="8:15" x14ac:dyDescent="0.2">
      <c r="H55" s="57">
        <v>1230000</v>
      </c>
      <c r="I55" s="60">
        <f t="shared" si="1"/>
        <v>10.43795620437956</v>
      </c>
      <c r="K55" s="18">
        <v>490000</v>
      </c>
      <c r="L55" s="19">
        <f>L$4-(K55/K$4)</f>
        <v>118.46715328467154</v>
      </c>
      <c r="O55" s="18"/>
    </row>
    <row r="56" spans="8:15" x14ac:dyDescent="0.2">
      <c r="H56" s="57">
        <v>1240000</v>
      </c>
      <c r="I56" s="60">
        <f t="shared" si="1"/>
        <v>8.9781021897810263</v>
      </c>
      <c r="K56" s="18">
        <v>500000</v>
      </c>
      <c r="L56" s="19">
        <f>L$4-(K56/K$4)</f>
        <v>117.00729927007299</v>
      </c>
      <c r="O56" s="18"/>
    </row>
    <row r="57" spans="8:15" x14ac:dyDescent="0.2">
      <c r="H57" s="57">
        <v>1250000</v>
      </c>
      <c r="I57" s="60">
        <f t="shared" si="1"/>
        <v>7.5182481751824923</v>
      </c>
      <c r="K57" s="18">
        <v>510000</v>
      </c>
      <c r="L57" s="19">
        <f>L$4-(K57/K$4)</f>
        <v>115.54744525547446</v>
      </c>
      <c r="O57" s="18"/>
    </row>
    <row r="58" spans="8:15" x14ac:dyDescent="0.2">
      <c r="H58" s="57">
        <v>1260000</v>
      </c>
      <c r="I58" s="60">
        <f t="shared" si="1"/>
        <v>6.05839416058393</v>
      </c>
      <c r="K58" s="18">
        <v>520000</v>
      </c>
      <c r="L58" s="19">
        <f>L$4-(K58/K$4)</f>
        <v>114.08759124087591</v>
      </c>
      <c r="O58" s="18"/>
    </row>
    <row r="59" spans="8:15" x14ac:dyDescent="0.2">
      <c r="H59" s="57">
        <v>1270000</v>
      </c>
      <c r="I59" s="60">
        <f t="shared" si="1"/>
        <v>4.5985401459853961</v>
      </c>
      <c r="K59" s="18">
        <v>530000</v>
      </c>
      <c r="L59" s="19">
        <f>L$4-(K59/K$4)</f>
        <v>112.62773722627738</v>
      </c>
      <c r="O59" s="18"/>
    </row>
    <row r="60" spans="8:15" x14ac:dyDescent="0.2">
      <c r="H60" s="57">
        <v>1280000</v>
      </c>
      <c r="I60" s="60">
        <f t="shared" si="1"/>
        <v>3.1386861313868621</v>
      </c>
      <c r="K60" s="18">
        <v>540000</v>
      </c>
      <c r="L60" s="19">
        <f>L$4-(K60/K$4)</f>
        <v>111.16788321167883</v>
      </c>
      <c r="O60" s="18"/>
    </row>
    <row r="61" spans="8:15" x14ac:dyDescent="0.2">
      <c r="H61" s="57">
        <v>1290000</v>
      </c>
      <c r="I61" s="60">
        <f t="shared" si="1"/>
        <v>1.6788321167883282</v>
      </c>
      <c r="K61" s="18">
        <v>550000</v>
      </c>
      <c r="L61" s="19">
        <f>L$4-(K61/K$4)</f>
        <v>109.70802919708029</v>
      </c>
      <c r="O61" s="18"/>
    </row>
    <row r="62" spans="8:15" ht="13.5" thickBot="1" x14ac:dyDescent="0.25">
      <c r="H62" s="58">
        <v>1300000</v>
      </c>
      <c r="I62" s="62">
        <f t="shared" si="1"/>
        <v>0.2189781021897943</v>
      </c>
      <c r="K62" s="18">
        <v>560000</v>
      </c>
      <c r="L62" s="19">
        <f>L$4-(K62/K$4)</f>
        <v>108.24817518248175</v>
      </c>
      <c r="O62" s="18"/>
    </row>
    <row r="63" spans="8:15" x14ac:dyDescent="0.2">
      <c r="K63" s="18">
        <v>570000</v>
      </c>
      <c r="L63" s="19">
        <f>L$4-(K63/K$4)</f>
        <v>106.78832116788321</v>
      </c>
      <c r="O63" s="18"/>
    </row>
    <row r="64" spans="8:15" x14ac:dyDescent="0.2">
      <c r="K64" s="18">
        <v>580000</v>
      </c>
      <c r="L64" s="19">
        <f>L$4-(K64/K$4)</f>
        <v>105.32846715328468</v>
      </c>
      <c r="O64" s="18"/>
    </row>
    <row r="65" spans="11:15" x14ac:dyDescent="0.2">
      <c r="K65" s="18">
        <v>590000</v>
      </c>
      <c r="L65" s="19">
        <f>L$4-(K65/K$4)</f>
        <v>103.86861313868613</v>
      </c>
      <c r="O65" s="18"/>
    </row>
    <row r="66" spans="11:15" x14ac:dyDescent="0.2">
      <c r="K66" s="18">
        <v>600000</v>
      </c>
      <c r="L66" s="19">
        <f>L$4-(K66/K$4)</f>
        <v>102.4087591240876</v>
      </c>
      <c r="O66" s="18"/>
    </row>
    <row r="67" spans="11:15" x14ac:dyDescent="0.2">
      <c r="K67" s="18">
        <v>610000</v>
      </c>
      <c r="L67" s="19">
        <f>L$4-(K67/K$4)</f>
        <v>100.94890510948905</v>
      </c>
      <c r="O67" s="18"/>
    </row>
    <row r="68" spans="11:15" x14ac:dyDescent="0.2">
      <c r="K68" s="18">
        <v>620000</v>
      </c>
      <c r="L68" s="19">
        <f>L$4-(K68/K$4)</f>
        <v>99.489051094890513</v>
      </c>
      <c r="O68" s="18"/>
    </row>
    <row r="69" spans="11:15" x14ac:dyDescent="0.2">
      <c r="K69" s="18">
        <v>630000</v>
      </c>
      <c r="L69" s="19">
        <f>L$4-(K69/K$4)</f>
        <v>98.029197080291965</v>
      </c>
      <c r="O69" s="18"/>
    </row>
    <row r="70" spans="11:15" x14ac:dyDescent="0.2">
      <c r="K70" s="18">
        <v>640000</v>
      </c>
      <c r="L70" s="19">
        <f>L$4-(K70/K$4)</f>
        <v>96.569343065693431</v>
      </c>
      <c r="O70" s="18"/>
    </row>
    <row r="71" spans="11:15" x14ac:dyDescent="0.2">
      <c r="K71" s="18">
        <v>650000</v>
      </c>
      <c r="L71" s="19">
        <f>L$4-(K71/K$4)</f>
        <v>95.109489051094897</v>
      </c>
      <c r="O71" s="18"/>
    </row>
    <row r="72" spans="11:15" x14ac:dyDescent="0.2">
      <c r="K72" s="18">
        <v>660000</v>
      </c>
      <c r="L72" s="19">
        <f>L$4-(K72/K$4)</f>
        <v>93.649635036496349</v>
      </c>
      <c r="O72" s="18"/>
    </row>
    <row r="73" spans="11:15" x14ac:dyDescent="0.2">
      <c r="K73" s="18">
        <v>670000</v>
      </c>
      <c r="L73" s="19">
        <f>L$4-(K73/K$4)</f>
        <v>92.189781021897815</v>
      </c>
      <c r="O73" s="18"/>
    </row>
    <row r="74" spans="11:15" x14ac:dyDescent="0.2">
      <c r="K74" s="18">
        <v>680000</v>
      </c>
      <c r="L74" s="19">
        <f>L$4-(K74/K$4)</f>
        <v>90.729927007299267</v>
      </c>
      <c r="O74" s="18"/>
    </row>
    <row r="75" spans="11:15" x14ac:dyDescent="0.2">
      <c r="K75" s="18">
        <v>690000</v>
      </c>
      <c r="L75" s="19">
        <f>L$4-(K75/K$4)</f>
        <v>89.270072992700733</v>
      </c>
      <c r="O75" s="18"/>
    </row>
    <row r="76" spans="11:15" x14ac:dyDescent="0.2">
      <c r="K76" s="18">
        <v>700000</v>
      </c>
      <c r="L76" s="19">
        <f>L$4-(K76/K$4)</f>
        <v>87.810218978102185</v>
      </c>
      <c r="O76" s="18"/>
    </row>
    <row r="77" spans="11:15" x14ac:dyDescent="0.2">
      <c r="K77" s="18">
        <v>710000</v>
      </c>
      <c r="L77" s="19">
        <f>L$4-(K77/K$4)</f>
        <v>86.350364963503651</v>
      </c>
      <c r="O77" s="18"/>
    </row>
    <row r="78" spans="11:15" x14ac:dyDescent="0.2">
      <c r="K78" s="18">
        <v>720000</v>
      </c>
      <c r="L78" s="19">
        <f>L$4-(K78/K$4)</f>
        <v>84.890510948905103</v>
      </c>
      <c r="O78" s="18"/>
    </row>
    <row r="79" spans="11:15" x14ac:dyDescent="0.2">
      <c r="K79" s="18">
        <v>730000</v>
      </c>
      <c r="L79" s="19">
        <f>L$4-(K79/K$4)</f>
        <v>83.430656934306569</v>
      </c>
      <c r="O79" s="18"/>
    </row>
    <row r="80" spans="11:15" x14ac:dyDescent="0.2">
      <c r="K80" s="18">
        <v>740000</v>
      </c>
      <c r="L80" s="19">
        <f>L$4-(K80/K$4)</f>
        <v>81.970802919708035</v>
      </c>
      <c r="O80" s="18"/>
    </row>
    <row r="81" spans="11:15" x14ac:dyDescent="0.2">
      <c r="K81" s="18">
        <v>750000</v>
      </c>
      <c r="L81" s="19">
        <f>L$4-(K81/K$4)</f>
        <v>80.510948905109487</v>
      </c>
      <c r="O81" s="18"/>
    </row>
    <row r="82" spans="11:15" x14ac:dyDescent="0.2">
      <c r="K82" s="18">
        <v>760000</v>
      </c>
      <c r="L82" s="19">
        <f>L$4-(K82/K$4)</f>
        <v>79.051094890510953</v>
      </c>
      <c r="O82" s="18"/>
    </row>
    <row r="83" spans="11:15" x14ac:dyDescent="0.2">
      <c r="K83" s="18">
        <v>770000</v>
      </c>
      <c r="L83" s="19">
        <f>L$4-(K83/K$4)</f>
        <v>77.591240875912405</v>
      </c>
      <c r="O83" s="18"/>
    </row>
    <row r="84" spans="11:15" x14ac:dyDescent="0.2">
      <c r="K84" s="18">
        <v>780000</v>
      </c>
      <c r="L84" s="19">
        <f>L$4-(K84/K$4)</f>
        <v>76.131386861313871</v>
      </c>
      <c r="O84" s="18"/>
    </row>
    <row r="85" spans="11:15" x14ac:dyDescent="0.2">
      <c r="K85" s="18">
        <v>790000</v>
      </c>
      <c r="L85" s="19">
        <f>L$4-(K85/K$4)</f>
        <v>74.671532846715323</v>
      </c>
      <c r="O85" s="18"/>
    </row>
    <row r="86" spans="11:15" x14ac:dyDescent="0.2">
      <c r="K86" s="18">
        <v>800000</v>
      </c>
      <c r="L86" s="19">
        <f>L$4-(K86/K$4)</f>
        <v>73.211678832116789</v>
      </c>
      <c r="O86" s="18"/>
    </row>
    <row r="87" spans="11:15" x14ac:dyDescent="0.2">
      <c r="K87" s="18">
        <v>810000</v>
      </c>
      <c r="L87" s="19">
        <f>L$4-(K87/K$4)</f>
        <v>71.751824817518255</v>
      </c>
    </row>
    <row r="88" spans="11:15" x14ac:dyDescent="0.2">
      <c r="K88" s="18">
        <v>820000</v>
      </c>
      <c r="L88" s="19">
        <f>L$4-(K88/K$4)</f>
        <v>70.291970802919707</v>
      </c>
    </row>
    <row r="89" spans="11:15" x14ac:dyDescent="0.2">
      <c r="K89" s="18">
        <v>830000</v>
      </c>
      <c r="L89" s="19">
        <f>L$4-(K89/K$4)</f>
        <v>68.832116788321173</v>
      </c>
    </row>
    <row r="90" spans="11:15" x14ac:dyDescent="0.2">
      <c r="K90" s="18">
        <v>840000</v>
      </c>
      <c r="L90" s="19">
        <f>L$4-(K90/K$4)</f>
        <v>67.372262773722625</v>
      </c>
    </row>
    <row r="91" spans="11:15" x14ac:dyDescent="0.2">
      <c r="K91" s="18">
        <v>850000</v>
      </c>
      <c r="L91" s="19">
        <f>L$4-(K91/K$4)</f>
        <v>65.912408759124091</v>
      </c>
    </row>
    <row r="92" spans="11:15" x14ac:dyDescent="0.2">
      <c r="K92" s="18">
        <v>860000</v>
      </c>
      <c r="L92" s="19">
        <f>L$4-(K92/K$4)</f>
        <v>64.452554744525543</v>
      </c>
    </row>
    <row r="93" spans="11:15" x14ac:dyDescent="0.2">
      <c r="K93" s="18">
        <v>870000</v>
      </c>
      <c r="L93" s="19">
        <f>L$4-(K93/K$4)</f>
        <v>62.992700729927009</v>
      </c>
    </row>
    <row r="94" spans="11:15" x14ac:dyDescent="0.2">
      <c r="K94" s="18">
        <v>880000</v>
      </c>
      <c r="L94" s="19">
        <f>L$4-(K94/K$4)</f>
        <v>61.532846715328475</v>
      </c>
    </row>
    <row r="95" spans="11:15" x14ac:dyDescent="0.2">
      <c r="K95" s="18">
        <v>890000</v>
      </c>
      <c r="L95" s="19">
        <f>L$4-(K95/K$4)</f>
        <v>60.072992700729941</v>
      </c>
    </row>
    <row r="96" spans="11:15" x14ac:dyDescent="0.2">
      <c r="K96" s="18">
        <v>900000</v>
      </c>
      <c r="L96" s="19">
        <f>L$4-(K96/K$4)</f>
        <v>58.613138686131379</v>
      </c>
    </row>
    <row r="97" spans="11:12" x14ac:dyDescent="0.2">
      <c r="K97" s="18">
        <v>910000</v>
      </c>
      <c r="L97" s="19">
        <f>L$4-(K97/K$4)</f>
        <v>57.153284671532845</v>
      </c>
    </row>
    <row r="98" spans="11:12" x14ac:dyDescent="0.2">
      <c r="K98" s="18">
        <v>920000</v>
      </c>
      <c r="L98" s="19">
        <f>L$4-(K98/K$4)</f>
        <v>55.693430656934311</v>
      </c>
    </row>
    <row r="99" spans="11:12" x14ac:dyDescent="0.2">
      <c r="K99" s="18">
        <v>930000</v>
      </c>
      <c r="L99" s="19">
        <f>L$4-(K99/K$4)</f>
        <v>54.233576642335777</v>
      </c>
    </row>
    <row r="100" spans="11:12" x14ac:dyDescent="0.2">
      <c r="K100" s="18">
        <v>940000</v>
      </c>
      <c r="L100" s="19">
        <f>L$4-(K100/K$4)</f>
        <v>52.773722627737214</v>
      </c>
    </row>
    <row r="101" spans="11:12" x14ac:dyDescent="0.2">
      <c r="K101" s="18">
        <v>950000</v>
      </c>
      <c r="L101" s="19">
        <f>L$4-(K101/K$4)</f>
        <v>51.313868613138681</v>
      </c>
    </row>
    <row r="102" spans="11:12" x14ac:dyDescent="0.2">
      <c r="K102" s="18">
        <v>960000</v>
      </c>
      <c r="L102" s="19">
        <f>L$4-(K102/K$4)</f>
        <v>49.854014598540147</v>
      </c>
    </row>
    <row r="103" spans="11:12" x14ac:dyDescent="0.2">
      <c r="K103" s="18">
        <v>970000</v>
      </c>
      <c r="L103" s="19">
        <f>L$4-(K103/K$4)</f>
        <v>48.394160583941613</v>
      </c>
    </row>
    <row r="104" spans="11:12" x14ac:dyDescent="0.2">
      <c r="K104" s="18">
        <v>980000</v>
      </c>
      <c r="L104" s="19">
        <f>L$4-(K104/K$4)</f>
        <v>46.934306569343079</v>
      </c>
    </row>
    <row r="105" spans="11:12" x14ac:dyDescent="0.2">
      <c r="K105" s="18">
        <v>990000</v>
      </c>
      <c r="L105" s="19">
        <f>L$4-(K105/K$4)</f>
        <v>45.474452554744516</v>
      </c>
    </row>
    <row r="106" spans="11:12" x14ac:dyDescent="0.2">
      <c r="K106" s="18">
        <v>1000000</v>
      </c>
      <c r="L106" s="19">
        <f>L$4-(K106/K$4)</f>
        <v>44.014598540145982</v>
      </c>
    </row>
    <row r="107" spans="11:12" x14ac:dyDescent="0.2">
      <c r="K107" s="18">
        <v>1010000</v>
      </c>
      <c r="L107" s="19">
        <f>L$4-(K107/K$4)</f>
        <v>42.554744525547449</v>
      </c>
    </row>
    <row r="108" spans="11:12" x14ac:dyDescent="0.2">
      <c r="K108" s="18">
        <v>1020000</v>
      </c>
      <c r="L108" s="19">
        <f>L$4-(K108/K$4)</f>
        <v>41.094890510948915</v>
      </c>
    </row>
    <row r="109" spans="11:12" x14ac:dyDescent="0.2">
      <c r="K109" s="18">
        <v>1030000</v>
      </c>
      <c r="L109" s="19">
        <f>L$4-(K109/K$4)</f>
        <v>39.635036496350352</v>
      </c>
    </row>
    <row r="110" spans="11:12" x14ac:dyDescent="0.2">
      <c r="K110" s="18">
        <v>1040000</v>
      </c>
      <c r="L110" s="19">
        <f>L$4-(K110/K$4)</f>
        <v>38.175182481751818</v>
      </c>
    </row>
    <row r="111" spans="11:12" x14ac:dyDescent="0.2">
      <c r="K111" s="18">
        <v>1050000</v>
      </c>
      <c r="L111" s="19">
        <f>L$4-(K111/K$4)</f>
        <v>36.715328467153284</v>
      </c>
    </row>
    <row r="112" spans="11:12" x14ac:dyDescent="0.2">
      <c r="K112" s="18">
        <v>1060000</v>
      </c>
      <c r="L112" s="19">
        <f>L$4-(K112/K$4)</f>
        <v>35.255474452554751</v>
      </c>
    </row>
    <row r="113" spans="11:12" x14ac:dyDescent="0.2">
      <c r="K113" s="18">
        <v>1070000</v>
      </c>
      <c r="L113" s="19">
        <f>L$4-(K113/K$4)</f>
        <v>33.795620437956217</v>
      </c>
    </row>
    <row r="114" spans="11:12" x14ac:dyDescent="0.2">
      <c r="K114" s="18">
        <v>1080000</v>
      </c>
      <c r="L114" s="19">
        <f>L$4-(K114/K$4)</f>
        <v>32.335766423357654</v>
      </c>
    </row>
    <row r="115" spans="11:12" x14ac:dyDescent="0.2">
      <c r="K115" s="18">
        <v>1090000</v>
      </c>
      <c r="L115" s="19">
        <f>L$4-(K115/K$4)</f>
        <v>30.87591240875912</v>
      </c>
    </row>
    <row r="116" spans="11:12" x14ac:dyDescent="0.2">
      <c r="K116" s="18">
        <v>1100000</v>
      </c>
      <c r="L116" s="19">
        <f>L$4-(K116/K$4)</f>
        <v>29.416058394160586</v>
      </c>
    </row>
    <row r="117" spans="11:12" x14ac:dyDescent="0.2">
      <c r="K117" s="18">
        <v>1110000</v>
      </c>
      <c r="L117" s="19">
        <f>L$4-(K117/K$4)</f>
        <v>27.956204379562053</v>
      </c>
    </row>
    <row r="118" spans="11:12" x14ac:dyDescent="0.2">
      <c r="K118" s="18">
        <v>1120000</v>
      </c>
      <c r="L118" s="19">
        <f>L$4-(K118/K$4)</f>
        <v>26.49635036496349</v>
      </c>
    </row>
    <row r="119" spans="11:12" x14ac:dyDescent="0.2">
      <c r="K119" s="18">
        <v>1130000</v>
      </c>
      <c r="L119" s="19">
        <f>L$4-(K119/K$4)</f>
        <v>25.036496350364956</v>
      </c>
    </row>
    <row r="120" spans="11:12" x14ac:dyDescent="0.2">
      <c r="K120" s="18">
        <v>1140000</v>
      </c>
      <c r="L120" s="19">
        <f>L$4-(K120/K$4)</f>
        <v>23.576642335766422</v>
      </c>
    </row>
    <row r="121" spans="11:12" x14ac:dyDescent="0.2">
      <c r="K121" s="18">
        <v>1150000</v>
      </c>
      <c r="L121" s="19">
        <f>L$4-(K121/K$4)</f>
        <v>22.116788321167888</v>
      </c>
    </row>
    <row r="122" spans="11:12" x14ac:dyDescent="0.2">
      <c r="K122" s="18">
        <v>1160000</v>
      </c>
      <c r="L122" s="19">
        <f>L$4-(K122/K$4)</f>
        <v>20.656934306569354</v>
      </c>
    </row>
    <row r="123" spans="11:12" x14ac:dyDescent="0.2">
      <c r="K123" s="18">
        <v>1170000</v>
      </c>
      <c r="L123" s="19">
        <f>L$4-(K123/K$4)</f>
        <v>19.197080291970792</v>
      </c>
    </row>
    <row r="124" spans="11:12" x14ac:dyDescent="0.2">
      <c r="K124" s="18">
        <v>1180000</v>
      </c>
      <c r="L124" s="19">
        <f>L$4-(K124/K$4)</f>
        <v>17.737226277372258</v>
      </c>
    </row>
    <row r="125" spans="11:12" x14ac:dyDescent="0.2">
      <c r="K125" s="18">
        <v>1190000</v>
      </c>
      <c r="L125" s="19">
        <f>L$4-(K125/K$4)</f>
        <v>16.277372262773724</v>
      </c>
    </row>
    <row r="126" spans="11:12" x14ac:dyDescent="0.2">
      <c r="K126" s="18">
        <v>1200000</v>
      </c>
      <c r="L126" s="19">
        <f>L$4-(K126/K$4)</f>
        <v>14.81751824817519</v>
      </c>
    </row>
    <row r="127" spans="11:12" x14ac:dyDescent="0.2">
      <c r="K127" s="18">
        <v>1210000</v>
      </c>
      <c r="L127" s="19">
        <f>L$4-(K127/K$4)</f>
        <v>13.357664233576656</v>
      </c>
    </row>
    <row r="128" spans="11:12" x14ac:dyDescent="0.2">
      <c r="K128" s="18">
        <v>1220000</v>
      </c>
      <c r="L128" s="19">
        <f>L$4-(K128/K$4)</f>
        <v>11.897810218978094</v>
      </c>
    </row>
    <row r="129" spans="11:12" x14ac:dyDescent="0.2">
      <c r="K129" s="18">
        <v>1230000</v>
      </c>
      <c r="L129" s="19">
        <f>L$4-(K129/K$4)</f>
        <v>10.43795620437956</v>
      </c>
    </row>
    <row r="130" spans="11:12" x14ac:dyDescent="0.2">
      <c r="K130" s="18">
        <v>1240000</v>
      </c>
      <c r="L130" s="19">
        <f>L$4-(K130/K$4)</f>
        <v>8.9781021897810263</v>
      </c>
    </row>
    <row r="131" spans="11:12" x14ac:dyDescent="0.2">
      <c r="K131" s="18">
        <v>1250000</v>
      </c>
      <c r="L131" s="19">
        <f>L$4-(K131/K$4)</f>
        <v>7.5182481751824923</v>
      </c>
    </row>
    <row r="132" spans="11:12" x14ac:dyDescent="0.2">
      <c r="K132" s="18">
        <v>1260000</v>
      </c>
      <c r="L132" s="19">
        <f>L$4-(K132/K$4)</f>
        <v>6.05839416058393</v>
      </c>
    </row>
    <row r="133" spans="11:12" x14ac:dyDescent="0.2">
      <c r="K133" s="18">
        <v>1270000</v>
      </c>
      <c r="L133" s="19">
        <f>L$4-(K133/K$4)</f>
        <v>4.5985401459853961</v>
      </c>
    </row>
    <row r="134" spans="11:12" x14ac:dyDescent="0.2">
      <c r="K134" s="18">
        <v>1280000</v>
      </c>
      <c r="L134" s="19">
        <f>L$4-(K134/K$4)</f>
        <v>3.1386861313868621</v>
      </c>
    </row>
    <row r="135" spans="11:12" x14ac:dyDescent="0.2">
      <c r="K135" s="18">
        <v>1290000</v>
      </c>
      <c r="L135" s="19">
        <f>L$4-(K135/K$4)</f>
        <v>1.6788321167883282</v>
      </c>
    </row>
    <row r="136" spans="11:12" x14ac:dyDescent="0.2">
      <c r="K136" s="18">
        <v>1300000</v>
      </c>
      <c r="L136" s="19">
        <f>L$4-(K136/K$4)</f>
        <v>0.2189781021897943</v>
      </c>
    </row>
    <row r="137" spans="11:12" x14ac:dyDescent="0.2">
      <c r="K137" s="18">
        <v>1310000</v>
      </c>
      <c r="L137" s="19">
        <f>L$4-(K137/K$4)</f>
        <v>-1.240875912408768</v>
      </c>
    </row>
    <row r="138" spans="11:12" x14ac:dyDescent="0.2">
      <c r="K138" s="18">
        <v>1320000</v>
      </c>
      <c r="L138" s="19">
        <f>L$4-(K138/K$4)</f>
        <v>-2.700729927007302</v>
      </c>
    </row>
    <row r="139" spans="11:12" x14ac:dyDescent="0.2">
      <c r="K139" s="18">
        <v>1330000</v>
      </c>
      <c r="L139" s="19">
        <f>L$4-(K139/K$4)</f>
        <v>-4.1605839416058359</v>
      </c>
    </row>
    <row r="140" spans="11:12" x14ac:dyDescent="0.2">
      <c r="K140" s="18">
        <v>1340000</v>
      </c>
      <c r="L140" s="19">
        <f>L$4-(K140/K$4)</f>
        <v>-5.6204379562043698</v>
      </c>
    </row>
    <row r="141" spans="11:12" x14ac:dyDescent="0.2">
      <c r="K141" s="18">
        <v>1350000</v>
      </c>
      <c r="L141" s="19">
        <f>L$4-(K141/K$4)</f>
        <v>-7.0802919708029322</v>
      </c>
    </row>
    <row r="142" spans="11:12" x14ac:dyDescent="0.2">
      <c r="K142" s="18">
        <v>1360000</v>
      </c>
      <c r="L142" s="19">
        <f>L$4-(K142/K$4)</f>
        <v>-8.5401459854014661</v>
      </c>
    </row>
    <row r="143" spans="11:12" x14ac:dyDescent="0.2">
      <c r="K143" s="18">
        <v>1370000</v>
      </c>
      <c r="L143" s="19">
        <f>L$4-(K143/K$4)</f>
        <v>-10</v>
      </c>
    </row>
    <row r="144" spans="11:12" x14ac:dyDescent="0.2">
      <c r="K144" s="18">
        <v>1380000</v>
      </c>
      <c r="L144" s="19">
        <f>L$4-(K144/K$4)</f>
        <v>-11.459854014598534</v>
      </c>
    </row>
    <row r="145" spans="11:12" x14ac:dyDescent="0.2">
      <c r="K145" s="18">
        <v>1390000</v>
      </c>
      <c r="L145" s="19">
        <f>L$4-(K145/K$4)</f>
        <v>-12.919708029197068</v>
      </c>
    </row>
    <row r="146" spans="11:12" x14ac:dyDescent="0.2">
      <c r="K146" s="18">
        <v>1400000</v>
      </c>
      <c r="L146" s="19">
        <f>L$4-(K146/K$4)</f>
        <v>-14.37956204379563</v>
      </c>
    </row>
    <row r="147" spans="11:12" x14ac:dyDescent="0.2">
      <c r="K147" s="18">
        <v>1410000</v>
      </c>
      <c r="L147" s="19">
        <f>L$4-(K147/K$4)</f>
        <v>-15.839416058394164</v>
      </c>
    </row>
    <row r="148" spans="11:12" x14ac:dyDescent="0.2">
      <c r="K148" s="18">
        <v>1420000</v>
      </c>
      <c r="L148" s="19">
        <f>L$4-(K148/K$4)</f>
        <v>-17.299270072992698</v>
      </c>
    </row>
    <row r="149" spans="11:12" x14ac:dyDescent="0.2">
      <c r="K149" s="18">
        <v>1430000</v>
      </c>
      <c r="L149" s="19">
        <f>L$4-(K149/K$4)</f>
        <v>-18.759124087591232</v>
      </c>
    </row>
    <row r="150" spans="11:12" x14ac:dyDescent="0.2">
      <c r="K150" s="18">
        <v>1440000</v>
      </c>
      <c r="L150" s="19">
        <f>L$4-(K150/K$4)</f>
        <v>-20.218978102189794</v>
      </c>
    </row>
    <row r="151" spans="11:12" x14ac:dyDescent="0.2">
      <c r="K151" s="18">
        <v>1450000</v>
      </c>
      <c r="L151" s="19">
        <f>L$4-(K151/K$4)</f>
        <v>-21.678832116788328</v>
      </c>
    </row>
    <row r="152" spans="11:12" x14ac:dyDescent="0.2">
      <c r="K152" s="18">
        <v>1460000</v>
      </c>
      <c r="L152" s="19">
        <f>L$4-(K152/K$4)</f>
        <v>-23.138686131386862</v>
      </c>
    </row>
    <row r="153" spans="11:12" x14ac:dyDescent="0.2">
      <c r="K153" s="18">
        <v>1470000</v>
      </c>
      <c r="L153" s="19">
        <f>L$4-(K153/K$4)</f>
        <v>-24.598540145985396</v>
      </c>
    </row>
    <row r="154" spans="11:12" x14ac:dyDescent="0.2">
      <c r="K154" s="18">
        <v>1480000</v>
      </c>
      <c r="L154" s="19">
        <f>L$4-(K154/K$4)</f>
        <v>-26.05839416058393</v>
      </c>
    </row>
    <row r="155" spans="11:12" x14ac:dyDescent="0.2">
      <c r="K155" s="18">
        <v>1490000</v>
      </c>
      <c r="L155" s="19">
        <f>L$4-(K155/K$4)</f>
        <v>-27.518248175182492</v>
      </c>
    </row>
    <row r="156" spans="11:12" x14ac:dyDescent="0.2">
      <c r="K156" s="18">
        <v>1500000</v>
      </c>
      <c r="L156" s="19">
        <f>L$4-(K156/K$4)</f>
        <v>-28.978102189781026</v>
      </c>
    </row>
  </sheetData>
  <sheetProtection password="DAFE" sheet="1" objects="1" scenarios="1"/>
  <mergeCells count="2">
    <mergeCell ref="B6:B9"/>
    <mergeCell ref="C6:C9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ignoredErrors>
    <ignoredError sqref="D3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5:M159"/>
  <sheetViews>
    <sheetView zoomScaleNormal="100" workbookViewId="0">
      <selection activeCell="M9" sqref="M9"/>
    </sheetView>
  </sheetViews>
  <sheetFormatPr defaultRowHeight="12.75" x14ac:dyDescent="0.2"/>
  <cols>
    <col min="12" max="12" width="14.42578125" customWidth="1"/>
    <col min="13" max="13" width="9.140625" style="2"/>
  </cols>
  <sheetData>
    <row r="5" spans="12:13" x14ac:dyDescent="0.2">
      <c r="L5" t="s">
        <v>33</v>
      </c>
      <c r="M5" s="2" t="s">
        <v>36</v>
      </c>
    </row>
    <row r="6" spans="12:13" x14ac:dyDescent="0.2">
      <c r="L6">
        <v>6850</v>
      </c>
      <c r="M6" s="2">
        <v>190</v>
      </c>
    </row>
    <row r="8" spans="12:13" x14ac:dyDescent="0.2">
      <c r="L8" t="s">
        <v>34</v>
      </c>
      <c r="M8" s="2" t="s">
        <v>35</v>
      </c>
    </row>
    <row r="9" spans="12:13" x14ac:dyDescent="0.2">
      <c r="L9" s="1">
        <v>0</v>
      </c>
      <c r="M9" s="2">
        <f>M$6-(L9/L$6)</f>
        <v>190</v>
      </c>
    </row>
    <row r="10" spans="12:13" x14ac:dyDescent="0.2">
      <c r="L10" s="1">
        <v>10000</v>
      </c>
      <c r="M10" s="2">
        <f t="shared" ref="M10:M73" si="0">M$6-(L10/L$6)</f>
        <v>188.54014598540147</v>
      </c>
    </row>
    <row r="11" spans="12:13" x14ac:dyDescent="0.2">
      <c r="L11" s="1">
        <v>20000</v>
      </c>
      <c r="M11" s="2">
        <f t="shared" si="0"/>
        <v>187.08029197080293</v>
      </c>
    </row>
    <row r="12" spans="12:13" x14ac:dyDescent="0.2">
      <c r="L12" s="1">
        <v>30000</v>
      </c>
      <c r="M12" s="2">
        <f t="shared" si="0"/>
        <v>185.62043795620437</v>
      </c>
    </row>
    <row r="13" spans="12:13" x14ac:dyDescent="0.2">
      <c r="L13" s="1">
        <v>40000</v>
      </c>
      <c r="M13" s="2">
        <f t="shared" si="0"/>
        <v>184.16058394160584</v>
      </c>
    </row>
    <row r="14" spans="12:13" x14ac:dyDescent="0.2">
      <c r="L14" s="1">
        <v>50000</v>
      </c>
      <c r="M14" s="2">
        <f t="shared" si="0"/>
        <v>182.7007299270073</v>
      </c>
    </row>
    <row r="15" spans="12:13" x14ac:dyDescent="0.2">
      <c r="L15" s="1">
        <v>60000</v>
      </c>
      <c r="M15" s="2">
        <f t="shared" si="0"/>
        <v>181.24087591240877</v>
      </c>
    </row>
    <row r="16" spans="12:13" x14ac:dyDescent="0.2">
      <c r="L16" s="1">
        <v>70000</v>
      </c>
      <c r="M16" s="2">
        <f t="shared" si="0"/>
        <v>179.78102189781021</v>
      </c>
    </row>
    <row r="17" spans="12:13" x14ac:dyDescent="0.2">
      <c r="L17" s="1">
        <v>80000</v>
      </c>
      <c r="M17" s="2">
        <f t="shared" si="0"/>
        <v>178.32116788321167</v>
      </c>
    </row>
    <row r="18" spans="12:13" x14ac:dyDescent="0.2">
      <c r="L18" s="1">
        <v>90000</v>
      </c>
      <c r="M18" s="2">
        <f t="shared" si="0"/>
        <v>176.86131386861314</v>
      </c>
    </row>
    <row r="19" spans="12:13" x14ac:dyDescent="0.2">
      <c r="L19" s="1">
        <v>100000</v>
      </c>
      <c r="M19" s="2">
        <f t="shared" si="0"/>
        <v>175.4014598540146</v>
      </c>
    </row>
    <row r="20" spans="12:13" x14ac:dyDescent="0.2">
      <c r="L20" s="1">
        <v>110000</v>
      </c>
      <c r="M20" s="2">
        <f t="shared" si="0"/>
        <v>173.94160583941607</v>
      </c>
    </row>
    <row r="21" spans="12:13" x14ac:dyDescent="0.2">
      <c r="L21" s="1">
        <v>120000</v>
      </c>
      <c r="M21" s="2">
        <f t="shared" si="0"/>
        <v>172.48175182481751</v>
      </c>
    </row>
    <row r="22" spans="12:13" x14ac:dyDescent="0.2">
      <c r="L22" s="1">
        <v>130000</v>
      </c>
      <c r="M22" s="2">
        <f t="shared" si="0"/>
        <v>171.02189781021897</v>
      </c>
    </row>
    <row r="23" spans="12:13" x14ac:dyDescent="0.2">
      <c r="L23" s="1">
        <v>140000</v>
      </c>
      <c r="M23" s="2">
        <f t="shared" si="0"/>
        <v>169.56204379562044</v>
      </c>
    </row>
    <row r="24" spans="12:13" x14ac:dyDescent="0.2">
      <c r="L24" s="1">
        <v>150000</v>
      </c>
      <c r="M24" s="2">
        <f t="shared" si="0"/>
        <v>168.10218978102191</v>
      </c>
    </row>
    <row r="25" spans="12:13" x14ac:dyDescent="0.2">
      <c r="L25" s="1">
        <v>160000</v>
      </c>
      <c r="M25" s="2">
        <f t="shared" si="0"/>
        <v>166.64233576642334</v>
      </c>
    </row>
    <row r="26" spans="12:13" x14ac:dyDescent="0.2">
      <c r="L26" s="1">
        <v>170000</v>
      </c>
      <c r="M26" s="2">
        <f t="shared" si="0"/>
        <v>165.18248175182481</v>
      </c>
    </row>
    <row r="27" spans="12:13" x14ac:dyDescent="0.2">
      <c r="L27" s="1">
        <v>180000</v>
      </c>
      <c r="M27" s="2">
        <f t="shared" si="0"/>
        <v>163.72262773722628</v>
      </c>
    </row>
    <row r="28" spans="12:13" x14ac:dyDescent="0.2">
      <c r="L28" s="1">
        <v>190000</v>
      </c>
      <c r="M28" s="2">
        <f t="shared" si="0"/>
        <v>162.26277372262774</v>
      </c>
    </row>
    <row r="29" spans="12:13" x14ac:dyDescent="0.2">
      <c r="L29" s="1">
        <v>200000</v>
      </c>
      <c r="M29" s="2">
        <f t="shared" si="0"/>
        <v>160.80291970802921</v>
      </c>
    </row>
    <row r="30" spans="12:13" x14ac:dyDescent="0.2">
      <c r="L30" s="1">
        <v>210000</v>
      </c>
      <c r="M30" s="2">
        <f t="shared" si="0"/>
        <v>159.34306569343065</v>
      </c>
    </row>
    <row r="31" spans="12:13" x14ac:dyDescent="0.2">
      <c r="L31" s="1">
        <v>220000</v>
      </c>
      <c r="M31" s="2">
        <f t="shared" si="0"/>
        <v>157.88321167883211</v>
      </c>
    </row>
    <row r="32" spans="12:13" x14ac:dyDescent="0.2">
      <c r="L32" s="1">
        <v>230000</v>
      </c>
      <c r="M32" s="2">
        <f t="shared" si="0"/>
        <v>156.42335766423358</v>
      </c>
    </row>
    <row r="33" spans="12:13" x14ac:dyDescent="0.2">
      <c r="L33" s="1">
        <v>240000</v>
      </c>
      <c r="M33" s="2">
        <f t="shared" si="0"/>
        <v>154.96350364963504</v>
      </c>
    </row>
    <row r="34" spans="12:13" x14ac:dyDescent="0.2">
      <c r="L34" s="1">
        <v>250000</v>
      </c>
      <c r="M34" s="2">
        <f t="shared" si="0"/>
        <v>153.50364963503648</v>
      </c>
    </row>
    <row r="35" spans="12:13" x14ac:dyDescent="0.2">
      <c r="L35" s="1">
        <v>260000</v>
      </c>
      <c r="M35" s="2">
        <f t="shared" si="0"/>
        <v>152.04379562043795</v>
      </c>
    </row>
    <row r="36" spans="12:13" x14ac:dyDescent="0.2">
      <c r="L36" s="1">
        <v>270000</v>
      </c>
      <c r="M36" s="2">
        <f t="shared" si="0"/>
        <v>150.58394160583941</v>
      </c>
    </row>
    <row r="37" spans="12:13" x14ac:dyDescent="0.2">
      <c r="L37" s="1">
        <v>280000</v>
      </c>
      <c r="M37" s="2">
        <f t="shared" si="0"/>
        <v>149.12408759124088</v>
      </c>
    </row>
    <row r="38" spans="12:13" x14ac:dyDescent="0.2">
      <c r="L38" s="1">
        <v>290000</v>
      </c>
      <c r="M38" s="2">
        <f t="shared" si="0"/>
        <v>147.66423357664235</v>
      </c>
    </row>
    <row r="39" spans="12:13" x14ac:dyDescent="0.2">
      <c r="L39" s="1">
        <v>300000</v>
      </c>
      <c r="M39" s="2">
        <f t="shared" si="0"/>
        <v>146.20437956204381</v>
      </c>
    </row>
    <row r="40" spans="12:13" x14ac:dyDescent="0.2">
      <c r="L40" s="1">
        <v>310000</v>
      </c>
      <c r="M40" s="2">
        <f t="shared" si="0"/>
        <v>144.74452554744525</v>
      </c>
    </row>
    <row r="41" spans="12:13" x14ac:dyDescent="0.2">
      <c r="L41" s="1">
        <v>320000</v>
      </c>
      <c r="M41" s="2">
        <f t="shared" si="0"/>
        <v>143.28467153284672</v>
      </c>
    </row>
    <row r="42" spans="12:13" x14ac:dyDescent="0.2">
      <c r="L42" s="1">
        <v>330000</v>
      </c>
      <c r="M42" s="2">
        <f t="shared" si="0"/>
        <v>141.82481751824818</v>
      </c>
    </row>
    <row r="43" spans="12:13" x14ac:dyDescent="0.2">
      <c r="L43" s="1">
        <v>340000</v>
      </c>
      <c r="M43" s="2">
        <f t="shared" si="0"/>
        <v>140.36496350364962</v>
      </c>
    </row>
    <row r="44" spans="12:13" x14ac:dyDescent="0.2">
      <c r="L44" s="1">
        <v>350000</v>
      </c>
      <c r="M44" s="2">
        <f t="shared" si="0"/>
        <v>138.90510948905109</v>
      </c>
    </row>
    <row r="45" spans="12:13" x14ac:dyDescent="0.2">
      <c r="L45" s="1">
        <v>360000</v>
      </c>
      <c r="M45" s="2">
        <f t="shared" si="0"/>
        <v>137.44525547445255</v>
      </c>
    </row>
    <row r="46" spans="12:13" x14ac:dyDescent="0.2">
      <c r="L46" s="1">
        <v>370000</v>
      </c>
      <c r="M46" s="2">
        <f t="shared" si="0"/>
        <v>135.98540145985402</v>
      </c>
    </row>
    <row r="47" spans="12:13" x14ac:dyDescent="0.2">
      <c r="L47" s="1">
        <v>380000</v>
      </c>
      <c r="M47" s="2">
        <f t="shared" si="0"/>
        <v>134.52554744525548</v>
      </c>
    </row>
    <row r="48" spans="12:13" x14ac:dyDescent="0.2">
      <c r="L48" s="1">
        <v>390000</v>
      </c>
      <c r="M48" s="2">
        <f t="shared" si="0"/>
        <v>133.06569343065695</v>
      </c>
    </row>
    <row r="49" spans="12:13" x14ac:dyDescent="0.2">
      <c r="L49" s="1">
        <v>400000</v>
      </c>
      <c r="M49" s="2">
        <f t="shared" si="0"/>
        <v>131.60583941605839</v>
      </c>
    </row>
    <row r="50" spans="12:13" x14ac:dyDescent="0.2">
      <c r="L50" s="1">
        <v>410000</v>
      </c>
      <c r="M50" s="2">
        <f t="shared" si="0"/>
        <v>130.14598540145985</v>
      </c>
    </row>
    <row r="51" spans="12:13" x14ac:dyDescent="0.2">
      <c r="L51" s="1">
        <v>420000</v>
      </c>
      <c r="M51" s="2">
        <f t="shared" si="0"/>
        <v>128.68613138686132</v>
      </c>
    </row>
    <row r="52" spans="12:13" x14ac:dyDescent="0.2">
      <c r="L52" s="1">
        <v>430000</v>
      </c>
      <c r="M52" s="2">
        <f t="shared" si="0"/>
        <v>127.22627737226277</v>
      </c>
    </row>
    <row r="53" spans="12:13" x14ac:dyDescent="0.2">
      <c r="L53" s="1">
        <v>440000</v>
      </c>
      <c r="M53" s="2">
        <f t="shared" si="0"/>
        <v>125.76642335766424</v>
      </c>
    </row>
    <row r="54" spans="12:13" x14ac:dyDescent="0.2">
      <c r="L54" s="1">
        <v>450000</v>
      </c>
      <c r="M54" s="2">
        <f t="shared" si="0"/>
        <v>124.30656934306569</v>
      </c>
    </row>
    <row r="55" spans="12:13" x14ac:dyDescent="0.2">
      <c r="L55" s="1">
        <v>460000</v>
      </c>
      <c r="M55" s="2">
        <f t="shared" si="0"/>
        <v>122.84671532846716</v>
      </c>
    </row>
    <row r="56" spans="12:13" x14ac:dyDescent="0.2">
      <c r="L56" s="1">
        <v>470000</v>
      </c>
      <c r="M56" s="2">
        <f t="shared" si="0"/>
        <v>121.38686131386861</v>
      </c>
    </row>
    <row r="57" spans="12:13" x14ac:dyDescent="0.2">
      <c r="L57" s="1">
        <v>480000</v>
      </c>
      <c r="M57" s="2">
        <f t="shared" si="0"/>
        <v>119.92700729927007</v>
      </c>
    </row>
    <row r="58" spans="12:13" x14ac:dyDescent="0.2">
      <c r="L58" s="1">
        <v>490000</v>
      </c>
      <c r="M58" s="2">
        <f t="shared" si="0"/>
        <v>118.46715328467154</v>
      </c>
    </row>
    <row r="59" spans="12:13" x14ac:dyDescent="0.2">
      <c r="L59" s="1">
        <v>500000</v>
      </c>
      <c r="M59" s="2">
        <f t="shared" si="0"/>
        <v>117.00729927007299</v>
      </c>
    </row>
    <row r="60" spans="12:13" x14ac:dyDescent="0.2">
      <c r="L60" s="1">
        <v>510000</v>
      </c>
      <c r="M60" s="2">
        <f t="shared" si="0"/>
        <v>115.54744525547446</v>
      </c>
    </row>
    <row r="61" spans="12:13" x14ac:dyDescent="0.2">
      <c r="L61" s="1">
        <v>520000</v>
      </c>
      <c r="M61" s="2">
        <f t="shared" si="0"/>
        <v>114.08759124087591</v>
      </c>
    </row>
    <row r="62" spans="12:13" x14ac:dyDescent="0.2">
      <c r="L62" s="1">
        <v>530000</v>
      </c>
      <c r="M62" s="2">
        <f t="shared" si="0"/>
        <v>112.62773722627738</v>
      </c>
    </row>
    <row r="63" spans="12:13" x14ac:dyDescent="0.2">
      <c r="L63" s="1">
        <v>540000</v>
      </c>
      <c r="M63" s="2">
        <f t="shared" si="0"/>
        <v>111.16788321167883</v>
      </c>
    </row>
    <row r="64" spans="12:13" x14ac:dyDescent="0.2">
      <c r="L64" s="1">
        <v>550000</v>
      </c>
      <c r="M64" s="2">
        <f t="shared" si="0"/>
        <v>109.70802919708029</v>
      </c>
    </row>
    <row r="65" spans="12:13" x14ac:dyDescent="0.2">
      <c r="L65" s="1">
        <v>560000</v>
      </c>
      <c r="M65" s="2">
        <f t="shared" si="0"/>
        <v>108.24817518248175</v>
      </c>
    </row>
    <row r="66" spans="12:13" x14ac:dyDescent="0.2">
      <c r="L66" s="1">
        <v>570000</v>
      </c>
      <c r="M66" s="2">
        <f t="shared" si="0"/>
        <v>106.78832116788321</v>
      </c>
    </row>
    <row r="67" spans="12:13" x14ac:dyDescent="0.2">
      <c r="L67" s="1">
        <v>580000</v>
      </c>
      <c r="M67" s="2">
        <f t="shared" si="0"/>
        <v>105.32846715328468</v>
      </c>
    </row>
    <row r="68" spans="12:13" x14ac:dyDescent="0.2">
      <c r="L68" s="1">
        <v>590000</v>
      </c>
      <c r="M68" s="2">
        <f t="shared" si="0"/>
        <v>103.86861313868613</v>
      </c>
    </row>
    <row r="69" spans="12:13" x14ac:dyDescent="0.2">
      <c r="L69" s="1">
        <v>600000</v>
      </c>
      <c r="M69" s="2">
        <f t="shared" si="0"/>
        <v>102.4087591240876</v>
      </c>
    </row>
    <row r="70" spans="12:13" x14ac:dyDescent="0.2">
      <c r="L70" s="1">
        <v>610000</v>
      </c>
      <c r="M70" s="2">
        <f t="shared" si="0"/>
        <v>100.94890510948905</v>
      </c>
    </row>
    <row r="71" spans="12:13" x14ac:dyDescent="0.2">
      <c r="L71" s="1">
        <v>620000</v>
      </c>
      <c r="M71" s="2">
        <f t="shared" si="0"/>
        <v>99.489051094890513</v>
      </c>
    </row>
    <row r="72" spans="12:13" x14ac:dyDescent="0.2">
      <c r="L72" s="1">
        <v>630000</v>
      </c>
      <c r="M72" s="2">
        <f t="shared" si="0"/>
        <v>98.029197080291965</v>
      </c>
    </row>
    <row r="73" spans="12:13" x14ac:dyDescent="0.2">
      <c r="L73" s="1">
        <v>640000</v>
      </c>
      <c r="M73" s="2">
        <f t="shared" si="0"/>
        <v>96.569343065693431</v>
      </c>
    </row>
    <row r="74" spans="12:13" x14ac:dyDescent="0.2">
      <c r="L74" s="1">
        <v>650000</v>
      </c>
      <c r="M74" s="2">
        <f t="shared" ref="M74:M137" si="1">M$6-(L74/L$6)</f>
        <v>95.109489051094897</v>
      </c>
    </row>
    <row r="75" spans="12:13" x14ac:dyDescent="0.2">
      <c r="L75" s="1">
        <v>660000</v>
      </c>
      <c r="M75" s="2">
        <f t="shared" si="1"/>
        <v>93.649635036496349</v>
      </c>
    </row>
    <row r="76" spans="12:13" x14ac:dyDescent="0.2">
      <c r="L76" s="1">
        <v>670000</v>
      </c>
      <c r="M76" s="2">
        <f t="shared" si="1"/>
        <v>92.189781021897815</v>
      </c>
    </row>
    <row r="77" spans="12:13" x14ac:dyDescent="0.2">
      <c r="L77" s="1">
        <v>680000</v>
      </c>
      <c r="M77" s="2">
        <f t="shared" si="1"/>
        <v>90.729927007299267</v>
      </c>
    </row>
    <row r="78" spans="12:13" x14ac:dyDescent="0.2">
      <c r="L78" s="1">
        <v>690000</v>
      </c>
      <c r="M78" s="2">
        <f t="shared" si="1"/>
        <v>89.270072992700733</v>
      </c>
    </row>
    <row r="79" spans="12:13" x14ac:dyDescent="0.2">
      <c r="L79" s="1">
        <v>700000</v>
      </c>
      <c r="M79" s="2">
        <f t="shared" si="1"/>
        <v>87.810218978102185</v>
      </c>
    </row>
    <row r="80" spans="12:13" x14ac:dyDescent="0.2">
      <c r="L80" s="1">
        <v>710000</v>
      </c>
      <c r="M80" s="2">
        <f t="shared" si="1"/>
        <v>86.350364963503651</v>
      </c>
    </row>
    <row r="81" spans="12:13" x14ac:dyDescent="0.2">
      <c r="L81" s="1">
        <v>720000</v>
      </c>
      <c r="M81" s="2">
        <f t="shared" si="1"/>
        <v>84.890510948905103</v>
      </c>
    </row>
    <row r="82" spans="12:13" x14ac:dyDescent="0.2">
      <c r="L82" s="1">
        <v>730000</v>
      </c>
      <c r="M82" s="2">
        <f t="shared" si="1"/>
        <v>83.430656934306569</v>
      </c>
    </row>
    <row r="83" spans="12:13" x14ac:dyDescent="0.2">
      <c r="L83" s="1">
        <v>740000</v>
      </c>
      <c r="M83" s="2">
        <f t="shared" si="1"/>
        <v>81.970802919708035</v>
      </c>
    </row>
    <row r="84" spans="12:13" x14ac:dyDescent="0.2">
      <c r="L84" s="1">
        <v>750000</v>
      </c>
      <c r="M84" s="2">
        <f t="shared" si="1"/>
        <v>80.510948905109487</v>
      </c>
    </row>
    <row r="85" spans="12:13" x14ac:dyDescent="0.2">
      <c r="L85" s="1">
        <v>760000</v>
      </c>
      <c r="M85" s="2">
        <f t="shared" si="1"/>
        <v>79.051094890510953</v>
      </c>
    </row>
    <row r="86" spans="12:13" x14ac:dyDescent="0.2">
      <c r="L86" s="1">
        <v>770000</v>
      </c>
      <c r="M86" s="2">
        <f t="shared" si="1"/>
        <v>77.591240875912405</v>
      </c>
    </row>
    <row r="87" spans="12:13" x14ac:dyDescent="0.2">
      <c r="L87" s="1">
        <v>780000</v>
      </c>
      <c r="M87" s="2">
        <f t="shared" si="1"/>
        <v>76.131386861313871</v>
      </c>
    </row>
    <row r="88" spans="12:13" x14ac:dyDescent="0.2">
      <c r="L88" s="1">
        <v>790000</v>
      </c>
      <c r="M88" s="2">
        <f t="shared" si="1"/>
        <v>74.671532846715323</v>
      </c>
    </row>
    <row r="89" spans="12:13" x14ac:dyDescent="0.2">
      <c r="L89" s="1">
        <v>800000</v>
      </c>
      <c r="M89" s="2">
        <f t="shared" si="1"/>
        <v>73.211678832116789</v>
      </c>
    </row>
    <row r="90" spans="12:13" x14ac:dyDescent="0.2">
      <c r="L90" s="1">
        <v>810000</v>
      </c>
      <c r="M90" s="2">
        <f t="shared" si="1"/>
        <v>71.751824817518255</v>
      </c>
    </row>
    <row r="91" spans="12:13" x14ac:dyDescent="0.2">
      <c r="L91" s="1">
        <v>820000</v>
      </c>
      <c r="M91" s="2">
        <f t="shared" si="1"/>
        <v>70.291970802919707</v>
      </c>
    </row>
    <row r="92" spans="12:13" x14ac:dyDescent="0.2">
      <c r="L92" s="1">
        <v>830000</v>
      </c>
      <c r="M92" s="2">
        <f t="shared" si="1"/>
        <v>68.832116788321173</v>
      </c>
    </row>
    <row r="93" spans="12:13" x14ac:dyDescent="0.2">
      <c r="L93" s="1">
        <v>840000</v>
      </c>
      <c r="M93" s="2">
        <f t="shared" si="1"/>
        <v>67.372262773722625</v>
      </c>
    </row>
    <row r="94" spans="12:13" x14ac:dyDescent="0.2">
      <c r="L94" s="1">
        <v>850000</v>
      </c>
      <c r="M94" s="2">
        <f t="shared" si="1"/>
        <v>65.912408759124091</v>
      </c>
    </row>
    <row r="95" spans="12:13" x14ac:dyDescent="0.2">
      <c r="L95" s="1">
        <v>860000</v>
      </c>
      <c r="M95" s="2">
        <f t="shared" si="1"/>
        <v>64.452554744525543</v>
      </c>
    </row>
    <row r="96" spans="12:13" x14ac:dyDescent="0.2">
      <c r="L96" s="1">
        <v>870000</v>
      </c>
      <c r="M96" s="2">
        <f t="shared" si="1"/>
        <v>62.992700729927009</v>
      </c>
    </row>
    <row r="97" spans="12:13" x14ac:dyDescent="0.2">
      <c r="L97" s="1">
        <v>880000</v>
      </c>
      <c r="M97" s="2">
        <f t="shared" si="1"/>
        <v>61.532846715328475</v>
      </c>
    </row>
    <row r="98" spans="12:13" x14ac:dyDescent="0.2">
      <c r="L98" s="1">
        <v>890000</v>
      </c>
      <c r="M98" s="2">
        <f t="shared" si="1"/>
        <v>60.072992700729941</v>
      </c>
    </row>
    <row r="99" spans="12:13" x14ac:dyDescent="0.2">
      <c r="L99" s="1">
        <v>900000</v>
      </c>
      <c r="M99" s="2">
        <f t="shared" si="1"/>
        <v>58.613138686131379</v>
      </c>
    </row>
    <row r="100" spans="12:13" x14ac:dyDescent="0.2">
      <c r="L100" s="1">
        <v>910000</v>
      </c>
      <c r="M100" s="2">
        <f t="shared" si="1"/>
        <v>57.153284671532845</v>
      </c>
    </row>
    <row r="101" spans="12:13" x14ac:dyDescent="0.2">
      <c r="L101" s="1">
        <v>920000</v>
      </c>
      <c r="M101" s="2">
        <f t="shared" si="1"/>
        <v>55.693430656934311</v>
      </c>
    </row>
    <row r="102" spans="12:13" x14ac:dyDescent="0.2">
      <c r="L102" s="1">
        <v>930000</v>
      </c>
      <c r="M102" s="2">
        <f t="shared" si="1"/>
        <v>54.233576642335777</v>
      </c>
    </row>
    <row r="103" spans="12:13" x14ac:dyDescent="0.2">
      <c r="L103" s="1">
        <v>940000</v>
      </c>
      <c r="M103" s="2">
        <f t="shared" si="1"/>
        <v>52.773722627737214</v>
      </c>
    </row>
    <row r="104" spans="12:13" x14ac:dyDescent="0.2">
      <c r="L104" s="1">
        <v>950000</v>
      </c>
      <c r="M104" s="2">
        <f t="shared" si="1"/>
        <v>51.313868613138681</v>
      </c>
    </row>
    <row r="105" spans="12:13" x14ac:dyDescent="0.2">
      <c r="L105" s="1">
        <v>960000</v>
      </c>
      <c r="M105" s="2">
        <f t="shared" si="1"/>
        <v>49.854014598540147</v>
      </c>
    </row>
    <row r="106" spans="12:13" x14ac:dyDescent="0.2">
      <c r="L106" s="1">
        <v>970000</v>
      </c>
      <c r="M106" s="2">
        <f t="shared" si="1"/>
        <v>48.394160583941613</v>
      </c>
    </row>
    <row r="107" spans="12:13" x14ac:dyDescent="0.2">
      <c r="L107" s="1">
        <v>980000</v>
      </c>
      <c r="M107" s="2">
        <f t="shared" si="1"/>
        <v>46.934306569343079</v>
      </c>
    </row>
    <row r="108" spans="12:13" x14ac:dyDescent="0.2">
      <c r="L108" s="1">
        <v>990000</v>
      </c>
      <c r="M108" s="2">
        <f t="shared" si="1"/>
        <v>45.474452554744516</v>
      </c>
    </row>
    <row r="109" spans="12:13" x14ac:dyDescent="0.2">
      <c r="L109" s="1">
        <v>1000000</v>
      </c>
      <c r="M109" s="2">
        <f t="shared" si="1"/>
        <v>44.014598540145982</v>
      </c>
    </row>
    <row r="110" spans="12:13" x14ac:dyDescent="0.2">
      <c r="L110" s="1">
        <v>1010000</v>
      </c>
      <c r="M110" s="2">
        <f t="shared" si="1"/>
        <v>42.554744525547449</v>
      </c>
    </row>
    <row r="111" spans="12:13" x14ac:dyDescent="0.2">
      <c r="L111" s="1">
        <v>1020000</v>
      </c>
      <c r="M111" s="2">
        <f t="shared" si="1"/>
        <v>41.094890510948915</v>
      </c>
    </row>
    <row r="112" spans="12:13" x14ac:dyDescent="0.2">
      <c r="L112" s="1">
        <v>1030000</v>
      </c>
      <c r="M112" s="2">
        <f t="shared" si="1"/>
        <v>39.635036496350352</v>
      </c>
    </row>
    <row r="113" spans="12:13" x14ac:dyDescent="0.2">
      <c r="L113" s="1">
        <v>1040000</v>
      </c>
      <c r="M113" s="2">
        <f t="shared" si="1"/>
        <v>38.175182481751818</v>
      </c>
    </row>
    <row r="114" spans="12:13" x14ac:dyDescent="0.2">
      <c r="L114" s="1">
        <v>1050000</v>
      </c>
      <c r="M114" s="2">
        <f t="shared" si="1"/>
        <v>36.715328467153284</v>
      </c>
    </row>
    <row r="115" spans="12:13" x14ac:dyDescent="0.2">
      <c r="L115" s="1">
        <v>1060000</v>
      </c>
      <c r="M115" s="2">
        <f t="shared" si="1"/>
        <v>35.255474452554751</v>
      </c>
    </row>
    <row r="116" spans="12:13" x14ac:dyDescent="0.2">
      <c r="L116" s="1">
        <v>1070000</v>
      </c>
      <c r="M116" s="2">
        <f t="shared" si="1"/>
        <v>33.795620437956217</v>
      </c>
    </row>
    <row r="117" spans="12:13" x14ac:dyDescent="0.2">
      <c r="L117" s="1">
        <v>1080000</v>
      </c>
      <c r="M117" s="2">
        <f t="shared" si="1"/>
        <v>32.335766423357654</v>
      </c>
    </row>
    <row r="118" spans="12:13" x14ac:dyDescent="0.2">
      <c r="L118" s="1">
        <v>1090000</v>
      </c>
      <c r="M118" s="2">
        <f t="shared" si="1"/>
        <v>30.87591240875912</v>
      </c>
    </row>
    <row r="119" spans="12:13" x14ac:dyDescent="0.2">
      <c r="L119" s="1">
        <v>1100000</v>
      </c>
      <c r="M119" s="2">
        <f t="shared" si="1"/>
        <v>29.416058394160586</v>
      </c>
    </row>
    <row r="120" spans="12:13" x14ac:dyDescent="0.2">
      <c r="L120" s="1">
        <v>1110000</v>
      </c>
      <c r="M120" s="2">
        <f t="shared" si="1"/>
        <v>27.956204379562053</v>
      </c>
    </row>
    <row r="121" spans="12:13" x14ac:dyDescent="0.2">
      <c r="L121" s="1">
        <v>1120000</v>
      </c>
      <c r="M121" s="2">
        <f t="shared" si="1"/>
        <v>26.49635036496349</v>
      </c>
    </row>
    <row r="122" spans="12:13" x14ac:dyDescent="0.2">
      <c r="L122" s="1">
        <v>1130000</v>
      </c>
      <c r="M122" s="2">
        <f t="shared" si="1"/>
        <v>25.036496350364956</v>
      </c>
    </row>
    <row r="123" spans="12:13" x14ac:dyDescent="0.2">
      <c r="L123" s="1">
        <v>1140000</v>
      </c>
      <c r="M123" s="2">
        <f t="shared" si="1"/>
        <v>23.576642335766422</v>
      </c>
    </row>
    <row r="124" spans="12:13" x14ac:dyDescent="0.2">
      <c r="L124" s="1">
        <v>1150000</v>
      </c>
      <c r="M124" s="2">
        <f t="shared" si="1"/>
        <v>22.116788321167888</v>
      </c>
    </row>
    <row r="125" spans="12:13" x14ac:dyDescent="0.2">
      <c r="L125" s="1">
        <v>1160000</v>
      </c>
      <c r="M125" s="2">
        <f t="shared" si="1"/>
        <v>20.656934306569354</v>
      </c>
    </row>
    <row r="126" spans="12:13" x14ac:dyDescent="0.2">
      <c r="L126" s="1">
        <v>1170000</v>
      </c>
      <c r="M126" s="2">
        <f t="shared" si="1"/>
        <v>19.197080291970792</v>
      </c>
    </row>
    <row r="127" spans="12:13" x14ac:dyDescent="0.2">
      <c r="L127" s="1">
        <v>1180000</v>
      </c>
      <c r="M127" s="2">
        <f t="shared" si="1"/>
        <v>17.737226277372258</v>
      </c>
    </row>
    <row r="128" spans="12:13" x14ac:dyDescent="0.2">
      <c r="L128" s="1">
        <v>1190000</v>
      </c>
      <c r="M128" s="2">
        <f t="shared" si="1"/>
        <v>16.277372262773724</v>
      </c>
    </row>
    <row r="129" spans="12:13" x14ac:dyDescent="0.2">
      <c r="L129" s="1">
        <v>1200000</v>
      </c>
      <c r="M129" s="2">
        <f t="shared" si="1"/>
        <v>14.81751824817519</v>
      </c>
    </row>
    <row r="130" spans="12:13" x14ac:dyDescent="0.2">
      <c r="L130" s="1">
        <v>1210000</v>
      </c>
      <c r="M130" s="2">
        <f t="shared" si="1"/>
        <v>13.357664233576656</v>
      </c>
    </row>
    <row r="131" spans="12:13" x14ac:dyDescent="0.2">
      <c r="L131" s="1">
        <v>1220000</v>
      </c>
      <c r="M131" s="2">
        <f t="shared" si="1"/>
        <v>11.897810218978094</v>
      </c>
    </row>
    <row r="132" spans="12:13" x14ac:dyDescent="0.2">
      <c r="L132" s="1">
        <v>1230000</v>
      </c>
      <c r="M132" s="2">
        <f t="shared" si="1"/>
        <v>10.43795620437956</v>
      </c>
    </row>
    <row r="133" spans="12:13" x14ac:dyDescent="0.2">
      <c r="L133" s="1">
        <v>1240000</v>
      </c>
      <c r="M133" s="2">
        <f t="shared" si="1"/>
        <v>8.9781021897810263</v>
      </c>
    </row>
    <row r="134" spans="12:13" x14ac:dyDescent="0.2">
      <c r="L134" s="1">
        <v>1250000</v>
      </c>
      <c r="M134" s="2">
        <f t="shared" si="1"/>
        <v>7.5182481751824923</v>
      </c>
    </row>
    <row r="135" spans="12:13" x14ac:dyDescent="0.2">
      <c r="L135" s="1">
        <v>1260000</v>
      </c>
      <c r="M135" s="2">
        <f t="shared" si="1"/>
        <v>6.05839416058393</v>
      </c>
    </row>
    <row r="136" spans="12:13" x14ac:dyDescent="0.2">
      <c r="L136" s="1">
        <v>1270000</v>
      </c>
      <c r="M136" s="2">
        <f t="shared" si="1"/>
        <v>4.5985401459853961</v>
      </c>
    </row>
    <row r="137" spans="12:13" x14ac:dyDescent="0.2">
      <c r="L137" s="1">
        <v>1280000</v>
      </c>
      <c r="M137" s="2">
        <f t="shared" si="1"/>
        <v>3.1386861313868621</v>
      </c>
    </row>
    <row r="138" spans="12:13" x14ac:dyDescent="0.2">
      <c r="L138" s="1">
        <v>1290000</v>
      </c>
      <c r="M138" s="2">
        <f t="shared" ref="M138:M159" si="2">M$6-(L138/L$6)</f>
        <v>1.6788321167883282</v>
      </c>
    </row>
    <row r="139" spans="12:13" x14ac:dyDescent="0.2">
      <c r="L139" s="1">
        <v>1300000</v>
      </c>
      <c r="M139" s="2">
        <f t="shared" si="2"/>
        <v>0.2189781021897943</v>
      </c>
    </row>
    <row r="140" spans="12:13" x14ac:dyDescent="0.2">
      <c r="L140" s="1">
        <v>1310000</v>
      </c>
      <c r="M140" s="2">
        <f t="shared" si="2"/>
        <v>-1.240875912408768</v>
      </c>
    </row>
    <row r="141" spans="12:13" x14ac:dyDescent="0.2">
      <c r="L141" s="1">
        <v>1320000</v>
      </c>
      <c r="M141" s="2">
        <f t="shared" si="2"/>
        <v>-2.700729927007302</v>
      </c>
    </row>
    <row r="142" spans="12:13" x14ac:dyDescent="0.2">
      <c r="L142" s="1">
        <v>1330000</v>
      </c>
      <c r="M142" s="2">
        <f t="shared" si="2"/>
        <v>-4.1605839416058359</v>
      </c>
    </row>
    <row r="143" spans="12:13" x14ac:dyDescent="0.2">
      <c r="L143" s="1">
        <v>1340000</v>
      </c>
      <c r="M143" s="2">
        <f t="shared" si="2"/>
        <v>-5.6204379562043698</v>
      </c>
    </row>
    <row r="144" spans="12:13" x14ac:dyDescent="0.2">
      <c r="L144" s="1">
        <v>1350000</v>
      </c>
      <c r="M144" s="2">
        <f t="shared" si="2"/>
        <v>-7.0802919708029322</v>
      </c>
    </row>
    <row r="145" spans="12:13" x14ac:dyDescent="0.2">
      <c r="L145" s="1">
        <v>1360000</v>
      </c>
      <c r="M145" s="2">
        <f t="shared" si="2"/>
        <v>-8.5401459854014661</v>
      </c>
    </row>
    <row r="146" spans="12:13" x14ac:dyDescent="0.2">
      <c r="L146" s="1">
        <v>1370000</v>
      </c>
      <c r="M146" s="2">
        <f t="shared" si="2"/>
        <v>-10</v>
      </c>
    </row>
    <row r="147" spans="12:13" x14ac:dyDescent="0.2">
      <c r="L147" s="1">
        <v>1380000</v>
      </c>
      <c r="M147" s="2">
        <f t="shared" si="2"/>
        <v>-11.459854014598534</v>
      </c>
    </row>
    <row r="148" spans="12:13" x14ac:dyDescent="0.2">
      <c r="L148" s="1">
        <v>1390000</v>
      </c>
      <c r="M148" s="2">
        <f t="shared" si="2"/>
        <v>-12.919708029197068</v>
      </c>
    </row>
    <row r="149" spans="12:13" x14ac:dyDescent="0.2">
      <c r="L149" s="1">
        <v>1400000</v>
      </c>
      <c r="M149" s="2">
        <f t="shared" si="2"/>
        <v>-14.37956204379563</v>
      </c>
    </row>
    <row r="150" spans="12:13" x14ac:dyDescent="0.2">
      <c r="L150" s="1">
        <v>1410000</v>
      </c>
      <c r="M150" s="2">
        <f t="shared" si="2"/>
        <v>-15.839416058394164</v>
      </c>
    </row>
    <row r="151" spans="12:13" x14ac:dyDescent="0.2">
      <c r="L151" s="1">
        <v>1420000</v>
      </c>
      <c r="M151" s="2">
        <f t="shared" si="2"/>
        <v>-17.299270072992698</v>
      </c>
    </row>
    <row r="152" spans="12:13" x14ac:dyDescent="0.2">
      <c r="L152" s="1">
        <v>1430000</v>
      </c>
      <c r="M152" s="2">
        <f t="shared" si="2"/>
        <v>-18.759124087591232</v>
      </c>
    </row>
    <row r="153" spans="12:13" x14ac:dyDescent="0.2">
      <c r="L153" s="1">
        <v>1440000</v>
      </c>
      <c r="M153" s="2">
        <f t="shared" si="2"/>
        <v>-20.218978102189794</v>
      </c>
    </row>
    <row r="154" spans="12:13" x14ac:dyDescent="0.2">
      <c r="L154" s="1">
        <v>1450000</v>
      </c>
      <c r="M154" s="2">
        <f t="shared" si="2"/>
        <v>-21.678832116788328</v>
      </c>
    </row>
    <row r="155" spans="12:13" x14ac:dyDescent="0.2">
      <c r="L155" s="1">
        <v>1460000</v>
      </c>
      <c r="M155" s="2">
        <f t="shared" si="2"/>
        <v>-23.138686131386862</v>
      </c>
    </row>
    <row r="156" spans="12:13" x14ac:dyDescent="0.2">
      <c r="L156" s="1">
        <v>1470000</v>
      </c>
      <c r="M156" s="2">
        <f t="shared" si="2"/>
        <v>-24.598540145985396</v>
      </c>
    </row>
    <row r="157" spans="12:13" x14ac:dyDescent="0.2">
      <c r="L157" s="1">
        <v>1480000</v>
      </c>
      <c r="M157" s="2">
        <f t="shared" si="2"/>
        <v>-26.05839416058393</v>
      </c>
    </row>
    <row r="158" spans="12:13" x14ac:dyDescent="0.2">
      <c r="L158" s="1">
        <v>1490000</v>
      </c>
      <c r="M158" s="2">
        <f t="shared" si="2"/>
        <v>-27.518248175182492</v>
      </c>
    </row>
    <row r="159" spans="12:13" x14ac:dyDescent="0.2">
      <c r="L159" s="1">
        <v>1500000</v>
      </c>
      <c r="M159" s="2">
        <f t="shared" si="2"/>
        <v>-28.978102189781026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Beoordelingsmatrix KM</vt:lpstr>
      <vt:lpstr>Blad1</vt:lpstr>
    </vt:vector>
  </TitlesOfParts>
  <Company>Gemeente Haarlemmermeer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Vastent</dc:creator>
  <cp:lastModifiedBy>Schmitz, C.F.A. (INKO)</cp:lastModifiedBy>
  <cp:lastPrinted>2012-11-27T12:28:29Z</cp:lastPrinted>
  <dcterms:created xsi:type="dcterms:W3CDTF">2011-08-09T13:28:06Z</dcterms:created>
  <dcterms:modified xsi:type="dcterms:W3CDTF">2015-08-28T16:03:28Z</dcterms:modified>
</cp:coreProperties>
</file>