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60" yWindow="0" windowWidth="24240" windowHeight="13740" tabRatio="860" activeTab="2"/>
  </bookViews>
  <sheets>
    <sheet name="Info blad" sheetId="11" r:id="rId1"/>
    <sheet name="1-Contractblad dag" sheetId="4" r:id="rId2"/>
    <sheet name="3-Basis ruimtestaat" sheetId="2" r:id="rId3"/>
    <sheet name="4-Premies en opslagen" sheetId="17" r:id="rId4"/>
    <sheet name="5-Opbouw uurtarieven" sheetId="18" r:id="rId5"/>
    <sheet name="6- toeslagenmatrix" sheetId="19" r:id="rId6"/>
    <sheet name="7-Machine-investeringskosten" sheetId="10" r:id="rId7"/>
    <sheet name="8-Afroepprijs" sheetId="5" r:id="rId8"/>
  </sheets>
  <externalReferences>
    <externalReference r:id="rId9"/>
  </externalReferences>
  <definedNames>
    <definedName name="_Fill" localSheetId="0" hidden="1">'[1]#REF'!#REF!</definedName>
    <definedName name="_Fill" hidden="1">'[1]#REF'!#REF!</definedName>
    <definedName name="_xlnm._FilterDatabase" localSheetId="1" hidden="1">'1-Contractblad dag'!#REF!</definedName>
    <definedName name="_xlnm._FilterDatabase" localSheetId="2" hidden="1">'3-Basis ruimtestaat'!$A$9:$J$1374</definedName>
    <definedName name="_Key1" localSheetId="0" hidden="1">'[1]#REF'!#REF!</definedName>
    <definedName name="_Key1" hidden="1">'[1]#REF'!#REF!</definedName>
    <definedName name="_Order1" hidden="1">255</definedName>
    <definedName name="_xlnm.Print_Area" localSheetId="1">'1-Contractblad dag'!$A$3:$G$69</definedName>
    <definedName name="_xlnm.Print_Area" localSheetId="2">'3-Basis ruimtestaat'!$A$3:$J$488</definedName>
    <definedName name="_xlnm.Print_Area" localSheetId="3">'4-Premies en opslagen'!$A$2:$E$58</definedName>
    <definedName name="_xlnm.Print_Area" localSheetId="4">'5-Opbouw uurtarieven'!$J$2:$AK$47</definedName>
    <definedName name="_xlnm.Print_Area" localSheetId="6">'7-Machine-investeringskosten'!$A$3:$D$75</definedName>
    <definedName name="_xlnm.Print_Area" localSheetId="7">'8-Afroepprijs'!$A$3:$F$47</definedName>
    <definedName name="_xlnm.Print_Area" localSheetId="0">'Info blad'!$A$1:$F$20</definedName>
    <definedName name="_xlnm.Print_Titles" localSheetId="1">'1-Contractblad dag'!$3:$14</definedName>
    <definedName name="_xlnm.Print_Titles" localSheetId="2">'3-Basis ruimtestaat'!$9:$9</definedName>
    <definedName name="_xlnm.Print_Titles" localSheetId="4">'5-Opbouw uurtarieven'!$A:$C</definedName>
    <definedName name="_xlnm.Print_Titles" localSheetId="7">'8-Afroepprijs'!$6:$11</definedName>
    <definedName name="gebouw">'3-Basis ruimtestaat'!$A:$A</definedName>
    <definedName name="han" hidden="1">'[1]#REF'!#REF!</definedName>
    <definedName name="Kengetal">#REF!</definedName>
    <definedName name="uren_mavr">'3-Basis ruimtestaat'!#REF!</definedName>
    <definedName name="uren_naloop">'3-Basis ruimtestaat'!#REF!</definedName>
    <definedName name="uren_zazofe">'3-Basis ruimtestaat'!#REF!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4" l="1"/>
  <c r="G20" i="4"/>
  <c r="E22" i="4"/>
  <c r="G22" i="4"/>
  <c r="E24" i="4"/>
  <c r="G24" i="4"/>
  <c r="E26" i="4"/>
  <c r="G26" i="4"/>
  <c r="E28" i="4"/>
  <c r="G28" i="4"/>
  <c r="G29" i="4"/>
  <c r="G44" i="4"/>
  <c r="C11" i="4"/>
  <c r="D23" i="10"/>
  <c r="D18" i="10"/>
  <c r="D25" i="10"/>
  <c r="D26" i="10"/>
  <c r="D28" i="10"/>
  <c r="D30" i="10"/>
  <c r="D43" i="10"/>
  <c r="D38" i="10"/>
  <c r="D45" i="10"/>
  <c r="D46" i="10"/>
  <c r="D48" i="10"/>
  <c r="D50" i="10"/>
  <c r="D63" i="10"/>
  <c r="D58" i="10"/>
  <c r="D65" i="10"/>
  <c r="D66" i="10"/>
  <c r="D68" i="10"/>
  <c r="D70" i="10"/>
  <c r="G42" i="4"/>
  <c r="T15" i="18"/>
  <c r="T21" i="18"/>
  <c r="C16" i="17"/>
  <c r="C25" i="17"/>
  <c r="T22" i="18"/>
  <c r="T17" i="18"/>
  <c r="T18" i="18"/>
  <c r="T19" i="18"/>
  <c r="T23" i="18"/>
  <c r="B54" i="17"/>
  <c r="B55" i="17"/>
  <c r="B56" i="17"/>
  <c r="B57" i="17"/>
  <c r="C58" i="17"/>
  <c r="T25" i="18"/>
  <c r="T26" i="18"/>
  <c r="T32" i="18"/>
  <c r="T43" i="18"/>
  <c r="T47" i="18"/>
  <c r="F33" i="4"/>
  <c r="G33" i="4"/>
  <c r="Z15" i="18"/>
  <c r="Z21" i="18"/>
  <c r="Z22" i="18"/>
  <c r="Z17" i="18"/>
  <c r="Z18" i="18"/>
  <c r="Z19" i="18"/>
  <c r="Z23" i="18"/>
  <c r="Z25" i="18"/>
  <c r="Z26" i="18"/>
  <c r="Z32" i="18"/>
  <c r="Z43" i="18"/>
  <c r="Z47" i="18"/>
  <c r="F35" i="4"/>
  <c r="G35" i="4"/>
  <c r="AC15" i="18"/>
  <c r="AC21" i="18"/>
  <c r="AC22" i="18"/>
  <c r="AC17" i="18"/>
  <c r="AC18" i="18"/>
  <c r="AC19" i="18"/>
  <c r="AC23" i="18"/>
  <c r="AC25" i="18"/>
  <c r="AC26" i="18"/>
  <c r="AC32" i="18"/>
  <c r="AC43" i="18"/>
  <c r="AC47" i="18"/>
  <c r="F37" i="4"/>
  <c r="G37" i="4"/>
  <c r="AF15" i="18"/>
  <c r="AF21" i="18"/>
  <c r="AF22" i="18"/>
  <c r="AF17" i="18"/>
  <c r="AF18" i="18"/>
  <c r="AF19" i="18"/>
  <c r="AF23" i="18"/>
  <c r="AF25" i="18"/>
  <c r="AF26" i="18"/>
  <c r="AF32" i="18"/>
  <c r="AF43" i="18"/>
  <c r="AF47" i="18"/>
  <c r="F39" i="4"/>
  <c r="G39" i="4"/>
  <c r="G40" i="4"/>
  <c r="E15" i="18"/>
  <c r="E21" i="18"/>
  <c r="E22" i="18"/>
  <c r="E17" i="18"/>
  <c r="E18" i="18"/>
  <c r="E19" i="18"/>
  <c r="E23" i="18"/>
  <c r="E25" i="18"/>
  <c r="E26" i="18"/>
  <c r="E32" i="18"/>
  <c r="E43" i="18"/>
  <c r="E47" i="18"/>
  <c r="F20" i="4"/>
  <c r="H15" i="18"/>
  <c r="H21" i="18"/>
  <c r="H22" i="18"/>
  <c r="H17" i="18"/>
  <c r="H18" i="18"/>
  <c r="H19" i="18"/>
  <c r="H23" i="18"/>
  <c r="H25" i="18"/>
  <c r="H26" i="18"/>
  <c r="H32" i="18"/>
  <c r="H43" i="18"/>
  <c r="H47" i="18"/>
  <c r="F22" i="4"/>
  <c r="K15" i="18"/>
  <c r="K21" i="18"/>
  <c r="K22" i="18"/>
  <c r="K17" i="18"/>
  <c r="K18" i="18"/>
  <c r="K19" i="18"/>
  <c r="K23" i="18"/>
  <c r="K25" i="18"/>
  <c r="K26" i="18"/>
  <c r="K32" i="18"/>
  <c r="K43" i="18"/>
  <c r="K47" i="18"/>
  <c r="F24" i="4"/>
  <c r="N15" i="18"/>
  <c r="N21" i="18"/>
  <c r="N22" i="18"/>
  <c r="N17" i="18"/>
  <c r="N18" i="18"/>
  <c r="N19" i="18"/>
  <c r="N23" i="18"/>
  <c r="N25" i="18"/>
  <c r="N26" i="18"/>
  <c r="N32" i="18"/>
  <c r="N43" i="18"/>
  <c r="N47" i="18"/>
  <c r="F26" i="4"/>
  <c r="F28" i="4"/>
  <c r="G45" i="4"/>
  <c r="G46" i="4"/>
  <c r="B3" i="2"/>
  <c r="AI12" i="18"/>
  <c r="AL15" i="18"/>
  <c r="AL21" i="18"/>
  <c r="C46" i="17"/>
  <c r="C52" i="17"/>
  <c r="C32" i="17"/>
  <c r="C34" i="17"/>
  <c r="C37" i="17"/>
  <c r="AI14" i="18"/>
  <c r="E46" i="17"/>
  <c r="E52" i="17"/>
  <c r="W15" i="18"/>
  <c r="W21" i="18"/>
  <c r="Q15" i="18"/>
  <c r="Q21" i="18"/>
  <c r="C29" i="4"/>
  <c r="C40" i="4"/>
  <c r="E40" i="4"/>
  <c r="A3" i="2"/>
  <c r="A4" i="2"/>
  <c r="A5" i="2"/>
  <c r="B5" i="2"/>
  <c r="A6" i="2"/>
  <c r="B6" i="2"/>
  <c r="A7" i="2"/>
  <c r="B7" i="2"/>
  <c r="B2" i="17"/>
  <c r="B4" i="17"/>
  <c r="B5" i="17"/>
  <c r="B6" i="17"/>
  <c r="B7" i="17"/>
  <c r="B2" i="18"/>
  <c r="B4" i="18"/>
  <c r="B5" i="18"/>
  <c r="B6" i="18"/>
  <c r="B7" i="18"/>
  <c r="B3" i="19"/>
  <c r="B5" i="19"/>
  <c r="B6" i="19"/>
  <c r="B7" i="19"/>
  <c r="B8" i="19"/>
  <c r="K10" i="19"/>
  <c r="A12" i="19"/>
  <c r="A13" i="19"/>
  <c r="A14" i="19"/>
  <c r="K18" i="19"/>
  <c r="A20" i="19"/>
  <c r="A21" i="19"/>
  <c r="A22" i="19"/>
  <c r="K26" i="19"/>
  <c r="A28" i="19"/>
  <c r="A29" i="19"/>
  <c r="A30" i="19"/>
  <c r="K34" i="19"/>
  <c r="A36" i="19"/>
  <c r="A37" i="19"/>
  <c r="A38" i="19"/>
  <c r="K42" i="19"/>
  <c r="A44" i="19"/>
  <c r="A45" i="19"/>
  <c r="A46" i="19"/>
  <c r="K50" i="19"/>
  <c r="A52" i="19"/>
  <c r="A53" i="19"/>
  <c r="A54" i="19"/>
  <c r="K57" i="19"/>
  <c r="A59" i="19"/>
  <c r="A60" i="19"/>
  <c r="A61" i="19"/>
  <c r="K64" i="19"/>
  <c r="A66" i="19"/>
  <c r="A67" i="19"/>
  <c r="A68" i="19"/>
  <c r="K72" i="19"/>
  <c r="A74" i="19"/>
  <c r="A75" i="19"/>
  <c r="A76" i="19"/>
  <c r="K80" i="19"/>
  <c r="A82" i="19"/>
  <c r="A83" i="19"/>
  <c r="A84" i="19"/>
  <c r="K87" i="19"/>
  <c r="A89" i="19"/>
  <c r="A90" i="19"/>
  <c r="A91" i="19"/>
  <c r="K94" i="19"/>
  <c r="A96" i="19"/>
  <c r="B96" i="19"/>
  <c r="C96" i="19"/>
  <c r="D96" i="19"/>
  <c r="E96" i="19"/>
  <c r="F96" i="19"/>
  <c r="G96" i="19"/>
  <c r="H96" i="19"/>
  <c r="I96" i="19"/>
  <c r="A97" i="19"/>
  <c r="B97" i="19"/>
  <c r="C97" i="19"/>
  <c r="D97" i="19"/>
  <c r="E97" i="19"/>
  <c r="F97" i="19"/>
  <c r="G97" i="19"/>
  <c r="H97" i="19"/>
  <c r="I97" i="19"/>
  <c r="A98" i="19"/>
  <c r="B98" i="19"/>
  <c r="C98" i="19"/>
  <c r="D98" i="19"/>
  <c r="E98" i="19"/>
  <c r="F98" i="19"/>
  <c r="G98" i="19"/>
  <c r="H98" i="19"/>
  <c r="I98" i="19"/>
  <c r="A3" i="10"/>
  <c r="B3" i="10"/>
  <c r="A4" i="10"/>
  <c r="A5" i="10"/>
  <c r="B5" i="10"/>
  <c r="A6" i="10"/>
  <c r="B6" i="10"/>
  <c r="A7" i="10"/>
  <c r="B7" i="10"/>
  <c r="A8" i="10"/>
  <c r="B8" i="10"/>
  <c r="A3" i="5"/>
  <c r="B3" i="5"/>
  <c r="A4" i="5"/>
  <c r="A5" i="5"/>
  <c r="B5" i="5"/>
  <c r="A6" i="5"/>
  <c r="B6" i="5"/>
  <c r="A7" i="5"/>
  <c r="B7" i="5"/>
  <c r="A8" i="5"/>
  <c r="B8" i="5"/>
  <c r="A9" i="5"/>
  <c r="Q17" i="18"/>
  <c r="Q18" i="18"/>
  <c r="W17" i="18"/>
  <c r="Q19" i="18"/>
  <c r="AL18" i="18"/>
  <c r="AL17" i="18"/>
  <c r="AL19" i="18"/>
  <c r="W18" i="18"/>
  <c r="W19" i="18"/>
  <c r="C12" i="4"/>
  <c r="AI15" i="18"/>
  <c r="D54" i="17"/>
  <c r="D56" i="17"/>
  <c r="D57" i="17"/>
  <c r="D55" i="17"/>
  <c r="AL22" i="18"/>
  <c r="AL23" i="18"/>
  <c r="Q22" i="18"/>
  <c r="Q23" i="18"/>
  <c r="W22" i="18"/>
  <c r="W23" i="18"/>
  <c r="AI17" i="18"/>
  <c r="AI21" i="18"/>
  <c r="AI22" i="18"/>
  <c r="AI18" i="18"/>
  <c r="AI19" i="18"/>
  <c r="E58" i="17"/>
  <c r="L81" i="19"/>
  <c r="L19" i="19"/>
  <c r="L11" i="19"/>
  <c r="AL25" i="18"/>
  <c r="AL26" i="18"/>
  <c r="AL32" i="18"/>
  <c r="AL43" i="18"/>
  <c r="Q25" i="18"/>
  <c r="Q26" i="18"/>
  <c r="W25" i="18"/>
  <c r="W26" i="18"/>
  <c r="E29" i="4"/>
  <c r="AI23" i="18"/>
  <c r="AI25" i="18"/>
  <c r="AI26" i="18"/>
  <c r="L88" i="19"/>
  <c r="L51" i="19"/>
  <c r="L65" i="19"/>
  <c r="L35" i="19"/>
  <c r="L73" i="19"/>
  <c r="L27" i="19"/>
  <c r="AI32" i="18"/>
  <c r="AI43" i="18"/>
  <c r="Q32" i="18"/>
  <c r="Q43" i="18"/>
  <c r="Q47" i="18"/>
  <c r="L43" i="19"/>
  <c r="L58" i="19"/>
  <c r="W32" i="18"/>
  <c r="AL47" i="18"/>
  <c r="B35" i="4"/>
  <c r="B33" i="4"/>
  <c r="B39" i="4"/>
  <c r="B37" i="4"/>
  <c r="B40" i="4"/>
  <c r="W43" i="18"/>
  <c r="AM23" i="18"/>
  <c r="AM45" i="18"/>
  <c r="AL53" i="18"/>
  <c r="AM19" i="18"/>
  <c r="AM26" i="18"/>
  <c r="AM32" i="18"/>
  <c r="R45" i="18"/>
  <c r="Q53" i="18"/>
  <c r="L45" i="19"/>
  <c r="L44" i="19"/>
  <c r="R19" i="18"/>
  <c r="R23" i="18"/>
  <c r="R26" i="18"/>
  <c r="R32" i="18"/>
  <c r="AI47" i="18"/>
  <c r="AJ43" i="18"/>
  <c r="R43" i="18"/>
  <c r="L43" i="18"/>
  <c r="U43" i="18"/>
  <c r="AD43" i="18"/>
  <c r="AA43" i="18"/>
  <c r="L83" i="19"/>
  <c r="L82" i="19"/>
  <c r="AF53" i="18"/>
  <c r="AG19" i="18"/>
  <c r="AG45" i="18"/>
  <c r="AG23" i="18"/>
  <c r="AG26" i="18"/>
  <c r="AG32" i="18"/>
  <c r="I43" i="18"/>
  <c r="AM43" i="18"/>
  <c r="AG43" i="18"/>
  <c r="W47" i="18"/>
  <c r="R47" i="18"/>
  <c r="AG47" i="18"/>
  <c r="AA45" i="18"/>
  <c r="AA47" i="18"/>
  <c r="F45" i="18"/>
  <c r="E53" i="18"/>
  <c r="F19" i="18"/>
  <c r="L13" i="19"/>
  <c r="L12" i="19"/>
  <c r="F23" i="18"/>
  <c r="F26" i="18"/>
  <c r="F32" i="18"/>
  <c r="AL51" i="18"/>
  <c r="AL49" i="18"/>
  <c r="U45" i="18"/>
  <c r="U47" i="18"/>
  <c r="T53" i="18"/>
  <c r="U19" i="18"/>
  <c r="I40" i="4"/>
  <c r="L53" i="19"/>
  <c r="L52" i="19"/>
  <c r="U23" i="18"/>
  <c r="U26" i="18"/>
  <c r="U32" i="18"/>
  <c r="AD45" i="18"/>
  <c r="AD47" i="18"/>
  <c r="AC53" i="18"/>
  <c r="L75" i="19"/>
  <c r="L74" i="19"/>
  <c r="AD19" i="18"/>
  <c r="AD23" i="18"/>
  <c r="AD26" i="18"/>
  <c r="AD32" i="18"/>
  <c r="E46" i="19"/>
  <c r="G46" i="19"/>
  <c r="D44" i="19"/>
  <c r="F46" i="19"/>
  <c r="B45" i="19"/>
  <c r="G44" i="19"/>
  <c r="H45" i="19"/>
  <c r="C44" i="19"/>
  <c r="H44" i="19"/>
  <c r="E44" i="19"/>
  <c r="C46" i="19"/>
  <c r="H46" i="19"/>
  <c r="D45" i="19"/>
  <c r="I44" i="19"/>
  <c r="B44" i="19"/>
  <c r="D46" i="19"/>
  <c r="I46" i="19"/>
  <c r="I45" i="19"/>
  <c r="E45" i="19"/>
  <c r="G45" i="19"/>
  <c r="F45" i="19"/>
  <c r="C45" i="19"/>
  <c r="B46" i="19"/>
  <c r="F44" i="19"/>
  <c r="AF51" i="18"/>
  <c r="AF49" i="18"/>
  <c r="H53" i="18"/>
  <c r="I45" i="18"/>
  <c r="I47" i="18"/>
  <c r="I23" i="18"/>
  <c r="L21" i="19"/>
  <c r="L20" i="19"/>
  <c r="I19" i="18"/>
  <c r="I26" i="18"/>
  <c r="I32" i="18"/>
  <c r="Q49" i="18"/>
  <c r="Q51" i="18"/>
  <c r="F84" i="19"/>
  <c r="C82" i="19"/>
  <c r="G83" i="19"/>
  <c r="H82" i="19"/>
  <c r="C84" i="19"/>
  <c r="E84" i="19"/>
  <c r="F82" i="19"/>
  <c r="D83" i="19"/>
  <c r="F83" i="19"/>
  <c r="C83" i="19"/>
  <c r="G84" i="19"/>
  <c r="B82" i="19"/>
  <c r="H83" i="19"/>
  <c r="E83" i="19"/>
  <c r="D84" i="19"/>
  <c r="G82" i="19"/>
  <c r="I84" i="19"/>
  <c r="B83" i="19"/>
  <c r="D82" i="19"/>
  <c r="I82" i="19"/>
  <c r="B84" i="19"/>
  <c r="H84" i="19"/>
  <c r="E82" i="19"/>
  <c r="I83" i="19"/>
  <c r="L90" i="19"/>
  <c r="L89" i="19"/>
  <c r="AI53" i="18"/>
  <c r="AJ45" i="18"/>
  <c r="AJ47" i="18"/>
  <c r="AJ19" i="18"/>
  <c r="AJ23" i="18"/>
  <c r="AJ26" i="18"/>
  <c r="AJ32" i="18"/>
  <c r="F43" i="18"/>
  <c r="F47" i="18"/>
  <c r="AM47" i="18"/>
  <c r="O19" i="18"/>
  <c r="O45" i="18"/>
  <c r="N53" i="18"/>
  <c r="L37" i="19"/>
  <c r="L36" i="19"/>
  <c r="O23" i="18"/>
  <c r="O26" i="18"/>
  <c r="O32" i="18"/>
  <c r="K53" i="18"/>
  <c r="L29" i="19"/>
  <c r="L28" i="19"/>
  <c r="L19" i="18"/>
  <c r="L45" i="18"/>
  <c r="L47" i="18"/>
  <c r="L23" i="18"/>
  <c r="L26" i="18"/>
  <c r="L32" i="18"/>
  <c r="AA19" i="18"/>
  <c r="L67" i="19"/>
  <c r="L66" i="19"/>
  <c r="Z53" i="18"/>
  <c r="AA23" i="18"/>
  <c r="AA26" i="18"/>
  <c r="AA32" i="18"/>
  <c r="O43" i="18"/>
  <c r="L60" i="19"/>
  <c r="L59" i="19"/>
  <c r="W53" i="18"/>
  <c r="X19" i="18"/>
  <c r="X45" i="18"/>
  <c r="X23" i="18"/>
  <c r="X26" i="18"/>
  <c r="X32" i="18"/>
  <c r="X43" i="18"/>
  <c r="I14" i="19"/>
  <c r="H13" i="19"/>
  <c r="F12" i="19"/>
  <c r="G12" i="19"/>
  <c r="I12" i="19"/>
  <c r="G13" i="19"/>
  <c r="C14" i="19"/>
  <c r="B12" i="19"/>
  <c r="F14" i="19"/>
  <c r="E14" i="19"/>
  <c r="B14" i="19"/>
  <c r="B13" i="19"/>
  <c r="C13" i="19"/>
  <c r="F13" i="19"/>
  <c r="E13" i="19"/>
  <c r="D13" i="19"/>
  <c r="H12" i="19"/>
  <c r="D14" i="19"/>
  <c r="G14" i="19"/>
  <c r="E12" i="19"/>
  <c r="H14" i="19"/>
  <c r="C12" i="19"/>
  <c r="I13" i="19"/>
  <c r="D12" i="19"/>
  <c r="G52" i="19"/>
  <c r="H53" i="19"/>
  <c r="B53" i="19"/>
  <c r="I52" i="19"/>
  <c r="F54" i="19"/>
  <c r="F53" i="19"/>
  <c r="G53" i="19"/>
  <c r="C52" i="19"/>
  <c r="C53" i="19"/>
  <c r="C54" i="19"/>
  <c r="E53" i="19"/>
  <c r="B54" i="19"/>
  <c r="D53" i="19"/>
  <c r="E54" i="19"/>
  <c r="F52" i="19"/>
  <c r="D54" i="19"/>
  <c r="D52" i="19"/>
  <c r="G54" i="19"/>
  <c r="H52" i="19"/>
  <c r="I54" i="19"/>
  <c r="H54" i="19"/>
  <c r="I53" i="19"/>
  <c r="E52" i="19"/>
  <c r="B52" i="19"/>
  <c r="N51" i="18"/>
  <c r="N49" i="18"/>
  <c r="H51" i="18"/>
  <c r="H49" i="18"/>
  <c r="I90" i="19"/>
  <c r="F91" i="19"/>
  <c r="B91" i="19"/>
  <c r="C91" i="19"/>
  <c r="C90" i="19"/>
  <c r="F90" i="19"/>
  <c r="F89" i="19"/>
  <c r="E90" i="19"/>
  <c r="E91" i="19"/>
  <c r="B89" i="19"/>
  <c r="G90" i="19"/>
  <c r="G89" i="19"/>
  <c r="C89" i="19"/>
  <c r="H89" i="19"/>
  <c r="D89" i="19"/>
  <c r="D91" i="19"/>
  <c r="E89" i="19"/>
  <c r="I91" i="19"/>
  <c r="I89" i="19"/>
  <c r="D90" i="19"/>
  <c r="B90" i="19"/>
  <c r="G91" i="19"/>
  <c r="H90" i="19"/>
  <c r="H91" i="19"/>
  <c r="E51" i="18"/>
  <c r="E49" i="18"/>
  <c r="Z49" i="18"/>
  <c r="Z51" i="18"/>
  <c r="AI49" i="18"/>
  <c r="AI51" i="18"/>
  <c r="AC51" i="18"/>
  <c r="AC49" i="18"/>
  <c r="I20" i="19"/>
  <c r="B22" i="19"/>
  <c r="F21" i="19"/>
  <c r="D20" i="19"/>
  <c r="F22" i="19"/>
  <c r="G21" i="19"/>
  <c r="E22" i="19"/>
  <c r="D21" i="19"/>
  <c r="E21" i="19"/>
  <c r="H22" i="19"/>
  <c r="D22" i="19"/>
  <c r="H21" i="19"/>
  <c r="H20" i="19"/>
  <c r="G20" i="19"/>
  <c r="B21" i="19"/>
  <c r="G22" i="19"/>
  <c r="C20" i="19"/>
  <c r="C21" i="19"/>
  <c r="I21" i="19"/>
  <c r="F20" i="19"/>
  <c r="I22" i="19"/>
  <c r="C22" i="19"/>
  <c r="B20" i="19"/>
  <c r="E20" i="19"/>
  <c r="K51" i="18"/>
  <c r="K49" i="18"/>
  <c r="F29" i="19"/>
  <c r="C29" i="19"/>
  <c r="H28" i="19"/>
  <c r="G30" i="19"/>
  <c r="E29" i="19"/>
  <c r="C28" i="19"/>
  <c r="E28" i="19"/>
  <c r="B29" i="19"/>
  <c r="I30" i="19"/>
  <c r="F30" i="19"/>
  <c r="I29" i="19"/>
  <c r="B30" i="19"/>
  <c r="D29" i="19"/>
  <c r="F28" i="19"/>
  <c r="B28" i="19"/>
  <c r="H29" i="19"/>
  <c r="D28" i="19"/>
  <c r="D30" i="19"/>
  <c r="H30" i="19"/>
  <c r="C30" i="19"/>
  <c r="G28" i="19"/>
  <c r="I28" i="19"/>
  <c r="G29" i="19"/>
  <c r="E30" i="19"/>
  <c r="O47" i="18"/>
  <c r="B67" i="19"/>
  <c r="D68" i="19"/>
  <c r="B68" i="19"/>
  <c r="H68" i="19"/>
  <c r="E66" i="19"/>
  <c r="E67" i="19"/>
  <c r="G68" i="19"/>
  <c r="C66" i="19"/>
  <c r="C67" i="19"/>
  <c r="H67" i="19"/>
  <c r="D66" i="19"/>
  <c r="I68" i="19"/>
  <c r="H66" i="19"/>
  <c r="G66" i="19"/>
  <c r="F67" i="19"/>
  <c r="C68" i="19"/>
  <c r="I67" i="19"/>
  <c r="B66" i="19"/>
  <c r="F68" i="19"/>
  <c r="F66" i="19"/>
  <c r="G67" i="19"/>
  <c r="D67" i="19"/>
  <c r="E68" i="19"/>
  <c r="I66" i="19"/>
  <c r="D37" i="19"/>
  <c r="B38" i="19"/>
  <c r="H36" i="19"/>
  <c r="C37" i="19"/>
  <c r="E36" i="19"/>
  <c r="G36" i="19"/>
  <c r="E38" i="19"/>
  <c r="E37" i="19"/>
  <c r="G38" i="19"/>
  <c r="D36" i="19"/>
  <c r="G37" i="19"/>
  <c r="B37" i="19"/>
  <c r="C38" i="19"/>
  <c r="F37" i="19"/>
  <c r="F36" i="19"/>
  <c r="I38" i="19"/>
  <c r="H38" i="19"/>
  <c r="F38" i="19"/>
  <c r="H37" i="19"/>
  <c r="D38" i="19"/>
  <c r="I36" i="19"/>
  <c r="C36" i="19"/>
  <c r="B36" i="19"/>
  <c r="I37" i="19"/>
  <c r="C76" i="19"/>
  <c r="D74" i="19"/>
  <c r="H74" i="19"/>
  <c r="D75" i="19"/>
  <c r="G76" i="19"/>
  <c r="G74" i="19"/>
  <c r="C75" i="19"/>
  <c r="F74" i="19"/>
  <c r="B75" i="19"/>
  <c r="C74" i="19"/>
  <c r="F76" i="19"/>
  <c r="I74" i="19"/>
  <c r="I75" i="19"/>
  <c r="B76" i="19"/>
  <c r="F75" i="19"/>
  <c r="E76" i="19"/>
  <c r="I76" i="19"/>
  <c r="E74" i="19"/>
  <c r="H75" i="19"/>
  <c r="G75" i="19"/>
  <c r="H76" i="19"/>
  <c r="E75" i="19"/>
  <c r="B74" i="19"/>
  <c r="D76" i="19"/>
  <c r="T51" i="18"/>
  <c r="T49" i="18"/>
  <c r="E59" i="19"/>
  <c r="E60" i="19"/>
  <c r="C60" i="19"/>
  <c r="F59" i="19"/>
  <c r="F60" i="19"/>
  <c r="G59" i="19"/>
  <c r="D59" i="19"/>
  <c r="C61" i="19"/>
  <c r="I60" i="19"/>
  <c r="I61" i="19"/>
  <c r="G61" i="19"/>
  <c r="C59" i="19"/>
  <c r="B60" i="19"/>
  <c r="D61" i="19"/>
  <c r="H60" i="19"/>
  <c r="F61" i="19"/>
  <c r="G60" i="19"/>
  <c r="H61" i="19"/>
  <c r="B59" i="19"/>
  <c r="D60" i="19"/>
  <c r="B61" i="19"/>
  <c r="E61" i="19"/>
  <c r="H59" i="19"/>
  <c r="I59" i="19"/>
  <c r="X47" i="18"/>
  <c r="W49" i="18"/>
  <c r="W51" i="18"/>
  <c r="I29" i="4"/>
</calcChain>
</file>

<file path=xl/comments1.xml><?xml version="1.0" encoding="utf-8"?>
<comments xmlns="http://schemas.openxmlformats.org/spreadsheetml/2006/main">
  <authors>
    <author>Erik Petersen</author>
  </authors>
  <commentList>
    <comment ref="E51" authorId="0">
      <text>
        <r>
          <rPr>
            <b/>
            <sz val="9"/>
            <color indexed="81"/>
            <rFont val="MS Sans Serif"/>
          </rPr>
          <t>Inschrijver gaat d.m.v. inschrijving akkoord met deze vaste m2-prijzen</t>
        </r>
      </text>
    </comment>
    <comment ref="E56" authorId="0">
      <text>
        <r>
          <rPr>
            <b/>
            <sz val="9"/>
            <color indexed="81"/>
            <rFont val="MS Sans Serif"/>
          </rPr>
          <t>Inschrijver gaat d.m.v. inschrijving akkoord met deze vaste weekprijs</t>
        </r>
      </text>
    </comment>
  </commentList>
</comments>
</file>

<file path=xl/comments2.xml><?xml version="1.0" encoding="utf-8"?>
<comments xmlns="http://schemas.openxmlformats.org/spreadsheetml/2006/main">
  <authors>
    <author>Erik Petersen</author>
  </authors>
  <commentList>
    <comment ref="L9" authorId="0">
      <text>
        <r>
          <rPr>
            <b/>
            <sz val="9"/>
            <color indexed="81"/>
            <rFont val="MS Sans Serif"/>
          </rPr>
          <t>Het staat inschrijver vrij een eigen berekening te maken voor de uren per ruimte</t>
        </r>
      </text>
    </comment>
  </commentList>
</comments>
</file>

<file path=xl/sharedStrings.xml><?xml version="1.0" encoding="utf-8"?>
<sst xmlns="http://schemas.openxmlformats.org/spreadsheetml/2006/main" count="7262" uniqueCount="1029">
  <si>
    <t>Onderhoudskosten aanbieden inclusief de kosten van reparaties en/of inzet van vervangende apparatuur.</t>
  </si>
  <si>
    <t>Premie Ouderdomspensioen (OP)</t>
  </si>
  <si>
    <t>Vitrage wassen</t>
  </si>
  <si>
    <t>Opmerking:</t>
  </si>
  <si>
    <t>Kostprijs</t>
  </si>
  <si>
    <t>Jaarprijs schoonmaak excl. btw</t>
  </si>
  <si>
    <t>Opleiding</t>
  </si>
  <si>
    <t xml:space="preserve">Sociale verzekeringen </t>
  </si>
  <si>
    <t>Aantal stuks 0-10</t>
  </si>
  <si>
    <t>in euro:</t>
  </si>
  <si>
    <t>Loonkosten</t>
  </si>
  <si>
    <t>Bruto marge</t>
  </si>
  <si>
    <t>Eind tarief</t>
  </si>
  <si>
    <t>Toeslag percentages</t>
  </si>
  <si>
    <t>00.00 - 06.00</t>
  </si>
  <si>
    <t>Uitvoering normale werktijden: maandag t/m vrijdag [06.00 en 21.30 uur]</t>
  </si>
  <si>
    <t>Opmerking: dit blad bevat automatische koppelingen, dus behoeft niet meer te worden ingevuld.</t>
  </si>
  <si>
    <t>Tarievenmatrix</t>
  </si>
  <si>
    <t>Weekenddagen</t>
  </si>
  <si>
    <t>Aantal kalenderdagen</t>
  </si>
  <si>
    <t>Werkdagen per jaar</t>
  </si>
  <si>
    <t>Horizontale lammellen droog reinigen</t>
  </si>
  <si>
    <t>Tapijt sproeiextraheren</t>
  </si>
  <si>
    <t>Tapijt poederreiniging</t>
  </si>
  <si>
    <t xml:space="preserve">Stoelen stoffering koolzuurreiniging </t>
  </si>
  <si>
    <t>Tarief</t>
  </si>
  <si>
    <t>Tapijt koolzuureinging</t>
  </si>
  <si>
    <t>Totaal</t>
  </si>
  <si>
    <t>0-100m2</t>
  </si>
  <si>
    <t>101-500m2</t>
  </si>
  <si>
    <t>501-1000m2</t>
  </si>
  <si>
    <t>&gt; 1000m2</t>
  </si>
  <si>
    <t>Medewerker lngrp. 1 (8 jaar en langer)</t>
  </si>
  <si>
    <t>TOTAAL KOSTEN PER JAAR EXCLUSIEF BTW</t>
  </si>
  <si>
    <t>B.T.W.</t>
  </si>
  <si>
    <t>ARBEIDSMIDDELEN</t>
  </si>
  <si>
    <t>Prijspeil</t>
  </si>
  <si>
    <t>Kosten bij koop (excl. btw)</t>
  </si>
  <si>
    <t>Categorie/medewerker</t>
  </si>
  <si>
    <t>Toelichting</t>
  </si>
  <si>
    <t>Totaal kosten bij koop per jaar per machine</t>
  </si>
  <si>
    <t>Alle prijzen exclusief btw</t>
  </si>
  <si>
    <t>Medewerker lngrp. 1 (1 tot 8 jaar)</t>
  </si>
  <si>
    <t>Bruto uurloon</t>
  </si>
  <si>
    <t>Calculatie onderdeel</t>
  </si>
  <si>
    <t>8. Op het tabblad "Afroepprijzen" dient u uw gegevens in de blauwe invoervelden in te voeren.</t>
  </si>
  <si>
    <t>21.30 - 24.00</t>
  </si>
  <si>
    <t>PRODUCTIE-UREN MAANDAG-VRIJDAG</t>
  </si>
  <si>
    <t xml:space="preserve">Alle kosten aanbieden inclusief de benodigde hulpstukken/borstels, etc. </t>
  </si>
  <si>
    <t>Uurtariefopbouw</t>
  </si>
  <si>
    <t>Reiniging lamellen, vitrage en overgordijnen (inclusief afhalen en ophangen)</t>
  </si>
  <si>
    <t>Glazenwasser lngrp. 2 (1 tot 8 jaar)</t>
  </si>
  <si>
    <t>Specialistentoeslag</t>
  </si>
  <si>
    <t>Aantal stuks &gt; 100</t>
  </si>
  <si>
    <t>werkgeversdeel</t>
  </si>
  <si>
    <t>p.o.</t>
  </si>
  <si>
    <t>Meewerkend toezicht lngrp. 2 (1 tot 8 jaar)</t>
  </si>
  <si>
    <t>Methode en eindresultaat omschrijven.</t>
  </si>
  <si>
    <t>3. Op het tabblad "Basis ruimtestaat" hoeft u niets in te vullen.</t>
  </si>
  <si>
    <t>Permanente matrix</t>
  </si>
  <si>
    <t>Machine investeringskosten</t>
  </si>
  <si>
    <t>Catalogusprijs</t>
  </si>
  <si>
    <t>invoerveld</t>
  </si>
  <si>
    <t>Vakantiedagen</t>
  </si>
  <si>
    <t>SV uurloon inclusief toeslagen</t>
  </si>
  <si>
    <t>Instructies voor het invullen van het calculatie model</t>
  </si>
  <si>
    <t>Medewerker lngrp. 1 (tot 1 jaar inleerperiode)</t>
  </si>
  <si>
    <t>1. Op het tabblad "Contractblad" dient u uw gegevens in de blauwe invoervelden in te voeren.</t>
  </si>
  <si>
    <t>Aantal stuks 51-100</t>
  </si>
  <si>
    <t>GEBOUW</t>
  </si>
  <si>
    <t>M2 VLOER</t>
  </si>
  <si>
    <t>Prijs p/m2  excl. btw</t>
  </si>
  <si>
    <t>Prijs p/stuk excl. btw</t>
  </si>
  <si>
    <t>P.Z. kosten</t>
  </si>
  <si>
    <t>Medewerker lngrp. 3 (tot 1 jaar inleerperiode)</t>
  </si>
  <si>
    <t>Premies en opslagen voor tariefopbouw</t>
  </si>
  <si>
    <t>TOEZICHT-UREN MAANDAG-VRIJDAG</t>
  </si>
  <si>
    <t>Tariefopbouw per loongroep</t>
  </si>
  <si>
    <t>Inzet van het aantal machines [stuks]</t>
  </si>
  <si>
    <t>Gem. Tarief</t>
  </si>
  <si>
    <t>(inclusief materialen en middelen)</t>
  </si>
  <si>
    <t>Invoervelden</t>
  </si>
  <si>
    <t>Totale kosten per jaar inclusief B.T.W.</t>
  </si>
  <si>
    <t>Werkbare dagen per jaar</t>
  </si>
  <si>
    <t>Huisvestingskosten</t>
  </si>
  <si>
    <t>Naam opdrachtgever</t>
  </si>
  <si>
    <t>Liften</t>
  </si>
  <si>
    <t>Prijs per beurt</t>
  </si>
  <si>
    <t>Gevelglas buitenzijde*</t>
  </si>
  <si>
    <t>Jaarprijs glas excl. btw</t>
  </si>
  <si>
    <t>Nat. feestdagen, kort verzuim, bijz. CAO</t>
  </si>
  <si>
    <t>Administratiekosten</t>
  </si>
  <si>
    <t>Medewerker lngrp. 3 (1 tot 8 jaar)</t>
  </si>
  <si>
    <t>Medewerker lngrp. 3 (8 jaar en langer)</t>
  </si>
  <si>
    <t>Gevarentoeslag  (indien van toepassing)</t>
  </si>
  <si>
    <t>Alle prijzen aanbieden exclusief btw.</t>
  </si>
  <si>
    <t>Managementkosten</t>
  </si>
  <si>
    <t>Medewerker lngrp. 1 (jeugd)</t>
  </si>
  <si>
    <t>Opslag niet werkbare dagen</t>
  </si>
  <si>
    <t>Afroepprijzen</t>
  </si>
  <si>
    <t>Onderhoudskosten per jaar*</t>
  </si>
  <si>
    <t>Wachtgeldfonds</t>
  </si>
  <si>
    <t>Zorgverzekeringswet</t>
  </si>
  <si>
    <t>OP/NP</t>
  </si>
  <si>
    <t>Pensioen overgangsregeling</t>
  </si>
  <si>
    <t>Prijs p/m2 boven 100m2 excl. btw</t>
  </si>
  <si>
    <t>Medewerker lngrp. 2 (tot 1 jaar inleerperiode)</t>
  </si>
  <si>
    <t>Contractblad jaarprijs</t>
  </si>
  <si>
    <t>Medewerker lngrp. 2 (1 tot 8 jaar)</t>
  </si>
  <si>
    <t>Medewerker lngrp. 2 (8 jaar en langer)</t>
  </si>
  <si>
    <t>Horizontale lammellen nat reinigen</t>
  </si>
  <si>
    <t>2 lagen</t>
  </si>
  <si>
    <t>geheel</t>
  </si>
  <si>
    <t>Basisuurloon</t>
  </si>
  <si>
    <t>Bedrijfsgemiddelde</t>
  </si>
  <si>
    <t>Besteknummer</t>
  </si>
  <si>
    <t>Bijzonderheden</t>
  </si>
  <si>
    <t>Prijs p/m1 boven 100m1 excl. btw</t>
  </si>
  <si>
    <t>Prijs p/m1 onder 100m1 excl. btw</t>
  </si>
  <si>
    <t>Toelichting:</t>
  </si>
  <si>
    <t>Korting</t>
  </si>
  <si>
    <t>invoer</t>
  </si>
  <si>
    <t>Afschrijvingskosten per jaar</t>
  </si>
  <si>
    <t>Alle prijzen inclusief materialen en middelen, voorrijkosten en overige bijkomende kosten.</t>
  </si>
  <si>
    <t>Automaat</t>
  </si>
  <si>
    <t>Ziektedagen</t>
  </si>
  <si>
    <t>Zondag</t>
  </si>
  <si>
    <t>Prijs per jaar</t>
  </si>
  <si>
    <t>Overgangsregeling</t>
  </si>
  <si>
    <t>[zie premies en opslagen]</t>
  </si>
  <si>
    <t>Totaal eindtarief normale werktijden [06.00-21.30 uur]</t>
  </si>
  <si>
    <t xml:space="preserve">Renteverlies per jaar </t>
  </si>
  <si>
    <t xml:space="preserve">06:00-21:30 uur maan-/vrijdag </t>
  </si>
  <si>
    <t>JAARPRIJS SCHOONMAAK</t>
  </si>
  <si>
    <t>Stoelen stoffering poederreinging</t>
  </si>
  <si>
    <t>Grondslag loon voor berekening OP premie</t>
  </si>
  <si>
    <t>Effectieve OP premie</t>
  </si>
  <si>
    <t>Feestdag</t>
  </si>
  <si>
    <t>Aantal dagen per jaar</t>
  </si>
  <si>
    <t>Aantal uren per jaar</t>
  </si>
  <si>
    <t>Kosten bij koop per jaar</t>
  </si>
  <si>
    <t>Eenheid</t>
  </si>
  <si>
    <t>RUIMTE OMSCHRIJVING (OPDRACHTGEVER)</t>
  </si>
  <si>
    <t>Totaal eindtarief weekenden [incl. 50% toeslag]</t>
  </si>
  <si>
    <t>Restaurant</t>
  </si>
  <si>
    <t>Vorstverlet</t>
  </si>
  <si>
    <t>Bruto uurloon inclusief toeslagen</t>
  </si>
  <si>
    <t>Franchise OP-premie per uur</t>
  </si>
  <si>
    <t>Prijs p/m2 excl. btw</t>
  </si>
  <si>
    <t>Opp. m2</t>
  </si>
  <si>
    <t>Jeugd</t>
  </si>
  <si>
    <t>Totaal directe kosten</t>
  </si>
  <si>
    <t>Activiteit</t>
  </si>
  <si>
    <t>Berekening werkbaredagen</t>
  </si>
  <si>
    <t xml:space="preserve">Vakantietoeslag </t>
  </si>
  <si>
    <t>JAARPRIJS GLASBEWASSING (indien van toepassing)</t>
  </si>
  <si>
    <t>Frequentie</t>
  </si>
  <si>
    <t>m2 tarief</t>
  </si>
  <si>
    <t>SV-loon grondslag voor berekening sociale verzekeringen</t>
  </si>
  <si>
    <t>Materiaal/- en middelen</t>
  </si>
  <si>
    <t>Kosten ziektedagen</t>
  </si>
  <si>
    <t>Netto aanschafprijs</t>
  </si>
  <si>
    <t xml:space="preserve"> </t>
  </si>
  <si>
    <t>Restwaarde</t>
  </si>
  <si>
    <t>Info Blad</t>
  </si>
  <si>
    <t>Aantal stuks 11-50</t>
  </si>
  <si>
    <t xml:space="preserve">Afschrijvingstermijn in jaren </t>
  </si>
  <si>
    <t>Nietmeewerkend toezicht lngrp. 2 (1 tot 8 jaar)</t>
  </si>
  <si>
    <t>MACHINEKOSTEN [zie blad machine investeringen voor kostenopbouw]</t>
  </si>
  <si>
    <t>VLOER SOORT</t>
  </si>
  <si>
    <t>Werkkleding en uitrusting</t>
  </si>
  <si>
    <t>Machinekosten</t>
  </si>
  <si>
    <t>Naam leverancier</t>
  </si>
  <si>
    <t xml:space="preserve">Verzekeringskosten per jaar </t>
  </si>
  <si>
    <t>Kantoor</t>
  </si>
  <si>
    <t>tapijt</t>
  </si>
  <si>
    <t>Projectgebonden!</t>
  </si>
  <si>
    <t>Subtotaal loonkosten per uur inclusief sociale verzekeringen</t>
  </si>
  <si>
    <t>Overgordijnen wassen</t>
  </si>
  <si>
    <t xml:space="preserve">Sociale verzekeringen - Ouderdomspensioen (OP/NP) </t>
  </si>
  <si>
    <t xml:space="preserve">Stoelen stoffering shamponeren </t>
  </si>
  <si>
    <t>Nat. feestdagen, kort verzuim, bijz CAO</t>
  </si>
  <si>
    <t>Premies Sociale Verzekeringen</t>
  </si>
  <si>
    <t>Marge loonkosten - eindtarief</t>
  </si>
  <si>
    <t>Reiskosten/autokosten</t>
  </si>
  <si>
    <t>Op de diverse tabbladen zijn invoervelden opgenomen, deze zijn blauw gekleurd zoals het voorbeeld ----&gt;</t>
  </si>
  <si>
    <t>Jaarprijs leveringen sanitaire leveringen excl. btw</t>
  </si>
  <si>
    <t>Totaal indirecte kosten</t>
  </si>
  <si>
    <t>Risico en winst</t>
  </si>
  <si>
    <t>Prijsvorming Extra Vloerenonderhoud  (inclusief uit-/inruimen van het meubilair)</t>
  </si>
  <si>
    <t>RAS Heffing</t>
  </si>
  <si>
    <t>Totaal opslag sociale lasten</t>
  </si>
  <si>
    <t>Werkloosheidswet (W.W.)</t>
  </si>
  <si>
    <t>Kinderopvang</t>
  </si>
  <si>
    <t>Totaal % opslag werkbare dagen</t>
  </si>
  <si>
    <t>7. Op het tabblad "Machine-investering" dient u uw gegevens in de blauwe invoervelden in te voeren.</t>
  </si>
  <si>
    <t>Totaal loonkosten per uur</t>
  </si>
  <si>
    <t xml:space="preserve">RUIMTE NR </t>
  </si>
  <si>
    <t>nvt</t>
  </si>
  <si>
    <t>Percentage</t>
  </si>
  <si>
    <t xml:space="preserve">Opmerking: dit blad bevat automatische koppelingen. Na invulling van de invoervelden in het Kengetallenoverzicht behoeft de ruimtestaat niet meer te worden bewerkt. </t>
  </si>
  <si>
    <t>5. Op het tabblad "Opbouw uurtarieven" dient u uw gegevens in de blauwe invoervelden in te voeren.</t>
  </si>
  <si>
    <t>Indirect toezicht</t>
  </si>
  <si>
    <t>Schoonmaak</t>
  </si>
  <si>
    <t>Glasbewassing</t>
  </si>
  <si>
    <t>2. Op het tabblad "Kengetal" dient u uw gegevens in de blauwe invoervelden in te voeren.</t>
  </si>
  <si>
    <t>Tijdvak</t>
  </si>
  <si>
    <t>Maandag</t>
  </si>
  <si>
    <t>Dinsdag</t>
  </si>
  <si>
    <t>Woensdag</t>
  </si>
  <si>
    <t>Donderdag</t>
  </si>
  <si>
    <t>Vrijdag</t>
  </si>
  <si>
    <t>Zaterdag</t>
  </si>
  <si>
    <t>Prijsvorming Stoelen/banken/fauteuils reiniging (uitvoering op afroep)</t>
  </si>
  <si>
    <t>Lino-/marmoleum conserveren</t>
  </si>
  <si>
    <t>Lino-/marmoleum sprayen</t>
  </si>
  <si>
    <t>Steen/PVC schrobben</t>
  </si>
  <si>
    <t>Verticale lammellen nat reinigen</t>
  </si>
  <si>
    <t>Totaal eindtarief feestdagen [incl. 150% toeslag]</t>
  </si>
  <si>
    <t>Gevelglas binnenzijde</t>
  </si>
  <si>
    <t>Ruimtestaat</t>
  </si>
  <si>
    <t>Prijs p/m2 onder 100m2 excl. btw</t>
  </si>
  <si>
    <t>4. Op het tabblad "Premies en opslagen" dient u uw gegevens in de blauwe invoervelden in te voeren.</t>
  </si>
  <si>
    <t>Machine investeringkosten</t>
  </si>
  <si>
    <t>Machine</t>
  </si>
  <si>
    <t>Omschrijving</t>
  </si>
  <si>
    <t>06.00 - 21.30</t>
  </si>
  <si>
    <t>Gebouw/plaats</t>
  </si>
  <si>
    <t>Kosten verzuimbegeleiding</t>
  </si>
  <si>
    <t>Atir</t>
  </si>
  <si>
    <t>Vertrouwelijk</t>
  </si>
  <si>
    <t xml:space="preserve">Structurele eindejaarsuitkering </t>
  </si>
  <si>
    <t>Regiewerkzaamheden</t>
  </si>
  <si>
    <t>Uren per dag</t>
  </si>
  <si>
    <t>Separatieglas tweezijdig gemeten tweezijdig gewassen</t>
  </si>
  <si>
    <t>WIA Basispremie</t>
  </si>
  <si>
    <t>WGA-vast</t>
  </si>
  <si>
    <t>WGA-flex</t>
  </si>
  <si>
    <t>ZW-flex</t>
  </si>
  <si>
    <t>PERCEEL</t>
  </si>
  <si>
    <t xml:space="preserve">De Ijsselhof </t>
  </si>
  <si>
    <t>De Marshof</t>
  </si>
  <si>
    <t>De Marshof gymzaal</t>
  </si>
  <si>
    <t>De Marshof Fl. Radewijnschool</t>
  </si>
  <si>
    <t>De Octopus</t>
  </si>
  <si>
    <t>De Octopus kdv</t>
  </si>
  <si>
    <t>De Octopus gymzaal</t>
  </si>
  <si>
    <t xml:space="preserve">De Oosterenkschool </t>
  </si>
  <si>
    <t>De Sluis</t>
  </si>
  <si>
    <t xml:space="preserve">De Montessorischool </t>
  </si>
  <si>
    <t>0.49</t>
  </si>
  <si>
    <t>Lokaal 1</t>
  </si>
  <si>
    <t>0.50</t>
  </si>
  <si>
    <t>Lokaal 2</t>
  </si>
  <si>
    <t>0.81</t>
  </si>
  <si>
    <t>toilet 1</t>
  </si>
  <si>
    <t>0.41</t>
  </si>
  <si>
    <t>ondekplein</t>
  </si>
  <si>
    <t>0.51</t>
  </si>
  <si>
    <t>gang</t>
  </si>
  <si>
    <t>0.69</t>
  </si>
  <si>
    <t>0.54</t>
  </si>
  <si>
    <t>berging</t>
  </si>
  <si>
    <t>0.53</t>
  </si>
  <si>
    <t>congierge</t>
  </si>
  <si>
    <t>0.52</t>
  </si>
  <si>
    <t>portaal</t>
  </si>
  <si>
    <t>Entree</t>
  </si>
  <si>
    <t>0.56</t>
  </si>
  <si>
    <t>lokaal 3</t>
  </si>
  <si>
    <t>0.59</t>
  </si>
  <si>
    <t>lokaal 4</t>
  </si>
  <si>
    <t>0.60</t>
  </si>
  <si>
    <t>lokaal 5</t>
  </si>
  <si>
    <t>0.63</t>
  </si>
  <si>
    <t>lokaal 6</t>
  </si>
  <si>
    <t>0.82</t>
  </si>
  <si>
    <t>0.65</t>
  </si>
  <si>
    <t>toilet 6</t>
  </si>
  <si>
    <t>0.66</t>
  </si>
  <si>
    <t>IB</t>
  </si>
  <si>
    <t>0.01</t>
  </si>
  <si>
    <t>portaal 5</t>
  </si>
  <si>
    <t>0.04</t>
  </si>
  <si>
    <t>lokaal 7</t>
  </si>
  <si>
    <t>0.05</t>
  </si>
  <si>
    <t>lokaal 8</t>
  </si>
  <si>
    <t>0.03</t>
  </si>
  <si>
    <t>leerlandschap</t>
  </si>
  <si>
    <t>trappen</t>
  </si>
  <si>
    <t>Trappenhuis</t>
  </si>
  <si>
    <t>0.11</t>
  </si>
  <si>
    <t>lokaal 9</t>
  </si>
  <si>
    <t>0.12</t>
  </si>
  <si>
    <t>lokaal 10</t>
  </si>
  <si>
    <t>0.16</t>
  </si>
  <si>
    <t>spreekruimte</t>
  </si>
  <si>
    <t>0.14</t>
  </si>
  <si>
    <t>toilet 5</t>
  </si>
  <si>
    <t>0.13</t>
  </si>
  <si>
    <t>0.17</t>
  </si>
  <si>
    <t>adm./dir.</t>
  </si>
  <si>
    <t>0.19</t>
  </si>
  <si>
    <t>toilet 4</t>
  </si>
  <si>
    <t>0.20</t>
  </si>
  <si>
    <t>berging 7</t>
  </si>
  <si>
    <t>0.21</t>
  </si>
  <si>
    <t>0.61</t>
  </si>
  <si>
    <t>0.22</t>
  </si>
  <si>
    <t>speellokaal</t>
  </si>
  <si>
    <t>Speellokaal</t>
  </si>
  <si>
    <t>0.29</t>
  </si>
  <si>
    <t>0.28</t>
  </si>
  <si>
    <t>0.57</t>
  </si>
  <si>
    <t>0.30</t>
  </si>
  <si>
    <t>berging 5</t>
  </si>
  <si>
    <t>0.33</t>
  </si>
  <si>
    <t>toilet 3</t>
  </si>
  <si>
    <t>0.35</t>
  </si>
  <si>
    <t>berging 4</t>
  </si>
  <si>
    <t>0.37</t>
  </si>
  <si>
    <t>adj/dir</t>
  </si>
  <si>
    <t>0.34</t>
  </si>
  <si>
    <t>0.02</t>
  </si>
  <si>
    <t>0.36</t>
  </si>
  <si>
    <t>miva</t>
  </si>
  <si>
    <t>1.26</t>
  </si>
  <si>
    <t>berging 1</t>
  </si>
  <si>
    <t>1.03</t>
  </si>
  <si>
    <t>berging 2</t>
  </si>
  <si>
    <t>1.04</t>
  </si>
  <si>
    <t>lokaal 14</t>
  </si>
  <si>
    <t>1.05</t>
  </si>
  <si>
    <t>lokaal 13</t>
  </si>
  <si>
    <t>1.25</t>
  </si>
  <si>
    <t>lokaal 12</t>
  </si>
  <si>
    <t>1.24</t>
  </si>
  <si>
    <t>lokaal 11</t>
  </si>
  <si>
    <t>1.02</t>
  </si>
  <si>
    <t>Leerlandschap</t>
  </si>
  <si>
    <t>1.06</t>
  </si>
  <si>
    <t>mediatheek</t>
  </si>
  <si>
    <t>1.12</t>
  </si>
  <si>
    <t>1.08</t>
  </si>
  <si>
    <t>1.10/1.09</t>
  </si>
  <si>
    <t>knutselruimte</t>
  </si>
  <si>
    <t>1.11</t>
  </si>
  <si>
    <t>toilet 2</t>
  </si>
  <si>
    <t>1.15</t>
  </si>
  <si>
    <t>berging 3</t>
  </si>
  <si>
    <t>1.13</t>
  </si>
  <si>
    <t>pers ruimte</t>
  </si>
  <si>
    <t>1.16</t>
  </si>
  <si>
    <t>Toilet 3</t>
  </si>
  <si>
    <t>1.23</t>
  </si>
  <si>
    <t>lokaal 15</t>
  </si>
  <si>
    <t>lokaal 16</t>
  </si>
  <si>
    <t>1.20</t>
  </si>
  <si>
    <t>lokaal 17</t>
  </si>
  <si>
    <t>1.19</t>
  </si>
  <si>
    <t>lokaal 18</t>
  </si>
  <si>
    <t>1.18</t>
  </si>
  <si>
    <t>1.21</t>
  </si>
  <si>
    <t>1.22</t>
  </si>
  <si>
    <t xml:space="preserve">berging 4 </t>
  </si>
  <si>
    <t>Portaal</t>
  </si>
  <si>
    <t>Meterkast</t>
  </si>
  <si>
    <t>Toilet</t>
  </si>
  <si>
    <t>Berging</t>
  </si>
  <si>
    <t>Lokaal</t>
  </si>
  <si>
    <t>gemeenschapsruimte</t>
  </si>
  <si>
    <t>Miva</t>
  </si>
  <si>
    <t>Portaal/gang</t>
  </si>
  <si>
    <t>Administratie</t>
  </si>
  <si>
    <t>Pers.kamer</t>
  </si>
  <si>
    <t>Direktie</t>
  </si>
  <si>
    <t>Pantry</t>
  </si>
  <si>
    <t>Garderobe</t>
  </si>
  <si>
    <t>Rt ruimte</t>
  </si>
  <si>
    <t>Conciërge</t>
  </si>
  <si>
    <t>Serverruimte</t>
  </si>
  <si>
    <t>Werkkast</t>
  </si>
  <si>
    <t>Hal</t>
  </si>
  <si>
    <t>personeelskamer</t>
  </si>
  <si>
    <t>entree</t>
  </si>
  <si>
    <t>hal onderbouw</t>
  </si>
  <si>
    <t>lokaal</t>
  </si>
  <si>
    <t>tijdelijke opslag</t>
  </si>
  <si>
    <t>1 t/m 5</t>
  </si>
  <si>
    <t>magazijn</t>
  </si>
  <si>
    <t>spreekkamer</t>
  </si>
  <si>
    <t>lokaal kdv</t>
  </si>
  <si>
    <t>lokaal psz</t>
  </si>
  <si>
    <t>1b</t>
  </si>
  <si>
    <t>kantoor</t>
  </si>
  <si>
    <t>gang/hal</t>
  </si>
  <si>
    <t>pantry</t>
  </si>
  <si>
    <t>sanitair</t>
  </si>
  <si>
    <t>kleedkamer</t>
  </si>
  <si>
    <t>Douche</t>
  </si>
  <si>
    <t>douche+toilet docent</t>
  </si>
  <si>
    <t>kleedkamer docent</t>
  </si>
  <si>
    <t>Gymzaal</t>
  </si>
  <si>
    <t>Toestelberging</t>
  </si>
  <si>
    <t>Bergruimte</t>
  </si>
  <si>
    <t>CV-ruimte-ed.</t>
  </si>
  <si>
    <t>Opbergkast</t>
  </si>
  <si>
    <t>Gasmeter ed.</t>
  </si>
  <si>
    <t>Halletje</t>
  </si>
  <si>
    <t>Gang</t>
  </si>
  <si>
    <t>Gym/lokaal</t>
  </si>
  <si>
    <t>Rommelhok</t>
  </si>
  <si>
    <t>Vergaderruimte</t>
  </si>
  <si>
    <t>Magazijn</t>
  </si>
  <si>
    <t>Speelzaal</t>
  </si>
  <si>
    <t>Werkruimte</t>
  </si>
  <si>
    <t>onbekend</t>
  </si>
  <si>
    <t>Toilet.</t>
  </si>
  <si>
    <t xml:space="preserve">Hal </t>
  </si>
  <si>
    <t>Kast</t>
  </si>
  <si>
    <t>Keukentje</t>
  </si>
  <si>
    <t>Rommelkast</t>
  </si>
  <si>
    <t>Opberghok</t>
  </si>
  <si>
    <t>Invalidentoilet</t>
  </si>
  <si>
    <t>Personeelsruimte</t>
  </si>
  <si>
    <t xml:space="preserve">lokaal </t>
  </si>
  <si>
    <t>info opslag</t>
  </si>
  <si>
    <t>werkhoek</t>
  </si>
  <si>
    <t>onderwijsplein</t>
  </si>
  <si>
    <t>toilet</t>
  </si>
  <si>
    <t>dir kamer</t>
  </si>
  <si>
    <t>Spreekkamer</t>
  </si>
  <si>
    <t>ict ruimte</t>
  </si>
  <si>
    <t>CV Ruimte</t>
  </si>
  <si>
    <t>loopbrug en trap</t>
  </si>
  <si>
    <t>kinderdagverblijf</t>
  </si>
  <si>
    <t>slaapkamer</t>
  </si>
  <si>
    <t>bso</t>
  </si>
  <si>
    <t>Douche docent,</t>
  </si>
  <si>
    <t>Kleedruimte doc</t>
  </si>
  <si>
    <t>Opbergruimte gym</t>
  </si>
  <si>
    <t>Kleedruimte</t>
  </si>
  <si>
    <t>Toilet Personeel</t>
  </si>
  <si>
    <t>Kantoor .</t>
  </si>
  <si>
    <t>Berging 1</t>
  </si>
  <si>
    <t>10a</t>
  </si>
  <si>
    <t>Toilet jongens</t>
  </si>
  <si>
    <t>10b</t>
  </si>
  <si>
    <t>Gemeensch.ruimte</t>
  </si>
  <si>
    <t>Speelzaal/ hal</t>
  </si>
  <si>
    <t>Berging 3</t>
  </si>
  <si>
    <t>Berging speelzaal</t>
  </si>
  <si>
    <t>Berging 2</t>
  </si>
  <si>
    <t>Directeur</t>
  </si>
  <si>
    <t>Coördinator</t>
  </si>
  <si>
    <t>Entree/trappenhuis</t>
  </si>
  <si>
    <t>Leslokaal</t>
  </si>
  <si>
    <t>Herentoilet</t>
  </si>
  <si>
    <t>Damestoilet</t>
  </si>
  <si>
    <t>Overblijfruimte</t>
  </si>
  <si>
    <t>Docentenruimte</t>
  </si>
  <si>
    <t>Aanvangsgroep</t>
  </si>
  <si>
    <t>Toiletgroep</t>
  </si>
  <si>
    <t>Handvaardigheid</t>
  </si>
  <si>
    <t>Koken</t>
  </si>
  <si>
    <t>Toilet Pers/inval.</t>
  </si>
  <si>
    <t>Personeelstoilet</t>
  </si>
  <si>
    <t xml:space="preserve">Damestoilet </t>
  </si>
  <si>
    <t>Kopieëren</t>
  </si>
  <si>
    <t>Administratie/archief</t>
  </si>
  <si>
    <t>Arts</t>
  </si>
  <si>
    <t>Logopedie</t>
  </si>
  <si>
    <t>Individuele begi.</t>
  </si>
  <si>
    <t xml:space="preserve">wsns </t>
  </si>
  <si>
    <t>Remedialteaching</t>
  </si>
  <si>
    <t>Lift</t>
  </si>
  <si>
    <t>Lokaal Onderbouw</t>
  </si>
  <si>
    <t>Concierge</t>
  </si>
  <si>
    <t>Verwerkingsruimte</t>
  </si>
  <si>
    <t>Loggia</t>
  </si>
  <si>
    <t>Techn. Ruimte</t>
  </si>
  <si>
    <t xml:space="preserve">Kantoor </t>
  </si>
  <si>
    <t>Inv. Toilet + douche</t>
  </si>
  <si>
    <t>Personeelskamer</t>
  </si>
  <si>
    <t>Copierruimte</t>
  </si>
  <si>
    <t>R0.01</t>
  </si>
  <si>
    <t>R0.02</t>
  </si>
  <si>
    <t>stilteruimte</t>
  </si>
  <si>
    <t>R0.03</t>
  </si>
  <si>
    <t>R0.04</t>
  </si>
  <si>
    <t>R0.05</t>
  </si>
  <si>
    <t>R0.06</t>
  </si>
  <si>
    <t>R0.07</t>
  </si>
  <si>
    <t>R0.08</t>
  </si>
  <si>
    <t>R0.09</t>
  </si>
  <si>
    <t>R0.10</t>
  </si>
  <si>
    <t>R0.11</t>
  </si>
  <si>
    <t>R0.12</t>
  </si>
  <si>
    <t>R0.13</t>
  </si>
  <si>
    <t>R0.14</t>
  </si>
  <si>
    <t>R0.15</t>
  </si>
  <si>
    <t>lift</t>
  </si>
  <si>
    <t>R0.16</t>
  </si>
  <si>
    <t>R0.17</t>
  </si>
  <si>
    <t>werkkast</t>
  </si>
  <si>
    <t>R0.18</t>
  </si>
  <si>
    <t>R0.19</t>
  </si>
  <si>
    <t>concierge/administratie</t>
  </si>
  <si>
    <t>R0.20</t>
  </si>
  <si>
    <t>tochtportaal</t>
  </si>
  <si>
    <t>R0.21</t>
  </si>
  <si>
    <t>multifunctionele ruimte</t>
  </si>
  <si>
    <t>R0.22</t>
  </si>
  <si>
    <t>R0.23</t>
  </si>
  <si>
    <t>R0.24</t>
  </si>
  <si>
    <t>R0.25</t>
  </si>
  <si>
    <t>spreekruimte/kleedruimte</t>
  </si>
  <si>
    <t>R0.26</t>
  </si>
  <si>
    <t>directie</t>
  </si>
  <si>
    <t>R0.27</t>
  </si>
  <si>
    <t>R1.01</t>
  </si>
  <si>
    <t>R1.02</t>
  </si>
  <si>
    <t>R1.03</t>
  </si>
  <si>
    <t>R1.04</t>
  </si>
  <si>
    <t>R1.05</t>
  </si>
  <si>
    <t>R1.06</t>
  </si>
  <si>
    <t>R1.07</t>
  </si>
  <si>
    <t>R1.08</t>
  </si>
  <si>
    <t>R1.09</t>
  </si>
  <si>
    <t>R1.10</t>
  </si>
  <si>
    <t>buitenruimte tbv techniek</t>
  </si>
  <si>
    <t>R1.11</t>
  </si>
  <si>
    <t>R1.12</t>
  </si>
  <si>
    <t>R1.13</t>
  </si>
  <si>
    <t>R1.14</t>
  </si>
  <si>
    <t>server</t>
  </si>
  <si>
    <t>R1.15</t>
  </si>
  <si>
    <t>techniek</t>
  </si>
  <si>
    <t>R1.16</t>
  </si>
  <si>
    <t>IB-ruimte</t>
  </si>
  <si>
    <t>R1.17</t>
  </si>
  <si>
    <t>R1.18</t>
  </si>
  <si>
    <t>R1.19</t>
  </si>
  <si>
    <t>R1.20</t>
  </si>
  <si>
    <t>R1.21</t>
  </si>
  <si>
    <t>R1.22</t>
  </si>
  <si>
    <t>teamkamer</t>
  </si>
  <si>
    <t>Lino</t>
  </si>
  <si>
    <t>harde</t>
  </si>
  <si>
    <t>Harde</t>
  </si>
  <si>
    <t>Tapijt</t>
  </si>
  <si>
    <t>Steen</t>
  </si>
  <si>
    <t>Marmo</t>
  </si>
  <si>
    <t>marmo</t>
  </si>
  <si>
    <t>steen</t>
  </si>
  <si>
    <t>PVC</t>
  </si>
  <si>
    <t>hout</t>
  </si>
  <si>
    <t>Epoxie</t>
  </si>
  <si>
    <t>lino</t>
  </si>
  <si>
    <t>epoxy</t>
  </si>
  <si>
    <t>schoonloopmat</t>
  </si>
  <si>
    <t>Openbaar Onderwijs Zwolle en Regio</t>
  </si>
  <si>
    <t>diversen</t>
  </si>
  <si>
    <t>OOZ-EA-NVB-2015</t>
  </si>
  <si>
    <t>Inschrijfprijs</t>
  </si>
  <si>
    <t>p/a Tichelmeesterlaan 45 Zwolle</t>
  </si>
  <si>
    <t>Provincieroute 143 Zwolle</t>
  </si>
  <si>
    <t>Staatssecretarislaan 10 Zwolle</t>
  </si>
  <si>
    <t>Herfterweg 1 Zwolle</t>
  </si>
  <si>
    <t>Zwarteweg 120 Zwolle</t>
  </si>
  <si>
    <t>Energieweg 9 Zwolle</t>
  </si>
  <si>
    <t>Gedeputeerdenlaan 49 Zwolle</t>
  </si>
  <si>
    <t xml:space="preserve">De markesteen </t>
  </si>
  <si>
    <t>Gemeenschapsruimte</t>
  </si>
  <si>
    <t>ADRESGEGEVENS</t>
  </si>
  <si>
    <t>sportvloer</t>
  </si>
  <si>
    <t>RT Ruimte</t>
  </si>
  <si>
    <t/>
  </si>
  <si>
    <t>Keuken</t>
  </si>
  <si>
    <t>bg</t>
  </si>
  <si>
    <t>Aula</t>
  </si>
  <si>
    <t>Podium</t>
  </si>
  <si>
    <t>Lokaal 9</t>
  </si>
  <si>
    <t>Pers toilet</t>
  </si>
  <si>
    <t>Sanitair</t>
  </si>
  <si>
    <t>BG</t>
  </si>
  <si>
    <t>Kopieerruimte</t>
  </si>
  <si>
    <t>Trap</t>
  </si>
  <si>
    <t>Sportvloer</t>
  </si>
  <si>
    <t>BOUWDEEL</t>
  </si>
  <si>
    <t xml:space="preserve">Gang </t>
  </si>
  <si>
    <t>trap</t>
  </si>
  <si>
    <t>conciergeruimte</t>
  </si>
  <si>
    <t>toilet heren</t>
  </si>
  <si>
    <t>toilet dames</t>
  </si>
  <si>
    <t>linoleum</t>
  </si>
  <si>
    <t>gietvloer</t>
  </si>
  <si>
    <t xml:space="preserve">Entree </t>
  </si>
  <si>
    <t>hal</t>
  </si>
  <si>
    <t>tarkett</t>
  </si>
  <si>
    <t>De Campherbeek</t>
  </si>
  <si>
    <t>vk015</t>
  </si>
  <si>
    <t>vk020</t>
  </si>
  <si>
    <t>vr016</t>
  </si>
  <si>
    <t>vr019</t>
  </si>
  <si>
    <t>bg017</t>
  </si>
  <si>
    <t>bg018</t>
  </si>
  <si>
    <t>vr030</t>
  </si>
  <si>
    <t>tr021</t>
  </si>
  <si>
    <t>vk022</t>
  </si>
  <si>
    <t>Werkkamer</t>
  </si>
  <si>
    <t>vr029</t>
  </si>
  <si>
    <t>vr028</t>
  </si>
  <si>
    <t>vr027</t>
  </si>
  <si>
    <t>vko26</t>
  </si>
  <si>
    <t>vk011</t>
  </si>
  <si>
    <t>Gemeensch. Ruimte</t>
  </si>
  <si>
    <t>vr010</t>
  </si>
  <si>
    <t>vk007</t>
  </si>
  <si>
    <t>bg009</t>
  </si>
  <si>
    <t>vr008</t>
  </si>
  <si>
    <t>or001</t>
  </si>
  <si>
    <t>Techniekruimte</t>
  </si>
  <si>
    <t>vr002</t>
  </si>
  <si>
    <t>Directie</t>
  </si>
  <si>
    <t>vr003</t>
  </si>
  <si>
    <t>RT ruimte</t>
  </si>
  <si>
    <t>bg004</t>
  </si>
  <si>
    <t>tr005</t>
  </si>
  <si>
    <t>tr006</t>
  </si>
  <si>
    <t>Mindervalidentoilet</t>
  </si>
  <si>
    <t>vr012</t>
  </si>
  <si>
    <t>vr013</t>
  </si>
  <si>
    <t>vr014</t>
  </si>
  <si>
    <t>tr024</t>
  </si>
  <si>
    <t>tr026</t>
  </si>
  <si>
    <t>bg023</t>
  </si>
  <si>
    <t>vr032</t>
  </si>
  <si>
    <t>Docentenkamer</t>
  </si>
  <si>
    <t>Gang 50% t.l.v Campherbeek</t>
  </si>
  <si>
    <t xml:space="preserve">Entree/hal </t>
  </si>
  <si>
    <t>Grotiuslaan 33 Zwolle</t>
  </si>
  <si>
    <t>De Krullevaar</t>
  </si>
  <si>
    <t>Muurmeesterstraat 27 Zwolle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</si>
  <si>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</si>
  <si>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</si>
  <si>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</si>
  <si>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</si>
  <si>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</si>
  <si>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</si>
  <si>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</si>
  <si>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</si>
  <si>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</si>
  <si>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</si>
  <si>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</si>
  <si>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</si>
  <si>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</si>
  <si>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</si>
  <si>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</si>
  <si>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B017</t>
  </si>
  <si>
    <t>Opslag speelzl.</t>
  </si>
  <si>
    <t>B018</t>
  </si>
  <si>
    <t>B019</t>
  </si>
  <si>
    <t>B020</t>
  </si>
  <si>
    <t>B021</t>
  </si>
  <si>
    <t>B022</t>
  </si>
  <si>
    <t>Electr.kast buiten</t>
  </si>
  <si>
    <t>B023</t>
  </si>
  <si>
    <t>Invalide-toilet</t>
  </si>
  <si>
    <t>B024</t>
  </si>
  <si>
    <t>B025</t>
  </si>
  <si>
    <t>B026</t>
  </si>
  <si>
    <t>B027</t>
  </si>
  <si>
    <t>CV/berghok buiten</t>
  </si>
  <si>
    <t>B028</t>
  </si>
  <si>
    <t>B029</t>
  </si>
  <si>
    <t>Bergruimte buiten</t>
  </si>
  <si>
    <t>B030</t>
  </si>
  <si>
    <t>B031</t>
  </si>
  <si>
    <t>Magazijn B4</t>
  </si>
  <si>
    <t>B032</t>
  </si>
  <si>
    <t>Magazijn B3</t>
  </si>
  <si>
    <t>B033</t>
  </si>
  <si>
    <t>Magazijn B2</t>
  </si>
  <si>
    <t>V001</t>
  </si>
  <si>
    <t>Trap/overloop</t>
  </si>
  <si>
    <t>V002</t>
  </si>
  <si>
    <t>V003/025</t>
  </si>
  <si>
    <t>004</t>
  </si>
  <si>
    <t>V005</t>
  </si>
  <si>
    <t>V006</t>
  </si>
  <si>
    <t>V007</t>
  </si>
  <si>
    <t>V008</t>
  </si>
  <si>
    <t>V009</t>
  </si>
  <si>
    <t>V010</t>
  </si>
  <si>
    <t>V011</t>
  </si>
  <si>
    <t>V012</t>
  </si>
  <si>
    <t>V013</t>
  </si>
  <si>
    <t>V014</t>
  </si>
  <si>
    <t>V015</t>
  </si>
  <si>
    <t>V016</t>
  </si>
  <si>
    <t>Magazijn V2</t>
  </si>
  <si>
    <t>V017</t>
  </si>
  <si>
    <t>Magazijn V3</t>
  </si>
  <si>
    <t>V018</t>
  </si>
  <si>
    <t>V019</t>
  </si>
  <si>
    <t>V020</t>
  </si>
  <si>
    <t>V021</t>
  </si>
  <si>
    <t>V022</t>
  </si>
  <si>
    <t>V023</t>
  </si>
  <si>
    <t>Magazijn V4</t>
  </si>
  <si>
    <t>V024</t>
  </si>
  <si>
    <t>Magazijn V1</t>
  </si>
  <si>
    <t>V027</t>
  </si>
  <si>
    <t>V028</t>
  </si>
  <si>
    <t>V029</t>
  </si>
  <si>
    <t>V030</t>
  </si>
  <si>
    <t xml:space="preserve">De Parkschool </t>
  </si>
  <si>
    <t>Westerlaan 22 Zwolle</t>
  </si>
  <si>
    <t>Kleuterklas</t>
  </si>
  <si>
    <t>Opbergruimte</t>
  </si>
  <si>
    <t>Kantoor (Dir.)</t>
  </si>
  <si>
    <t>Kantoor/vergaderr</t>
  </si>
  <si>
    <t>Opbergr. Buiten</t>
  </si>
  <si>
    <t>Gang+trap le etage</t>
  </si>
  <si>
    <t>lnvalidetollet</t>
  </si>
  <si>
    <t>CV-ruimte</t>
  </si>
  <si>
    <t>Vk.2.04</t>
  </si>
  <si>
    <t>Gemeenschappelijkruimte</t>
  </si>
  <si>
    <t>Vr. 203</t>
  </si>
  <si>
    <t>Vk.2.08</t>
  </si>
  <si>
    <t>Vk.2.09</t>
  </si>
  <si>
    <t>Toilet noodgebouw</t>
  </si>
  <si>
    <t>Lokaal Noodgebouw</t>
  </si>
  <si>
    <t>Entrée noodgebouw</t>
  </si>
  <si>
    <t>De Parkschool gymzaal</t>
  </si>
  <si>
    <t>Kleedkamer (j)</t>
  </si>
  <si>
    <t>Kleedkamer (m)</t>
  </si>
  <si>
    <t>Douche +toilet</t>
  </si>
  <si>
    <t>De Parkschool dependance</t>
  </si>
  <si>
    <t>Westerlaan 40 Zwolle</t>
  </si>
  <si>
    <t>D01</t>
  </si>
  <si>
    <t>D02</t>
  </si>
  <si>
    <t>D03</t>
  </si>
  <si>
    <t>D04</t>
  </si>
  <si>
    <t>Tegel</t>
  </si>
  <si>
    <t>D05 + D12</t>
  </si>
  <si>
    <t>D06</t>
  </si>
  <si>
    <t>D07</t>
  </si>
  <si>
    <t>D08</t>
  </si>
  <si>
    <t>D09</t>
  </si>
  <si>
    <t>D10</t>
  </si>
  <si>
    <t>D11</t>
  </si>
  <si>
    <t>D13</t>
  </si>
  <si>
    <t>D14</t>
  </si>
  <si>
    <t xml:space="preserve">De Ridderspoor </t>
  </si>
  <si>
    <t>1A</t>
  </si>
  <si>
    <t xml:space="preserve"> Kantoor</t>
  </si>
  <si>
    <t>1B</t>
  </si>
  <si>
    <t>Vergaderkamer</t>
  </si>
  <si>
    <t>Korianderplein 8-10 Zwolle</t>
  </si>
  <si>
    <t>De Schatkamer</t>
  </si>
  <si>
    <t>Wildwalstraat 38 Zwolle</t>
  </si>
  <si>
    <t>Entrée</t>
  </si>
  <si>
    <t>Centrale hal</t>
  </si>
  <si>
    <t>Vluchttrap</t>
  </si>
  <si>
    <t>Wereldwerkplaats</t>
  </si>
  <si>
    <t>Taaldrukwerkplaats</t>
  </si>
  <si>
    <t>Sluis</t>
  </si>
  <si>
    <t>Werkshop techniek</t>
  </si>
  <si>
    <t>Repro</t>
  </si>
  <si>
    <t>Verkeersruimte</t>
  </si>
  <si>
    <t>Coral</t>
  </si>
  <si>
    <t>Marmoleum</t>
  </si>
  <si>
    <t>Coating</t>
  </si>
  <si>
    <t>De Springplank Bredeschool</t>
  </si>
  <si>
    <t>Beukenstraat 83 Zwolle</t>
  </si>
  <si>
    <t>Trappenhuis / Entree</t>
  </si>
  <si>
    <t>onderdeel lokaal 7</t>
  </si>
  <si>
    <t>onderdeel lokaal 12</t>
  </si>
  <si>
    <t>onderdeel lokaal 27</t>
  </si>
  <si>
    <t>KDO Leiding</t>
  </si>
  <si>
    <t>Copy ruimte</t>
  </si>
  <si>
    <t>Meisjestoilet</t>
  </si>
  <si>
    <t>Jongenstoilet</t>
  </si>
  <si>
    <t>Mediatheek</t>
  </si>
  <si>
    <t>Vaklokaal</t>
  </si>
  <si>
    <t>Logo-/ Ortho</t>
  </si>
  <si>
    <t>Ruimte Arts</t>
  </si>
  <si>
    <t>OCA Groepsruimte</t>
  </si>
  <si>
    <t>ICT Ruimte</t>
  </si>
  <si>
    <t>OCA Directie</t>
  </si>
  <si>
    <t>OBS Directie</t>
  </si>
  <si>
    <t>Dakterras</t>
  </si>
  <si>
    <t>OCA Verwerking</t>
  </si>
  <si>
    <t>Pvc</t>
  </si>
  <si>
    <t>De Springplank Bredeschool gymzaal</t>
  </si>
  <si>
    <t>Kleedkamer</t>
  </si>
  <si>
    <t>Douches</t>
  </si>
  <si>
    <t>Marmo/steen</t>
  </si>
  <si>
    <t>Steen/marmo</t>
  </si>
  <si>
    <t>De Toonladder</t>
  </si>
  <si>
    <t>Bachlaan 158-162 Zwolle</t>
  </si>
  <si>
    <t>Toiletten</t>
  </si>
  <si>
    <t>29A</t>
  </si>
  <si>
    <t>29B</t>
  </si>
  <si>
    <t>Archief</t>
  </si>
  <si>
    <t xml:space="preserve">De Werkschuit </t>
  </si>
  <si>
    <t>Rijnlaan 200 Zwolle</t>
  </si>
  <si>
    <t xml:space="preserve">Pantry </t>
  </si>
  <si>
    <t>Voorportaal</t>
  </si>
  <si>
    <t>Berging Buiten</t>
  </si>
  <si>
    <t>copieerruimte</t>
  </si>
  <si>
    <t>Transport</t>
  </si>
  <si>
    <t>Werkplekken</t>
  </si>
  <si>
    <t>RT-ruimte</t>
  </si>
  <si>
    <t>Epoxy</t>
  </si>
  <si>
    <t>De Wieden</t>
  </si>
  <si>
    <t>Beulakerwiede 3-4 Zwolle</t>
  </si>
  <si>
    <t>Rt Ruimte</t>
  </si>
  <si>
    <t>Het Veldboeket</t>
  </si>
  <si>
    <t>Violierenstraat 42 Zwolle</t>
  </si>
  <si>
    <t>Overblijfruimte/Gem.</t>
  </si>
  <si>
    <t>Muziekruimte</t>
  </si>
  <si>
    <t>Nooduitgang</t>
  </si>
  <si>
    <t>Lokaal BB</t>
  </si>
  <si>
    <t>Gang / Entree</t>
  </si>
  <si>
    <t>Buiten berging</t>
  </si>
  <si>
    <t>BSO Ruimte</t>
  </si>
  <si>
    <t>Terras</t>
  </si>
  <si>
    <t>Toiletruimte</t>
  </si>
  <si>
    <t>Directie / vergader</t>
  </si>
  <si>
    <t>Technische Ruimte</t>
  </si>
  <si>
    <t>Flotex</t>
  </si>
  <si>
    <t xml:space="preserve">Het Festival </t>
  </si>
  <si>
    <t>lerarenkamer</t>
  </si>
  <si>
    <t>kantoor directie</t>
  </si>
  <si>
    <t>spreekkamer 1</t>
  </si>
  <si>
    <t>spreekkamer 2</t>
  </si>
  <si>
    <t>spreekkamer 3</t>
  </si>
  <si>
    <t>entree / hal (open dak)</t>
  </si>
  <si>
    <t>spreekkamer 4</t>
  </si>
  <si>
    <t>spreekkamer 5</t>
  </si>
  <si>
    <t xml:space="preserve">vergaderruimte </t>
  </si>
  <si>
    <t>keuken</t>
  </si>
  <si>
    <t>centrale hal - entree</t>
  </si>
  <si>
    <t>centrale hal</t>
  </si>
  <si>
    <t>tribune</t>
  </si>
  <si>
    <t>sport- / speelzaal</t>
  </si>
  <si>
    <t>toestelberging</t>
  </si>
  <si>
    <t>sanitair (meisjes)</t>
  </si>
  <si>
    <t>lokaal + wasbak</t>
  </si>
  <si>
    <t>sanitair (jongens)</t>
  </si>
  <si>
    <t>bordes trap</t>
  </si>
  <si>
    <t>zithoek gang</t>
  </si>
  <si>
    <t xml:space="preserve">lokaal + wasbak </t>
  </si>
  <si>
    <t>toiletgroep (incl. voorruimte) jongens</t>
  </si>
  <si>
    <t>toiletgroep meisjes (10 toilet)</t>
  </si>
  <si>
    <t>toiletgroep jongens (6 toilet)</t>
  </si>
  <si>
    <t>Sportlaan 6 Zwolle</t>
  </si>
  <si>
    <t>borstelmat</t>
  </si>
  <si>
    <t>pvc</t>
  </si>
  <si>
    <t>steen / hout</t>
  </si>
  <si>
    <t>Dr. Hengeveldweg 2 Zwolle</t>
  </si>
  <si>
    <t>Twijn</t>
  </si>
  <si>
    <t>030</t>
  </si>
  <si>
    <t>Verpleeg/toilet</t>
  </si>
  <si>
    <t>031</t>
  </si>
  <si>
    <t>036</t>
  </si>
  <si>
    <t>037</t>
  </si>
  <si>
    <t>Lesbalie</t>
  </si>
  <si>
    <t>038</t>
  </si>
  <si>
    <t>Gangen</t>
  </si>
  <si>
    <t>039</t>
  </si>
  <si>
    <t>040</t>
  </si>
  <si>
    <t>041</t>
  </si>
  <si>
    <t>042</t>
  </si>
  <si>
    <t>043</t>
  </si>
  <si>
    <t>Groepslokaal</t>
  </si>
  <si>
    <t>044</t>
  </si>
  <si>
    <t>045</t>
  </si>
  <si>
    <t>046</t>
  </si>
  <si>
    <t>047</t>
  </si>
  <si>
    <t>048</t>
  </si>
  <si>
    <t>049</t>
  </si>
  <si>
    <t>050</t>
  </si>
  <si>
    <t>051</t>
  </si>
  <si>
    <t>Reproruimte</t>
  </si>
  <si>
    <t>052</t>
  </si>
  <si>
    <t>053</t>
  </si>
  <si>
    <t>Snoezelruimte</t>
  </si>
  <si>
    <t>054</t>
  </si>
  <si>
    <t>055</t>
  </si>
  <si>
    <t>056</t>
  </si>
  <si>
    <t>057</t>
  </si>
  <si>
    <t>058</t>
  </si>
  <si>
    <t>059</t>
  </si>
  <si>
    <t>060</t>
  </si>
  <si>
    <t>061</t>
  </si>
  <si>
    <t>Koffiehoek</t>
  </si>
  <si>
    <t>062</t>
  </si>
  <si>
    <t>063</t>
  </si>
  <si>
    <t>064</t>
  </si>
  <si>
    <t>Algemeen</t>
  </si>
  <si>
    <t>015</t>
  </si>
  <si>
    <t>023</t>
  </si>
  <si>
    <t>Receptie</t>
  </si>
  <si>
    <t>024</t>
  </si>
  <si>
    <t>025</t>
  </si>
  <si>
    <t>027</t>
  </si>
  <si>
    <t>035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</si>
  <si>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</si>
  <si>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</si>
  <si>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</si>
  <si>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</si>
  <si>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</si>
  <si>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</si>
  <si>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</si>
  <si>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</si>
  <si>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</si>
  <si>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</si>
  <si>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</si>
  <si>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Orthopedagoog</t>
  </si>
  <si>
    <t>Gebouw D Ambelt / Twijn</t>
  </si>
  <si>
    <t>001</t>
  </si>
  <si>
    <t>002</t>
  </si>
  <si>
    <t>003</t>
  </si>
  <si>
    <t>Kleed-/was-toiletrmt</t>
  </si>
  <si>
    <t>005</t>
  </si>
  <si>
    <t>006</t>
  </si>
  <si>
    <t>007</t>
  </si>
  <si>
    <t>008</t>
  </si>
  <si>
    <t>Sportzaal</t>
  </si>
  <si>
    <t>009</t>
  </si>
  <si>
    <t>Gezamenlijk</t>
  </si>
  <si>
    <t>012</t>
  </si>
  <si>
    <t>013</t>
  </si>
  <si>
    <t>Gebouw E Ambelt / Twijn</t>
  </si>
  <si>
    <t>Kleed-/wasruimte</t>
  </si>
  <si>
    <t>Kleedruimte docent</t>
  </si>
  <si>
    <t>Douche/toilet</t>
  </si>
  <si>
    <t>010</t>
  </si>
  <si>
    <t>011</t>
  </si>
  <si>
    <t>Berging toestellen</t>
  </si>
  <si>
    <t>Inloopmat</t>
  </si>
  <si>
    <t>Beton/tapijt</t>
  </si>
  <si>
    <t>Beton</t>
  </si>
  <si>
    <t>Mat</t>
  </si>
  <si>
    <t>Tegels</t>
  </si>
  <si>
    <t>Twijn Dr. Hengeveldcollege</t>
  </si>
  <si>
    <t>Boterdiep 5 Zwolle</t>
  </si>
  <si>
    <t>keuken/pantry</t>
  </si>
  <si>
    <t>012A</t>
  </si>
  <si>
    <t>berging MGZ</t>
  </si>
  <si>
    <t>M.G.Z.</t>
  </si>
  <si>
    <t>stalling</t>
  </si>
  <si>
    <t>MIVA/ verz.</t>
  </si>
  <si>
    <t>Jongens toilet</t>
  </si>
  <si>
    <t>meisjes toilet</t>
  </si>
  <si>
    <t>LGM het Anker</t>
  </si>
  <si>
    <t>stilteruimten</t>
  </si>
  <si>
    <t>teamleider</t>
  </si>
  <si>
    <t>kolfruimten</t>
  </si>
  <si>
    <t>gemeenschappelijke ruimten</t>
  </si>
  <si>
    <t>vergaderruimten</t>
  </si>
  <si>
    <t>teamleider LGM/ZML</t>
  </si>
  <si>
    <t>MIVA verzorging</t>
  </si>
  <si>
    <t>toilet jongens</t>
  </si>
  <si>
    <t>toilet meisjes</t>
  </si>
  <si>
    <t>berging LGM/ZML</t>
  </si>
  <si>
    <t>kleuter toilet</t>
  </si>
  <si>
    <t>MF lokaal</t>
  </si>
  <si>
    <t>ZML</t>
  </si>
  <si>
    <t>stilte ruimten</t>
  </si>
  <si>
    <t>personeels toilet</t>
  </si>
  <si>
    <t>kamer</t>
  </si>
  <si>
    <t>teamleider MGZ</t>
  </si>
  <si>
    <t>berging vogeleilanden</t>
  </si>
  <si>
    <t>kleedruimte personeel</t>
  </si>
  <si>
    <t>kleedruimte personeel heren</t>
  </si>
  <si>
    <t>technische ruimten</t>
  </si>
  <si>
    <t>kleedruimten dames</t>
  </si>
  <si>
    <t>verzorging</t>
  </si>
  <si>
    <t>voorruimten zwembad</t>
  </si>
  <si>
    <t>kleedruimten heren</t>
  </si>
  <si>
    <t>oefenbad</t>
  </si>
  <si>
    <t>gymzaal</t>
  </si>
  <si>
    <t>kamer / schommel</t>
  </si>
  <si>
    <t>balie</t>
  </si>
  <si>
    <t>archief</t>
  </si>
  <si>
    <t>spreekkamer/vergaderruimten</t>
  </si>
  <si>
    <t>repro / opslag</t>
  </si>
  <si>
    <t>serverruimten</t>
  </si>
  <si>
    <t>congierge/systeembeheerder</t>
  </si>
  <si>
    <t>fysio</t>
  </si>
  <si>
    <t>O.B.</t>
  </si>
  <si>
    <t>stalling / berging</t>
  </si>
  <si>
    <t>berging vogellanden</t>
  </si>
  <si>
    <t>M.G.A.</t>
  </si>
  <si>
    <t>toiletten verzorging</t>
  </si>
  <si>
    <t>snoezelruimten</t>
  </si>
  <si>
    <t>personeels ruimten</t>
  </si>
  <si>
    <t>toiletruimten</t>
  </si>
  <si>
    <t>kleedruimten</t>
  </si>
  <si>
    <t>doucheruimten</t>
  </si>
  <si>
    <t>gymleraar</t>
  </si>
  <si>
    <t>buitenberging</t>
  </si>
  <si>
    <t>CV ruimten</t>
  </si>
  <si>
    <t>OPLEVER FREQUENTIE</t>
  </si>
  <si>
    <t>coralmat</t>
  </si>
  <si>
    <t>VERDIEPING</t>
  </si>
  <si>
    <t>Toiletpapier</t>
  </si>
  <si>
    <t>Papieren handdoeken</t>
  </si>
  <si>
    <t>Zeep</t>
  </si>
  <si>
    <t>Aantal</t>
  </si>
  <si>
    <t>Omschtijving</t>
  </si>
  <si>
    <t>Prijs per week</t>
  </si>
  <si>
    <t>Nader te bepalen</t>
  </si>
  <si>
    <t>Eigen invoer op basis van schouw</t>
  </si>
  <si>
    <t>Nadere omschrijving van artikel</t>
  </si>
  <si>
    <t>Prijs per verpakking</t>
  </si>
  <si>
    <t>Wisselend</t>
  </si>
  <si>
    <t>Uren per jaar</t>
  </si>
  <si>
    <t>Kosten hoogwerker (type spin hoogwerker 15 meter)</t>
  </si>
  <si>
    <t>Plafondbedrag excl. Btw</t>
  </si>
  <si>
    <t>JAARPRIJS SANITAIRE ARTIKELEN OP BASIS VAN EIGEN INZICHT</t>
  </si>
  <si>
    <t>JAARPRIJS SANITAIRE ARTIKELEN OP BASIS VAN BASIS ASSORTIMENT VENDOR</t>
  </si>
  <si>
    <t>Papieren handdoeken t.b.v. cassettes (versterkt papier)</t>
  </si>
  <si>
    <t>KENGETAL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</si>
</sst>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* #,##0_);_(* \(#,##0\);_(* &quot;-&quot;_);_(@_)"/>
    <numFmt numFmtId="167" formatCode="_(* #,##0.00_);_(* \(#,##0.00\);_(* &quot;-&quot;??_);_(@_)"/>
    <numFmt numFmtId="168" formatCode="_(&quot;€&quot;* #,##0.00_);_(&quot;€&quot;* \(#,##0.00\);_(&quot;€&quot;* &quot;-&quot;??_);_(@_)"/>
    <numFmt numFmtId="169" formatCode="_(&quot;ƒ&quot;* #,##0.00_);_(&quot;ƒ&quot;* \(#,##0.00\);_(&quot;ƒ&quot;* &quot;-&quot;??_);_(@_)"/>
    <numFmt numFmtId="170" formatCode="_-* #,##0.00_-;\-* #,##0.00_-;_-* &quot;-&quot;??_-;_-@_-"/>
    <numFmt numFmtId="171" formatCode="&quot;Fl.&quot;#,##0.00_);[Red]\(&quot;Fl.&quot;#,##0.00\)"/>
    <numFmt numFmtId="172" formatCode="_(&quot;Fl.&quot;* #,##0_);_(&quot;Fl.&quot;* \(#,##0\);_(&quot;Fl.&quot;* &quot;-&quot;_);_(@_)"/>
    <numFmt numFmtId="173" formatCode="_(&quot;Fl.&quot;* #,##0.00_);_(&quot;Fl.&quot;* \(#,##0.00\);_(&quot;Fl.&quot;* &quot;-&quot;??_);_(@_)"/>
    <numFmt numFmtId="174" formatCode="_-* #,##0_-;_-* #,##0\-;_-* &quot;-&quot;??_-;_-@_-"/>
    <numFmt numFmtId="175" formatCode="000"/>
    <numFmt numFmtId="176" formatCode="0.0%"/>
    <numFmt numFmtId="177" formatCode="0.0"/>
    <numFmt numFmtId="178" formatCode="0.000%"/>
    <numFmt numFmtId="179" formatCode="_-* #,##0.00000_-;\-* #,##0.00000_-;_-* &quot;-&quot;??_-;_-@_-"/>
    <numFmt numFmtId="180" formatCode="&quot;€.&quot;#,##0.00_);[Red]\(&quot;€.&quot;#,##0.00\)"/>
    <numFmt numFmtId="181" formatCode="_-[$€-2]\ * #,##0.00_ ;_-[$€-2]\ * \-#,##0.00\ ;_-[$€-2]\ * &quot;-&quot;??_ ;_-@_ "/>
    <numFmt numFmtId="182" formatCode="_([$€-2]\ * #,##0.00_);_([$€-2]\ * \(#,##0.00\);_([$€-2]\ * &quot;-&quot;??_);_(@_)"/>
    <numFmt numFmtId="183" formatCode="_([$€-2]\ * #,##0.000_);_([$€-2]\ * \(#,##0.000\);_([$€-2]\ * &quot;-&quot;??_);_(@_)"/>
    <numFmt numFmtId="184" formatCode="_ [$€-413]\ * #,##0.00_ ;_ [$€-413]\ * \-#,##0.00_ ;_ [$€-413]\ * &quot;-&quot;??_ ;_ @_ "/>
    <numFmt numFmtId="185" formatCode="&quot;€&quot;\ #,##0.00"/>
    <numFmt numFmtId="186" formatCode="_-* #,##0.0000_-;_-* #,##0.0000\-;_-* &quot;-&quot;??_-;_-@_-"/>
    <numFmt numFmtId="187" formatCode="_-[$€-2]\ * #,##0.00_-;_-[$€-2]\ * #,##0.00\-;_-[$€-2]\ * &quot;-&quot;??_-;_-@_-"/>
  </numFmts>
  <fonts count="49">
    <font>
      <sz val="10"/>
      <name val="MS Sans Serif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Times"/>
    </font>
    <font>
      <sz val="10"/>
      <name val="Courier"/>
      <family val="3"/>
    </font>
    <font>
      <sz val="8"/>
      <name val="Helv"/>
    </font>
    <font>
      <sz val="8"/>
      <name val="MS Sans Serif"/>
      <family val="2"/>
    </font>
    <font>
      <sz val="9"/>
      <name val="Geneva"/>
    </font>
    <font>
      <sz val="12"/>
      <name val="Times"/>
    </font>
    <font>
      <sz val="8"/>
      <name val="Geneva"/>
    </font>
    <font>
      <sz val="8"/>
      <name val="Verdana"/>
      <family val="2"/>
    </font>
    <font>
      <u/>
      <sz val="10"/>
      <color indexed="36"/>
      <name val="Arial"/>
      <family val="2"/>
    </font>
    <font>
      <b/>
      <sz val="9"/>
      <color indexed="18"/>
      <name val="Tahoma"/>
      <family val="2"/>
    </font>
    <font>
      <sz val="10"/>
      <color indexed="8"/>
      <name val="Tahoma"/>
      <family val="2"/>
    </font>
    <font>
      <sz val="10"/>
      <color indexed="18"/>
      <name val="Tahoma"/>
      <family val="2"/>
    </font>
    <font>
      <b/>
      <sz val="10"/>
      <color indexed="18"/>
      <name val="Tahoma"/>
      <family val="2"/>
    </font>
    <font>
      <sz val="10"/>
      <color indexed="10"/>
      <name val="Tahoma"/>
      <family val="2"/>
    </font>
    <font>
      <sz val="10"/>
      <name val="Tahoma"/>
      <family val="2"/>
    </font>
    <font>
      <b/>
      <sz val="10"/>
      <color indexed="10"/>
      <name val="Tahoma"/>
      <family val="2"/>
    </font>
    <font>
      <b/>
      <sz val="10"/>
      <name val="Tahoma"/>
      <family val="2"/>
    </font>
    <font>
      <b/>
      <sz val="14"/>
      <color indexed="18"/>
      <name val="Tahoma"/>
      <family val="2"/>
    </font>
    <font>
      <sz val="12"/>
      <name val="Tahoma"/>
      <family val="2"/>
    </font>
    <font>
      <b/>
      <sz val="10"/>
      <color indexed="20"/>
      <name val="Tahoma"/>
      <family val="2"/>
    </font>
    <font>
      <sz val="12"/>
      <color indexed="8"/>
      <name val="Tahoma"/>
      <family val="2"/>
    </font>
    <font>
      <b/>
      <sz val="12"/>
      <color indexed="18"/>
      <name val="Tahoma"/>
      <family val="2"/>
    </font>
    <font>
      <b/>
      <sz val="10"/>
      <color indexed="8"/>
      <name val="Tahoma"/>
      <family val="2"/>
    </font>
    <font>
      <sz val="12"/>
      <color indexed="18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indexed="10"/>
      <name val="Tahoma"/>
      <family val="2"/>
    </font>
    <font>
      <b/>
      <sz val="9"/>
      <color indexed="20"/>
      <name val="Tahoma"/>
      <family val="2"/>
    </font>
    <font>
      <b/>
      <sz val="12"/>
      <color indexed="20"/>
      <name val="Tahoma"/>
      <family val="2"/>
    </font>
    <font>
      <b/>
      <sz val="12"/>
      <color indexed="10"/>
      <name val="Tahoma"/>
      <family val="2"/>
    </font>
    <font>
      <b/>
      <sz val="9"/>
      <color indexed="10"/>
      <name val="Tahoma"/>
      <family val="2"/>
    </font>
    <font>
      <sz val="14"/>
      <name val="Tahoma"/>
      <family val="2"/>
    </font>
    <font>
      <b/>
      <sz val="8"/>
      <color indexed="18"/>
      <name val="Tahoma"/>
      <family val="2"/>
    </font>
    <font>
      <sz val="9"/>
      <color indexed="8"/>
      <name val="Tahoma"/>
      <family val="2"/>
    </font>
    <font>
      <sz val="9"/>
      <color indexed="23"/>
      <name val="Tahoma"/>
      <family val="2"/>
    </font>
    <font>
      <i/>
      <sz val="10"/>
      <color indexed="10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color indexed="62"/>
      <name val="Tahoma"/>
      <family val="2"/>
    </font>
    <font>
      <u/>
      <sz val="10"/>
      <name val="Tahoma"/>
      <family val="2"/>
    </font>
    <font>
      <sz val="10"/>
      <name val="Verdana"/>
      <family val="2"/>
    </font>
    <font>
      <sz val="10"/>
      <color theme="1"/>
      <name val="Tahom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b/>
      <sz val="9"/>
      <color indexed="81"/>
      <name val="MS Sans Serif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2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2" fillId="0" borderId="0"/>
    <xf numFmtId="0" fontId="8" fillId="0" borderId="0"/>
    <xf numFmtId="0" fontId="4" fillId="0" borderId="0"/>
    <xf numFmtId="0" fontId="2" fillId="0" borderId="0"/>
    <xf numFmtId="0" fontId="9" fillId="0" borderId="0"/>
    <xf numFmtId="0" fontId="3" fillId="0" borderId="0"/>
    <xf numFmtId="0" fontId="2" fillId="0" borderId="0"/>
    <xf numFmtId="0" fontId="2" fillId="0" borderId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563">
    <xf numFmtId="0" fontId="0" fillId="0" borderId="0" xfId="0"/>
    <xf numFmtId="170" fontId="14" fillId="0" borderId="1" xfId="5" applyFont="1" applyFill="1" applyBorder="1" applyAlignment="1" applyProtection="1">
      <protection hidden="1"/>
    </xf>
    <xf numFmtId="185" fontId="14" fillId="4" borderId="1" xfId="5" applyNumberFormat="1" applyFont="1" applyFill="1" applyBorder="1" applyAlignment="1" applyProtection="1">
      <protection locked="0"/>
    </xf>
    <xf numFmtId="176" fontId="15" fillId="0" borderId="12" xfId="0" applyNumberFormat="1" applyFont="1" applyFill="1" applyBorder="1" applyAlignment="1">
      <alignment horizontal="center" vertical="center"/>
    </xf>
    <xf numFmtId="170" fontId="14" fillId="4" borderId="1" xfId="5" applyFont="1" applyFill="1" applyBorder="1" applyAlignment="1" applyProtection="1">
      <protection locked="0"/>
    </xf>
    <xf numFmtId="170" fontId="14" fillId="0" borderId="1" xfId="5" applyFont="1" applyFill="1" applyBorder="1" applyAlignment="1" applyProtection="1">
      <protection locked="0"/>
    </xf>
    <xf numFmtId="182" fontId="16" fillId="0" borderId="1" xfId="5" applyNumberFormat="1" applyFont="1" applyFill="1" applyBorder="1" applyAlignment="1" applyProtection="1">
      <protection hidden="1"/>
    </xf>
    <xf numFmtId="2" fontId="14" fillId="0" borderId="1" xfId="5" applyNumberFormat="1" applyFont="1" applyFill="1" applyBorder="1" applyAlignment="1" applyProtection="1">
      <protection hidden="1"/>
    </xf>
    <xf numFmtId="0" fontId="15" fillId="0" borderId="10" xfId="0" applyFont="1" applyFill="1" applyBorder="1" applyAlignment="1">
      <alignment horizontal="center" vertical="center"/>
    </xf>
    <xf numFmtId="182" fontId="16" fillId="0" borderId="10" xfId="8" applyNumberFormat="1" applyFont="1" applyFill="1" applyBorder="1" applyAlignment="1" applyProtection="1">
      <protection hidden="1"/>
    </xf>
    <xf numFmtId="0" fontId="18" fillId="0" borderId="0" xfId="0" applyFont="1" applyFill="1" applyBorder="1"/>
    <xf numFmtId="176" fontId="18" fillId="0" borderId="0" xfId="0" applyNumberFormat="1" applyFont="1" applyFill="1" applyBorder="1"/>
    <xf numFmtId="182" fontId="19" fillId="0" borderId="1" xfId="8" applyNumberFormat="1" applyFont="1" applyFill="1" applyBorder="1" applyAlignment="1" applyProtection="1">
      <protection hidden="1"/>
    </xf>
    <xf numFmtId="182" fontId="17" fillId="0" borderId="0" xfId="0" applyNumberFormat="1" applyFont="1" applyFill="1" applyAlignment="1"/>
    <xf numFmtId="0" fontId="17" fillId="0" borderId="0" xfId="0" applyFont="1" applyFill="1" applyBorder="1" applyAlignment="1"/>
    <xf numFmtId="0" fontId="17" fillId="0" borderId="0" xfId="0" applyFont="1" applyFill="1" applyAlignment="1"/>
    <xf numFmtId="0" fontId="17" fillId="0" borderId="0" xfId="0" applyFont="1"/>
    <xf numFmtId="176" fontId="17" fillId="0" borderId="0" xfId="0" applyNumberFormat="1" applyFont="1"/>
    <xf numFmtId="182" fontId="17" fillId="0" borderId="0" xfId="0" applyNumberFormat="1" applyFont="1" applyAlignment="1"/>
    <xf numFmtId="0" fontId="17" fillId="0" borderId="0" xfId="0" applyFont="1" applyAlignment="1"/>
    <xf numFmtId="178" fontId="18" fillId="3" borderId="1" xfId="15" applyNumberFormat="1" applyFont="1" applyFill="1" applyBorder="1" applyAlignment="1" applyProtection="1">
      <alignment vertical="center"/>
      <protection hidden="1"/>
    </xf>
    <xf numFmtId="178" fontId="20" fillId="0" borderId="1" xfId="15" applyNumberFormat="1" applyFont="1" applyFill="1" applyBorder="1" applyAlignment="1" applyProtection="1">
      <alignment vertical="center"/>
      <protection hidden="1"/>
    </xf>
    <xf numFmtId="10" fontId="20" fillId="0" borderId="7" xfId="0" applyNumberFormat="1" applyFont="1" applyFill="1" applyBorder="1" applyAlignment="1"/>
    <xf numFmtId="178" fontId="16" fillId="0" borderId="0" xfId="0" applyNumberFormat="1" applyFont="1" applyFill="1" applyBorder="1" applyAlignment="1"/>
    <xf numFmtId="0" fontId="16" fillId="0" borderId="0" xfId="19" applyFont="1" applyFill="1" applyBorder="1" applyAlignment="1" applyProtection="1">
      <alignment horizontal="left" vertical="center"/>
      <protection hidden="1"/>
    </xf>
    <xf numFmtId="2" fontId="18" fillId="2" borderId="6" xfId="15" applyNumberFormat="1" applyFont="1" applyFill="1" applyBorder="1" applyProtection="1">
      <protection hidden="1"/>
    </xf>
    <xf numFmtId="2" fontId="18" fillId="0" borderId="0" xfId="15" applyNumberFormat="1" applyFont="1" applyFill="1" applyBorder="1" applyProtection="1">
      <protection hidden="1"/>
    </xf>
    <xf numFmtId="2" fontId="20" fillId="0" borderId="1" xfId="15" applyNumberFormat="1" applyFont="1" applyFill="1" applyBorder="1" applyAlignment="1" applyProtection="1">
      <alignment horizontal="center"/>
      <protection hidden="1"/>
    </xf>
    <xf numFmtId="182" fontId="14" fillId="0" borderId="1" xfId="19" applyNumberFormat="1" applyFont="1" applyFill="1" applyBorder="1" applyAlignment="1" applyProtection="1">
      <alignment horizontal="left" vertical="center"/>
      <protection hidden="1"/>
    </xf>
    <xf numFmtId="164" fontId="14" fillId="3" borderId="1" xfId="23" applyFont="1" applyFill="1" applyBorder="1" applyAlignment="1" applyProtection="1">
      <alignment horizontal="right" vertical="center"/>
      <protection hidden="1"/>
    </xf>
    <xf numFmtId="182" fontId="14" fillId="0" borderId="13" xfId="19" applyNumberFormat="1" applyFont="1" applyFill="1" applyBorder="1" applyAlignment="1" applyProtection="1">
      <alignment horizontal="left" vertical="center"/>
      <protection hidden="1"/>
    </xf>
    <xf numFmtId="10" fontId="18" fillId="3" borderId="1" xfId="15" applyNumberFormat="1" applyFont="1" applyFill="1" applyBorder="1" applyAlignment="1" applyProtection="1">
      <alignment vertical="center"/>
      <protection hidden="1"/>
    </xf>
    <xf numFmtId="10" fontId="16" fillId="0" borderId="1" xfId="22" applyNumberFormat="1" applyFont="1" applyFill="1" applyBorder="1" applyAlignment="1"/>
    <xf numFmtId="2" fontId="21" fillId="0" borderId="0" xfId="0" applyNumberFormat="1" applyFont="1"/>
    <xf numFmtId="0" fontId="18" fillId="0" borderId="0" xfId="19" applyFont="1" applyFill="1" applyProtection="1">
      <protection hidden="1"/>
    </xf>
    <xf numFmtId="0" fontId="18" fillId="0" borderId="0" xfId="19" applyFont="1" applyFill="1" applyBorder="1" applyProtection="1">
      <protection hidden="1"/>
    </xf>
    <xf numFmtId="0" fontId="18" fillId="0" borderId="0" xfId="0" applyFont="1"/>
    <xf numFmtId="0" fontId="18" fillId="0" borderId="0" xfId="19" applyFont="1" applyFill="1" applyBorder="1" applyAlignment="1" applyProtection="1">
      <alignment vertical="center"/>
      <protection hidden="1"/>
    </xf>
    <xf numFmtId="2" fontId="22" fillId="0" borderId="0" xfId="15" applyNumberFormat="1" applyFont="1" applyFill="1" applyBorder="1" applyProtection="1">
      <protection hidden="1"/>
    </xf>
    <xf numFmtId="0" fontId="23" fillId="0" borderId="0" xfId="19" applyFont="1" applyFill="1" applyBorder="1" applyAlignment="1" applyProtection="1">
      <alignment horizontal="center" vertical="center"/>
      <protection hidden="1"/>
    </xf>
    <xf numFmtId="0" fontId="23" fillId="0" borderId="0" xfId="19" applyFont="1" applyFill="1" applyBorder="1" applyAlignment="1" applyProtection="1">
      <alignment horizontal="right" vertical="center"/>
      <protection hidden="1"/>
    </xf>
    <xf numFmtId="0" fontId="22" fillId="0" borderId="0" xfId="0" applyFont="1" applyFill="1" applyBorder="1"/>
    <xf numFmtId="178" fontId="18" fillId="0" borderId="0" xfId="15" applyNumberFormat="1" applyFont="1" applyFill="1" applyBorder="1" applyAlignment="1" applyProtection="1">
      <alignment vertical="center"/>
      <protection hidden="1"/>
    </xf>
    <xf numFmtId="178" fontId="17" fillId="3" borderId="1" xfId="15" applyNumberFormat="1" applyFont="1" applyFill="1" applyBorder="1" applyAlignment="1" applyProtection="1">
      <alignment vertical="center"/>
      <protection hidden="1"/>
    </xf>
    <xf numFmtId="178" fontId="17" fillId="0" borderId="0" xfId="15" applyNumberFormat="1" applyFont="1" applyFill="1" applyBorder="1" applyAlignment="1" applyProtection="1">
      <alignment vertical="center"/>
      <protection hidden="1"/>
    </xf>
    <xf numFmtId="0" fontId="22" fillId="0" borderId="0" xfId="19" applyFont="1" applyFill="1" applyBorder="1" applyAlignment="1" applyProtection="1">
      <alignment vertical="center"/>
      <protection hidden="1"/>
    </xf>
    <xf numFmtId="0" fontId="18" fillId="0" borderId="0" xfId="0" applyFont="1" applyFill="1" applyBorder="1" applyAlignment="1">
      <alignment vertical="center"/>
    </xf>
    <xf numFmtId="2" fontId="16" fillId="0" borderId="0" xfId="19" applyNumberFormat="1" applyFont="1" applyFill="1" applyBorder="1" applyAlignment="1" applyProtection="1">
      <alignment vertical="center"/>
      <protection hidden="1"/>
    </xf>
    <xf numFmtId="177" fontId="14" fillId="0" borderId="0" xfId="19" applyNumberFormat="1" applyFont="1" applyFill="1" applyBorder="1" applyAlignment="1" applyProtection="1">
      <alignment vertical="center"/>
      <protection hidden="1"/>
    </xf>
    <xf numFmtId="177" fontId="18" fillId="0" borderId="0" xfId="19" applyNumberFormat="1" applyFont="1" applyFill="1" applyBorder="1" applyAlignment="1" applyProtection="1">
      <alignment vertical="center"/>
      <protection hidden="1"/>
    </xf>
    <xf numFmtId="178" fontId="18" fillId="0" borderId="0" xfId="22" applyNumberFormat="1" applyFont="1" applyFill="1" applyBorder="1" applyAlignment="1" applyProtection="1">
      <alignment vertical="center"/>
      <protection locked="0"/>
    </xf>
    <xf numFmtId="178" fontId="18" fillId="0" borderId="0" xfId="15" applyNumberFormat="1" applyFont="1" applyFill="1" applyBorder="1" applyAlignment="1" applyProtection="1">
      <alignment horizontal="center" vertical="center"/>
      <protection hidden="1"/>
    </xf>
    <xf numFmtId="178" fontId="18" fillId="0" borderId="0" xfId="15" applyNumberFormat="1" applyFont="1" applyFill="1" applyBorder="1" applyAlignment="1" applyProtection="1">
      <alignment horizontal="right" vertical="center"/>
      <protection hidden="1"/>
    </xf>
    <xf numFmtId="9" fontId="20" fillId="0" borderId="0" xfId="15" applyNumberFormat="1" applyFont="1" applyFill="1" applyBorder="1" applyAlignment="1" applyProtection="1">
      <alignment horizontal="center" vertical="center"/>
      <protection hidden="1"/>
    </xf>
    <xf numFmtId="178" fontId="20" fillId="0" borderId="0" xfId="15" applyNumberFormat="1" applyFont="1" applyFill="1" applyBorder="1" applyAlignment="1" applyProtection="1">
      <alignment vertical="center"/>
      <protection hidden="1"/>
    </xf>
    <xf numFmtId="0" fontId="14" fillId="0" borderId="0" xfId="19" applyFont="1" applyFill="1" applyBorder="1" applyAlignment="1" applyProtection="1">
      <alignment vertical="center"/>
      <protection hidden="1"/>
    </xf>
    <xf numFmtId="0" fontId="24" fillId="0" borderId="0" xfId="19" applyFont="1" applyFill="1" applyBorder="1" applyAlignment="1" applyProtection="1">
      <alignment horizontal="left" vertical="center"/>
      <protection hidden="1"/>
    </xf>
    <xf numFmtId="2" fontId="14" fillId="0" borderId="0" xfId="19" applyNumberFormat="1" applyFont="1" applyFill="1" applyBorder="1" applyAlignment="1" applyProtection="1">
      <alignment horizontal="right" vertical="center"/>
      <protection hidden="1"/>
    </xf>
    <xf numFmtId="2" fontId="18" fillId="0" borderId="0" xfId="0" applyNumberFormat="1" applyFont="1" applyFill="1" applyBorder="1" applyAlignment="1">
      <alignment vertical="center"/>
    </xf>
    <xf numFmtId="177" fontId="14" fillId="0" borderId="0" xfId="19" applyNumberFormat="1" applyFont="1" applyFill="1" applyBorder="1" applyAlignment="1" applyProtection="1">
      <alignment vertical="center"/>
      <protection locked="0"/>
    </xf>
    <xf numFmtId="177" fontId="15" fillId="0" borderId="0" xfId="19" applyNumberFormat="1" applyFont="1" applyFill="1" applyBorder="1" applyAlignment="1" applyProtection="1">
      <alignment vertical="center"/>
      <protection hidden="1"/>
    </xf>
    <xf numFmtId="0" fontId="25" fillId="0" borderId="0" xfId="19" applyFont="1" applyFill="1" applyBorder="1" applyAlignment="1" applyProtection="1">
      <alignment vertical="center"/>
      <protection hidden="1"/>
    </xf>
    <xf numFmtId="0" fontId="26" fillId="0" borderId="0" xfId="19" applyFont="1" applyFill="1" applyBorder="1" applyAlignment="1" applyProtection="1">
      <alignment vertical="center"/>
      <protection hidden="1"/>
    </xf>
    <xf numFmtId="10" fontId="14" fillId="0" borderId="0" xfId="22" applyNumberFormat="1" applyFont="1" applyFill="1" applyBorder="1" applyAlignment="1" applyProtection="1">
      <alignment vertical="center"/>
      <protection hidden="1"/>
    </xf>
    <xf numFmtId="178" fontId="14" fillId="0" borderId="0" xfId="22" applyNumberFormat="1" applyFont="1" applyFill="1" applyBorder="1" applyAlignment="1" applyProtection="1">
      <alignment vertical="center"/>
      <protection hidden="1"/>
    </xf>
    <xf numFmtId="178" fontId="14" fillId="0" borderId="0" xfId="19" applyNumberFormat="1" applyFont="1" applyFill="1" applyBorder="1" applyAlignment="1" applyProtection="1">
      <alignment vertical="center"/>
      <protection hidden="1"/>
    </xf>
    <xf numFmtId="178" fontId="18" fillId="0" borderId="0" xfId="22" applyNumberFormat="1" applyFont="1" applyFill="1" applyBorder="1" applyAlignment="1" applyProtection="1">
      <alignment vertical="center"/>
      <protection hidden="1"/>
    </xf>
    <xf numFmtId="178" fontId="18" fillId="0" borderId="0" xfId="19" applyNumberFormat="1" applyFont="1" applyFill="1" applyBorder="1" applyAlignment="1" applyProtection="1">
      <alignment horizontal="right" vertical="center"/>
      <protection hidden="1"/>
    </xf>
    <xf numFmtId="0" fontId="16" fillId="0" borderId="0" xfId="19" applyFont="1" applyFill="1" applyBorder="1" applyAlignment="1" applyProtection="1">
      <alignment vertical="center"/>
      <protection hidden="1"/>
    </xf>
    <xf numFmtId="10" fontId="16" fillId="0" borderId="0" xfId="22" applyNumberFormat="1" applyFont="1" applyFill="1" applyBorder="1" applyAlignment="1" applyProtection="1">
      <alignment vertical="center"/>
      <protection hidden="1"/>
    </xf>
    <xf numFmtId="178" fontId="16" fillId="0" borderId="0" xfId="0" applyNumberFormat="1" applyFont="1" applyFill="1" applyBorder="1"/>
    <xf numFmtId="0" fontId="18" fillId="0" borderId="0" xfId="19" applyFont="1" applyFill="1" applyBorder="1" applyAlignment="1" applyProtection="1">
      <alignment horizontal="right" vertical="center"/>
      <protection hidden="1"/>
    </xf>
    <xf numFmtId="0" fontId="20" fillId="0" borderId="0" xfId="19" applyFont="1" applyFill="1" applyBorder="1" applyAlignment="1" applyProtection="1">
      <alignment vertical="center"/>
      <protection hidden="1"/>
    </xf>
    <xf numFmtId="178" fontId="16" fillId="0" borderId="0" xfId="19" applyNumberFormat="1" applyFont="1" applyFill="1" applyBorder="1" applyAlignment="1" applyProtection="1">
      <alignment vertical="center"/>
      <protection hidden="1"/>
    </xf>
    <xf numFmtId="10" fontId="16" fillId="0" borderId="0" xfId="0" applyNumberFormat="1" applyFont="1" applyFill="1" applyBorder="1" applyAlignment="1"/>
    <xf numFmtId="0" fontId="19" fillId="0" borderId="0" xfId="19" applyFont="1" applyFill="1" applyBorder="1" applyAlignment="1" applyProtection="1">
      <protection hidden="1"/>
    </xf>
    <xf numFmtId="0" fontId="19" fillId="0" borderId="0" xfId="19" applyFont="1" applyFill="1" applyBorder="1" applyProtection="1">
      <protection hidden="1"/>
    </xf>
    <xf numFmtId="0" fontId="17" fillId="0" borderId="0" xfId="19" applyFont="1" applyFill="1" applyBorder="1" applyAlignment="1" applyProtection="1">
      <protection hidden="1"/>
    </xf>
    <xf numFmtId="0" fontId="18" fillId="0" borderId="0" xfId="19" applyFont="1" applyFill="1" applyBorder="1" applyAlignment="1" applyProtection="1">
      <protection hidden="1"/>
    </xf>
    <xf numFmtId="0" fontId="18" fillId="0" borderId="0" xfId="0" applyFont="1" applyAlignment="1"/>
    <xf numFmtId="0" fontId="18" fillId="0" borderId="0" xfId="0" applyFont="1" applyFill="1" applyAlignment="1"/>
    <xf numFmtId="0" fontId="18" fillId="0" borderId="0" xfId="19" applyFont="1" applyFill="1" applyAlignment="1" applyProtection="1">
      <protection hidden="1"/>
    </xf>
    <xf numFmtId="0" fontId="18" fillId="0" borderId="0" xfId="0" applyFont="1" applyFill="1"/>
    <xf numFmtId="2" fontId="25" fillId="0" borderId="0" xfId="16" applyNumberFormat="1" applyFont="1" applyFill="1" applyBorder="1" applyAlignment="1"/>
    <xf numFmtId="2" fontId="27" fillId="0" borderId="0" xfId="16" applyNumberFormat="1" applyFont="1" applyFill="1" applyBorder="1" applyAlignment="1"/>
    <xf numFmtId="2" fontId="28" fillId="0" borderId="0" xfId="14" applyNumberFormat="1" applyFont="1" applyFill="1"/>
    <xf numFmtId="2" fontId="25" fillId="0" borderId="0" xfId="14" applyNumberFormat="1" applyFont="1" applyFill="1" applyBorder="1" applyAlignment="1">
      <alignment vertical="center"/>
    </xf>
    <xf numFmtId="2" fontId="25" fillId="0" borderId="0" xfId="14" applyNumberFormat="1" applyFont="1" applyFill="1" applyBorder="1" applyAlignment="1">
      <alignment horizontal="right" vertical="center"/>
    </xf>
    <xf numFmtId="1" fontId="27" fillId="0" borderId="0" xfId="16" applyNumberFormat="1" applyFont="1" applyFill="1" applyBorder="1" applyAlignment="1">
      <alignment horizontal="left"/>
    </xf>
    <xf numFmtId="2" fontId="27" fillId="0" borderId="0" xfId="14" applyNumberFormat="1" applyFont="1" applyFill="1" applyBorder="1" applyAlignment="1">
      <alignment vertical="center"/>
    </xf>
    <xf numFmtId="0" fontId="15" fillId="0" borderId="0" xfId="20" applyFont="1" applyFill="1" applyBorder="1"/>
    <xf numFmtId="2" fontId="15" fillId="0" borderId="0" xfId="20" applyNumberFormat="1" applyFont="1" applyFill="1" applyBorder="1"/>
    <xf numFmtId="0" fontId="25" fillId="2" borderId="5" xfId="13" applyNumberFormat="1" applyFont="1" applyFill="1" applyBorder="1" applyAlignment="1" applyProtection="1">
      <alignment horizontal="left" vertical="center"/>
      <protection hidden="1"/>
    </xf>
    <xf numFmtId="0" fontId="18" fillId="2" borderId="6" xfId="14" applyFont="1" applyFill="1" applyBorder="1"/>
    <xf numFmtId="0" fontId="28" fillId="2" borderId="6" xfId="14" applyFont="1" applyFill="1" applyBorder="1"/>
    <xf numFmtId="0" fontId="28" fillId="2" borderId="7" xfId="14" applyFont="1" applyFill="1" applyBorder="1"/>
    <xf numFmtId="0" fontId="15" fillId="0" borderId="5" xfId="13" applyFont="1" applyFill="1" applyBorder="1" applyAlignment="1" applyProtection="1">
      <alignment horizontal="left"/>
      <protection hidden="1"/>
    </xf>
    <xf numFmtId="0" fontId="15" fillId="0" borderId="7" xfId="13" applyFont="1" applyFill="1" applyBorder="1" applyAlignment="1" applyProtection="1">
      <alignment horizontal="left"/>
      <protection hidden="1"/>
    </xf>
    <xf numFmtId="0" fontId="15" fillId="0" borderId="1" xfId="13" applyFont="1" applyFill="1" applyBorder="1" applyAlignment="1" applyProtection="1">
      <alignment horizontal="left"/>
      <protection hidden="1"/>
    </xf>
    <xf numFmtId="0" fontId="15" fillId="0" borderId="1" xfId="13" applyFont="1" applyFill="1" applyBorder="1" applyAlignment="1" applyProtection="1">
      <alignment horizontal="center"/>
      <protection hidden="1"/>
    </xf>
    <xf numFmtId="0" fontId="15" fillId="0" borderId="1" xfId="0" applyFont="1" applyBorder="1" applyAlignment="1">
      <alignment horizontal="center"/>
    </xf>
    <xf numFmtId="0" fontId="18" fillId="0" borderId="1" xfId="14" applyFont="1" applyFill="1" applyBorder="1"/>
    <xf numFmtId="0" fontId="18" fillId="3" borderId="1" xfId="14" applyFont="1" applyFill="1" applyBorder="1"/>
    <xf numFmtId="182" fontId="28" fillId="3" borderId="1" xfId="14" applyNumberFormat="1" applyFont="1" applyFill="1" applyBorder="1"/>
    <xf numFmtId="0" fontId="14" fillId="0" borderId="1" xfId="13" applyNumberFormat="1" applyFont="1" applyFill="1" applyBorder="1" applyAlignment="1" applyProtection="1">
      <alignment horizontal="left"/>
      <protection hidden="1"/>
    </xf>
    <xf numFmtId="0" fontId="18" fillId="0" borderId="1" xfId="14" applyFont="1" applyFill="1" applyBorder="1" applyAlignment="1"/>
    <xf numFmtId="0" fontId="18" fillId="0" borderId="0" xfId="14" applyFont="1" applyFill="1" applyBorder="1" applyAlignment="1"/>
    <xf numFmtId="0" fontId="28" fillId="0" borderId="0" xfId="14" applyFont="1" applyFill="1" applyBorder="1" applyAlignment="1"/>
    <xf numFmtId="0" fontId="25" fillId="2" borderId="11" xfId="13" applyNumberFormat="1" applyFont="1" applyFill="1" applyBorder="1" applyAlignment="1" applyProtection="1">
      <alignment horizontal="left" vertical="center"/>
      <protection hidden="1"/>
    </xf>
    <xf numFmtId="0" fontId="26" fillId="2" borderId="8" xfId="13" applyFont="1" applyFill="1" applyBorder="1" applyAlignment="1" applyProtection="1">
      <alignment horizontal="left"/>
      <protection hidden="1"/>
    </xf>
    <xf numFmtId="0" fontId="29" fillId="2" borderId="8" xfId="14" applyFont="1" applyFill="1" applyBorder="1"/>
    <xf numFmtId="0" fontId="29" fillId="2" borderId="9" xfId="14" applyFont="1" applyFill="1" applyBorder="1"/>
    <xf numFmtId="0" fontId="16" fillId="2" borderId="14" xfId="13" applyFont="1" applyFill="1" applyBorder="1" applyAlignment="1" applyProtection="1">
      <alignment horizontal="left"/>
      <protection hidden="1"/>
    </xf>
    <xf numFmtId="0" fontId="16" fillId="2" borderId="2" xfId="13" applyFont="1" applyFill="1" applyBorder="1" applyAlignment="1" applyProtection="1">
      <alignment horizontal="left"/>
      <protection hidden="1"/>
    </xf>
    <xf numFmtId="0" fontId="29" fillId="2" borderId="2" xfId="14" applyFont="1" applyFill="1" applyBorder="1"/>
    <xf numFmtId="0" fontId="29" fillId="2" borderId="13" xfId="14" applyFont="1" applyFill="1" applyBorder="1"/>
    <xf numFmtId="0" fontId="16" fillId="0" borderId="0" xfId="13" applyFont="1" applyFill="1" applyBorder="1" applyAlignment="1" applyProtection="1">
      <alignment horizontal="left"/>
      <protection hidden="1"/>
    </xf>
    <xf numFmtId="0" fontId="20" fillId="0" borderId="0" xfId="0" applyFont="1"/>
    <xf numFmtId="0" fontId="16" fillId="0" borderId="5" xfId="13" applyFont="1" applyFill="1" applyBorder="1" applyAlignment="1" applyProtection="1">
      <alignment horizontal="left"/>
      <protection hidden="1"/>
    </xf>
    <xf numFmtId="0" fontId="16" fillId="0" borderId="7" xfId="13" applyFont="1" applyFill="1" applyBorder="1" applyAlignment="1" applyProtection="1">
      <alignment horizontal="left"/>
      <protection hidden="1"/>
    </xf>
    <xf numFmtId="0" fontId="15" fillId="0" borderId="0" xfId="0" applyFont="1"/>
    <xf numFmtId="0" fontId="14" fillId="0" borderId="1" xfId="13" applyNumberFormat="1" applyFont="1" applyFill="1" applyBorder="1" applyAlignment="1" applyProtection="1">
      <protection hidden="1"/>
    </xf>
    <xf numFmtId="0" fontId="14" fillId="3" borderId="1" xfId="13" applyFont="1" applyFill="1" applyBorder="1" applyAlignment="1" applyProtection="1">
      <alignment horizontal="left"/>
      <protection hidden="1"/>
    </xf>
    <xf numFmtId="17" fontId="14" fillId="3" borderId="1" xfId="13" quotePrefix="1" applyNumberFormat="1" applyFont="1" applyFill="1" applyBorder="1" applyAlignment="1" applyProtection="1">
      <alignment horizontal="left"/>
      <protection hidden="1"/>
    </xf>
    <xf numFmtId="0" fontId="14" fillId="0" borderId="0" xfId="13" applyNumberFormat="1" applyFont="1" applyFill="1" applyBorder="1" applyAlignment="1" applyProtection="1">
      <alignment horizontal="center"/>
      <protection hidden="1"/>
    </xf>
    <xf numFmtId="0" fontId="14" fillId="0" borderId="0" xfId="13" applyFont="1" applyFill="1" applyBorder="1" applyAlignment="1" applyProtection="1">
      <alignment horizontal="left"/>
      <protection hidden="1"/>
    </xf>
    <xf numFmtId="0" fontId="14" fillId="0" borderId="0" xfId="13" applyFont="1" applyFill="1" applyBorder="1" applyAlignment="1" applyProtection="1">
      <alignment horizontal="center"/>
      <protection hidden="1"/>
    </xf>
    <xf numFmtId="0" fontId="18" fillId="2" borderId="6" xfId="14" applyFont="1" applyFill="1" applyBorder="1" applyAlignment="1"/>
    <xf numFmtId="0" fontId="18" fillId="2" borderId="7" xfId="14" applyFont="1" applyFill="1" applyBorder="1" applyAlignment="1"/>
    <xf numFmtId="0" fontId="16" fillId="0" borderId="0" xfId="13" applyNumberFormat="1" applyFont="1" applyFill="1" applyBorder="1" applyAlignment="1" applyProtection="1">
      <alignment horizontal="left" vertical="center"/>
      <protection hidden="1"/>
    </xf>
    <xf numFmtId="0" fontId="16" fillId="0" borderId="1" xfId="13" applyFont="1" applyFill="1" applyBorder="1" applyAlignment="1" applyProtection="1">
      <alignment horizontal="left"/>
      <protection hidden="1"/>
    </xf>
    <xf numFmtId="0" fontId="18" fillId="0" borderId="6" xfId="14" applyFont="1" applyFill="1" applyBorder="1" applyAlignment="1"/>
    <xf numFmtId="0" fontId="15" fillId="0" borderId="1" xfId="13" applyFont="1" applyFill="1" applyBorder="1" applyAlignment="1" applyProtection="1">
      <alignment horizontal="right"/>
      <protection hidden="1"/>
    </xf>
    <xf numFmtId="0" fontId="18" fillId="3" borderId="2" xfId="14" applyFont="1" applyFill="1" applyBorder="1" applyAlignment="1"/>
    <xf numFmtId="182" fontId="28" fillId="3" borderId="1" xfId="14" applyNumberFormat="1" applyFont="1" applyFill="1" applyBorder="1" applyAlignment="1"/>
    <xf numFmtId="0" fontId="18" fillId="3" borderId="6" xfId="14" applyFont="1" applyFill="1" applyBorder="1" applyAlignment="1"/>
    <xf numFmtId="0" fontId="18" fillId="0" borderId="0" xfId="0" applyFont="1" applyBorder="1"/>
    <xf numFmtId="0" fontId="15" fillId="0" borderId="5" xfId="13" applyFont="1" applyFill="1" applyBorder="1" applyAlignment="1" applyProtection="1">
      <alignment horizontal="left" vertical="top"/>
      <protection hidden="1"/>
    </xf>
    <xf numFmtId="0" fontId="14" fillId="0" borderId="6" xfId="13" applyFont="1" applyFill="1" applyBorder="1" applyAlignment="1" applyProtection="1">
      <alignment horizontal="left" vertical="top"/>
      <protection hidden="1"/>
    </xf>
    <xf numFmtId="0" fontId="14" fillId="0" borderId="7" xfId="13" applyFont="1" applyFill="1" applyBorder="1" applyAlignment="1" applyProtection="1">
      <alignment horizontal="center" vertical="top"/>
      <protection hidden="1"/>
    </xf>
    <xf numFmtId="0" fontId="15" fillId="0" borderId="1" xfId="13" applyFont="1" applyFill="1" applyBorder="1" applyAlignment="1" applyProtection="1">
      <alignment horizontal="left" wrapText="1"/>
      <protection hidden="1"/>
    </xf>
    <xf numFmtId="0" fontId="15" fillId="0" borderId="7" xfId="13" applyFont="1" applyFill="1" applyBorder="1" applyAlignment="1" applyProtection="1">
      <alignment horizontal="left" wrapText="1"/>
      <protection hidden="1"/>
    </xf>
    <xf numFmtId="0" fontId="18" fillId="3" borderId="1" xfId="14" applyFont="1" applyFill="1" applyBorder="1" applyAlignment="1"/>
    <xf numFmtId="0" fontId="18" fillId="3" borderId="5" xfId="14" applyFont="1" applyFill="1" applyBorder="1" applyAlignment="1"/>
    <xf numFmtId="0" fontId="25" fillId="0" borderId="0" xfId="13" applyNumberFormat="1" applyFont="1" applyFill="1" applyBorder="1" applyAlignment="1" applyProtection="1">
      <alignment horizontal="left" vertical="center"/>
      <protection hidden="1"/>
    </xf>
    <xf numFmtId="0" fontId="30" fillId="3" borderId="1" xfId="14" applyFont="1" applyFill="1" applyBorder="1"/>
    <xf numFmtId="0" fontId="28" fillId="0" borderId="0" xfId="14" applyFont="1" applyBorder="1" applyAlignment="1"/>
    <xf numFmtId="0" fontId="28" fillId="0" borderId="0" xfId="14" applyFont="1" applyFill="1" applyBorder="1"/>
    <xf numFmtId="182" fontId="28" fillId="0" borderId="0" xfId="14" applyNumberFormat="1" applyFont="1" applyFill="1" applyBorder="1"/>
    <xf numFmtId="2" fontId="25" fillId="0" borderId="0" xfId="0" applyNumberFormat="1" applyFont="1" applyAlignment="1">
      <alignment horizontal="left"/>
    </xf>
    <xf numFmtId="2" fontId="27" fillId="0" borderId="0" xfId="0" applyNumberFormat="1" applyFont="1" applyAlignment="1">
      <alignment horizontal="left"/>
    </xf>
    <xf numFmtId="2" fontId="18" fillId="0" borderId="0" xfId="13" applyNumberFormat="1" applyFont="1" applyFill="1" applyAlignment="1" applyProtection="1">
      <alignment horizontal="center"/>
      <protection hidden="1"/>
    </xf>
    <xf numFmtId="1" fontId="27" fillId="0" borderId="0" xfId="0" applyNumberFormat="1" applyFont="1" applyAlignment="1">
      <alignment horizontal="left"/>
    </xf>
    <xf numFmtId="2" fontId="18" fillId="0" borderId="0" xfId="13" applyNumberFormat="1" applyFont="1" applyFill="1" applyProtection="1">
      <protection hidden="1"/>
    </xf>
    <xf numFmtId="2" fontId="25" fillId="2" borderId="5" xfId="13" applyNumberFormat="1" applyFont="1" applyFill="1" applyBorder="1" applyAlignment="1" applyProtection="1">
      <alignment horizontal="left"/>
      <protection hidden="1"/>
    </xf>
    <xf numFmtId="2" fontId="16" fillId="2" borderId="6" xfId="13" applyNumberFormat="1" applyFont="1" applyFill="1" applyBorder="1" applyAlignment="1" applyProtection="1">
      <alignment horizontal="left"/>
      <protection hidden="1"/>
    </xf>
    <xf numFmtId="0" fontId="16" fillId="2" borderId="7" xfId="13" applyNumberFormat="1" applyFont="1" applyFill="1" applyBorder="1" applyAlignment="1" applyProtection="1">
      <alignment horizontal="left"/>
      <protection hidden="1"/>
    </xf>
    <xf numFmtId="0" fontId="15" fillId="0" borderId="0" xfId="13" applyFont="1" applyFill="1" applyProtection="1">
      <protection hidden="1"/>
    </xf>
    <xf numFmtId="0" fontId="16" fillId="0" borderId="5" xfId="13" applyNumberFormat="1" applyFont="1" applyFill="1" applyBorder="1" applyAlignment="1" applyProtection="1">
      <alignment horizontal="left"/>
      <protection hidden="1"/>
    </xf>
    <xf numFmtId="3" fontId="14" fillId="3" borderId="5" xfId="13" applyNumberFormat="1" applyFont="1" applyFill="1" applyBorder="1" applyAlignment="1" applyProtection="1">
      <alignment horizontal="left" wrapText="1"/>
      <protection hidden="1"/>
    </xf>
    <xf numFmtId="2" fontId="25" fillId="3" borderId="6" xfId="0" applyNumberFormat="1" applyFont="1" applyFill="1" applyBorder="1" applyAlignment="1">
      <alignment horizontal="left"/>
    </xf>
    <xf numFmtId="2" fontId="25" fillId="3" borderId="7" xfId="0" applyNumberFormat="1" applyFont="1" applyFill="1" applyBorder="1" applyAlignment="1">
      <alignment horizontal="left"/>
    </xf>
    <xf numFmtId="0" fontId="16" fillId="0" borderId="11" xfId="13" applyNumberFormat="1" applyFont="1" applyFill="1" applyBorder="1" applyAlignment="1" applyProtection="1">
      <alignment horizontal="left" vertical="top"/>
      <protection hidden="1"/>
    </xf>
    <xf numFmtId="3" fontId="14" fillId="3" borderId="11" xfId="13" applyNumberFormat="1" applyFont="1" applyFill="1" applyBorder="1" applyAlignment="1" applyProtection="1">
      <alignment horizontal="left" vertical="top" wrapText="1"/>
      <protection hidden="1"/>
    </xf>
    <xf numFmtId="2" fontId="25" fillId="3" borderId="8" xfId="0" applyNumberFormat="1" applyFont="1" applyFill="1" applyBorder="1" applyAlignment="1">
      <alignment horizontal="left"/>
    </xf>
    <xf numFmtId="2" fontId="25" fillId="3" borderId="9" xfId="0" applyNumberFormat="1" applyFont="1" applyFill="1" applyBorder="1" applyAlignment="1">
      <alignment horizontal="left"/>
    </xf>
    <xf numFmtId="0" fontId="14" fillId="0" borderId="5" xfId="13" applyNumberFormat="1" applyFont="1" applyFill="1" applyBorder="1" applyAlignment="1" applyProtection="1">
      <alignment horizontal="left"/>
      <protection hidden="1"/>
    </xf>
    <xf numFmtId="0" fontId="14" fillId="0" borderId="6" xfId="13" applyFont="1" applyFill="1" applyBorder="1" applyAlignment="1" applyProtection="1">
      <alignment horizontal="left"/>
      <protection hidden="1"/>
    </xf>
    <xf numFmtId="0" fontId="14" fillId="0" borderId="6" xfId="13" applyFont="1" applyFill="1" applyBorder="1" applyAlignment="1" applyProtection="1">
      <alignment horizontal="center"/>
      <protection hidden="1"/>
    </xf>
    <xf numFmtId="0" fontId="14" fillId="0" borderId="7" xfId="13" applyFont="1" applyFill="1" applyBorder="1" applyAlignment="1" applyProtection="1">
      <alignment horizontal="center"/>
      <protection hidden="1"/>
    </xf>
    <xf numFmtId="0" fontId="16" fillId="0" borderId="1" xfId="13" applyNumberFormat="1" applyFont="1" applyFill="1" applyBorder="1" applyAlignment="1" applyProtection="1">
      <alignment horizontal="left"/>
      <protection hidden="1"/>
    </xf>
    <xf numFmtId="0" fontId="14" fillId="0" borderId="5" xfId="13" applyFont="1" applyFill="1" applyBorder="1" applyAlignment="1" applyProtection="1">
      <alignment horizontal="left"/>
      <protection hidden="1"/>
    </xf>
    <xf numFmtId="0" fontId="22" fillId="0" borderId="7" xfId="17" applyFont="1" applyFill="1" applyBorder="1" applyProtection="1">
      <protection hidden="1"/>
    </xf>
    <xf numFmtId="168" fontId="16" fillId="0" borderId="10" xfId="10" applyFont="1" applyFill="1" applyBorder="1" applyAlignment="1" applyProtection="1">
      <alignment horizontal="right"/>
      <protection hidden="1"/>
    </xf>
    <xf numFmtId="0" fontId="14" fillId="0" borderId="7" xfId="13" applyFont="1" applyFill="1" applyBorder="1" applyAlignment="1" applyProtection="1">
      <alignment horizontal="left"/>
      <protection hidden="1"/>
    </xf>
    <xf numFmtId="182" fontId="14" fillId="3" borderId="1" xfId="13" applyNumberFormat="1" applyFont="1" applyFill="1" applyBorder="1" applyAlignment="1" applyProtection="1">
      <alignment horizontal="center"/>
      <protection hidden="1"/>
    </xf>
    <xf numFmtId="182" fontId="14" fillId="0" borderId="1" xfId="13" applyNumberFormat="1" applyFont="1" applyFill="1" applyBorder="1" applyAlignment="1" applyProtection="1">
      <alignment horizontal="center"/>
      <protection hidden="1"/>
    </xf>
    <xf numFmtId="3" fontId="14" fillId="3" borderId="1" xfId="13" applyNumberFormat="1" applyFont="1" applyFill="1" applyBorder="1" applyAlignment="1" applyProtection="1">
      <alignment horizontal="center"/>
      <protection hidden="1"/>
    </xf>
    <xf numFmtId="4" fontId="14" fillId="0" borderId="1" xfId="13" applyNumberFormat="1" applyFont="1" applyFill="1" applyBorder="1" applyAlignment="1" applyProtection="1">
      <alignment horizontal="center"/>
      <protection hidden="1"/>
    </xf>
    <xf numFmtId="10" fontId="14" fillId="3" borderId="1" xfId="22" applyNumberFormat="1" applyFont="1" applyFill="1" applyBorder="1" applyAlignment="1" applyProtection="1">
      <alignment horizontal="center"/>
      <protection locked="0"/>
    </xf>
    <xf numFmtId="182" fontId="16" fillId="0" borderId="1" xfId="13" applyNumberFormat="1" applyFont="1" applyFill="1" applyBorder="1" applyAlignment="1" applyProtection="1">
      <alignment horizontal="center"/>
      <protection hidden="1"/>
    </xf>
    <xf numFmtId="0" fontId="14" fillId="3" borderId="1" xfId="13" applyFont="1" applyFill="1" applyBorder="1" applyAlignment="1" applyProtection="1">
      <alignment horizontal="center"/>
      <protection hidden="1"/>
    </xf>
    <xf numFmtId="0" fontId="14" fillId="0" borderId="0" xfId="13" applyNumberFormat="1" applyFont="1" applyFill="1" applyBorder="1" applyAlignment="1" applyProtection="1">
      <alignment horizontal="left"/>
      <protection hidden="1"/>
    </xf>
    <xf numFmtId="4" fontId="14" fillId="0" borderId="0" xfId="13" applyNumberFormat="1" applyFont="1" applyFill="1" applyBorder="1" applyAlignment="1" applyProtection="1">
      <alignment horizontal="center"/>
      <protection hidden="1"/>
    </xf>
    <xf numFmtId="0" fontId="22" fillId="0" borderId="0" xfId="17" applyFont="1" applyFill="1" applyAlignment="1"/>
    <xf numFmtId="0" fontId="18" fillId="0" borderId="0" xfId="17" applyFont="1" applyFill="1" applyAlignment="1"/>
    <xf numFmtId="0" fontId="18" fillId="0" borderId="0" xfId="17" applyFont="1" applyFill="1" applyBorder="1" applyAlignment="1"/>
    <xf numFmtId="0" fontId="19" fillId="0" borderId="0" xfId="0" applyFont="1" applyFill="1" applyAlignment="1">
      <alignment horizontal="left"/>
    </xf>
    <xf numFmtId="0" fontId="30" fillId="0" borderId="0" xfId="0" applyFont="1" applyFill="1" applyBorder="1"/>
    <xf numFmtId="2" fontId="31" fillId="0" borderId="0" xfId="19" applyNumberFormat="1" applyFont="1" applyFill="1" applyBorder="1" applyAlignment="1" applyProtection="1">
      <alignment horizontal="center"/>
      <protection hidden="1"/>
    </xf>
    <xf numFmtId="2" fontId="18" fillId="0" borderId="0" xfId="18" applyNumberFormat="1" applyFont="1" applyFill="1" applyBorder="1" applyProtection="1">
      <protection hidden="1"/>
    </xf>
    <xf numFmtId="2" fontId="18" fillId="0" borderId="0" xfId="0" applyNumberFormat="1" applyFont="1" applyFill="1" applyBorder="1"/>
    <xf numFmtId="2" fontId="13" fillId="0" borderId="0" xfId="19" applyNumberFormat="1" applyFont="1" applyFill="1" applyBorder="1" applyAlignment="1" applyProtection="1">
      <alignment horizontal="center" vertical="center"/>
      <protection hidden="1"/>
    </xf>
    <xf numFmtId="2" fontId="18" fillId="0" borderId="0" xfId="18" applyNumberFormat="1" applyFont="1" applyFill="1" applyBorder="1" applyAlignment="1" applyProtection="1">
      <alignment vertical="center"/>
      <protection hidden="1"/>
    </xf>
    <xf numFmtId="2" fontId="32" fillId="0" borderId="0" xfId="19" applyNumberFormat="1" applyFont="1" applyFill="1" applyBorder="1" applyAlignment="1" applyProtection="1">
      <alignment horizontal="left" vertical="center"/>
      <protection hidden="1"/>
    </xf>
    <xf numFmtId="0" fontId="30" fillId="0" borderId="0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2" fontId="30" fillId="0" borderId="0" xfId="0" applyNumberFormat="1" applyFont="1" applyFill="1" applyBorder="1"/>
    <xf numFmtId="2" fontId="18" fillId="0" borderId="0" xfId="18" applyNumberFormat="1" applyFont="1" applyFill="1" applyProtection="1">
      <protection hidden="1"/>
    </xf>
    <xf numFmtId="0" fontId="18" fillId="0" borderId="0" xfId="18" applyFont="1" applyFill="1" applyProtection="1">
      <protection hidden="1"/>
    </xf>
    <xf numFmtId="1" fontId="33" fillId="0" borderId="0" xfId="0" applyNumberFormat="1" applyFont="1" applyAlignment="1">
      <alignment horizontal="left"/>
    </xf>
    <xf numFmtId="2" fontId="25" fillId="2" borderId="6" xfId="18" applyNumberFormat="1" applyFont="1" applyFill="1" applyBorder="1" applyAlignment="1" applyProtection="1">
      <alignment horizontal="centerContinuous" vertical="center"/>
      <protection hidden="1"/>
    </xf>
    <xf numFmtId="0" fontId="25" fillId="2" borderId="6" xfId="18" applyFont="1" applyFill="1" applyBorder="1" applyAlignment="1" applyProtection="1">
      <alignment horizontal="centerContinuous" vertical="center"/>
      <protection hidden="1"/>
    </xf>
    <xf numFmtId="0" fontId="25" fillId="2" borderId="7" xfId="18" applyFont="1" applyFill="1" applyBorder="1" applyAlignment="1" applyProtection="1">
      <alignment horizontal="right" vertical="top"/>
      <protection hidden="1"/>
    </xf>
    <xf numFmtId="0" fontId="18" fillId="0" borderId="0" xfId="18" applyFont="1" applyFill="1" applyBorder="1" applyAlignment="1" applyProtection="1">
      <protection hidden="1"/>
    </xf>
    <xf numFmtId="2" fontId="34" fillId="0" borderId="4" xfId="18" applyNumberFormat="1" applyFont="1" applyFill="1" applyBorder="1" applyAlignment="1" applyProtection="1">
      <alignment horizontal="center"/>
      <protection hidden="1"/>
    </xf>
    <xf numFmtId="2" fontId="34" fillId="0" borderId="9" xfId="18" applyNumberFormat="1" applyFont="1" applyFill="1" applyBorder="1" applyAlignment="1" applyProtection="1">
      <alignment horizontal="center"/>
      <protection hidden="1"/>
    </xf>
    <xf numFmtId="2" fontId="16" fillId="0" borderId="1" xfId="18" applyNumberFormat="1" applyFont="1" applyFill="1" applyBorder="1" applyAlignment="1" applyProtection="1">
      <alignment horizontal="left"/>
      <protection hidden="1"/>
    </xf>
    <xf numFmtId="2" fontId="16" fillId="0" borderId="1" xfId="18" applyNumberFormat="1" applyFont="1" applyFill="1" applyBorder="1" applyAlignment="1" applyProtection="1">
      <alignment horizontal="center"/>
      <protection hidden="1"/>
    </xf>
    <xf numFmtId="0" fontId="16" fillId="0" borderId="1" xfId="18" applyFont="1" applyFill="1" applyBorder="1" applyAlignment="1" applyProtection="1">
      <alignment horizontal="center"/>
      <protection hidden="1"/>
    </xf>
    <xf numFmtId="0" fontId="18" fillId="0" borderId="0" xfId="18" applyFont="1" applyFill="1" applyBorder="1" applyProtection="1">
      <protection hidden="1"/>
    </xf>
    <xf numFmtId="2" fontId="30" fillId="0" borderId="15" xfId="18" applyNumberFormat="1" applyFont="1" applyFill="1" applyBorder="1" applyAlignment="1" applyProtection="1">
      <alignment horizontal="center"/>
      <protection hidden="1"/>
    </xf>
    <xf numFmtId="182" fontId="30" fillId="0" borderId="12" xfId="5" applyNumberFormat="1" applyFont="1" applyFill="1" applyBorder="1" applyAlignment="1" applyProtection="1">
      <protection hidden="1"/>
    </xf>
    <xf numFmtId="2" fontId="14" fillId="0" borderId="1" xfId="18" applyNumberFormat="1" applyFont="1" applyFill="1" applyBorder="1" applyAlignment="1" applyProtection="1">
      <alignment horizontal="left"/>
      <protection hidden="1"/>
    </xf>
    <xf numFmtId="182" fontId="18" fillId="0" borderId="1" xfId="5" applyNumberFormat="1" applyFont="1" applyFill="1" applyBorder="1" applyAlignment="1" applyProtection="1">
      <protection hidden="1"/>
    </xf>
    <xf numFmtId="2" fontId="30" fillId="0" borderId="10" xfId="18" applyNumberFormat="1" applyFont="1" applyFill="1" applyBorder="1" applyAlignment="1" applyProtection="1">
      <alignment horizontal="center"/>
      <protection hidden="1"/>
    </xf>
    <xf numFmtId="2" fontId="30" fillId="0" borderId="13" xfId="18" applyNumberFormat="1" applyFont="1" applyFill="1" applyBorder="1" applyAlignment="1" applyProtection="1">
      <alignment horizontal="center"/>
      <protection hidden="1"/>
    </xf>
    <xf numFmtId="0" fontId="14" fillId="0" borderId="0" xfId="18" applyFont="1" applyFill="1" applyBorder="1" applyAlignment="1" applyProtection="1">
      <alignment horizontal="left"/>
      <protection hidden="1"/>
    </xf>
    <xf numFmtId="171" fontId="14" fillId="0" borderId="0" xfId="18" applyNumberFormat="1" applyFont="1" applyFill="1" applyBorder="1" applyAlignment="1" applyProtection="1">
      <protection hidden="1"/>
    </xf>
    <xf numFmtId="2" fontId="30" fillId="0" borderId="0" xfId="18" applyNumberFormat="1" applyFont="1" applyFill="1" applyBorder="1" applyAlignment="1" applyProtection="1">
      <alignment horizontal="center"/>
      <protection hidden="1"/>
    </xf>
    <xf numFmtId="0" fontId="18" fillId="0" borderId="0" xfId="18" applyFont="1" applyFill="1" applyBorder="1" applyAlignment="1" applyProtection="1">
      <alignment horizontal="left"/>
      <protection hidden="1"/>
    </xf>
    <xf numFmtId="2" fontId="18" fillId="0" borderId="0" xfId="18" applyNumberFormat="1" applyFont="1" applyFill="1" applyAlignment="1" applyProtection="1">
      <alignment horizontal="left"/>
      <protection hidden="1"/>
    </xf>
    <xf numFmtId="0" fontId="30" fillId="0" borderId="0" xfId="18" applyFont="1" applyFill="1" applyBorder="1" applyAlignment="1" applyProtection="1">
      <alignment horizontal="center"/>
      <protection hidden="1"/>
    </xf>
    <xf numFmtId="2" fontId="16" fillId="2" borderId="6" xfId="18" applyNumberFormat="1" applyFont="1" applyFill="1" applyBorder="1" applyAlignment="1" applyProtection="1">
      <alignment horizontal="centerContinuous" vertical="center" wrapText="1"/>
      <protection hidden="1"/>
    </xf>
    <xf numFmtId="0" fontId="16" fillId="2" borderId="6" xfId="18" applyFont="1" applyFill="1" applyBorder="1" applyAlignment="1" applyProtection="1">
      <alignment horizontal="centerContinuous" vertical="center" wrapText="1"/>
      <protection hidden="1"/>
    </xf>
    <xf numFmtId="180" fontId="14" fillId="0" borderId="0" xfId="18" applyNumberFormat="1" applyFont="1" applyFill="1" applyBorder="1" applyAlignment="1" applyProtection="1">
      <protection hidden="1"/>
    </xf>
    <xf numFmtId="182" fontId="30" fillId="0" borderId="15" xfId="5" applyNumberFormat="1" applyFont="1" applyFill="1" applyBorder="1" applyAlignment="1" applyProtection="1">
      <protection hidden="1"/>
    </xf>
    <xf numFmtId="182" fontId="30" fillId="0" borderId="10" xfId="5" applyNumberFormat="1" applyFont="1" applyFill="1" applyBorder="1" applyAlignment="1" applyProtection="1">
      <protection hidden="1"/>
    </xf>
    <xf numFmtId="2" fontId="25" fillId="2" borderId="5" xfId="18" applyNumberFormat="1" applyFont="1" applyFill="1" applyBorder="1" applyAlignment="1" applyProtection="1">
      <alignment horizontal="left" vertical="top"/>
      <protection hidden="1"/>
    </xf>
    <xf numFmtId="0" fontId="25" fillId="2" borderId="7" xfId="0" applyFont="1" applyFill="1" applyBorder="1" applyAlignment="1" applyProtection="1">
      <alignment horizontal="right" vertical="top"/>
      <protection hidden="1"/>
    </xf>
    <xf numFmtId="0" fontId="16" fillId="0" borderId="1" xfId="0" applyFont="1" applyBorder="1" applyAlignment="1" applyProtection="1">
      <alignment horizontal="center"/>
      <protection hidden="1"/>
    </xf>
    <xf numFmtId="180" fontId="14" fillId="0" borderId="0" xfId="0" applyNumberFormat="1" applyFont="1" applyProtection="1">
      <protection hidden="1"/>
    </xf>
    <xf numFmtId="0" fontId="22" fillId="0" borderId="0" xfId="18" applyFont="1" applyFill="1" applyBorder="1" applyAlignment="1" applyProtection="1">
      <protection hidden="1"/>
    </xf>
    <xf numFmtId="2" fontId="33" fillId="0" borderId="4" xfId="18" applyNumberFormat="1" applyFont="1" applyFill="1" applyBorder="1" applyAlignment="1" applyProtection="1">
      <alignment horizontal="center"/>
      <protection hidden="1"/>
    </xf>
    <xf numFmtId="0" fontId="22" fillId="0" borderId="0" xfId="0" applyFont="1" applyFill="1"/>
    <xf numFmtId="2" fontId="33" fillId="2" borderId="5" xfId="18" applyNumberFormat="1" applyFont="1" applyFill="1" applyBorder="1" applyAlignment="1" applyProtection="1">
      <alignment horizontal="left" vertical="top"/>
      <protection hidden="1"/>
    </xf>
    <xf numFmtId="2" fontId="33" fillId="2" borderId="6" xfId="18" applyNumberFormat="1" applyFont="1" applyFill="1" applyBorder="1" applyAlignment="1" applyProtection="1">
      <alignment horizontal="centerContinuous" vertical="center"/>
      <protection hidden="1"/>
    </xf>
    <xf numFmtId="0" fontId="33" fillId="2" borderId="6" xfId="18" applyFont="1" applyFill="1" applyBorder="1" applyAlignment="1" applyProtection="1">
      <alignment horizontal="centerContinuous" vertical="center"/>
      <protection hidden="1"/>
    </xf>
    <xf numFmtId="0" fontId="33" fillId="2" borderId="7" xfId="18" applyFont="1" applyFill="1" applyBorder="1" applyAlignment="1" applyProtection="1">
      <alignment horizontal="right" vertical="top"/>
      <protection hidden="1"/>
    </xf>
    <xf numFmtId="2" fontId="19" fillId="0" borderId="7" xfId="18" applyNumberFormat="1" applyFont="1" applyFill="1" applyBorder="1" applyAlignment="1" applyProtection="1">
      <alignment horizontal="left"/>
      <protection hidden="1"/>
    </xf>
    <xf numFmtId="2" fontId="19" fillId="0" borderId="1" xfId="18" applyNumberFormat="1" applyFont="1" applyFill="1" applyBorder="1" applyAlignment="1" applyProtection="1">
      <alignment horizontal="center"/>
      <protection hidden="1"/>
    </xf>
    <xf numFmtId="0" fontId="19" fillId="0" borderId="1" xfId="18" applyFont="1" applyFill="1" applyBorder="1" applyAlignment="1" applyProtection="1">
      <alignment horizontal="center"/>
      <protection hidden="1"/>
    </xf>
    <xf numFmtId="2" fontId="17" fillId="0" borderId="7" xfId="18" applyNumberFormat="1" applyFont="1" applyFill="1" applyBorder="1" applyAlignment="1" applyProtection="1">
      <alignment horizontal="left"/>
      <protection hidden="1"/>
    </xf>
    <xf numFmtId="9" fontId="17" fillId="0" borderId="1" xfId="22" applyFont="1" applyFill="1" applyBorder="1" applyAlignment="1" applyProtection="1">
      <protection hidden="1"/>
    </xf>
    <xf numFmtId="0" fontId="17" fillId="0" borderId="7" xfId="18" applyFont="1" applyFill="1" applyBorder="1" applyAlignment="1" applyProtection="1">
      <alignment horizontal="left"/>
      <protection hidden="1"/>
    </xf>
    <xf numFmtId="0" fontId="17" fillId="0" borderId="0" xfId="0" applyFont="1" applyFill="1"/>
    <xf numFmtId="0" fontId="18" fillId="0" borderId="0" xfId="0" applyFont="1" applyFill="1" applyAlignment="1">
      <alignment horizontal="left"/>
    </xf>
    <xf numFmtId="0" fontId="31" fillId="0" borderId="0" xfId="19" applyFont="1" applyFill="1" applyBorder="1" applyAlignment="1" applyProtection="1">
      <protection hidden="1"/>
    </xf>
    <xf numFmtId="0" fontId="31" fillId="0" borderId="0" xfId="19" applyFont="1" applyFill="1" applyBorder="1" applyAlignment="1" applyProtection="1">
      <alignment horizontal="center"/>
      <protection hidden="1"/>
    </xf>
    <xf numFmtId="0" fontId="31" fillId="0" borderId="0" xfId="19" applyFont="1" applyFill="1" applyBorder="1" applyAlignment="1" applyProtection="1">
      <alignment horizontal="right"/>
      <protection hidden="1"/>
    </xf>
    <xf numFmtId="170" fontId="31" fillId="0" borderId="0" xfId="5" applyFont="1" applyFill="1" applyBorder="1" applyAlignment="1" applyProtection="1">
      <alignment horizontal="center"/>
      <protection hidden="1"/>
    </xf>
    <xf numFmtId="176" fontId="31" fillId="0" borderId="0" xfId="5" applyNumberFormat="1" applyFont="1" applyFill="1" applyBorder="1" applyAlignment="1" applyProtection="1">
      <alignment horizontal="center"/>
      <protection hidden="1"/>
    </xf>
    <xf numFmtId="2" fontId="25" fillId="0" borderId="0" xfId="0" applyNumberFormat="1" applyFont="1" applyAlignment="1"/>
    <xf numFmtId="2" fontId="27" fillId="0" borderId="0" xfId="0" applyNumberFormat="1" applyFont="1"/>
    <xf numFmtId="0" fontId="35" fillId="0" borderId="0" xfId="0" applyFont="1" applyFill="1" applyBorder="1" applyAlignment="1">
      <alignment horizontal="center" vertical="center"/>
    </xf>
    <xf numFmtId="176" fontId="35" fillId="0" borderId="0" xfId="0" applyNumberFormat="1" applyFont="1" applyFill="1" applyBorder="1" applyAlignment="1">
      <alignment horizontal="center" vertical="center"/>
    </xf>
    <xf numFmtId="2" fontId="13" fillId="0" borderId="0" xfId="19" applyNumberFormat="1" applyFont="1" applyFill="1" applyBorder="1" applyAlignment="1" applyProtection="1">
      <alignment horizontal="right"/>
      <protection hidden="1"/>
    </xf>
    <xf numFmtId="2" fontId="13" fillId="0" borderId="0" xfId="19" applyNumberFormat="1" applyFont="1" applyFill="1" applyBorder="1" applyAlignment="1" applyProtection="1">
      <alignment horizontal="center"/>
      <protection hidden="1"/>
    </xf>
    <xf numFmtId="2" fontId="15" fillId="0" borderId="0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2" fontId="25" fillId="2" borderId="5" xfId="19" applyNumberFormat="1" applyFont="1" applyFill="1" applyBorder="1" applyAlignment="1" applyProtection="1">
      <alignment horizontal="left" vertical="center" wrapText="1"/>
      <protection hidden="1"/>
    </xf>
    <xf numFmtId="2" fontId="13" fillId="2" borderId="6" xfId="19" applyNumberFormat="1" applyFont="1" applyFill="1" applyBorder="1" applyAlignment="1" applyProtection="1">
      <alignment horizontal="center" wrapText="1"/>
      <protection hidden="1"/>
    </xf>
    <xf numFmtId="2" fontId="13" fillId="2" borderId="7" xfId="19" applyNumberFormat="1" applyFont="1" applyFill="1" applyBorder="1" applyAlignment="1" applyProtection="1">
      <alignment horizontal="right" wrapText="1"/>
      <protection hidden="1"/>
    </xf>
    <xf numFmtId="2" fontId="13" fillId="0" borderId="0" xfId="19" applyNumberFormat="1" applyFont="1" applyFill="1" applyBorder="1" applyAlignment="1" applyProtection="1">
      <alignment horizontal="center" wrapText="1"/>
      <protection hidden="1"/>
    </xf>
    <xf numFmtId="0" fontId="18" fillId="0" borderId="0" xfId="0" applyFont="1" applyAlignment="1">
      <alignment horizontal="center" wrapText="1"/>
    </xf>
    <xf numFmtId="170" fontId="31" fillId="0" borderId="0" xfId="5" applyFont="1" applyFill="1" applyBorder="1" applyAlignment="1" applyProtection="1">
      <alignment horizontal="center" wrapText="1"/>
      <protection hidden="1"/>
    </xf>
    <xf numFmtId="2" fontId="18" fillId="0" borderId="5" xfId="19" applyNumberFormat="1" applyFont="1" applyFill="1" applyBorder="1" applyAlignment="1" applyProtection="1">
      <protection hidden="1"/>
    </xf>
    <xf numFmtId="2" fontId="36" fillId="0" borderId="6" xfId="5" applyNumberFormat="1" applyFont="1" applyFill="1" applyBorder="1" applyAlignment="1" applyProtection="1">
      <alignment horizontal="center" vertical="center"/>
      <protection hidden="1"/>
    </xf>
    <xf numFmtId="2" fontId="36" fillId="0" borderId="7" xfId="5" applyNumberFormat="1" applyFont="1" applyFill="1" applyBorder="1" applyAlignment="1" applyProtection="1">
      <alignment horizontal="right" vertical="center"/>
      <protection hidden="1"/>
    </xf>
    <xf numFmtId="176" fontId="15" fillId="0" borderId="9" xfId="0" applyNumberFormat="1" applyFont="1" applyFill="1" applyBorder="1" applyAlignment="1">
      <alignment horizontal="center" vertical="center"/>
    </xf>
    <xf numFmtId="2" fontId="31" fillId="0" borderId="6" xfId="5" applyNumberFormat="1" applyFont="1" applyFill="1" applyBorder="1" applyAlignment="1" applyProtection="1">
      <alignment horizontal="center" vertical="center"/>
      <protection hidden="1"/>
    </xf>
    <xf numFmtId="2" fontId="31" fillId="0" borderId="7" xfId="5" applyNumberFormat="1" applyFont="1" applyFill="1" applyBorder="1" applyAlignment="1" applyProtection="1">
      <alignment horizontal="right" vertical="center"/>
      <protection hidden="1"/>
    </xf>
    <xf numFmtId="170" fontId="14" fillId="5" borderId="1" xfId="5" applyFont="1" applyFill="1" applyBorder="1" applyAlignment="1" applyProtection="1">
      <protection locked="0"/>
    </xf>
    <xf numFmtId="170" fontId="14" fillId="2" borderId="1" xfId="5" applyFont="1" applyFill="1" applyBorder="1" applyAlignment="1" applyProtection="1">
      <protection locked="0"/>
    </xf>
    <xf numFmtId="2" fontId="37" fillId="0" borderId="6" xfId="19" applyNumberFormat="1" applyFont="1" applyFill="1" applyBorder="1" applyAlignment="1" applyProtection="1">
      <protection hidden="1"/>
    </xf>
    <xf numFmtId="10" fontId="30" fillId="0" borderId="7" xfId="22" applyNumberFormat="1" applyFont="1" applyFill="1" applyBorder="1" applyAlignment="1" applyProtection="1">
      <alignment horizontal="right"/>
      <protection hidden="1"/>
    </xf>
    <xf numFmtId="170" fontId="14" fillId="3" borderId="1" xfId="5" applyFont="1" applyFill="1" applyBorder="1" applyAlignment="1" applyProtection="1">
      <protection locked="0"/>
    </xf>
    <xf numFmtId="0" fontId="18" fillId="0" borderId="5" xfId="19" applyFont="1" applyFill="1" applyBorder="1" applyAlignment="1" applyProtection="1">
      <protection hidden="1"/>
    </xf>
    <xf numFmtId="0" fontId="37" fillId="0" borderId="6" xfId="19" applyFont="1" applyFill="1" applyBorder="1" applyAlignment="1" applyProtection="1">
      <protection hidden="1"/>
    </xf>
    <xf numFmtId="0" fontId="37" fillId="0" borderId="7" xfId="19" applyFont="1" applyFill="1" applyBorder="1" applyAlignment="1" applyProtection="1">
      <alignment horizontal="right"/>
      <protection hidden="1"/>
    </xf>
    <xf numFmtId="0" fontId="16" fillId="0" borderId="5" xfId="19" applyFont="1" applyFill="1" applyBorder="1" applyAlignment="1" applyProtection="1">
      <protection hidden="1"/>
    </xf>
    <xf numFmtId="0" fontId="30" fillId="0" borderId="6" xfId="19" applyFont="1" applyFill="1" applyBorder="1" applyAlignment="1" applyProtection="1">
      <alignment horizontal="right"/>
      <protection hidden="1"/>
    </xf>
    <xf numFmtId="0" fontId="30" fillId="0" borderId="7" xfId="19" applyFont="1" applyFill="1" applyBorder="1" applyAlignment="1" applyProtection="1">
      <alignment horizontal="right"/>
      <protection hidden="1"/>
    </xf>
    <xf numFmtId="0" fontId="14" fillId="0" borderId="5" xfId="19" applyNumberFormat="1" applyFont="1" applyFill="1" applyBorder="1" applyAlignment="1" applyProtection="1">
      <protection hidden="1"/>
    </xf>
    <xf numFmtId="10" fontId="30" fillId="0" borderId="6" xfId="19" applyNumberFormat="1" applyFont="1" applyFill="1" applyBorder="1" applyAlignment="1" applyProtection="1">
      <alignment horizontal="right"/>
      <protection hidden="1"/>
    </xf>
    <xf numFmtId="10" fontId="37" fillId="3" borderId="1" xfId="22" applyNumberFormat="1" applyFont="1" applyFill="1" applyBorder="1" applyAlignment="1" applyProtection="1">
      <alignment horizontal="right"/>
      <protection hidden="1"/>
    </xf>
    <xf numFmtId="0" fontId="37" fillId="0" borderId="6" xfId="19" applyFont="1" applyFill="1" applyBorder="1" applyAlignment="1" applyProtection="1">
      <alignment horizontal="center"/>
      <protection hidden="1"/>
    </xf>
    <xf numFmtId="176" fontId="38" fillId="0" borderId="1" xfId="22" applyNumberFormat="1" applyFont="1" applyFill="1" applyBorder="1" applyAlignment="1" applyProtection="1">
      <alignment horizontal="center"/>
      <protection hidden="1"/>
    </xf>
    <xf numFmtId="0" fontId="39" fillId="0" borderId="5" xfId="19" applyNumberFormat="1" applyFont="1" applyFill="1" applyBorder="1" applyAlignment="1" applyProtection="1">
      <protection hidden="1"/>
    </xf>
    <xf numFmtId="2" fontId="34" fillId="0" borderId="0" xfId="19" applyNumberFormat="1" applyFont="1" applyFill="1" applyBorder="1" applyAlignment="1" applyProtection="1">
      <alignment horizontal="center"/>
      <protection hidden="1"/>
    </xf>
    <xf numFmtId="170" fontId="39" fillId="3" borderId="1" xfId="5" applyFont="1" applyFill="1" applyBorder="1" applyAlignment="1" applyProtection="1">
      <alignment horizontal="right"/>
      <protection locked="0"/>
    </xf>
    <xf numFmtId="176" fontId="17" fillId="0" borderId="12" xfId="0" applyNumberFormat="1" applyFont="1" applyFill="1" applyBorder="1" applyAlignment="1">
      <alignment horizontal="center" vertical="center"/>
    </xf>
    <xf numFmtId="170" fontId="34" fillId="0" borderId="0" xfId="5" applyFont="1" applyFill="1" applyBorder="1" applyAlignment="1" applyProtection="1">
      <alignment horizontal="center"/>
      <protection hidden="1"/>
    </xf>
    <xf numFmtId="176" fontId="37" fillId="0" borderId="7" xfId="22" applyNumberFormat="1" applyFont="1" applyFill="1" applyBorder="1" applyAlignment="1" applyProtection="1">
      <alignment horizontal="right"/>
      <protection hidden="1"/>
    </xf>
    <xf numFmtId="170" fontId="37" fillId="0" borderId="6" xfId="19" applyNumberFormat="1" applyFont="1" applyFill="1" applyBorder="1" applyAlignment="1" applyProtection="1">
      <alignment horizontal="center"/>
      <protection hidden="1"/>
    </xf>
    <xf numFmtId="179" fontId="31" fillId="0" borderId="0" xfId="5" applyNumberFormat="1" applyFont="1" applyFill="1" applyBorder="1" applyAlignment="1" applyProtection="1">
      <alignment horizontal="center"/>
      <protection hidden="1"/>
    </xf>
    <xf numFmtId="167" fontId="37" fillId="0" borderId="6" xfId="19" applyNumberFormat="1" applyFont="1" applyFill="1" applyBorder="1" applyAlignment="1" applyProtection="1">
      <alignment horizontal="center"/>
      <protection hidden="1"/>
    </xf>
    <xf numFmtId="2" fontId="14" fillId="0" borderId="1" xfId="5" applyNumberFormat="1" applyFont="1" applyFill="1" applyBorder="1" applyAlignment="1" applyProtection="1">
      <alignment horizontal="right"/>
      <protection locked="0"/>
    </xf>
    <xf numFmtId="0" fontId="18" fillId="3" borderId="5" xfId="19" applyFont="1" applyFill="1" applyBorder="1" applyAlignment="1" applyProtection="1">
      <protection hidden="1"/>
    </xf>
    <xf numFmtId="165" fontId="37" fillId="0" borderId="7" xfId="12" applyFont="1" applyFill="1" applyBorder="1" applyAlignment="1" applyProtection="1">
      <alignment horizontal="right"/>
      <protection hidden="1"/>
    </xf>
    <xf numFmtId="9" fontId="15" fillId="0" borderId="12" xfId="22" applyFont="1" applyFill="1" applyBorder="1" applyAlignment="1">
      <alignment horizontal="center" vertical="center"/>
    </xf>
    <xf numFmtId="10" fontId="37" fillId="0" borderId="7" xfId="22" applyNumberFormat="1" applyFont="1" applyFill="1" applyBorder="1" applyAlignment="1" applyProtection="1">
      <alignment horizontal="right"/>
      <protection hidden="1"/>
    </xf>
    <xf numFmtId="176" fontId="18" fillId="0" borderId="12" xfId="0" applyNumberFormat="1" applyFont="1" applyBorder="1"/>
    <xf numFmtId="176" fontId="18" fillId="0" borderId="12" xfId="0" applyNumberFormat="1" applyFont="1" applyFill="1" applyBorder="1"/>
    <xf numFmtId="170" fontId="37" fillId="0" borderId="6" xfId="19" applyNumberFormat="1" applyFont="1" applyFill="1" applyBorder="1" applyAlignment="1" applyProtection="1">
      <protection hidden="1"/>
    </xf>
    <xf numFmtId="170" fontId="37" fillId="0" borderId="7" xfId="19" applyNumberFormat="1" applyFont="1" applyFill="1" applyBorder="1" applyAlignment="1" applyProtection="1">
      <alignment horizontal="right"/>
      <protection hidden="1"/>
    </xf>
    <xf numFmtId="176" fontId="15" fillId="0" borderId="13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28" fillId="0" borderId="0" xfId="0" applyFont="1" applyFill="1" applyBorder="1"/>
    <xf numFmtId="0" fontId="28" fillId="0" borderId="9" xfId="0" applyFont="1" applyFill="1" applyBorder="1" applyAlignment="1">
      <alignment horizontal="right"/>
    </xf>
    <xf numFmtId="0" fontId="19" fillId="0" borderId="5" xfId="19" applyFont="1" applyFill="1" applyBorder="1" applyAlignment="1" applyProtection="1">
      <protection hidden="1"/>
    </xf>
    <xf numFmtId="170" fontId="30" fillId="0" borderId="6" xfId="19" applyNumberFormat="1" applyFont="1" applyFill="1" applyBorder="1" applyAlignment="1" applyProtection="1">
      <protection hidden="1"/>
    </xf>
    <xf numFmtId="170" fontId="30" fillId="0" borderId="7" xfId="19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Border="1" applyAlignment="1"/>
    <xf numFmtId="0" fontId="30" fillId="0" borderId="12" xfId="0" applyFont="1" applyFill="1" applyBorder="1" applyAlignment="1">
      <alignment horizontal="right"/>
    </xf>
    <xf numFmtId="0" fontId="30" fillId="0" borderId="0" xfId="0" applyFont="1"/>
    <xf numFmtId="0" fontId="30" fillId="0" borderId="0" xfId="0" applyFont="1" applyAlignment="1">
      <alignment horizontal="right"/>
    </xf>
    <xf numFmtId="176" fontId="17" fillId="0" borderId="0" xfId="0" applyNumberFormat="1" applyFont="1" applyFill="1"/>
    <xf numFmtId="0" fontId="30" fillId="0" borderId="0" xfId="0" applyFont="1" applyAlignment="1"/>
    <xf numFmtId="0" fontId="17" fillId="0" borderId="0" xfId="0" applyFont="1" applyAlignment="1">
      <alignment horizontal="right"/>
    </xf>
    <xf numFmtId="183" fontId="17" fillId="0" borderId="0" xfId="0" applyNumberFormat="1" applyFont="1"/>
    <xf numFmtId="0" fontId="20" fillId="0" borderId="0" xfId="0" applyFont="1" applyAlignment="1">
      <alignment horizontal="center"/>
    </xf>
    <xf numFmtId="0" fontId="18" fillId="0" borderId="0" xfId="19" applyFont="1" applyFill="1" applyAlignment="1" applyProtection="1">
      <alignment vertical="center"/>
      <protection hidden="1"/>
    </xf>
    <xf numFmtId="2" fontId="18" fillId="0" borderId="0" xfId="0" applyNumberFormat="1" applyFont="1" applyFill="1" applyAlignment="1">
      <alignment vertical="center"/>
    </xf>
    <xf numFmtId="2" fontId="18" fillId="0" borderId="0" xfId="19" applyNumberFormat="1" applyFont="1" applyFill="1" applyAlignment="1" applyProtection="1">
      <alignment vertical="center"/>
      <protection hidden="1"/>
    </xf>
    <xf numFmtId="2" fontId="20" fillId="0" borderId="0" xfId="0" applyNumberFormat="1" applyFont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2" fontId="18" fillId="0" borderId="0" xfId="19" applyNumberFormat="1" applyFont="1" applyFill="1" applyBorder="1" applyAlignment="1" applyProtection="1">
      <alignment vertical="center"/>
      <protection hidden="1"/>
    </xf>
    <xf numFmtId="1" fontId="33" fillId="0" borderId="0" xfId="16" applyNumberFormat="1" applyFont="1" applyFill="1" applyBorder="1" applyAlignment="1">
      <alignment horizontal="left"/>
    </xf>
    <xf numFmtId="2" fontId="25" fillId="0" borderId="0" xfId="19" applyNumberFormat="1" applyFont="1" applyFill="1" applyBorder="1" applyAlignment="1" applyProtection="1">
      <alignment vertical="center"/>
      <protection locked="0"/>
    </xf>
    <xf numFmtId="2" fontId="21" fillId="2" borderId="5" xfId="19" applyNumberFormat="1" applyFont="1" applyFill="1" applyBorder="1" applyAlignment="1" applyProtection="1">
      <alignment horizontal="left" vertical="center"/>
      <protection hidden="1"/>
    </xf>
    <xf numFmtId="2" fontId="18" fillId="2" borderId="7" xfId="15" applyNumberFormat="1" applyFont="1" applyFill="1" applyBorder="1" applyProtection="1">
      <protection hidden="1"/>
    </xf>
    <xf numFmtId="2" fontId="18" fillId="0" borderId="3" xfId="15" applyNumberFormat="1" applyFont="1" applyFill="1" applyBorder="1" applyProtection="1">
      <protection hidden="1"/>
    </xf>
    <xf numFmtId="2" fontId="18" fillId="0" borderId="5" xfId="15" applyNumberFormat="1" applyFont="1" applyFill="1" applyBorder="1" applyProtection="1">
      <protection hidden="1"/>
    </xf>
    <xf numFmtId="0" fontId="18" fillId="0" borderId="7" xfId="0" applyFont="1" applyBorder="1"/>
    <xf numFmtId="2" fontId="18" fillId="0" borderId="7" xfId="15" applyNumberFormat="1" applyFont="1" applyFill="1" applyBorder="1" applyProtection="1">
      <protection hidden="1"/>
    </xf>
    <xf numFmtId="0" fontId="18" fillId="0" borderId="5" xfId="0" applyFont="1" applyFill="1" applyBorder="1"/>
    <xf numFmtId="0" fontId="18" fillId="0" borderId="7" xfId="0" applyFont="1" applyFill="1" applyBorder="1"/>
    <xf numFmtId="0" fontId="20" fillId="0" borderId="5" xfId="0" applyFont="1" applyFill="1" applyBorder="1"/>
    <xf numFmtId="0" fontId="20" fillId="0" borderId="7" xfId="0" applyFont="1" applyFill="1" applyBorder="1"/>
    <xf numFmtId="0" fontId="16" fillId="0" borderId="3" xfId="19" applyFont="1" applyFill="1" applyBorder="1" applyAlignment="1" applyProtection="1">
      <alignment horizontal="left" vertical="center"/>
      <protection hidden="1"/>
    </xf>
    <xf numFmtId="2" fontId="20" fillId="0" borderId="0" xfId="15" applyNumberFormat="1" applyFont="1" applyFill="1" applyBorder="1" applyAlignment="1" applyProtection="1">
      <alignment horizontal="center"/>
      <protection hidden="1"/>
    </xf>
    <xf numFmtId="182" fontId="14" fillId="0" borderId="0" xfId="19" applyNumberFormat="1" applyFont="1" applyFill="1" applyBorder="1" applyAlignment="1" applyProtection="1">
      <alignment horizontal="left" vertical="center"/>
      <protection hidden="1"/>
    </xf>
    <xf numFmtId="0" fontId="18" fillId="0" borderId="5" xfId="15" applyFont="1" applyFill="1" applyBorder="1" applyAlignment="1" applyProtection="1">
      <alignment vertical="center"/>
      <protection hidden="1"/>
    </xf>
    <xf numFmtId="0" fontId="18" fillId="0" borderId="2" xfId="0" applyFont="1" applyBorder="1"/>
    <xf numFmtId="10" fontId="14" fillId="0" borderId="0" xfId="22" applyNumberFormat="1" applyFont="1" applyFill="1" applyBorder="1" applyAlignment="1" applyProtection="1">
      <alignment horizontal="right" vertical="center"/>
      <protection hidden="1"/>
    </xf>
    <xf numFmtId="0" fontId="18" fillId="0" borderId="6" xfId="0" applyFont="1" applyBorder="1"/>
    <xf numFmtId="0" fontId="16" fillId="0" borderId="5" xfId="19" applyFont="1" applyFill="1" applyBorder="1" applyAlignment="1" applyProtection="1">
      <alignment vertical="center"/>
      <protection hidden="1"/>
    </xf>
    <xf numFmtId="10" fontId="16" fillId="0" borderId="0" xfId="22" applyNumberFormat="1" applyFont="1" applyFill="1" applyBorder="1" applyAlignment="1"/>
    <xf numFmtId="182" fontId="18" fillId="0" borderId="0" xfId="19" applyNumberFormat="1" applyFont="1" applyFill="1" applyBorder="1" applyAlignment="1" applyProtection="1">
      <alignment vertical="center"/>
      <protection hidden="1"/>
    </xf>
    <xf numFmtId="165" fontId="16" fillId="0" borderId="0" xfId="12" applyFont="1" applyFill="1" applyBorder="1" applyAlignment="1"/>
    <xf numFmtId="186" fontId="18" fillId="0" borderId="0" xfId="12" applyNumberFormat="1" applyFont="1"/>
    <xf numFmtId="165" fontId="18" fillId="0" borderId="0" xfId="12" applyFont="1" applyFill="1" applyBorder="1" applyProtection="1">
      <protection hidden="1"/>
    </xf>
    <xf numFmtId="0" fontId="21" fillId="2" borderId="5" xfId="19" applyFont="1" applyFill="1" applyBorder="1" applyAlignment="1" applyProtection="1">
      <alignment horizontal="left" vertical="center"/>
      <protection hidden="1"/>
    </xf>
    <xf numFmtId="0" fontId="32" fillId="2" borderId="6" xfId="19" applyFont="1" applyFill="1" applyBorder="1" applyAlignment="1" applyProtection="1">
      <alignment horizontal="left" vertical="center"/>
      <protection hidden="1"/>
    </xf>
    <xf numFmtId="9" fontId="14" fillId="2" borderId="6" xfId="19" applyNumberFormat="1" applyFont="1" applyFill="1" applyBorder="1" applyAlignment="1" applyProtection="1">
      <alignment vertical="center"/>
      <protection hidden="1"/>
    </xf>
    <xf numFmtId="0" fontId="14" fillId="2" borderId="6" xfId="19" applyFont="1" applyFill="1" applyBorder="1" applyAlignment="1" applyProtection="1">
      <alignment vertical="center"/>
      <protection hidden="1"/>
    </xf>
    <xf numFmtId="0" fontId="14" fillId="2" borderId="7" xfId="19" applyFont="1" applyFill="1" applyBorder="1" applyAlignment="1" applyProtection="1">
      <alignment vertical="center"/>
      <protection hidden="1"/>
    </xf>
    <xf numFmtId="0" fontId="16" fillId="0" borderId="1" xfId="19" applyFont="1" applyFill="1" applyBorder="1" applyAlignment="1" applyProtection="1">
      <alignment horizontal="left" vertical="center"/>
      <protection hidden="1"/>
    </xf>
    <xf numFmtId="0" fontId="16" fillId="0" borderId="7" xfId="19" applyFont="1" applyFill="1" applyBorder="1" applyAlignment="1" applyProtection="1">
      <alignment horizontal="left" vertical="center"/>
      <protection hidden="1"/>
    </xf>
    <xf numFmtId="0" fontId="14" fillId="0" borderId="1" xfId="19" applyFont="1" applyFill="1" applyBorder="1" applyAlignment="1" applyProtection="1">
      <alignment horizontal="left" vertical="center"/>
      <protection hidden="1"/>
    </xf>
    <xf numFmtId="2" fontId="14" fillId="3" borderId="14" xfId="19" applyNumberFormat="1" applyFont="1" applyFill="1" applyBorder="1" applyAlignment="1" applyProtection="1">
      <alignment horizontal="right" vertical="center"/>
      <protection hidden="1"/>
    </xf>
    <xf numFmtId="2" fontId="18" fillId="0" borderId="10" xfId="0" applyNumberFormat="1" applyFont="1" applyFill="1" applyBorder="1" applyAlignment="1">
      <alignment vertical="center"/>
    </xf>
    <xf numFmtId="2" fontId="18" fillId="0" borderId="1" xfId="0" applyNumberFormat="1" applyFont="1" applyFill="1" applyBorder="1" applyAlignment="1">
      <alignment vertical="center"/>
    </xf>
    <xf numFmtId="2" fontId="14" fillId="3" borderId="1" xfId="19" applyNumberFormat="1" applyFont="1" applyFill="1" applyBorder="1" applyAlignment="1" applyProtection="1">
      <alignment horizontal="right" vertical="center"/>
      <protection hidden="1"/>
    </xf>
    <xf numFmtId="0" fontId="16" fillId="0" borderId="1" xfId="19" applyFont="1" applyFill="1" applyBorder="1" applyAlignment="1" applyProtection="1">
      <alignment vertical="center"/>
      <protection hidden="1"/>
    </xf>
    <xf numFmtId="2" fontId="16" fillId="0" borderId="1" xfId="19" applyNumberFormat="1" applyFont="1" applyFill="1" applyBorder="1" applyAlignment="1" applyProtection="1">
      <alignment vertical="center"/>
      <protection hidden="1"/>
    </xf>
    <xf numFmtId="0" fontId="18" fillId="0" borderId="1" xfId="0" applyFont="1" applyFill="1" applyBorder="1" applyAlignment="1">
      <alignment vertical="center"/>
    </xf>
    <xf numFmtId="0" fontId="26" fillId="0" borderId="1" xfId="19" applyFont="1" applyFill="1" applyBorder="1" applyAlignment="1" applyProtection="1">
      <alignment vertical="center"/>
      <protection hidden="1"/>
    </xf>
    <xf numFmtId="0" fontId="18" fillId="0" borderId="1" xfId="19" applyFont="1" applyFill="1" applyBorder="1" applyAlignment="1" applyProtection="1">
      <alignment vertical="center"/>
      <protection hidden="1"/>
    </xf>
    <xf numFmtId="10" fontId="14" fillId="0" borderId="1" xfId="22" applyNumberFormat="1" applyFont="1" applyFill="1" applyBorder="1" applyAlignment="1" applyProtection="1">
      <alignment vertical="center"/>
      <protection hidden="1"/>
    </xf>
    <xf numFmtId="10" fontId="16" fillId="0" borderId="1" xfId="22" applyNumberFormat="1" applyFont="1" applyFill="1" applyBorder="1" applyAlignment="1" applyProtection="1">
      <alignment vertical="center"/>
      <protection hidden="1"/>
    </xf>
    <xf numFmtId="0" fontId="17" fillId="3" borderId="1" xfId="19" applyFont="1" applyFill="1" applyBorder="1" applyAlignment="1" applyProtection="1">
      <protection hidden="1"/>
    </xf>
    <xf numFmtId="0" fontId="17" fillId="0" borderId="0" xfId="19" applyFont="1" applyFill="1" applyAlignment="1" applyProtection="1">
      <protection hidden="1"/>
    </xf>
    <xf numFmtId="0" fontId="40" fillId="0" borderId="0" xfId="0" applyFont="1" applyFill="1" applyAlignment="1">
      <alignment horizontal="left" indent="3"/>
    </xf>
    <xf numFmtId="0" fontId="40" fillId="0" borderId="0" xfId="0" applyFont="1" applyFill="1"/>
    <xf numFmtId="0" fontId="40" fillId="0" borderId="0" xfId="0" applyFont="1" applyFill="1" applyAlignment="1">
      <alignment horizontal="left" indent="1"/>
    </xf>
    <xf numFmtId="184" fontId="40" fillId="0" borderId="0" xfId="0" applyNumberFormat="1" applyFont="1" applyFill="1"/>
    <xf numFmtId="182" fontId="40" fillId="0" borderId="0" xfId="0" applyNumberFormat="1" applyFont="1" applyFill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" fontId="18" fillId="0" borderId="0" xfId="0" applyNumberFormat="1" applyFont="1" applyAlignment="1">
      <alignment horizontal="center"/>
    </xf>
    <xf numFmtId="0" fontId="18" fillId="0" borderId="0" xfId="0" applyFont="1" applyFill="1" applyAlignment="1">
      <alignment horizontal="center"/>
    </xf>
    <xf numFmtId="1" fontId="18" fillId="0" borderId="0" xfId="0" applyNumberFormat="1" applyFont="1" applyFill="1"/>
    <xf numFmtId="2" fontId="19" fillId="0" borderId="0" xfId="0" applyNumberFormat="1" applyFont="1"/>
    <xf numFmtId="2" fontId="20" fillId="0" borderId="0" xfId="0" applyNumberFormat="1" applyFont="1" applyAlignment="1">
      <alignment horizontal="left"/>
    </xf>
    <xf numFmtId="2" fontId="20" fillId="0" borderId="0" xfId="0" applyNumberFormat="1" applyFont="1"/>
    <xf numFmtId="1" fontId="20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center"/>
    </xf>
    <xf numFmtId="2" fontId="41" fillId="0" borderId="0" xfId="0" applyNumberFormat="1" applyFont="1" applyAlignment="1">
      <alignment horizontal="left"/>
    </xf>
    <xf numFmtId="2" fontId="25" fillId="0" borderId="0" xfId="16" applyNumberFormat="1" applyFont="1" applyFill="1" applyBorder="1" applyAlignment="1">
      <alignment horizontal="left"/>
    </xf>
    <xf numFmtId="2" fontId="18" fillId="2" borderId="4" xfId="0" applyNumberFormat="1" applyFont="1" applyFill="1" applyBorder="1" applyAlignment="1">
      <alignment vertical="top" wrapText="1"/>
    </xf>
    <xf numFmtId="2" fontId="18" fillId="2" borderId="4" xfId="0" applyNumberFormat="1" applyFont="1" applyFill="1" applyBorder="1" applyAlignment="1">
      <alignment horizontal="center" vertical="top" wrapText="1"/>
    </xf>
    <xf numFmtId="2" fontId="18" fillId="2" borderId="4" xfId="0" applyNumberFormat="1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vertical="top" wrapText="1"/>
    </xf>
    <xf numFmtId="1" fontId="18" fillId="2" borderId="4" xfId="0" applyNumberFormat="1" applyFont="1" applyFill="1" applyBorder="1" applyAlignment="1">
      <alignment horizontal="left" vertical="top" wrapText="1"/>
    </xf>
    <xf numFmtId="0" fontId="18" fillId="2" borderId="4" xfId="0" applyFont="1" applyFill="1" applyBorder="1" applyAlignment="1">
      <alignment horizontal="center" vertical="top" wrapText="1"/>
    </xf>
    <xf numFmtId="2" fontId="18" fillId="0" borderId="1" xfId="0" applyNumberFormat="1" applyFont="1" applyFill="1" applyBorder="1"/>
    <xf numFmtId="1" fontId="18" fillId="0" borderId="1" xfId="0" applyNumberFormat="1" applyFont="1" applyFill="1" applyBorder="1" applyAlignment="1">
      <alignment horizontal="center"/>
    </xf>
    <xf numFmtId="175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/>
    <xf numFmtId="0" fontId="18" fillId="0" borderId="4" xfId="0" applyFont="1" applyFill="1" applyBorder="1"/>
    <xf numFmtId="0" fontId="18" fillId="0" borderId="1" xfId="0" applyNumberFormat="1" applyFont="1" applyFill="1" applyBorder="1" applyAlignment="1"/>
    <xf numFmtId="1" fontId="18" fillId="0" borderId="10" xfId="0" applyNumberFormat="1" applyFont="1" applyFill="1" applyBorder="1" applyAlignment="1">
      <alignment horizontal="center"/>
    </xf>
    <xf numFmtId="175" fontId="18" fillId="0" borderId="10" xfId="0" applyNumberFormat="1" applyFont="1" applyFill="1" applyBorder="1" applyAlignment="1">
      <alignment horizontal="left"/>
    </xf>
    <xf numFmtId="0" fontId="18" fillId="0" borderId="10" xfId="0" applyFont="1" applyFill="1" applyBorder="1"/>
    <xf numFmtId="0" fontId="18" fillId="0" borderId="1" xfId="0" applyFont="1" applyFill="1" applyBorder="1" applyAlignment="1"/>
    <xf numFmtId="2" fontId="18" fillId="0" borderId="7" xfId="0" applyNumberFormat="1" applyFont="1" applyFill="1" applyBorder="1"/>
    <xf numFmtId="1" fontId="18" fillId="0" borderId="4" xfId="0" applyNumberFormat="1" applyFont="1" applyFill="1" applyBorder="1" applyAlignment="1">
      <alignment horizontal="center"/>
    </xf>
    <xf numFmtId="175" fontId="18" fillId="0" borderId="4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center"/>
    </xf>
    <xf numFmtId="1" fontId="18" fillId="0" borderId="1" xfId="0" applyNumberFormat="1" applyFont="1" applyFill="1" applyBorder="1"/>
    <xf numFmtId="0" fontId="27" fillId="0" borderId="0" xfId="16" applyFont="1" applyFill="1" applyAlignment="1"/>
    <xf numFmtId="2" fontId="27" fillId="0" borderId="0" xfId="16" applyNumberFormat="1" applyFont="1" applyFill="1" applyAlignment="1"/>
    <xf numFmtId="0" fontId="18" fillId="0" borderId="1" xfId="0" applyNumberFormat="1" applyFont="1" applyFill="1" applyBorder="1" applyAlignment="1">
      <alignment horizontal="left"/>
    </xf>
    <xf numFmtId="49" fontId="19" fillId="4" borderId="0" xfId="13" applyNumberFormat="1" applyFont="1" applyFill="1" applyBorder="1" applyAlignment="1" applyProtection="1">
      <alignment horizontal="left" vertical="top"/>
      <protection hidden="1"/>
    </xf>
    <xf numFmtId="0" fontId="19" fillId="0" borderId="0" xfId="16" applyFont="1" applyFill="1" applyBorder="1" applyAlignment="1"/>
    <xf numFmtId="0" fontId="18" fillId="0" borderId="0" xfId="16" applyFont="1" applyFill="1" applyAlignment="1"/>
    <xf numFmtId="49" fontId="42" fillId="0" borderId="0" xfId="13" applyNumberFormat="1" applyFont="1" applyFill="1" applyBorder="1" applyAlignment="1" applyProtection="1">
      <alignment horizontal="left" vertical="top"/>
      <protection hidden="1"/>
    </xf>
    <xf numFmtId="49" fontId="25" fillId="0" borderId="0" xfId="16" applyNumberFormat="1" applyFont="1" applyFill="1" applyBorder="1" applyAlignment="1"/>
    <xf numFmtId="2" fontId="27" fillId="0" borderId="0" xfId="16" applyNumberFormat="1" applyFont="1" applyFill="1" applyAlignment="1">
      <alignment horizontal="left"/>
    </xf>
    <xf numFmtId="0" fontId="25" fillId="0" borderId="0" xfId="16" applyFont="1" applyFill="1" applyAlignment="1"/>
    <xf numFmtId="0" fontId="27" fillId="0" borderId="0" xfId="16" applyFont="1" applyFill="1" applyAlignment="1">
      <alignment horizontal="left"/>
    </xf>
    <xf numFmtId="182" fontId="42" fillId="0" borderId="0" xfId="16" applyNumberFormat="1" applyFont="1" applyFill="1" applyAlignment="1">
      <alignment horizontal="left"/>
    </xf>
    <xf numFmtId="0" fontId="27" fillId="6" borderId="0" xfId="16" applyFont="1" applyFill="1" applyAlignment="1"/>
    <xf numFmtId="49" fontId="27" fillId="0" borderId="0" xfId="16" applyNumberFormat="1" applyFont="1" applyFill="1" applyBorder="1" applyAlignment="1"/>
    <xf numFmtId="0" fontId="25" fillId="2" borderId="5" xfId="16" applyNumberFormat="1" applyFont="1" applyFill="1" applyBorder="1" applyAlignment="1"/>
    <xf numFmtId="0" fontId="25" fillId="2" borderId="6" xfId="16" applyNumberFormat="1" applyFont="1" applyFill="1" applyBorder="1" applyAlignment="1"/>
    <xf numFmtId="0" fontId="25" fillId="2" borderId="6" xfId="16" applyNumberFormat="1" applyFont="1" applyFill="1" applyBorder="1" applyAlignment="1">
      <alignment horizontal="left"/>
    </xf>
    <xf numFmtId="0" fontId="27" fillId="2" borderId="7" xfId="16" applyNumberFormat="1" applyFont="1" applyFill="1" applyBorder="1" applyAlignment="1">
      <alignment horizontal="left"/>
    </xf>
    <xf numFmtId="181" fontId="18" fillId="0" borderId="0" xfId="16" applyNumberFormat="1" applyFont="1" applyFill="1" applyAlignment="1">
      <alignment horizontal="right"/>
    </xf>
    <xf numFmtId="49" fontId="15" fillId="0" borderId="0" xfId="13" applyNumberFormat="1" applyFont="1" applyFill="1" applyBorder="1" applyAlignment="1" applyProtection="1">
      <alignment horizontal="left" vertical="top"/>
      <protection hidden="1"/>
    </xf>
    <xf numFmtId="0" fontId="15" fillId="0" borderId="0" xfId="13" applyFont="1" applyFill="1" applyBorder="1" applyAlignment="1" applyProtection="1">
      <alignment horizontal="center" vertical="justify"/>
      <protection hidden="1"/>
    </xf>
    <xf numFmtId="0" fontId="15" fillId="0" borderId="0" xfId="13" applyFont="1" applyFill="1" applyBorder="1" applyAlignment="1" applyProtection="1">
      <alignment horizontal="left" vertical="justify"/>
      <protection hidden="1"/>
    </xf>
    <xf numFmtId="0" fontId="18" fillId="0" borderId="0" xfId="16" applyFont="1" applyFill="1" applyAlignment="1">
      <alignment horizontal="left"/>
    </xf>
    <xf numFmtId="49" fontId="16" fillId="0" borderId="0" xfId="13" applyNumberFormat="1" applyFont="1" applyFill="1" applyBorder="1" applyAlignment="1" applyProtection="1">
      <alignment horizontal="left" vertical="top"/>
      <protection hidden="1"/>
    </xf>
    <xf numFmtId="0" fontId="16" fillId="0" borderId="0" xfId="13" applyNumberFormat="1" applyFont="1" applyFill="1" applyBorder="1" applyAlignment="1" applyProtection="1">
      <alignment horizontal="left" vertical="top"/>
      <protection hidden="1"/>
    </xf>
    <xf numFmtId="174" fontId="15" fillId="0" borderId="0" xfId="13" applyNumberFormat="1" applyFont="1" applyFill="1" applyBorder="1" applyAlignment="1" applyProtection="1">
      <alignment horizontal="left" vertical="top"/>
      <protection hidden="1"/>
    </xf>
    <xf numFmtId="174" fontId="18" fillId="0" borderId="0" xfId="13" applyNumberFormat="1" applyFont="1" applyFill="1" applyBorder="1" applyAlignment="1" applyProtection="1">
      <alignment horizontal="left" vertical="top"/>
      <protection hidden="1"/>
    </xf>
    <xf numFmtId="49" fontId="42" fillId="0" borderId="0" xfId="13" applyNumberFormat="1" applyFont="1" applyFill="1" applyBorder="1" applyAlignment="1" applyProtection="1">
      <alignment horizontal="left"/>
      <protection hidden="1"/>
    </xf>
    <xf numFmtId="181" fontId="18" fillId="0" borderId="0" xfId="16" applyNumberFormat="1" applyFont="1" applyFill="1" applyAlignment="1">
      <alignment horizontal="left"/>
    </xf>
    <xf numFmtId="49" fontId="14" fillId="0" borderId="0" xfId="13" applyNumberFormat="1" applyFont="1" applyFill="1" applyBorder="1" applyAlignment="1" applyProtection="1">
      <alignment horizontal="left"/>
      <protection hidden="1"/>
    </xf>
    <xf numFmtId="176" fontId="16" fillId="0" borderId="0" xfId="22" applyNumberFormat="1" applyFont="1" applyFill="1" applyBorder="1" applyAlignment="1" applyProtection="1">
      <alignment horizontal="center"/>
      <protection hidden="1"/>
    </xf>
    <xf numFmtId="10" fontId="18" fillId="3" borderId="1" xfId="22" applyNumberFormat="1" applyFont="1" applyFill="1" applyBorder="1" applyAlignment="1">
      <alignment horizontal="center"/>
    </xf>
    <xf numFmtId="1" fontId="18" fillId="0" borderId="0" xfId="4" applyNumberFormat="1" applyFont="1" applyFill="1" applyAlignment="1">
      <alignment horizontal="center"/>
    </xf>
    <xf numFmtId="167" fontId="18" fillId="0" borderId="0" xfId="4" applyFont="1" applyFill="1" applyAlignment="1"/>
    <xf numFmtId="181" fontId="18" fillId="0" borderId="0" xfId="9" applyNumberFormat="1" applyFont="1" applyFill="1" applyAlignment="1">
      <alignment horizontal="left"/>
    </xf>
    <xf numFmtId="167" fontId="18" fillId="0" borderId="0" xfId="16" applyNumberFormat="1" applyFont="1" applyFill="1" applyAlignment="1"/>
    <xf numFmtId="10" fontId="18" fillId="0" borderId="0" xfId="16" applyNumberFormat="1" applyFont="1" applyFill="1" applyAlignment="1">
      <alignment horizontal="center"/>
    </xf>
    <xf numFmtId="181" fontId="18" fillId="0" borderId="2" xfId="9" applyNumberFormat="1" applyFont="1" applyFill="1" applyBorder="1" applyAlignment="1">
      <alignment horizontal="left"/>
    </xf>
    <xf numFmtId="0" fontId="18" fillId="2" borderId="1" xfId="16" applyFont="1" applyFill="1" applyBorder="1" applyAlignment="1"/>
    <xf numFmtId="49" fontId="16" fillId="0" borderId="0" xfId="13" applyNumberFormat="1" applyFont="1" applyFill="1" applyBorder="1" applyAlignment="1" applyProtection="1">
      <alignment horizontal="left"/>
      <protection hidden="1"/>
    </xf>
    <xf numFmtId="10" fontId="16" fillId="0" borderId="0" xfId="22" applyNumberFormat="1" applyFont="1" applyFill="1" applyBorder="1" applyAlignment="1" applyProtection="1">
      <alignment horizontal="center"/>
      <protection hidden="1"/>
    </xf>
    <xf numFmtId="167" fontId="16" fillId="0" borderId="0" xfId="4" applyFont="1" applyFill="1" applyBorder="1" applyAlignment="1" applyProtection="1">
      <alignment horizontal="left"/>
      <protection hidden="1"/>
    </xf>
    <xf numFmtId="0" fontId="20" fillId="0" borderId="0" xfId="13" applyNumberFormat="1" applyFont="1" applyFill="1" applyBorder="1" applyAlignment="1" applyProtection="1">
      <alignment horizontal="left"/>
      <protection hidden="1"/>
    </xf>
    <xf numFmtId="182" fontId="16" fillId="0" borderId="0" xfId="4" applyNumberFormat="1" applyFont="1" applyFill="1" applyBorder="1" applyAlignment="1" applyProtection="1">
      <alignment horizontal="left"/>
      <protection hidden="1"/>
    </xf>
    <xf numFmtId="182" fontId="18" fillId="0" borderId="1" xfId="16" applyNumberFormat="1" applyFont="1" applyFill="1" applyBorder="1" applyAlignment="1"/>
    <xf numFmtId="181" fontId="16" fillId="0" borderId="0" xfId="13" applyNumberFormat="1" applyFont="1" applyFill="1" applyBorder="1" applyAlignment="1" applyProtection="1">
      <alignment horizontal="left"/>
      <protection hidden="1"/>
    </xf>
    <xf numFmtId="0" fontId="15" fillId="0" borderId="0" xfId="13" applyNumberFormat="1" applyFont="1" applyFill="1" applyBorder="1" applyAlignment="1" applyProtection="1">
      <alignment horizontal="left" vertical="top"/>
      <protection hidden="1"/>
    </xf>
    <xf numFmtId="0" fontId="16" fillId="0" borderId="0" xfId="13" applyNumberFormat="1" applyFont="1" applyFill="1" applyBorder="1" applyAlignment="1" applyProtection="1">
      <alignment horizontal="left"/>
      <protection hidden="1"/>
    </xf>
    <xf numFmtId="0" fontId="15" fillId="0" borderId="0" xfId="13" applyFont="1" applyFill="1" applyBorder="1" applyAlignment="1" applyProtection="1">
      <alignment horizontal="left"/>
      <protection hidden="1"/>
    </xf>
    <xf numFmtId="167" fontId="18" fillId="3" borderId="1" xfId="4" applyFont="1" applyFill="1" applyBorder="1" applyAlignment="1"/>
    <xf numFmtId="176" fontId="16" fillId="0" borderId="2" xfId="22" applyNumberFormat="1" applyFont="1" applyFill="1" applyBorder="1" applyAlignment="1" applyProtection="1">
      <alignment horizontal="center"/>
      <protection hidden="1"/>
    </xf>
    <xf numFmtId="49" fontId="16" fillId="0" borderId="0" xfId="16" applyNumberFormat="1" applyFont="1" applyFill="1" applyBorder="1" applyAlignment="1"/>
    <xf numFmtId="182" fontId="16" fillId="0" borderId="0" xfId="13" applyNumberFormat="1" applyFont="1" applyFill="1" applyBorder="1" applyAlignment="1" applyProtection="1">
      <alignment horizontal="left"/>
      <protection hidden="1"/>
    </xf>
    <xf numFmtId="49" fontId="18" fillId="0" borderId="0" xfId="16" applyNumberFormat="1" applyFont="1" applyFill="1" applyBorder="1" applyAlignment="1"/>
    <xf numFmtId="10" fontId="18" fillId="0" borderId="0" xfId="16" applyNumberFormat="1" applyFont="1" applyFill="1" applyAlignment="1">
      <alignment horizontal="left"/>
    </xf>
    <xf numFmtId="49" fontId="25" fillId="2" borderId="5" xfId="16" applyNumberFormat="1" applyFont="1" applyFill="1" applyBorder="1" applyAlignment="1"/>
    <xf numFmtId="0" fontId="16" fillId="2" borderId="6" xfId="16" applyFont="1" applyFill="1" applyBorder="1" applyAlignment="1"/>
    <xf numFmtId="0" fontId="16" fillId="2" borderId="6" xfId="16" applyFont="1" applyFill="1" applyBorder="1" applyAlignment="1">
      <alignment horizontal="left"/>
    </xf>
    <xf numFmtId="0" fontId="15" fillId="2" borderId="7" xfId="16" applyFont="1" applyFill="1" applyBorder="1" applyAlignment="1">
      <alignment horizontal="left"/>
    </xf>
    <xf numFmtId="49" fontId="43" fillId="0" borderId="0" xfId="16" applyNumberFormat="1" applyFont="1" applyFill="1" applyBorder="1" applyAlignment="1" applyProtection="1">
      <protection hidden="1"/>
    </xf>
    <xf numFmtId="0" fontId="43" fillId="0" borderId="0" xfId="16" applyFont="1" applyFill="1" applyBorder="1" applyAlignment="1" applyProtection="1">
      <protection hidden="1"/>
    </xf>
    <xf numFmtId="174" fontId="15" fillId="0" borderId="0" xfId="13" applyNumberFormat="1" applyFont="1" applyFill="1" applyBorder="1" applyAlignment="1" applyProtection="1">
      <alignment horizontal="center" vertical="top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167" fontId="18" fillId="0" borderId="0" xfId="4" applyFont="1" applyFill="1" applyBorder="1" applyAlignment="1" applyProtection="1">
      <alignment horizontal="left"/>
      <protection hidden="1"/>
    </xf>
    <xf numFmtId="0" fontId="18" fillId="0" borderId="0" xfId="16" applyFont="1" applyFill="1" applyBorder="1" applyAlignment="1" applyProtection="1">
      <alignment horizontal="center"/>
      <protection hidden="1"/>
    </xf>
    <xf numFmtId="3" fontId="18" fillId="0" borderId="0" xfId="16" applyNumberFormat="1" applyFont="1" applyFill="1" applyBorder="1" applyAlignment="1" applyProtection="1">
      <alignment horizontal="left"/>
      <protection hidden="1"/>
    </xf>
    <xf numFmtId="182" fontId="14" fillId="0" borderId="0" xfId="9" applyNumberFormat="1" applyFont="1" applyFill="1" applyBorder="1" applyAlignment="1" applyProtection="1">
      <alignment horizontal="left"/>
      <protection hidden="1"/>
    </xf>
    <xf numFmtId="49" fontId="18" fillId="0" borderId="0" xfId="16" applyNumberFormat="1" applyFont="1" applyFill="1" applyBorder="1" applyAlignment="1" applyProtection="1">
      <alignment horizontal="left"/>
      <protection hidden="1"/>
    </xf>
    <xf numFmtId="0" fontId="43" fillId="0" borderId="0" xfId="16" applyFont="1" applyFill="1" applyBorder="1" applyAlignment="1" applyProtection="1">
      <alignment horizontal="left"/>
      <protection hidden="1"/>
    </xf>
    <xf numFmtId="181" fontId="18" fillId="0" borderId="0" xfId="9" applyNumberFormat="1" applyFont="1" applyFill="1" applyAlignment="1"/>
    <xf numFmtId="49" fontId="16" fillId="0" borderId="0" xfId="16" applyNumberFormat="1" applyFont="1" applyFill="1" applyBorder="1" applyAlignment="1" applyProtection="1">
      <alignment horizontal="left"/>
      <protection hidden="1"/>
    </xf>
    <xf numFmtId="174" fontId="15" fillId="0" borderId="0" xfId="13" applyNumberFormat="1" applyFont="1" applyFill="1" applyBorder="1" applyAlignment="1" applyProtection="1">
      <alignment horizontal="center" vertical="justify"/>
      <protection hidden="1"/>
    </xf>
    <xf numFmtId="174" fontId="15" fillId="0" borderId="0" xfId="13" applyNumberFormat="1" applyFont="1" applyFill="1" applyBorder="1" applyAlignment="1" applyProtection="1">
      <alignment horizontal="left" vertical="justify"/>
      <protection hidden="1"/>
    </xf>
    <xf numFmtId="181" fontId="14" fillId="0" borderId="0" xfId="9" applyNumberFormat="1" applyFont="1" applyFill="1" applyBorder="1" applyAlignment="1" applyProtection="1">
      <alignment horizontal="left"/>
      <protection hidden="1"/>
    </xf>
    <xf numFmtId="169" fontId="18" fillId="0" borderId="0" xfId="9" applyFont="1" applyFill="1" applyAlignment="1"/>
    <xf numFmtId="49" fontId="18" fillId="0" borderId="0" xfId="16" applyNumberFormat="1" applyFont="1" applyFill="1" applyBorder="1" applyAlignment="1" applyProtection="1">
      <protection hidden="1"/>
    </xf>
    <xf numFmtId="0" fontId="18" fillId="0" borderId="0" xfId="16" applyFont="1" applyFill="1" applyBorder="1" applyAlignment="1" applyProtection="1">
      <protection hidden="1"/>
    </xf>
    <xf numFmtId="167" fontId="18" fillId="0" borderId="0" xfId="4" applyFont="1" applyFill="1" applyBorder="1" applyAlignment="1" applyProtection="1">
      <alignment horizontal="center"/>
      <protection hidden="1"/>
    </xf>
    <xf numFmtId="1" fontId="18" fillId="0" borderId="0" xfId="2" applyNumberFormat="1" applyFont="1" applyFill="1" applyBorder="1" applyAlignment="1" applyProtection="1">
      <alignment horizontal="center"/>
      <protection hidden="1"/>
    </xf>
    <xf numFmtId="0" fontId="15" fillId="2" borderId="6" xfId="16" applyFont="1" applyFill="1" applyBorder="1" applyAlignment="1"/>
    <xf numFmtId="0" fontId="15" fillId="0" borderId="0" xfId="16" applyFont="1" applyFill="1" applyAlignment="1"/>
    <xf numFmtId="0" fontId="14" fillId="0" borderId="0" xfId="16" applyFont="1" applyFill="1" applyBorder="1" applyAlignment="1" applyProtection="1">
      <protection hidden="1"/>
    </xf>
    <xf numFmtId="0" fontId="18" fillId="0" borderId="0" xfId="16" applyFont="1" applyFill="1" applyBorder="1" applyAlignment="1" applyProtection="1">
      <alignment horizontal="left"/>
      <protection hidden="1"/>
    </xf>
    <xf numFmtId="0" fontId="14" fillId="0" borderId="0" xfId="16" applyFont="1" applyFill="1" applyBorder="1" applyAlignment="1" applyProtection="1">
      <alignment horizontal="left"/>
      <protection hidden="1"/>
    </xf>
    <xf numFmtId="49" fontId="15" fillId="0" borderId="0" xfId="13" applyNumberFormat="1" applyFont="1" applyFill="1" applyBorder="1" applyAlignment="1" applyProtection="1">
      <alignment horizontal="left" vertical="top" wrapText="1"/>
      <protection hidden="1"/>
    </xf>
    <xf numFmtId="0" fontId="18" fillId="0" borderId="0" xfId="16" applyFont="1" applyFill="1" applyAlignment="1">
      <alignment wrapText="1"/>
    </xf>
    <xf numFmtId="0" fontId="14" fillId="0" borderId="0" xfId="16" applyFont="1" applyFill="1" applyBorder="1" applyAlignment="1" applyProtection="1">
      <alignment wrapText="1"/>
      <protection hidden="1"/>
    </xf>
    <xf numFmtId="174" fontId="15" fillId="0" borderId="0" xfId="13" applyNumberFormat="1" applyFont="1" applyFill="1" applyBorder="1" applyAlignment="1" applyProtection="1">
      <alignment horizontal="left" vertical="top" wrapText="1"/>
      <protection hidden="1"/>
    </xf>
    <xf numFmtId="0" fontId="18" fillId="0" borderId="0" xfId="16" applyFont="1" applyFill="1" applyBorder="1" applyAlignment="1" applyProtection="1">
      <alignment horizontal="center" wrapText="1"/>
      <protection hidden="1"/>
    </xf>
    <xf numFmtId="169" fontId="18" fillId="0" borderId="0" xfId="9" applyFont="1" applyFill="1" applyBorder="1" applyAlignment="1" applyProtection="1">
      <alignment horizontal="left" wrapText="1"/>
      <protection hidden="1"/>
    </xf>
    <xf numFmtId="49" fontId="18" fillId="3" borderId="0" xfId="16" applyNumberFormat="1" applyFont="1" applyFill="1" applyBorder="1" applyAlignment="1"/>
    <xf numFmtId="0" fontId="18" fillId="3" borderId="0" xfId="16" applyFont="1" applyFill="1" applyBorder="1" applyAlignment="1" applyProtection="1">
      <alignment horizontal="center"/>
      <protection hidden="1"/>
    </xf>
    <xf numFmtId="0" fontId="18" fillId="8" borderId="0" xfId="19" applyFont="1" applyFill="1" applyBorder="1" applyAlignment="1" applyProtection="1">
      <alignment vertical="center"/>
      <protection hidden="1"/>
    </xf>
    <xf numFmtId="0" fontId="23" fillId="8" borderId="0" xfId="19" applyFont="1" applyFill="1" applyBorder="1" applyAlignment="1" applyProtection="1">
      <alignment horizontal="center" vertical="center"/>
      <protection hidden="1"/>
    </xf>
    <xf numFmtId="178" fontId="18" fillId="8" borderId="0" xfId="15" applyNumberFormat="1" applyFont="1" applyFill="1" applyBorder="1" applyAlignment="1" applyProtection="1">
      <alignment vertical="center"/>
      <protection hidden="1"/>
    </xf>
    <xf numFmtId="178" fontId="20" fillId="8" borderId="0" xfId="15" applyNumberFormat="1" applyFont="1" applyFill="1" applyBorder="1" applyAlignment="1" applyProtection="1">
      <alignment vertical="center"/>
      <protection hidden="1"/>
    </xf>
    <xf numFmtId="10" fontId="20" fillId="8" borderId="0" xfId="0" applyNumberFormat="1" applyFont="1" applyFill="1" applyBorder="1" applyAlignment="1"/>
    <xf numFmtId="178" fontId="16" fillId="8" borderId="0" xfId="0" applyNumberFormat="1" applyFont="1" applyFill="1" applyBorder="1" applyAlignment="1"/>
    <xf numFmtId="0" fontId="16" fillId="8" borderId="0" xfId="19" applyFont="1" applyFill="1" applyBorder="1" applyAlignment="1" applyProtection="1">
      <alignment horizontal="left" vertical="center"/>
      <protection hidden="1"/>
    </xf>
    <xf numFmtId="2" fontId="18" fillId="8" borderId="0" xfId="15" applyNumberFormat="1" applyFont="1" applyFill="1" applyBorder="1" applyProtection="1">
      <protection hidden="1"/>
    </xf>
    <xf numFmtId="2" fontId="20" fillId="8" borderId="0" xfId="15" applyNumberFormat="1" applyFont="1" applyFill="1" applyBorder="1" applyAlignment="1" applyProtection="1">
      <alignment horizontal="center"/>
      <protection hidden="1"/>
    </xf>
    <xf numFmtId="182" fontId="14" fillId="8" borderId="0" xfId="19" applyNumberFormat="1" applyFont="1" applyFill="1" applyBorder="1" applyAlignment="1" applyProtection="1">
      <alignment horizontal="left" vertical="center"/>
      <protection hidden="1"/>
    </xf>
    <xf numFmtId="164" fontId="14" fillId="8" borderId="0" xfId="23" applyFont="1" applyFill="1" applyBorder="1" applyAlignment="1" applyProtection="1">
      <alignment horizontal="right" vertical="center"/>
      <protection hidden="1"/>
    </xf>
    <xf numFmtId="10" fontId="18" fillId="8" borderId="0" xfId="15" applyNumberFormat="1" applyFont="1" applyFill="1" applyBorder="1" applyAlignment="1" applyProtection="1">
      <alignment vertical="center"/>
      <protection hidden="1"/>
    </xf>
    <xf numFmtId="10" fontId="16" fillId="8" borderId="0" xfId="22" applyNumberFormat="1" applyFont="1" applyFill="1" applyBorder="1" applyAlignment="1"/>
    <xf numFmtId="2" fontId="18" fillId="0" borderId="1" xfId="0" applyNumberFormat="1" applyFont="1" applyFill="1" applyBorder="1" applyAlignment="1">
      <alignment horizontal="right"/>
    </xf>
    <xf numFmtId="2" fontId="18" fillId="0" borderId="7" xfId="0" applyNumberFormat="1" applyFont="1" applyFill="1" applyBorder="1" applyAlignment="1">
      <alignment horizontal="right"/>
    </xf>
    <xf numFmtId="0" fontId="45" fillId="0" borderId="1" xfId="0" applyFont="1" applyBorder="1"/>
    <xf numFmtId="2" fontId="18" fillId="0" borderId="0" xfId="0" applyNumberFormat="1" applyFont="1"/>
    <xf numFmtId="1" fontId="18" fillId="0" borderId="1" xfId="0" applyNumberFormat="1" applyFont="1" applyFill="1" applyBorder="1" applyAlignment="1">
      <alignment horizontal="left"/>
    </xf>
    <xf numFmtId="0" fontId="44" fillId="0" borderId="1" xfId="0" applyFont="1" applyFill="1" applyBorder="1"/>
    <xf numFmtId="2" fontId="44" fillId="0" borderId="1" xfId="0" applyNumberFormat="1" applyFont="1" applyFill="1" applyBorder="1" applyAlignment="1">
      <alignment horizontal="right"/>
    </xf>
    <xf numFmtId="1" fontId="18" fillId="0" borderId="10" xfId="0" applyNumberFormat="1" applyFont="1" applyFill="1" applyBorder="1" applyAlignment="1">
      <alignment horizontal="left"/>
    </xf>
    <xf numFmtId="1" fontId="18" fillId="0" borderId="4" xfId="0" applyNumberFormat="1" applyFont="1" applyFill="1" applyBorder="1" applyAlignment="1">
      <alignment horizontal="left"/>
    </xf>
    <xf numFmtId="2" fontId="18" fillId="7" borderId="1" xfId="0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center"/>
    </xf>
    <xf numFmtId="181" fontId="18" fillId="8" borderId="0" xfId="9" applyNumberFormat="1" applyFont="1" applyFill="1" applyAlignment="1"/>
    <xf numFmtId="182" fontId="18" fillId="8" borderId="0" xfId="16" applyNumberFormat="1" applyFont="1" applyFill="1" applyBorder="1" applyAlignment="1" applyProtection="1">
      <alignment horizontal="left"/>
      <protection hidden="1"/>
    </xf>
    <xf numFmtId="187" fontId="18" fillId="3" borderId="0" xfId="9" applyNumberFormat="1" applyFont="1" applyFill="1" applyAlignment="1">
      <alignment horizontal="left"/>
    </xf>
    <xf numFmtId="49" fontId="18" fillId="8" borderId="0" xfId="16" applyNumberFormat="1" applyFont="1" applyFill="1" applyBorder="1" applyAlignment="1" applyProtection="1">
      <protection hidden="1"/>
    </xf>
    <xf numFmtId="0" fontId="27" fillId="8" borderId="0" xfId="16" applyFont="1" applyFill="1" applyAlignment="1"/>
    <xf numFmtId="9" fontId="18" fillId="3" borderId="1" xfId="22" applyFont="1" applyFill="1" applyBorder="1" applyAlignment="1">
      <alignment horizontal="center"/>
    </xf>
    <xf numFmtId="9" fontId="18" fillId="0" borderId="0" xfId="22" applyFont="1" applyFill="1" applyAlignment="1"/>
    <xf numFmtId="9" fontId="14" fillId="0" borderId="0" xfId="22" applyFont="1" applyFill="1" applyBorder="1" applyAlignment="1" applyProtection="1">
      <alignment horizontal="left"/>
      <protection hidden="1"/>
    </xf>
    <xf numFmtId="3" fontId="18" fillId="8" borderId="1" xfId="0" applyNumberFormat="1" applyFont="1" applyFill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7" fillId="0" borderId="0" xfId="16" applyNumberFormat="1" applyFont="1" applyFill="1" applyBorder="1" applyAlignment="1">
      <alignment horizontal="center"/>
    </xf>
    <xf numFmtId="2" fontId="18" fillId="0" borderId="0" xfId="0" applyNumberFormat="1" applyFont="1" applyAlignment="1">
      <alignment horizontal="center"/>
    </xf>
    <xf numFmtId="4" fontId="18" fillId="8" borderId="0" xfId="22" applyNumberFormat="1" applyFont="1" applyFill="1" applyBorder="1" applyAlignment="1">
      <alignment horizontal="right"/>
    </xf>
    <xf numFmtId="4" fontId="18" fillId="8" borderId="0" xfId="16" applyNumberFormat="1" applyFont="1" applyFill="1" applyBorder="1" applyAlignment="1">
      <alignment horizontal="right"/>
    </xf>
    <xf numFmtId="4" fontId="18" fillId="8" borderId="0" xfId="4" applyNumberFormat="1" applyFont="1" applyFill="1" applyBorder="1" applyAlignment="1">
      <alignment horizontal="right"/>
    </xf>
    <xf numFmtId="167" fontId="16" fillId="0" borderId="0" xfId="4" applyFont="1" applyFill="1" applyBorder="1" applyAlignment="1" applyProtection="1">
      <alignment horizontal="right"/>
      <protection hidden="1"/>
    </xf>
    <xf numFmtId="187" fontId="18" fillId="0" borderId="0" xfId="9" applyNumberFormat="1" applyFont="1" applyFill="1" applyAlignment="1">
      <alignment horizontal="left"/>
    </xf>
    <xf numFmtId="2" fontId="27" fillId="3" borderId="0" xfId="16" applyNumberFormat="1" applyFont="1" applyFill="1" applyBorder="1" applyAlignment="1"/>
    <xf numFmtId="0" fontId="18" fillId="3" borderId="0" xfId="0" applyFont="1" applyFill="1" applyAlignment="1"/>
    <xf numFmtId="0" fontId="18" fillId="0" borderId="5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20" fillId="0" borderId="5" xfId="19" applyFont="1" applyFill="1" applyBorder="1" applyAlignment="1" applyProtection="1">
      <alignment horizontal="left" vertical="center"/>
      <protection hidden="1"/>
    </xf>
    <xf numFmtId="0" fontId="20" fillId="0" borderId="7" xfId="19" applyFont="1" applyFill="1" applyBorder="1" applyAlignment="1" applyProtection="1">
      <alignment horizontal="left" vertical="center"/>
      <protection hidden="1"/>
    </xf>
    <xf numFmtId="2" fontId="13" fillId="2" borderId="5" xfId="5" applyNumberFormat="1" applyFont="1" applyFill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>
      <alignment horizontal="center" vertical="center" wrapText="1"/>
    </xf>
    <xf numFmtId="2" fontId="13" fillId="2" borderId="7" xfId="5" applyNumberFormat="1" applyFont="1" applyFill="1" applyBorder="1" applyAlignment="1" applyProtection="1">
      <alignment horizontal="center" vertical="center" wrapText="1"/>
      <protection hidden="1"/>
    </xf>
    <xf numFmtId="2" fontId="25" fillId="2" borderId="5" xfId="5" applyNumberFormat="1" applyFont="1" applyFill="1" applyBorder="1" applyAlignment="1" applyProtection="1">
      <alignment horizontal="left" vertical="center" wrapText="1"/>
      <protection hidden="1"/>
    </xf>
    <xf numFmtId="0" fontId="22" fillId="0" borderId="7" xfId="0" applyFont="1" applyBorder="1" applyAlignment="1">
      <alignment horizontal="left" vertical="center" wrapText="1"/>
    </xf>
    <xf numFmtId="2" fontId="25" fillId="2" borderId="7" xfId="5" applyNumberFormat="1" applyFont="1" applyFill="1" applyBorder="1" applyAlignment="1" applyProtection="1">
      <alignment horizontal="left" vertical="center" wrapText="1"/>
      <protection hidden="1"/>
    </xf>
    <xf numFmtId="2" fontId="25" fillId="2" borderId="6" xfId="5" applyNumberFormat="1" applyFont="1" applyFill="1" applyBorder="1" applyAlignment="1" applyProtection="1">
      <alignment horizontal="left" vertical="center" wrapText="1"/>
      <protection hidden="1"/>
    </xf>
    <xf numFmtId="0" fontId="15" fillId="0" borderId="5" xfId="13" applyFont="1" applyFill="1" applyBorder="1" applyAlignment="1" applyProtection="1">
      <alignment horizontal="center"/>
      <protection hidden="1"/>
    </xf>
    <xf numFmtId="0" fontId="15" fillId="0" borderId="6" xfId="13" applyFont="1" applyFill="1" applyBorder="1" applyAlignment="1" applyProtection="1">
      <alignment horizontal="center"/>
      <protection hidden="1"/>
    </xf>
    <xf numFmtId="0" fontId="15" fillId="0" borderId="7" xfId="13" applyFont="1" applyFill="1" applyBorder="1" applyAlignment="1" applyProtection="1">
      <alignment horizontal="center"/>
      <protection hidden="1"/>
    </xf>
  </cellXfs>
  <cellStyles count="52">
    <cellStyle name="Comma [0]_AA BCR/ Basis ruimtestaat 13.0" xfId="1"/>
    <cellStyle name="Comma [0]_CALCULATIEBLAD.XLS" xfId="2"/>
    <cellStyle name="Comma_AA BCR/ Basis ruimtestaat 13.0" xfId="3"/>
    <cellStyle name="Comma_CALCULATIEBLAD.XLS" xfId="4"/>
    <cellStyle name="Comma_Uurtarieven 2000 LEVERANCIER" xfId="5"/>
    <cellStyle name="Currency [0]_AA BCR/ Basis ruimtestaat 13.0" xfId="6"/>
    <cellStyle name="Currency_AA BCR/ Basis ruimtestaat 13.0" xfId="7"/>
    <cellStyle name="Currency_ATIR-Calc-Uurtarief 2001" xfId="8"/>
    <cellStyle name="Currency_CALCULATIEBLAD.XLS" xfId="9"/>
    <cellStyle name="Currency_MACHINEKST.xls" xfId="10"/>
    <cellStyle name="Followed Hyperlink_Aantal groepen per school.xls" xfId="1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Komma" xfId="12" builtinId="3"/>
    <cellStyle name="Normal_ KLM-CTR(STA)-Recap.xls" xfId="13"/>
    <cellStyle name="Normal_AFRPPRIJS.xls" xfId="14"/>
    <cellStyle name="Normal_ATIR-Calc-Uurtarief 2001" xfId="15"/>
    <cellStyle name="Normal_CALCULATIEBLAD.XLS" xfId="16"/>
    <cellStyle name="Normal_MACHINEKST.xls" xfId="17"/>
    <cellStyle name="Normal_Uurloonopbouw model Atir" xfId="18"/>
    <cellStyle name="Normal_Uurtarieven 2000 LEVERANCIER" xfId="19"/>
    <cellStyle name="Normal_Workbook1_AFRPPRIJS.xls" xfId="20"/>
    <cellStyle name="Ongedefinieerd" xfId="21"/>
    <cellStyle name="Procent" xfId="22" builtinId="5"/>
    <cellStyle name="Standaard" xfId="0" builtinId="0"/>
    <cellStyle name="Valuta" xfId="23" builtinId="4"/>
  </cellStyles>
  <dxfs count="1">
    <dxf>
      <fill>
        <patternFill>
          <bgColor indexed="22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showZeros="0" showOutlineSymbols="0" workbookViewId="0">
      <selection activeCell="A26" sqref="A26"/>
    </sheetView>
  </sheetViews>
  <sheetFormatPr defaultColWidth="9.28515625" defaultRowHeight="12.75"/>
  <cols>
    <col min="1" max="1" width="36.7109375" style="36" bestFit="1" customWidth="1"/>
    <col min="2" max="5" width="15.7109375" style="36" customWidth="1"/>
    <col min="6" max="6" width="12.85546875" style="36" bestFit="1" customWidth="1"/>
    <col min="7" max="7" width="2.140625" style="36" customWidth="1"/>
    <col min="8" max="8" width="7.85546875" style="36" customWidth="1"/>
    <col min="9" max="9" width="27" style="36" bestFit="1" customWidth="1"/>
    <col min="10" max="16384" width="9.28515625" style="36"/>
  </cols>
  <sheetData>
    <row r="1" spans="1:8" ht="18">
      <c r="A1" s="33" t="s">
        <v>164</v>
      </c>
      <c r="B1" s="34"/>
      <c r="C1" s="34"/>
      <c r="D1" s="34"/>
      <c r="E1" s="34"/>
      <c r="F1" s="35"/>
      <c r="G1" s="35"/>
      <c r="H1" s="35"/>
    </row>
    <row r="2" spans="1:8" ht="26.1" customHeight="1">
      <c r="A2" s="33" t="s">
        <v>65</v>
      </c>
      <c r="B2" s="26"/>
      <c r="C2" s="26"/>
      <c r="D2" s="26"/>
      <c r="E2" s="26"/>
      <c r="F2" s="37"/>
      <c r="G2" s="37"/>
      <c r="H2" s="37"/>
    </row>
    <row r="3" spans="1:8" ht="15">
      <c r="A3" s="38"/>
      <c r="B3" s="26"/>
      <c r="C3" s="26"/>
      <c r="D3" s="26"/>
      <c r="E3" s="26"/>
      <c r="F3" s="39"/>
      <c r="G3" s="40"/>
      <c r="H3" s="37"/>
    </row>
    <row r="4" spans="1:8" ht="15">
      <c r="A4" s="41" t="s">
        <v>185</v>
      </c>
      <c r="B4" s="42"/>
      <c r="C4" s="42"/>
      <c r="F4" s="43" t="s">
        <v>62</v>
      </c>
      <c r="G4" s="40"/>
      <c r="H4" s="37"/>
    </row>
    <row r="5" spans="1:8" ht="15">
      <c r="A5" s="41"/>
      <c r="B5" s="42"/>
      <c r="C5" s="42"/>
      <c r="F5" s="44"/>
      <c r="G5" s="40"/>
      <c r="H5" s="37"/>
    </row>
    <row r="6" spans="1:8" ht="18" customHeight="1">
      <c r="A6" s="45"/>
      <c r="B6" s="46"/>
      <c r="C6" s="47"/>
      <c r="D6" s="46"/>
      <c r="E6" s="47"/>
      <c r="F6" s="48"/>
      <c r="G6" s="48"/>
      <c r="H6" s="49"/>
    </row>
    <row r="7" spans="1:8" ht="15">
      <c r="A7" s="41"/>
      <c r="B7" s="50"/>
      <c r="C7" s="50"/>
      <c r="D7" s="50"/>
      <c r="E7" s="50"/>
      <c r="F7" s="39"/>
      <c r="G7" s="40"/>
      <c r="H7" s="37"/>
    </row>
    <row r="8" spans="1:8" ht="15">
      <c r="A8" s="41" t="s">
        <v>67</v>
      </c>
      <c r="B8" s="50"/>
      <c r="C8" s="50"/>
      <c r="D8" s="50"/>
      <c r="E8" s="50"/>
      <c r="F8" s="39"/>
      <c r="G8" s="40"/>
      <c r="H8" s="37"/>
    </row>
    <row r="9" spans="1:8" ht="15">
      <c r="A9" s="41"/>
      <c r="B9" s="50"/>
      <c r="C9" s="50"/>
      <c r="D9" s="50"/>
      <c r="E9" s="50"/>
      <c r="F9" s="39"/>
      <c r="G9" s="40"/>
      <c r="H9" s="37"/>
    </row>
    <row r="10" spans="1:8" ht="15">
      <c r="A10" s="41" t="s">
        <v>205</v>
      </c>
      <c r="B10" s="42"/>
      <c r="C10" s="42"/>
      <c r="D10" s="42"/>
      <c r="E10" s="42"/>
      <c r="F10" s="39"/>
      <c r="G10" s="40"/>
      <c r="H10" s="37"/>
    </row>
    <row r="11" spans="1:8" ht="15">
      <c r="A11" s="41"/>
      <c r="B11" s="42"/>
      <c r="C11" s="42"/>
      <c r="D11" s="42"/>
      <c r="E11" s="42"/>
      <c r="F11" s="39"/>
      <c r="G11" s="40"/>
      <c r="H11" s="37"/>
    </row>
    <row r="12" spans="1:8" ht="15">
      <c r="A12" s="41" t="s">
        <v>58</v>
      </c>
      <c r="B12" s="42"/>
      <c r="C12" s="42"/>
      <c r="D12" s="42"/>
      <c r="E12" s="42"/>
      <c r="F12" s="39"/>
      <c r="G12" s="40"/>
      <c r="H12" s="37"/>
    </row>
    <row r="13" spans="1:8" ht="15">
      <c r="A13" s="41"/>
      <c r="B13" s="42"/>
      <c r="C13" s="42"/>
      <c r="D13" s="42"/>
      <c r="E13" s="42"/>
      <c r="F13" s="39"/>
      <c r="G13" s="40"/>
      <c r="H13" s="37"/>
    </row>
    <row r="14" spans="1:8" ht="15">
      <c r="A14" s="41" t="s">
        <v>222</v>
      </c>
      <c r="B14" s="50"/>
      <c r="C14" s="50"/>
      <c r="D14" s="50"/>
      <c r="E14" s="50"/>
      <c r="F14" s="39"/>
      <c r="G14" s="40"/>
      <c r="H14" s="37"/>
    </row>
    <row r="15" spans="1:8" ht="15">
      <c r="A15" s="41"/>
      <c r="B15" s="42"/>
      <c r="C15" s="42"/>
      <c r="D15" s="51"/>
      <c r="E15" s="52"/>
      <c r="F15" s="39"/>
      <c r="G15" s="40"/>
      <c r="H15" s="37"/>
    </row>
    <row r="16" spans="1:8" ht="15">
      <c r="A16" s="41" t="s">
        <v>201</v>
      </c>
      <c r="B16" s="42"/>
      <c r="C16" s="42"/>
      <c r="D16" s="53"/>
      <c r="E16" s="54"/>
      <c r="F16" s="39"/>
      <c r="G16" s="40"/>
      <c r="H16" s="37"/>
    </row>
    <row r="17" spans="1:8" ht="15">
      <c r="A17" s="45"/>
      <c r="B17" s="37"/>
      <c r="C17" s="37"/>
      <c r="D17" s="37"/>
      <c r="E17" s="37"/>
      <c r="F17" s="37"/>
      <c r="G17" s="37"/>
      <c r="H17" s="37"/>
    </row>
    <row r="18" spans="1:8" ht="15">
      <c r="A18" s="41" t="s">
        <v>195</v>
      </c>
      <c r="B18" s="24"/>
      <c r="C18" s="24"/>
      <c r="D18" s="24"/>
      <c r="E18" s="24"/>
      <c r="F18" s="55"/>
      <c r="G18" s="48"/>
      <c r="H18" s="37"/>
    </row>
    <row r="19" spans="1:8" ht="15">
      <c r="A19" s="56"/>
      <c r="B19" s="57"/>
      <c r="C19" s="58"/>
      <c r="D19" s="57"/>
      <c r="E19" s="58"/>
      <c r="F19" s="59"/>
      <c r="G19" s="48"/>
      <c r="H19" s="60"/>
    </row>
    <row r="20" spans="1:8" ht="15">
      <c r="A20" s="41" t="s">
        <v>45</v>
      </c>
      <c r="B20" s="57"/>
      <c r="C20" s="58"/>
      <c r="D20" s="57"/>
      <c r="E20" s="58"/>
      <c r="F20" s="59"/>
      <c r="G20" s="48"/>
      <c r="H20" s="60"/>
    </row>
    <row r="21" spans="1:8" ht="15">
      <c r="A21" s="61"/>
      <c r="B21" s="58"/>
      <c r="C21" s="47"/>
      <c r="D21" s="58"/>
      <c r="E21" s="47"/>
      <c r="F21" s="48"/>
      <c r="G21" s="48"/>
      <c r="H21" s="49"/>
    </row>
    <row r="22" spans="1:8">
      <c r="A22" s="62"/>
      <c r="B22" s="46"/>
      <c r="C22" s="62"/>
      <c r="D22" s="46"/>
      <c r="E22" s="62"/>
      <c r="F22" s="48"/>
      <c r="G22" s="48"/>
      <c r="H22" s="49"/>
    </row>
    <row r="23" spans="1:8">
      <c r="A23" s="37"/>
      <c r="B23" s="63"/>
      <c r="C23" s="46"/>
      <c r="D23" s="63"/>
      <c r="E23" s="46"/>
      <c r="F23" s="48"/>
      <c r="G23" s="48"/>
      <c r="H23" s="49"/>
    </row>
    <row r="24" spans="1:8">
      <c r="A24" s="37"/>
      <c r="B24" s="63"/>
      <c r="C24" s="46"/>
      <c r="D24" s="63"/>
      <c r="E24" s="46"/>
      <c r="F24" s="48"/>
      <c r="G24" s="48"/>
      <c r="H24" s="49"/>
    </row>
    <row r="25" spans="1:8">
      <c r="A25" s="37"/>
      <c r="B25" s="63"/>
      <c r="C25" s="46"/>
      <c r="D25" s="63"/>
      <c r="E25" s="46"/>
      <c r="F25" s="48"/>
      <c r="G25" s="48"/>
      <c r="H25" s="49"/>
    </row>
    <row r="26" spans="1:8">
      <c r="A26" s="37"/>
      <c r="B26" s="63"/>
      <c r="C26" s="46"/>
      <c r="D26" s="63"/>
      <c r="E26" s="46"/>
      <c r="F26" s="64"/>
      <c r="G26" s="65"/>
      <c r="H26" s="66"/>
    </row>
    <row r="27" spans="1:8">
      <c r="A27" s="37"/>
      <c r="B27" s="63"/>
      <c r="C27" s="46"/>
      <c r="D27" s="63"/>
      <c r="E27" s="46"/>
      <c r="F27" s="64"/>
      <c r="G27" s="65"/>
      <c r="H27" s="67"/>
    </row>
    <row r="28" spans="1:8">
      <c r="A28" s="68"/>
      <c r="B28" s="46"/>
      <c r="C28" s="69"/>
      <c r="D28" s="46"/>
      <c r="E28" s="69"/>
      <c r="F28" s="70"/>
      <c r="G28" s="65"/>
      <c r="H28" s="71"/>
    </row>
    <row r="29" spans="1:8">
      <c r="A29" s="72"/>
      <c r="B29" s="46"/>
      <c r="C29" s="72"/>
      <c r="D29" s="46"/>
      <c r="E29" s="72"/>
      <c r="F29" s="73"/>
      <c r="G29" s="65"/>
      <c r="H29" s="71"/>
    </row>
    <row r="30" spans="1:8">
      <c r="A30" s="68"/>
      <c r="B30" s="63"/>
      <c r="C30" s="74"/>
      <c r="D30" s="46"/>
      <c r="E30" s="74"/>
      <c r="F30" s="70"/>
      <c r="G30" s="65"/>
      <c r="H30" s="71"/>
    </row>
    <row r="31" spans="1:8">
      <c r="A31" s="68"/>
      <c r="B31" s="63"/>
      <c r="C31" s="74"/>
      <c r="D31" s="46"/>
      <c r="E31" s="74"/>
      <c r="F31" s="70"/>
      <c r="G31" s="65"/>
      <c r="H31" s="71"/>
    </row>
    <row r="32" spans="1:8">
      <c r="A32" s="75"/>
      <c r="B32" s="75"/>
      <c r="C32" s="75"/>
      <c r="D32" s="75"/>
      <c r="E32" s="75"/>
      <c r="F32" s="76"/>
      <c r="G32" s="35"/>
      <c r="H32" s="35"/>
    </row>
    <row r="33" spans="1:8">
      <c r="A33" s="77"/>
      <c r="B33" s="77"/>
      <c r="C33" s="78"/>
      <c r="D33" s="78"/>
      <c r="E33" s="78"/>
      <c r="F33" s="35"/>
      <c r="G33" s="35"/>
      <c r="H33" s="35"/>
    </row>
    <row r="34" spans="1:8">
      <c r="A34" s="79"/>
      <c r="B34" s="80"/>
      <c r="C34" s="80"/>
      <c r="D34" s="81"/>
      <c r="E34" s="81"/>
      <c r="F34" s="35"/>
      <c r="G34" s="35"/>
      <c r="H34" s="35"/>
    </row>
    <row r="35" spans="1:8">
      <c r="C35" s="82"/>
      <c r="D35" s="82"/>
      <c r="E35" s="82"/>
      <c r="F35" s="10"/>
      <c r="G35" s="10"/>
      <c r="H35" s="10"/>
    </row>
  </sheetData>
  <dataConsolidate/>
  <phoneticPr fontId="7"/>
  <pageMargins left="0.59055118110236227" right="0.59055118110236227" top="0.59055118110236227" bottom="0.78740157480314965" header="0.39370078740157483" footer="0.19685039370078741"/>
  <pageSetup paperSize="9" orientation="portrait"/>
  <headerFooter alignWithMargins="0">
    <oddFooter>&amp;L&amp;"Verdana,Regular"&amp;F-&amp;A
Atir b.v. ©&amp;C&amp;R&amp;"Verdana,Regular"printversie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showGridLines="0" showZeros="0" workbookViewId="0">
      <selection activeCell="C11" sqref="C11"/>
    </sheetView>
  </sheetViews>
  <sheetFormatPr defaultColWidth="9.28515625" defaultRowHeight="12.75"/>
  <cols>
    <col min="1" max="1" width="45.28515625" style="419" customWidth="1"/>
    <col min="2" max="2" width="16.140625" style="419" customWidth="1"/>
    <col min="3" max="3" width="11.42578125" style="419" bestFit="1" customWidth="1"/>
    <col min="4" max="4" width="12.7109375" style="419" customWidth="1"/>
    <col min="5" max="5" width="16.85546875" style="419" bestFit="1" customWidth="1"/>
    <col min="6" max="6" width="13.5703125" style="419" bestFit="1" customWidth="1"/>
    <col min="7" max="7" width="12.42578125" style="419" bestFit="1" customWidth="1"/>
    <col min="8" max="8" width="2.42578125" style="419" customWidth="1"/>
    <col min="9" max="9" width="17.7109375" style="419" customWidth="1"/>
    <col min="10" max="16384" width="9.28515625" style="419"/>
  </cols>
  <sheetData>
    <row r="1" spans="1:9">
      <c r="A1" s="417" t="s">
        <v>81</v>
      </c>
      <c r="B1" s="418"/>
    </row>
    <row r="2" spans="1:9">
      <c r="A2" s="420"/>
      <c r="B2" s="418"/>
    </row>
    <row r="3" spans="1:9" s="414" customFormat="1" ht="15">
      <c r="A3" s="421" t="s">
        <v>85</v>
      </c>
      <c r="B3" s="84" t="s">
        <v>561</v>
      </c>
      <c r="C3" s="415"/>
      <c r="D3" s="415"/>
      <c r="E3" s="415"/>
      <c r="F3" s="422"/>
      <c r="G3" s="422"/>
    </row>
    <row r="4" spans="1:9" s="414" customFormat="1" ht="15">
      <c r="A4" s="421" t="s">
        <v>44</v>
      </c>
      <c r="B4" s="84" t="s">
        <v>107</v>
      </c>
      <c r="C4" s="415"/>
      <c r="D4" s="415"/>
      <c r="E4" s="415"/>
      <c r="F4" s="422"/>
      <c r="G4" s="422"/>
    </row>
    <row r="5" spans="1:9" s="414" customFormat="1" ht="15">
      <c r="A5" s="421" t="s">
        <v>227</v>
      </c>
      <c r="B5" s="84" t="s">
        <v>562</v>
      </c>
      <c r="C5" s="415"/>
      <c r="D5" s="415"/>
      <c r="E5" s="415"/>
      <c r="F5" s="422"/>
      <c r="G5" s="422"/>
    </row>
    <row r="6" spans="1:9" s="414" customFormat="1" ht="15">
      <c r="A6" s="421" t="s">
        <v>115</v>
      </c>
      <c r="B6" s="84" t="s">
        <v>563</v>
      </c>
      <c r="C6" s="415"/>
      <c r="D6" s="415"/>
      <c r="E6" s="415"/>
      <c r="F6" s="422"/>
      <c r="G6" s="422"/>
    </row>
    <row r="7" spans="1:9" s="414" customFormat="1" ht="15">
      <c r="A7" s="421" t="s">
        <v>172</v>
      </c>
      <c r="B7" s="547" t="s">
        <v>229</v>
      </c>
      <c r="C7" s="548"/>
      <c r="D7" s="415"/>
      <c r="E7" s="415"/>
      <c r="F7" s="422"/>
      <c r="G7" s="422"/>
    </row>
    <row r="8" spans="1:9" s="414" customFormat="1" ht="15">
      <c r="A8" s="421" t="s">
        <v>36</v>
      </c>
      <c r="B8" s="329">
        <v>2015</v>
      </c>
      <c r="C8" s="415"/>
      <c r="D8" s="415"/>
      <c r="E8" s="415"/>
      <c r="F8" s="422"/>
      <c r="G8" s="422"/>
    </row>
    <row r="9" spans="1:9" s="414" customFormat="1" ht="15">
      <c r="A9" s="421" t="s">
        <v>116</v>
      </c>
      <c r="B9" s="415" t="s">
        <v>230</v>
      </c>
      <c r="C9" s="415"/>
      <c r="D9" s="415"/>
      <c r="E9" s="415"/>
      <c r="F9" s="422"/>
      <c r="G9" s="422"/>
    </row>
    <row r="10" spans="1:9" s="414" customFormat="1" ht="15">
      <c r="A10" s="421"/>
      <c r="C10" s="423" t="s">
        <v>564</v>
      </c>
      <c r="D10" s="423"/>
      <c r="E10" s="423" t="s">
        <v>1024</v>
      </c>
      <c r="F10" s="424"/>
      <c r="G10" s="424"/>
    </row>
    <row r="11" spans="1:9" s="414" customFormat="1" ht="15">
      <c r="A11" s="420" t="s">
        <v>5</v>
      </c>
      <c r="C11" s="425">
        <f>G44</f>
        <v>0</v>
      </c>
      <c r="E11" s="426" t="s">
        <v>121</v>
      </c>
      <c r="F11" s="424"/>
      <c r="G11" s="424"/>
    </row>
    <row r="12" spans="1:9" s="414" customFormat="1" ht="15">
      <c r="A12" s="420" t="s">
        <v>89</v>
      </c>
      <c r="C12" s="425" t="str">
        <f>G58</f>
        <v>Nader te bepalen</v>
      </c>
      <c r="E12" s="534"/>
      <c r="F12" s="424"/>
      <c r="G12" s="424"/>
    </row>
    <row r="13" spans="1:9" s="414" customFormat="1" ht="15">
      <c r="A13" s="420" t="s">
        <v>186</v>
      </c>
      <c r="C13" s="425" t="s">
        <v>1017</v>
      </c>
      <c r="E13" s="534"/>
      <c r="F13" s="424"/>
      <c r="G13" s="424"/>
    </row>
    <row r="14" spans="1:9" s="414" customFormat="1" ht="15">
      <c r="A14" s="427"/>
      <c r="F14" s="424"/>
      <c r="G14" s="424"/>
    </row>
    <row r="15" spans="1:9" s="414" customFormat="1" ht="15">
      <c r="A15" s="428" t="s">
        <v>133</v>
      </c>
      <c r="B15" s="429"/>
      <c r="C15" s="429"/>
      <c r="D15" s="429"/>
      <c r="E15" s="429"/>
      <c r="F15" s="430"/>
      <c r="G15" s="431"/>
    </row>
    <row r="16" spans="1:9">
      <c r="I16" s="432"/>
    </row>
    <row r="17" spans="1:9" ht="25.5">
      <c r="A17" s="433" t="s">
        <v>38</v>
      </c>
      <c r="C17" s="434" t="s">
        <v>199</v>
      </c>
      <c r="D17" s="434" t="s">
        <v>138</v>
      </c>
      <c r="E17" s="434" t="s">
        <v>139</v>
      </c>
      <c r="F17" s="434" t="s">
        <v>25</v>
      </c>
      <c r="G17" s="435" t="s">
        <v>127</v>
      </c>
      <c r="H17" s="436"/>
      <c r="I17" s="436"/>
    </row>
    <row r="18" spans="1:9">
      <c r="A18" s="437" t="s">
        <v>47</v>
      </c>
      <c r="B18" s="438"/>
      <c r="C18" s="438"/>
      <c r="D18" s="439"/>
      <c r="E18" s="439"/>
      <c r="F18" s="440"/>
      <c r="G18" s="439"/>
      <c r="H18" s="436"/>
      <c r="I18" s="436"/>
    </row>
    <row r="19" spans="1:9">
      <c r="A19" s="441" t="s">
        <v>150</v>
      </c>
      <c r="G19" s="442"/>
    </row>
    <row r="20" spans="1:9">
      <c r="A20" s="443" t="s">
        <v>132</v>
      </c>
      <c r="B20" s="444"/>
      <c r="C20" s="445"/>
      <c r="D20" s="446" t="s">
        <v>1021</v>
      </c>
      <c r="E20" s="542">
        <f>SUM('3-Basis ruimtestaat'!L:L)*'1-Contractblad dag'!C20</f>
        <v>0</v>
      </c>
      <c r="F20" s="448">
        <f>'5-Opbouw uurtarieven'!E47</f>
        <v>0</v>
      </c>
      <c r="G20" s="448">
        <f>F20*E20</f>
        <v>0</v>
      </c>
      <c r="H20" s="449"/>
    </row>
    <row r="21" spans="1:9">
      <c r="A21" s="441" t="s">
        <v>66</v>
      </c>
      <c r="E21" s="543"/>
      <c r="G21" s="442"/>
    </row>
    <row r="22" spans="1:9">
      <c r="A22" s="443" t="s">
        <v>132</v>
      </c>
      <c r="B22" s="444"/>
      <c r="C22" s="445"/>
      <c r="D22" s="446" t="s">
        <v>1021</v>
      </c>
      <c r="E22" s="542">
        <f>SUM('3-Basis ruimtestaat'!L:L)*'1-Contractblad dag'!C22</f>
        <v>0</v>
      </c>
      <c r="F22" s="448">
        <f>'5-Opbouw uurtarieven'!H47</f>
        <v>0</v>
      </c>
      <c r="G22" s="448">
        <f>F22*E22</f>
        <v>0</v>
      </c>
      <c r="H22" s="449"/>
    </row>
    <row r="23" spans="1:9">
      <c r="A23" s="441" t="s">
        <v>42</v>
      </c>
      <c r="C23" s="450"/>
      <c r="E23" s="543"/>
      <c r="G23" s="442"/>
    </row>
    <row r="24" spans="1:9">
      <c r="A24" s="443" t="s">
        <v>132</v>
      </c>
      <c r="B24" s="444"/>
      <c r="C24" s="445"/>
      <c r="D24" s="446" t="s">
        <v>1021</v>
      </c>
      <c r="E24" s="542">
        <f>SUM('3-Basis ruimtestaat'!L:L)*'1-Contractblad dag'!C24</f>
        <v>0</v>
      </c>
      <c r="F24" s="448">
        <f>'5-Opbouw uurtarieven'!K47</f>
        <v>0</v>
      </c>
      <c r="G24" s="448">
        <f>F24*E24</f>
        <v>0</v>
      </c>
      <c r="H24" s="449"/>
    </row>
    <row r="25" spans="1:9">
      <c r="A25" s="441" t="s">
        <v>32</v>
      </c>
      <c r="C25" s="450"/>
      <c r="E25" s="543"/>
      <c r="G25" s="442"/>
    </row>
    <row r="26" spans="1:9">
      <c r="A26" s="443" t="s">
        <v>132</v>
      </c>
      <c r="B26" s="444"/>
      <c r="C26" s="445"/>
      <c r="D26" s="446" t="s">
        <v>1021</v>
      </c>
      <c r="E26" s="542">
        <f>SUM('3-Basis ruimtestaat'!L:L)*'1-Contractblad dag'!C26</f>
        <v>0</v>
      </c>
      <c r="F26" s="448">
        <f>'5-Opbouw uurtarieven'!N47</f>
        <v>0</v>
      </c>
      <c r="G26" s="448">
        <f>F26*E26</f>
        <v>0</v>
      </c>
      <c r="H26" s="449"/>
    </row>
    <row r="27" spans="1:9">
      <c r="A27" s="441" t="s">
        <v>56</v>
      </c>
      <c r="C27" s="450"/>
      <c r="D27" s="447"/>
      <c r="E27" s="544"/>
      <c r="F27" s="448"/>
      <c r="G27" s="448"/>
    </row>
    <row r="28" spans="1:9">
      <c r="A28" s="443" t="s">
        <v>132</v>
      </c>
      <c r="B28" s="444"/>
      <c r="C28" s="445"/>
      <c r="D28" s="446" t="s">
        <v>1021</v>
      </c>
      <c r="E28" s="542">
        <f>SUM('3-Basis ruimtestaat'!L:L)*'1-Contractblad dag'!C28</f>
        <v>0</v>
      </c>
      <c r="F28" s="448">
        <f>'5-Opbouw uurtarieven'!T47</f>
        <v>0</v>
      </c>
      <c r="G28" s="451">
        <f>F28*E28</f>
        <v>0</v>
      </c>
      <c r="I28" s="452" t="s">
        <v>79</v>
      </c>
    </row>
    <row r="29" spans="1:9">
      <c r="A29" s="453"/>
      <c r="C29" s="454">
        <f>SUM(C20:C28)</f>
        <v>0</v>
      </c>
      <c r="D29" s="439"/>
      <c r="E29" s="545">
        <f>SUM(E20:E28)</f>
        <v>0</v>
      </c>
      <c r="F29" s="456"/>
      <c r="G29" s="457">
        <f>SUM(G20:G28)</f>
        <v>0</v>
      </c>
      <c r="I29" s="458" t="e">
        <f>G29/E29</f>
        <v>#DIV/0!</v>
      </c>
    </row>
    <row r="30" spans="1:9">
      <c r="A30" s="453"/>
      <c r="C30" s="454"/>
      <c r="D30" s="439"/>
      <c r="E30" s="455"/>
      <c r="F30" s="456"/>
      <c r="G30" s="459"/>
    </row>
    <row r="31" spans="1:9" ht="25.5">
      <c r="A31" s="437" t="s">
        <v>76</v>
      </c>
      <c r="B31" s="460" t="s">
        <v>199</v>
      </c>
      <c r="C31" s="460" t="s">
        <v>233</v>
      </c>
      <c r="D31" s="434" t="s">
        <v>138</v>
      </c>
      <c r="E31" s="434" t="s">
        <v>139</v>
      </c>
      <c r="F31" s="434" t="s">
        <v>25</v>
      </c>
      <c r="G31" s="435" t="s">
        <v>127</v>
      </c>
      <c r="H31" s="461"/>
      <c r="I31" s="461"/>
    </row>
    <row r="32" spans="1:9">
      <c r="A32" s="441" t="s">
        <v>167</v>
      </c>
      <c r="B32" s="462"/>
      <c r="G32" s="442"/>
      <c r="H32" s="461"/>
      <c r="I32" s="461"/>
    </row>
    <row r="33" spans="1:9">
      <c r="A33" s="443" t="s">
        <v>132</v>
      </c>
      <c r="B33" s="444">
        <f>IF(E$29=0,0,E33/E$29)</f>
        <v>0</v>
      </c>
      <c r="C33" s="535">
        <v>0</v>
      </c>
      <c r="D33" s="446" t="s">
        <v>1021</v>
      </c>
      <c r="E33" s="463"/>
      <c r="F33" s="448">
        <f>'5-Opbouw uurtarieven'!T47</f>
        <v>0</v>
      </c>
      <c r="G33" s="448">
        <f>F33*E33</f>
        <v>0</v>
      </c>
      <c r="H33" s="461"/>
      <c r="I33" s="461"/>
    </row>
    <row r="34" spans="1:9">
      <c r="A34" s="441" t="s">
        <v>74</v>
      </c>
      <c r="B34" s="125"/>
      <c r="C34" s="536"/>
      <c r="F34" s="448"/>
      <c r="G34" s="448"/>
      <c r="H34" s="461"/>
      <c r="I34" s="461"/>
    </row>
    <row r="35" spans="1:9">
      <c r="A35" s="443" t="s">
        <v>132</v>
      </c>
      <c r="B35" s="444">
        <f>IF(E$29=0,0,E35/E$29)</f>
        <v>0</v>
      </c>
      <c r="C35" s="535">
        <v>0</v>
      </c>
      <c r="D35" s="446" t="s">
        <v>1021</v>
      </c>
      <c r="E35" s="463"/>
      <c r="F35" s="448">
        <f>'5-Opbouw uurtarieven'!Z47</f>
        <v>0</v>
      </c>
      <c r="G35" s="448">
        <f>F35*E35</f>
        <v>0</v>
      </c>
      <c r="H35" s="461"/>
      <c r="I35" s="461"/>
    </row>
    <row r="36" spans="1:9">
      <c r="A36" s="441" t="s">
        <v>92</v>
      </c>
      <c r="B36" s="125"/>
      <c r="C36" s="536"/>
      <c r="F36" s="448"/>
      <c r="G36" s="448"/>
      <c r="H36" s="461"/>
      <c r="I36" s="461"/>
    </row>
    <row r="37" spans="1:9">
      <c r="A37" s="443" t="s">
        <v>132</v>
      </c>
      <c r="B37" s="444">
        <f>IF(E$29=0,0,E37/E$29)</f>
        <v>0</v>
      </c>
      <c r="C37" s="535">
        <v>0</v>
      </c>
      <c r="D37" s="446" t="s">
        <v>1021</v>
      </c>
      <c r="E37" s="463"/>
      <c r="F37" s="448">
        <f>'5-Opbouw uurtarieven'!AC47</f>
        <v>0</v>
      </c>
      <c r="G37" s="448">
        <f>F37*E37</f>
        <v>0</v>
      </c>
      <c r="H37" s="461"/>
      <c r="I37" s="461"/>
    </row>
    <row r="38" spans="1:9">
      <c r="A38" s="441" t="s">
        <v>93</v>
      </c>
      <c r="B38" s="125"/>
      <c r="C38" s="537"/>
      <c r="D38" s="447"/>
      <c r="E38" s="447"/>
      <c r="F38" s="448"/>
      <c r="G38" s="448"/>
      <c r="H38" s="461"/>
      <c r="I38" s="461"/>
    </row>
    <row r="39" spans="1:9">
      <c r="A39" s="443" t="s">
        <v>132</v>
      </c>
      <c r="B39" s="464">
        <f>IF(E$29=0,0,E39/E$29)</f>
        <v>0</v>
      </c>
      <c r="C39" s="535">
        <v>0</v>
      </c>
      <c r="D39" s="446" t="s">
        <v>1021</v>
      </c>
      <c r="E39" s="463"/>
      <c r="F39" s="448">
        <f>'5-Opbouw uurtarieven'!AF47</f>
        <v>0</v>
      </c>
      <c r="G39" s="451">
        <f>F39*E39</f>
        <v>0</v>
      </c>
      <c r="H39" s="461"/>
      <c r="I39" s="452" t="s">
        <v>79</v>
      </c>
    </row>
    <row r="40" spans="1:9">
      <c r="A40" s="453"/>
      <c r="B40" s="444">
        <f>IF(E$29=0,0,E40/E$29)</f>
        <v>0</v>
      </c>
      <c r="C40" s="455">
        <f>SUM(C33:C39)</f>
        <v>0</v>
      </c>
      <c r="D40" s="439"/>
      <c r="E40" s="455">
        <f>SUM(E33:E39)</f>
        <v>0</v>
      </c>
      <c r="F40" s="456"/>
      <c r="G40" s="459">
        <f>SUM(G33:G39)</f>
        <v>0</v>
      </c>
      <c r="H40" s="461"/>
      <c r="I40" s="458" t="e">
        <f>G40/E40</f>
        <v>#DIV/0!</v>
      </c>
    </row>
    <row r="41" spans="1:9">
      <c r="A41" s="453"/>
      <c r="B41" s="461"/>
      <c r="C41" s="461"/>
      <c r="D41" s="461"/>
      <c r="E41" s="461"/>
      <c r="F41" s="456"/>
      <c r="G41" s="461"/>
      <c r="H41" s="461"/>
      <c r="I41" s="461"/>
    </row>
    <row r="42" spans="1:9">
      <c r="A42" s="453" t="s">
        <v>168</v>
      </c>
      <c r="B42" s="461"/>
      <c r="C42" s="461"/>
      <c r="D42" s="461"/>
      <c r="E42" s="461"/>
      <c r="F42" s="456"/>
      <c r="G42" s="448">
        <f>('7-Machine-investeringskosten'!D30+'7-Machine-investeringskosten'!D50+'7-Machine-investeringskosten'!D70)</f>
        <v>0</v>
      </c>
      <c r="H42" s="461"/>
      <c r="I42" s="461"/>
    </row>
    <row r="43" spans="1:9">
      <c r="A43" s="453"/>
      <c r="B43" s="461"/>
      <c r="C43" s="461"/>
      <c r="D43" s="461"/>
      <c r="E43" s="461"/>
      <c r="F43" s="456"/>
      <c r="G43" s="461"/>
      <c r="H43" s="461"/>
      <c r="I43" s="461"/>
    </row>
    <row r="44" spans="1:9">
      <c r="A44" s="465" t="s">
        <v>33</v>
      </c>
      <c r="G44" s="466">
        <f>G42+G40+G29</f>
        <v>0</v>
      </c>
      <c r="H44" s="461"/>
      <c r="I44" s="466"/>
    </row>
    <row r="45" spans="1:9">
      <c r="A45" s="467" t="s">
        <v>34</v>
      </c>
      <c r="F45" s="468">
        <v>0.21</v>
      </c>
      <c r="G45" s="451">
        <f>F45*G44</f>
        <v>0</v>
      </c>
      <c r="H45" s="461"/>
      <c r="I45" s="461"/>
    </row>
    <row r="46" spans="1:9">
      <c r="A46" s="467" t="s">
        <v>82</v>
      </c>
      <c r="F46" s="436" t="s">
        <v>162</v>
      </c>
      <c r="G46" s="448">
        <f>G45+G44</f>
        <v>0</v>
      </c>
      <c r="H46" s="461"/>
      <c r="I46" s="461"/>
    </row>
    <row r="47" spans="1:9">
      <c r="A47" s="453"/>
      <c r="B47" s="461"/>
      <c r="C47" s="461"/>
      <c r="D47" s="461"/>
      <c r="E47" s="461"/>
      <c r="F47" s="461"/>
      <c r="G47" s="448"/>
      <c r="H47" s="461"/>
      <c r="I47" s="461"/>
    </row>
    <row r="48" spans="1:9" ht="15">
      <c r="A48" s="469" t="s">
        <v>155</v>
      </c>
      <c r="B48" s="470"/>
      <c r="C48" s="470"/>
      <c r="D48" s="470"/>
      <c r="E48" s="470"/>
      <c r="F48" s="471"/>
      <c r="G48" s="472"/>
    </row>
    <row r="49" spans="1:10">
      <c r="A49" s="453"/>
      <c r="B49" s="461"/>
      <c r="C49" s="461"/>
      <c r="D49" s="461"/>
      <c r="E49" s="461"/>
      <c r="F49" s="461"/>
      <c r="G49" s="461"/>
      <c r="H49" s="461"/>
      <c r="I49" s="461"/>
    </row>
    <row r="50" spans="1:10">
      <c r="A50" s="473"/>
      <c r="B50" s="474"/>
      <c r="C50" s="439" t="s">
        <v>156</v>
      </c>
      <c r="D50" s="439" t="s">
        <v>149</v>
      </c>
      <c r="E50" s="475" t="s">
        <v>157</v>
      </c>
      <c r="F50" s="439" t="s">
        <v>87</v>
      </c>
      <c r="G50" s="439" t="s">
        <v>127</v>
      </c>
      <c r="I50" s="36"/>
      <c r="J50" s="36"/>
    </row>
    <row r="51" spans="1:10">
      <c r="A51" s="476" t="s">
        <v>88</v>
      </c>
      <c r="B51" s="477"/>
      <c r="C51" s="478">
        <v>2</v>
      </c>
      <c r="D51" s="479" t="s">
        <v>1017</v>
      </c>
      <c r="E51" s="530">
        <v>0.55000000000000004</v>
      </c>
      <c r="F51" s="479" t="s">
        <v>1017</v>
      </c>
      <c r="G51" s="479" t="s">
        <v>1017</v>
      </c>
      <c r="H51" s="461"/>
      <c r="I51" s="36"/>
      <c r="J51" s="36"/>
    </row>
    <row r="52" spans="1:10">
      <c r="A52" s="476" t="s">
        <v>219</v>
      </c>
      <c r="B52" s="477"/>
      <c r="C52" s="478">
        <v>2</v>
      </c>
      <c r="D52" s="479" t="s">
        <v>1017</v>
      </c>
      <c r="E52" s="530">
        <v>0.55000000000000004</v>
      </c>
      <c r="F52" s="479" t="s">
        <v>1017</v>
      </c>
      <c r="G52" s="479" t="s">
        <v>1017</v>
      </c>
      <c r="H52" s="461"/>
      <c r="I52" s="36"/>
      <c r="J52" s="36"/>
    </row>
    <row r="53" spans="1:10">
      <c r="A53" s="481" t="s">
        <v>234</v>
      </c>
      <c r="B53" s="482"/>
      <c r="C53" s="478">
        <v>2</v>
      </c>
      <c r="D53" s="479" t="s">
        <v>1017</v>
      </c>
      <c r="E53" s="530">
        <v>0.55000000000000004</v>
      </c>
      <c r="F53" s="479" t="s">
        <v>1017</v>
      </c>
      <c r="G53" s="479" t="s">
        <v>1017</v>
      </c>
      <c r="H53" s="461"/>
      <c r="I53" s="36"/>
      <c r="J53" s="36"/>
    </row>
    <row r="54" spans="1:10">
      <c r="A54" s="476"/>
      <c r="B54" s="477"/>
      <c r="C54" s="478"/>
      <c r="D54" s="479"/>
      <c r="E54" s="483"/>
      <c r="F54" s="448"/>
      <c r="G54" s="480"/>
      <c r="H54" s="461"/>
      <c r="I54" s="36"/>
      <c r="J54" s="36"/>
    </row>
    <row r="55" spans="1:10">
      <c r="A55" s="484" t="s">
        <v>35</v>
      </c>
      <c r="B55" s="482"/>
      <c r="C55" s="485" t="s">
        <v>156</v>
      </c>
      <c r="D55" s="479"/>
      <c r="E55" s="486" t="s">
        <v>1016</v>
      </c>
      <c r="F55" s="486" t="s">
        <v>87</v>
      </c>
      <c r="G55" s="486" t="s">
        <v>127</v>
      </c>
      <c r="H55" s="483"/>
      <c r="I55" s="461"/>
    </row>
    <row r="56" spans="1:10">
      <c r="A56" s="533" t="s">
        <v>1023</v>
      </c>
      <c r="B56" s="482"/>
      <c r="C56" s="478">
        <v>2</v>
      </c>
      <c r="D56" s="479" t="s">
        <v>1017</v>
      </c>
      <c r="E56" s="531">
        <v>600</v>
      </c>
      <c r="F56" s="479" t="s">
        <v>1017</v>
      </c>
      <c r="G56" s="479" t="s">
        <v>1017</v>
      </c>
      <c r="H56" s="488"/>
      <c r="I56" s="461"/>
    </row>
    <row r="57" spans="1:10">
      <c r="A57" s="489"/>
      <c r="B57" s="490"/>
      <c r="C57" s="490"/>
      <c r="E57" s="491"/>
      <c r="F57" s="477"/>
      <c r="G57" s="477"/>
      <c r="H57" s="491"/>
      <c r="I57" s="461"/>
    </row>
    <row r="58" spans="1:10">
      <c r="A58" s="465" t="s">
        <v>33</v>
      </c>
      <c r="E58" s="492"/>
      <c r="G58" s="479" t="s">
        <v>1017</v>
      </c>
      <c r="I58" s="461"/>
    </row>
    <row r="59" spans="1:10">
      <c r="A59" s="467" t="s">
        <v>34</v>
      </c>
      <c r="F59" s="468">
        <v>0.21</v>
      </c>
      <c r="G59" s="451"/>
    </row>
    <row r="60" spans="1:10">
      <c r="A60" s="467" t="s">
        <v>82</v>
      </c>
      <c r="F60" s="436" t="s">
        <v>162</v>
      </c>
      <c r="G60" s="479" t="s">
        <v>1017</v>
      </c>
    </row>
    <row r="61" spans="1:10">
      <c r="I61" s="490"/>
    </row>
    <row r="62" spans="1:10" ht="15">
      <c r="A62" s="469" t="s">
        <v>1025</v>
      </c>
      <c r="B62" s="470"/>
      <c r="C62" s="493"/>
      <c r="D62" s="470"/>
      <c r="E62" s="470"/>
      <c r="F62" s="471"/>
      <c r="G62" s="472"/>
      <c r="H62" s="494"/>
    </row>
    <row r="63" spans="1:10">
      <c r="C63" s="495"/>
      <c r="D63" s="495"/>
      <c r="E63" s="495"/>
      <c r="F63" s="496"/>
      <c r="G63" s="497"/>
      <c r="H63" s="478"/>
      <c r="I63" s="490"/>
    </row>
    <row r="64" spans="1:10" s="499" customFormat="1" ht="25.5">
      <c r="A64" s="498" t="s">
        <v>124</v>
      </c>
      <c r="B64" s="498"/>
      <c r="C64" s="499" t="s">
        <v>1015</v>
      </c>
      <c r="D64" s="500"/>
      <c r="E64" s="501" t="s">
        <v>1014</v>
      </c>
      <c r="F64" s="501" t="s">
        <v>141</v>
      </c>
      <c r="G64" s="501" t="s">
        <v>1020</v>
      </c>
      <c r="H64" s="501"/>
      <c r="I64" s="502"/>
      <c r="J64" s="503"/>
    </row>
    <row r="65" spans="1:10">
      <c r="A65" s="504" t="s">
        <v>1011</v>
      </c>
      <c r="B65" s="504"/>
      <c r="C65" s="504" t="s">
        <v>1019</v>
      </c>
      <c r="D65" s="504"/>
      <c r="E65" s="505"/>
      <c r="F65" s="505"/>
      <c r="G65" s="532"/>
      <c r="H65" s="487"/>
      <c r="I65" s="478"/>
      <c r="J65" s="490"/>
    </row>
    <row r="66" spans="1:10">
      <c r="A66" s="504" t="s">
        <v>1012</v>
      </c>
      <c r="B66" s="504"/>
      <c r="C66" s="504" t="s">
        <v>1019</v>
      </c>
      <c r="D66" s="504"/>
      <c r="E66" s="505"/>
      <c r="F66" s="505"/>
      <c r="G66" s="532"/>
      <c r="H66" s="487"/>
      <c r="I66" s="478"/>
      <c r="J66" s="490"/>
    </row>
    <row r="67" spans="1:10">
      <c r="A67" s="504" t="s">
        <v>1013</v>
      </c>
      <c r="B67" s="504"/>
      <c r="C67" s="504" t="s">
        <v>1019</v>
      </c>
      <c r="D67" s="504"/>
      <c r="E67" s="505"/>
      <c r="F67" s="505"/>
      <c r="G67" s="532"/>
      <c r="H67" s="487"/>
      <c r="I67" s="478"/>
    </row>
    <row r="68" spans="1:10">
      <c r="A68" s="504" t="s">
        <v>1018</v>
      </c>
      <c r="B68" s="504"/>
      <c r="C68" s="504" t="s">
        <v>1019</v>
      </c>
      <c r="D68" s="504"/>
      <c r="E68" s="505"/>
      <c r="F68" s="505"/>
      <c r="G68" s="532"/>
      <c r="H68" s="487"/>
    </row>
    <row r="69" spans="1:10">
      <c r="A69" s="504" t="s">
        <v>1018</v>
      </c>
      <c r="B69" s="504"/>
      <c r="C69" s="504" t="s">
        <v>1019</v>
      </c>
      <c r="D69" s="504"/>
      <c r="E69" s="505"/>
      <c r="F69" s="505"/>
      <c r="G69" s="532"/>
      <c r="H69" s="487"/>
      <c r="I69" s="495"/>
      <c r="J69" s="495"/>
    </row>
    <row r="70" spans="1:10">
      <c r="A70" s="467"/>
      <c r="B70" s="467"/>
      <c r="C70" s="467"/>
      <c r="D70" s="467"/>
      <c r="E70" s="478"/>
      <c r="F70" s="478"/>
      <c r="G70" s="546"/>
      <c r="H70" s="487"/>
      <c r="I70" s="495"/>
      <c r="J70" s="495"/>
    </row>
    <row r="71" spans="1:10">
      <c r="A71" s="467"/>
      <c r="B71" s="467"/>
      <c r="C71" s="467"/>
      <c r="D71" s="467"/>
      <c r="E71" s="478"/>
      <c r="F71" s="478"/>
      <c r="G71" s="546"/>
      <c r="H71" s="487"/>
      <c r="I71" s="495"/>
      <c r="J71" s="495"/>
    </row>
    <row r="73" spans="1:10" ht="15">
      <c r="A73" s="469" t="s">
        <v>1026</v>
      </c>
      <c r="B73" s="470"/>
      <c r="C73" s="493"/>
      <c r="D73" s="470"/>
      <c r="E73" s="470"/>
      <c r="F73" s="471"/>
      <c r="G73" s="472"/>
      <c r="H73" s="494"/>
    </row>
    <row r="74" spans="1:10">
      <c r="C74" s="495"/>
      <c r="D74" s="495"/>
      <c r="E74" s="495"/>
      <c r="F74" s="496"/>
      <c r="G74" s="497"/>
      <c r="H74" s="478"/>
      <c r="I74" s="490"/>
    </row>
    <row r="75" spans="1:10" s="499" customFormat="1" ht="25.5">
      <c r="A75" s="498" t="s">
        <v>124</v>
      </c>
      <c r="B75" s="498"/>
      <c r="C75" s="499" t="s">
        <v>1015</v>
      </c>
      <c r="D75" s="500"/>
      <c r="E75" s="501" t="s">
        <v>1014</v>
      </c>
      <c r="F75" s="501" t="s">
        <v>141</v>
      </c>
      <c r="G75" s="501" t="s">
        <v>1020</v>
      </c>
      <c r="H75" s="501"/>
      <c r="I75" s="502"/>
      <c r="J75" s="503"/>
    </row>
    <row r="76" spans="1:10">
      <c r="A76" s="504" t="s">
        <v>1011</v>
      </c>
      <c r="B76" s="504"/>
      <c r="C76" s="504" t="s">
        <v>1019</v>
      </c>
      <c r="D76" s="504"/>
      <c r="E76" s="505"/>
      <c r="F76" s="505"/>
      <c r="G76" s="532"/>
      <c r="H76" s="487"/>
      <c r="I76" s="478"/>
      <c r="J76" s="490"/>
    </row>
    <row r="77" spans="1:10">
      <c r="A77" s="467" t="s">
        <v>1027</v>
      </c>
      <c r="B77" s="467"/>
      <c r="C77" s="504" t="s">
        <v>1019</v>
      </c>
      <c r="D77" s="504"/>
      <c r="E77" s="505"/>
      <c r="F77" s="505"/>
      <c r="G77" s="532"/>
      <c r="H77" s="487"/>
      <c r="I77" s="478"/>
      <c r="J77" s="490"/>
    </row>
    <row r="78" spans="1:10">
      <c r="A78" s="504" t="s">
        <v>1013</v>
      </c>
      <c r="B78" s="504"/>
      <c r="C78" s="504" t="s">
        <v>1019</v>
      </c>
      <c r="D78" s="504"/>
      <c r="E78" s="505"/>
      <c r="F78" s="505"/>
      <c r="G78" s="532"/>
      <c r="H78" s="487"/>
      <c r="I78" s="478"/>
    </row>
    <row r="79" spans="1:10">
      <c r="A79" s="504" t="s">
        <v>1018</v>
      </c>
      <c r="B79" s="504"/>
      <c r="C79" s="504" t="s">
        <v>1019</v>
      </c>
      <c r="D79" s="504"/>
      <c r="E79" s="505"/>
      <c r="F79" s="505"/>
      <c r="G79" s="532"/>
      <c r="H79" s="487"/>
    </row>
    <row r="80" spans="1:10">
      <c r="A80" s="504" t="s">
        <v>1018</v>
      </c>
      <c r="B80" s="504"/>
      <c r="C80" s="504" t="s">
        <v>1019</v>
      </c>
      <c r="D80" s="504"/>
      <c r="E80" s="505"/>
      <c r="F80" s="505"/>
      <c r="G80" s="532"/>
      <c r="H80" s="487"/>
      <c r="I80" s="495"/>
      <c r="J80" s="495"/>
    </row>
  </sheetData>
  <mergeCells count="1">
    <mergeCell ref="B7:C7"/>
  </mergeCells>
  <phoneticPr fontId="6"/>
  <pageMargins left="0.59055118110236227" right="0.59055118110236227" top="0.59055118110236227" bottom="0.78740157480314965" header="0.39370078740157483" footer="0.19685039370078741"/>
  <pageSetup paperSize="9" orientation="portrait" horizontalDpi="4294967292" verticalDpi="4294967292"/>
  <headerFooter alignWithMargins="0">
    <oddHeader>&amp;L&amp;C&amp;R</oddHeader>
    <oddFooter>&amp;L&amp;"Verdana,Regular"&amp;F-&amp;A
Atir b.v. ©&amp;C&amp;R&amp;"Verdana,Regular"printversie &amp;D</oddFooter>
  </headerFooter>
  <rowBreaks count="1" manualBreakCount="1">
    <brk id="47" max="6" man="1"/>
  </rowBreaks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85"/>
  <sheetViews>
    <sheetView showGridLines="0" showZeros="0" tabSelected="1" workbookViewId="0">
      <pane ySplit="9" topLeftCell="A10" activePane="bottomLeft" state="frozen"/>
      <selection sqref="A1:XFD1048576"/>
      <selection pane="bottomLeft" activeCell="A10" sqref="A10"/>
    </sheetView>
  </sheetViews>
  <sheetFormatPr defaultColWidth="8.7109375" defaultRowHeight="14.1" customHeight="1"/>
  <cols>
    <col min="1" max="1" width="33.5703125" style="36" customWidth="1"/>
    <col min="2" max="2" width="29" style="36" bestFit="1" customWidth="1"/>
    <col min="3" max="3" width="9" style="541" bestFit="1" customWidth="1"/>
    <col min="4" max="4" width="22.42578125" style="522" bestFit="1" customWidth="1"/>
    <col min="5" max="5" width="13.7109375" style="36" bestFit="1" customWidth="1"/>
    <col min="6" max="6" width="10.85546875" style="36" bestFit="1" customWidth="1"/>
    <col min="7" max="7" width="39.5703125" style="36" bestFit="1" customWidth="1"/>
    <col min="8" max="8" width="13.7109375" style="36" bestFit="1" customWidth="1"/>
    <col min="9" max="9" width="7.42578125" style="36" customWidth="1"/>
    <col min="10" max="12" width="12.140625" style="36" customWidth="1"/>
    <col min="13" max="16384" width="8.7109375" style="36"/>
  </cols>
  <sheetData>
    <row r="1" spans="1:12" ht="14.1" customHeight="1">
      <c r="A1" s="380" t="s">
        <v>200</v>
      </c>
      <c r="B1" s="380"/>
      <c r="C1" s="539"/>
      <c r="D1" s="386"/>
      <c r="E1" s="381"/>
      <c r="F1" s="382"/>
      <c r="I1" s="383"/>
      <c r="J1" s="384"/>
      <c r="K1" s="384"/>
      <c r="L1" s="384"/>
    </row>
    <row r="2" spans="1:12" ht="14.1" customHeight="1">
      <c r="A2" s="386"/>
      <c r="B2" s="386"/>
      <c r="C2" s="539"/>
      <c r="D2" s="386"/>
      <c r="E2" s="326"/>
      <c r="F2" s="387"/>
      <c r="G2" s="388"/>
      <c r="H2" s="117"/>
      <c r="I2" s="389"/>
      <c r="J2" s="390"/>
      <c r="K2" s="390"/>
      <c r="L2" s="390"/>
    </row>
    <row r="3" spans="1:12" ht="14.1" customHeight="1">
      <c r="A3" s="83" t="str">
        <f>'1-Contractblad dag'!A3</f>
        <v>Naam opdrachtgever</v>
      </c>
      <c r="B3" s="84" t="str">
        <f>'1-Contractblad dag'!B3</f>
        <v>Openbaar Onderwijs Zwolle en Regio</v>
      </c>
      <c r="C3" s="540"/>
      <c r="D3" s="84"/>
      <c r="F3" s="391"/>
      <c r="G3" s="82"/>
      <c r="H3" s="117"/>
      <c r="I3" s="389"/>
      <c r="J3" s="390"/>
      <c r="K3" s="390"/>
      <c r="L3" s="390"/>
    </row>
    <row r="4" spans="1:12" ht="14.1" customHeight="1">
      <c r="A4" s="83" t="str">
        <f>'1-Contractblad dag'!A4</f>
        <v>Calculatie onderdeel</v>
      </c>
      <c r="B4" s="84" t="s">
        <v>220</v>
      </c>
      <c r="C4" s="540"/>
      <c r="D4" s="84"/>
      <c r="F4" s="392"/>
      <c r="G4" s="82"/>
      <c r="H4" s="117"/>
      <c r="I4" s="389"/>
      <c r="J4" s="390"/>
      <c r="K4" s="390"/>
      <c r="L4" s="390"/>
    </row>
    <row r="5" spans="1:12" ht="14.1" customHeight="1">
      <c r="A5" s="83" t="str">
        <f>'1-Contractblad dag'!A5</f>
        <v>Gebouw/plaats</v>
      </c>
      <c r="B5" s="84" t="str">
        <f>'1-Contractblad dag'!B5</f>
        <v>diversen</v>
      </c>
      <c r="C5" s="540"/>
      <c r="D5" s="84"/>
      <c r="F5" s="391"/>
      <c r="H5" s="117"/>
      <c r="I5" s="389"/>
      <c r="J5" s="390"/>
      <c r="K5" s="390"/>
      <c r="L5" s="390"/>
    </row>
    <row r="6" spans="1:12" ht="14.1" customHeight="1">
      <c r="A6" s="83" t="str">
        <f>'1-Contractblad dag'!A6</f>
        <v>Besteknummer</v>
      </c>
      <c r="B6" s="84" t="str">
        <f>'1-Contractblad dag'!B6</f>
        <v>OOZ-EA-NVB-2015</v>
      </c>
      <c r="C6" s="540"/>
      <c r="D6" s="84"/>
      <c r="F6" s="391"/>
      <c r="H6" s="117"/>
      <c r="I6" s="389"/>
      <c r="J6" s="390"/>
      <c r="K6" s="390"/>
      <c r="L6" s="390"/>
    </row>
    <row r="7" spans="1:12" ht="14.1" customHeight="1">
      <c r="A7" s="83" t="str">
        <f>'1-Contractblad dag'!A7</f>
        <v>Naam leverancier</v>
      </c>
      <c r="B7" s="84" t="str">
        <f>'1-Contractblad dag'!B7</f>
        <v>Atir</v>
      </c>
      <c r="C7" s="540"/>
      <c r="D7" s="84"/>
      <c r="F7" s="391"/>
      <c r="H7" s="117"/>
      <c r="I7" s="389"/>
      <c r="J7" s="390"/>
      <c r="K7" s="390"/>
      <c r="L7" s="390"/>
    </row>
    <row r="8" spans="1:12" ht="14.1" customHeight="1">
      <c r="A8" s="388"/>
      <c r="B8" s="388"/>
      <c r="C8" s="326"/>
      <c r="D8" s="388"/>
      <c r="E8" s="326"/>
      <c r="F8" s="387"/>
      <c r="G8" s="388"/>
      <c r="H8" s="117"/>
      <c r="I8" s="389"/>
      <c r="J8" s="390"/>
      <c r="K8" s="390"/>
      <c r="L8" s="390"/>
    </row>
    <row r="9" spans="1:12" ht="44.1" customHeight="1">
      <c r="A9" s="393" t="s">
        <v>69</v>
      </c>
      <c r="B9" s="393" t="s">
        <v>574</v>
      </c>
      <c r="C9" s="394" t="s">
        <v>239</v>
      </c>
      <c r="D9" s="393" t="s">
        <v>589</v>
      </c>
      <c r="E9" s="394" t="s">
        <v>1010</v>
      </c>
      <c r="F9" s="395" t="s">
        <v>197</v>
      </c>
      <c r="G9" s="393" t="s">
        <v>142</v>
      </c>
      <c r="H9" s="396" t="s">
        <v>169</v>
      </c>
      <c r="I9" s="397" t="s">
        <v>70</v>
      </c>
      <c r="J9" s="398" t="s">
        <v>1008</v>
      </c>
      <c r="K9" s="398" t="s">
        <v>1028</v>
      </c>
      <c r="L9" s="398" t="s">
        <v>1022</v>
      </c>
    </row>
    <row r="10" spans="1:12" s="16" customFormat="1" ht="14.1" customHeight="1">
      <c r="A10" s="399" t="s">
        <v>240</v>
      </c>
      <c r="B10" s="399" t="s">
        <v>567</v>
      </c>
      <c r="C10" s="400">
        <v>2</v>
      </c>
      <c r="D10" s="523"/>
      <c r="E10" s="400">
        <v>0</v>
      </c>
      <c r="F10" s="401" t="s">
        <v>250</v>
      </c>
      <c r="G10" s="399" t="s">
        <v>251</v>
      </c>
      <c r="H10" s="402" t="s">
        <v>547</v>
      </c>
      <c r="I10" s="519">
        <v>51</v>
      </c>
      <c r="J10" s="538">
        <v>205</v>
      </c>
      <c r="K10" s="529"/>
      <c r="L10" s="529"/>
    </row>
    <row r="11" spans="1:12" ht="14.1" customHeight="1">
      <c r="A11" s="399" t="s">
        <v>240</v>
      </c>
      <c r="B11" s="399" t="s">
        <v>567</v>
      </c>
      <c r="C11" s="400">
        <v>2</v>
      </c>
      <c r="D11" s="523"/>
      <c r="E11" s="400">
        <v>0</v>
      </c>
      <c r="F11" s="401" t="s">
        <v>252</v>
      </c>
      <c r="G11" s="399" t="s">
        <v>253</v>
      </c>
      <c r="H11" s="402" t="s">
        <v>547</v>
      </c>
      <c r="I11" s="519">
        <v>47</v>
      </c>
      <c r="J11" s="538">
        <v>205</v>
      </c>
      <c r="K11" s="529"/>
      <c r="L11" s="529"/>
    </row>
    <row r="12" spans="1:12" ht="14.1" customHeight="1">
      <c r="A12" s="399" t="s">
        <v>240</v>
      </c>
      <c r="B12" s="399" t="s">
        <v>567</v>
      </c>
      <c r="C12" s="400">
        <v>2</v>
      </c>
      <c r="D12" s="523"/>
      <c r="E12" s="400">
        <v>0</v>
      </c>
      <c r="F12" s="401" t="s">
        <v>254</v>
      </c>
      <c r="G12" s="399" t="s">
        <v>255</v>
      </c>
      <c r="H12" s="402" t="s">
        <v>548</v>
      </c>
      <c r="I12" s="519">
        <v>10.5</v>
      </c>
      <c r="J12" s="538">
        <v>205</v>
      </c>
      <c r="K12" s="529"/>
      <c r="L12" s="529"/>
    </row>
    <row r="13" spans="1:12" ht="14.1" customHeight="1">
      <c r="A13" s="399" t="s">
        <v>240</v>
      </c>
      <c r="B13" s="399" t="s">
        <v>567</v>
      </c>
      <c r="C13" s="400">
        <v>2</v>
      </c>
      <c r="D13" s="523"/>
      <c r="E13" s="400">
        <v>0</v>
      </c>
      <c r="F13" s="401" t="s">
        <v>256</v>
      </c>
      <c r="G13" s="402" t="s">
        <v>257</v>
      </c>
      <c r="H13" s="402" t="s">
        <v>547</v>
      </c>
      <c r="I13" s="519">
        <v>40</v>
      </c>
      <c r="J13" s="538">
        <v>205</v>
      </c>
      <c r="K13" s="529"/>
      <c r="L13" s="529"/>
    </row>
    <row r="14" spans="1:12" ht="14.1" customHeight="1">
      <c r="A14" s="399" t="s">
        <v>240</v>
      </c>
      <c r="B14" s="399" t="s">
        <v>567</v>
      </c>
      <c r="C14" s="400">
        <v>2</v>
      </c>
      <c r="D14" s="523"/>
      <c r="E14" s="400">
        <v>0</v>
      </c>
      <c r="F14" s="401" t="s">
        <v>258</v>
      </c>
      <c r="G14" s="402" t="s">
        <v>259</v>
      </c>
      <c r="H14" s="402" t="s">
        <v>547</v>
      </c>
      <c r="I14" s="519">
        <v>16.5</v>
      </c>
      <c r="J14" s="538">
        <v>205</v>
      </c>
      <c r="K14" s="529"/>
      <c r="L14" s="529"/>
    </row>
    <row r="15" spans="1:12" ht="14.1" customHeight="1">
      <c r="A15" s="399" t="s">
        <v>240</v>
      </c>
      <c r="B15" s="399" t="s">
        <v>567</v>
      </c>
      <c r="C15" s="400">
        <v>2</v>
      </c>
      <c r="D15" s="523"/>
      <c r="E15" s="400">
        <v>0</v>
      </c>
      <c r="F15" s="401" t="s">
        <v>260</v>
      </c>
      <c r="G15" s="402" t="s">
        <v>259</v>
      </c>
      <c r="H15" s="402" t="s">
        <v>547</v>
      </c>
      <c r="I15" s="519">
        <v>34.5</v>
      </c>
      <c r="J15" s="538">
        <v>205</v>
      </c>
      <c r="K15" s="529"/>
      <c r="L15" s="529"/>
    </row>
    <row r="16" spans="1:12" ht="14.1" customHeight="1">
      <c r="A16" s="399" t="s">
        <v>240</v>
      </c>
      <c r="B16" s="399" t="s">
        <v>567</v>
      </c>
      <c r="C16" s="400">
        <v>2</v>
      </c>
      <c r="D16" s="523"/>
      <c r="E16" s="400">
        <v>0</v>
      </c>
      <c r="F16" s="401" t="s">
        <v>261</v>
      </c>
      <c r="G16" s="402" t="s">
        <v>262</v>
      </c>
      <c r="H16" s="402" t="s">
        <v>547</v>
      </c>
      <c r="I16" s="519">
        <v>10.5</v>
      </c>
      <c r="J16" s="538">
        <v>41</v>
      </c>
      <c r="K16" s="529"/>
      <c r="L16" s="529"/>
    </row>
    <row r="17" spans="1:12" ht="14.1" customHeight="1">
      <c r="A17" s="399" t="s">
        <v>240</v>
      </c>
      <c r="B17" s="399" t="s">
        <v>567</v>
      </c>
      <c r="C17" s="400">
        <v>2</v>
      </c>
      <c r="D17" s="523"/>
      <c r="E17" s="400">
        <v>0</v>
      </c>
      <c r="F17" s="401" t="s">
        <v>263</v>
      </c>
      <c r="G17" s="403" t="s">
        <v>264</v>
      </c>
      <c r="H17" s="402" t="s">
        <v>547</v>
      </c>
      <c r="I17" s="519">
        <v>8.75</v>
      </c>
      <c r="J17" s="538">
        <v>123</v>
      </c>
      <c r="K17" s="529"/>
      <c r="L17" s="529"/>
    </row>
    <row r="18" spans="1:12" ht="14.1" customHeight="1">
      <c r="A18" s="399" t="s">
        <v>240</v>
      </c>
      <c r="B18" s="399" t="s">
        <v>567</v>
      </c>
      <c r="C18" s="400">
        <v>2</v>
      </c>
      <c r="D18" s="523"/>
      <c r="E18" s="400">
        <v>0</v>
      </c>
      <c r="F18" s="401" t="s">
        <v>265</v>
      </c>
      <c r="G18" s="404" t="s">
        <v>266</v>
      </c>
      <c r="H18" s="338" t="s">
        <v>175</v>
      </c>
      <c r="I18" s="519">
        <v>5</v>
      </c>
      <c r="J18" s="538">
        <v>205</v>
      </c>
      <c r="K18" s="529"/>
      <c r="L18" s="529"/>
    </row>
    <row r="19" spans="1:12" ht="14.1" customHeight="1">
      <c r="A19" s="399" t="s">
        <v>240</v>
      </c>
      <c r="B19" s="399" t="s">
        <v>567</v>
      </c>
      <c r="C19" s="400">
        <v>2</v>
      </c>
      <c r="D19" s="526"/>
      <c r="E19" s="405">
        <v>0</v>
      </c>
      <c r="F19" s="406" t="s">
        <v>268</v>
      </c>
      <c r="G19" s="407" t="s">
        <v>269</v>
      </c>
      <c r="H19" s="402" t="s">
        <v>547</v>
      </c>
      <c r="I19" s="519">
        <v>51</v>
      </c>
      <c r="J19" s="538">
        <v>205</v>
      </c>
      <c r="K19" s="529"/>
      <c r="L19" s="529"/>
    </row>
    <row r="20" spans="1:12" ht="14.1" customHeight="1">
      <c r="A20" s="399" t="s">
        <v>240</v>
      </c>
      <c r="B20" s="399" t="s">
        <v>567</v>
      </c>
      <c r="C20" s="400">
        <v>2</v>
      </c>
      <c r="D20" s="523"/>
      <c r="E20" s="400">
        <v>0</v>
      </c>
      <c r="F20" s="401" t="s">
        <v>270</v>
      </c>
      <c r="G20" s="402" t="s">
        <v>271</v>
      </c>
      <c r="H20" s="402" t="s">
        <v>547</v>
      </c>
      <c r="I20" s="519">
        <v>51</v>
      </c>
      <c r="J20" s="538">
        <v>205</v>
      </c>
      <c r="K20" s="529"/>
      <c r="L20" s="529"/>
    </row>
    <row r="21" spans="1:12" ht="14.1" customHeight="1">
      <c r="A21" s="399" t="s">
        <v>240</v>
      </c>
      <c r="B21" s="399" t="s">
        <v>567</v>
      </c>
      <c r="C21" s="400">
        <v>2</v>
      </c>
      <c r="D21" s="523"/>
      <c r="E21" s="400">
        <v>0</v>
      </c>
      <c r="F21" s="401" t="s">
        <v>272</v>
      </c>
      <c r="G21" s="408" t="s">
        <v>273</v>
      </c>
      <c r="H21" s="402" t="s">
        <v>547</v>
      </c>
      <c r="I21" s="519">
        <v>51</v>
      </c>
      <c r="J21" s="538">
        <v>205</v>
      </c>
      <c r="K21" s="529"/>
      <c r="L21" s="529"/>
    </row>
    <row r="22" spans="1:12" ht="14.1" customHeight="1">
      <c r="A22" s="399" t="s">
        <v>240</v>
      </c>
      <c r="B22" s="399" t="s">
        <v>567</v>
      </c>
      <c r="C22" s="400">
        <v>2</v>
      </c>
      <c r="D22" s="523"/>
      <c r="E22" s="400">
        <v>0</v>
      </c>
      <c r="F22" s="401" t="s">
        <v>274</v>
      </c>
      <c r="G22" s="408" t="s">
        <v>275</v>
      </c>
      <c r="H22" s="402" t="s">
        <v>547</v>
      </c>
      <c r="I22" s="519">
        <v>51</v>
      </c>
      <c r="J22" s="538">
        <v>205</v>
      </c>
      <c r="K22" s="529"/>
      <c r="L22" s="529"/>
    </row>
    <row r="23" spans="1:12" ht="14.1" customHeight="1">
      <c r="A23" s="399" t="s">
        <v>240</v>
      </c>
      <c r="B23" s="399" t="s">
        <v>567</v>
      </c>
      <c r="C23" s="400">
        <v>2</v>
      </c>
      <c r="D23" s="523"/>
      <c r="E23" s="400">
        <v>0</v>
      </c>
      <c r="F23" s="401" t="s">
        <v>276</v>
      </c>
      <c r="G23" s="408" t="s">
        <v>262</v>
      </c>
      <c r="H23" s="402" t="s">
        <v>547</v>
      </c>
      <c r="I23" s="519">
        <v>4.5</v>
      </c>
      <c r="J23" s="538">
        <v>41</v>
      </c>
      <c r="K23" s="529"/>
      <c r="L23" s="529"/>
    </row>
    <row r="24" spans="1:12" ht="14.1" customHeight="1">
      <c r="A24" s="399" t="s">
        <v>240</v>
      </c>
      <c r="B24" s="399" t="s">
        <v>567</v>
      </c>
      <c r="C24" s="400">
        <v>2</v>
      </c>
      <c r="D24" s="523"/>
      <c r="E24" s="400">
        <v>0</v>
      </c>
      <c r="F24" s="401" t="s">
        <v>277</v>
      </c>
      <c r="G24" s="408" t="s">
        <v>278</v>
      </c>
      <c r="H24" s="402" t="s">
        <v>548</v>
      </c>
      <c r="I24" s="519">
        <v>7.5</v>
      </c>
      <c r="J24" s="538">
        <v>205</v>
      </c>
      <c r="K24" s="529"/>
      <c r="L24" s="529"/>
    </row>
    <row r="25" spans="1:12" ht="14.1" customHeight="1">
      <c r="A25" s="399" t="s">
        <v>240</v>
      </c>
      <c r="B25" s="399" t="s">
        <v>567</v>
      </c>
      <c r="C25" s="400">
        <v>2</v>
      </c>
      <c r="D25" s="523"/>
      <c r="E25" s="400">
        <v>0</v>
      </c>
      <c r="F25" s="401" t="s">
        <v>279</v>
      </c>
      <c r="G25" s="408" t="s">
        <v>280</v>
      </c>
      <c r="H25" s="402" t="s">
        <v>547</v>
      </c>
      <c r="I25" s="519">
        <v>11.25</v>
      </c>
      <c r="J25" s="538">
        <v>123</v>
      </c>
      <c r="K25" s="529"/>
      <c r="L25" s="529"/>
    </row>
    <row r="26" spans="1:12" ht="14.1" customHeight="1">
      <c r="A26" s="399" t="s">
        <v>240</v>
      </c>
      <c r="B26" s="399" t="s">
        <v>567</v>
      </c>
      <c r="C26" s="400">
        <v>2</v>
      </c>
      <c r="D26" s="523"/>
      <c r="E26" s="400">
        <v>0</v>
      </c>
      <c r="F26" s="401" t="s">
        <v>281</v>
      </c>
      <c r="G26" s="408" t="s">
        <v>282</v>
      </c>
      <c r="H26" s="402" t="s">
        <v>175</v>
      </c>
      <c r="I26" s="519">
        <v>5</v>
      </c>
      <c r="J26" s="538">
        <v>205</v>
      </c>
      <c r="K26" s="529"/>
      <c r="L26" s="529"/>
    </row>
    <row r="27" spans="1:12" ht="14.1" customHeight="1">
      <c r="A27" s="399" t="s">
        <v>240</v>
      </c>
      <c r="B27" s="399" t="s">
        <v>567</v>
      </c>
      <c r="C27" s="400">
        <v>2</v>
      </c>
      <c r="D27" s="523"/>
      <c r="E27" s="400">
        <v>0</v>
      </c>
      <c r="F27" s="401" t="s">
        <v>283</v>
      </c>
      <c r="G27" s="408" t="s">
        <v>284</v>
      </c>
      <c r="H27" s="402" t="s">
        <v>547</v>
      </c>
      <c r="I27" s="519">
        <v>60</v>
      </c>
      <c r="J27" s="538">
        <v>205</v>
      </c>
      <c r="K27" s="529"/>
      <c r="L27" s="529"/>
    </row>
    <row r="28" spans="1:12" ht="14.1" customHeight="1">
      <c r="A28" s="399" t="s">
        <v>240</v>
      </c>
      <c r="B28" s="399" t="s">
        <v>567</v>
      </c>
      <c r="C28" s="400">
        <v>2</v>
      </c>
      <c r="D28" s="523"/>
      <c r="E28" s="400">
        <v>0</v>
      </c>
      <c r="F28" s="401" t="s">
        <v>285</v>
      </c>
      <c r="G28" s="408" t="s">
        <v>286</v>
      </c>
      <c r="H28" s="402" t="s">
        <v>547</v>
      </c>
      <c r="I28" s="519">
        <v>51</v>
      </c>
      <c r="J28" s="538">
        <v>205</v>
      </c>
      <c r="K28" s="529"/>
      <c r="L28" s="529"/>
    </row>
    <row r="29" spans="1:12" ht="14.1" customHeight="1">
      <c r="A29" s="399" t="s">
        <v>240</v>
      </c>
      <c r="B29" s="399" t="s">
        <v>567</v>
      </c>
      <c r="C29" s="400">
        <v>2</v>
      </c>
      <c r="D29" s="523"/>
      <c r="E29" s="400">
        <v>0</v>
      </c>
      <c r="F29" s="401" t="s">
        <v>287</v>
      </c>
      <c r="G29" s="408" t="s">
        <v>288</v>
      </c>
      <c r="H29" s="402" t="s">
        <v>547</v>
      </c>
      <c r="I29" s="519">
        <v>88</v>
      </c>
      <c r="J29" s="538">
        <v>205</v>
      </c>
      <c r="K29" s="529"/>
      <c r="L29" s="529"/>
    </row>
    <row r="30" spans="1:12" ht="14.1" customHeight="1">
      <c r="A30" s="399" t="s">
        <v>240</v>
      </c>
      <c r="B30" s="399" t="s">
        <v>567</v>
      </c>
      <c r="C30" s="400">
        <v>2</v>
      </c>
      <c r="D30" s="523"/>
      <c r="E30" s="400">
        <v>0</v>
      </c>
      <c r="F30" s="401"/>
      <c r="G30" s="408" t="s">
        <v>289</v>
      </c>
      <c r="H30" s="402" t="s">
        <v>547</v>
      </c>
      <c r="I30" s="519">
        <v>14</v>
      </c>
      <c r="J30" s="538">
        <v>205</v>
      </c>
      <c r="K30" s="529"/>
      <c r="L30" s="529"/>
    </row>
    <row r="31" spans="1:12" ht="14.1" customHeight="1">
      <c r="A31" s="399" t="s">
        <v>240</v>
      </c>
      <c r="B31" s="399" t="s">
        <v>567</v>
      </c>
      <c r="C31" s="400">
        <v>2</v>
      </c>
      <c r="D31" s="523"/>
      <c r="E31" s="400">
        <v>0</v>
      </c>
      <c r="F31" s="401" t="s">
        <v>291</v>
      </c>
      <c r="G31" s="408" t="s">
        <v>292</v>
      </c>
      <c r="H31" s="402" t="s">
        <v>547</v>
      </c>
      <c r="I31" s="519">
        <v>57</v>
      </c>
      <c r="J31" s="538">
        <v>205</v>
      </c>
      <c r="K31" s="529"/>
      <c r="L31" s="529"/>
    </row>
    <row r="32" spans="1:12" ht="14.1" customHeight="1">
      <c r="A32" s="399" t="s">
        <v>240</v>
      </c>
      <c r="B32" s="399" t="s">
        <v>567</v>
      </c>
      <c r="C32" s="400">
        <v>2</v>
      </c>
      <c r="D32" s="523"/>
      <c r="E32" s="400">
        <v>0</v>
      </c>
      <c r="F32" s="401" t="s">
        <v>293</v>
      </c>
      <c r="G32" s="408" t="s">
        <v>294</v>
      </c>
      <c r="H32" s="402" t="s">
        <v>547</v>
      </c>
      <c r="I32" s="519">
        <v>54</v>
      </c>
      <c r="J32" s="538">
        <v>205</v>
      </c>
      <c r="K32" s="529"/>
      <c r="L32" s="529"/>
    </row>
    <row r="33" spans="1:12" ht="14.1" customHeight="1">
      <c r="A33" s="399" t="s">
        <v>240</v>
      </c>
      <c r="B33" s="399" t="s">
        <v>567</v>
      </c>
      <c r="C33" s="400">
        <v>2</v>
      </c>
      <c r="D33" s="523"/>
      <c r="E33" s="400">
        <v>0</v>
      </c>
      <c r="F33" s="401" t="s">
        <v>295</v>
      </c>
      <c r="G33" s="408" t="s">
        <v>296</v>
      </c>
      <c r="H33" s="402" t="s">
        <v>547</v>
      </c>
      <c r="I33" s="519">
        <v>10.5</v>
      </c>
      <c r="J33" s="538">
        <v>123</v>
      </c>
      <c r="K33" s="529"/>
      <c r="L33" s="529"/>
    </row>
    <row r="34" spans="1:12" ht="14.1" customHeight="1">
      <c r="A34" s="399" t="s">
        <v>240</v>
      </c>
      <c r="B34" s="399" t="s">
        <v>567</v>
      </c>
      <c r="C34" s="400">
        <v>2</v>
      </c>
      <c r="D34" s="523"/>
      <c r="E34" s="400">
        <v>0</v>
      </c>
      <c r="F34" s="401" t="s">
        <v>297</v>
      </c>
      <c r="G34" s="408" t="s">
        <v>298</v>
      </c>
      <c r="H34" s="402" t="s">
        <v>548</v>
      </c>
      <c r="I34" s="519">
        <v>7</v>
      </c>
      <c r="J34" s="538">
        <v>205</v>
      </c>
      <c r="K34" s="529"/>
      <c r="L34" s="529"/>
    </row>
    <row r="35" spans="1:12" ht="14.1" customHeight="1">
      <c r="A35" s="399" t="s">
        <v>240</v>
      </c>
      <c r="B35" s="399" t="s">
        <v>567</v>
      </c>
      <c r="C35" s="400">
        <v>2</v>
      </c>
      <c r="D35" s="523"/>
      <c r="E35" s="400">
        <v>0</v>
      </c>
      <c r="F35" s="401" t="s">
        <v>299</v>
      </c>
      <c r="G35" s="408" t="s">
        <v>259</v>
      </c>
      <c r="H35" s="402" t="s">
        <v>547</v>
      </c>
      <c r="I35" s="519">
        <v>12</v>
      </c>
      <c r="J35" s="538">
        <v>205</v>
      </c>
      <c r="K35" s="529"/>
      <c r="L35" s="529"/>
    </row>
    <row r="36" spans="1:12" ht="14.1" customHeight="1">
      <c r="A36" s="399" t="s">
        <v>240</v>
      </c>
      <c r="B36" s="399" t="s">
        <v>567</v>
      </c>
      <c r="C36" s="400">
        <v>2</v>
      </c>
      <c r="D36" s="523"/>
      <c r="E36" s="400">
        <v>0</v>
      </c>
      <c r="F36" s="401" t="s">
        <v>300</v>
      </c>
      <c r="G36" s="408" t="s">
        <v>301</v>
      </c>
      <c r="H36" s="402" t="s">
        <v>175</v>
      </c>
      <c r="I36" s="519">
        <v>21</v>
      </c>
      <c r="J36" s="538">
        <v>123</v>
      </c>
      <c r="K36" s="529"/>
      <c r="L36" s="529"/>
    </row>
    <row r="37" spans="1:12" ht="14.1" customHeight="1">
      <c r="A37" s="399" t="s">
        <v>240</v>
      </c>
      <c r="B37" s="399" t="s">
        <v>567</v>
      </c>
      <c r="C37" s="400">
        <v>2</v>
      </c>
      <c r="D37" s="523"/>
      <c r="E37" s="400">
        <v>0</v>
      </c>
      <c r="F37" s="401" t="s">
        <v>302</v>
      </c>
      <c r="G37" s="408" t="s">
        <v>303</v>
      </c>
      <c r="H37" s="402" t="s">
        <v>548</v>
      </c>
      <c r="I37" s="519">
        <v>7</v>
      </c>
      <c r="J37" s="538">
        <v>205</v>
      </c>
      <c r="K37" s="529"/>
      <c r="L37" s="529"/>
    </row>
    <row r="38" spans="1:12" ht="14.1" customHeight="1">
      <c r="A38" s="399" t="s">
        <v>240</v>
      </c>
      <c r="B38" s="399" t="s">
        <v>567</v>
      </c>
      <c r="C38" s="400">
        <v>2</v>
      </c>
      <c r="D38" s="523"/>
      <c r="E38" s="400">
        <v>0</v>
      </c>
      <c r="F38" s="401" t="s">
        <v>304</v>
      </c>
      <c r="G38" s="408" t="s">
        <v>305</v>
      </c>
      <c r="H38" s="402" t="s">
        <v>547</v>
      </c>
      <c r="I38" s="519">
        <v>8.25</v>
      </c>
      <c r="J38" s="538">
        <v>41</v>
      </c>
      <c r="K38" s="529"/>
      <c r="L38" s="529"/>
    </row>
    <row r="39" spans="1:12" ht="14.1" customHeight="1">
      <c r="A39" s="399" t="s">
        <v>240</v>
      </c>
      <c r="B39" s="399" t="s">
        <v>567</v>
      </c>
      <c r="C39" s="400">
        <v>2</v>
      </c>
      <c r="D39" s="523"/>
      <c r="E39" s="400">
        <v>0</v>
      </c>
      <c r="F39" s="401" t="s">
        <v>306</v>
      </c>
      <c r="G39" s="408" t="s">
        <v>257</v>
      </c>
      <c r="H39" s="402" t="s">
        <v>547</v>
      </c>
      <c r="I39" s="519">
        <v>66</v>
      </c>
      <c r="J39" s="538">
        <v>205</v>
      </c>
      <c r="K39" s="529"/>
      <c r="L39" s="529"/>
    </row>
    <row r="40" spans="1:12" ht="14.1" customHeight="1">
      <c r="A40" s="399" t="s">
        <v>240</v>
      </c>
      <c r="B40" s="399" t="s">
        <v>567</v>
      </c>
      <c r="C40" s="400">
        <v>2</v>
      </c>
      <c r="D40" s="523"/>
      <c r="E40" s="400">
        <v>0</v>
      </c>
      <c r="F40" s="401" t="s">
        <v>307</v>
      </c>
      <c r="G40" s="408" t="s">
        <v>259</v>
      </c>
      <c r="H40" s="402" t="s">
        <v>547</v>
      </c>
      <c r="I40" s="519">
        <v>7</v>
      </c>
      <c r="J40" s="538">
        <v>205</v>
      </c>
      <c r="K40" s="529"/>
      <c r="L40" s="529"/>
    </row>
    <row r="41" spans="1:12" ht="14.1" customHeight="1">
      <c r="A41" s="399" t="s">
        <v>240</v>
      </c>
      <c r="B41" s="399" t="s">
        <v>567</v>
      </c>
      <c r="C41" s="400">
        <v>2</v>
      </c>
      <c r="D41" s="523"/>
      <c r="E41" s="400">
        <v>0</v>
      </c>
      <c r="F41" s="401" t="s">
        <v>308</v>
      </c>
      <c r="G41" s="408" t="s">
        <v>309</v>
      </c>
      <c r="H41" s="402" t="s">
        <v>547</v>
      </c>
      <c r="I41" s="519">
        <v>94</v>
      </c>
      <c r="J41" s="538">
        <v>205</v>
      </c>
      <c r="K41" s="529"/>
      <c r="L41" s="529"/>
    </row>
    <row r="42" spans="1:12" ht="14.1" customHeight="1">
      <c r="A42" s="399" t="s">
        <v>240</v>
      </c>
      <c r="B42" s="399" t="s">
        <v>567</v>
      </c>
      <c r="C42" s="400">
        <v>2</v>
      </c>
      <c r="D42" s="523"/>
      <c r="E42" s="400">
        <v>0</v>
      </c>
      <c r="F42" s="401" t="s">
        <v>311</v>
      </c>
      <c r="G42" s="408" t="s">
        <v>309</v>
      </c>
      <c r="H42" s="402" t="s">
        <v>547</v>
      </c>
      <c r="I42" s="519">
        <v>94</v>
      </c>
      <c r="J42" s="538">
        <v>205</v>
      </c>
      <c r="K42" s="529"/>
      <c r="L42" s="529"/>
    </row>
    <row r="43" spans="1:12" ht="14.1" customHeight="1">
      <c r="A43" s="399" t="s">
        <v>240</v>
      </c>
      <c r="B43" s="399" t="s">
        <v>567</v>
      </c>
      <c r="C43" s="400">
        <v>2</v>
      </c>
      <c r="D43" s="523"/>
      <c r="E43" s="400">
        <v>0</v>
      </c>
      <c r="F43" s="401" t="s">
        <v>312</v>
      </c>
      <c r="G43" s="408" t="s">
        <v>257</v>
      </c>
      <c r="H43" s="402" t="s">
        <v>547</v>
      </c>
      <c r="I43" s="519">
        <v>66</v>
      </c>
      <c r="J43" s="538">
        <v>205</v>
      </c>
      <c r="K43" s="529"/>
      <c r="L43" s="529"/>
    </row>
    <row r="44" spans="1:12" ht="14.1" customHeight="1">
      <c r="A44" s="399" t="s">
        <v>240</v>
      </c>
      <c r="B44" s="399" t="s">
        <v>567</v>
      </c>
      <c r="C44" s="400">
        <v>2</v>
      </c>
      <c r="D44" s="523"/>
      <c r="E44" s="400">
        <v>0</v>
      </c>
      <c r="F44" s="401" t="s">
        <v>313</v>
      </c>
      <c r="G44" s="408" t="s">
        <v>259</v>
      </c>
      <c r="H44" s="402" t="s">
        <v>547</v>
      </c>
      <c r="I44" s="519">
        <v>7</v>
      </c>
      <c r="J44" s="538">
        <v>205</v>
      </c>
      <c r="K44" s="529"/>
      <c r="L44" s="529"/>
    </row>
    <row r="45" spans="1:12" ht="14.1" customHeight="1">
      <c r="A45" s="399" t="s">
        <v>240</v>
      </c>
      <c r="B45" s="399" t="s">
        <v>567</v>
      </c>
      <c r="C45" s="400">
        <v>2</v>
      </c>
      <c r="D45" s="523"/>
      <c r="E45" s="400">
        <v>0</v>
      </c>
      <c r="F45" s="401" t="s">
        <v>314</v>
      </c>
      <c r="G45" s="408" t="s">
        <v>315</v>
      </c>
      <c r="H45" s="402" t="s">
        <v>547</v>
      </c>
      <c r="I45" s="519">
        <v>6</v>
      </c>
      <c r="J45" s="538">
        <v>41</v>
      </c>
      <c r="K45" s="529"/>
      <c r="L45" s="529"/>
    </row>
    <row r="46" spans="1:12" ht="14.1" customHeight="1">
      <c r="A46" s="399" t="s">
        <v>240</v>
      </c>
      <c r="B46" s="399" t="s">
        <v>567</v>
      </c>
      <c r="C46" s="400">
        <v>2</v>
      </c>
      <c r="D46" s="523"/>
      <c r="E46" s="400">
        <v>0</v>
      </c>
      <c r="F46" s="401" t="s">
        <v>316</v>
      </c>
      <c r="G46" s="408" t="s">
        <v>317</v>
      </c>
      <c r="H46" s="402" t="s">
        <v>548</v>
      </c>
      <c r="I46" s="519">
        <v>7.5</v>
      </c>
      <c r="J46" s="538">
        <v>205</v>
      </c>
      <c r="K46" s="529"/>
      <c r="L46" s="529"/>
    </row>
    <row r="47" spans="1:12" ht="14.1" customHeight="1">
      <c r="A47" s="399" t="s">
        <v>240</v>
      </c>
      <c r="B47" s="399" t="s">
        <v>567</v>
      </c>
      <c r="C47" s="400">
        <v>2</v>
      </c>
      <c r="D47" s="523"/>
      <c r="E47" s="400">
        <v>0</v>
      </c>
      <c r="F47" s="401" t="s">
        <v>318</v>
      </c>
      <c r="G47" s="408" t="s">
        <v>319</v>
      </c>
      <c r="H47" s="402" t="s">
        <v>547</v>
      </c>
      <c r="I47" s="519">
        <v>7.5</v>
      </c>
      <c r="J47" s="538">
        <v>41</v>
      </c>
      <c r="K47" s="529"/>
      <c r="L47" s="529"/>
    </row>
    <row r="48" spans="1:12" ht="14.1" customHeight="1">
      <c r="A48" s="399" t="s">
        <v>240</v>
      </c>
      <c r="B48" s="399" t="s">
        <v>567</v>
      </c>
      <c r="C48" s="400">
        <v>2</v>
      </c>
      <c r="D48" s="523"/>
      <c r="E48" s="400">
        <v>0</v>
      </c>
      <c r="F48" s="401" t="s">
        <v>320</v>
      </c>
      <c r="G48" s="408" t="s">
        <v>321</v>
      </c>
      <c r="H48" s="402" t="s">
        <v>547</v>
      </c>
      <c r="I48" s="519">
        <v>15</v>
      </c>
      <c r="J48" s="538">
        <v>123</v>
      </c>
      <c r="K48" s="529"/>
      <c r="L48" s="529"/>
    </row>
    <row r="49" spans="1:12" ht="14.1" customHeight="1">
      <c r="A49" s="399" t="s">
        <v>240</v>
      </c>
      <c r="B49" s="399" t="s">
        <v>567</v>
      </c>
      <c r="C49" s="400">
        <v>2</v>
      </c>
      <c r="D49" s="523"/>
      <c r="E49" s="400">
        <v>0</v>
      </c>
      <c r="F49" s="401" t="s">
        <v>322</v>
      </c>
      <c r="G49" s="408" t="s">
        <v>259</v>
      </c>
      <c r="H49" s="402" t="s">
        <v>547</v>
      </c>
      <c r="I49" s="519">
        <v>7.5</v>
      </c>
      <c r="J49" s="538">
        <v>205</v>
      </c>
      <c r="K49" s="529"/>
      <c r="L49" s="529"/>
    </row>
    <row r="50" spans="1:12" ht="14.1" customHeight="1">
      <c r="A50" s="399" t="s">
        <v>240</v>
      </c>
      <c r="B50" s="399" t="s">
        <v>567</v>
      </c>
      <c r="C50" s="400">
        <v>2</v>
      </c>
      <c r="D50" s="523"/>
      <c r="E50" s="400">
        <v>0</v>
      </c>
      <c r="F50" s="401" t="s">
        <v>323</v>
      </c>
      <c r="G50" s="408" t="s">
        <v>259</v>
      </c>
      <c r="H50" s="402" t="s">
        <v>547</v>
      </c>
      <c r="I50" s="519">
        <v>40</v>
      </c>
      <c r="J50" s="538">
        <v>205</v>
      </c>
      <c r="K50" s="529"/>
      <c r="L50" s="529"/>
    </row>
    <row r="51" spans="1:12" ht="14.1" customHeight="1">
      <c r="A51" s="399" t="s">
        <v>240</v>
      </c>
      <c r="B51" s="399" t="s">
        <v>567</v>
      </c>
      <c r="C51" s="400">
        <v>2</v>
      </c>
      <c r="D51" s="523"/>
      <c r="E51" s="400">
        <v>0</v>
      </c>
      <c r="F51" s="401" t="s">
        <v>324</v>
      </c>
      <c r="G51" s="408" t="s">
        <v>325</v>
      </c>
      <c r="H51" s="402" t="s">
        <v>548</v>
      </c>
      <c r="I51" s="519">
        <v>6.75</v>
      </c>
      <c r="J51" s="538">
        <v>205</v>
      </c>
      <c r="K51" s="529"/>
      <c r="L51" s="529"/>
    </row>
    <row r="52" spans="1:12" ht="14.1" customHeight="1">
      <c r="A52" s="399" t="s">
        <v>240</v>
      </c>
      <c r="B52" s="399" t="s">
        <v>567</v>
      </c>
      <c r="C52" s="400">
        <v>2</v>
      </c>
      <c r="D52" s="523"/>
      <c r="E52" s="400">
        <v>1</v>
      </c>
      <c r="F52" s="401" t="s">
        <v>326</v>
      </c>
      <c r="G52" s="408" t="s">
        <v>327</v>
      </c>
      <c r="H52" s="402" t="s">
        <v>547</v>
      </c>
      <c r="I52" s="519">
        <v>6.5</v>
      </c>
      <c r="J52" s="538">
        <v>41</v>
      </c>
      <c r="K52" s="529"/>
      <c r="L52" s="529"/>
    </row>
    <row r="53" spans="1:12" ht="14.1" customHeight="1">
      <c r="A53" s="399" t="s">
        <v>240</v>
      </c>
      <c r="B53" s="399" t="s">
        <v>567</v>
      </c>
      <c r="C53" s="400">
        <v>2</v>
      </c>
      <c r="D53" s="523"/>
      <c r="E53" s="400">
        <v>1</v>
      </c>
      <c r="F53" s="401" t="s">
        <v>328</v>
      </c>
      <c r="G53" s="408" t="s">
        <v>329</v>
      </c>
      <c r="H53" s="402" t="s">
        <v>547</v>
      </c>
      <c r="I53" s="519">
        <v>6.5</v>
      </c>
      <c r="J53" s="538">
        <v>41</v>
      </c>
      <c r="K53" s="529"/>
      <c r="L53" s="529"/>
    </row>
    <row r="54" spans="1:12" ht="14.1" customHeight="1">
      <c r="A54" s="399" t="s">
        <v>240</v>
      </c>
      <c r="B54" s="399" t="s">
        <v>567</v>
      </c>
      <c r="C54" s="400">
        <v>2</v>
      </c>
      <c r="D54" s="523"/>
      <c r="E54" s="400">
        <v>1</v>
      </c>
      <c r="F54" s="401" t="s">
        <v>330</v>
      </c>
      <c r="G54" s="408" t="s">
        <v>331</v>
      </c>
      <c r="H54" s="402" t="s">
        <v>547</v>
      </c>
      <c r="I54" s="519">
        <v>59.5</v>
      </c>
      <c r="J54" s="538">
        <v>205</v>
      </c>
      <c r="K54" s="529"/>
      <c r="L54" s="529"/>
    </row>
    <row r="55" spans="1:12" ht="14.1" customHeight="1">
      <c r="A55" s="399" t="s">
        <v>240</v>
      </c>
      <c r="B55" s="399" t="s">
        <v>567</v>
      </c>
      <c r="C55" s="400">
        <v>2</v>
      </c>
      <c r="D55" s="523"/>
      <c r="E55" s="400">
        <v>1</v>
      </c>
      <c r="F55" s="401" t="s">
        <v>332</v>
      </c>
      <c r="G55" s="408" t="s">
        <v>333</v>
      </c>
      <c r="H55" s="402" t="s">
        <v>547</v>
      </c>
      <c r="I55" s="519">
        <v>45.5</v>
      </c>
      <c r="J55" s="538">
        <v>205</v>
      </c>
      <c r="K55" s="529"/>
      <c r="L55" s="529"/>
    </row>
    <row r="56" spans="1:12" ht="14.1" customHeight="1">
      <c r="A56" s="399" t="s">
        <v>240</v>
      </c>
      <c r="B56" s="399" t="s">
        <v>567</v>
      </c>
      <c r="C56" s="400">
        <v>2</v>
      </c>
      <c r="D56" s="523"/>
      <c r="E56" s="400">
        <v>1</v>
      </c>
      <c r="F56" s="401" t="s">
        <v>334</v>
      </c>
      <c r="G56" s="408" t="s">
        <v>335</v>
      </c>
      <c r="H56" s="402" t="s">
        <v>547</v>
      </c>
      <c r="I56" s="519">
        <v>56</v>
      </c>
      <c r="J56" s="538">
        <v>205</v>
      </c>
      <c r="K56" s="529"/>
      <c r="L56" s="529"/>
    </row>
    <row r="57" spans="1:12" ht="14.1" customHeight="1">
      <c r="A57" s="399" t="s">
        <v>240</v>
      </c>
      <c r="B57" s="399" t="s">
        <v>567</v>
      </c>
      <c r="C57" s="400">
        <v>2</v>
      </c>
      <c r="D57" s="523"/>
      <c r="E57" s="400">
        <v>1</v>
      </c>
      <c r="F57" s="401" t="s">
        <v>336</v>
      </c>
      <c r="G57" s="408" t="s">
        <v>337</v>
      </c>
      <c r="H57" s="402" t="s">
        <v>547</v>
      </c>
      <c r="I57" s="519">
        <v>52</v>
      </c>
      <c r="J57" s="538">
        <v>205</v>
      </c>
      <c r="K57" s="529"/>
      <c r="L57" s="529"/>
    </row>
    <row r="58" spans="1:12" ht="14.1" customHeight="1">
      <c r="A58" s="399" t="s">
        <v>240</v>
      </c>
      <c r="B58" s="399" t="s">
        <v>567</v>
      </c>
      <c r="C58" s="400">
        <v>2</v>
      </c>
      <c r="D58" s="523"/>
      <c r="E58" s="400">
        <v>1</v>
      </c>
      <c r="F58" s="401" t="s">
        <v>338</v>
      </c>
      <c r="G58" s="408" t="s">
        <v>339</v>
      </c>
      <c r="H58" s="402" t="s">
        <v>547</v>
      </c>
      <c r="I58" s="519">
        <v>70</v>
      </c>
      <c r="J58" s="538">
        <v>205</v>
      </c>
      <c r="K58" s="529"/>
      <c r="L58" s="529"/>
    </row>
    <row r="59" spans="1:12" ht="14.1" customHeight="1">
      <c r="A59" s="399" t="s">
        <v>240</v>
      </c>
      <c r="B59" s="399" t="s">
        <v>567</v>
      </c>
      <c r="C59" s="400">
        <v>2</v>
      </c>
      <c r="D59" s="523"/>
      <c r="E59" s="400">
        <v>1</v>
      </c>
      <c r="F59" s="401" t="s">
        <v>340</v>
      </c>
      <c r="G59" s="408" t="s">
        <v>341</v>
      </c>
      <c r="H59" s="402" t="s">
        <v>547</v>
      </c>
      <c r="I59" s="519">
        <v>38</v>
      </c>
      <c r="J59" s="538">
        <v>205</v>
      </c>
      <c r="K59" s="529"/>
      <c r="L59" s="529"/>
    </row>
    <row r="60" spans="1:12" ht="14.1" customHeight="1">
      <c r="A60" s="399" t="s">
        <v>240</v>
      </c>
      <c r="B60" s="399" t="s">
        <v>567</v>
      </c>
      <c r="C60" s="400">
        <v>2</v>
      </c>
      <c r="D60" s="523"/>
      <c r="E60" s="400">
        <v>1</v>
      </c>
      <c r="F60" s="401" t="s">
        <v>342</v>
      </c>
      <c r="G60" s="408" t="s">
        <v>341</v>
      </c>
      <c r="H60" s="402" t="s">
        <v>547</v>
      </c>
      <c r="I60" s="519">
        <v>38</v>
      </c>
      <c r="J60" s="538">
        <v>205</v>
      </c>
      <c r="K60" s="529"/>
      <c r="L60" s="529"/>
    </row>
    <row r="61" spans="1:12" ht="14.1" customHeight="1">
      <c r="A61" s="399" t="s">
        <v>240</v>
      </c>
      <c r="B61" s="399" t="s">
        <v>567</v>
      </c>
      <c r="C61" s="400">
        <v>2</v>
      </c>
      <c r="D61" s="523"/>
      <c r="E61" s="400">
        <v>1</v>
      </c>
      <c r="F61" s="401" t="s">
        <v>343</v>
      </c>
      <c r="G61" s="408" t="s">
        <v>255</v>
      </c>
      <c r="H61" s="402" t="s">
        <v>549</v>
      </c>
      <c r="I61" s="519">
        <v>20</v>
      </c>
      <c r="J61" s="538">
        <v>205</v>
      </c>
      <c r="K61" s="529"/>
      <c r="L61" s="529"/>
    </row>
    <row r="62" spans="1:12" ht="14.1" customHeight="1">
      <c r="A62" s="399" t="s">
        <v>240</v>
      </c>
      <c r="B62" s="399" t="s">
        <v>567</v>
      </c>
      <c r="C62" s="400">
        <v>2</v>
      </c>
      <c r="D62" s="523"/>
      <c r="E62" s="400">
        <v>1</v>
      </c>
      <c r="F62" s="401" t="s">
        <v>344</v>
      </c>
      <c r="G62" s="408" t="s">
        <v>345</v>
      </c>
      <c r="H62" s="402" t="s">
        <v>547</v>
      </c>
      <c r="I62" s="519">
        <v>45</v>
      </c>
      <c r="J62" s="538">
        <v>41</v>
      </c>
      <c r="K62" s="529"/>
      <c r="L62" s="529"/>
    </row>
    <row r="63" spans="1:12" ht="14.1" customHeight="1">
      <c r="A63" s="399" t="s">
        <v>240</v>
      </c>
      <c r="B63" s="399" t="s">
        <v>567</v>
      </c>
      <c r="C63" s="400">
        <v>2</v>
      </c>
      <c r="D63" s="523"/>
      <c r="E63" s="400">
        <v>1</v>
      </c>
      <c r="F63" s="401" t="s">
        <v>346</v>
      </c>
      <c r="G63" s="408" t="s">
        <v>347</v>
      </c>
      <c r="H63" s="402" t="s">
        <v>549</v>
      </c>
      <c r="I63" s="519">
        <v>6</v>
      </c>
      <c r="J63" s="538">
        <v>205</v>
      </c>
      <c r="K63" s="529"/>
      <c r="L63" s="529"/>
    </row>
    <row r="64" spans="1:12" ht="14.1" customHeight="1">
      <c r="A64" s="399" t="s">
        <v>240</v>
      </c>
      <c r="B64" s="399" t="s">
        <v>567</v>
      </c>
      <c r="C64" s="400">
        <v>2</v>
      </c>
      <c r="D64" s="523"/>
      <c r="E64" s="400">
        <v>1</v>
      </c>
      <c r="F64" s="401" t="s">
        <v>348</v>
      </c>
      <c r="G64" s="408" t="s">
        <v>349</v>
      </c>
      <c r="H64" s="402" t="s">
        <v>547</v>
      </c>
      <c r="I64" s="519">
        <v>6.5</v>
      </c>
      <c r="J64" s="538">
        <v>41</v>
      </c>
      <c r="K64" s="529"/>
      <c r="L64" s="529"/>
    </row>
    <row r="65" spans="1:12" ht="14.1" customHeight="1">
      <c r="A65" s="399" t="s">
        <v>240</v>
      </c>
      <c r="B65" s="399" t="s">
        <v>567</v>
      </c>
      <c r="C65" s="400">
        <v>2</v>
      </c>
      <c r="D65" s="523"/>
      <c r="E65" s="400">
        <v>1</v>
      </c>
      <c r="F65" s="401" t="s">
        <v>350</v>
      </c>
      <c r="G65" s="408" t="s">
        <v>351</v>
      </c>
      <c r="H65" s="402" t="s">
        <v>547</v>
      </c>
      <c r="I65" s="519">
        <v>57</v>
      </c>
      <c r="J65" s="538">
        <v>205</v>
      </c>
      <c r="K65" s="529"/>
      <c r="L65" s="529"/>
    </row>
    <row r="66" spans="1:12" ht="14.1" customHeight="1">
      <c r="A66" s="399" t="s">
        <v>240</v>
      </c>
      <c r="B66" s="399" t="s">
        <v>567</v>
      </c>
      <c r="C66" s="400">
        <v>2</v>
      </c>
      <c r="D66" s="523"/>
      <c r="E66" s="400">
        <v>1</v>
      </c>
      <c r="F66" s="401" t="s">
        <v>352</v>
      </c>
      <c r="G66" s="408" t="s">
        <v>353</v>
      </c>
      <c r="H66" s="402" t="s">
        <v>549</v>
      </c>
      <c r="I66" s="519">
        <v>20</v>
      </c>
      <c r="J66" s="538">
        <v>205</v>
      </c>
      <c r="K66" s="529"/>
      <c r="L66" s="529"/>
    </row>
    <row r="67" spans="1:12" ht="14.1" customHeight="1">
      <c r="A67" s="399" t="s">
        <v>240</v>
      </c>
      <c r="B67" s="399" t="s">
        <v>567</v>
      </c>
      <c r="C67" s="400">
        <v>2</v>
      </c>
      <c r="D67" s="523"/>
      <c r="E67" s="400">
        <v>1</v>
      </c>
      <c r="F67" s="401" t="s">
        <v>354</v>
      </c>
      <c r="G67" s="408" t="s">
        <v>355</v>
      </c>
      <c r="H67" s="402" t="s">
        <v>547</v>
      </c>
      <c r="I67" s="519">
        <v>56</v>
      </c>
      <c r="J67" s="538">
        <v>205</v>
      </c>
      <c r="K67" s="529"/>
      <c r="L67" s="529"/>
    </row>
    <row r="68" spans="1:12" ht="14.1" customHeight="1">
      <c r="A68" s="399" t="s">
        <v>240</v>
      </c>
      <c r="B68" s="399" t="s">
        <v>567</v>
      </c>
      <c r="C68" s="400">
        <v>2</v>
      </c>
      <c r="D68" s="523"/>
      <c r="E68" s="400">
        <v>1</v>
      </c>
      <c r="F68" s="401" t="s">
        <v>336</v>
      </c>
      <c r="G68" s="408" t="s">
        <v>356</v>
      </c>
      <c r="H68" s="402" t="s">
        <v>547</v>
      </c>
      <c r="I68" s="519">
        <v>52</v>
      </c>
      <c r="J68" s="538">
        <v>205</v>
      </c>
      <c r="K68" s="529"/>
      <c r="L68" s="529"/>
    </row>
    <row r="69" spans="1:12" ht="14.1" customHeight="1">
      <c r="A69" s="399" t="s">
        <v>240</v>
      </c>
      <c r="B69" s="399" t="s">
        <v>567</v>
      </c>
      <c r="C69" s="400">
        <v>2</v>
      </c>
      <c r="D69" s="523"/>
      <c r="E69" s="400">
        <v>1</v>
      </c>
      <c r="F69" s="401" t="s">
        <v>357</v>
      </c>
      <c r="G69" s="408" t="s">
        <v>358</v>
      </c>
      <c r="H69" s="402" t="s">
        <v>547</v>
      </c>
      <c r="I69" s="519">
        <v>59.5</v>
      </c>
      <c r="J69" s="538">
        <v>205</v>
      </c>
      <c r="K69" s="529"/>
      <c r="L69" s="529"/>
    </row>
    <row r="70" spans="1:12" ht="14.1" customHeight="1">
      <c r="A70" s="399" t="s">
        <v>240</v>
      </c>
      <c r="B70" s="399" t="s">
        <v>567</v>
      </c>
      <c r="C70" s="400">
        <v>2</v>
      </c>
      <c r="D70" s="523"/>
      <c r="E70" s="400">
        <v>1</v>
      </c>
      <c r="F70" s="401" t="s">
        <v>359</v>
      </c>
      <c r="G70" s="408" t="s">
        <v>360</v>
      </c>
      <c r="H70" s="402" t="s">
        <v>547</v>
      </c>
      <c r="I70" s="519">
        <v>45.5</v>
      </c>
      <c r="J70" s="538">
        <v>205</v>
      </c>
      <c r="K70" s="529"/>
      <c r="L70" s="529"/>
    </row>
    <row r="71" spans="1:12" ht="14.1" customHeight="1">
      <c r="A71" s="399" t="s">
        <v>240</v>
      </c>
      <c r="B71" s="399" t="s">
        <v>567</v>
      </c>
      <c r="C71" s="400">
        <v>2</v>
      </c>
      <c r="D71" s="523"/>
      <c r="E71" s="400">
        <v>1</v>
      </c>
      <c r="F71" s="401" t="s">
        <v>361</v>
      </c>
      <c r="G71" s="408" t="s">
        <v>288</v>
      </c>
      <c r="H71" s="402" t="s">
        <v>547</v>
      </c>
      <c r="I71" s="519">
        <v>67.5</v>
      </c>
      <c r="J71" s="538">
        <v>205</v>
      </c>
      <c r="K71" s="529"/>
      <c r="L71" s="529"/>
    </row>
    <row r="72" spans="1:12" ht="14.1" customHeight="1">
      <c r="A72" s="399" t="s">
        <v>240</v>
      </c>
      <c r="B72" s="399" t="s">
        <v>567</v>
      </c>
      <c r="C72" s="400">
        <v>2</v>
      </c>
      <c r="D72" s="523"/>
      <c r="E72" s="400">
        <v>1</v>
      </c>
      <c r="F72" s="401"/>
      <c r="G72" s="408" t="s">
        <v>289</v>
      </c>
      <c r="H72" s="402" t="s">
        <v>547</v>
      </c>
      <c r="I72" s="519">
        <v>22.5</v>
      </c>
      <c r="J72" s="538">
        <v>205</v>
      </c>
      <c r="K72" s="529"/>
      <c r="L72" s="529"/>
    </row>
    <row r="73" spans="1:12" ht="14.1" customHeight="1">
      <c r="A73" s="399" t="s">
        <v>240</v>
      </c>
      <c r="B73" s="399" t="s">
        <v>567</v>
      </c>
      <c r="C73" s="400">
        <v>2</v>
      </c>
      <c r="D73" s="523"/>
      <c r="E73" s="400">
        <v>1</v>
      </c>
      <c r="F73" s="401" t="s">
        <v>362</v>
      </c>
      <c r="G73" s="408" t="s">
        <v>315</v>
      </c>
      <c r="H73" s="402" t="s">
        <v>547</v>
      </c>
      <c r="I73" s="519">
        <v>10</v>
      </c>
      <c r="J73" s="538">
        <v>41</v>
      </c>
      <c r="K73" s="529"/>
      <c r="L73" s="529"/>
    </row>
    <row r="74" spans="1:12" ht="14.1" customHeight="1">
      <c r="A74" s="399" t="s">
        <v>240</v>
      </c>
      <c r="B74" s="399" t="s">
        <v>567</v>
      </c>
      <c r="C74" s="400">
        <v>2</v>
      </c>
      <c r="D74" s="523"/>
      <c r="E74" s="400">
        <v>1</v>
      </c>
      <c r="F74" s="401" t="s">
        <v>363</v>
      </c>
      <c r="G74" s="408" t="s">
        <v>364</v>
      </c>
      <c r="H74" s="402" t="s">
        <v>547</v>
      </c>
      <c r="I74" s="519">
        <v>10</v>
      </c>
      <c r="J74" s="538">
        <v>41</v>
      </c>
      <c r="K74" s="529"/>
      <c r="L74" s="529"/>
    </row>
    <row r="75" spans="1:12" ht="14.1" customHeight="1">
      <c r="A75" s="399" t="s">
        <v>241</v>
      </c>
      <c r="B75" s="521" t="s">
        <v>565</v>
      </c>
      <c r="C75" s="400">
        <v>2</v>
      </c>
      <c r="D75" s="523"/>
      <c r="E75" s="400"/>
      <c r="F75" s="401">
        <v>1</v>
      </c>
      <c r="G75" s="408" t="s">
        <v>365</v>
      </c>
      <c r="H75" s="402" t="s">
        <v>550</v>
      </c>
      <c r="I75" s="519">
        <v>7.8</v>
      </c>
      <c r="J75" s="538">
        <v>205</v>
      </c>
      <c r="K75" s="529"/>
      <c r="L75" s="529"/>
    </row>
    <row r="76" spans="1:12" ht="14.1" customHeight="1">
      <c r="A76" s="399" t="s">
        <v>241</v>
      </c>
      <c r="B76" s="521" t="s">
        <v>565</v>
      </c>
      <c r="C76" s="400">
        <v>2</v>
      </c>
      <c r="D76" s="523"/>
      <c r="E76" s="400"/>
      <c r="F76" s="401">
        <v>2</v>
      </c>
      <c r="G76" s="408" t="s">
        <v>366</v>
      </c>
      <c r="H76" s="402" t="s">
        <v>551</v>
      </c>
      <c r="I76" s="519">
        <v>1.5</v>
      </c>
      <c r="J76" s="538" t="s">
        <v>198</v>
      </c>
      <c r="K76" s="529"/>
      <c r="L76" s="529"/>
    </row>
    <row r="77" spans="1:12" ht="14.1" customHeight="1">
      <c r="A77" s="399" t="s">
        <v>241</v>
      </c>
      <c r="B77" s="521" t="s">
        <v>565</v>
      </c>
      <c r="C77" s="400">
        <v>2</v>
      </c>
      <c r="D77" s="523"/>
      <c r="E77" s="400"/>
      <c r="F77" s="401">
        <v>3</v>
      </c>
      <c r="G77" s="408" t="s">
        <v>259</v>
      </c>
      <c r="H77" s="402" t="s">
        <v>552</v>
      </c>
      <c r="I77" s="519">
        <v>43</v>
      </c>
      <c r="J77" s="538">
        <v>205</v>
      </c>
      <c r="K77" s="529"/>
      <c r="L77" s="529"/>
    </row>
    <row r="78" spans="1:12" ht="14.1" customHeight="1">
      <c r="A78" s="399" t="s">
        <v>241</v>
      </c>
      <c r="B78" s="521" t="s">
        <v>565</v>
      </c>
      <c r="C78" s="400">
        <v>2</v>
      </c>
      <c r="D78" s="523"/>
      <c r="E78" s="400"/>
      <c r="F78" s="401">
        <v>4</v>
      </c>
      <c r="G78" s="408" t="s">
        <v>367</v>
      </c>
      <c r="H78" s="402" t="s">
        <v>551</v>
      </c>
      <c r="I78" s="519">
        <v>3.8</v>
      </c>
      <c r="J78" s="538">
        <v>205</v>
      </c>
      <c r="K78" s="529"/>
      <c r="L78" s="529"/>
    </row>
    <row r="79" spans="1:12" ht="14.1" customHeight="1">
      <c r="A79" s="399" t="s">
        <v>241</v>
      </c>
      <c r="B79" s="521" t="s">
        <v>565</v>
      </c>
      <c r="C79" s="400">
        <v>2</v>
      </c>
      <c r="D79" s="523"/>
      <c r="E79" s="400"/>
      <c r="F79" s="401">
        <v>5</v>
      </c>
      <c r="G79" s="408" t="s">
        <v>367</v>
      </c>
      <c r="H79" s="402" t="s">
        <v>551</v>
      </c>
      <c r="I79" s="519">
        <v>3.8</v>
      </c>
      <c r="J79" s="538">
        <v>205</v>
      </c>
      <c r="K79" s="529"/>
      <c r="L79" s="529"/>
    </row>
    <row r="80" spans="1:12" ht="14.1" customHeight="1">
      <c r="A80" s="399" t="s">
        <v>241</v>
      </c>
      <c r="B80" s="521" t="s">
        <v>565</v>
      </c>
      <c r="C80" s="400">
        <v>2</v>
      </c>
      <c r="D80" s="523"/>
      <c r="E80" s="400"/>
      <c r="F80" s="401">
        <v>6</v>
      </c>
      <c r="G80" s="408" t="s">
        <v>368</v>
      </c>
      <c r="H80" s="402" t="s">
        <v>552</v>
      </c>
      <c r="I80" s="519">
        <v>18</v>
      </c>
      <c r="J80" s="538" t="s">
        <v>198</v>
      </c>
      <c r="K80" s="529"/>
      <c r="L80" s="529"/>
    </row>
    <row r="81" spans="1:12" ht="14.1" customHeight="1">
      <c r="A81" s="399" t="s">
        <v>241</v>
      </c>
      <c r="B81" s="521" t="s">
        <v>565</v>
      </c>
      <c r="C81" s="400">
        <v>2</v>
      </c>
      <c r="D81" s="523"/>
      <c r="E81" s="400"/>
      <c r="F81" s="401">
        <v>7</v>
      </c>
      <c r="G81" s="408" t="s">
        <v>369</v>
      </c>
      <c r="H81" s="402" t="s">
        <v>552</v>
      </c>
      <c r="I81" s="519">
        <v>56</v>
      </c>
      <c r="J81" s="538" t="s">
        <v>198</v>
      </c>
      <c r="K81" s="529"/>
      <c r="L81" s="529"/>
    </row>
    <row r="82" spans="1:12" ht="14.1" customHeight="1">
      <c r="A82" s="399" t="s">
        <v>241</v>
      </c>
      <c r="B82" s="521" t="s">
        <v>565</v>
      </c>
      <c r="C82" s="400">
        <v>2</v>
      </c>
      <c r="D82" s="523"/>
      <c r="E82" s="400"/>
      <c r="F82" s="401">
        <v>8</v>
      </c>
      <c r="G82" s="408" t="s">
        <v>369</v>
      </c>
      <c r="H82" s="402" t="s">
        <v>552</v>
      </c>
      <c r="I82" s="519">
        <v>56</v>
      </c>
      <c r="J82" s="538" t="s">
        <v>198</v>
      </c>
      <c r="K82" s="529"/>
      <c r="L82" s="529"/>
    </row>
    <row r="83" spans="1:12" ht="14.1" customHeight="1">
      <c r="A83" s="409" t="s">
        <v>241</v>
      </c>
      <c r="B83" s="521" t="s">
        <v>565</v>
      </c>
      <c r="C83" s="400">
        <v>2</v>
      </c>
      <c r="D83" s="523"/>
      <c r="E83" s="400"/>
      <c r="F83" s="401">
        <v>9</v>
      </c>
      <c r="G83" s="408" t="s">
        <v>369</v>
      </c>
      <c r="H83" s="408" t="s">
        <v>552</v>
      </c>
      <c r="I83" s="520">
        <v>56</v>
      </c>
      <c r="J83" s="538" t="s">
        <v>198</v>
      </c>
      <c r="K83" s="529"/>
      <c r="L83" s="529"/>
    </row>
    <row r="84" spans="1:12" ht="14.1" customHeight="1">
      <c r="A84" s="399" t="s">
        <v>241</v>
      </c>
      <c r="B84" s="521" t="s">
        <v>565</v>
      </c>
      <c r="C84" s="400">
        <v>2</v>
      </c>
      <c r="D84" s="526"/>
      <c r="E84" s="405"/>
      <c r="F84" s="406">
        <v>10</v>
      </c>
      <c r="G84" s="407" t="s">
        <v>369</v>
      </c>
      <c r="H84" s="407" t="s">
        <v>552</v>
      </c>
      <c r="I84" s="519">
        <v>56</v>
      </c>
      <c r="J84" s="538" t="s">
        <v>198</v>
      </c>
      <c r="K84" s="529"/>
      <c r="L84" s="529"/>
    </row>
    <row r="85" spans="1:12" ht="14.1" customHeight="1">
      <c r="A85" s="399" t="s">
        <v>241</v>
      </c>
      <c r="B85" s="521" t="s">
        <v>565</v>
      </c>
      <c r="C85" s="400">
        <v>2</v>
      </c>
      <c r="D85" s="523"/>
      <c r="E85" s="400"/>
      <c r="F85" s="401">
        <v>11</v>
      </c>
      <c r="G85" s="402" t="s">
        <v>370</v>
      </c>
      <c r="H85" s="402" t="s">
        <v>552</v>
      </c>
      <c r="I85" s="519">
        <v>134</v>
      </c>
      <c r="J85" s="538" t="s">
        <v>198</v>
      </c>
      <c r="K85" s="529"/>
      <c r="L85" s="529"/>
    </row>
    <row r="86" spans="1:12" ht="14.1" customHeight="1">
      <c r="A86" s="399" t="s">
        <v>241</v>
      </c>
      <c r="B86" s="521" t="s">
        <v>565</v>
      </c>
      <c r="C86" s="400">
        <v>2</v>
      </c>
      <c r="D86" s="523"/>
      <c r="E86" s="400"/>
      <c r="F86" s="401">
        <v>12</v>
      </c>
      <c r="G86" s="402" t="s">
        <v>367</v>
      </c>
      <c r="H86" s="402" t="s">
        <v>551</v>
      </c>
      <c r="I86" s="519">
        <v>4.8</v>
      </c>
      <c r="J86" s="538" t="s">
        <v>198</v>
      </c>
      <c r="K86" s="529"/>
      <c r="L86" s="529"/>
    </row>
    <row r="87" spans="1:12" ht="14.1" customHeight="1">
      <c r="A87" s="399" t="s">
        <v>241</v>
      </c>
      <c r="B87" s="521" t="s">
        <v>565</v>
      </c>
      <c r="C87" s="400">
        <v>2</v>
      </c>
      <c r="D87" s="523"/>
      <c r="E87" s="400"/>
      <c r="F87" s="401">
        <v>13</v>
      </c>
      <c r="G87" s="402" t="s">
        <v>367</v>
      </c>
      <c r="H87" s="402" t="s">
        <v>551</v>
      </c>
      <c r="I87" s="519">
        <v>4.8</v>
      </c>
      <c r="J87" s="538">
        <v>205</v>
      </c>
      <c r="K87" s="529"/>
      <c r="L87" s="529"/>
    </row>
    <row r="88" spans="1:12" ht="14.1" customHeight="1">
      <c r="A88" s="399" t="s">
        <v>241</v>
      </c>
      <c r="B88" s="521" t="s">
        <v>565</v>
      </c>
      <c r="C88" s="400">
        <v>2</v>
      </c>
      <c r="D88" s="523"/>
      <c r="E88" s="400"/>
      <c r="F88" s="401">
        <v>14</v>
      </c>
      <c r="G88" s="402" t="s">
        <v>371</v>
      </c>
      <c r="H88" s="402" t="s">
        <v>551</v>
      </c>
      <c r="I88" s="519">
        <v>3.6</v>
      </c>
      <c r="J88" s="538">
        <v>205</v>
      </c>
      <c r="K88" s="529"/>
      <c r="L88" s="529"/>
    </row>
    <row r="89" spans="1:12" ht="14.1" customHeight="1">
      <c r="A89" s="399" t="s">
        <v>241</v>
      </c>
      <c r="B89" s="521" t="s">
        <v>565</v>
      </c>
      <c r="C89" s="400">
        <v>2</v>
      </c>
      <c r="D89" s="523"/>
      <c r="E89" s="400"/>
      <c r="F89" s="401">
        <v>15</v>
      </c>
      <c r="G89" s="402" t="s">
        <v>372</v>
      </c>
      <c r="H89" s="402" t="s">
        <v>552</v>
      </c>
      <c r="I89" s="519">
        <v>41</v>
      </c>
      <c r="J89" s="538">
        <v>205</v>
      </c>
      <c r="K89" s="529"/>
      <c r="L89" s="529"/>
    </row>
    <row r="90" spans="1:12" ht="14.1" customHeight="1">
      <c r="A90" s="399" t="s">
        <v>241</v>
      </c>
      <c r="B90" s="521" t="s">
        <v>565</v>
      </c>
      <c r="C90" s="400">
        <v>2</v>
      </c>
      <c r="D90" s="523"/>
      <c r="E90" s="400"/>
      <c r="F90" s="401">
        <v>16</v>
      </c>
      <c r="G90" s="402" t="s">
        <v>259</v>
      </c>
      <c r="H90" s="402" t="s">
        <v>552</v>
      </c>
      <c r="I90" s="519">
        <v>10</v>
      </c>
      <c r="J90" s="538">
        <v>205</v>
      </c>
      <c r="K90" s="529"/>
      <c r="L90" s="529"/>
    </row>
    <row r="91" spans="1:12" ht="14.1" customHeight="1">
      <c r="A91" s="399" t="s">
        <v>241</v>
      </c>
      <c r="B91" s="521" t="s">
        <v>565</v>
      </c>
      <c r="C91" s="400">
        <v>2</v>
      </c>
      <c r="D91" s="523"/>
      <c r="E91" s="400"/>
      <c r="F91" s="401">
        <v>17</v>
      </c>
      <c r="G91" s="402" t="s">
        <v>373</v>
      </c>
      <c r="H91" s="402" t="s">
        <v>550</v>
      </c>
      <c r="I91" s="519">
        <v>27</v>
      </c>
      <c r="J91" s="538">
        <v>123</v>
      </c>
      <c r="K91" s="529"/>
      <c r="L91" s="529"/>
    </row>
    <row r="92" spans="1:12" ht="14.1" customHeight="1">
      <c r="A92" s="399" t="s">
        <v>241</v>
      </c>
      <c r="B92" s="521" t="s">
        <v>565</v>
      </c>
      <c r="C92" s="400">
        <v>2</v>
      </c>
      <c r="D92" s="523"/>
      <c r="E92" s="400"/>
      <c r="F92" s="401">
        <v>18</v>
      </c>
      <c r="G92" s="402" t="s">
        <v>374</v>
      </c>
      <c r="H92" s="402" t="s">
        <v>550</v>
      </c>
      <c r="I92" s="519">
        <v>40</v>
      </c>
      <c r="J92" s="538">
        <v>205</v>
      </c>
      <c r="K92" s="529"/>
      <c r="L92" s="529"/>
    </row>
    <row r="93" spans="1:12" ht="14.1" customHeight="1">
      <c r="A93" s="399" t="s">
        <v>241</v>
      </c>
      <c r="B93" s="521" t="s">
        <v>565</v>
      </c>
      <c r="C93" s="400">
        <v>2</v>
      </c>
      <c r="D93" s="523"/>
      <c r="E93" s="400"/>
      <c r="F93" s="401">
        <v>19</v>
      </c>
      <c r="G93" s="402" t="s">
        <v>375</v>
      </c>
      <c r="H93" s="402" t="s">
        <v>550</v>
      </c>
      <c r="I93" s="519">
        <v>21</v>
      </c>
      <c r="J93" s="538">
        <v>123</v>
      </c>
      <c r="K93" s="529"/>
      <c r="L93" s="529"/>
    </row>
    <row r="94" spans="1:12" ht="14.1" customHeight="1">
      <c r="A94" s="399" t="s">
        <v>241</v>
      </c>
      <c r="B94" s="521" t="s">
        <v>565</v>
      </c>
      <c r="C94" s="400">
        <v>2</v>
      </c>
      <c r="D94" s="523"/>
      <c r="E94" s="400"/>
      <c r="F94" s="401">
        <v>20</v>
      </c>
      <c r="G94" s="402" t="s">
        <v>368</v>
      </c>
      <c r="H94" s="402" t="s">
        <v>551</v>
      </c>
      <c r="I94" s="519">
        <v>3.4</v>
      </c>
      <c r="J94" s="538" t="s">
        <v>198</v>
      </c>
      <c r="K94" s="529"/>
      <c r="L94" s="529"/>
    </row>
    <row r="95" spans="1:12" ht="14.1" customHeight="1">
      <c r="A95" s="399" t="s">
        <v>241</v>
      </c>
      <c r="B95" s="521" t="s">
        <v>565</v>
      </c>
      <c r="C95" s="400">
        <v>2</v>
      </c>
      <c r="D95" s="523"/>
      <c r="E95" s="400"/>
      <c r="F95" s="401">
        <v>21</v>
      </c>
      <c r="G95" s="402" t="s">
        <v>376</v>
      </c>
      <c r="H95" s="402" t="s">
        <v>552</v>
      </c>
      <c r="I95" s="519">
        <v>3</v>
      </c>
      <c r="J95" s="538">
        <v>205</v>
      </c>
      <c r="K95" s="529"/>
      <c r="L95" s="529"/>
    </row>
    <row r="96" spans="1:12" ht="14.1" customHeight="1">
      <c r="A96" s="399" t="s">
        <v>241</v>
      </c>
      <c r="B96" s="521" t="s">
        <v>565</v>
      </c>
      <c r="C96" s="400">
        <v>2</v>
      </c>
      <c r="D96" s="523"/>
      <c r="E96" s="400"/>
      <c r="F96" s="401">
        <v>22</v>
      </c>
      <c r="G96" s="402" t="s">
        <v>377</v>
      </c>
      <c r="H96" s="402" t="s">
        <v>552</v>
      </c>
      <c r="I96" s="519">
        <v>5</v>
      </c>
      <c r="J96" s="538">
        <v>205</v>
      </c>
      <c r="K96" s="529"/>
      <c r="L96" s="529"/>
    </row>
    <row r="97" spans="1:12" ht="14.1" customHeight="1">
      <c r="A97" s="399" t="s">
        <v>241</v>
      </c>
      <c r="B97" s="521" t="s">
        <v>565</v>
      </c>
      <c r="C97" s="400">
        <v>2</v>
      </c>
      <c r="D97" s="523"/>
      <c r="E97" s="400"/>
      <c r="F97" s="401">
        <v>23</v>
      </c>
      <c r="G97" s="402" t="s">
        <v>367</v>
      </c>
      <c r="H97" s="402" t="s">
        <v>551</v>
      </c>
      <c r="I97" s="519">
        <v>2</v>
      </c>
      <c r="J97" s="538">
        <v>205</v>
      </c>
      <c r="K97" s="529"/>
      <c r="L97" s="529"/>
    </row>
    <row r="98" spans="1:12" ht="14.1" customHeight="1">
      <c r="A98" s="399" t="s">
        <v>241</v>
      </c>
      <c r="B98" s="521" t="s">
        <v>565</v>
      </c>
      <c r="C98" s="400">
        <v>2</v>
      </c>
      <c r="D98" s="523"/>
      <c r="E98" s="400"/>
      <c r="F98" s="401">
        <v>24</v>
      </c>
      <c r="G98" s="402" t="s">
        <v>378</v>
      </c>
      <c r="H98" s="402" t="s">
        <v>550</v>
      </c>
      <c r="I98" s="519">
        <v>8.8000000000000007</v>
      </c>
      <c r="J98" s="538">
        <v>123</v>
      </c>
      <c r="K98" s="529"/>
      <c r="L98" s="529"/>
    </row>
    <row r="99" spans="1:12" ht="14.1" customHeight="1">
      <c r="A99" s="399" t="s">
        <v>241</v>
      </c>
      <c r="B99" s="521" t="s">
        <v>565</v>
      </c>
      <c r="C99" s="400">
        <v>2</v>
      </c>
      <c r="D99" s="523"/>
      <c r="E99" s="400"/>
      <c r="F99" s="401">
        <v>25</v>
      </c>
      <c r="G99" s="402" t="s">
        <v>379</v>
      </c>
      <c r="H99" s="402" t="s">
        <v>550</v>
      </c>
      <c r="I99" s="519">
        <v>9</v>
      </c>
      <c r="J99" s="538">
        <v>123</v>
      </c>
      <c r="K99" s="529"/>
      <c r="L99" s="529"/>
    </row>
    <row r="100" spans="1:12" ht="14.1" customHeight="1">
      <c r="A100" s="399" t="s">
        <v>241</v>
      </c>
      <c r="B100" s="521" t="s">
        <v>565</v>
      </c>
      <c r="C100" s="400">
        <v>2</v>
      </c>
      <c r="D100" s="523"/>
      <c r="E100" s="400"/>
      <c r="F100" s="401">
        <v>26</v>
      </c>
      <c r="G100" s="402" t="s">
        <v>380</v>
      </c>
      <c r="H100" s="402" t="s">
        <v>552</v>
      </c>
      <c r="I100" s="519">
        <v>11.2</v>
      </c>
      <c r="J100" s="538" t="s">
        <v>198</v>
      </c>
      <c r="K100" s="529"/>
      <c r="L100" s="529"/>
    </row>
    <row r="101" spans="1:12" ht="14.1" customHeight="1">
      <c r="A101" s="399" t="s">
        <v>241</v>
      </c>
      <c r="B101" s="521" t="s">
        <v>565</v>
      </c>
      <c r="C101" s="400">
        <v>2</v>
      </c>
      <c r="D101" s="523"/>
      <c r="E101" s="400"/>
      <c r="F101" s="401">
        <v>27</v>
      </c>
      <c r="G101" s="402" t="s">
        <v>367</v>
      </c>
      <c r="H101" s="402" t="s">
        <v>551</v>
      </c>
      <c r="I101" s="519">
        <v>4.4000000000000004</v>
      </c>
      <c r="J101" s="538">
        <v>205</v>
      </c>
      <c r="K101" s="529"/>
      <c r="L101" s="529"/>
    </row>
    <row r="102" spans="1:12" ht="14.1" customHeight="1">
      <c r="A102" s="399" t="s">
        <v>241</v>
      </c>
      <c r="B102" s="521" t="s">
        <v>565</v>
      </c>
      <c r="C102" s="400">
        <v>2</v>
      </c>
      <c r="D102" s="523"/>
      <c r="E102" s="400"/>
      <c r="F102" s="401">
        <v>28</v>
      </c>
      <c r="G102" s="402" t="s">
        <v>367</v>
      </c>
      <c r="H102" s="402" t="s">
        <v>551</v>
      </c>
      <c r="I102" s="519">
        <v>4.4000000000000004</v>
      </c>
      <c r="J102" s="538">
        <v>205</v>
      </c>
      <c r="K102" s="529"/>
      <c r="L102" s="529"/>
    </row>
    <row r="103" spans="1:12" ht="14.1" customHeight="1">
      <c r="A103" s="399" t="s">
        <v>241</v>
      </c>
      <c r="B103" s="521" t="s">
        <v>565</v>
      </c>
      <c r="C103" s="400">
        <v>2</v>
      </c>
      <c r="D103" s="523"/>
      <c r="E103" s="400"/>
      <c r="F103" s="401">
        <v>29</v>
      </c>
      <c r="G103" s="402" t="s">
        <v>381</v>
      </c>
      <c r="H103" s="402" t="s">
        <v>551</v>
      </c>
      <c r="I103" s="519">
        <v>2</v>
      </c>
      <c r="J103" s="538" t="s">
        <v>198</v>
      </c>
      <c r="K103" s="529"/>
      <c r="L103" s="529"/>
    </row>
    <row r="104" spans="1:12" ht="14.1" customHeight="1">
      <c r="A104" s="399" t="s">
        <v>241</v>
      </c>
      <c r="B104" s="521" t="s">
        <v>565</v>
      </c>
      <c r="C104" s="400">
        <v>2</v>
      </c>
      <c r="D104" s="523"/>
      <c r="E104" s="400"/>
      <c r="F104" s="401">
        <v>30</v>
      </c>
      <c r="G104" s="402" t="s">
        <v>368</v>
      </c>
      <c r="H104" s="402" t="s">
        <v>552</v>
      </c>
      <c r="I104" s="519">
        <v>8.8000000000000007</v>
      </c>
      <c r="J104" s="538" t="s">
        <v>198</v>
      </c>
      <c r="K104" s="529"/>
      <c r="L104" s="529"/>
    </row>
    <row r="105" spans="1:12" ht="14.1" customHeight="1">
      <c r="A105" s="399" t="s">
        <v>241</v>
      </c>
      <c r="B105" s="521" t="s">
        <v>565</v>
      </c>
      <c r="C105" s="400">
        <v>2</v>
      </c>
      <c r="D105" s="523"/>
      <c r="E105" s="400"/>
      <c r="F105" s="401">
        <v>31</v>
      </c>
      <c r="G105" s="402" t="s">
        <v>310</v>
      </c>
      <c r="H105" s="402" t="s">
        <v>552</v>
      </c>
      <c r="I105" s="519">
        <v>81.599999999999994</v>
      </c>
      <c r="J105" s="538">
        <v>205</v>
      </c>
      <c r="K105" s="529"/>
      <c r="L105" s="529"/>
    </row>
    <row r="106" spans="1:12" ht="14.1" customHeight="1">
      <c r="A106" s="399" t="s">
        <v>241</v>
      </c>
      <c r="B106" s="521" t="s">
        <v>565</v>
      </c>
      <c r="C106" s="400">
        <v>2</v>
      </c>
      <c r="D106" s="523"/>
      <c r="E106" s="400"/>
      <c r="F106" s="401">
        <v>32</v>
      </c>
      <c r="G106" s="402" t="s">
        <v>266</v>
      </c>
      <c r="H106" s="402" t="s">
        <v>550</v>
      </c>
      <c r="I106" s="519">
        <v>8</v>
      </c>
      <c r="J106" s="538">
        <v>205</v>
      </c>
      <c r="K106" s="529"/>
      <c r="L106" s="529"/>
    </row>
    <row r="107" spans="1:12" ht="14.1" customHeight="1">
      <c r="A107" s="399" t="s">
        <v>241</v>
      </c>
      <c r="B107" s="521" t="s">
        <v>565</v>
      </c>
      <c r="C107" s="400">
        <v>2</v>
      </c>
      <c r="D107" s="523"/>
      <c r="E107" s="400"/>
      <c r="F107" s="401">
        <v>33</v>
      </c>
      <c r="G107" s="402" t="s">
        <v>382</v>
      </c>
      <c r="H107" s="402" t="s">
        <v>552</v>
      </c>
      <c r="I107" s="519">
        <v>46</v>
      </c>
      <c r="J107" s="538">
        <v>205</v>
      </c>
      <c r="K107" s="529"/>
      <c r="L107" s="529"/>
    </row>
    <row r="108" spans="1:12" ht="14.1" customHeight="1">
      <c r="A108" s="399" t="s">
        <v>241</v>
      </c>
      <c r="B108" s="521" t="s">
        <v>565</v>
      </c>
      <c r="C108" s="400">
        <v>2</v>
      </c>
      <c r="D108" s="523"/>
      <c r="E108" s="400"/>
      <c r="F108" s="401">
        <v>34</v>
      </c>
      <c r="G108" s="402" t="s">
        <v>369</v>
      </c>
      <c r="H108" s="402" t="s">
        <v>552</v>
      </c>
      <c r="I108" s="519">
        <v>56</v>
      </c>
      <c r="J108" s="538">
        <v>205</v>
      </c>
      <c r="K108" s="529"/>
      <c r="L108" s="529"/>
    </row>
    <row r="109" spans="1:12" ht="14.1" customHeight="1">
      <c r="A109" s="399" t="s">
        <v>241</v>
      </c>
      <c r="B109" s="521" t="s">
        <v>565</v>
      </c>
      <c r="C109" s="400">
        <v>2</v>
      </c>
      <c r="D109" s="527"/>
      <c r="E109" s="410"/>
      <c r="F109" s="411">
        <v>35</v>
      </c>
      <c r="G109" s="403" t="s">
        <v>365</v>
      </c>
      <c r="H109" s="402" t="s">
        <v>550</v>
      </c>
      <c r="I109" s="519">
        <v>2.5</v>
      </c>
      <c r="J109" s="538">
        <v>205</v>
      </c>
      <c r="K109" s="529"/>
      <c r="L109" s="529"/>
    </row>
    <row r="110" spans="1:12" ht="14.1" customHeight="1">
      <c r="A110" s="409" t="s">
        <v>241</v>
      </c>
      <c r="B110" s="521" t="s">
        <v>565</v>
      </c>
      <c r="C110" s="400">
        <v>2</v>
      </c>
      <c r="D110" s="523"/>
      <c r="E110" s="400"/>
      <c r="F110" s="401">
        <v>36</v>
      </c>
      <c r="G110" s="408" t="s">
        <v>367</v>
      </c>
      <c r="H110" s="338" t="s">
        <v>551</v>
      </c>
      <c r="I110" s="519">
        <v>4.5999999999999996</v>
      </c>
      <c r="J110" s="538">
        <v>205</v>
      </c>
      <c r="K110" s="529"/>
      <c r="L110" s="529"/>
    </row>
    <row r="111" spans="1:12" ht="14.1" customHeight="1">
      <c r="A111" s="399" t="s">
        <v>241</v>
      </c>
      <c r="B111" s="521" t="s">
        <v>565</v>
      </c>
      <c r="C111" s="400">
        <v>2</v>
      </c>
      <c r="D111" s="526"/>
      <c r="E111" s="405"/>
      <c r="F111" s="406">
        <v>37</v>
      </c>
      <c r="G111" s="407" t="s">
        <v>367</v>
      </c>
      <c r="H111" s="402" t="s">
        <v>551</v>
      </c>
      <c r="I111" s="519">
        <v>4.5999999999999996</v>
      </c>
      <c r="J111" s="538">
        <v>205</v>
      </c>
      <c r="K111" s="529"/>
      <c r="L111" s="529"/>
    </row>
    <row r="112" spans="1:12" ht="14.1" customHeight="1">
      <c r="A112" s="399" t="s">
        <v>241</v>
      </c>
      <c r="B112" s="521" t="s">
        <v>565</v>
      </c>
      <c r="C112" s="400">
        <v>2</v>
      </c>
      <c r="D112" s="523"/>
      <c r="E112" s="400"/>
      <c r="F112" s="401">
        <v>38</v>
      </c>
      <c r="G112" s="402" t="s">
        <v>369</v>
      </c>
      <c r="H112" s="402" t="s">
        <v>552</v>
      </c>
      <c r="I112" s="519">
        <v>56</v>
      </c>
      <c r="J112" s="538">
        <v>205</v>
      </c>
      <c r="K112" s="529"/>
      <c r="L112" s="529"/>
    </row>
    <row r="113" spans="1:12" ht="14.1" customHeight="1">
      <c r="A113" s="399" t="s">
        <v>241</v>
      </c>
      <c r="B113" s="521" t="s">
        <v>565</v>
      </c>
      <c r="C113" s="400">
        <v>2</v>
      </c>
      <c r="D113" s="523"/>
      <c r="E113" s="400"/>
      <c r="F113" s="401">
        <v>39</v>
      </c>
      <c r="G113" s="402" t="s">
        <v>369</v>
      </c>
      <c r="H113" s="402" t="s">
        <v>552</v>
      </c>
      <c r="I113" s="519">
        <v>56</v>
      </c>
      <c r="J113" s="538">
        <v>205</v>
      </c>
      <c r="K113" s="529"/>
      <c r="L113" s="529"/>
    </row>
    <row r="114" spans="1:12" ht="14.1" customHeight="1">
      <c r="A114" s="399" t="s">
        <v>241</v>
      </c>
      <c r="B114" s="521" t="s">
        <v>565</v>
      </c>
      <c r="C114" s="400">
        <v>2</v>
      </c>
      <c r="D114" s="523"/>
      <c r="E114" s="400"/>
      <c r="F114" s="401">
        <v>40</v>
      </c>
      <c r="G114" s="402" t="s">
        <v>369</v>
      </c>
      <c r="H114" s="402" t="s">
        <v>552</v>
      </c>
      <c r="I114" s="519">
        <v>56</v>
      </c>
      <c r="J114" s="538">
        <v>205</v>
      </c>
      <c r="K114" s="529"/>
      <c r="L114" s="529"/>
    </row>
    <row r="115" spans="1:12" ht="14.1" customHeight="1">
      <c r="A115" s="399" t="s">
        <v>241</v>
      </c>
      <c r="B115" s="521" t="s">
        <v>565</v>
      </c>
      <c r="C115" s="400">
        <v>2</v>
      </c>
      <c r="D115" s="523"/>
      <c r="E115" s="400"/>
      <c r="F115" s="401"/>
      <c r="G115" s="402" t="s">
        <v>383</v>
      </c>
      <c r="H115" s="402" t="s">
        <v>175</v>
      </c>
      <c r="I115" s="519">
        <v>80</v>
      </c>
      <c r="J115" s="538">
        <v>205</v>
      </c>
      <c r="K115" s="529"/>
      <c r="L115" s="529"/>
    </row>
    <row r="116" spans="1:12" ht="14.1" customHeight="1">
      <c r="A116" s="399" t="s">
        <v>241</v>
      </c>
      <c r="B116" s="521" t="s">
        <v>565</v>
      </c>
      <c r="C116" s="400">
        <v>2</v>
      </c>
      <c r="D116" s="523"/>
      <c r="E116" s="400"/>
      <c r="F116" s="401"/>
      <c r="G116" s="402" t="s">
        <v>259</v>
      </c>
      <c r="H116" s="402" t="s">
        <v>553</v>
      </c>
      <c r="I116" s="519">
        <v>43</v>
      </c>
      <c r="J116" s="538">
        <v>205</v>
      </c>
      <c r="K116" s="529"/>
      <c r="L116" s="529"/>
    </row>
    <row r="117" spans="1:12" ht="14.1" customHeight="1">
      <c r="A117" s="399" t="s">
        <v>241</v>
      </c>
      <c r="B117" s="521" t="s">
        <v>565</v>
      </c>
      <c r="C117" s="400">
        <v>2</v>
      </c>
      <c r="D117" s="523"/>
      <c r="E117" s="400"/>
      <c r="F117" s="401"/>
      <c r="G117" s="402" t="s">
        <v>259</v>
      </c>
      <c r="H117" s="402" t="s">
        <v>553</v>
      </c>
      <c r="I117" s="519">
        <v>46</v>
      </c>
      <c r="J117" s="538">
        <v>205</v>
      </c>
      <c r="K117" s="529"/>
      <c r="L117" s="529"/>
    </row>
    <row r="118" spans="1:12" ht="14.1" customHeight="1">
      <c r="A118" s="399" t="s">
        <v>241</v>
      </c>
      <c r="B118" s="521" t="s">
        <v>565</v>
      </c>
      <c r="C118" s="400">
        <v>2</v>
      </c>
      <c r="D118" s="523"/>
      <c r="E118" s="400"/>
      <c r="F118" s="401"/>
      <c r="G118" s="402" t="s">
        <v>384</v>
      </c>
      <c r="H118" s="402" t="s">
        <v>175</v>
      </c>
      <c r="I118" s="519">
        <v>8</v>
      </c>
      <c r="J118" s="538">
        <v>205</v>
      </c>
      <c r="K118" s="529"/>
      <c r="L118" s="529"/>
    </row>
    <row r="119" spans="1:12" ht="14.1" customHeight="1">
      <c r="A119" s="399" t="s">
        <v>241</v>
      </c>
      <c r="B119" s="521" t="s">
        <v>565</v>
      </c>
      <c r="C119" s="400">
        <v>2</v>
      </c>
      <c r="D119" s="523"/>
      <c r="E119" s="400"/>
      <c r="F119" s="401"/>
      <c r="G119" s="402" t="s">
        <v>385</v>
      </c>
      <c r="H119" s="402" t="s">
        <v>553</v>
      </c>
      <c r="I119" s="519">
        <v>134</v>
      </c>
      <c r="J119" s="538">
        <v>205</v>
      </c>
      <c r="K119" s="529"/>
      <c r="L119" s="529"/>
    </row>
    <row r="120" spans="1:12" ht="14.1" customHeight="1">
      <c r="A120" s="399" t="s">
        <v>241</v>
      </c>
      <c r="B120" s="521" t="s">
        <v>565</v>
      </c>
      <c r="C120" s="400">
        <v>2</v>
      </c>
      <c r="D120" s="523"/>
      <c r="E120" s="400"/>
      <c r="F120" s="401">
        <v>3</v>
      </c>
      <c r="G120" s="402" t="s">
        <v>386</v>
      </c>
      <c r="H120" s="402" t="s">
        <v>553</v>
      </c>
      <c r="I120" s="519">
        <v>56</v>
      </c>
      <c r="J120" s="538">
        <v>205</v>
      </c>
      <c r="K120" s="529"/>
      <c r="L120" s="529"/>
    </row>
    <row r="121" spans="1:12" ht="14.1" customHeight="1">
      <c r="A121" s="399" t="s">
        <v>241</v>
      </c>
      <c r="B121" s="521" t="s">
        <v>565</v>
      </c>
      <c r="C121" s="400">
        <v>2</v>
      </c>
      <c r="D121" s="523"/>
      <c r="E121" s="400"/>
      <c r="F121" s="401">
        <v>4</v>
      </c>
      <c r="G121" s="402" t="s">
        <v>386</v>
      </c>
      <c r="H121" s="402" t="s">
        <v>553</v>
      </c>
      <c r="I121" s="519">
        <v>56</v>
      </c>
      <c r="J121" s="538">
        <v>205</v>
      </c>
      <c r="K121" s="529"/>
      <c r="L121" s="529"/>
    </row>
    <row r="122" spans="1:12" ht="14.1" customHeight="1">
      <c r="A122" s="399" t="s">
        <v>241</v>
      </c>
      <c r="B122" s="521" t="s">
        <v>565</v>
      </c>
      <c r="C122" s="400">
        <v>2</v>
      </c>
      <c r="D122" s="523"/>
      <c r="E122" s="400"/>
      <c r="F122" s="401">
        <v>5</v>
      </c>
      <c r="G122" s="402" t="s">
        <v>386</v>
      </c>
      <c r="H122" s="402" t="s">
        <v>553</v>
      </c>
      <c r="I122" s="519">
        <v>56</v>
      </c>
      <c r="J122" s="538">
        <v>205</v>
      </c>
      <c r="K122" s="529"/>
      <c r="L122" s="529"/>
    </row>
    <row r="123" spans="1:12" ht="14.1" customHeight="1">
      <c r="A123" s="399" t="s">
        <v>241</v>
      </c>
      <c r="B123" s="521" t="s">
        <v>565</v>
      </c>
      <c r="C123" s="400">
        <v>2</v>
      </c>
      <c r="D123" s="523"/>
      <c r="E123" s="400"/>
      <c r="F123" s="401">
        <v>2</v>
      </c>
      <c r="G123" s="402" t="s">
        <v>387</v>
      </c>
      <c r="H123" s="402" t="s">
        <v>553</v>
      </c>
      <c r="I123" s="519">
        <v>56</v>
      </c>
      <c r="J123" s="538" t="s">
        <v>198</v>
      </c>
      <c r="K123" s="529"/>
      <c r="L123" s="529"/>
    </row>
    <row r="124" spans="1:12" ht="14.1" customHeight="1">
      <c r="A124" s="399" t="s">
        <v>241</v>
      </c>
      <c r="B124" s="521" t="s">
        <v>565</v>
      </c>
      <c r="C124" s="400">
        <v>2</v>
      </c>
      <c r="D124" s="523"/>
      <c r="E124" s="400"/>
      <c r="F124" s="401" t="s">
        <v>388</v>
      </c>
      <c r="G124" s="402" t="s">
        <v>389</v>
      </c>
      <c r="H124" s="402"/>
      <c r="I124" s="519"/>
      <c r="J124" s="538" t="s">
        <v>198</v>
      </c>
      <c r="K124" s="529"/>
      <c r="L124" s="529"/>
    </row>
    <row r="125" spans="1:12" ht="14.1" customHeight="1">
      <c r="A125" s="399" t="s">
        <v>241</v>
      </c>
      <c r="B125" s="521" t="s">
        <v>565</v>
      </c>
      <c r="C125" s="400">
        <v>2</v>
      </c>
      <c r="D125" s="523"/>
      <c r="E125" s="400"/>
      <c r="F125" s="401"/>
      <c r="G125" s="402" t="s">
        <v>390</v>
      </c>
      <c r="H125" s="402" t="s">
        <v>175</v>
      </c>
      <c r="I125" s="519">
        <v>15</v>
      </c>
      <c r="J125" s="538">
        <v>123</v>
      </c>
      <c r="K125" s="529"/>
      <c r="L125" s="529"/>
    </row>
    <row r="126" spans="1:12" ht="14.1" customHeight="1">
      <c r="A126" s="399" t="s">
        <v>241</v>
      </c>
      <c r="B126" s="521" t="s">
        <v>565</v>
      </c>
      <c r="C126" s="400">
        <v>2</v>
      </c>
      <c r="D126" s="523"/>
      <c r="E126" s="400"/>
      <c r="F126" s="401">
        <v>1</v>
      </c>
      <c r="G126" s="402" t="s">
        <v>386</v>
      </c>
      <c r="H126" s="402" t="s">
        <v>553</v>
      </c>
      <c r="I126" s="519">
        <v>56</v>
      </c>
      <c r="J126" s="538">
        <v>205</v>
      </c>
      <c r="K126" s="529"/>
      <c r="L126" s="529"/>
    </row>
    <row r="127" spans="1:12" ht="14.1" customHeight="1">
      <c r="A127" s="399" t="s">
        <v>241</v>
      </c>
      <c r="B127" s="521" t="s">
        <v>565</v>
      </c>
      <c r="C127" s="400">
        <v>2</v>
      </c>
      <c r="D127" s="523"/>
      <c r="E127" s="400"/>
      <c r="F127" s="401">
        <v>2</v>
      </c>
      <c r="G127" s="402" t="s">
        <v>386</v>
      </c>
      <c r="H127" s="402" t="s">
        <v>553</v>
      </c>
      <c r="I127" s="519">
        <v>56</v>
      </c>
      <c r="J127" s="538">
        <v>205</v>
      </c>
      <c r="K127" s="529"/>
      <c r="L127" s="529"/>
    </row>
    <row r="128" spans="1:12" ht="14.1" customHeight="1">
      <c r="A128" s="399" t="s">
        <v>241</v>
      </c>
      <c r="B128" s="521" t="s">
        <v>565</v>
      </c>
      <c r="C128" s="400">
        <v>2</v>
      </c>
      <c r="D128" s="523"/>
      <c r="E128" s="400"/>
      <c r="F128" s="401"/>
      <c r="G128" s="402" t="s">
        <v>391</v>
      </c>
      <c r="H128" s="402" t="s">
        <v>553</v>
      </c>
      <c r="I128" s="519">
        <v>56</v>
      </c>
      <c r="J128" s="538">
        <v>205</v>
      </c>
      <c r="K128" s="529"/>
      <c r="L128" s="529"/>
    </row>
    <row r="129" spans="1:12" ht="14.1" customHeight="1">
      <c r="A129" s="399" t="s">
        <v>241</v>
      </c>
      <c r="B129" s="521" t="s">
        <v>565</v>
      </c>
      <c r="C129" s="400">
        <v>2</v>
      </c>
      <c r="D129" s="523"/>
      <c r="E129" s="400"/>
      <c r="F129" s="401"/>
      <c r="G129" s="402" t="s">
        <v>392</v>
      </c>
      <c r="H129" s="402" t="s">
        <v>553</v>
      </c>
      <c r="I129" s="519">
        <v>56</v>
      </c>
      <c r="J129" s="538">
        <v>205</v>
      </c>
      <c r="K129" s="529"/>
      <c r="L129" s="529"/>
    </row>
    <row r="130" spans="1:12" ht="14.1" customHeight="1">
      <c r="A130" s="399" t="s">
        <v>241</v>
      </c>
      <c r="B130" s="521" t="s">
        <v>565</v>
      </c>
      <c r="C130" s="400">
        <v>2</v>
      </c>
      <c r="D130" s="523"/>
      <c r="E130" s="400"/>
      <c r="F130" s="401" t="s">
        <v>393</v>
      </c>
      <c r="G130" s="402" t="s">
        <v>394</v>
      </c>
      <c r="H130" s="402" t="s">
        <v>175</v>
      </c>
      <c r="I130" s="519">
        <v>21</v>
      </c>
      <c r="J130" s="538">
        <v>123</v>
      </c>
      <c r="K130" s="529"/>
      <c r="L130" s="529"/>
    </row>
    <row r="131" spans="1:12" ht="14.1" customHeight="1">
      <c r="A131" s="399" t="s">
        <v>241</v>
      </c>
      <c r="B131" s="521" t="s">
        <v>565</v>
      </c>
      <c r="C131" s="400">
        <v>2</v>
      </c>
      <c r="D131" s="523"/>
      <c r="E131" s="400"/>
      <c r="F131" s="401"/>
      <c r="G131" s="402" t="s">
        <v>309</v>
      </c>
      <c r="H131" s="402" t="s">
        <v>553</v>
      </c>
      <c r="I131" s="519">
        <v>81.599999999999994</v>
      </c>
      <c r="J131" s="538">
        <v>205</v>
      </c>
      <c r="K131" s="529"/>
      <c r="L131" s="529"/>
    </row>
    <row r="132" spans="1:12" ht="14.1" customHeight="1">
      <c r="A132" s="399" t="s">
        <v>241</v>
      </c>
      <c r="B132" s="521" t="s">
        <v>565</v>
      </c>
      <c r="C132" s="400">
        <v>2</v>
      </c>
      <c r="D132" s="523"/>
      <c r="E132" s="400"/>
      <c r="F132" s="401"/>
      <c r="G132" s="402" t="s">
        <v>395</v>
      </c>
      <c r="H132" s="402" t="s">
        <v>553</v>
      </c>
      <c r="I132" s="519">
        <v>51</v>
      </c>
      <c r="J132" s="538">
        <v>205</v>
      </c>
      <c r="K132" s="529"/>
      <c r="L132" s="529"/>
    </row>
    <row r="133" spans="1:12" ht="14.1" customHeight="1">
      <c r="A133" s="399" t="s">
        <v>241</v>
      </c>
      <c r="B133" s="521" t="s">
        <v>565</v>
      </c>
      <c r="C133" s="400">
        <v>2</v>
      </c>
      <c r="D133" s="523"/>
      <c r="E133" s="400"/>
      <c r="F133" s="401"/>
      <c r="G133" s="402" t="s">
        <v>394</v>
      </c>
      <c r="H133" s="402" t="s">
        <v>175</v>
      </c>
      <c r="I133" s="519">
        <v>27</v>
      </c>
      <c r="J133" s="538">
        <v>123</v>
      </c>
      <c r="K133" s="529"/>
      <c r="L133" s="529"/>
    </row>
    <row r="134" spans="1:12" ht="14.1" customHeight="1">
      <c r="A134" s="399" t="s">
        <v>241</v>
      </c>
      <c r="B134" s="521" t="s">
        <v>565</v>
      </c>
      <c r="C134" s="400">
        <v>2</v>
      </c>
      <c r="D134" s="523"/>
      <c r="E134" s="400"/>
      <c r="F134" s="401"/>
      <c r="G134" s="402" t="s">
        <v>394</v>
      </c>
      <c r="H134" s="402" t="s">
        <v>175</v>
      </c>
      <c r="I134" s="519">
        <v>21</v>
      </c>
      <c r="J134" s="538">
        <v>123</v>
      </c>
      <c r="K134" s="529"/>
      <c r="L134" s="529"/>
    </row>
    <row r="135" spans="1:12" ht="14.1" customHeight="1">
      <c r="A135" s="399" t="s">
        <v>241</v>
      </c>
      <c r="B135" s="521" t="s">
        <v>565</v>
      </c>
      <c r="C135" s="400">
        <v>2</v>
      </c>
      <c r="D135" s="523"/>
      <c r="E135" s="400"/>
      <c r="F135" s="401"/>
      <c r="G135" s="402" t="s">
        <v>394</v>
      </c>
      <c r="H135" s="402" t="s">
        <v>175</v>
      </c>
      <c r="I135" s="519">
        <v>8</v>
      </c>
      <c r="J135" s="538">
        <v>123</v>
      </c>
      <c r="K135" s="529"/>
      <c r="L135" s="529"/>
    </row>
    <row r="136" spans="1:12" ht="14.1" customHeight="1">
      <c r="A136" s="399" t="s">
        <v>241</v>
      </c>
      <c r="B136" s="521" t="s">
        <v>565</v>
      </c>
      <c r="C136" s="400">
        <v>2</v>
      </c>
      <c r="D136" s="523"/>
      <c r="E136" s="400"/>
      <c r="F136" s="401"/>
      <c r="G136" s="402" t="s">
        <v>394</v>
      </c>
      <c r="H136" s="402" t="s">
        <v>175</v>
      </c>
      <c r="I136" s="519">
        <v>9</v>
      </c>
      <c r="J136" s="538">
        <v>123</v>
      </c>
      <c r="K136" s="529"/>
      <c r="L136" s="529"/>
    </row>
    <row r="137" spans="1:12" ht="14.1" customHeight="1">
      <c r="A137" s="399" t="s">
        <v>241</v>
      </c>
      <c r="B137" s="521" t="s">
        <v>565</v>
      </c>
      <c r="C137" s="400">
        <v>2</v>
      </c>
      <c r="D137" s="523"/>
      <c r="E137" s="400"/>
      <c r="F137" s="401"/>
      <c r="G137" s="402" t="s">
        <v>396</v>
      </c>
      <c r="H137" s="402" t="s">
        <v>553</v>
      </c>
      <c r="I137" s="519">
        <v>3</v>
      </c>
      <c r="J137" s="538">
        <v>205</v>
      </c>
      <c r="K137" s="529"/>
      <c r="L137" s="529"/>
    </row>
    <row r="138" spans="1:12" ht="14.1" customHeight="1">
      <c r="A138" s="399" t="s">
        <v>241</v>
      </c>
      <c r="B138" s="521" t="s">
        <v>565</v>
      </c>
      <c r="C138" s="400">
        <v>2</v>
      </c>
      <c r="D138" s="523"/>
      <c r="E138" s="400"/>
      <c r="F138" s="401"/>
      <c r="G138" s="402" t="s">
        <v>397</v>
      </c>
      <c r="H138" s="402" t="s">
        <v>554</v>
      </c>
      <c r="I138" s="519">
        <v>3.8</v>
      </c>
      <c r="J138" s="538">
        <v>205</v>
      </c>
      <c r="K138" s="529"/>
      <c r="L138" s="529"/>
    </row>
    <row r="139" spans="1:12" ht="14.1" customHeight="1">
      <c r="A139" s="399" t="s">
        <v>241</v>
      </c>
      <c r="B139" s="521" t="s">
        <v>565</v>
      </c>
      <c r="C139" s="400">
        <v>2</v>
      </c>
      <c r="D139" s="523"/>
      <c r="E139" s="400"/>
      <c r="F139" s="401"/>
      <c r="G139" s="402" t="s">
        <v>397</v>
      </c>
      <c r="H139" s="402" t="s">
        <v>554</v>
      </c>
      <c r="I139" s="519">
        <v>3.8</v>
      </c>
      <c r="J139" s="538">
        <v>205</v>
      </c>
      <c r="K139" s="529"/>
      <c r="L139" s="529"/>
    </row>
    <row r="140" spans="1:12" ht="14.1" customHeight="1">
      <c r="A140" s="399" t="s">
        <v>241</v>
      </c>
      <c r="B140" s="521" t="s">
        <v>565</v>
      </c>
      <c r="C140" s="400">
        <v>2</v>
      </c>
      <c r="D140" s="523"/>
      <c r="E140" s="400"/>
      <c r="F140" s="401"/>
      <c r="G140" s="402" t="s">
        <v>397</v>
      </c>
      <c r="H140" s="402" t="s">
        <v>554</v>
      </c>
      <c r="I140" s="519">
        <v>4.8</v>
      </c>
      <c r="J140" s="538">
        <v>205</v>
      </c>
      <c r="K140" s="529"/>
      <c r="L140" s="529"/>
    </row>
    <row r="141" spans="1:12" ht="14.1" customHeight="1">
      <c r="A141" s="399" t="s">
        <v>241</v>
      </c>
      <c r="B141" s="521" t="s">
        <v>565</v>
      </c>
      <c r="C141" s="400">
        <v>2</v>
      </c>
      <c r="D141" s="523"/>
      <c r="E141" s="400"/>
      <c r="F141" s="401"/>
      <c r="G141" s="402" t="s">
        <v>397</v>
      </c>
      <c r="H141" s="402" t="s">
        <v>554</v>
      </c>
      <c r="I141" s="519">
        <v>4.8</v>
      </c>
      <c r="J141" s="538">
        <v>205</v>
      </c>
      <c r="K141" s="529"/>
      <c r="L141" s="529"/>
    </row>
    <row r="142" spans="1:12" ht="14.1" customHeight="1">
      <c r="A142" s="399" t="s">
        <v>241</v>
      </c>
      <c r="B142" s="521" t="s">
        <v>565</v>
      </c>
      <c r="C142" s="400">
        <v>2</v>
      </c>
      <c r="D142" s="523"/>
      <c r="E142" s="400"/>
      <c r="F142" s="401"/>
      <c r="G142" s="402" t="s">
        <v>397</v>
      </c>
      <c r="H142" s="402" t="s">
        <v>554</v>
      </c>
      <c r="I142" s="519">
        <v>3.65</v>
      </c>
      <c r="J142" s="538">
        <v>205</v>
      </c>
      <c r="K142" s="529"/>
      <c r="L142" s="529"/>
    </row>
    <row r="143" spans="1:12" ht="14.1" customHeight="1">
      <c r="A143" s="399" t="s">
        <v>241</v>
      </c>
      <c r="B143" s="521" t="s">
        <v>565</v>
      </c>
      <c r="C143" s="400">
        <v>2</v>
      </c>
      <c r="D143" s="523"/>
      <c r="E143" s="400"/>
      <c r="F143" s="401"/>
      <c r="G143" s="402" t="s">
        <v>397</v>
      </c>
      <c r="H143" s="402" t="s">
        <v>554</v>
      </c>
      <c r="I143" s="519">
        <v>4.4000000000000004</v>
      </c>
      <c r="J143" s="538">
        <v>205</v>
      </c>
      <c r="K143" s="529"/>
      <c r="L143" s="529"/>
    </row>
    <row r="144" spans="1:12" ht="14.1" customHeight="1">
      <c r="A144" s="399" t="s">
        <v>241</v>
      </c>
      <c r="B144" s="521" t="s">
        <v>565</v>
      </c>
      <c r="C144" s="400">
        <v>2</v>
      </c>
      <c r="D144" s="523"/>
      <c r="E144" s="400"/>
      <c r="F144" s="401"/>
      <c r="G144" s="402" t="s">
        <v>397</v>
      </c>
      <c r="H144" s="402" t="s">
        <v>554</v>
      </c>
      <c r="I144" s="519">
        <v>4.4000000000000004</v>
      </c>
      <c r="J144" s="538">
        <v>205</v>
      </c>
      <c r="K144" s="529"/>
      <c r="L144" s="529"/>
    </row>
    <row r="145" spans="1:12" ht="14.1" customHeight="1">
      <c r="A145" s="399" t="s">
        <v>241</v>
      </c>
      <c r="B145" s="521" t="s">
        <v>565</v>
      </c>
      <c r="C145" s="400">
        <v>2</v>
      </c>
      <c r="D145" s="523"/>
      <c r="E145" s="400"/>
      <c r="F145" s="401"/>
      <c r="G145" s="402" t="s">
        <v>397</v>
      </c>
      <c r="H145" s="402" t="s">
        <v>554</v>
      </c>
      <c r="I145" s="519">
        <v>4.5999999999999996</v>
      </c>
      <c r="J145" s="538">
        <v>205</v>
      </c>
      <c r="K145" s="529"/>
      <c r="L145" s="529"/>
    </row>
    <row r="146" spans="1:12" ht="14.1" customHeight="1">
      <c r="A146" s="399" t="s">
        <v>241</v>
      </c>
      <c r="B146" s="521" t="s">
        <v>565</v>
      </c>
      <c r="C146" s="400">
        <v>2</v>
      </c>
      <c r="D146" s="523"/>
      <c r="E146" s="400"/>
      <c r="F146" s="401"/>
      <c r="G146" s="402" t="s">
        <v>397</v>
      </c>
      <c r="H146" s="402" t="s">
        <v>554</v>
      </c>
      <c r="I146" s="519">
        <v>4.5999999999999996</v>
      </c>
      <c r="J146" s="538">
        <v>205</v>
      </c>
      <c r="K146" s="529"/>
      <c r="L146" s="529"/>
    </row>
    <row r="147" spans="1:12" ht="14.1" customHeight="1">
      <c r="A147" s="399" t="s">
        <v>242</v>
      </c>
      <c r="B147" s="521" t="s">
        <v>565</v>
      </c>
      <c r="C147" s="400">
        <v>2</v>
      </c>
      <c r="D147" s="523"/>
      <c r="E147" s="400"/>
      <c r="F147" s="401">
        <v>41</v>
      </c>
      <c r="G147" s="402" t="s">
        <v>398</v>
      </c>
      <c r="H147" s="402" t="s">
        <v>551</v>
      </c>
      <c r="I147" s="519">
        <v>29</v>
      </c>
      <c r="J147" s="538">
        <v>205</v>
      </c>
      <c r="K147" s="529"/>
      <c r="L147" s="529"/>
    </row>
    <row r="148" spans="1:12" ht="14.1" customHeight="1">
      <c r="A148" s="399" t="s">
        <v>242</v>
      </c>
      <c r="B148" s="521" t="s">
        <v>565</v>
      </c>
      <c r="C148" s="400">
        <v>2</v>
      </c>
      <c r="D148" s="523"/>
      <c r="E148" s="400"/>
      <c r="F148" s="401">
        <v>42</v>
      </c>
      <c r="G148" s="402" t="s">
        <v>399</v>
      </c>
      <c r="H148" s="402" t="s">
        <v>551</v>
      </c>
      <c r="I148" s="519">
        <v>10.6</v>
      </c>
      <c r="J148" s="538">
        <v>205</v>
      </c>
      <c r="K148" s="529"/>
      <c r="L148" s="529"/>
    </row>
    <row r="149" spans="1:12" ht="14.1" customHeight="1">
      <c r="A149" s="399" t="s">
        <v>242</v>
      </c>
      <c r="B149" s="521" t="s">
        <v>565</v>
      </c>
      <c r="C149" s="400">
        <v>2</v>
      </c>
      <c r="D149" s="523"/>
      <c r="E149" s="400"/>
      <c r="F149" s="401">
        <v>43</v>
      </c>
      <c r="G149" s="402" t="s">
        <v>399</v>
      </c>
      <c r="H149" s="402" t="s">
        <v>551</v>
      </c>
      <c r="I149" s="519">
        <v>10.7</v>
      </c>
      <c r="J149" s="538">
        <v>205</v>
      </c>
      <c r="K149" s="529"/>
      <c r="L149" s="529"/>
    </row>
    <row r="150" spans="1:12" ht="14.1" customHeight="1">
      <c r="A150" s="399" t="s">
        <v>242</v>
      </c>
      <c r="B150" s="521" t="s">
        <v>565</v>
      </c>
      <c r="C150" s="400">
        <v>2</v>
      </c>
      <c r="D150" s="523"/>
      <c r="E150" s="400"/>
      <c r="F150" s="401">
        <v>44</v>
      </c>
      <c r="G150" s="402" t="s">
        <v>367</v>
      </c>
      <c r="H150" s="402" t="s">
        <v>551</v>
      </c>
      <c r="I150" s="519">
        <v>1.3</v>
      </c>
      <c r="J150" s="538">
        <v>205</v>
      </c>
      <c r="K150" s="529"/>
      <c r="L150" s="529"/>
    </row>
    <row r="151" spans="1:12" ht="14.1" customHeight="1">
      <c r="A151" s="399" t="s">
        <v>242</v>
      </c>
      <c r="B151" s="521" t="s">
        <v>565</v>
      </c>
      <c r="C151" s="400">
        <v>2</v>
      </c>
      <c r="D151" s="523"/>
      <c r="E151" s="400"/>
      <c r="F151" s="401">
        <v>45</v>
      </c>
      <c r="G151" s="402" t="s">
        <v>399</v>
      </c>
      <c r="H151" s="402" t="s">
        <v>551</v>
      </c>
      <c r="I151" s="519">
        <v>1.3</v>
      </c>
      <c r="J151" s="538">
        <v>205</v>
      </c>
      <c r="K151" s="529"/>
      <c r="L151" s="529"/>
    </row>
    <row r="152" spans="1:12" ht="14.1" customHeight="1">
      <c r="A152" s="399" t="s">
        <v>242</v>
      </c>
      <c r="B152" s="521" t="s">
        <v>565</v>
      </c>
      <c r="C152" s="400">
        <v>2</v>
      </c>
      <c r="D152" s="523"/>
      <c r="E152" s="400"/>
      <c r="F152" s="401">
        <v>46</v>
      </c>
      <c r="G152" s="402" t="s">
        <v>399</v>
      </c>
      <c r="H152" s="402" t="s">
        <v>551</v>
      </c>
      <c r="I152" s="519">
        <v>1.2</v>
      </c>
      <c r="J152" s="538">
        <v>205</v>
      </c>
      <c r="K152" s="529"/>
      <c r="L152" s="529"/>
    </row>
    <row r="153" spans="1:12" ht="14.1" customHeight="1">
      <c r="A153" s="399" t="s">
        <v>242</v>
      </c>
      <c r="B153" s="521" t="s">
        <v>565</v>
      </c>
      <c r="C153" s="400">
        <v>2</v>
      </c>
      <c r="D153" s="523"/>
      <c r="E153" s="400"/>
      <c r="F153" s="401">
        <v>47</v>
      </c>
      <c r="G153" s="402" t="s">
        <v>367</v>
      </c>
      <c r="H153" s="402" t="s">
        <v>551</v>
      </c>
      <c r="I153" s="519">
        <v>1.5</v>
      </c>
      <c r="J153" s="538">
        <v>205</v>
      </c>
      <c r="K153" s="529"/>
      <c r="L153" s="529"/>
    </row>
    <row r="154" spans="1:12" ht="14.1" customHeight="1">
      <c r="A154" s="399" t="s">
        <v>242</v>
      </c>
      <c r="B154" s="521" t="s">
        <v>565</v>
      </c>
      <c r="C154" s="400">
        <v>2</v>
      </c>
      <c r="D154" s="523"/>
      <c r="E154" s="400"/>
      <c r="F154" s="401">
        <v>48</v>
      </c>
      <c r="G154" s="402" t="s">
        <v>398</v>
      </c>
      <c r="H154" s="402" t="s">
        <v>551</v>
      </c>
      <c r="I154" s="519">
        <v>29.4</v>
      </c>
      <c r="J154" s="538">
        <v>205</v>
      </c>
      <c r="K154" s="529"/>
      <c r="L154" s="529"/>
    </row>
    <row r="155" spans="1:12" ht="14.1" customHeight="1">
      <c r="A155" s="399" t="s">
        <v>242</v>
      </c>
      <c r="B155" s="521" t="s">
        <v>565</v>
      </c>
      <c r="C155" s="400">
        <v>2</v>
      </c>
      <c r="D155" s="523"/>
      <c r="E155" s="400"/>
      <c r="F155" s="401">
        <v>49</v>
      </c>
      <c r="G155" s="402" t="s">
        <v>371</v>
      </c>
      <c r="H155" s="402" t="s">
        <v>551</v>
      </c>
      <c r="I155" s="519">
        <v>3.2</v>
      </c>
      <c r="J155" s="538">
        <v>205</v>
      </c>
      <c r="K155" s="529"/>
      <c r="L155" s="529"/>
    </row>
    <row r="156" spans="1:12" ht="14.1" customHeight="1">
      <c r="A156" s="399" t="s">
        <v>242</v>
      </c>
      <c r="B156" s="521" t="s">
        <v>565</v>
      </c>
      <c r="C156" s="400">
        <v>2</v>
      </c>
      <c r="D156" s="523"/>
      <c r="E156" s="400"/>
      <c r="F156" s="401">
        <v>51</v>
      </c>
      <c r="G156" s="402" t="s">
        <v>400</v>
      </c>
      <c r="H156" s="402" t="s">
        <v>551</v>
      </c>
      <c r="I156" s="519">
        <v>2.8</v>
      </c>
      <c r="J156" s="538">
        <v>205</v>
      </c>
      <c r="K156" s="529"/>
      <c r="L156" s="529"/>
    </row>
    <row r="157" spans="1:12" ht="14.1" customHeight="1">
      <c r="A157" s="399" t="s">
        <v>242</v>
      </c>
      <c r="B157" s="521" t="s">
        <v>565</v>
      </c>
      <c r="C157" s="400">
        <v>2</v>
      </c>
      <c r="D157" s="523"/>
      <c r="E157" s="400"/>
      <c r="F157" s="401">
        <v>52</v>
      </c>
      <c r="G157" s="402" t="s">
        <v>401</v>
      </c>
      <c r="H157" s="402" t="s">
        <v>551</v>
      </c>
      <c r="I157" s="519">
        <v>3.8</v>
      </c>
      <c r="J157" s="538">
        <v>205</v>
      </c>
      <c r="K157" s="529"/>
      <c r="L157" s="529"/>
    </row>
    <row r="158" spans="1:12" ht="14.1" customHeight="1">
      <c r="A158" s="399" t="s">
        <v>242</v>
      </c>
      <c r="B158" s="521" t="s">
        <v>565</v>
      </c>
      <c r="C158" s="400">
        <v>2</v>
      </c>
      <c r="D158" s="523"/>
      <c r="E158" s="400"/>
      <c r="F158" s="401">
        <v>53</v>
      </c>
      <c r="G158" s="402" t="s">
        <v>402</v>
      </c>
      <c r="H158" s="402" t="s">
        <v>555</v>
      </c>
      <c r="I158" s="519">
        <v>253</v>
      </c>
      <c r="J158" s="538">
        <v>205</v>
      </c>
      <c r="K158" s="529"/>
      <c r="L158" s="529"/>
    </row>
    <row r="159" spans="1:12" ht="14.1" customHeight="1">
      <c r="A159" s="399" t="s">
        <v>242</v>
      </c>
      <c r="B159" s="521" t="s">
        <v>565</v>
      </c>
      <c r="C159" s="400">
        <v>2</v>
      </c>
      <c r="D159" s="523"/>
      <c r="E159" s="400"/>
      <c r="F159" s="401">
        <v>54</v>
      </c>
      <c r="G159" s="402" t="s">
        <v>403</v>
      </c>
      <c r="H159" s="402" t="s">
        <v>555</v>
      </c>
      <c r="I159" s="519">
        <v>35</v>
      </c>
      <c r="J159" s="538">
        <v>41</v>
      </c>
      <c r="K159" s="529"/>
      <c r="L159" s="529"/>
    </row>
    <row r="160" spans="1:12" ht="14.1" customHeight="1">
      <c r="A160" s="399" t="s">
        <v>243</v>
      </c>
      <c r="B160" s="521" t="s">
        <v>565</v>
      </c>
      <c r="C160" s="400">
        <v>2</v>
      </c>
      <c r="D160" s="523"/>
      <c r="E160" s="400"/>
      <c r="F160" s="401">
        <v>1</v>
      </c>
      <c r="G160" s="402" t="s">
        <v>369</v>
      </c>
      <c r="H160" s="402" t="s">
        <v>550</v>
      </c>
      <c r="I160" s="519">
        <v>57.6</v>
      </c>
      <c r="J160" s="538">
        <v>205</v>
      </c>
      <c r="K160" s="529"/>
      <c r="L160" s="529"/>
    </row>
    <row r="161" spans="1:12" ht="14.1" customHeight="1">
      <c r="A161" s="399" t="s">
        <v>243</v>
      </c>
      <c r="B161" s="521" t="s">
        <v>565</v>
      </c>
      <c r="C161" s="400">
        <v>2</v>
      </c>
      <c r="D161" s="523"/>
      <c r="E161" s="400"/>
      <c r="F161" s="401">
        <v>2</v>
      </c>
      <c r="G161" s="402" t="s">
        <v>267</v>
      </c>
      <c r="H161" s="402" t="s">
        <v>550</v>
      </c>
      <c r="I161" s="519">
        <v>8.1999999999999993</v>
      </c>
      <c r="J161" s="538">
        <v>205</v>
      </c>
      <c r="K161" s="529"/>
      <c r="L161" s="529"/>
    </row>
    <row r="162" spans="1:12" ht="14.1" customHeight="1">
      <c r="A162" s="399" t="s">
        <v>243</v>
      </c>
      <c r="B162" s="521" t="s">
        <v>565</v>
      </c>
      <c r="C162" s="400">
        <v>2</v>
      </c>
      <c r="D162" s="523"/>
      <c r="E162" s="400"/>
      <c r="F162" s="401">
        <v>3</v>
      </c>
      <c r="G162" s="402" t="s">
        <v>369</v>
      </c>
      <c r="H162" s="402" t="s">
        <v>550</v>
      </c>
      <c r="I162" s="519">
        <v>32.700000000000003</v>
      </c>
      <c r="J162" s="538">
        <v>205</v>
      </c>
      <c r="K162" s="529"/>
      <c r="L162" s="529"/>
    </row>
    <row r="163" spans="1:12" ht="14.1" customHeight="1">
      <c r="A163" s="399" t="s">
        <v>243</v>
      </c>
      <c r="B163" s="521" t="s">
        <v>565</v>
      </c>
      <c r="C163" s="400">
        <v>2</v>
      </c>
      <c r="D163" s="523"/>
      <c r="E163" s="400"/>
      <c r="F163" s="401">
        <v>4</v>
      </c>
      <c r="G163" s="402" t="s">
        <v>369</v>
      </c>
      <c r="H163" s="402" t="s">
        <v>552</v>
      </c>
      <c r="I163" s="519">
        <v>34.6</v>
      </c>
      <c r="J163" s="538">
        <v>205</v>
      </c>
      <c r="K163" s="529"/>
      <c r="L163" s="529"/>
    </row>
    <row r="164" spans="1:12" ht="14.1" customHeight="1">
      <c r="A164" s="399" t="s">
        <v>243</v>
      </c>
      <c r="B164" s="521" t="s">
        <v>565</v>
      </c>
      <c r="C164" s="400">
        <v>2</v>
      </c>
      <c r="D164" s="523"/>
      <c r="E164" s="400"/>
      <c r="F164" s="401">
        <v>4</v>
      </c>
      <c r="G164" s="402" t="s">
        <v>369</v>
      </c>
      <c r="H164" s="402" t="s">
        <v>550</v>
      </c>
      <c r="I164" s="519">
        <v>85</v>
      </c>
      <c r="J164" s="538">
        <v>205</v>
      </c>
      <c r="K164" s="529"/>
      <c r="L164" s="529"/>
    </row>
    <row r="165" spans="1:12" ht="14.1" customHeight="1">
      <c r="A165" s="399" t="s">
        <v>243</v>
      </c>
      <c r="B165" s="521" t="s">
        <v>565</v>
      </c>
      <c r="C165" s="400">
        <v>2</v>
      </c>
      <c r="D165" s="523"/>
      <c r="E165" s="400"/>
      <c r="F165" s="401">
        <v>5</v>
      </c>
      <c r="G165" s="402" t="s">
        <v>404</v>
      </c>
      <c r="H165" s="402" t="s">
        <v>552</v>
      </c>
      <c r="I165" s="519">
        <v>9.1</v>
      </c>
      <c r="J165" s="538" t="s">
        <v>198</v>
      </c>
      <c r="K165" s="529"/>
      <c r="L165" s="529"/>
    </row>
    <row r="166" spans="1:12" ht="14.1" customHeight="1">
      <c r="A166" s="399" t="s">
        <v>243</v>
      </c>
      <c r="B166" s="521" t="s">
        <v>565</v>
      </c>
      <c r="C166" s="400">
        <v>2</v>
      </c>
      <c r="D166" s="523"/>
      <c r="E166" s="400"/>
      <c r="F166" s="401">
        <v>6</v>
      </c>
      <c r="G166" s="402" t="s">
        <v>367</v>
      </c>
      <c r="H166" s="402" t="s">
        <v>551</v>
      </c>
      <c r="I166" s="519">
        <v>11.5</v>
      </c>
      <c r="J166" s="538">
        <v>205</v>
      </c>
      <c r="K166" s="529"/>
      <c r="L166" s="529"/>
    </row>
    <row r="167" spans="1:12" ht="14.1" customHeight="1">
      <c r="A167" s="399" t="s">
        <v>243</v>
      </c>
      <c r="B167" s="521" t="s">
        <v>565</v>
      </c>
      <c r="C167" s="400">
        <v>2</v>
      </c>
      <c r="D167" s="523"/>
      <c r="E167" s="400"/>
      <c r="F167" s="401">
        <v>7</v>
      </c>
      <c r="G167" s="402" t="s">
        <v>367</v>
      </c>
      <c r="H167" s="402" t="s">
        <v>551</v>
      </c>
      <c r="I167" s="519">
        <v>11.5</v>
      </c>
      <c r="J167" s="538">
        <v>205</v>
      </c>
      <c r="K167" s="529"/>
      <c r="L167" s="529"/>
    </row>
    <row r="168" spans="1:12" ht="14.1" customHeight="1">
      <c r="A168" s="399" t="s">
        <v>243</v>
      </c>
      <c r="B168" s="521" t="s">
        <v>565</v>
      </c>
      <c r="C168" s="400">
        <v>2</v>
      </c>
      <c r="D168" s="523"/>
      <c r="E168" s="400"/>
      <c r="F168" s="401">
        <v>8</v>
      </c>
      <c r="G168" s="402" t="s">
        <v>405</v>
      </c>
      <c r="H168" s="402" t="s">
        <v>551</v>
      </c>
      <c r="I168" s="519">
        <v>6.5</v>
      </c>
      <c r="J168" s="538" t="s">
        <v>198</v>
      </c>
      <c r="K168" s="529"/>
      <c r="L168" s="529"/>
    </row>
    <row r="169" spans="1:12" ht="14.1" customHeight="1">
      <c r="A169" s="399" t="s">
        <v>243</v>
      </c>
      <c r="B169" s="521" t="s">
        <v>565</v>
      </c>
      <c r="C169" s="400">
        <v>2</v>
      </c>
      <c r="D169" s="523"/>
      <c r="E169" s="400"/>
      <c r="F169" s="401">
        <v>9</v>
      </c>
      <c r="G169" s="402" t="s">
        <v>406</v>
      </c>
      <c r="H169" s="402" t="s">
        <v>552</v>
      </c>
      <c r="I169" s="519">
        <v>5.8</v>
      </c>
      <c r="J169" s="538" t="s">
        <v>198</v>
      </c>
      <c r="K169" s="529"/>
      <c r="L169" s="529"/>
    </row>
    <row r="170" spans="1:12" ht="14.1" customHeight="1">
      <c r="A170" s="399" t="s">
        <v>243</v>
      </c>
      <c r="B170" s="521" t="s">
        <v>565</v>
      </c>
      <c r="C170" s="400">
        <v>2</v>
      </c>
      <c r="D170" s="523"/>
      <c r="E170" s="400"/>
      <c r="F170" s="401">
        <v>10</v>
      </c>
      <c r="G170" s="402" t="s">
        <v>407</v>
      </c>
      <c r="H170" s="402" t="s">
        <v>551</v>
      </c>
      <c r="I170" s="519">
        <v>1.4</v>
      </c>
      <c r="J170" s="538" t="s">
        <v>198</v>
      </c>
      <c r="K170" s="529"/>
      <c r="L170" s="529"/>
    </row>
    <row r="171" spans="1:12" ht="14.1" customHeight="1">
      <c r="A171" s="399" t="s">
        <v>243</v>
      </c>
      <c r="B171" s="521" t="s">
        <v>565</v>
      </c>
      <c r="C171" s="400">
        <v>2</v>
      </c>
      <c r="D171" s="523"/>
      <c r="E171" s="400"/>
      <c r="F171" s="401">
        <v>11</v>
      </c>
      <c r="G171" s="402" t="s">
        <v>381</v>
      </c>
      <c r="H171" s="402" t="s">
        <v>551</v>
      </c>
      <c r="I171" s="519">
        <v>4.3</v>
      </c>
      <c r="J171" s="538" t="s">
        <v>198</v>
      </c>
      <c r="K171" s="529"/>
      <c r="L171" s="529"/>
    </row>
    <row r="172" spans="1:12" ht="14.1" customHeight="1">
      <c r="A172" s="399" t="s">
        <v>243</v>
      </c>
      <c r="B172" s="521" t="s">
        <v>565</v>
      </c>
      <c r="C172" s="400">
        <v>2</v>
      </c>
      <c r="D172" s="523"/>
      <c r="E172" s="400"/>
      <c r="F172" s="401">
        <v>12</v>
      </c>
      <c r="G172" s="402" t="s">
        <v>369</v>
      </c>
      <c r="H172" s="402" t="s">
        <v>550</v>
      </c>
      <c r="I172" s="519"/>
      <c r="J172" s="538">
        <v>205</v>
      </c>
      <c r="K172" s="529"/>
      <c r="L172" s="529"/>
    </row>
    <row r="173" spans="1:12" ht="14.1" customHeight="1">
      <c r="A173" s="399" t="s">
        <v>243</v>
      </c>
      <c r="B173" s="521" t="s">
        <v>565</v>
      </c>
      <c r="C173" s="400">
        <v>2</v>
      </c>
      <c r="D173" s="523"/>
      <c r="E173" s="400"/>
      <c r="F173" s="401">
        <v>12</v>
      </c>
      <c r="G173" s="402" t="s">
        <v>369</v>
      </c>
      <c r="H173" s="402" t="s">
        <v>552</v>
      </c>
      <c r="I173" s="519">
        <v>64.8</v>
      </c>
      <c r="J173" s="538">
        <v>205</v>
      </c>
      <c r="K173" s="529"/>
      <c r="L173" s="529"/>
    </row>
    <row r="174" spans="1:12" ht="14.1" customHeight="1">
      <c r="A174" s="399" t="s">
        <v>243</v>
      </c>
      <c r="B174" s="521" t="s">
        <v>565</v>
      </c>
      <c r="C174" s="400">
        <v>2</v>
      </c>
      <c r="D174" s="523"/>
      <c r="E174" s="400"/>
      <c r="F174" s="401">
        <v>13</v>
      </c>
      <c r="G174" s="402" t="s">
        <v>408</v>
      </c>
      <c r="H174" s="402" t="s">
        <v>551</v>
      </c>
      <c r="I174" s="519">
        <v>3.6</v>
      </c>
      <c r="J174" s="538">
        <v>205</v>
      </c>
      <c r="K174" s="529"/>
      <c r="L174" s="529"/>
    </row>
    <row r="175" spans="1:12" ht="14.1" customHeight="1">
      <c r="A175" s="399" t="s">
        <v>243</v>
      </c>
      <c r="B175" s="521" t="s">
        <v>565</v>
      </c>
      <c r="C175" s="400">
        <v>2</v>
      </c>
      <c r="D175" s="523"/>
      <c r="E175" s="400"/>
      <c r="F175" s="401">
        <v>14</v>
      </c>
      <c r="G175" s="402" t="s">
        <v>367</v>
      </c>
      <c r="H175" s="402" t="s">
        <v>551</v>
      </c>
      <c r="I175" s="519">
        <v>2.2000000000000002</v>
      </c>
      <c r="J175" s="538">
        <v>205</v>
      </c>
      <c r="K175" s="529"/>
      <c r="L175" s="529"/>
    </row>
    <row r="176" spans="1:12" ht="14.1" customHeight="1">
      <c r="A176" s="399" t="s">
        <v>243</v>
      </c>
      <c r="B176" s="521" t="s">
        <v>565</v>
      </c>
      <c r="C176" s="400">
        <v>2</v>
      </c>
      <c r="D176" s="523"/>
      <c r="E176" s="400"/>
      <c r="F176" s="401">
        <v>15</v>
      </c>
      <c r="G176" s="402" t="s">
        <v>409</v>
      </c>
      <c r="H176" s="402" t="s">
        <v>550</v>
      </c>
      <c r="I176" s="519">
        <v>8.1999999999999993</v>
      </c>
      <c r="J176" s="538">
        <v>205</v>
      </c>
      <c r="K176" s="529"/>
      <c r="L176" s="529"/>
    </row>
    <row r="177" spans="1:12" ht="14.1" customHeight="1">
      <c r="A177" s="399" t="s">
        <v>243</v>
      </c>
      <c r="B177" s="521" t="s">
        <v>565</v>
      </c>
      <c r="C177" s="400">
        <v>2</v>
      </c>
      <c r="D177" s="523"/>
      <c r="E177" s="400"/>
      <c r="F177" s="401">
        <v>16</v>
      </c>
      <c r="G177" s="402" t="s">
        <v>409</v>
      </c>
      <c r="H177" s="402" t="s">
        <v>552</v>
      </c>
      <c r="I177" s="519">
        <v>119.9</v>
      </c>
      <c r="J177" s="538">
        <v>205</v>
      </c>
      <c r="K177" s="529"/>
      <c r="L177" s="529"/>
    </row>
    <row r="178" spans="1:12" ht="14.1" customHeight="1">
      <c r="A178" s="399" t="s">
        <v>243</v>
      </c>
      <c r="B178" s="521" t="s">
        <v>565</v>
      </c>
      <c r="C178" s="400">
        <v>2</v>
      </c>
      <c r="D178" s="523"/>
      <c r="E178" s="400"/>
      <c r="F178" s="401">
        <v>16</v>
      </c>
      <c r="G178" s="402" t="s">
        <v>367</v>
      </c>
      <c r="H178" s="402" t="s">
        <v>551</v>
      </c>
      <c r="I178" s="519">
        <v>2.2999999999999998</v>
      </c>
      <c r="J178" s="538">
        <v>205</v>
      </c>
      <c r="K178" s="529"/>
      <c r="L178" s="529"/>
    </row>
    <row r="179" spans="1:12" ht="14.1" customHeight="1">
      <c r="A179" s="399" t="s">
        <v>243</v>
      </c>
      <c r="B179" s="521" t="s">
        <v>565</v>
      </c>
      <c r="C179" s="400">
        <v>2</v>
      </c>
      <c r="D179" s="523"/>
      <c r="E179" s="400"/>
      <c r="F179" s="401">
        <v>17</v>
      </c>
      <c r="G179" s="402" t="s">
        <v>408</v>
      </c>
      <c r="H179" s="402" t="s">
        <v>551</v>
      </c>
      <c r="I179" s="519">
        <v>3.8</v>
      </c>
      <c r="J179" s="538">
        <v>205</v>
      </c>
      <c r="K179" s="529"/>
      <c r="L179" s="529"/>
    </row>
    <row r="180" spans="1:12" ht="14.1" customHeight="1">
      <c r="A180" s="399" t="s">
        <v>243</v>
      </c>
      <c r="B180" s="521" t="s">
        <v>565</v>
      </c>
      <c r="C180" s="400">
        <v>2</v>
      </c>
      <c r="D180" s="523"/>
      <c r="E180" s="400"/>
      <c r="F180" s="401">
        <v>18</v>
      </c>
      <c r="G180" s="402" t="s">
        <v>410</v>
      </c>
      <c r="H180" s="402" t="s">
        <v>555</v>
      </c>
      <c r="I180" s="519">
        <v>72.3</v>
      </c>
      <c r="J180" s="538">
        <v>82</v>
      </c>
      <c r="K180" s="529"/>
      <c r="L180" s="529"/>
    </row>
    <row r="181" spans="1:12" ht="14.1" customHeight="1">
      <c r="A181" s="399" t="s">
        <v>243</v>
      </c>
      <c r="B181" s="521" t="s">
        <v>565</v>
      </c>
      <c r="C181" s="400">
        <v>2</v>
      </c>
      <c r="D181" s="523"/>
      <c r="E181" s="400"/>
      <c r="F181" s="401">
        <v>19</v>
      </c>
      <c r="G181" s="402" t="s">
        <v>404</v>
      </c>
      <c r="H181" s="402" t="s">
        <v>551</v>
      </c>
      <c r="I181" s="519">
        <v>0.8</v>
      </c>
      <c r="J181" s="538" t="s">
        <v>198</v>
      </c>
      <c r="K181" s="529"/>
      <c r="L181" s="529"/>
    </row>
    <row r="182" spans="1:12" ht="14.1" customHeight="1">
      <c r="A182" s="399" t="s">
        <v>243</v>
      </c>
      <c r="B182" s="521" t="s">
        <v>565</v>
      </c>
      <c r="C182" s="400">
        <v>2</v>
      </c>
      <c r="D182" s="523"/>
      <c r="E182" s="400"/>
      <c r="F182" s="401">
        <v>20</v>
      </c>
      <c r="G182" s="402" t="s">
        <v>404</v>
      </c>
      <c r="H182" s="402" t="s">
        <v>551</v>
      </c>
      <c r="I182" s="519">
        <v>0.6</v>
      </c>
      <c r="J182" s="538" t="s">
        <v>198</v>
      </c>
      <c r="K182" s="529"/>
      <c r="L182" s="529"/>
    </row>
    <row r="183" spans="1:12" ht="14.1" customHeight="1">
      <c r="A183" s="399" t="s">
        <v>243</v>
      </c>
      <c r="B183" s="521" t="s">
        <v>565</v>
      </c>
      <c r="C183" s="400">
        <v>2</v>
      </c>
      <c r="D183" s="523"/>
      <c r="E183" s="400"/>
      <c r="F183" s="401">
        <v>21</v>
      </c>
      <c r="G183" s="402" t="s">
        <v>411</v>
      </c>
      <c r="H183" s="402" t="s">
        <v>552</v>
      </c>
      <c r="I183" s="519">
        <v>8.3000000000000007</v>
      </c>
      <c r="J183" s="538" t="s">
        <v>198</v>
      </c>
      <c r="K183" s="529"/>
      <c r="L183" s="529"/>
    </row>
    <row r="184" spans="1:12" ht="14.1" customHeight="1">
      <c r="A184" s="399" t="s">
        <v>243</v>
      </c>
      <c r="B184" s="521" t="s">
        <v>565</v>
      </c>
      <c r="C184" s="400">
        <v>2</v>
      </c>
      <c r="D184" s="523"/>
      <c r="E184" s="400"/>
      <c r="F184" s="401">
        <v>22</v>
      </c>
      <c r="G184" s="402" t="s">
        <v>174</v>
      </c>
      <c r="H184" s="402" t="s">
        <v>550</v>
      </c>
      <c r="I184" s="519">
        <v>12.5</v>
      </c>
      <c r="J184" s="538">
        <v>123</v>
      </c>
      <c r="K184" s="529"/>
      <c r="L184" s="529"/>
    </row>
    <row r="185" spans="1:12" ht="14.1" customHeight="1">
      <c r="A185" s="399" t="s">
        <v>243</v>
      </c>
      <c r="B185" s="521" t="s">
        <v>565</v>
      </c>
      <c r="C185" s="400">
        <v>2</v>
      </c>
      <c r="D185" s="523"/>
      <c r="E185" s="400"/>
      <c r="F185" s="401">
        <v>23</v>
      </c>
      <c r="G185" s="402" t="s">
        <v>412</v>
      </c>
      <c r="H185" s="402" t="s">
        <v>550</v>
      </c>
      <c r="I185" s="519">
        <v>23.2</v>
      </c>
      <c r="J185" s="538">
        <v>123</v>
      </c>
      <c r="K185" s="529"/>
      <c r="L185" s="529"/>
    </row>
    <row r="186" spans="1:12" ht="14.1" customHeight="1">
      <c r="A186" s="399" t="s">
        <v>243</v>
      </c>
      <c r="B186" s="521" t="s">
        <v>565</v>
      </c>
      <c r="C186" s="400">
        <v>2</v>
      </c>
      <c r="D186" s="523"/>
      <c r="E186" s="400"/>
      <c r="F186" s="401">
        <v>24</v>
      </c>
      <c r="G186" s="402" t="s">
        <v>406</v>
      </c>
      <c r="H186" s="402" t="s">
        <v>552</v>
      </c>
      <c r="I186" s="519">
        <v>4.9000000000000004</v>
      </c>
      <c r="J186" s="538" t="s">
        <v>198</v>
      </c>
      <c r="K186" s="529"/>
      <c r="L186" s="529"/>
    </row>
    <row r="187" spans="1:12" ht="14.1" customHeight="1">
      <c r="A187" s="399" t="s">
        <v>243</v>
      </c>
      <c r="B187" s="521" t="s">
        <v>565</v>
      </c>
      <c r="C187" s="400">
        <v>2</v>
      </c>
      <c r="D187" s="523"/>
      <c r="E187" s="400"/>
      <c r="F187" s="401">
        <v>25</v>
      </c>
      <c r="G187" s="402" t="s">
        <v>367</v>
      </c>
      <c r="H187" s="402" t="s">
        <v>551</v>
      </c>
      <c r="I187" s="519">
        <v>3.8</v>
      </c>
      <c r="J187" s="538">
        <v>205</v>
      </c>
      <c r="K187" s="529"/>
      <c r="L187" s="529"/>
    </row>
    <row r="188" spans="1:12" ht="14.1" customHeight="1">
      <c r="A188" s="399" t="s">
        <v>243</v>
      </c>
      <c r="B188" s="521" t="s">
        <v>565</v>
      </c>
      <c r="C188" s="400">
        <v>2</v>
      </c>
      <c r="D188" s="523"/>
      <c r="E188" s="400"/>
      <c r="F188" s="401">
        <v>26</v>
      </c>
      <c r="G188" s="402" t="s">
        <v>413</v>
      </c>
      <c r="H188" s="402" t="s">
        <v>550</v>
      </c>
      <c r="I188" s="519">
        <v>10.6</v>
      </c>
      <c r="J188" s="538" t="s">
        <v>198</v>
      </c>
      <c r="K188" s="529"/>
      <c r="L188" s="529"/>
    </row>
    <row r="189" spans="1:12" ht="14.1" customHeight="1">
      <c r="A189" s="399" t="s">
        <v>243</v>
      </c>
      <c r="B189" s="521" t="s">
        <v>565</v>
      </c>
      <c r="C189" s="400">
        <v>2</v>
      </c>
      <c r="D189" s="523"/>
      <c r="E189" s="400"/>
      <c r="F189" s="401">
        <v>28</v>
      </c>
      <c r="G189" s="402" t="s">
        <v>369</v>
      </c>
      <c r="H189" s="402" t="s">
        <v>550</v>
      </c>
      <c r="I189" s="519">
        <v>66.5</v>
      </c>
      <c r="J189" s="538">
        <v>205</v>
      </c>
      <c r="K189" s="529"/>
      <c r="L189" s="529"/>
    </row>
    <row r="190" spans="1:12" ht="14.1" customHeight="1">
      <c r="A190" s="399" t="s">
        <v>244</v>
      </c>
      <c r="B190" s="399" t="s">
        <v>566</v>
      </c>
      <c r="C190" s="400">
        <v>2</v>
      </c>
      <c r="D190" s="523"/>
      <c r="E190" s="400"/>
      <c r="F190" s="401">
        <v>1</v>
      </c>
      <c r="G190" s="402" t="s">
        <v>414</v>
      </c>
      <c r="H190" s="402" t="s">
        <v>552</v>
      </c>
      <c r="I190" s="519">
        <v>82.7</v>
      </c>
      <c r="J190" s="538">
        <v>205</v>
      </c>
      <c r="K190" s="529"/>
      <c r="L190" s="529"/>
    </row>
    <row r="191" spans="1:12" ht="14.1" customHeight="1">
      <c r="A191" s="399" t="s">
        <v>244</v>
      </c>
      <c r="B191" s="399" t="s">
        <v>566</v>
      </c>
      <c r="C191" s="400">
        <v>2</v>
      </c>
      <c r="D191" s="523"/>
      <c r="E191" s="400"/>
      <c r="F191" s="401">
        <v>2</v>
      </c>
      <c r="G191" s="402" t="s">
        <v>267</v>
      </c>
      <c r="H191" s="402" t="s">
        <v>550</v>
      </c>
      <c r="I191" s="519">
        <v>3.8</v>
      </c>
      <c r="J191" s="538">
        <v>205</v>
      </c>
      <c r="K191" s="529"/>
      <c r="L191" s="529"/>
    </row>
    <row r="192" spans="1:12" ht="14.1" customHeight="1">
      <c r="A192" s="399" t="s">
        <v>244</v>
      </c>
      <c r="B192" s="399" t="s">
        <v>566</v>
      </c>
      <c r="C192" s="400">
        <v>2</v>
      </c>
      <c r="D192" s="523"/>
      <c r="E192" s="400"/>
      <c r="F192" s="401">
        <v>3</v>
      </c>
      <c r="G192" s="402" t="s">
        <v>367</v>
      </c>
      <c r="H192" s="402" t="s">
        <v>551</v>
      </c>
      <c r="I192" s="519">
        <v>8.4</v>
      </c>
      <c r="J192" s="538">
        <v>205</v>
      </c>
      <c r="K192" s="529"/>
      <c r="L192" s="529"/>
    </row>
    <row r="193" spans="1:12" ht="14.1" customHeight="1">
      <c r="A193" s="399" t="s">
        <v>244</v>
      </c>
      <c r="B193" s="399" t="s">
        <v>566</v>
      </c>
      <c r="C193" s="400">
        <v>2</v>
      </c>
      <c r="D193" s="523"/>
      <c r="E193" s="400"/>
      <c r="F193" s="401">
        <v>4</v>
      </c>
      <c r="G193" s="402" t="s">
        <v>368</v>
      </c>
      <c r="H193" s="402" t="s">
        <v>551</v>
      </c>
      <c r="I193" s="519">
        <v>2.4</v>
      </c>
      <c r="J193" s="538" t="s">
        <v>198</v>
      </c>
      <c r="K193" s="529"/>
      <c r="L193" s="529"/>
    </row>
    <row r="194" spans="1:12" ht="14.1" customHeight="1">
      <c r="A194" s="399" t="s">
        <v>244</v>
      </c>
      <c r="B194" s="399" t="s">
        <v>566</v>
      </c>
      <c r="C194" s="400">
        <v>2</v>
      </c>
      <c r="D194" s="523"/>
      <c r="E194" s="400"/>
      <c r="F194" s="401">
        <v>5</v>
      </c>
      <c r="G194" s="402" t="s">
        <v>381</v>
      </c>
      <c r="H194" s="402" t="s">
        <v>551</v>
      </c>
      <c r="I194" s="519">
        <v>0.9</v>
      </c>
      <c r="J194" s="538" t="s">
        <v>198</v>
      </c>
      <c r="K194" s="529"/>
      <c r="L194" s="529"/>
    </row>
    <row r="195" spans="1:12" ht="14.1" customHeight="1">
      <c r="A195" s="399" t="s">
        <v>244</v>
      </c>
      <c r="B195" s="399" t="s">
        <v>566</v>
      </c>
      <c r="C195" s="400">
        <v>2</v>
      </c>
      <c r="D195" s="523"/>
      <c r="E195" s="400"/>
      <c r="F195" s="401">
        <v>6</v>
      </c>
      <c r="G195" s="402" t="s">
        <v>369</v>
      </c>
      <c r="H195" s="402" t="s">
        <v>550</v>
      </c>
      <c r="I195" s="519">
        <v>55.5</v>
      </c>
      <c r="J195" s="538">
        <v>205</v>
      </c>
      <c r="K195" s="529"/>
      <c r="L195" s="529"/>
    </row>
    <row r="196" spans="1:12" ht="14.1" customHeight="1">
      <c r="A196" s="399" t="s">
        <v>244</v>
      </c>
      <c r="B196" s="399" t="s">
        <v>566</v>
      </c>
      <c r="C196" s="400">
        <v>2</v>
      </c>
      <c r="D196" s="523"/>
      <c r="E196" s="400"/>
      <c r="F196" s="401">
        <v>7</v>
      </c>
      <c r="G196" s="402" t="s">
        <v>369</v>
      </c>
      <c r="H196" s="402" t="s">
        <v>550</v>
      </c>
      <c r="I196" s="519">
        <v>55</v>
      </c>
      <c r="J196" s="538">
        <v>205</v>
      </c>
      <c r="K196" s="529"/>
      <c r="L196" s="529"/>
    </row>
    <row r="197" spans="1:12" ht="14.1" customHeight="1">
      <c r="A197" s="399" t="s">
        <v>244</v>
      </c>
      <c r="B197" s="399" t="s">
        <v>566</v>
      </c>
      <c r="C197" s="400">
        <v>2</v>
      </c>
      <c r="D197" s="523"/>
      <c r="E197" s="400"/>
      <c r="F197" s="401">
        <v>8</v>
      </c>
      <c r="G197" s="402" t="s">
        <v>369</v>
      </c>
      <c r="H197" s="402" t="s">
        <v>550</v>
      </c>
      <c r="I197" s="519">
        <v>56.6</v>
      </c>
      <c r="J197" s="538">
        <v>205</v>
      </c>
      <c r="K197" s="529"/>
      <c r="L197" s="529"/>
    </row>
    <row r="198" spans="1:12" ht="14.1" customHeight="1">
      <c r="A198" s="399" t="s">
        <v>244</v>
      </c>
      <c r="B198" s="399" t="s">
        <v>566</v>
      </c>
      <c r="C198" s="400">
        <v>2</v>
      </c>
      <c r="D198" s="523"/>
      <c r="E198" s="400"/>
      <c r="F198" s="401">
        <v>11</v>
      </c>
      <c r="G198" s="402" t="s">
        <v>415</v>
      </c>
      <c r="H198" s="402" t="s">
        <v>552</v>
      </c>
      <c r="I198" s="519">
        <v>25.7</v>
      </c>
      <c r="J198" s="538">
        <v>123</v>
      </c>
      <c r="K198" s="529"/>
      <c r="L198" s="529"/>
    </row>
    <row r="199" spans="1:12" ht="14.1" customHeight="1">
      <c r="A199" s="399" t="s">
        <v>244</v>
      </c>
      <c r="B199" s="399" t="s">
        <v>566</v>
      </c>
      <c r="C199" s="400">
        <v>2</v>
      </c>
      <c r="D199" s="523"/>
      <c r="E199" s="400"/>
      <c r="F199" s="401">
        <v>12</v>
      </c>
      <c r="G199" s="402" t="s">
        <v>406</v>
      </c>
      <c r="H199" s="402" t="s">
        <v>552</v>
      </c>
      <c r="I199" s="519">
        <v>4.5</v>
      </c>
      <c r="J199" s="538" t="s">
        <v>198</v>
      </c>
      <c r="K199" s="529"/>
      <c r="L199" s="529"/>
    </row>
    <row r="200" spans="1:12" ht="14.1" customHeight="1">
      <c r="A200" s="399" t="s">
        <v>244</v>
      </c>
      <c r="B200" s="399" t="s">
        <v>566</v>
      </c>
      <c r="C200" s="400">
        <v>2</v>
      </c>
      <c r="D200" s="523"/>
      <c r="E200" s="400"/>
      <c r="F200" s="401">
        <v>15</v>
      </c>
      <c r="G200" s="402" t="s">
        <v>416</v>
      </c>
      <c r="H200" s="402" t="s">
        <v>552</v>
      </c>
      <c r="I200" s="519">
        <v>2.4</v>
      </c>
      <c r="J200" s="538" t="s">
        <v>198</v>
      </c>
      <c r="K200" s="529"/>
      <c r="L200" s="529"/>
    </row>
    <row r="201" spans="1:12" ht="14.1" customHeight="1">
      <c r="A201" s="399" t="s">
        <v>244</v>
      </c>
      <c r="B201" s="399" t="s">
        <v>566</v>
      </c>
      <c r="C201" s="400">
        <v>2</v>
      </c>
      <c r="D201" s="523"/>
      <c r="E201" s="400"/>
      <c r="F201" s="401">
        <v>16</v>
      </c>
      <c r="G201" s="402" t="s">
        <v>417</v>
      </c>
      <c r="H201" s="402" t="s">
        <v>551</v>
      </c>
      <c r="I201" s="519">
        <v>9.4</v>
      </c>
      <c r="J201" s="538">
        <v>205</v>
      </c>
      <c r="K201" s="529"/>
      <c r="L201" s="529"/>
    </row>
    <row r="202" spans="1:12" ht="14.1" customHeight="1">
      <c r="A202" s="399" t="s">
        <v>244</v>
      </c>
      <c r="B202" s="399" t="s">
        <v>566</v>
      </c>
      <c r="C202" s="400">
        <v>2</v>
      </c>
      <c r="D202" s="523"/>
      <c r="E202" s="400"/>
      <c r="F202" s="401">
        <v>17</v>
      </c>
      <c r="G202" s="402" t="s">
        <v>367</v>
      </c>
      <c r="H202" s="402" t="s">
        <v>551</v>
      </c>
      <c r="I202" s="519">
        <v>3.6</v>
      </c>
      <c r="J202" s="538">
        <v>205</v>
      </c>
      <c r="K202" s="529"/>
      <c r="L202" s="529"/>
    </row>
    <row r="203" spans="1:12" ht="14.1" customHeight="1">
      <c r="A203" s="399" t="s">
        <v>244</v>
      </c>
      <c r="B203" s="399" t="s">
        <v>566</v>
      </c>
      <c r="C203" s="400">
        <v>2</v>
      </c>
      <c r="D203" s="523"/>
      <c r="E203" s="400"/>
      <c r="F203" s="401">
        <v>18</v>
      </c>
      <c r="G203" s="402" t="s">
        <v>367</v>
      </c>
      <c r="H203" s="402" t="s">
        <v>551</v>
      </c>
      <c r="I203" s="519">
        <v>7.2</v>
      </c>
      <c r="J203" s="538">
        <v>205</v>
      </c>
      <c r="K203" s="529"/>
      <c r="L203" s="529"/>
    </row>
    <row r="204" spans="1:12" ht="14.1" customHeight="1">
      <c r="A204" s="399" t="s">
        <v>244</v>
      </c>
      <c r="B204" s="399" t="s">
        <v>566</v>
      </c>
      <c r="C204" s="400">
        <v>2</v>
      </c>
      <c r="D204" s="523"/>
      <c r="E204" s="400"/>
      <c r="F204" s="401">
        <v>19</v>
      </c>
      <c r="G204" s="402" t="s">
        <v>418</v>
      </c>
      <c r="H204" s="402" t="s">
        <v>550</v>
      </c>
      <c r="I204" s="519">
        <v>295.39999999999998</v>
      </c>
      <c r="J204" s="538">
        <v>205</v>
      </c>
      <c r="K204" s="529"/>
      <c r="L204" s="529"/>
    </row>
    <row r="205" spans="1:12" ht="14.1" customHeight="1">
      <c r="A205" s="399" t="s">
        <v>244</v>
      </c>
      <c r="B205" s="399" t="s">
        <v>566</v>
      </c>
      <c r="C205" s="400">
        <v>2</v>
      </c>
      <c r="D205" s="523"/>
      <c r="E205" s="400"/>
      <c r="F205" s="401">
        <v>20</v>
      </c>
      <c r="G205" s="402" t="s">
        <v>367</v>
      </c>
      <c r="H205" s="402" t="s">
        <v>551</v>
      </c>
      <c r="I205" s="519">
        <v>5.0999999999999996</v>
      </c>
      <c r="J205" s="538">
        <v>205</v>
      </c>
      <c r="K205" s="529"/>
      <c r="L205" s="529"/>
    </row>
    <row r="206" spans="1:12" ht="14.1" customHeight="1">
      <c r="A206" s="399" t="s">
        <v>244</v>
      </c>
      <c r="B206" s="399" t="s">
        <v>566</v>
      </c>
      <c r="C206" s="400">
        <v>2</v>
      </c>
      <c r="D206" s="523"/>
      <c r="E206" s="400"/>
      <c r="F206" s="401">
        <v>21</v>
      </c>
      <c r="G206" s="402" t="s">
        <v>419</v>
      </c>
      <c r="H206" s="402" t="s">
        <v>552</v>
      </c>
      <c r="I206" s="519">
        <v>0.7</v>
      </c>
      <c r="J206" s="538" t="s">
        <v>198</v>
      </c>
      <c r="K206" s="529"/>
      <c r="L206" s="529"/>
    </row>
    <row r="207" spans="1:12" ht="14.1" customHeight="1">
      <c r="A207" s="399" t="s">
        <v>244</v>
      </c>
      <c r="B207" s="399" t="s">
        <v>566</v>
      </c>
      <c r="C207" s="400">
        <v>2</v>
      </c>
      <c r="D207" s="523"/>
      <c r="E207" s="400"/>
      <c r="F207" s="401">
        <v>22</v>
      </c>
      <c r="G207" s="402" t="s">
        <v>420</v>
      </c>
      <c r="H207" s="402" t="s">
        <v>552</v>
      </c>
      <c r="I207" s="519">
        <v>3.2</v>
      </c>
      <c r="J207" s="538">
        <v>205</v>
      </c>
      <c r="K207" s="529"/>
      <c r="L207" s="529"/>
    </row>
    <row r="208" spans="1:12" ht="14.1" customHeight="1">
      <c r="A208" s="399" t="s">
        <v>244</v>
      </c>
      <c r="B208" s="399" t="s">
        <v>566</v>
      </c>
      <c r="C208" s="400">
        <v>2</v>
      </c>
      <c r="D208" s="523"/>
      <c r="E208" s="400"/>
      <c r="F208" s="401">
        <v>23</v>
      </c>
      <c r="G208" s="402" t="s">
        <v>421</v>
      </c>
      <c r="H208" s="402" t="s">
        <v>552</v>
      </c>
      <c r="I208" s="519">
        <v>5.2</v>
      </c>
      <c r="J208" s="538" t="s">
        <v>198</v>
      </c>
      <c r="K208" s="529"/>
      <c r="L208" s="529"/>
    </row>
    <row r="209" spans="1:12" ht="14.1" customHeight="1">
      <c r="A209" s="399" t="s">
        <v>244</v>
      </c>
      <c r="B209" s="399" t="s">
        <v>566</v>
      </c>
      <c r="C209" s="400">
        <v>2</v>
      </c>
      <c r="D209" s="523"/>
      <c r="E209" s="400"/>
      <c r="F209" s="401">
        <v>24</v>
      </c>
      <c r="G209" s="402" t="s">
        <v>422</v>
      </c>
      <c r="H209" s="402" t="s">
        <v>552</v>
      </c>
      <c r="I209" s="519">
        <v>5.7</v>
      </c>
      <c r="J209" s="538" t="s">
        <v>198</v>
      </c>
      <c r="K209" s="529"/>
      <c r="L209" s="529"/>
    </row>
    <row r="210" spans="1:12" ht="14.1" customHeight="1">
      <c r="A210" s="399" t="s">
        <v>244</v>
      </c>
      <c r="B210" s="399" t="s">
        <v>566</v>
      </c>
      <c r="C210" s="400">
        <v>2</v>
      </c>
      <c r="D210" s="523"/>
      <c r="E210" s="400"/>
      <c r="F210" s="401">
        <v>25</v>
      </c>
      <c r="G210" s="402" t="s">
        <v>419</v>
      </c>
      <c r="H210" s="402" t="s">
        <v>552</v>
      </c>
      <c r="I210" s="519">
        <v>5.9</v>
      </c>
      <c r="J210" s="538" t="s">
        <v>198</v>
      </c>
      <c r="K210" s="529"/>
      <c r="L210" s="529"/>
    </row>
    <row r="211" spans="1:12" ht="14.1" customHeight="1">
      <c r="A211" s="399" t="s">
        <v>244</v>
      </c>
      <c r="B211" s="399" t="s">
        <v>566</v>
      </c>
      <c r="C211" s="400">
        <v>2</v>
      </c>
      <c r="D211" s="523"/>
      <c r="E211" s="400"/>
      <c r="F211" s="401">
        <v>29</v>
      </c>
      <c r="G211" s="402" t="s">
        <v>369</v>
      </c>
      <c r="H211" s="402" t="s">
        <v>550</v>
      </c>
      <c r="I211" s="519">
        <v>55.1</v>
      </c>
      <c r="J211" s="538">
        <v>205</v>
      </c>
      <c r="K211" s="529"/>
      <c r="L211" s="529"/>
    </row>
    <row r="212" spans="1:12" ht="14.1" customHeight="1">
      <c r="A212" s="399" t="s">
        <v>244</v>
      </c>
      <c r="B212" s="399" t="s">
        <v>566</v>
      </c>
      <c r="C212" s="400">
        <v>2</v>
      </c>
      <c r="D212" s="523"/>
      <c r="E212" s="400"/>
      <c r="F212" s="401">
        <v>30</v>
      </c>
      <c r="G212" s="402" t="s">
        <v>369</v>
      </c>
      <c r="H212" s="402" t="s">
        <v>550</v>
      </c>
      <c r="I212" s="519">
        <v>55.9</v>
      </c>
      <c r="J212" s="538">
        <v>205</v>
      </c>
      <c r="K212" s="529"/>
      <c r="L212" s="529"/>
    </row>
    <row r="213" spans="1:12" ht="14.1" customHeight="1">
      <c r="A213" s="399" t="s">
        <v>244</v>
      </c>
      <c r="B213" s="399" t="s">
        <v>566</v>
      </c>
      <c r="C213" s="400">
        <v>2</v>
      </c>
      <c r="D213" s="523"/>
      <c r="E213" s="400"/>
      <c r="F213" s="401">
        <v>32</v>
      </c>
      <c r="G213" s="402" t="s">
        <v>416</v>
      </c>
      <c r="H213" s="402" t="s">
        <v>551</v>
      </c>
      <c r="I213" s="519">
        <v>0.3</v>
      </c>
      <c r="J213" s="538" t="s">
        <v>198</v>
      </c>
      <c r="K213" s="529"/>
      <c r="L213" s="529"/>
    </row>
    <row r="214" spans="1:12" ht="14.1" customHeight="1">
      <c r="A214" s="399" t="s">
        <v>244</v>
      </c>
      <c r="B214" s="399" t="s">
        <v>566</v>
      </c>
      <c r="C214" s="400">
        <v>2</v>
      </c>
      <c r="D214" s="523"/>
      <c r="E214" s="400"/>
      <c r="F214" s="401">
        <v>33</v>
      </c>
      <c r="G214" s="402" t="s">
        <v>174</v>
      </c>
      <c r="H214" s="402" t="s">
        <v>550</v>
      </c>
      <c r="I214" s="519">
        <v>8.4</v>
      </c>
      <c r="J214" s="538">
        <v>123</v>
      </c>
      <c r="K214" s="529"/>
      <c r="L214" s="529"/>
    </row>
    <row r="215" spans="1:12" ht="14.1" customHeight="1">
      <c r="A215" s="399" t="s">
        <v>244</v>
      </c>
      <c r="B215" s="399" t="s">
        <v>566</v>
      </c>
      <c r="C215" s="400">
        <v>2</v>
      </c>
      <c r="D215" s="523"/>
      <c r="E215" s="400"/>
      <c r="F215" s="401">
        <v>34</v>
      </c>
      <c r="G215" s="402" t="s">
        <v>267</v>
      </c>
      <c r="H215" s="402" t="s">
        <v>550</v>
      </c>
      <c r="I215" s="519">
        <v>4.0999999999999996</v>
      </c>
      <c r="J215" s="538">
        <v>205</v>
      </c>
      <c r="K215" s="529"/>
      <c r="L215" s="529"/>
    </row>
    <row r="216" spans="1:12" ht="14.1" customHeight="1">
      <c r="A216" s="399" t="s">
        <v>244</v>
      </c>
      <c r="B216" s="399" t="s">
        <v>566</v>
      </c>
      <c r="C216" s="400">
        <v>2</v>
      </c>
      <c r="D216" s="523"/>
      <c r="E216" s="400"/>
      <c r="F216" s="401">
        <v>35</v>
      </c>
      <c r="G216" s="402" t="s">
        <v>412</v>
      </c>
      <c r="H216" s="402" t="s">
        <v>550</v>
      </c>
      <c r="I216" s="519">
        <v>18.8</v>
      </c>
      <c r="J216" s="538">
        <v>123</v>
      </c>
      <c r="K216" s="529"/>
      <c r="L216" s="529"/>
    </row>
    <row r="217" spans="1:12" ht="14.1" customHeight="1">
      <c r="A217" s="399" t="s">
        <v>244</v>
      </c>
      <c r="B217" s="399" t="s">
        <v>566</v>
      </c>
      <c r="C217" s="400">
        <v>2</v>
      </c>
      <c r="D217" s="523"/>
      <c r="E217" s="400"/>
      <c r="F217" s="401">
        <v>36</v>
      </c>
      <c r="G217" s="402" t="s">
        <v>174</v>
      </c>
      <c r="H217" s="402" t="s">
        <v>550</v>
      </c>
      <c r="I217" s="519">
        <v>8.3000000000000007</v>
      </c>
      <c r="J217" s="538">
        <v>123</v>
      </c>
      <c r="K217" s="529"/>
      <c r="L217" s="529"/>
    </row>
    <row r="218" spans="1:12" ht="14.1" customHeight="1">
      <c r="A218" s="399" t="s">
        <v>244</v>
      </c>
      <c r="B218" s="399" t="s">
        <v>566</v>
      </c>
      <c r="C218" s="400">
        <v>2</v>
      </c>
      <c r="D218" s="523"/>
      <c r="E218" s="400"/>
      <c r="F218" s="401">
        <v>37</v>
      </c>
      <c r="G218" s="402" t="s">
        <v>369</v>
      </c>
      <c r="H218" s="402" t="s">
        <v>550</v>
      </c>
      <c r="I218" s="519">
        <v>55.201000000000001</v>
      </c>
      <c r="J218" s="538">
        <v>205</v>
      </c>
      <c r="K218" s="529"/>
      <c r="L218" s="529"/>
    </row>
    <row r="219" spans="1:12" ht="14.1" customHeight="1">
      <c r="A219" s="399" t="s">
        <v>244</v>
      </c>
      <c r="B219" s="399" t="s">
        <v>566</v>
      </c>
      <c r="C219" s="400">
        <v>2</v>
      </c>
      <c r="D219" s="523"/>
      <c r="E219" s="400"/>
      <c r="F219" s="401">
        <v>40</v>
      </c>
      <c r="G219" s="402" t="s">
        <v>369</v>
      </c>
      <c r="H219" s="402" t="s">
        <v>550</v>
      </c>
      <c r="I219" s="519">
        <v>55.5</v>
      </c>
      <c r="J219" s="538">
        <v>205</v>
      </c>
      <c r="K219" s="529"/>
      <c r="L219" s="529"/>
    </row>
    <row r="220" spans="1:12" ht="14.1" customHeight="1">
      <c r="A220" s="399" t="s">
        <v>244</v>
      </c>
      <c r="B220" s="399" t="s">
        <v>566</v>
      </c>
      <c r="C220" s="400">
        <v>2</v>
      </c>
      <c r="D220" s="523"/>
      <c r="E220" s="400"/>
      <c r="F220" s="401">
        <v>42</v>
      </c>
      <c r="G220" s="402" t="s">
        <v>369</v>
      </c>
      <c r="H220" s="402" t="s">
        <v>550</v>
      </c>
      <c r="I220" s="519">
        <v>55.1</v>
      </c>
      <c r="J220" s="538">
        <v>205</v>
      </c>
      <c r="K220" s="529"/>
      <c r="L220" s="529"/>
    </row>
    <row r="221" spans="1:12" ht="14.1" customHeight="1">
      <c r="A221" s="399" t="s">
        <v>244</v>
      </c>
      <c r="B221" s="399" t="s">
        <v>566</v>
      </c>
      <c r="C221" s="400">
        <v>2</v>
      </c>
      <c r="D221" s="523"/>
      <c r="E221" s="400"/>
      <c r="F221" s="401">
        <v>44</v>
      </c>
      <c r="G221" s="402" t="s">
        <v>267</v>
      </c>
      <c r="H221" s="402" t="s">
        <v>550</v>
      </c>
      <c r="I221" s="519">
        <v>9.9</v>
      </c>
      <c r="J221" s="538" t="s">
        <v>198</v>
      </c>
      <c r="K221" s="529"/>
      <c r="L221" s="529"/>
    </row>
    <row r="222" spans="1:12" ht="14.1" customHeight="1">
      <c r="A222" s="399" t="s">
        <v>244</v>
      </c>
      <c r="B222" s="399" t="s">
        <v>566</v>
      </c>
      <c r="C222" s="400">
        <v>2</v>
      </c>
      <c r="D222" s="523"/>
      <c r="E222" s="400"/>
      <c r="F222" s="401">
        <v>46</v>
      </c>
      <c r="G222" s="402" t="s">
        <v>267</v>
      </c>
      <c r="H222" s="402" t="s">
        <v>550</v>
      </c>
      <c r="I222" s="519">
        <v>7.2</v>
      </c>
      <c r="J222" s="538" t="s">
        <v>198</v>
      </c>
      <c r="K222" s="529"/>
      <c r="L222" s="529"/>
    </row>
    <row r="223" spans="1:12" ht="14.1" customHeight="1">
      <c r="A223" s="399" t="s">
        <v>244</v>
      </c>
      <c r="B223" s="399" t="s">
        <v>566</v>
      </c>
      <c r="C223" s="400">
        <v>2</v>
      </c>
      <c r="D223" s="523"/>
      <c r="E223" s="400"/>
      <c r="F223" s="401">
        <v>47</v>
      </c>
      <c r="G223" s="402" t="s">
        <v>409</v>
      </c>
      <c r="H223" s="402" t="s">
        <v>551</v>
      </c>
      <c r="I223" s="519">
        <v>40.5</v>
      </c>
      <c r="J223" s="538">
        <v>205</v>
      </c>
      <c r="K223" s="529"/>
      <c r="L223" s="529"/>
    </row>
    <row r="224" spans="1:12" ht="14.1" customHeight="1">
      <c r="A224" s="399" t="s">
        <v>244</v>
      </c>
      <c r="B224" s="399" t="s">
        <v>566</v>
      </c>
      <c r="C224" s="400">
        <v>2</v>
      </c>
      <c r="D224" s="523"/>
      <c r="E224" s="400"/>
      <c r="F224" s="401">
        <v>48</v>
      </c>
      <c r="G224" s="402" t="s">
        <v>381</v>
      </c>
      <c r="H224" s="402" t="s">
        <v>551</v>
      </c>
      <c r="I224" s="519">
        <v>3</v>
      </c>
      <c r="J224" s="538" t="s">
        <v>198</v>
      </c>
      <c r="K224" s="529"/>
      <c r="L224" s="529"/>
    </row>
    <row r="225" spans="1:12" ht="14.1" customHeight="1">
      <c r="A225" s="399" t="s">
        <v>244</v>
      </c>
      <c r="B225" s="399" t="s">
        <v>566</v>
      </c>
      <c r="C225" s="400">
        <v>2</v>
      </c>
      <c r="D225" s="523"/>
      <c r="E225" s="400"/>
      <c r="F225" s="401">
        <v>49</v>
      </c>
      <c r="G225" s="402" t="s">
        <v>423</v>
      </c>
      <c r="H225" s="402" t="s">
        <v>551</v>
      </c>
      <c r="I225" s="519">
        <v>5.5</v>
      </c>
      <c r="J225" s="538">
        <v>205</v>
      </c>
      <c r="K225" s="529"/>
      <c r="L225" s="529"/>
    </row>
    <row r="226" spans="1:12" ht="14.1" customHeight="1">
      <c r="A226" s="399" t="s">
        <v>244</v>
      </c>
      <c r="B226" s="399" t="s">
        <v>566</v>
      </c>
      <c r="C226" s="400">
        <v>2</v>
      </c>
      <c r="D226" s="523"/>
      <c r="E226" s="400"/>
      <c r="F226" s="401">
        <v>60</v>
      </c>
      <c r="G226" s="402" t="s">
        <v>365</v>
      </c>
      <c r="H226" s="402" t="s">
        <v>550</v>
      </c>
      <c r="I226" s="519">
        <v>7.6</v>
      </c>
      <c r="J226" s="538">
        <v>205</v>
      </c>
      <c r="K226" s="529"/>
      <c r="L226" s="529"/>
    </row>
    <row r="227" spans="1:12" ht="14.1" customHeight="1">
      <c r="A227" s="399" t="s">
        <v>244</v>
      </c>
      <c r="B227" s="399" t="s">
        <v>566</v>
      </c>
      <c r="C227" s="400">
        <v>2</v>
      </c>
      <c r="D227" s="523"/>
      <c r="E227" s="400"/>
      <c r="F227" s="401">
        <v>61</v>
      </c>
      <c r="G227" s="402" t="s">
        <v>384</v>
      </c>
      <c r="H227" s="402" t="s">
        <v>550</v>
      </c>
      <c r="I227" s="519">
        <v>4</v>
      </c>
      <c r="J227" s="538">
        <v>205</v>
      </c>
      <c r="K227" s="529"/>
      <c r="L227" s="529"/>
    </row>
    <row r="228" spans="1:12" ht="14.1" customHeight="1">
      <c r="A228" s="399" t="s">
        <v>244</v>
      </c>
      <c r="B228" s="399" t="s">
        <v>566</v>
      </c>
      <c r="C228" s="400">
        <v>2</v>
      </c>
      <c r="D228" s="523"/>
      <c r="E228" s="400"/>
      <c r="F228" s="401">
        <v>62</v>
      </c>
      <c r="G228" s="402" t="s">
        <v>259</v>
      </c>
      <c r="H228" s="402" t="s">
        <v>552</v>
      </c>
      <c r="I228" s="519">
        <v>53.2</v>
      </c>
      <c r="J228" s="538">
        <v>205</v>
      </c>
      <c r="K228" s="529"/>
      <c r="L228" s="529"/>
    </row>
    <row r="229" spans="1:12" ht="14.1" customHeight="1">
      <c r="A229" s="399" t="s">
        <v>244</v>
      </c>
      <c r="B229" s="399" t="s">
        <v>566</v>
      </c>
      <c r="C229" s="400">
        <v>2</v>
      </c>
      <c r="D229" s="523"/>
      <c r="E229" s="400"/>
      <c r="F229" s="401">
        <v>63</v>
      </c>
      <c r="G229" s="402" t="s">
        <v>405</v>
      </c>
      <c r="H229" s="402" t="s">
        <v>551</v>
      </c>
      <c r="I229" s="519"/>
      <c r="J229" s="538" t="s">
        <v>198</v>
      </c>
      <c r="K229" s="529"/>
      <c r="L229" s="529"/>
    </row>
    <row r="230" spans="1:12" ht="14.1" customHeight="1">
      <c r="A230" s="399" t="s">
        <v>244</v>
      </c>
      <c r="B230" s="399" t="s">
        <v>566</v>
      </c>
      <c r="C230" s="400">
        <v>2</v>
      </c>
      <c r="D230" s="523"/>
      <c r="E230" s="400"/>
      <c r="F230" s="401">
        <v>64</v>
      </c>
      <c r="G230" s="402" t="s">
        <v>424</v>
      </c>
      <c r="H230" s="402" t="s">
        <v>550</v>
      </c>
      <c r="I230" s="519">
        <v>52</v>
      </c>
      <c r="J230" s="538">
        <v>205</v>
      </c>
      <c r="K230" s="529"/>
      <c r="L230" s="529"/>
    </row>
    <row r="231" spans="1:12" ht="14.1" customHeight="1">
      <c r="A231" s="399" t="s">
        <v>244</v>
      </c>
      <c r="B231" s="399" t="s">
        <v>566</v>
      </c>
      <c r="C231" s="400">
        <v>2</v>
      </c>
      <c r="D231" s="523"/>
      <c r="E231" s="400"/>
      <c r="F231" s="401">
        <v>65</v>
      </c>
      <c r="G231" s="402" t="s">
        <v>367</v>
      </c>
      <c r="H231" s="402" t="s">
        <v>551</v>
      </c>
      <c r="I231" s="519">
        <v>5.4</v>
      </c>
      <c r="J231" s="538">
        <v>205</v>
      </c>
      <c r="K231" s="529"/>
      <c r="L231" s="529"/>
    </row>
    <row r="232" spans="1:12" ht="14.1" customHeight="1">
      <c r="A232" s="399" t="s">
        <v>244</v>
      </c>
      <c r="B232" s="399" t="s">
        <v>566</v>
      </c>
      <c r="C232" s="400">
        <v>2</v>
      </c>
      <c r="D232" s="523"/>
      <c r="E232" s="400"/>
      <c r="F232" s="401">
        <v>66</v>
      </c>
      <c r="G232" s="402" t="s">
        <v>423</v>
      </c>
      <c r="H232" s="402" t="s">
        <v>551</v>
      </c>
      <c r="I232" s="519">
        <v>4</v>
      </c>
      <c r="J232" s="538">
        <v>205</v>
      </c>
      <c r="K232" s="529"/>
      <c r="L232" s="529"/>
    </row>
    <row r="233" spans="1:12" ht="14.1" customHeight="1">
      <c r="A233" s="399" t="s">
        <v>244</v>
      </c>
      <c r="B233" s="399" t="s">
        <v>566</v>
      </c>
      <c r="C233" s="400">
        <v>2</v>
      </c>
      <c r="D233" s="523"/>
      <c r="E233" s="400"/>
      <c r="F233" s="401">
        <v>67</v>
      </c>
      <c r="G233" s="402" t="s">
        <v>367</v>
      </c>
      <c r="H233" s="402" t="s">
        <v>551</v>
      </c>
      <c r="I233" s="519">
        <v>5.4</v>
      </c>
      <c r="J233" s="538">
        <v>205</v>
      </c>
      <c r="K233" s="529"/>
      <c r="L233" s="529"/>
    </row>
    <row r="234" spans="1:12" s="82" customFormat="1" ht="14.1" customHeight="1">
      <c r="A234" s="399" t="s">
        <v>244</v>
      </c>
      <c r="B234" s="399" t="s">
        <v>566</v>
      </c>
      <c r="C234" s="400">
        <v>2</v>
      </c>
      <c r="D234" s="523"/>
      <c r="E234" s="400"/>
      <c r="F234" s="401">
        <v>68</v>
      </c>
      <c r="G234" s="402" t="s">
        <v>259</v>
      </c>
      <c r="H234" s="402" t="s">
        <v>552</v>
      </c>
      <c r="I234" s="519">
        <v>151</v>
      </c>
      <c r="J234" s="538">
        <v>205</v>
      </c>
      <c r="K234" s="529"/>
      <c r="L234" s="529"/>
    </row>
    <row r="235" spans="1:12" ht="14.1" customHeight="1">
      <c r="A235" s="402" t="s">
        <v>244</v>
      </c>
      <c r="B235" s="399" t="s">
        <v>566</v>
      </c>
      <c r="C235" s="400">
        <v>2</v>
      </c>
      <c r="D235" s="523"/>
      <c r="E235" s="400"/>
      <c r="F235" s="401">
        <v>69</v>
      </c>
      <c r="G235" s="402" t="s">
        <v>425</v>
      </c>
      <c r="H235" s="402" t="s">
        <v>552</v>
      </c>
      <c r="I235" s="519">
        <v>52</v>
      </c>
      <c r="J235" s="538">
        <v>123</v>
      </c>
      <c r="K235" s="529"/>
      <c r="L235" s="529"/>
    </row>
    <row r="236" spans="1:12" ht="14.1" customHeight="1">
      <c r="A236" s="402" t="s">
        <v>244</v>
      </c>
      <c r="B236" s="399" t="s">
        <v>566</v>
      </c>
      <c r="C236" s="400">
        <v>2</v>
      </c>
      <c r="D236" s="523"/>
      <c r="E236" s="400"/>
      <c r="F236" s="401">
        <v>70</v>
      </c>
      <c r="G236" s="402" t="s">
        <v>378</v>
      </c>
      <c r="H236" s="402" t="s">
        <v>550</v>
      </c>
      <c r="I236" s="519">
        <v>8.1999999999999993</v>
      </c>
      <c r="J236" s="538">
        <v>123</v>
      </c>
      <c r="K236" s="529"/>
      <c r="L236" s="529"/>
    </row>
    <row r="237" spans="1:12" ht="14.1" customHeight="1">
      <c r="A237" s="402" t="s">
        <v>244</v>
      </c>
      <c r="B237" s="399" t="s">
        <v>566</v>
      </c>
      <c r="C237" s="400">
        <v>2</v>
      </c>
      <c r="D237" s="523"/>
      <c r="E237" s="400"/>
      <c r="F237" s="401">
        <v>71</v>
      </c>
      <c r="G237" s="402" t="s">
        <v>426</v>
      </c>
      <c r="H237" s="402" t="s">
        <v>550</v>
      </c>
      <c r="I237" s="519">
        <v>6.6</v>
      </c>
      <c r="J237" s="538">
        <v>123</v>
      </c>
      <c r="K237" s="529"/>
      <c r="L237" s="529"/>
    </row>
    <row r="238" spans="1:12" ht="14.1" customHeight="1">
      <c r="A238" s="402" t="s">
        <v>244</v>
      </c>
      <c r="B238" s="399" t="s">
        <v>566</v>
      </c>
      <c r="C238" s="400">
        <v>2</v>
      </c>
      <c r="D238" s="523"/>
      <c r="E238" s="400"/>
      <c r="F238" s="401">
        <v>72</v>
      </c>
      <c r="G238" s="402" t="s">
        <v>262</v>
      </c>
      <c r="H238" s="402" t="s">
        <v>551</v>
      </c>
      <c r="I238" s="519"/>
      <c r="J238" s="538" t="s">
        <v>198</v>
      </c>
      <c r="K238" s="529"/>
      <c r="L238" s="529"/>
    </row>
    <row r="239" spans="1:12" ht="14.1" customHeight="1">
      <c r="A239" s="402" t="s">
        <v>244</v>
      </c>
      <c r="B239" s="399" t="s">
        <v>566</v>
      </c>
      <c r="C239" s="400">
        <v>2</v>
      </c>
      <c r="D239" s="523"/>
      <c r="E239" s="400"/>
      <c r="F239" s="401">
        <v>73</v>
      </c>
      <c r="G239" s="402" t="s">
        <v>381</v>
      </c>
      <c r="H239" s="402" t="s">
        <v>551</v>
      </c>
      <c r="I239" s="519"/>
      <c r="J239" s="538" t="s">
        <v>198</v>
      </c>
      <c r="K239" s="529"/>
      <c r="L239" s="529"/>
    </row>
    <row r="240" spans="1:12" ht="14.1" customHeight="1">
      <c r="A240" s="402" t="s">
        <v>244</v>
      </c>
      <c r="B240" s="399" t="s">
        <v>566</v>
      </c>
      <c r="C240" s="400">
        <v>2</v>
      </c>
      <c r="D240" s="523"/>
      <c r="E240" s="400"/>
      <c r="F240" s="401">
        <v>74</v>
      </c>
      <c r="G240" s="402" t="s">
        <v>427</v>
      </c>
      <c r="H240" s="402" t="s">
        <v>552</v>
      </c>
      <c r="I240" s="519">
        <v>8</v>
      </c>
      <c r="J240" s="538">
        <v>205</v>
      </c>
      <c r="K240" s="529"/>
      <c r="L240" s="529"/>
    </row>
    <row r="241" spans="1:12" ht="14.1" customHeight="1">
      <c r="A241" s="402" t="s">
        <v>244</v>
      </c>
      <c r="B241" s="399" t="s">
        <v>566</v>
      </c>
      <c r="C241" s="400">
        <v>2</v>
      </c>
      <c r="D241" s="523"/>
      <c r="E241" s="400"/>
      <c r="F241" s="401">
        <v>75</v>
      </c>
      <c r="G241" s="402" t="s">
        <v>367</v>
      </c>
      <c r="H241" s="402" t="s">
        <v>551</v>
      </c>
      <c r="I241" s="519">
        <v>3.5</v>
      </c>
      <c r="J241" s="538">
        <v>205</v>
      </c>
      <c r="K241" s="529"/>
      <c r="L241" s="529"/>
    </row>
    <row r="242" spans="1:12" ht="14.1" customHeight="1">
      <c r="A242" s="402" t="s">
        <v>244</v>
      </c>
      <c r="B242" s="399" t="s">
        <v>566</v>
      </c>
      <c r="C242" s="400">
        <v>2</v>
      </c>
      <c r="D242" s="523"/>
      <c r="E242" s="400"/>
      <c r="F242" s="401">
        <v>76</v>
      </c>
      <c r="G242" s="402" t="s">
        <v>367</v>
      </c>
      <c r="H242" s="402" t="s">
        <v>551</v>
      </c>
      <c r="I242" s="519">
        <v>3.5</v>
      </c>
      <c r="J242" s="538">
        <v>205</v>
      </c>
      <c r="K242" s="529"/>
      <c r="L242" s="529"/>
    </row>
    <row r="243" spans="1:12" ht="14.1" customHeight="1">
      <c r="A243" s="402" t="s">
        <v>244</v>
      </c>
      <c r="B243" s="399" t="s">
        <v>566</v>
      </c>
      <c r="C243" s="400">
        <v>2</v>
      </c>
      <c r="D243" s="523"/>
      <c r="E243" s="400"/>
      <c r="F243" s="401">
        <v>77</v>
      </c>
      <c r="G243" s="402" t="s">
        <v>262</v>
      </c>
      <c r="H243" s="402" t="s">
        <v>552</v>
      </c>
      <c r="I243" s="519"/>
      <c r="J243" s="538" t="s">
        <v>198</v>
      </c>
      <c r="K243" s="529"/>
      <c r="L243" s="529"/>
    </row>
    <row r="244" spans="1:12" ht="14.1" customHeight="1">
      <c r="A244" s="402" t="s">
        <v>244</v>
      </c>
      <c r="B244" s="399" t="s">
        <v>566</v>
      </c>
      <c r="C244" s="400">
        <v>2</v>
      </c>
      <c r="D244" s="523"/>
      <c r="E244" s="400"/>
      <c r="F244" s="401">
        <v>78</v>
      </c>
      <c r="G244" s="402" t="s">
        <v>376</v>
      </c>
      <c r="H244" s="402" t="s">
        <v>552</v>
      </c>
      <c r="I244" s="519"/>
      <c r="J244" s="538" t="s">
        <v>198</v>
      </c>
      <c r="K244" s="529"/>
      <c r="L244" s="529"/>
    </row>
    <row r="245" spans="1:12" ht="14.1" customHeight="1">
      <c r="A245" s="402" t="s">
        <v>244</v>
      </c>
      <c r="B245" s="399" t="s">
        <v>566</v>
      </c>
      <c r="C245" s="400">
        <v>2</v>
      </c>
      <c r="D245" s="523"/>
      <c r="E245" s="400"/>
      <c r="F245" s="401">
        <v>79</v>
      </c>
      <c r="G245" s="402" t="s">
        <v>386</v>
      </c>
      <c r="H245" s="402" t="s">
        <v>552</v>
      </c>
      <c r="I245" s="519">
        <v>52</v>
      </c>
      <c r="J245" s="538">
        <v>123</v>
      </c>
      <c r="K245" s="529"/>
      <c r="L245" s="529"/>
    </row>
    <row r="246" spans="1:12" ht="14.1" customHeight="1">
      <c r="A246" s="402" t="s">
        <v>244</v>
      </c>
      <c r="B246" s="399" t="s">
        <v>566</v>
      </c>
      <c r="C246" s="400">
        <v>2</v>
      </c>
      <c r="D246" s="523"/>
      <c r="E246" s="400"/>
      <c r="F246" s="401">
        <v>80</v>
      </c>
      <c r="G246" s="402" t="s">
        <v>386</v>
      </c>
      <c r="H246" s="402" t="s">
        <v>552</v>
      </c>
      <c r="I246" s="519">
        <v>52</v>
      </c>
      <c r="J246" s="538">
        <v>123</v>
      </c>
      <c r="K246" s="529"/>
      <c r="L246" s="529"/>
    </row>
    <row r="247" spans="1:12" ht="14.1" customHeight="1">
      <c r="A247" s="402" t="s">
        <v>244</v>
      </c>
      <c r="B247" s="399" t="s">
        <v>566</v>
      </c>
      <c r="C247" s="400">
        <v>2</v>
      </c>
      <c r="D247" s="523"/>
      <c r="E247" s="400"/>
      <c r="F247" s="401">
        <v>81</v>
      </c>
      <c r="G247" s="402" t="s">
        <v>262</v>
      </c>
      <c r="H247" s="402"/>
      <c r="I247" s="519"/>
      <c r="J247" s="538" t="s">
        <v>198</v>
      </c>
      <c r="K247" s="529"/>
      <c r="L247" s="529"/>
    </row>
    <row r="248" spans="1:12" ht="14.1" customHeight="1">
      <c r="A248" s="402" t="s">
        <v>244</v>
      </c>
      <c r="B248" s="399" t="s">
        <v>566</v>
      </c>
      <c r="C248" s="400">
        <v>2</v>
      </c>
      <c r="D248" s="523"/>
      <c r="E248" s="400"/>
      <c r="F248" s="401">
        <v>82</v>
      </c>
      <c r="G248" s="402" t="s">
        <v>386</v>
      </c>
      <c r="H248" s="402" t="s">
        <v>552</v>
      </c>
      <c r="I248" s="519">
        <v>52</v>
      </c>
      <c r="J248" s="538">
        <v>123</v>
      </c>
      <c r="K248" s="529"/>
      <c r="L248" s="529"/>
    </row>
    <row r="249" spans="1:12" ht="14.1" customHeight="1">
      <c r="A249" s="402" t="s">
        <v>244</v>
      </c>
      <c r="B249" s="399" t="s">
        <v>566</v>
      </c>
      <c r="C249" s="400">
        <v>2</v>
      </c>
      <c r="D249" s="523"/>
      <c r="E249" s="400"/>
      <c r="F249" s="401">
        <v>83</v>
      </c>
      <c r="G249" s="402" t="s">
        <v>386</v>
      </c>
      <c r="H249" s="402" t="s">
        <v>552</v>
      </c>
      <c r="I249" s="519">
        <v>52</v>
      </c>
      <c r="J249" s="538">
        <v>123</v>
      </c>
      <c r="K249" s="529"/>
      <c r="L249" s="529"/>
    </row>
    <row r="250" spans="1:12" ht="14.1" customHeight="1">
      <c r="A250" s="402" t="s">
        <v>244</v>
      </c>
      <c r="B250" s="399" t="s">
        <v>566</v>
      </c>
      <c r="C250" s="400">
        <v>2</v>
      </c>
      <c r="D250" s="523"/>
      <c r="E250" s="400"/>
      <c r="F250" s="401">
        <v>84</v>
      </c>
      <c r="G250" s="402" t="s">
        <v>259</v>
      </c>
      <c r="H250" s="402" t="s">
        <v>552</v>
      </c>
      <c r="I250" s="519">
        <v>58.8</v>
      </c>
      <c r="J250" s="538">
        <v>205</v>
      </c>
      <c r="K250" s="529"/>
      <c r="L250" s="529"/>
    </row>
    <row r="251" spans="1:12" ht="14.1" customHeight="1">
      <c r="A251" s="402" t="s">
        <v>244</v>
      </c>
      <c r="B251" s="399" t="s">
        <v>566</v>
      </c>
      <c r="C251" s="400">
        <v>2</v>
      </c>
      <c r="D251" s="523"/>
      <c r="E251" s="400"/>
      <c r="F251" s="401">
        <v>85</v>
      </c>
      <c r="G251" s="402" t="s">
        <v>428</v>
      </c>
      <c r="H251" s="402" t="s">
        <v>552</v>
      </c>
      <c r="I251" s="519">
        <v>144</v>
      </c>
      <c r="J251" s="538">
        <v>205</v>
      </c>
      <c r="K251" s="529"/>
      <c r="L251" s="529"/>
    </row>
    <row r="252" spans="1:12" ht="14.1" customHeight="1">
      <c r="A252" s="402" t="s">
        <v>244</v>
      </c>
      <c r="B252" s="399" t="s">
        <v>566</v>
      </c>
      <c r="C252" s="400">
        <v>2</v>
      </c>
      <c r="D252" s="523"/>
      <c r="E252" s="400"/>
      <c r="F252" s="401">
        <v>86</v>
      </c>
      <c r="G252" s="402" t="s">
        <v>429</v>
      </c>
      <c r="H252" s="402" t="s">
        <v>551</v>
      </c>
      <c r="I252" s="519">
        <v>5.7</v>
      </c>
      <c r="J252" s="538">
        <v>205</v>
      </c>
      <c r="K252" s="529"/>
      <c r="L252" s="529"/>
    </row>
    <row r="253" spans="1:12" ht="14.1" customHeight="1">
      <c r="A253" s="402" t="s">
        <v>244</v>
      </c>
      <c r="B253" s="399" t="s">
        <v>566</v>
      </c>
      <c r="C253" s="400">
        <v>2</v>
      </c>
      <c r="D253" s="523"/>
      <c r="E253" s="400"/>
      <c r="F253" s="401">
        <v>87</v>
      </c>
      <c r="G253" s="402" t="s">
        <v>429</v>
      </c>
      <c r="H253" s="402" t="s">
        <v>551</v>
      </c>
      <c r="I253" s="519">
        <v>5.7</v>
      </c>
      <c r="J253" s="538">
        <v>205</v>
      </c>
      <c r="K253" s="529"/>
      <c r="L253" s="529"/>
    </row>
    <row r="254" spans="1:12" ht="14.1" customHeight="1">
      <c r="A254" s="402" t="s">
        <v>244</v>
      </c>
      <c r="B254" s="399" t="s">
        <v>566</v>
      </c>
      <c r="C254" s="400">
        <v>2</v>
      </c>
      <c r="D254" s="523"/>
      <c r="E254" s="400"/>
      <c r="F254" s="401">
        <v>88</v>
      </c>
      <c r="G254" s="402" t="s">
        <v>386</v>
      </c>
      <c r="H254" s="402" t="s">
        <v>552</v>
      </c>
      <c r="I254" s="519">
        <v>56</v>
      </c>
      <c r="J254" s="538">
        <v>123</v>
      </c>
      <c r="K254" s="529"/>
      <c r="L254" s="529"/>
    </row>
    <row r="255" spans="1:12" ht="14.1" customHeight="1">
      <c r="A255" s="402" t="s">
        <v>244</v>
      </c>
      <c r="B255" s="399" t="s">
        <v>566</v>
      </c>
      <c r="C255" s="400">
        <v>2</v>
      </c>
      <c r="D255" s="523"/>
      <c r="E255" s="400"/>
      <c r="F255" s="401">
        <v>89</v>
      </c>
      <c r="G255" s="402" t="s">
        <v>386</v>
      </c>
      <c r="H255" s="402" t="s">
        <v>552</v>
      </c>
      <c r="I255" s="519">
        <v>56</v>
      </c>
      <c r="J255" s="538">
        <v>123</v>
      </c>
      <c r="K255" s="529"/>
      <c r="L255" s="529"/>
    </row>
    <row r="256" spans="1:12" ht="14.1" customHeight="1">
      <c r="A256" s="402" t="s">
        <v>244</v>
      </c>
      <c r="B256" s="399" t="s">
        <v>566</v>
      </c>
      <c r="C256" s="400">
        <v>2</v>
      </c>
      <c r="D256" s="523"/>
      <c r="E256" s="400"/>
      <c r="F256" s="401">
        <v>90</v>
      </c>
      <c r="G256" s="402" t="s">
        <v>262</v>
      </c>
      <c r="H256" s="402" t="s">
        <v>551</v>
      </c>
      <c r="I256" s="519"/>
      <c r="J256" s="538" t="s">
        <v>198</v>
      </c>
      <c r="K256" s="529"/>
      <c r="L256" s="529"/>
    </row>
    <row r="257" spans="1:12" ht="14.1" customHeight="1">
      <c r="A257" s="402" t="s">
        <v>244</v>
      </c>
      <c r="B257" s="399" t="s">
        <v>566</v>
      </c>
      <c r="C257" s="400">
        <v>2</v>
      </c>
      <c r="D257" s="523"/>
      <c r="E257" s="400"/>
      <c r="F257" s="401">
        <v>91</v>
      </c>
      <c r="G257" s="402" t="s">
        <v>384</v>
      </c>
      <c r="H257" s="402" t="s">
        <v>550</v>
      </c>
      <c r="I257" s="519">
        <v>3.4</v>
      </c>
      <c r="J257" s="538">
        <v>205</v>
      </c>
      <c r="K257" s="529"/>
      <c r="L257" s="529"/>
    </row>
    <row r="258" spans="1:12" ht="14.1" customHeight="1">
      <c r="A258" s="402" t="s">
        <v>244</v>
      </c>
      <c r="B258" s="399" t="s">
        <v>566</v>
      </c>
      <c r="C258" s="400">
        <v>2</v>
      </c>
      <c r="D258" s="523"/>
      <c r="E258" s="400"/>
      <c r="F258" s="401">
        <v>92</v>
      </c>
      <c r="G258" s="402" t="s">
        <v>259</v>
      </c>
      <c r="H258" s="402" t="s">
        <v>552</v>
      </c>
      <c r="I258" s="519">
        <v>74</v>
      </c>
      <c r="J258" s="538">
        <v>205</v>
      </c>
      <c r="K258" s="529"/>
      <c r="L258" s="529"/>
    </row>
    <row r="259" spans="1:12" ht="14.1" customHeight="1">
      <c r="A259" s="402" t="s">
        <v>244</v>
      </c>
      <c r="B259" s="399" t="s">
        <v>566</v>
      </c>
      <c r="C259" s="400">
        <v>2</v>
      </c>
      <c r="D259" s="523"/>
      <c r="E259" s="400"/>
      <c r="F259" s="401">
        <v>93</v>
      </c>
      <c r="G259" s="402" t="s">
        <v>429</v>
      </c>
      <c r="H259" s="402" t="s">
        <v>551</v>
      </c>
      <c r="I259" s="519">
        <v>9.6</v>
      </c>
      <c r="J259" s="538">
        <v>205</v>
      </c>
      <c r="K259" s="529"/>
      <c r="L259" s="529"/>
    </row>
    <row r="260" spans="1:12" ht="14.1" customHeight="1">
      <c r="A260" s="402" t="s">
        <v>244</v>
      </c>
      <c r="B260" s="399" t="s">
        <v>566</v>
      </c>
      <c r="C260" s="400">
        <v>2</v>
      </c>
      <c r="D260" s="523"/>
      <c r="E260" s="400"/>
      <c r="F260" s="401">
        <v>94</v>
      </c>
      <c r="G260" s="402" t="s">
        <v>430</v>
      </c>
      <c r="H260" s="402" t="s">
        <v>550</v>
      </c>
      <c r="I260" s="519">
        <v>40</v>
      </c>
      <c r="J260" s="538">
        <v>123</v>
      </c>
      <c r="K260" s="529"/>
      <c r="L260" s="529"/>
    </row>
    <row r="261" spans="1:12" ht="14.1" customHeight="1">
      <c r="A261" s="402" t="s">
        <v>244</v>
      </c>
      <c r="B261" s="399" t="s">
        <v>566</v>
      </c>
      <c r="C261" s="400">
        <v>2</v>
      </c>
      <c r="D261" s="523"/>
      <c r="E261" s="400"/>
      <c r="F261" s="401">
        <v>95</v>
      </c>
      <c r="G261" s="402" t="s">
        <v>431</v>
      </c>
      <c r="H261" s="402" t="s">
        <v>550</v>
      </c>
      <c r="I261" s="519">
        <v>16.5</v>
      </c>
      <c r="J261" s="538">
        <v>123</v>
      </c>
      <c r="K261" s="529"/>
      <c r="L261" s="529"/>
    </row>
    <row r="262" spans="1:12" ht="14.1" customHeight="1">
      <c r="A262" s="402" t="s">
        <v>244</v>
      </c>
      <c r="B262" s="399" t="s">
        <v>566</v>
      </c>
      <c r="C262" s="400">
        <v>2</v>
      </c>
      <c r="D262" s="523"/>
      <c r="E262" s="400"/>
      <c r="F262" s="401">
        <v>96</v>
      </c>
      <c r="G262" s="402" t="s">
        <v>432</v>
      </c>
      <c r="H262" s="402" t="s">
        <v>552</v>
      </c>
      <c r="I262" s="519">
        <v>40</v>
      </c>
      <c r="J262" s="538">
        <v>205</v>
      </c>
      <c r="K262" s="529"/>
      <c r="L262" s="529"/>
    </row>
    <row r="263" spans="1:12" ht="14.1" customHeight="1">
      <c r="A263" s="402" t="s">
        <v>244</v>
      </c>
      <c r="B263" s="399" t="s">
        <v>566</v>
      </c>
      <c r="C263" s="400">
        <v>2</v>
      </c>
      <c r="D263" s="523"/>
      <c r="E263" s="400"/>
      <c r="F263" s="401">
        <v>97</v>
      </c>
      <c r="G263" s="402" t="s">
        <v>259</v>
      </c>
      <c r="H263" s="402" t="s">
        <v>552</v>
      </c>
      <c r="I263" s="519">
        <v>26.2</v>
      </c>
      <c r="J263" s="538">
        <v>205</v>
      </c>
      <c r="K263" s="529"/>
      <c r="L263" s="529"/>
    </row>
    <row r="264" spans="1:12" ht="14.1" customHeight="1">
      <c r="A264" s="402" t="s">
        <v>244</v>
      </c>
      <c r="B264" s="399" t="s">
        <v>566</v>
      </c>
      <c r="C264" s="400">
        <v>2</v>
      </c>
      <c r="D264" s="523"/>
      <c r="E264" s="400"/>
      <c r="F264" s="401">
        <v>98</v>
      </c>
      <c r="G264" s="402" t="s">
        <v>262</v>
      </c>
      <c r="H264" s="402" t="s">
        <v>551</v>
      </c>
      <c r="I264" s="519"/>
      <c r="J264" s="538" t="s">
        <v>198</v>
      </c>
      <c r="K264" s="529"/>
      <c r="L264" s="529"/>
    </row>
    <row r="265" spans="1:12" ht="14.1" customHeight="1">
      <c r="A265" s="402" t="s">
        <v>244</v>
      </c>
      <c r="B265" s="399" t="s">
        <v>566</v>
      </c>
      <c r="C265" s="400">
        <v>2</v>
      </c>
      <c r="D265" s="523"/>
      <c r="E265" s="400"/>
      <c r="F265" s="401">
        <v>99</v>
      </c>
      <c r="G265" s="402" t="s">
        <v>429</v>
      </c>
      <c r="H265" s="402" t="s">
        <v>551</v>
      </c>
      <c r="I265" s="519">
        <v>5.9</v>
      </c>
      <c r="J265" s="538">
        <v>205</v>
      </c>
      <c r="K265" s="529"/>
      <c r="L265" s="529"/>
    </row>
    <row r="266" spans="1:12" ht="14.1" customHeight="1">
      <c r="A266" s="402" t="s">
        <v>244</v>
      </c>
      <c r="B266" s="399" t="s">
        <v>566</v>
      </c>
      <c r="C266" s="400">
        <v>2</v>
      </c>
      <c r="D266" s="523"/>
      <c r="E266" s="400"/>
      <c r="F266" s="401">
        <v>100</v>
      </c>
      <c r="G266" s="402" t="s">
        <v>433</v>
      </c>
      <c r="H266" s="402" t="s">
        <v>551</v>
      </c>
      <c r="I266" s="519"/>
      <c r="J266" s="538" t="s">
        <v>198</v>
      </c>
      <c r="K266" s="529"/>
      <c r="L266" s="529"/>
    </row>
    <row r="267" spans="1:12" ht="14.1" customHeight="1">
      <c r="A267" s="402" t="s">
        <v>244</v>
      </c>
      <c r="B267" s="399" t="s">
        <v>566</v>
      </c>
      <c r="C267" s="400">
        <v>2</v>
      </c>
      <c r="D267" s="523"/>
      <c r="E267" s="400"/>
      <c r="F267" s="401">
        <v>101</v>
      </c>
      <c r="G267" s="402" t="s">
        <v>434</v>
      </c>
      <c r="H267" s="402" t="s">
        <v>556</v>
      </c>
      <c r="I267" s="519">
        <v>27</v>
      </c>
      <c r="J267" s="538">
        <v>205</v>
      </c>
      <c r="K267" s="529"/>
      <c r="L267" s="529"/>
    </row>
    <row r="268" spans="1:12" ht="14.1" customHeight="1">
      <c r="A268" s="402" t="s">
        <v>244</v>
      </c>
      <c r="B268" s="399" t="s">
        <v>566</v>
      </c>
      <c r="C268" s="400">
        <v>2</v>
      </c>
      <c r="D268" s="523"/>
      <c r="E268" s="400"/>
      <c r="F268" s="401">
        <v>102</v>
      </c>
      <c r="G268" s="402" t="s">
        <v>290</v>
      </c>
      <c r="H268" s="402" t="s">
        <v>552</v>
      </c>
      <c r="I268" s="519">
        <v>7.5</v>
      </c>
      <c r="J268" s="538">
        <v>205</v>
      </c>
      <c r="K268" s="529"/>
      <c r="L268" s="529"/>
    </row>
    <row r="269" spans="1:12" ht="14.1" customHeight="1">
      <c r="A269" s="402" t="s">
        <v>245</v>
      </c>
      <c r="B269" s="399" t="s">
        <v>566</v>
      </c>
      <c r="C269" s="400">
        <v>2</v>
      </c>
      <c r="D269" s="523"/>
      <c r="E269" s="400"/>
      <c r="F269" s="401">
        <v>103</v>
      </c>
      <c r="G269" s="402" t="s">
        <v>435</v>
      </c>
      <c r="H269" s="402" t="s">
        <v>552</v>
      </c>
      <c r="I269" s="519">
        <v>48.75</v>
      </c>
      <c r="J269" s="538">
        <v>156</v>
      </c>
      <c r="K269" s="529"/>
      <c r="L269" s="529"/>
    </row>
    <row r="270" spans="1:12" ht="14.1" customHeight="1">
      <c r="A270" s="402" t="s">
        <v>245</v>
      </c>
      <c r="B270" s="399" t="s">
        <v>566</v>
      </c>
      <c r="C270" s="400">
        <v>2</v>
      </c>
      <c r="D270" s="523"/>
      <c r="E270" s="400"/>
      <c r="F270" s="401">
        <v>104</v>
      </c>
      <c r="G270" s="402" t="s">
        <v>436</v>
      </c>
      <c r="H270" s="402" t="s">
        <v>552</v>
      </c>
      <c r="I270" s="519">
        <v>6.2</v>
      </c>
      <c r="J270" s="538">
        <v>156</v>
      </c>
      <c r="K270" s="529"/>
      <c r="L270" s="529"/>
    </row>
    <row r="271" spans="1:12" ht="14.1" customHeight="1">
      <c r="A271" s="402" t="s">
        <v>245</v>
      </c>
      <c r="B271" s="399" t="s">
        <v>566</v>
      </c>
      <c r="C271" s="400">
        <v>2</v>
      </c>
      <c r="D271" s="523"/>
      <c r="E271" s="400"/>
      <c r="F271" s="401">
        <v>105</v>
      </c>
      <c r="G271" s="402" t="s">
        <v>436</v>
      </c>
      <c r="H271" s="402" t="s">
        <v>552</v>
      </c>
      <c r="I271" s="519">
        <v>6.2</v>
      </c>
      <c r="J271" s="538">
        <v>156</v>
      </c>
      <c r="K271" s="529"/>
      <c r="L271" s="529"/>
    </row>
    <row r="272" spans="1:12" ht="14.1" customHeight="1">
      <c r="A272" s="402" t="s">
        <v>245</v>
      </c>
      <c r="B272" s="399" t="s">
        <v>566</v>
      </c>
      <c r="C272" s="400">
        <v>2</v>
      </c>
      <c r="D272" s="523"/>
      <c r="E272" s="400"/>
      <c r="F272" s="401">
        <v>106</v>
      </c>
      <c r="G272" s="402" t="s">
        <v>429</v>
      </c>
      <c r="H272" s="402" t="s">
        <v>551</v>
      </c>
      <c r="I272" s="519">
        <v>10.75</v>
      </c>
      <c r="J272" s="538">
        <v>254</v>
      </c>
      <c r="K272" s="529"/>
      <c r="L272" s="529"/>
    </row>
    <row r="273" spans="1:12" ht="14.1" customHeight="1">
      <c r="A273" s="402" t="s">
        <v>245</v>
      </c>
      <c r="B273" s="399" t="s">
        <v>566</v>
      </c>
      <c r="C273" s="400">
        <v>2</v>
      </c>
      <c r="D273" s="523"/>
      <c r="E273" s="400"/>
      <c r="F273" s="401">
        <v>107</v>
      </c>
      <c r="G273" s="402" t="s">
        <v>262</v>
      </c>
      <c r="H273" s="402" t="s">
        <v>551</v>
      </c>
      <c r="I273" s="519"/>
      <c r="J273" s="538" t="s">
        <v>198</v>
      </c>
      <c r="K273" s="529"/>
      <c r="L273" s="529"/>
    </row>
    <row r="274" spans="1:12" ht="14.1" customHeight="1">
      <c r="A274" s="402" t="s">
        <v>245</v>
      </c>
      <c r="B274" s="399" t="s">
        <v>566</v>
      </c>
      <c r="C274" s="400">
        <v>2</v>
      </c>
      <c r="D274" s="523"/>
      <c r="E274" s="400"/>
      <c r="F274" s="401">
        <v>108</v>
      </c>
      <c r="G274" s="402" t="s">
        <v>394</v>
      </c>
      <c r="H274" s="402" t="s">
        <v>550</v>
      </c>
      <c r="I274" s="519">
        <v>21</v>
      </c>
      <c r="J274" s="538">
        <v>156</v>
      </c>
      <c r="K274" s="529"/>
      <c r="L274" s="529"/>
    </row>
    <row r="275" spans="1:12" ht="14.1" customHeight="1">
      <c r="A275" s="402" t="s">
        <v>245</v>
      </c>
      <c r="B275" s="399" t="s">
        <v>566</v>
      </c>
      <c r="C275" s="400">
        <v>2</v>
      </c>
      <c r="D275" s="523"/>
      <c r="E275" s="400"/>
      <c r="F275" s="401">
        <v>109</v>
      </c>
      <c r="G275" s="402" t="s">
        <v>394</v>
      </c>
      <c r="H275" s="402" t="s">
        <v>550</v>
      </c>
      <c r="I275" s="519">
        <v>9.8000000000000007</v>
      </c>
      <c r="J275" s="538">
        <v>156</v>
      </c>
      <c r="K275" s="529"/>
      <c r="L275" s="529"/>
    </row>
    <row r="276" spans="1:12" ht="14.1" customHeight="1">
      <c r="A276" s="402" t="s">
        <v>245</v>
      </c>
      <c r="B276" s="399" t="s">
        <v>566</v>
      </c>
      <c r="C276" s="400">
        <v>2</v>
      </c>
      <c r="D276" s="523"/>
      <c r="E276" s="400"/>
      <c r="F276" s="401">
        <v>110</v>
      </c>
      <c r="G276" s="402" t="s">
        <v>437</v>
      </c>
      <c r="H276" s="402" t="s">
        <v>552</v>
      </c>
      <c r="I276" s="519">
        <v>57</v>
      </c>
      <c r="J276" s="538">
        <v>254</v>
      </c>
      <c r="K276" s="529"/>
      <c r="L276" s="529"/>
    </row>
    <row r="277" spans="1:12" ht="14.1" customHeight="1">
      <c r="A277" s="402" t="s">
        <v>246</v>
      </c>
      <c r="B277" s="399" t="s">
        <v>566</v>
      </c>
      <c r="C277" s="400">
        <v>2</v>
      </c>
      <c r="D277" s="523"/>
      <c r="E277" s="400"/>
      <c r="F277" s="401">
        <v>50</v>
      </c>
      <c r="G277" s="402" t="s">
        <v>438</v>
      </c>
      <c r="H277" s="402" t="s">
        <v>551</v>
      </c>
      <c r="I277" s="519">
        <v>3</v>
      </c>
      <c r="J277" s="538">
        <v>205</v>
      </c>
      <c r="K277" s="529"/>
      <c r="L277" s="529"/>
    </row>
    <row r="278" spans="1:12" ht="14.1" customHeight="1">
      <c r="A278" s="402" t="s">
        <v>246</v>
      </c>
      <c r="B278" s="399" t="s">
        <v>566</v>
      </c>
      <c r="C278" s="400">
        <v>2</v>
      </c>
      <c r="D278" s="523"/>
      <c r="E278" s="400"/>
      <c r="F278" s="401">
        <v>51</v>
      </c>
      <c r="G278" s="402" t="s">
        <v>439</v>
      </c>
      <c r="H278" s="402" t="s">
        <v>551</v>
      </c>
      <c r="I278" s="519">
        <v>5</v>
      </c>
      <c r="J278" s="538">
        <v>205</v>
      </c>
      <c r="K278" s="529"/>
      <c r="L278" s="529"/>
    </row>
    <row r="279" spans="1:12" ht="14.1" customHeight="1">
      <c r="A279" s="402" t="s">
        <v>246</v>
      </c>
      <c r="B279" s="399" t="s">
        <v>566</v>
      </c>
      <c r="C279" s="400">
        <v>2</v>
      </c>
      <c r="D279" s="523"/>
      <c r="E279" s="400"/>
      <c r="F279" s="401">
        <v>52</v>
      </c>
      <c r="G279" s="402" t="s">
        <v>440</v>
      </c>
      <c r="H279" s="402" t="s">
        <v>555</v>
      </c>
      <c r="I279" s="519">
        <v>25.2</v>
      </c>
      <c r="J279" s="538">
        <v>41</v>
      </c>
      <c r="K279" s="529"/>
      <c r="L279" s="529"/>
    </row>
    <row r="280" spans="1:12" ht="14.1" customHeight="1">
      <c r="A280" s="402" t="s">
        <v>246</v>
      </c>
      <c r="B280" s="399" t="s">
        <v>566</v>
      </c>
      <c r="C280" s="400">
        <v>2</v>
      </c>
      <c r="D280" s="523"/>
      <c r="E280" s="400"/>
      <c r="F280" s="401">
        <v>53</v>
      </c>
      <c r="G280" s="402" t="s">
        <v>441</v>
      </c>
      <c r="H280" s="402" t="s">
        <v>551</v>
      </c>
      <c r="I280" s="519">
        <v>24.4</v>
      </c>
      <c r="J280" s="538">
        <v>205</v>
      </c>
      <c r="K280" s="529"/>
      <c r="L280" s="529"/>
    </row>
    <row r="281" spans="1:12" ht="14.1" customHeight="1">
      <c r="A281" s="402" t="s">
        <v>246</v>
      </c>
      <c r="B281" s="399" t="s">
        <v>566</v>
      </c>
      <c r="C281" s="400">
        <v>2</v>
      </c>
      <c r="D281" s="523"/>
      <c r="E281" s="400"/>
      <c r="F281" s="401">
        <v>55</v>
      </c>
      <c r="G281" s="402" t="s">
        <v>399</v>
      </c>
      <c r="H281" s="402" t="s">
        <v>551</v>
      </c>
      <c r="I281" s="519">
        <v>18.3</v>
      </c>
      <c r="J281" s="538">
        <v>205</v>
      </c>
      <c r="K281" s="529"/>
      <c r="L281" s="529"/>
    </row>
    <row r="282" spans="1:12" ht="14.1" customHeight="1">
      <c r="A282" s="402" t="s">
        <v>246</v>
      </c>
      <c r="B282" s="399" t="s">
        <v>566</v>
      </c>
      <c r="C282" s="400">
        <v>2</v>
      </c>
      <c r="D282" s="523"/>
      <c r="E282" s="400"/>
      <c r="F282" s="401">
        <v>56</v>
      </c>
      <c r="G282" s="402" t="s">
        <v>399</v>
      </c>
      <c r="H282" s="402" t="s">
        <v>551</v>
      </c>
      <c r="I282" s="519">
        <v>19</v>
      </c>
      <c r="J282" s="538">
        <v>205</v>
      </c>
      <c r="K282" s="529"/>
      <c r="L282" s="529"/>
    </row>
    <row r="283" spans="1:12" ht="14.1" customHeight="1">
      <c r="A283" s="402" t="s">
        <v>246</v>
      </c>
      <c r="B283" s="399" t="s">
        <v>566</v>
      </c>
      <c r="C283" s="400">
        <v>2</v>
      </c>
      <c r="D283" s="523"/>
      <c r="E283" s="400"/>
      <c r="F283" s="401">
        <v>58</v>
      </c>
      <c r="G283" s="402" t="s">
        <v>441</v>
      </c>
      <c r="H283" s="402" t="s">
        <v>551</v>
      </c>
      <c r="I283" s="519">
        <v>25</v>
      </c>
      <c r="J283" s="538">
        <v>205</v>
      </c>
      <c r="K283" s="529"/>
      <c r="L283" s="529"/>
    </row>
    <row r="284" spans="1:12" ht="14.1" customHeight="1">
      <c r="A284" s="402" t="s">
        <v>246</v>
      </c>
      <c r="B284" s="399" t="s">
        <v>566</v>
      </c>
      <c r="C284" s="400">
        <v>2</v>
      </c>
      <c r="D284" s="523"/>
      <c r="E284" s="400"/>
      <c r="F284" s="401">
        <v>59</v>
      </c>
      <c r="G284" s="402" t="s">
        <v>402</v>
      </c>
      <c r="H284" s="402" t="s">
        <v>555</v>
      </c>
      <c r="I284" s="519">
        <v>256</v>
      </c>
      <c r="J284" s="538">
        <v>205</v>
      </c>
      <c r="K284" s="529"/>
      <c r="L284" s="529"/>
    </row>
    <row r="285" spans="1:12" ht="14.1" customHeight="1">
      <c r="A285" s="402" t="s">
        <v>247</v>
      </c>
      <c r="B285" s="521" t="s">
        <v>568</v>
      </c>
      <c r="C285" s="400">
        <v>2</v>
      </c>
      <c r="D285" s="523"/>
      <c r="E285" s="400"/>
      <c r="F285" s="401">
        <v>1</v>
      </c>
      <c r="G285" s="402" t="s">
        <v>267</v>
      </c>
      <c r="H285" s="402" t="s">
        <v>550</v>
      </c>
      <c r="I285" s="519">
        <v>5.2</v>
      </c>
      <c r="J285" s="538">
        <v>205</v>
      </c>
      <c r="K285" s="529"/>
      <c r="L285" s="529"/>
    </row>
    <row r="286" spans="1:12" ht="14.1" customHeight="1">
      <c r="A286" s="402" t="s">
        <v>247</v>
      </c>
      <c r="B286" s="521" t="s">
        <v>568</v>
      </c>
      <c r="C286" s="400">
        <v>2</v>
      </c>
      <c r="D286" s="523"/>
      <c r="E286" s="400"/>
      <c r="F286" s="401">
        <v>2</v>
      </c>
      <c r="G286" s="402" t="s">
        <v>267</v>
      </c>
      <c r="H286" s="402" t="s">
        <v>550</v>
      </c>
      <c r="I286" s="519">
        <v>6.4</v>
      </c>
      <c r="J286" s="538">
        <v>205</v>
      </c>
      <c r="K286" s="529"/>
      <c r="L286" s="529"/>
    </row>
    <row r="287" spans="1:12" ht="14.1" customHeight="1">
      <c r="A287" s="402" t="s">
        <v>247</v>
      </c>
      <c r="B287" s="521" t="s">
        <v>568</v>
      </c>
      <c r="C287" s="400">
        <v>2</v>
      </c>
      <c r="D287" s="523"/>
      <c r="E287" s="400"/>
      <c r="F287" s="401">
        <v>3</v>
      </c>
      <c r="G287" s="402" t="s">
        <v>382</v>
      </c>
      <c r="H287" s="402" t="s">
        <v>552</v>
      </c>
      <c r="I287" s="519">
        <v>46.2</v>
      </c>
      <c r="J287" s="538">
        <v>205</v>
      </c>
      <c r="K287" s="529"/>
      <c r="L287" s="529"/>
    </row>
    <row r="288" spans="1:12" ht="14.1" customHeight="1">
      <c r="A288" s="402" t="s">
        <v>247</v>
      </c>
      <c r="B288" s="521" t="s">
        <v>568</v>
      </c>
      <c r="C288" s="400">
        <v>2</v>
      </c>
      <c r="D288" s="523"/>
      <c r="E288" s="400"/>
      <c r="F288" s="401">
        <v>4</v>
      </c>
      <c r="G288" s="402" t="s">
        <v>442</v>
      </c>
      <c r="H288" s="402" t="s">
        <v>551</v>
      </c>
      <c r="I288" s="519">
        <v>5.2</v>
      </c>
      <c r="J288" s="538">
        <v>205</v>
      </c>
      <c r="K288" s="529"/>
      <c r="L288" s="529"/>
    </row>
    <row r="289" spans="1:12" ht="14.1" customHeight="1">
      <c r="A289" s="402" t="s">
        <v>247</v>
      </c>
      <c r="B289" s="521" t="s">
        <v>568</v>
      </c>
      <c r="C289" s="400">
        <v>2</v>
      </c>
      <c r="D289" s="523"/>
      <c r="E289" s="400"/>
      <c r="F289" s="401">
        <v>5</v>
      </c>
      <c r="G289" s="402" t="s">
        <v>367</v>
      </c>
      <c r="H289" s="402" t="s">
        <v>551</v>
      </c>
      <c r="I289" s="519">
        <v>6.4</v>
      </c>
      <c r="J289" s="538">
        <v>205</v>
      </c>
      <c r="K289" s="529"/>
      <c r="L289" s="529"/>
    </row>
    <row r="290" spans="1:12" ht="14.1" customHeight="1">
      <c r="A290" s="402" t="s">
        <v>247</v>
      </c>
      <c r="B290" s="521" t="s">
        <v>568</v>
      </c>
      <c r="C290" s="400">
        <v>2</v>
      </c>
      <c r="D290" s="523"/>
      <c r="E290" s="400"/>
      <c r="F290" s="401">
        <v>6</v>
      </c>
      <c r="G290" s="402" t="s">
        <v>174</v>
      </c>
      <c r="H290" s="402" t="s">
        <v>550</v>
      </c>
      <c r="I290" s="519">
        <v>15.7</v>
      </c>
      <c r="J290" s="538">
        <v>123</v>
      </c>
      <c r="K290" s="529"/>
      <c r="L290" s="529"/>
    </row>
    <row r="291" spans="1:12" ht="14.1" customHeight="1">
      <c r="A291" s="402" t="s">
        <v>247</v>
      </c>
      <c r="B291" s="521" t="s">
        <v>568</v>
      </c>
      <c r="C291" s="400">
        <v>2</v>
      </c>
      <c r="D291" s="523"/>
      <c r="E291" s="400"/>
      <c r="F291" s="401">
        <v>7</v>
      </c>
      <c r="G291" s="402" t="s">
        <v>443</v>
      </c>
      <c r="H291" s="402" t="s">
        <v>550</v>
      </c>
      <c r="I291" s="519">
        <v>12.9</v>
      </c>
      <c r="J291" s="538">
        <v>123</v>
      </c>
      <c r="K291" s="529"/>
      <c r="L291" s="529"/>
    </row>
    <row r="292" spans="1:12" ht="14.1" customHeight="1">
      <c r="A292" s="402" t="s">
        <v>247</v>
      </c>
      <c r="B292" s="521" t="s">
        <v>568</v>
      </c>
      <c r="C292" s="400">
        <v>2</v>
      </c>
      <c r="D292" s="523"/>
      <c r="E292" s="400"/>
      <c r="F292" s="401">
        <v>8</v>
      </c>
      <c r="G292" s="402" t="s">
        <v>424</v>
      </c>
      <c r="H292" s="402" t="s">
        <v>550</v>
      </c>
      <c r="I292" s="519">
        <v>25.4</v>
      </c>
      <c r="J292" s="538">
        <v>205</v>
      </c>
      <c r="K292" s="529"/>
      <c r="L292" s="529"/>
    </row>
    <row r="293" spans="1:12" ht="14.1" customHeight="1">
      <c r="A293" s="402" t="s">
        <v>247</v>
      </c>
      <c r="B293" s="521" t="s">
        <v>568</v>
      </c>
      <c r="C293" s="400">
        <v>2</v>
      </c>
      <c r="D293" s="523"/>
      <c r="E293" s="400"/>
      <c r="F293" s="401">
        <v>9</v>
      </c>
      <c r="G293" s="402" t="s">
        <v>444</v>
      </c>
      <c r="H293" s="402" t="s">
        <v>552</v>
      </c>
      <c r="I293" s="519">
        <v>4.9000000000000004</v>
      </c>
      <c r="J293" s="538" t="s">
        <v>198</v>
      </c>
      <c r="K293" s="529"/>
      <c r="L293" s="529"/>
    </row>
    <row r="294" spans="1:12" ht="14.1" customHeight="1">
      <c r="A294" s="402" t="s">
        <v>247</v>
      </c>
      <c r="B294" s="521" t="s">
        <v>568</v>
      </c>
      <c r="C294" s="400">
        <v>2</v>
      </c>
      <c r="D294" s="523"/>
      <c r="E294" s="400"/>
      <c r="F294" s="401" t="s">
        <v>445</v>
      </c>
      <c r="G294" s="402" t="s">
        <v>446</v>
      </c>
      <c r="H294" s="402" t="s">
        <v>551</v>
      </c>
      <c r="I294" s="519">
        <v>6.4</v>
      </c>
      <c r="J294" s="538">
        <v>205</v>
      </c>
      <c r="K294" s="529"/>
      <c r="L294" s="529"/>
    </row>
    <row r="295" spans="1:12" ht="14.1" customHeight="1">
      <c r="A295" s="402" t="s">
        <v>247</v>
      </c>
      <c r="B295" s="521" t="s">
        <v>568</v>
      </c>
      <c r="C295" s="400">
        <v>2</v>
      </c>
      <c r="D295" s="523"/>
      <c r="E295" s="400"/>
      <c r="F295" s="401" t="s">
        <v>447</v>
      </c>
      <c r="G295" s="402" t="s">
        <v>367</v>
      </c>
      <c r="H295" s="402" t="s">
        <v>551</v>
      </c>
      <c r="I295" s="519">
        <v>6.4</v>
      </c>
      <c r="J295" s="538">
        <v>205</v>
      </c>
      <c r="K295" s="529"/>
      <c r="L295" s="529"/>
    </row>
    <row r="296" spans="1:12" ht="14.1" customHeight="1">
      <c r="A296" s="402" t="s">
        <v>247</v>
      </c>
      <c r="B296" s="521" t="s">
        <v>568</v>
      </c>
      <c r="C296" s="400">
        <v>2</v>
      </c>
      <c r="D296" s="523"/>
      <c r="E296" s="400"/>
      <c r="F296" s="401">
        <v>11</v>
      </c>
      <c r="G296" s="402" t="s">
        <v>369</v>
      </c>
      <c r="H296" s="402" t="s">
        <v>552</v>
      </c>
      <c r="I296" s="519">
        <v>61.5</v>
      </c>
      <c r="J296" s="538">
        <v>205</v>
      </c>
      <c r="K296" s="529"/>
      <c r="L296" s="529"/>
    </row>
    <row r="297" spans="1:12" ht="14.1" customHeight="1">
      <c r="A297" s="402" t="s">
        <v>247</v>
      </c>
      <c r="B297" s="521" t="s">
        <v>568</v>
      </c>
      <c r="C297" s="400">
        <v>2</v>
      </c>
      <c r="D297" s="523"/>
      <c r="E297" s="400"/>
      <c r="F297" s="401">
        <v>12</v>
      </c>
      <c r="G297" s="402" t="s">
        <v>369</v>
      </c>
      <c r="H297" s="402" t="s">
        <v>552</v>
      </c>
      <c r="I297" s="519">
        <v>55.3</v>
      </c>
      <c r="J297" s="538">
        <v>205</v>
      </c>
      <c r="K297" s="529"/>
      <c r="L297" s="529"/>
    </row>
    <row r="298" spans="1:12" ht="14.1" customHeight="1">
      <c r="A298" s="402" t="s">
        <v>247</v>
      </c>
      <c r="B298" s="521" t="s">
        <v>568</v>
      </c>
      <c r="C298" s="400">
        <v>2</v>
      </c>
      <c r="D298" s="523"/>
      <c r="E298" s="400"/>
      <c r="F298" s="401">
        <v>13</v>
      </c>
      <c r="G298" s="402" t="s">
        <v>369</v>
      </c>
      <c r="H298" s="402" t="s">
        <v>552</v>
      </c>
      <c r="I298" s="519">
        <v>61.3</v>
      </c>
      <c r="J298" s="538">
        <v>205</v>
      </c>
      <c r="K298" s="529"/>
      <c r="L298" s="529"/>
    </row>
    <row r="299" spans="1:12" ht="14.1" customHeight="1">
      <c r="A299" s="402" t="s">
        <v>247</v>
      </c>
      <c r="B299" s="521" t="s">
        <v>568</v>
      </c>
      <c r="C299" s="400">
        <v>2</v>
      </c>
      <c r="D299" s="523"/>
      <c r="E299" s="400"/>
      <c r="F299" s="401">
        <v>14</v>
      </c>
      <c r="G299" s="402" t="s">
        <v>369</v>
      </c>
      <c r="H299" s="402" t="s">
        <v>552</v>
      </c>
      <c r="I299" s="519">
        <v>55.2</v>
      </c>
      <c r="J299" s="538">
        <v>205</v>
      </c>
      <c r="K299" s="529"/>
      <c r="L299" s="529"/>
    </row>
    <row r="300" spans="1:12" ht="14.1" customHeight="1">
      <c r="A300" s="402" t="s">
        <v>247</v>
      </c>
      <c r="B300" s="521" t="s">
        <v>568</v>
      </c>
      <c r="C300" s="400">
        <v>2</v>
      </c>
      <c r="D300" s="523"/>
      <c r="E300" s="400"/>
      <c r="F300" s="401">
        <v>15</v>
      </c>
      <c r="G300" s="402" t="s">
        <v>369</v>
      </c>
      <c r="H300" s="402" t="s">
        <v>552</v>
      </c>
      <c r="I300" s="519">
        <v>55.2</v>
      </c>
      <c r="J300" s="538">
        <v>205</v>
      </c>
      <c r="K300" s="529"/>
      <c r="L300" s="529"/>
    </row>
    <row r="301" spans="1:12" ht="14.1" customHeight="1">
      <c r="A301" s="402" t="s">
        <v>247</v>
      </c>
      <c r="B301" s="521" t="s">
        <v>568</v>
      </c>
      <c r="C301" s="400">
        <v>2</v>
      </c>
      <c r="D301" s="523"/>
      <c r="E301" s="400"/>
      <c r="F301" s="401">
        <v>16</v>
      </c>
      <c r="G301" s="402" t="s">
        <v>369</v>
      </c>
      <c r="H301" s="402" t="s">
        <v>552</v>
      </c>
      <c r="I301" s="519">
        <v>57.9</v>
      </c>
      <c r="J301" s="538">
        <v>205</v>
      </c>
      <c r="K301" s="529"/>
      <c r="L301" s="529"/>
    </row>
    <row r="302" spans="1:12" ht="14.1" customHeight="1">
      <c r="A302" s="402" t="s">
        <v>247</v>
      </c>
      <c r="B302" s="521" t="s">
        <v>568</v>
      </c>
      <c r="C302" s="400">
        <v>2</v>
      </c>
      <c r="D302" s="523"/>
      <c r="E302" s="400"/>
      <c r="F302" s="401">
        <v>17</v>
      </c>
      <c r="G302" s="402" t="s">
        <v>369</v>
      </c>
      <c r="H302" s="402" t="s">
        <v>552</v>
      </c>
      <c r="I302" s="519">
        <v>72</v>
      </c>
      <c r="J302" s="538">
        <v>205</v>
      </c>
      <c r="K302" s="529"/>
      <c r="L302" s="529"/>
    </row>
    <row r="303" spans="1:12" ht="14.1" customHeight="1">
      <c r="A303" s="402" t="s">
        <v>247</v>
      </c>
      <c r="B303" s="521" t="s">
        <v>568</v>
      </c>
      <c r="C303" s="400">
        <v>2</v>
      </c>
      <c r="D303" s="523"/>
      <c r="E303" s="400"/>
      <c r="F303" s="401">
        <v>18</v>
      </c>
      <c r="G303" s="402" t="s">
        <v>369</v>
      </c>
      <c r="H303" s="402" t="s">
        <v>552</v>
      </c>
      <c r="I303" s="519">
        <v>72</v>
      </c>
      <c r="J303" s="538">
        <v>205</v>
      </c>
      <c r="K303" s="529"/>
      <c r="L303" s="529"/>
    </row>
    <row r="304" spans="1:12" ht="14.1" customHeight="1">
      <c r="A304" s="402" t="s">
        <v>247</v>
      </c>
      <c r="B304" s="521" t="s">
        <v>568</v>
      </c>
      <c r="C304" s="400">
        <v>2</v>
      </c>
      <c r="D304" s="523"/>
      <c r="E304" s="400"/>
      <c r="F304" s="401">
        <v>19</v>
      </c>
      <c r="G304" s="402" t="s">
        <v>448</v>
      </c>
      <c r="H304" s="402" t="s">
        <v>552</v>
      </c>
      <c r="I304" s="519">
        <v>85.1</v>
      </c>
      <c r="J304" s="538">
        <v>205</v>
      </c>
      <c r="K304" s="529"/>
      <c r="L304" s="529"/>
    </row>
    <row r="305" spans="1:12" ht="14.1" customHeight="1">
      <c r="A305" s="402" t="s">
        <v>247</v>
      </c>
      <c r="B305" s="521" t="s">
        <v>568</v>
      </c>
      <c r="C305" s="400">
        <v>2</v>
      </c>
      <c r="D305" s="523"/>
      <c r="E305" s="400"/>
      <c r="F305" s="401">
        <v>20</v>
      </c>
      <c r="G305" s="402" t="s">
        <v>449</v>
      </c>
      <c r="H305" s="402" t="s">
        <v>552</v>
      </c>
      <c r="I305" s="519">
        <v>190.1</v>
      </c>
      <c r="J305" s="538">
        <v>205</v>
      </c>
      <c r="K305" s="529"/>
      <c r="L305" s="529"/>
    </row>
    <row r="306" spans="1:12" ht="14.1" customHeight="1">
      <c r="A306" s="402" t="s">
        <v>247</v>
      </c>
      <c r="B306" s="521" t="s">
        <v>568</v>
      </c>
      <c r="C306" s="400">
        <v>2</v>
      </c>
      <c r="D306" s="523"/>
      <c r="E306" s="400"/>
      <c r="F306" s="401">
        <v>21</v>
      </c>
      <c r="G306" s="402" t="s">
        <v>379</v>
      </c>
      <c r="H306" s="402" t="s">
        <v>550</v>
      </c>
      <c r="I306" s="519">
        <v>14.1</v>
      </c>
      <c r="J306" s="538">
        <v>123</v>
      </c>
      <c r="K306" s="529"/>
      <c r="L306" s="529"/>
    </row>
    <row r="307" spans="1:12" ht="14.1" customHeight="1">
      <c r="A307" s="402" t="s">
        <v>247</v>
      </c>
      <c r="B307" s="521" t="s">
        <v>568</v>
      </c>
      <c r="C307" s="400">
        <v>2</v>
      </c>
      <c r="D307" s="523"/>
      <c r="E307" s="400"/>
      <c r="F307" s="401">
        <v>22</v>
      </c>
      <c r="G307" s="402" t="s">
        <v>450</v>
      </c>
      <c r="H307" s="402" t="s">
        <v>552</v>
      </c>
      <c r="I307" s="519">
        <v>10.199999999999999</v>
      </c>
      <c r="J307" s="538" t="s">
        <v>198</v>
      </c>
      <c r="K307" s="529"/>
      <c r="L307" s="529"/>
    </row>
    <row r="308" spans="1:12" ht="14.1" customHeight="1">
      <c r="A308" s="402" t="s">
        <v>247</v>
      </c>
      <c r="B308" s="521" t="s">
        <v>568</v>
      </c>
      <c r="C308" s="400">
        <v>2</v>
      </c>
      <c r="D308" s="523"/>
      <c r="E308" s="400"/>
      <c r="F308" s="401">
        <v>23</v>
      </c>
      <c r="G308" s="402" t="s">
        <v>367</v>
      </c>
      <c r="H308" s="402" t="s">
        <v>551</v>
      </c>
      <c r="I308" s="519">
        <v>7.2</v>
      </c>
      <c r="J308" s="538">
        <v>205</v>
      </c>
      <c r="K308" s="529"/>
      <c r="L308" s="529"/>
    </row>
    <row r="309" spans="1:12" ht="14.1" customHeight="1">
      <c r="A309" s="402" t="s">
        <v>247</v>
      </c>
      <c r="B309" s="521" t="s">
        <v>568</v>
      </c>
      <c r="C309" s="400">
        <v>2</v>
      </c>
      <c r="D309" s="523"/>
      <c r="E309" s="400"/>
      <c r="F309" s="401">
        <v>24</v>
      </c>
      <c r="G309" s="402" t="s">
        <v>451</v>
      </c>
      <c r="H309" s="402" t="s">
        <v>552</v>
      </c>
      <c r="I309" s="519">
        <v>4.5999999999999996</v>
      </c>
      <c r="J309" s="538">
        <v>41</v>
      </c>
      <c r="K309" s="529"/>
      <c r="L309" s="529"/>
    </row>
    <row r="310" spans="1:12" ht="14.1" customHeight="1">
      <c r="A310" s="402" t="s">
        <v>247</v>
      </c>
      <c r="B310" s="521" t="s">
        <v>568</v>
      </c>
      <c r="C310" s="400">
        <v>2</v>
      </c>
      <c r="D310" s="523"/>
      <c r="E310" s="400"/>
      <c r="F310" s="401">
        <v>25</v>
      </c>
      <c r="G310" s="402" t="s">
        <v>452</v>
      </c>
      <c r="H310" s="402" t="s">
        <v>552</v>
      </c>
      <c r="I310" s="519">
        <v>4.9000000000000004</v>
      </c>
      <c r="J310" s="538">
        <v>41</v>
      </c>
      <c r="K310" s="529"/>
      <c r="L310" s="529"/>
    </row>
    <row r="311" spans="1:12" ht="14.1" customHeight="1">
      <c r="A311" s="402" t="s">
        <v>247</v>
      </c>
      <c r="B311" s="521" t="s">
        <v>568</v>
      </c>
      <c r="C311" s="400">
        <v>2</v>
      </c>
      <c r="D311" s="523"/>
      <c r="E311" s="400"/>
      <c r="F311" s="401">
        <v>26</v>
      </c>
      <c r="G311" s="402" t="s">
        <v>369</v>
      </c>
      <c r="H311" s="402" t="s">
        <v>552</v>
      </c>
      <c r="I311" s="519">
        <v>55</v>
      </c>
      <c r="J311" s="538">
        <v>205</v>
      </c>
      <c r="K311" s="529"/>
      <c r="L311" s="529"/>
    </row>
    <row r="312" spans="1:12" ht="14.1" customHeight="1">
      <c r="A312" s="402" t="s">
        <v>247</v>
      </c>
      <c r="B312" s="521" t="s">
        <v>568</v>
      </c>
      <c r="C312" s="400">
        <v>2</v>
      </c>
      <c r="D312" s="523"/>
      <c r="E312" s="400"/>
      <c r="F312" s="401">
        <v>27</v>
      </c>
      <c r="G312" s="402" t="s">
        <v>369</v>
      </c>
      <c r="H312" s="402" t="s">
        <v>552</v>
      </c>
      <c r="I312" s="519">
        <v>54</v>
      </c>
      <c r="J312" s="538">
        <v>205</v>
      </c>
      <c r="K312" s="529"/>
      <c r="L312" s="529"/>
    </row>
    <row r="313" spans="1:12" ht="14.1" customHeight="1">
      <c r="A313" s="402" t="s">
        <v>247</v>
      </c>
      <c r="B313" s="521" t="s">
        <v>568</v>
      </c>
      <c r="C313" s="400">
        <v>2</v>
      </c>
      <c r="D313" s="523"/>
      <c r="E313" s="400"/>
      <c r="F313" s="401">
        <v>28</v>
      </c>
      <c r="G313" s="402" t="s">
        <v>267</v>
      </c>
      <c r="H313" s="402" t="s">
        <v>552</v>
      </c>
      <c r="I313" s="519">
        <v>40</v>
      </c>
      <c r="J313" s="538">
        <v>205</v>
      </c>
      <c r="K313" s="529"/>
      <c r="L313" s="529"/>
    </row>
    <row r="314" spans="1:12" ht="14.1" customHeight="1">
      <c r="A314" s="402" t="s">
        <v>247</v>
      </c>
      <c r="B314" s="521" t="s">
        <v>568</v>
      </c>
      <c r="C314" s="400">
        <v>2</v>
      </c>
      <c r="D314" s="523"/>
      <c r="E314" s="400"/>
      <c r="F314" s="401">
        <v>29</v>
      </c>
      <c r="G314" s="402" t="s">
        <v>367</v>
      </c>
      <c r="H314" s="402" t="s">
        <v>551</v>
      </c>
      <c r="I314" s="519">
        <v>13</v>
      </c>
      <c r="J314" s="538">
        <v>205</v>
      </c>
      <c r="K314" s="529"/>
      <c r="L314" s="529"/>
    </row>
    <row r="315" spans="1:12" ht="14.1" customHeight="1">
      <c r="A315" s="402" t="s">
        <v>248</v>
      </c>
      <c r="B315" s="521" t="s">
        <v>569</v>
      </c>
      <c r="C315" s="400">
        <v>2</v>
      </c>
      <c r="D315" s="523"/>
      <c r="E315" s="400">
        <v>1</v>
      </c>
      <c r="F315" s="401">
        <v>0.23</v>
      </c>
      <c r="G315" s="402" t="s">
        <v>267</v>
      </c>
      <c r="H315" s="402" t="s">
        <v>551</v>
      </c>
      <c r="I315" s="519">
        <v>5.2</v>
      </c>
      <c r="J315" s="538">
        <v>205</v>
      </c>
      <c r="K315" s="529"/>
      <c r="L315" s="529"/>
    </row>
    <row r="316" spans="1:12" ht="14.1" customHeight="1">
      <c r="A316" s="402" t="s">
        <v>248</v>
      </c>
      <c r="B316" s="521" t="s">
        <v>569</v>
      </c>
      <c r="C316" s="400">
        <v>2</v>
      </c>
      <c r="D316" s="523"/>
      <c r="E316" s="400">
        <v>1</v>
      </c>
      <c r="F316" s="401">
        <v>0.16</v>
      </c>
      <c r="G316" s="402" t="s">
        <v>366</v>
      </c>
      <c r="H316" s="402" t="s">
        <v>551</v>
      </c>
      <c r="I316" s="519">
        <v>1.7</v>
      </c>
      <c r="J316" s="538" t="s">
        <v>198</v>
      </c>
      <c r="K316" s="529"/>
      <c r="L316" s="529"/>
    </row>
    <row r="317" spans="1:12" ht="14.1" customHeight="1">
      <c r="A317" s="402" t="s">
        <v>248</v>
      </c>
      <c r="B317" s="521" t="s">
        <v>569</v>
      </c>
      <c r="C317" s="400">
        <v>2</v>
      </c>
      <c r="D317" s="523"/>
      <c r="E317" s="400">
        <v>1</v>
      </c>
      <c r="F317" s="401">
        <v>0.08</v>
      </c>
      <c r="G317" s="402" t="s">
        <v>409</v>
      </c>
      <c r="H317" s="402" t="s">
        <v>552</v>
      </c>
      <c r="I317" s="519">
        <v>85.4</v>
      </c>
      <c r="J317" s="538">
        <v>205</v>
      </c>
      <c r="K317" s="529"/>
      <c r="L317" s="529"/>
    </row>
    <row r="318" spans="1:12" ht="14.1" customHeight="1">
      <c r="A318" s="402" t="s">
        <v>248</v>
      </c>
      <c r="B318" s="521" t="s">
        <v>569</v>
      </c>
      <c r="C318" s="400">
        <v>2</v>
      </c>
      <c r="D318" s="523"/>
      <c r="E318" s="400">
        <v>1</v>
      </c>
      <c r="F318" s="401">
        <v>0.2</v>
      </c>
      <c r="G318" s="402" t="s">
        <v>453</v>
      </c>
      <c r="H318" s="402" t="s">
        <v>550</v>
      </c>
      <c r="I318" s="519">
        <v>22.6</v>
      </c>
      <c r="J318" s="538">
        <v>123</v>
      </c>
      <c r="K318" s="529"/>
      <c r="L318" s="529"/>
    </row>
    <row r="319" spans="1:12" ht="14.1" customHeight="1">
      <c r="A319" s="402" t="s">
        <v>248</v>
      </c>
      <c r="B319" s="521" t="s">
        <v>569</v>
      </c>
      <c r="C319" s="400">
        <v>2</v>
      </c>
      <c r="D319" s="523"/>
      <c r="E319" s="400">
        <v>1</v>
      </c>
      <c r="F319" s="401">
        <v>0.19</v>
      </c>
      <c r="G319" s="402" t="s">
        <v>454</v>
      </c>
      <c r="H319" s="402" t="s">
        <v>552</v>
      </c>
      <c r="I319" s="519">
        <v>10</v>
      </c>
      <c r="J319" s="538">
        <v>123</v>
      </c>
      <c r="K319" s="529"/>
      <c r="L319" s="529"/>
    </row>
    <row r="320" spans="1:12" ht="14.1" customHeight="1">
      <c r="A320" s="402" t="s">
        <v>248</v>
      </c>
      <c r="B320" s="521" t="s">
        <v>569</v>
      </c>
      <c r="C320" s="400">
        <v>2</v>
      </c>
      <c r="D320" s="523"/>
      <c r="E320" s="400">
        <v>1</v>
      </c>
      <c r="F320" s="401">
        <v>0.17</v>
      </c>
      <c r="G320" s="402" t="s">
        <v>455</v>
      </c>
      <c r="H320" s="402" t="s">
        <v>552</v>
      </c>
      <c r="I320" s="519">
        <v>16.899999999999999</v>
      </c>
      <c r="J320" s="538">
        <v>205</v>
      </c>
      <c r="K320" s="529"/>
      <c r="L320" s="529"/>
    </row>
    <row r="321" spans="1:12" ht="14.1" customHeight="1">
      <c r="A321" s="402" t="s">
        <v>248</v>
      </c>
      <c r="B321" s="521" t="s">
        <v>569</v>
      </c>
      <c r="C321" s="400">
        <v>2</v>
      </c>
      <c r="D321" s="523"/>
      <c r="E321" s="400">
        <v>1</v>
      </c>
      <c r="F321" s="401">
        <v>0.24</v>
      </c>
      <c r="G321" s="402" t="s">
        <v>404</v>
      </c>
      <c r="H321" s="402" t="s">
        <v>552</v>
      </c>
      <c r="I321" s="519">
        <v>6</v>
      </c>
      <c r="J321" s="538" t="s">
        <v>198</v>
      </c>
      <c r="K321" s="529"/>
      <c r="L321" s="529"/>
    </row>
    <row r="322" spans="1:12" ht="14.1" customHeight="1">
      <c r="A322" s="402" t="s">
        <v>248</v>
      </c>
      <c r="B322" s="521" t="s">
        <v>569</v>
      </c>
      <c r="C322" s="400">
        <v>2</v>
      </c>
      <c r="D322" s="523"/>
      <c r="E322" s="400">
        <v>1</v>
      </c>
      <c r="F322" s="401">
        <v>0.01</v>
      </c>
      <c r="G322" s="402" t="s">
        <v>456</v>
      </c>
      <c r="H322" s="402" t="s">
        <v>552</v>
      </c>
      <c r="I322" s="519">
        <v>59.6</v>
      </c>
      <c r="J322" s="538">
        <v>205</v>
      </c>
      <c r="K322" s="529"/>
      <c r="L322" s="529"/>
    </row>
    <row r="323" spans="1:12" ht="14.1" customHeight="1">
      <c r="A323" s="402" t="s">
        <v>248</v>
      </c>
      <c r="B323" s="521" t="s">
        <v>569</v>
      </c>
      <c r="C323" s="400">
        <v>2</v>
      </c>
      <c r="D323" s="523"/>
      <c r="E323" s="400">
        <v>1</v>
      </c>
      <c r="F323" s="401">
        <v>0.02</v>
      </c>
      <c r="G323" s="402" t="s">
        <v>456</v>
      </c>
      <c r="H323" s="402" t="s">
        <v>552</v>
      </c>
      <c r="I323" s="519">
        <v>59.4</v>
      </c>
      <c r="J323" s="538">
        <v>205</v>
      </c>
      <c r="K323" s="529"/>
      <c r="L323" s="529"/>
    </row>
    <row r="324" spans="1:12" ht="14.1" customHeight="1">
      <c r="A324" s="402" t="s">
        <v>248</v>
      </c>
      <c r="B324" s="521" t="s">
        <v>569</v>
      </c>
      <c r="C324" s="400">
        <v>2</v>
      </c>
      <c r="D324" s="523"/>
      <c r="E324" s="400">
        <v>1</v>
      </c>
      <c r="F324" s="401">
        <v>0.09</v>
      </c>
      <c r="G324" s="402" t="s">
        <v>457</v>
      </c>
      <c r="H324" s="402" t="s">
        <v>551</v>
      </c>
      <c r="I324" s="519">
        <v>8</v>
      </c>
      <c r="J324" s="538">
        <v>205</v>
      </c>
      <c r="K324" s="529"/>
      <c r="L324" s="529"/>
    </row>
    <row r="325" spans="1:12" ht="14.1" customHeight="1">
      <c r="A325" s="402" t="s">
        <v>248</v>
      </c>
      <c r="B325" s="521" t="s">
        <v>569</v>
      </c>
      <c r="C325" s="400">
        <v>2</v>
      </c>
      <c r="D325" s="523"/>
      <c r="E325" s="400">
        <v>1</v>
      </c>
      <c r="F325" s="401">
        <v>0.1</v>
      </c>
      <c r="G325" s="402" t="s">
        <v>458</v>
      </c>
      <c r="H325" s="402" t="s">
        <v>551</v>
      </c>
      <c r="I325" s="519">
        <v>5.7</v>
      </c>
      <c r="J325" s="538">
        <v>205</v>
      </c>
      <c r="K325" s="529"/>
      <c r="L325" s="529"/>
    </row>
    <row r="326" spans="1:12" ht="14.1" customHeight="1">
      <c r="A326" s="402" t="s">
        <v>248</v>
      </c>
      <c r="B326" s="521" t="s">
        <v>569</v>
      </c>
      <c r="C326" s="400">
        <v>2</v>
      </c>
      <c r="D326" s="523"/>
      <c r="E326" s="400">
        <v>1</v>
      </c>
      <c r="F326" s="401">
        <v>0.38</v>
      </c>
      <c r="G326" s="402" t="s">
        <v>459</v>
      </c>
      <c r="H326" s="402" t="s">
        <v>552</v>
      </c>
      <c r="I326" s="519">
        <v>149.4</v>
      </c>
      <c r="J326" s="538">
        <v>205</v>
      </c>
      <c r="K326" s="529"/>
      <c r="L326" s="529"/>
    </row>
    <row r="327" spans="1:12" ht="14.1" customHeight="1">
      <c r="A327" s="402" t="s">
        <v>248</v>
      </c>
      <c r="B327" s="521" t="s">
        <v>569</v>
      </c>
      <c r="C327" s="400">
        <v>2</v>
      </c>
      <c r="D327" s="523"/>
      <c r="E327" s="400">
        <v>1</v>
      </c>
      <c r="F327" s="401">
        <v>0.28999999999999998</v>
      </c>
      <c r="G327" s="402" t="s">
        <v>376</v>
      </c>
      <c r="H327" s="402" t="s">
        <v>552</v>
      </c>
      <c r="I327" s="519">
        <v>13.8</v>
      </c>
      <c r="J327" s="538">
        <v>205</v>
      </c>
      <c r="K327" s="529"/>
      <c r="L327" s="529"/>
    </row>
    <row r="328" spans="1:12" ht="14.1" customHeight="1">
      <c r="A328" s="402" t="s">
        <v>248</v>
      </c>
      <c r="B328" s="521" t="s">
        <v>569</v>
      </c>
      <c r="C328" s="400">
        <v>2</v>
      </c>
      <c r="D328" s="523"/>
      <c r="E328" s="400">
        <v>1</v>
      </c>
      <c r="F328" s="401">
        <v>0.26</v>
      </c>
      <c r="G328" s="402" t="s">
        <v>460</v>
      </c>
      <c r="H328" s="402" t="s">
        <v>552</v>
      </c>
      <c r="I328" s="519">
        <v>40</v>
      </c>
      <c r="J328" s="538">
        <v>205</v>
      </c>
      <c r="K328" s="529"/>
      <c r="L328" s="529"/>
    </row>
    <row r="329" spans="1:12" ht="14.1" customHeight="1">
      <c r="A329" s="402" t="s">
        <v>248</v>
      </c>
      <c r="B329" s="521" t="s">
        <v>569</v>
      </c>
      <c r="C329" s="400">
        <v>2</v>
      </c>
      <c r="D329" s="523"/>
      <c r="E329" s="400">
        <v>1</v>
      </c>
      <c r="F329" s="401">
        <v>0.28000000000000003</v>
      </c>
      <c r="G329" s="402" t="s">
        <v>267</v>
      </c>
      <c r="H329" s="402" t="s">
        <v>552</v>
      </c>
      <c r="I329" s="519">
        <v>6.3</v>
      </c>
      <c r="J329" s="538">
        <v>205</v>
      </c>
      <c r="K329" s="529"/>
      <c r="L329" s="529"/>
    </row>
    <row r="330" spans="1:12" ht="14.1" customHeight="1">
      <c r="A330" s="402" t="s">
        <v>248</v>
      </c>
      <c r="B330" s="521" t="s">
        <v>569</v>
      </c>
      <c r="C330" s="400">
        <v>2</v>
      </c>
      <c r="D330" s="523"/>
      <c r="E330" s="400">
        <v>1</v>
      </c>
      <c r="F330" s="401">
        <v>0.05</v>
      </c>
      <c r="G330" s="402" t="s">
        <v>461</v>
      </c>
      <c r="H330" s="402" t="s">
        <v>552</v>
      </c>
      <c r="I330" s="519">
        <v>60.2</v>
      </c>
      <c r="J330" s="538">
        <v>205</v>
      </c>
      <c r="K330" s="529"/>
      <c r="L330" s="529"/>
    </row>
    <row r="331" spans="1:12" ht="14.1" customHeight="1">
      <c r="A331" s="402" t="s">
        <v>248</v>
      </c>
      <c r="B331" s="521" t="s">
        <v>569</v>
      </c>
      <c r="C331" s="400">
        <v>2</v>
      </c>
      <c r="D331" s="523"/>
      <c r="E331" s="400">
        <v>1</v>
      </c>
      <c r="F331" s="401">
        <v>0.03</v>
      </c>
      <c r="G331" s="402" t="s">
        <v>310</v>
      </c>
      <c r="H331" s="402" t="s">
        <v>552</v>
      </c>
      <c r="I331" s="519">
        <v>92</v>
      </c>
      <c r="J331" s="538">
        <v>205</v>
      </c>
      <c r="K331" s="529"/>
      <c r="L331" s="529"/>
    </row>
    <row r="332" spans="1:12" ht="14.1" customHeight="1">
      <c r="A332" s="402" t="s">
        <v>248</v>
      </c>
      <c r="B332" s="521" t="s">
        <v>569</v>
      </c>
      <c r="C332" s="400">
        <v>2</v>
      </c>
      <c r="D332" s="523"/>
      <c r="E332" s="400">
        <v>1</v>
      </c>
      <c r="F332" s="401">
        <v>0.33</v>
      </c>
      <c r="G332" s="402" t="s">
        <v>409</v>
      </c>
      <c r="H332" s="402" t="s">
        <v>552</v>
      </c>
      <c r="I332" s="519">
        <v>29.4</v>
      </c>
      <c r="J332" s="538">
        <v>205</v>
      </c>
      <c r="K332" s="529"/>
      <c r="L332" s="529"/>
    </row>
    <row r="333" spans="1:12" ht="14.1" customHeight="1">
      <c r="A333" s="402" t="s">
        <v>248</v>
      </c>
      <c r="B333" s="521" t="s">
        <v>569</v>
      </c>
      <c r="C333" s="400">
        <v>2</v>
      </c>
      <c r="D333" s="523"/>
      <c r="E333" s="400">
        <v>1</v>
      </c>
      <c r="F333" s="401">
        <v>0.04</v>
      </c>
      <c r="G333" s="402" t="s">
        <v>368</v>
      </c>
      <c r="H333" s="402" t="s">
        <v>552</v>
      </c>
      <c r="I333" s="519">
        <v>11</v>
      </c>
      <c r="J333" s="538" t="s">
        <v>198</v>
      </c>
      <c r="K333" s="529"/>
      <c r="L333" s="529"/>
    </row>
    <row r="334" spans="1:12" ht="14.1" customHeight="1">
      <c r="A334" s="402" t="s">
        <v>248</v>
      </c>
      <c r="B334" s="521" t="s">
        <v>569</v>
      </c>
      <c r="C334" s="400">
        <v>2</v>
      </c>
      <c r="D334" s="523"/>
      <c r="E334" s="400">
        <v>1</v>
      </c>
      <c r="F334" s="401">
        <v>0.35</v>
      </c>
      <c r="G334" s="402" t="s">
        <v>462</v>
      </c>
      <c r="H334" s="402" t="s">
        <v>551</v>
      </c>
      <c r="I334" s="519">
        <v>5.3</v>
      </c>
      <c r="J334" s="538">
        <v>205</v>
      </c>
      <c r="K334" s="529"/>
      <c r="L334" s="529"/>
    </row>
    <row r="335" spans="1:12" ht="14.1" customHeight="1">
      <c r="A335" s="402" t="s">
        <v>248</v>
      </c>
      <c r="B335" s="521" t="s">
        <v>569</v>
      </c>
      <c r="C335" s="400">
        <v>2</v>
      </c>
      <c r="D335" s="523"/>
      <c r="E335" s="400">
        <v>1</v>
      </c>
      <c r="F335" s="401">
        <v>0.37</v>
      </c>
      <c r="G335" s="402" t="s">
        <v>456</v>
      </c>
      <c r="H335" s="402" t="s">
        <v>552</v>
      </c>
      <c r="I335" s="519">
        <v>51.6</v>
      </c>
      <c r="J335" s="538">
        <v>205</v>
      </c>
      <c r="K335" s="529"/>
      <c r="L335" s="529"/>
    </row>
    <row r="336" spans="1:12" ht="14.1" customHeight="1">
      <c r="A336" s="402" t="s">
        <v>248</v>
      </c>
      <c r="B336" s="521" t="s">
        <v>569</v>
      </c>
      <c r="C336" s="400">
        <v>2</v>
      </c>
      <c r="D336" s="523"/>
      <c r="E336" s="400">
        <v>1</v>
      </c>
      <c r="F336" s="401">
        <v>0.36</v>
      </c>
      <c r="G336" s="402" t="s">
        <v>368</v>
      </c>
      <c r="H336" s="402" t="s">
        <v>552</v>
      </c>
      <c r="I336" s="519">
        <v>7</v>
      </c>
      <c r="J336" s="538" t="s">
        <v>198</v>
      </c>
      <c r="K336" s="529"/>
      <c r="L336" s="529"/>
    </row>
    <row r="337" spans="1:12" ht="14.1" customHeight="1">
      <c r="A337" s="402" t="s">
        <v>248</v>
      </c>
      <c r="B337" s="521" t="s">
        <v>569</v>
      </c>
      <c r="C337" s="400">
        <v>2</v>
      </c>
      <c r="D337" s="523"/>
      <c r="E337" s="400">
        <v>1</v>
      </c>
      <c r="F337" s="401">
        <v>0.34</v>
      </c>
      <c r="G337" s="402" t="s">
        <v>456</v>
      </c>
      <c r="H337" s="402" t="s">
        <v>552</v>
      </c>
      <c r="I337" s="519">
        <v>52</v>
      </c>
      <c r="J337" s="538">
        <v>205</v>
      </c>
      <c r="K337" s="529"/>
      <c r="L337" s="529"/>
    </row>
    <row r="338" spans="1:12" ht="14.1" customHeight="1">
      <c r="A338" s="402" t="s">
        <v>248</v>
      </c>
      <c r="B338" s="521" t="s">
        <v>569</v>
      </c>
      <c r="C338" s="400">
        <v>2</v>
      </c>
      <c r="D338" s="523"/>
      <c r="E338" s="400">
        <v>1</v>
      </c>
      <c r="F338" s="401">
        <v>0.39</v>
      </c>
      <c r="G338" s="402" t="s">
        <v>463</v>
      </c>
      <c r="H338" s="402" t="s">
        <v>552</v>
      </c>
      <c r="I338" s="519">
        <v>34.5</v>
      </c>
      <c r="J338" s="538" t="s">
        <v>198</v>
      </c>
      <c r="K338" s="529"/>
      <c r="L338" s="529"/>
    </row>
    <row r="339" spans="1:12" ht="14.1" customHeight="1">
      <c r="A339" s="402" t="s">
        <v>248</v>
      </c>
      <c r="B339" s="521" t="s">
        <v>569</v>
      </c>
      <c r="C339" s="400">
        <v>2</v>
      </c>
      <c r="D339" s="523"/>
      <c r="E339" s="400">
        <v>1</v>
      </c>
      <c r="F339" s="401">
        <v>0.31</v>
      </c>
      <c r="G339" s="402" t="s">
        <v>464</v>
      </c>
      <c r="H339" s="402" t="s">
        <v>552</v>
      </c>
      <c r="I339" s="519">
        <v>18.5</v>
      </c>
      <c r="J339" s="538">
        <v>41</v>
      </c>
      <c r="K339" s="529"/>
      <c r="L339" s="529"/>
    </row>
    <row r="340" spans="1:12" ht="14.1" customHeight="1">
      <c r="A340" s="402" t="s">
        <v>248</v>
      </c>
      <c r="B340" s="521" t="s">
        <v>569</v>
      </c>
      <c r="C340" s="400">
        <v>2</v>
      </c>
      <c r="D340" s="523"/>
      <c r="E340" s="400">
        <v>1</v>
      </c>
      <c r="F340" s="401">
        <v>0.3</v>
      </c>
      <c r="G340" s="402" t="s">
        <v>368</v>
      </c>
      <c r="H340" s="402" t="s">
        <v>552</v>
      </c>
      <c r="I340" s="519">
        <v>14.6</v>
      </c>
      <c r="J340" s="538" t="s">
        <v>198</v>
      </c>
      <c r="K340" s="529"/>
      <c r="L340" s="529"/>
    </row>
    <row r="341" spans="1:12" ht="14.1" customHeight="1">
      <c r="A341" s="402" t="s">
        <v>248</v>
      </c>
      <c r="B341" s="521" t="s">
        <v>569</v>
      </c>
      <c r="C341" s="400">
        <v>2</v>
      </c>
      <c r="D341" s="523"/>
      <c r="E341" s="400">
        <v>1</v>
      </c>
      <c r="F341" s="401">
        <v>0.15</v>
      </c>
      <c r="G341" s="402" t="s">
        <v>465</v>
      </c>
      <c r="H341" s="402" t="s">
        <v>551</v>
      </c>
      <c r="I341" s="519">
        <v>5.5</v>
      </c>
      <c r="J341" s="538">
        <v>205</v>
      </c>
      <c r="K341" s="529"/>
      <c r="L341" s="529"/>
    </row>
    <row r="342" spans="1:12" ht="14.1" customHeight="1">
      <c r="A342" s="402" t="s">
        <v>248</v>
      </c>
      <c r="B342" s="521" t="s">
        <v>569</v>
      </c>
      <c r="C342" s="400">
        <v>2</v>
      </c>
      <c r="D342" s="523"/>
      <c r="E342" s="400">
        <v>1</v>
      </c>
      <c r="F342" s="401">
        <v>0.13</v>
      </c>
      <c r="G342" s="402" t="s">
        <v>466</v>
      </c>
      <c r="H342" s="402" t="s">
        <v>551</v>
      </c>
      <c r="I342" s="519">
        <v>1.7</v>
      </c>
      <c r="J342" s="538">
        <v>205</v>
      </c>
      <c r="K342" s="529"/>
      <c r="L342" s="529"/>
    </row>
    <row r="343" spans="1:12" ht="14.1" customHeight="1">
      <c r="A343" s="402" t="s">
        <v>248</v>
      </c>
      <c r="B343" s="521" t="s">
        <v>569</v>
      </c>
      <c r="C343" s="400">
        <v>2</v>
      </c>
      <c r="D343" s="523"/>
      <c r="E343" s="400">
        <v>1</v>
      </c>
      <c r="F343" s="401">
        <v>0.36</v>
      </c>
      <c r="G343" s="402" t="s">
        <v>379</v>
      </c>
      <c r="H343" s="402" t="s">
        <v>552</v>
      </c>
      <c r="I343" s="519">
        <v>11.5</v>
      </c>
      <c r="J343" s="538">
        <v>123</v>
      </c>
      <c r="K343" s="529"/>
      <c r="L343" s="529"/>
    </row>
    <row r="344" spans="1:12" ht="14.1" customHeight="1">
      <c r="A344" s="402" t="s">
        <v>248</v>
      </c>
      <c r="B344" s="521" t="s">
        <v>569</v>
      </c>
      <c r="C344" s="400">
        <v>2</v>
      </c>
      <c r="D344" s="523"/>
      <c r="E344" s="400">
        <v>1</v>
      </c>
      <c r="F344" s="401">
        <v>0.11</v>
      </c>
      <c r="G344" s="402" t="s">
        <v>467</v>
      </c>
      <c r="H344" s="402" t="s">
        <v>551</v>
      </c>
      <c r="I344" s="519">
        <v>5.7</v>
      </c>
      <c r="J344" s="538">
        <v>205</v>
      </c>
      <c r="K344" s="529"/>
      <c r="L344" s="529"/>
    </row>
    <row r="345" spans="1:12" ht="14.1" customHeight="1">
      <c r="A345" s="402" t="s">
        <v>248</v>
      </c>
      <c r="B345" s="521" t="s">
        <v>569</v>
      </c>
      <c r="C345" s="400">
        <v>2</v>
      </c>
      <c r="D345" s="523"/>
      <c r="E345" s="400">
        <v>1</v>
      </c>
      <c r="F345" s="401">
        <v>0.12</v>
      </c>
      <c r="G345" s="402" t="s">
        <v>457</v>
      </c>
      <c r="H345" s="402" t="s">
        <v>551</v>
      </c>
      <c r="I345" s="519">
        <v>8</v>
      </c>
      <c r="J345" s="538">
        <v>205</v>
      </c>
      <c r="K345" s="529"/>
      <c r="L345" s="529"/>
    </row>
    <row r="346" spans="1:12" ht="14.1" customHeight="1">
      <c r="A346" s="402" t="s">
        <v>248</v>
      </c>
      <c r="B346" s="521" t="s">
        <v>569</v>
      </c>
      <c r="C346" s="400">
        <v>2</v>
      </c>
      <c r="D346" s="523"/>
      <c r="E346" s="400">
        <v>1</v>
      </c>
      <c r="F346" s="401">
        <v>0.06</v>
      </c>
      <c r="G346" s="402" t="s">
        <v>456</v>
      </c>
      <c r="H346" s="402" t="s">
        <v>552</v>
      </c>
      <c r="I346" s="519">
        <v>59.4</v>
      </c>
      <c r="J346" s="538">
        <v>205</v>
      </c>
      <c r="K346" s="529"/>
      <c r="L346" s="529"/>
    </row>
    <row r="347" spans="1:12" ht="14.1" customHeight="1">
      <c r="A347" s="402" t="s">
        <v>248</v>
      </c>
      <c r="B347" s="521" t="s">
        <v>569</v>
      </c>
      <c r="C347" s="400">
        <v>2</v>
      </c>
      <c r="D347" s="523"/>
      <c r="E347" s="400">
        <v>1</v>
      </c>
      <c r="F347" s="401">
        <v>7.0000000000000007E-2</v>
      </c>
      <c r="G347" s="402" t="s">
        <v>456</v>
      </c>
      <c r="H347" s="402" t="s">
        <v>552</v>
      </c>
      <c r="I347" s="519">
        <v>59.6</v>
      </c>
      <c r="J347" s="538">
        <v>205</v>
      </c>
      <c r="K347" s="529"/>
      <c r="L347" s="529"/>
    </row>
    <row r="348" spans="1:12" ht="14.1" customHeight="1">
      <c r="A348" s="402" t="s">
        <v>248</v>
      </c>
      <c r="B348" s="521" t="s">
        <v>569</v>
      </c>
      <c r="C348" s="400">
        <v>2</v>
      </c>
      <c r="D348" s="523"/>
      <c r="E348" s="400">
        <v>1</v>
      </c>
      <c r="F348" s="401">
        <v>0.18</v>
      </c>
      <c r="G348" s="402" t="s">
        <v>455</v>
      </c>
      <c r="H348" s="402" t="s">
        <v>552</v>
      </c>
      <c r="I348" s="519">
        <v>16.899999999999999</v>
      </c>
      <c r="J348" s="538">
        <v>205</v>
      </c>
      <c r="K348" s="529"/>
      <c r="L348" s="529"/>
    </row>
    <row r="349" spans="1:12" ht="14.1" customHeight="1">
      <c r="A349" s="402" t="s">
        <v>248</v>
      </c>
      <c r="B349" s="521" t="s">
        <v>569</v>
      </c>
      <c r="C349" s="400">
        <v>2</v>
      </c>
      <c r="D349" s="523"/>
      <c r="E349" s="400">
        <v>1</v>
      </c>
      <c r="F349" s="401">
        <v>0.25</v>
      </c>
      <c r="G349" s="402" t="s">
        <v>404</v>
      </c>
      <c r="H349" s="402" t="s">
        <v>552</v>
      </c>
      <c r="I349" s="519">
        <v>6</v>
      </c>
      <c r="J349" s="538" t="s">
        <v>198</v>
      </c>
      <c r="K349" s="529"/>
      <c r="L349" s="529"/>
    </row>
    <row r="350" spans="1:12" ht="14.1" customHeight="1">
      <c r="A350" s="402" t="s">
        <v>248</v>
      </c>
      <c r="B350" s="521" t="s">
        <v>569</v>
      </c>
      <c r="C350" s="400">
        <v>2</v>
      </c>
      <c r="D350" s="523"/>
      <c r="E350" s="400">
        <v>1</v>
      </c>
      <c r="F350" s="401">
        <v>0.22</v>
      </c>
      <c r="G350" s="402" t="s">
        <v>468</v>
      </c>
      <c r="H350" s="402" t="s">
        <v>552</v>
      </c>
      <c r="I350" s="519">
        <v>10</v>
      </c>
      <c r="J350" s="538">
        <v>41</v>
      </c>
      <c r="K350" s="529"/>
      <c r="L350" s="529"/>
    </row>
    <row r="351" spans="1:12" ht="14.1" customHeight="1">
      <c r="A351" s="402" t="s">
        <v>248</v>
      </c>
      <c r="B351" s="521" t="s">
        <v>569</v>
      </c>
      <c r="C351" s="400">
        <v>2</v>
      </c>
      <c r="D351" s="523"/>
      <c r="E351" s="400">
        <v>1</v>
      </c>
      <c r="F351" s="401">
        <v>0.21</v>
      </c>
      <c r="G351" s="402" t="s">
        <v>469</v>
      </c>
      <c r="H351" s="402" t="s">
        <v>552</v>
      </c>
      <c r="I351" s="519">
        <v>22.6</v>
      </c>
      <c r="J351" s="538">
        <v>41</v>
      </c>
      <c r="K351" s="529"/>
      <c r="L351" s="529"/>
    </row>
    <row r="352" spans="1:12" ht="14.1" customHeight="1">
      <c r="A352" s="402" t="s">
        <v>248</v>
      </c>
      <c r="B352" s="521" t="s">
        <v>569</v>
      </c>
      <c r="C352" s="400">
        <v>2</v>
      </c>
      <c r="D352" s="523"/>
      <c r="E352" s="400">
        <v>1</v>
      </c>
      <c r="F352" s="401">
        <v>0.16</v>
      </c>
      <c r="G352" s="402" t="s">
        <v>366</v>
      </c>
      <c r="H352" s="402" t="s">
        <v>552</v>
      </c>
      <c r="I352" s="519">
        <v>1.7</v>
      </c>
      <c r="J352" s="538" t="s">
        <v>198</v>
      </c>
      <c r="K352" s="529"/>
      <c r="L352" s="529"/>
    </row>
    <row r="353" spans="1:12" ht="14.1" customHeight="1">
      <c r="A353" s="402" t="s">
        <v>248</v>
      </c>
      <c r="B353" s="521" t="s">
        <v>569</v>
      </c>
      <c r="C353" s="400">
        <v>2</v>
      </c>
      <c r="D353" s="523"/>
      <c r="E353" s="400">
        <v>2</v>
      </c>
      <c r="F353" s="401">
        <v>1.2</v>
      </c>
      <c r="G353" s="402" t="s">
        <v>290</v>
      </c>
      <c r="H353" s="402" t="s">
        <v>552</v>
      </c>
      <c r="I353" s="519">
        <v>8.5</v>
      </c>
      <c r="J353" s="538">
        <v>205</v>
      </c>
      <c r="K353" s="529"/>
      <c r="L353" s="529"/>
    </row>
    <row r="354" spans="1:12" ht="14.1" customHeight="1">
      <c r="A354" s="402" t="s">
        <v>248</v>
      </c>
      <c r="B354" s="521" t="s">
        <v>569</v>
      </c>
      <c r="C354" s="400">
        <v>2</v>
      </c>
      <c r="D354" s="523"/>
      <c r="E354" s="400">
        <v>2</v>
      </c>
      <c r="F354" s="401">
        <v>1.08</v>
      </c>
      <c r="G354" s="402" t="s">
        <v>409</v>
      </c>
      <c r="H354" s="402" t="s">
        <v>552</v>
      </c>
      <c r="I354" s="519">
        <v>73.2</v>
      </c>
      <c r="J354" s="538">
        <v>205</v>
      </c>
      <c r="K354" s="529"/>
      <c r="L354" s="529"/>
    </row>
    <row r="355" spans="1:12" ht="14.1" customHeight="1">
      <c r="A355" s="402" t="s">
        <v>248</v>
      </c>
      <c r="B355" s="521" t="s">
        <v>569</v>
      </c>
      <c r="C355" s="400">
        <v>2</v>
      </c>
      <c r="D355" s="523"/>
      <c r="E355" s="400">
        <v>2</v>
      </c>
      <c r="F355" s="401">
        <v>1.01</v>
      </c>
      <c r="G355" s="402" t="s">
        <v>456</v>
      </c>
      <c r="H355" s="402" t="s">
        <v>552</v>
      </c>
      <c r="I355" s="519">
        <v>55.5</v>
      </c>
      <c r="J355" s="538">
        <v>123</v>
      </c>
      <c r="K355" s="529"/>
      <c r="L355" s="529"/>
    </row>
    <row r="356" spans="1:12" ht="14.1" customHeight="1">
      <c r="A356" s="402" t="s">
        <v>248</v>
      </c>
      <c r="B356" s="521" t="s">
        <v>569</v>
      </c>
      <c r="C356" s="400">
        <v>2</v>
      </c>
      <c r="D356" s="523"/>
      <c r="E356" s="400">
        <v>2</v>
      </c>
      <c r="F356" s="401">
        <v>1.03</v>
      </c>
      <c r="G356" s="402" t="s">
        <v>415</v>
      </c>
      <c r="H356" s="402" t="s">
        <v>552</v>
      </c>
      <c r="I356" s="519">
        <v>15.7</v>
      </c>
      <c r="J356" s="538">
        <v>123</v>
      </c>
      <c r="K356" s="529"/>
      <c r="L356" s="529"/>
    </row>
    <row r="357" spans="1:12" ht="14.1" customHeight="1">
      <c r="A357" s="402" t="s">
        <v>248</v>
      </c>
      <c r="B357" s="521" t="s">
        <v>569</v>
      </c>
      <c r="C357" s="400">
        <v>2</v>
      </c>
      <c r="D357" s="523"/>
      <c r="E357" s="400">
        <v>2</v>
      </c>
      <c r="F357" s="401">
        <v>1.02</v>
      </c>
      <c r="G357" s="402" t="s">
        <v>456</v>
      </c>
      <c r="H357" s="402" t="s">
        <v>552</v>
      </c>
      <c r="I357" s="519">
        <v>53.8</v>
      </c>
      <c r="J357" s="538">
        <v>123</v>
      </c>
      <c r="K357" s="529"/>
      <c r="L357" s="529"/>
    </row>
    <row r="358" spans="1:12" ht="14.1" customHeight="1">
      <c r="A358" s="402" t="s">
        <v>248</v>
      </c>
      <c r="B358" s="521" t="s">
        <v>569</v>
      </c>
      <c r="C358" s="400">
        <v>2</v>
      </c>
      <c r="D358" s="523"/>
      <c r="E358" s="400">
        <v>2</v>
      </c>
      <c r="F358" s="401">
        <v>1.04</v>
      </c>
      <c r="G358" s="402" t="s">
        <v>381</v>
      </c>
      <c r="H358" s="402" t="s">
        <v>551</v>
      </c>
      <c r="I358" s="519">
        <v>5.0999999999999996</v>
      </c>
      <c r="J358" s="538" t="s">
        <v>198</v>
      </c>
      <c r="K358" s="529"/>
      <c r="L358" s="529"/>
    </row>
    <row r="359" spans="1:12" ht="14.1" customHeight="1">
      <c r="A359" s="402" t="s">
        <v>248</v>
      </c>
      <c r="B359" s="521" t="s">
        <v>569</v>
      </c>
      <c r="C359" s="400">
        <v>2</v>
      </c>
      <c r="D359" s="523"/>
      <c r="E359" s="400">
        <v>2</v>
      </c>
      <c r="F359" s="401">
        <v>1.1299999999999999</v>
      </c>
      <c r="G359" s="402" t="s">
        <v>462</v>
      </c>
      <c r="H359" s="402" t="s">
        <v>551</v>
      </c>
      <c r="I359" s="519">
        <v>8.5</v>
      </c>
      <c r="J359" s="538">
        <v>205</v>
      </c>
      <c r="K359" s="529"/>
      <c r="L359" s="529"/>
    </row>
    <row r="360" spans="1:12" ht="14.1" customHeight="1">
      <c r="A360" s="402" t="s">
        <v>248</v>
      </c>
      <c r="B360" s="521" t="s">
        <v>569</v>
      </c>
      <c r="C360" s="400">
        <v>2</v>
      </c>
      <c r="D360" s="523"/>
      <c r="E360" s="400">
        <v>2</v>
      </c>
      <c r="F360" s="401">
        <v>1.1399999999999999</v>
      </c>
      <c r="G360" s="402" t="s">
        <v>470</v>
      </c>
      <c r="H360" s="402" t="s">
        <v>552</v>
      </c>
      <c r="I360" s="519">
        <v>12</v>
      </c>
      <c r="J360" s="538">
        <v>123</v>
      </c>
      <c r="K360" s="529"/>
      <c r="L360" s="529"/>
    </row>
    <row r="361" spans="1:12" ht="14.1" customHeight="1">
      <c r="A361" s="402" t="s">
        <v>248</v>
      </c>
      <c r="B361" s="521" t="s">
        <v>569</v>
      </c>
      <c r="C361" s="400">
        <v>2</v>
      </c>
      <c r="D361" s="523"/>
      <c r="E361" s="400">
        <v>2</v>
      </c>
      <c r="F361" s="401">
        <v>1.1499999999999999</v>
      </c>
      <c r="G361" s="402" t="s">
        <v>431</v>
      </c>
      <c r="H361" s="402" t="s">
        <v>552</v>
      </c>
      <c r="I361" s="519">
        <v>12</v>
      </c>
      <c r="J361" s="538">
        <v>123</v>
      </c>
      <c r="K361" s="529"/>
      <c r="L361" s="529"/>
    </row>
    <row r="362" spans="1:12" ht="14.1" customHeight="1">
      <c r="A362" s="402" t="s">
        <v>248</v>
      </c>
      <c r="B362" s="521" t="s">
        <v>569</v>
      </c>
      <c r="C362" s="400">
        <v>2</v>
      </c>
      <c r="D362" s="523"/>
      <c r="E362" s="400">
        <v>2</v>
      </c>
      <c r="F362" s="401">
        <v>1.1599999999999999</v>
      </c>
      <c r="G362" s="402" t="s">
        <v>471</v>
      </c>
      <c r="H362" s="402" t="s">
        <v>552</v>
      </c>
      <c r="I362" s="519">
        <v>12</v>
      </c>
      <c r="J362" s="538">
        <v>123</v>
      </c>
      <c r="K362" s="529"/>
      <c r="L362" s="529"/>
    </row>
    <row r="363" spans="1:12" ht="14.1" customHeight="1">
      <c r="A363" s="402" t="s">
        <v>248</v>
      </c>
      <c r="B363" s="521" t="s">
        <v>569</v>
      </c>
      <c r="C363" s="400">
        <v>2</v>
      </c>
      <c r="D363" s="523"/>
      <c r="E363" s="400">
        <v>2</v>
      </c>
      <c r="F363" s="401">
        <v>1.17</v>
      </c>
      <c r="G363" s="402" t="s">
        <v>433</v>
      </c>
      <c r="H363" s="402" t="s">
        <v>552</v>
      </c>
      <c r="I363" s="519">
        <v>9.1999999999999993</v>
      </c>
      <c r="J363" s="538" t="s">
        <v>198</v>
      </c>
      <c r="K363" s="529"/>
      <c r="L363" s="529"/>
    </row>
    <row r="364" spans="1:12" ht="14.1" customHeight="1">
      <c r="A364" s="402" t="s">
        <v>248</v>
      </c>
      <c r="B364" s="521" t="s">
        <v>569</v>
      </c>
      <c r="C364" s="400">
        <v>2</v>
      </c>
      <c r="D364" s="523"/>
      <c r="E364" s="400">
        <v>2</v>
      </c>
      <c r="F364" s="401">
        <v>1.18</v>
      </c>
      <c r="G364" s="402" t="s">
        <v>462</v>
      </c>
      <c r="H364" s="402" t="s">
        <v>552</v>
      </c>
      <c r="I364" s="519">
        <v>5.7</v>
      </c>
      <c r="J364" s="538">
        <v>205</v>
      </c>
      <c r="K364" s="529"/>
      <c r="L364" s="529"/>
    </row>
    <row r="365" spans="1:12" ht="14.1" customHeight="1">
      <c r="A365" s="402" t="s">
        <v>248</v>
      </c>
      <c r="B365" s="521" t="s">
        <v>569</v>
      </c>
      <c r="C365" s="400">
        <v>2</v>
      </c>
      <c r="D365" s="523"/>
      <c r="E365" s="400">
        <v>2</v>
      </c>
      <c r="F365" s="401">
        <v>1.19</v>
      </c>
      <c r="G365" s="402" t="s">
        <v>466</v>
      </c>
      <c r="H365" s="402" t="s">
        <v>551</v>
      </c>
      <c r="I365" s="519">
        <v>5.3</v>
      </c>
      <c r="J365" s="538">
        <v>205</v>
      </c>
      <c r="K365" s="529"/>
      <c r="L365" s="529"/>
    </row>
    <row r="366" spans="1:12" ht="14.1" customHeight="1">
      <c r="A366" s="402" t="s">
        <v>248</v>
      </c>
      <c r="B366" s="521" t="s">
        <v>569</v>
      </c>
      <c r="C366" s="400">
        <v>2</v>
      </c>
      <c r="D366" s="523"/>
      <c r="E366" s="400">
        <v>2</v>
      </c>
      <c r="F366" s="401">
        <v>1.06</v>
      </c>
      <c r="G366" s="402" t="s">
        <v>456</v>
      </c>
      <c r="H366" s="402" t="s">
        <v>551</v>
      </c>
      <c r="I366" s="519">
        <v>53.8</v>
      </c>
      <c r="J366" s="538">
        <v>123</v>
      </c>
      <c r="K366" s="529"/>
      <c r="L366" s="529"/>
    </row>
    <row r="367" spans="1:12" ht="14.1" customHeight="1">
      <c r="A367" s="402" t="s">
        <v>248</v>
      </c>
      <c r="B367" s="521" t="s">
        <v>569</v>
      </c>
      <c r="C367" s="400">
        <v>2</v>
      </c>
      <c r="D367" s="523"/>
      <c r="E367" s="400">
        <v>2</v>
      </c>
      <c r="F367" s="401">
        <v>1.05</v>
      </c>
      <c r="G367" s="402" t="s">
        <v>415</v>
      </c>
      <c r="H367" s="402" t="s">
        <v>551</v>
      </c>
      <c r="I367" s="519">
        <v>15.7</v>
      </c>
      <c r="J367" s="538">
        <v>123</v>
      </c>
      <c r="K367" s="529"/>
      <c r="L367" s="529"/>
    </row>
    <row r="368" spans="1:12" ht="14.1" customHeight="1">
      <c r="A368" s="402" t="s">
        <v>248</v>
      </c>
      <c r="B368" s="521" t="s">
        <v>569</v>
      </c>
      <c r="C368" s="400">
        <v>2</v>
      </c>
      <c r="D368" s="523"/>
      <c r="E368" s="400">
        <v>2</v>
      </c>
      <c r="F368" s="401">
        <v>1.07</v>
      </c>
      <c r="G368" s="402" t="s">
        <v>456</v>
      </c>
      <c r="H368" s="402" t="s">
        <v>552</v>
      </c>
      <c r="I368" s="519">
        <v>55.5</v>
      </c>
      <c r="J368" s="538">
        <v>123</v>
      </c>
      <c r="K368" s="529"/>
      <c r="L368" s="529"/>
    </row>
    <row r="369" spans="1:12" ht="14.1" customHeight="1">
      <c r="A369" s="402" t="s">
        <v>248</v>
      </c>
      <c r="B369" s="521" t="s">
        <v>569</v>
      </c>
      <c r="C369" s="400">
        <v>2</v>
      </c>
      <c r="D369" s="523"/>
      <c r="E369" s="400">
        <v>2</v>
      </c>
      <c r="F369" s="401">
        <v>1.21</v>
      </c>
      <c r="G369" s="402" t="s">
        <v>290</v>
      </c>
      <c r="H369" s="402" t="s">
        <v>552</v>
      </c>
      <c r="I369" s="519">
        <v>8.5</v>
      </c>
      <c r="J369" s="538">
        <v>205</v>
      </c>
      <c r="K369" s="529"/>
      <c r="L369" s="529"/>
    </row>
    <row r="370" spans="1:12" ht="14.1" customHeight="1">
      <c r="A370" s="402" t="s">
        <v>248</v>
      </c>
      <c r="B370" s="521" t="s">
        <v>569</v>
      </c>
      <c r="C370" s="400">
        <v>2</v>
      </c>
      <c r="D370" s="523"/>
      <c r="E370" s="400">
        <v>2</v>
      </c>
      <c r="F370" s="401">
        <v>1.1200000000000001</v>
      </c>
      <c r="G370" s="402" t="s">
        <v>472</v>
      </c>
      <c r="H370" s="402" t="s">
        <v>552</v>
      </c>
      <c r="I370" s="519">
        <v>16.2</v>
      </c>
      <c r="J370" s="538">
        <v>123</v>
      </c>
      <c r="K370" s="529"/>
      <c r="L370" s="529"/>
    </row>
    <row r="371" spans="1:12" ht="14.1" customHeight="1">
      <c r="A371" s="402" t="s">
        <v>248</v>
      </c>
      <c r="B371" s="521" t="s">
        <v>569</v>
      </c>
      <c r="C371" s="400">
        <v>2</v>
      </c>
      <c r="D371" s="523"/>
      <c r="E371" s="400">
        <v>2</v>
      </c>
      <c r="F371" s="401">
        <v>1.1100000000000001</v>
      </c>
      <c r="G371" s="402" t="s">
        <v>431</v>
      </c>
      <c r="H371" s="402" t="s">
        <v>552</v>
      </c>
      <c r="I371" s="519">
        <v>13</v>
      </c>
      <c r="J371" s="538">
        <v>123</v>
      </c>
      <c r="K371" s="529"/>
      <c r="L371" s="529"/>
    </row>
    <row r="372" spans="1:12" ht="14.1" customHeight="1">
      <c r="A372" s="402" t="s">
        <v>248</v>
      </c>
      <c r="B372" s="521" t="s">
        <v>569</v>
      </c>
      <c r="C372" s="400">
        <v>2</v>
      </c>
      <c r="D372" s="523"/>
      <c r="E372" s="400">
        <v>2</v>
      </c>
      <c r="F372" s="401">
        <v>1.1000000000000001</v>
      </c>
      <c r="G372" s="402" t="s">
        <v>473</v>
      </c>
      <c r="H372" s="402" t="s">
        <v>552</v>
      </c>
      <c r="I372" s="519">
        <v>25.6</v>
      </c>
      <c r="J372" s="538" t="s">
        <v>198</v>
      </c>
      <c r="K372" s="529"/>
      <c r="L372" s="529"/>
    </row>
    <row r="373" spans="1:12" ht="14.1" customHeight="1">
      <c r="A373" s="402" t="s">
        <v>248</v>
      </c>
      <c r="B373" s="521" t="s">
        <v>569</v>
      </c>
      <c r="C373" s="400">
        <v>2</v>
      </c>
      <c r="D373" s="523"/>
      <c r="E373" s="400">
        <v>2</v>
      </c>
      <c r="F373" s="401">
        <v>1.0900000000000001</v>
      </c>
      <c r="G373" s="402" t="s">
        <v>474</v>
      </c>
      <c r="H373" s="402" t="s">
        <v>552</v>
      </c>
      <c r="I373" s="519">
        <v>16.8</v>
      </c>
      <c r="J373" s="538">
        <v>123</v>
      </c>
      <c r="K373" s="529"/>
      <c r="L373" s="529"/>
    </row>
    <row r="374" spans="1:12" ht="14.1" customHeight="1">
      <c r="A374" s="402" t="s">
        <v>249</v>
      </c>
      <c r="B374" s="521" t="s">
        <v>570</v>
      </c>
      <c r="C374" s="400">
        <v>2</v>
      </c>
      <c r="D374" s="523"/>
      <c r="E374" s="400">
        <v>1</v>
      </c>
      <c r="F374" s="401">
        <v>1</v>
      </c>
      <c r="G374" s="402" t="s">
        <v>267</v>
      </c>
      <c r="H374" s="402" t="s">
        <v>552</v>
      </c>
      <c r="I374" s="519">
        <v>19.75</v>
      </c>
      <c r="J374" s="538">
        <v>205</v>
      </c>
      <c r="K374" s="529"/>
      <c r="L374" s="529"/>
    </row>
    <row r="375" spans="1:12" ht="14.1" customHeight="1">
      <c r="A375" s="402" t="s">
        <v>249</v>
      </c>
      <c r="B375" s="521" t="s">
        <v>570</v>
      </c>
      <c r="C375" s="400">
        <v>2</v>
      </c>
      <c r="D375" s="523"/>
      <c r="E375" s="400">
        <v>1</v>
      </c>
      <c r="F375" s="401">
        <v>2</v>
      </c>
      <c r="G375" s="402" t="s">
        <v>475</v>
      </c>
      <c r="H375" s="402" t="s">
        <v>552</v>
      </c>
      <c r="I375" s="519">
        <v>2.25</v>
      </c>
      <c r="J375" s="538">
        <v>205</v>
      </c>
      <c r="K375" s="529"/>
      <c r="L375" s="529"/>
    </row>
    <row r="376" spans="1:12" ht="14.1" customHeight="1">
      <c r="A376" s="402" t="s">
        <v>249</v>
      </c>
      <c r="B376" s="521" t="s">
        <v>570</v>
      </c>
      <c r="C376" s="400">
        <v>2</v>
      </c>
      <c r="D376" s="523"/>
      <c r="E376" s="400">
        <v>1</v>
      </c>
      <c r="F376" s="401">
        <v>3</v>
      </c>
      <c r="G376" s="402" t="s">
        <v>409</v>
      </c>
      <c r="H376" s="402" t="s">
        <v>552</v>
      </c>
      <c r="I376" s="519">
        <v>47</v>
      </c>
      <c r="J376" s="538">
        <v>205</v>
      </c>
      <c r="K376" s="529"/>
      <c r="L376" s="529"/>
    </row>
    <row r="377" spans="1:12" ht="14.1" customHeight="1">
      <c r="A377" s="402" t="s">
        <v>249</v>
      </c>
      <c r="B377" s="521" t="s">
        <v>570</v>
      </c>
      <c r="C377" s="400">
        <v>2</v>
      </c>
      <c r="D377" s="523"/>
      <c r="E377" s="400">
        <v>1</v>
      </c>
      <c r="F377" s="401">
        <v>4</v>
      </c>
      <c r="G377" s="402" t="s">
        <v>476</v>
      </c>
      <c r="H377" s="402" t="s">
        <v>552</v>
      </c>
      <c r="I377" s="519">
        <v>58</v>
      </c>
      <c r="J377" s="538">
        <v>205</v>
      </c>
      <c r="K377" s="529"/>
      <c r="L377" s="529"/>
    </row>
    <row r="378" spans="1:12" ht="14.1" customHeight="1">
      <c r="A378" s="402" t="s">
        <v>249</v>
      </c>
      <c r="B378" s="521" t="s">
        <v>570</v>
      </c>
      <c r="C378" s="400">
        <v>2</v>
      </c>
      <c r="D378" s="523"/>
      <c r="E378" s="400">
        <v>1</v>
      </c>
      <c r="F378" s="401">
        <v>5</v>
      </c>
      <c r="G378" s="402" t="s">
        <v>476</v>
      </c>
      <c r="H378" s="402" t="s">
        <v>552</v>
      </c>
      <c r="I378" s="519">
        <v>58</v>
      </c>
      <c r="J378" s="538">
        <v>205</v>
      </c>
      <c r="K378" s="529"/>
      <c r="L378" s="529"/>
    </row>
    <row r="379" spans="1:12" ht="14.1" customHeight="1">
      <c r="A379" s="402" t="s">
        <v>249</v>
      </c>
      <c r="B379" s="521" t="s">
        <v>570</v>
      </c>
      <c r="C379" s="400">
        <v>2</v>
      </c>
      <c r="D379" s="523"/>
      <c r="E379" s="400">
        <v>1</v>
      </c>
      <c r="F379" s="401">
        <v>6</v>
      </c>
      <c r="G379" s="402" t="s">
        <v>377</v>
      </c>
      <c r="H379" s="402" t="s">
        <v>552</v>
      </c>
      <c r="I379" s="519">
        <v>2.5</v>
      </c>
      <c r="J379" s="538">
        <v>205</v>
      </c>
      <c r="K379" s="529"/>
      <c r="L379" s="529"/>
    </row>
    <row r="380" spans="1:12" ht="14.1" customHeight="1">
      <c r="A380" s="402" t="s">
        <v>249</v>
      </c>
      <c r="B380" s="521" t="s">
        <v>570</v>
      </c>
      <c r="C380" s="400">
        <v>2</v>
      </c>
      <c r="D380" s="523"/>
      <c r="E380" s="400">
        <v>1</v>
      </c>
      <c r="F380" s="401">
        <v>7</v>
      </c>
      <c r="G380" s="402" t="s">
        <v>462</v>
      </c>
      <c r="H380" s="402" t="s">
        <v>557</v>
      </c>
      <c r="I380" s="519">
        <v>4.25</v>
      </c>
      <c r="J380" s="538">
        <v>205</v>
      </c>
      <c r="K380" s="529"/>
      <c r="L380" s="529"/>
    </row>
    <row r="381" spans="1:12" ht="14.1" customHeight="1">
      <c r="A381" s="402" t="s">
        <v>249</v>
      </c>
      <c r="B381" s="521" t="s">
        <v>570</v>
      </c>
      <c r="C381" s="400">
        <v>2</v>
      </c>
      <c r="D381" s="523"/>
      <c r="E381" s="400">
        <v>1</v>
      </c>
      <c r="F381" s="401">
        <v>8</v>
      </c>
      <c r="G381" s="402" t="s">
        <v>462</v>
      </c>
      <c r="H381" s="402" t="s">
        <v>557</v>
      </c>
      <c r="I381" s="519">
        <v>4.25</v>
      </c>
      <c r="J381" s="538">
        <v>205</v>
      </c>
      <c r="K381" s="529"/>
      <c r="L381" s="529"/>
    </row>
    <row r="382" spans="1:12" ht="14.1" customHeight="1">
      <c r="A382" s="402" t="s">
        <v>249</v>
      </c>
      <c r="B382" s="521" t="s">
        <v>570</v>
      </c>
      <c r="C382" s="400">
        <v>2</v>
      </c>
      <c r="D382" s="523"/>
      <c r="E382" s="400">
        <v>1</v>
      </c>
      <c r="F382" s="401">
        <v>9</v>
      </c>
      <c r="G382" s="402" t="s">
        <v>368</v>
      </c>
      <c r="H382" s="402" t="s">
        <v>552</v>
      </c>
      <c r="I382" s="519">
        <v>6</v>
      </c>
      <c r="J382" s="538">
        <v>41</v>
      </c>
      <c r="K382" s="529"/>
      <c r="L382" s="529"/>
    </row>
    <row r="383" spans="1:12" ht="14.1" customHeight="1">
      <c r="A383" s="402" t="s">
        <v>249</v>
      </c>
      <c r="B383" s="521" t="s">
        <v>570</v>
      </c>
      <c r="C383" s="400">
        <v>2</v>
      </c>
      <c r="D383" s="523"/>
      <c r="E383" s="400">
        <v>1</v>
      </c>
      <c r="F383" s="401">
        <v>10</v>
      </c>
      <c r="G383" s="402" t="s">
        <v>462</v>
      </c>
      <c r="H383" s="402" t="s">
        <v>557</v>
      </c>
      <c r="I383" s="519">
        <v>5</v>
      </c>
      <c r="J383" s="538">
        <v>205</v>
      </c>
      <c r="K383" s="529"/>
      <c r="L383" s="529"/>
    </row>
    <row r="384" spans="1:12" ht="14.1" customHeight="1">
      <c r="A384" s="402" t="s">
        <v>249</v>
      </c>
      <c r="B384" s="521" t="s">
        <v>570</v>
      </c>
      <c r="C384" s="400">
        <v>2</v>
      </c>
      <c r="D384" s="523"/>
      <c r="E384" s="400">
        <v>1</v>
      </c>
      <c r="F384" s="401">
        <v>11</v>
      </c>
      <c r="G384" s="402" t="s">
        <v>477</v>
      </c>
      <c r="H384" s="402" t="s">
        <v>552</v>
      </c>
      <c r="I384" s="519">
        <v>7</v>
      </c>
      <c r="J384" s="538">
        <v>123</v>
      </c>
      <c r="K384" s="529"/>
      <c r="L384" s="529"/>
    </row>
    <row r="385" spans="1:12" ht="14.1" customHeight="1">
      <c r="A385" s="402" t="s">
        <v>249</v>
      </c>
      <c r="B385" s="521" t="s">
        <v>570</v>
      </c>
      <c r="C385" s="400">
        <v>2</v>
      </c>
      <c r="D385" s="523"/>
      <c r="E385" s="400">
        <v>1</v>
      </c>
      <c r="F385" s="401">
        <v>12</v>
      </c>
      <c r="G385" s="402" t="s">
        <v>368</v>
      </c>
      <c r="H385" s="402" t="s">
        <v>552</v>
      </c>
      <c r="I385" s="519">
        <v>13.75</v>
      </c>
      <c r="J385" s="538">
        <v>41</v>
      </c>
      <c r="K385" s="529"/>
      <c r="L385" s="529"/>
    </row>
    <row r="386" spans="1:12" ht="14.1" customHeight="1">
      <c r="A386" s="402" t="s">
        <v>249</v>
      </c>
      <c r="B386" s="521" t="s">
        <v>570</v>
      </c>
      <c r="C386" s="400">
        <v>2</v>
      </c>
      <c r="D386" s="523"/>
      <c r="E386" s="400">
        <v>1</v>
      </c>
      <c r="F386" s="401">
        <v>13</v>
      </c>
      <c r="G386" s="402" t="s">
        <v>382</v>
      </c>
      <c r="H386" s="402" t="s">
        <v>552</v>
      </c>
      <c r="I386" s="519">
        <v>78</v>
      </c>
      <c r="J386" s="538">
        <v>205</v>
      </c>
      <c r="K386" s="529"/>
      <c r="L386" s="529"/>
    </row>
    <row r="387" spans="1:12" ht="14.1" customHeight="1">
      <c r="A387" s="402" t="s">
        <v>249</v>
      </c>
      <c r="B387" s="521" t="s">
        <v>570</v>
      </c>
      <c r="C387" s="400">
        <v>2</v>
      </c>
      <c r="D387" s="523"/>
      <c r="E387" s="400">
        <v>1</v>
      </c>
      <c r="F387" s="401">
        <v>14</v>
      </c>
      <c r="G387" s="402" t="s">
        <v>310</v>
      </c>
      <c r="H387" s="402" t="s">
        <v>552</v>
      </c>
      <c r="I387" s="519">
        <v>85</v>
      </c>
      <c r="J387" s="538">
        <v>205</v>
      </c>
      <c r="K387" s="529"/>
      <c r="L387" s="529"/>
    </row>
    <row r="388" spans="1:12" ht="14.1" customHeight="1">
      <c r="A388" s="402" t="s">
        <v>249</v>
      </c>
      <c r="B388" s="521" t="s">
        <v>570</v>
      </c>
      <c r="C388" s="400">
        <v>2</v>
      </c>
      <c r="D388" s="523"/>
      <c r="E388" s="400">
        <v>1</v>
      </c>
      <c r="F388" s="401">
        <v>15</v>
      </c>
      <c r="G388" s="402" t="s">
        <v>476</v>
      </c>
      <c r="H388" s="402" t="s">
        <v>552</v>
      </c>
      <c r="I388" s="519">
        <v>58</v>
      </c>
      <c r="J388" s="538">
        <v>205</v>
      </c>
      <c r="K388" s="529"/>
      <c r="L388" s="529"/>
    </row>
    <row r="389" spans="1:12" ht="14.1" customHeight="1">
      <c r="A389" s="402" t="s">
        <v>249</v>
      </c>
      <c r="B389" s="521" t="s">
        <v>570</v>
      </c>
      <c r="C389" s="400">
        <v>2</v>
      </c>
      <c r="D389" s="523"/>
      <c r="E389" s="400">
        <v>1</v>
      </c>
      <c r="F389" s="401">
        <v>16</v>
      </c>
      <c r="G389" s="402" t="s">
        <v>462</v>
      </c>
      <c r="H389" s="402" t="s">
        <v>557</v>
      </c>
      <c r="I389" s="519">
        <v>5.5</v>
      </c>
      <c r="J389" s="538">
        <v>205</v>
      </c>
      <c r="K389" s="529"/>
      <c r="L389" s="529"/>
    </row>
    <row r="390" spans="1:12" ht="14.1" customHeight="1">
      <c r="A390" s="402" t="s">
        <v>249</v>
      </c>
      <c r="B390" s="521" t="s">
        <v>570</v>
      </c>
      <c r="C390" s="400">
        <v>2</v>
      </c>
      <c r="D390" s="523"/>
      <c r="E390" s="400">
        <v>1</v>
      </c>
      <c r="F390" s="401">
        <v>17</v>
      </c>
      <c r="G390" s="402" t="s">
        <v>377</v>
      </c>
      <c r="H390" s="402" t="s">
        <v>552</v>
      </c>
      <c r="I390" s="519">
        <v>5.25</v>
      </c>
      <c r="J390" s="538">
        <v>205</v>
      </c>
      <c r="K390" s="529"/>
      <c r="L390" s="529"/>
    </row>
    <row r="391" spans="1:12" ht="14.1" customHeight="1">
      <c r="A391" s="402" t="s">
        <v>249</v>
      </c>
      <c r="B391" s="521" t="s">
        <v>570</v>
      </c>
      <c r="C391" s="400">
        <v>2</v>
      </c>
      <c r="D391" s="523"/>
      <c r="E391" s="400">
        <v>1</v>
      </c>
      <c r="F391" s="401">
        <v>18</v>
      </c>
      <c r="G391" s="402" t="s">
        <v>409</v>
      </c>
      <c r="H391" s="402" t="s">
        <v>552</v>
      </c>
      <c r="I391" s="519">
        <v>17</v>
      </c>
      <c r="J391" s="538">
        <v>205</v>
      </c>
      <c r="K391" s="529"/>
      <c r="L391" s="529"/>
    </row>
    <row r="392" spans="1:12" ht="14.1" customHeight="1">
      <c r="A392" s="402" t="s">
        <v>249</v>
      </c>
      <c r="B392" s="521" t="s">
        <v>570</v>
      </c>
      <c r="C392" s="400">
        <v>2</v>
      </c>
      <c r="D392" s="523"/>
      <c r="E392" s="400">
        <v>2</v>
      </c>
      <c r="F392" s="401">
        <v>19</v>
      </c>
      <c r="G392" s="402" t="s">
        <v>368</v>
      </c>
      <c r="H392" s="402" t="s">
        <v>552</v>
      </c>
      <c r="I392" s="519">
        <v>6.25</v>
      </c>
      <c r="J392" s="538">
        <v>41</v>
      </c>
      <c r="K392" s="529"/>
      <c r="L392" s="529"/>
    </row>
    <row r="393" spans="1:12" ht="14.1" customHeight="1">
      <c r="A393" s="402" t="s">
        <v>249</v>
      </c>
      <c r="B393" s="521" t="s">
        <v>570</v>
      </c>
      <c r="C393" s="400">
        <v>2</v>
      </c>
      <c r="D393" s="523"/>
      <c r="E393" s="400">
        <v>2</v>
      </c>
      <c r="F393" s="401">
        <v>20</v>
      </c>
      <c r="G393" s="402" t="s">
        <v>409</v>
      </c>
      <c r="H393" s="402" t="s">
        <v>552</v>
      </c>
      <c r="I393" s="519">
        <v>88.45</v>
      </c>
      <c r="J393" s="538">
        <v>205</v>
      </c>
      <c r="K393" s="529"/>
      <c r="L393" s="529"/>
    </row>
    <row r="394" spans="1:12" ht="14.1" customHeight="1">
      <c r="A394" s="402" t="s">
        <v>249</v>
      </c>
      <c r="B394" s="521" t="s">
        <v>570</v>
      </c>
      <c r="C394" s="400">
        <v>2</v>
      </c>
      <c r="D394" s="523"/>
      <c r="E394" s="400">
        <v>2</v>
      </c>
      <c r="F394" s="401">
        <v>21</v>
      </c>
      <c r="G394" s="402" t="s">
        <v>478</v>
      </c>
      <c r="H394" s="402" t="s">
        <v>552</v>
      </c>
      <c r="I394" s="519">
        <v>21.85</v>
      </c>
      <c r="J394" s="538">
        <v>205</v>
      </c>
      <c r="K394" s="529"/>
      <c r="L394" s="529"/>
    </row>
    <row r="395" spans="1:12" ht="14.1" customHeight="1">
      <c r="A395" s="402" t="s">
        <v>249</v>
      </c>
      <c r="B395" s="521" t="s">
        <v>570</v>
      </c>
      <c r="C395" s="400">
        <v>2</v>
      </c>
      <c r="D395" s="523"/>
      <c r="E395" s="400">
        <v>2</v>
      </c>
      <c r="F395" s="401">
        <v>22</v>
      </c>
      <c r="G395" s="402" t="s">
        <v>462</v>
      </c>
      <c r="H395" s="402" t="s">
        <v>557</v>
      </c>
      <c r="I395" s="519">
        <v>8</v>
      </c>
      <c r="J395" s="538">
        <v>205</v>
      </c>
      <c r="K395" s="529"/>
      <c r="L395" s="529"/>
    </row>
    <row r="396" spans="1:12" s="82" customFormat="1" ht="14.1" customHeight="1">
      <c r="A396" s="402" t="s">
        <v>249</v>
      </c>
      <c r="B396" s="521" t="s">
        <v>570</v>
      </c>
      <c r="C396" s="400">
        <v>2</v>
      </c>
      <c r="D396" s="523"/>
      <c r="E396" s="400">
        <v>2</v>
      </c>
      <c r="F396" s="401">
        <v>23</v>
      </c>
      <c r="G396" s="402" t="s">
        <v>377</v>
      </c>
      <c r="H396" s="402" t="s">
        <v>552</v>
      </c>
      <c r="I396" s="519">
        <v>3.75</v>
      </c>
      <c r="J396" s="538">
        <v>205</v>
      </c>
      <c r="K396" s="529"/>
      <c r="L396" s="529"/>
    </row>
    <row r="397" spans="1:12" ht="14.1" customHeight="1">
      <c r="A397" s="402" t="s">
        <v>249</v>
      </c>
      <c r="B397" s="521" t="s">
        <v>570</v>
      </c>
      <c r="C397" s="400">
        <v>2</v>
      </c>
      <c r="D397" s="523"/>
      <c r="E397" s="400">
        <v>2</v>
      </c>
      <c r="F397" s="401">
        <v>24</v>
      </c>
      <c r="G397" s="402" t="s">
        <v>377</v>
      </c>
      <c r="H397" s="402" t="s">
        <v>552</v>
      </c>
      <c r="I397" s="519">
        <v>3.75</v>
      </c>
      <c r="J397" s="538">
        <v>205</v>
      </c>
      <c r="K397" s="529"/>
      <c r="L397" s="529"/>
    </row>
    <row r="398" spans="1:12" ht="14.1" customHeight="1">
      <c r="A398" s="402" t="s">
        <v>249</v>
      </c>
      <c r="B398" s="521" t="s">
        <v>570</v>
      </c>
      <c r="C398" s="400">
        <v>2</v>
      </c>
      <c r="D398" s="523"/>
      <c r="E398" s="400">
        <v>2</v>
      </c>
      <c r="F398" s="401">
        <v>25</v>
      </c>
      <c r="G398" s="402" t="s">
        <v>369</v>
      </c>
      <c r="H398" s="402" t="s">
        <v>552</v>
      </c>
      <c r="I398" s="519">
        <v>45.45</v>
      </c>
      <c r="J398" s="538">
        <v>205</v>
      </c>
      <c r="K398" s="529"/>
      <c r="L398" s="529"/>
    </row>
    <row r="399" spans="1:12" ht="14.1" customHeight="1">
      <c r="A399" s="402" t="s">
        <v>249</v>
      </c>
      <c r="B399" s="521" t="s">
        <v>570</v>
      </c>
      <c r="C399" s="400">
        <v>2</v>
      </c>
      <c r="D399" s="523"/>
      <c r="E399" s="400">
        <v>2</v>
      </c>
      <c r="F399" s="401">
        <v>26</v>
      </c>
      <c r="G399" s="402" t="s">
        <v>369</v>
      </c>
      <c r="H399" s="402" t="s">
        <v>552</v>
      </c>
      <c r="I399" s="519">
        <v>45.45</v>
      </c>
      <c r="J399" s="538">
        <v>205</v>
      </c>
      <c r="K399" s="529"/>
      <c r="L399" s="529"/>
    </row>
    <row r="400" spans="1:12" ht="14.1" customHeight="1">
      <c r="A400" s="402" t="s">
        <v>249</v>
      </c>
      <c r="B400" s="521" t="s">
        <v>570</v>
      </c>
      <c r="C400" s="400">
        <v>2</v>
      </c>
      <c r="D400" s="523"/>
      <c r="E400" s="400">
        <v>2</v>
      </c>
      <c r="F400" s="401">
        <v>27</v>
      </c>
      <c r="G400" s="402" t="s">
        <v>479</v>
      </c>
      <c r="H400" s="402" t="s">
        <v>552</v>
      </c>
      <c r="I400" s="519">
        <v>11.25</v>
      </c>
      <c r="J400" s="538" t="s">
        <v>198</v>
      </c>
      <c r="K400" s="529"/>
      <c r="L400" s="529"/>
    </row>
    <row r="401" spans="1:12" ht="14.1" customHeight="1">
      <c r="A401" s="402" t="s">
        <v>249</v>
      </c>
      <c r="B401" s="521" t="s">
        <v>570</v>
      </c>
      <c r="C401" s="400">
        <v>2</v>
      </c>
      <c r="D401" s="523"/>
      <c r="E401" s="400">
        <v>2</v>
      </c>
      <c r="F401" s="401">
        <v>28</v>
      </c>
      <c r="G401" s="402" t="s">
        <v>368</v>
      </c>
      <c r="H401" s="402" t="s">
        <v>552</v>
      </c>
      <c r="I401" s="519">
        <v>2.4500000000000002</v>
      </c>
      <c r="J401" s="538">
        <v>41</v>
      </c>
      <c r="K401" s="529"/>
      <c r="L401" s="529"/>
    </row>
    <row r="402" spans="1:12" ht="14.1" customHeight="1">
      <c r="A402" s="402" t="s">
        <v>249</v>
      </c>
      <c r="B402" s="521" t="s">
        <v>570</v>
      </c>
      <c r="C402" s="400">
        <v>2</v>
      </c>
      <c r="D402" s="523"/>
      <c r="E402" s="400">
        <v>2</v>
      </c>
      <c r="F402" s="401">
        <v>29</v>
      </c>
      <c r="G402" s="402" t="s">
        <v>409</v>
      </c>
      <c r="H402" s="402" t="s">
        <v>552</v>
      </c>
      <c r="I402" s="519">
        <v>10.199999999999999</v>
      </c>
      <c r="J402" s="538">
        <v>205</v>
      </c>
      <c r="K402" s="529"/>
      <c r="L402" s="529"/>
    </row>
    <row r="403" spans="1:12" ht="14.1" customHeight="1">
      <c r="A403" s="402" t="s">
        <v>249</v>
      </c>
      <c r="B403" s="521" t="s">
        <v>570</v>
      </c>
      <c r="C403" s="400">
        <v>2</v>
      </c>
      <c r="D403" s="523"/>
      <c r="E403" s="400">
        <v>2</v>
      </c>
      <c r="F403" s="401">
        <v>30</v>
      </c>
      <c r="G403" s="402" t="s">
        <v>480</v>
      </c>
      <c r="H403" s="402" t="s">
        <v>552</v>
      </c>
      <c r="I403" s="519">
        <v>7.5</v>
      </c>
      <c r="J403" s="538" t="s">
        <v>198</v>
      </c>
      <c r="K403" s="529"/>
      <c r="L403" s="529"/>
    </row>
    <row r="404" spans="1:12" ht="14.1" customHeight="1">
      <c r="A404" s="402" t="s">
        <v>249</v>
      </c>
      <c r="B404" s="521" t="s">
        <v>570</v>
      </c>
      <c r="C404" s="400">
        <v>2</v>
      </c>
      <c r="D404" s="523"/>
      <c r="E404" s="400">
        <v>2</v>
      </c>
      <c r="F404" s="401">
        <v>31</v>
      </c>
      <c r="G404" s="402" t="s">
        <v>481</v>
      </c>
      <c r="H404" s="402" t="s">
        <v>550</v>
      </c>
      <c r="I404" s="519">
        <v>25.5</v>
      </c>
      <c r="J404" s="538">
        <v>123</v>
      </c>
      <c r="K404" s="529"/>
      <c r="L404" s="529"/>
    </row>
    <row r="405" spans="1:12" ht="14.1" customHeight="1">
      <c r="A405" s="402" t="s">
        <v>249</v>
      </c>
      <c r="B405" s="521" t="s">
        <v>570</v>
      </c>
      <c r="C405" s="400">
        <v>2</v>
      </c>
      <c r="D405" s="523"/>
      <c r="E405" s="400">
        <v>2</v>
      </c>
      <c r="F405" s="401">
        <v>32</v>
      </c>
      <c r="G405" s="402" t="s">
        <v>381</v>
      </c>
      <c r="H405" s="402" t="s">
        <v>552</v>
      </c>
      <c r="I405" s="519">
        <v>4</v>
      </c>
      <c r="J405" s="538" t="s">
        <v>198</v>
      </c>
      <c r="K405" s="529"/>
      <c r="L405" s="529"/>
    </row>
    <row r="406" spans="1:12" ht="14.1" customHeight="1">
      <c r="A406" s="402" t="s">
        <v>249</v>
      </c>
      <c r="B406" s="521" t="s">
        <v>570</v>
      </c>
      <c r="C406" s="400">
        <v>2</v>
      </c>
      <c r="D406" s="523"/>
      <c r="E406" s="400">
        <v>2</v>
      </c>
      <c r="F406" s="401">
        <v>33</v>
      </c>
      <c r="G406" s="402" t="s">
        <v>369</v>
      </c>
      <c r="H406" s="402" t="s">
        <v>550</v>
      </c>
      <c r="I406" s="519">
        <v>50.55</v>
      </c>
      <c r="J406" s="538">
        <v>205</v>
      </c>
      <c r="K406" s="529"/>
      <c r="L406" s="529"/>
    </row>
    <row r="407" spans="1:12" ht="14.1" customHeight="1">
      <c r="A407" s="402" t="s">
        <v>249</v>
      </c>
      <c r="B407" s="521" t="s">
        <v>570</v>
      </c>
      <c r="C407" s="400">
        <v>2</v>
      </c>
      <c r="D407" s="523"/>
      <c r="E407" s="400">
        <v>2</v>
      </c>
      <c r="F407" s="401">
        <v>34</v>
      </c>
      <c r="G407" s="402" t="s">
        <v>369</v>
      </c>
      <c r="H407" s="402" t="s">
        <v>552</v>
      </c>
      <c r="I407" s="519">
        <v>50.55</v>
      </c>
      <c r="J407" s="538">
        <v>205</v>
      </c>
      <c r="K407" s="529"/>
      <c r="L407" s="529"/>
    </row>
    <row r="408" spans="1:12" ht="14.1" customHeight="1">
      <c r="A408" s="402" t="s">
        <v>249</v>
      </c>
      <c r="B408" s="521" t="s">
        <v>570</v>
      </c>
      <c r="C408" s="400">
        <v>2</v>
      </c>
      <c r="D408" s="523"/>
      <c r="E408" s="400">
        <v>2</v>
      </c>
      <c r="F408" s="401">
        <v>35</v>
      </c>
      <c r="G408" s="402" t="s">
        <v>479</v>
      </c>
      <c r="H408" s="402" t="s">
        <v>552</v>
      </c>
      <c r="I408" s="519">
        <v>11.25</v>
      </c>
      <c r="J408" s="538" t="s">
        <v>198</v>
      </c>
      <c r="K408" s="529"/>
      <c r="L408" s="529"/>
    </row>
    <row r="409" spans="1:12" ht="14.1" customHeight="1">
      <c r="A409" s="402" t="s">
        <v>249</v>
      </c>
      <c r="B409" s="521" t="s">
        <v>570</v>
      </c>
      <c r="C409" s="400">
        <v>2</v>
      </c>
      <c r="D409" s="523"/>
      <c r="E409" s="400">
        <v>2</v>
      </c>
      <c r="F409" s="401">
        <v>36</v>
      </c>
      <c r="G409" s="402" t="s">
        <v>478</v>
      </c>
      <c r="H409" s="402" t="s">
        <v>552</v>
      </c>
      <c r="I409" s="519">
        <v>23.75</v>
      </c>
      <c r="J409" s="538">
        <v>205</v>
      </c>
      <c r="K409" s="529"/>
      <c r="L409" s="529"/>
    </row>
    <row r="410" spans="1:12" ht="14.1" customHeight="1">
      <c r="A410" s="402" t="s">
        <v>249</v>
      </c>
      <c r="B410" s="521" t="s">
        <v>570</v>
      </c>
      <c r="C410" s="400">
        <v>2</v>
      </c>
      <c r="D410" s="523"/>
      <c r="E410" s="400">
        <v>2</v>
      </c>
      <c r="F410" s="401">
        <v>37</v>
      </c>
      <c r="G410" s="402" t="s">
        <v>377</v>
      </c>
      <c r="H410" s="402" t="s">
        <v>552</v>
      </c>
      <c r="I410" s="519">
        <v>3.75</v>
      </c>
      <c r="J410" s="538">
        <v>205</v>
      </c>
      <c r="K410" s="529"/>
      <c r="L410" s="529"/>
    </row>
    <row r="411" spans="1:12" ht="14.1" customHeight="1">
      <c r="A411" s="402" t="s">
        <v>249</v>
      </c>
      <c r="B411" s="521" t="s">
        <v>570</v>
      </c>
      <c r="C411" s="400">
        <v>2</v>
      </c>
      <c r="D411" s="523"/>
      <c r="E411" s="400">
        <v>2</v>
      </c>
      <c r="F411" s="401">
        <v>38</v>
      </c>
      <c r="G411" s="402" t="s">
        <v>377</v>
      </c>
      <c r="H411" s="402" t="s">
        <v>552</v>
      </c>
      <c r="I411" s="519">
        <v>3.75</v>
      </c>
      <c r="J411" s="538">
        <v>205</v>
      </c>
      <c r="K411" s="529"/>
      <c r="L411" s="529"/>
    </row>
    <row r="412" spans="1:12" ht="14.1" customHeight="1">
      <c r="A412" s="402" t="s">
        <v>249</v>
      </c>
      <c r="B412" s="521" t="s">
        <v>570</v>
      </c>
      <c r="C412" s="400">
        <v>2</v>
      </c>
      <c r="D412" s="523"/>
      <c r="E412" s="400">
        <v>2</v>
      </c>
      <c r="F412" s="401">
        <v>39</v>
      </c>
      <c r="G412" s="402" t="s">
        <v>462</v>
      </c>
      <c r="H412" s="402" t="s">
        <v>557</v>
      </c>
      <c r="I412" s="519">
        <v>8</v>
      </c>
      <c r="J412" s="538">
        <v>205</v>
      </c>
      <c r="K412" s="529"/>
      <c r="L412" s="529"/>
    </row>
    <row r="413" spans="1:12" ht="14.1" customHeight="1">
      <c r="A413" s="402" t="s">
        <v>249</v>
      </c>
      <c r="B413" s="521" t="s">
        <v>570</v>
      </c>
      <c r="C413" s="400">
        <v>2</v>
      </c>
      <c r="D413" s="523"/>
      <c r="E413" s="400">
        <v>2</v>
      </c>
      <c r="F413" s="401">
        <v>40</v>
      </c>
      <c r="G413" s="402" t="s">
        <v>482</v>
      </c>
      <c r="H413" s="402" t="s">
        <v>557</v>
      </c>
      <c r="I413" s="519">
        <v>5.5</v>
      </c>
      <c r="J413" s="538">
        <v>205</v>
      </c>
      <c r="K413" s="529"/>
      <c r="L413" s="529"/>
    </row>
    <row r="414" spans="1:12" ht="14.1" customHeight="1">
      <c r="A414" s="402" t="s">
        <v>249</v>
      </c>
      <c r="B414" s="521" t="s">
        <v>570</v>
      </c>
      <c r="C414" s="400">
        <v>2</v>
      </c>
      <c r="D414" s="523"/>
      <c r="E414" s="400">
        <v>2</v>
      </c>
      <c r="F414" s="401">
        <v>41</v>
      </c>
      <c r="G414" s="402" t="s">
        <v>483</v>
      </c>
      <c r="H414" s="402" t="s">
        <v>552</v>
      </c>
      <c r="I414" s="519">
        <v>42</v>
      </c>
      <c r="J414" s="538">
        <v>205</v>
      </c>
      <c r="K414" s="529"/>
      <c r="L414" s="529"/>
    </row>
    <row r="415" spans="1:12" ht="14.1" customHeight="1">
      <c r="A415" s="402" t="s">
        <v>249</v>
      </c>
      <c r="B415" s="521" t="s">
        <v>570</v>
      </c>
      <c r="C415" s="400">
        <v>2</v>
      </c>
      <c r="D415" s="523"/>
      <c r="E415" s="400">
        <v>2</v>
      </c>
      <c r="F415" s="401">
        <v>42</v>
      </c>
      <c r="G415" s="402" t="s">
        <v>483</v>
      </c>
      <c r="H415" s="402" t="s">
        <v>550</v>
      </c>
      <c r="I415" s="519">
        <v>8</v>
      </c>
      <c r="J415" s="538">
        <v>205</v>
      </c>
      <c r="K415" s="529"/>
      <c r="L415" s="529"/>
    </row>
    <row r="416" spans="1:12" ht="14.1" customHeight="1">
      <c r="A416" s="402" t="s">
        <v>249</v>
      </c>
      <c r="B416" s="521" t="s">
        <v>570</v>
      </c>
      <c r="C416" s="400">
        <v>2</v>
      </c>
      <c r="D416" s="523"/>
      <c r="E416" s="400">
        <v>2</v>
      </c>
      <c r="F416" s="401">
        <v>43</v>
      </c>
      <c r="G416" s="402" t="s">
        <v>381</v>
      </c>
      <c r="H416" s="402" t="s">
        <v>552</v>
      </c>
      <c r="I416" s="519">
        <v>8</v>
      </c>
      <c r="J416" s="538" t="s">
        <v>198</v>
      </c>
      <c r="K416" s="529"/>
      <c r="L416" s="529"/>
    </row>
    <row r="417" spans="1:12" ht="14.1" customHeight="1">
      <c r="A417" s="402" t="s">
        <v>249</v>
      </c>
      <c r="B417" s="521" t="s">
        <v>570</v>
      </c>
      <c r="C417" s="400">
        <v>2</v>
      </c>
      <c r="D417" s="523"/>
      <c r="E417" s="400">
        <v>2</v>
      </c>
      <c r="F417" s="401">
        <v>44</v>
      </c>
      <c r="G417" s="402" t="s">
        <v>484</v>
      </c>
      <c r="H417" s="402" t="s">
        <v>552</v>
      </c>
      <c r="I417" s="519">
        <v>4</v>
      </c>
      <c r="J417" s="538">
        <v>41</v>
      </c>
      <c r="K417" s="529"/>
      <c r="L417" s="529"/>
    </row>
    <row r="418" spans="1:12" ht="14.1" customHeight="1">
      <c r="A418" s="402" t="s">
        <v>249</v>
      </c>
      <c r="B418" s="521" t="s">
        <v>570</v>
      </c>
      <c r="C418" s="400">
        <v>2</v>
      </c>
      <c r="D418" s="523"/>
      <c r="E418" s="400">
        <v>2</v>
      </c>
      <c r="F418" s="401">
        <v>45</v>
      </c>
      <c r="G418" s="402" t="s">
        <v>290</v>
      </c>
      <c r="H418" s="402" t="s">
        <v>552</v>
      </c>
      <c r="I418" s="519">
        <v>7.5</v>
      </c>
      <c r="J418" s="538">
        <v>205</v>
      </c>
      <c r="K418" s="529"/>
      <c r="L418" s="529"/>
    </row>
    <row r="419" spans="1:12" ht="14.1" customHeight="1">
      <c r="A419" s="402" t="s">
        <v>249</v>
      </c>
      <c r="B419" s="521" t="s">
        <v>570</v>
      </c>
      <c r="C419" s="400">
        <v>2</v>
      </c>
      <c r="D419" s="523"/>
      <c r="E419" s="400">
        <v>2</v>
      </c>
      <c r="F419" s="401">
        <v>46</v>
      </c>
      <c r="G419" s="402" t="s">
        <v>377</v>
      </c>
      <c r="H419" s="402" t="s">
        <v>552</v>
      </c>
      <c r="I419" s="519">
        <v>3.75</v>
      </c>
      <c r="J419" s="538">
        <v>205</v>
      </c>
      <c r="K419" s="529"/>
      <c r="L419" s="529"/>
    </row>
    <row r="420" spans="1:12" ht="14.1" customHeight="1">
      <c r="A420" s="402" t="s">
        <v>249</v>
      </c>
      <c r="B420" s="521" t="s">
        <v>570</v>
      </c>
      <c r="C420" s="400">
        <v>2</v>
      </c>
      <c r="D420" s="523"/>
      <c r="E420" s="400">
        <v>2</v>
      </c>
      <c r="F420" s="401">
        <v>47</v>
      </c>
      <c r="G420" s="402" t="s">
        <v>462</v>
      </c>
      <c r="H420" s="402" t="s">
        <v>557</v>
      </c>
      <c r="I420" s="519">
        <v>8</v>
      </c>
      <c r="J420" s="538">
        <v>205</v>
      </c>
      <c r="K420" s="529"/>
      <c r="L420" s="529"/>
    </row>
    <row r="421" spans="1:12" ht="14.1" customHeight="1">
      <c r="A421" s="402" t="s">
        <v>249</v>
      </c>
      <c r="B421" s="521" t="s">
        <v>570</v>
      </c>
      <c r="C421" s="400">
        <v>2</v>
      </c>
      <c r="D421" s="523"/>
      <c r="E421" s="400">
        <v>2</v>
      </c>
      <c r="F421" s="401">
        <v>48</v>
      </c>
      <c r="G421" s="402" t="s">
        <v>377</v>
      </c>
      <c r="H421" s="402" t="s">
        <v>552</v>
      </c>
      <c r="I421" s="519">
        <v>3.75</v>
      </c>
      <c r="J421" s="538">
        <v>205</v>
      </c>
      <c r="K421" s="529"/>
      <c r="L421" s="529"/>
    </row>
    <row r="422" spans="1:12" ht="14.1" customHeight="1">
      <c r="A422" s="402" t="s">
        <v>249</v>
      </c>
      <c r="B422" s="521" t="s">
        <v>570</v>
      </c>
      <c r="C422" s="400">
        <v>2</v>
      </c>
      <c r="D422" s="523"/>
      <c r="E422" s="400">
        <v>2</v>
      </c>
      <c r="F422" s="401">
        <v>49</v>
      </c>
      <c r="G422" s="402" t="s">
        <v>478</v>
      </c>
      <c r="H422" s="402" t="s">
        <v>552</v>
      </c>
      <c r="I422" s="519">
        <v>23.75</v>
      </c>
      <c r="J422" s="538">
        <v>205</v>
      </c>
      <c r="K422" s="529"/>
      <c r="L422" s="529"/>
    </row>
    <row r="423" spans="1:12" ht="14.1" customHeight="1">
      <c r="A423" s="402" t="s">
        <v>249</v>
      </c>
      <c r="B423" s="521" t="s">
        <v>570</v>
      </c>
      <c r="C423" s="400">
        <v>2</v>
      </c>
      <c r="D423" s="523"/>
      <c r="E423" s="400">
        <v>2</v>
      </c>
      <c r="F423" s="401">
        <v>50</v>
      </c>
      <c r="G423" s="402" t="s">
        <v>409</v>
      </c>
      <c r="H423" s="402" t="s">
        <v>552</v>
      </c>
      <c r="I423" s="519">
        <v>9.75</v>
      </c>
      <c r="J423" s="538">
        <v>205</v>
      </c>
      <c r="K423" s="529"/>
      <c r="L423" s="529"/>
    </row>
    <row r="424" spans="1:12" ht="14.1" customHeight="1">
      <c r="A424" s="402" t="s">
        <v>249</v>
      </c>
      <c r="B424" s="521" t="s">
        <v>570</v>
      </c>
      <c r="C424" s="400">
        <v>2</v>
      </c>
      <c r="D424" s="523"/>
      <c r="E424" s="400">
        <v>2</v>
      </c>
      <c r="F424" s="401">
        <v>51</v>
      </c>
      <c r="G424" s="402" t="s">
        <v>369</v>
      </c>
      <c r="H424" s="402" t="s">
        <v>552</v>
      </c>
      <c r="I424" s="519">
        <v>50.55</v>
      </c>
      <c r="J424" s="538">
        <v>205</v>
      </c>
      <c r="K424" s="529"/>
      <c r="L424" s="529"/>
    </row>
    <row r="425" spans="1:12" ht="14.1" customHeight="1">
      <c r="A425" s="402" t="s">
        <v>249</v>
      </c>
      <c r="B425" s="521" t="s">
        <v>570</v>
      </c>
      <c r="C425" s="400">
        <v>2</v>
      </c>
      <c r="D425" s="523"/>
      <c r="E425" s="400">
        <v>2</v>
      </c>
      <c r="F425" s="401">
        <v>52</v>
      </c>
      <c r="G425" s="402" t="s">
        <v>479</v>
      </c>
      <c r="H425" s="402" t="s">
        <v>552</v>
      </c>
      <c r="I425" s="519">
        <v>11.25</v>
      </c>
      <c r="J425" s="538" t="s">
        <v>198</v>
      </c>
      <c r="K425" s="529"/>
      <c r="L425" s="529"/>
    </row>
    <row r="426" spans="1:12" ht="14.1" customHeight="1">
      <c r="A426" s="402" t="s">
        <v>249</v>
      </c>
      <c r="B426" s="521" t="s">
        <v>570</v>
      </c>
      <c r="C426" s="400">
        <v>2</v>
      </c>
      <c r="D426" s="523"/>
      <c r="E426" s="400">
        <v>2</v>
      </c>
      <c r="F426" s="401">
        <v>53</v>
      </c>
      <c r="G426" s="402" t="s">
        <v>369</v>
      </c>
      <c r="H426" s="402" t="s">
        <v>552</v>
      </c>
      <c r="I426" s="519">
        <v>50.55</v>
      </c>
      <c r="J426" s="538">
        <v>205</v>
      </c>
      <c r="K426" s="529"/>
      <c r="L426" s="529"/>
    </row>
    <row r="427" spans="1:12" ht="14.1" customHeight="1">
      <c r="A427" s="402" t="s">
        <v>249</v>
      </c>
      <c r="B427" s="521" t="s">
        <v>570</v>
      </c>
      <c r="C427" s="400">
        <v>2</v>
      </c>
      <c r="D427" s="523"/>
      <c r="E427" s="400">
        <v>2</v>
      </c>
      <c r="F427" s="401">
        <v>54</v>
      </c>
      <c r="G427" s="402" t="s">
        <v>369</v>
      </c>
      <c r="H427" s="402" t="s">
        <v>552</v>
      </c>
      <c r="I427" s="519">
        <v>50.55</v>
      </c>
      <c r="J427" s="538">
        <v>205</v>
      </c>
      <c r="K427" s="529"/>
      <c r="L427" s="529"/>
    </row>
    <row r="428" spans="1:12" ht="14.1" customHeight="1">
      <c r="A428" s="402" t="s">
        <v>249</v>
      </c>
      <c r="B428" s="521" t="s">
        <v>570</v>
      </c>
      <c r="C428" s="400">
        <v>2</v>
      </c>
      <c r="D428" s="523"/>
      <c r="E428" s="400">
        <v>2</v>
      </c>
      <c r="F428" s="401">
        <v>55</v>
      </c>
      <c r="G428" s="402" t="s">
        <v>479</v>
      </c>
      <c r="H428" s="402" t="s">
        <v>552</v>
      </c>
      <c r="I428" s="519">
        <v>11.25</v>
      </c>
      <c r="J428" s="538" t="s">
        <v>198</v>
      </c>
      <c r="K428" s="529"/>
      <c r="L428" s="529"/>
    </row>
    <row r="429" spans="1:12" ht="14.1" customHeight="1">
      <c r="A429" s="402" t="s">
        <v>249</v>
      </c>
      <c r="B429" s="521" t="s">
        <v>570</v>
      </c>
      <c r="C429" s="400">
        <v>2</v>
      </c>
      <c r="D429" s="523"/>
      <c r="E429" s="400">
        <v>2</v>
      </c>
      <c r="F429" s="401">
        <v>56</v>
      </c>
      <c r="G429" s="402" t="s">
        <v>369</v>
      </c>
      <c r="H429" s="402" t="s">
        <v>552</v>
      </c>
      <c r="I429" s="519">
        <v>50.55</v>
      </c>
      <c r="J429" s="538">
        <v>205</v>
      </c>
      <c r="K429" s="529"/>
      <c r="L429" s="529"/>
    </row>
    <row r="430" spans="1:12" ht="14.1" customHeight="1">
      <c r="A430" s="402" t="s">
        <v>249</v>
      </c>
      <c r="B430" s="521" t="s">
        <v>570</v>
      </c>
      <c r="C430" s="400">
        <v>2</v>
      </c>
      <c r="D430" s="523"/>
      <c r="E430" s="400">
        <v>2</v>
      </c>
      <c r="F430" s="401">
        <v>57</v>
      </c>
      <c r="G430" s="402" t="s">
        <v>377</v>
      </c>
      <c r="H430" s="402" t="s">
        <v>552</v>
      </c>
      <c r="I430" s="519">
        <v>3.75</v>
      </c>
      <c r="J430" s="538">
        <v>205</v>
      </c>
      <c r="K430" s="529"/>
      <c r="L430" s="529"/>
    </row>
    <row r="431" spans="1:12" ht="14.1" customHeight="1">
      <c r="A431" s="402" t="s">
        <v>249</v>
      </c>
      <c r="B431" s="521" t="s">
        <v>570</v>
      </c>
      <c r="C431" s="400">
        <v>2</v>
      </c>
      <c r="D431" s="523"/>
      <c r="E431" s="400">
        <v>2</v>
      </c>
      <c r="F431" s="401">
        <v>58</v>
      </c>
      <c r="G431" s="402" t="s">
        <v>462</v>
      </c>
      <c r="H431" s="402" t="s">
        <v>557</v>
      </c>
      <c r="I431" s="519">
        <v>8</v>
      </c>
      <c r="J431" s="538">
        <v>205</v>
      </c>
      <c r="K431" s="529"/>
      <c r="L431" s="529"/>
    </row>
    <row r="432" spans="1:12" ht="14.1" customHeight="1">
      <c r="A432" s="402" t="s">
        <v>249</v>
      </c>
      <c r="B432" s="521" t="s">
        <v>570</v>
      </c>
      <c r="C432" s="400">
        <v>2</v>
      </c>
      <c r="D432" s="523"/>
      <c r="E432" s="400">
        <v>2</v>
      </c>
      <c r="F432" s="401">
        <v>59</v>
      </c>
      <c r="G432" s="402" t="s">
        <v>377</v>
      </c>
      <c r="H432" s="402" t="s">
        <v>552</v>
      </c>
      <c r="I432" s="519">
        <v>3.75</v>
      </c>
      <c r="J432" s="538">
        <v>205</v>
      </c>
      <c r="K432" s="529"/>
      <c r="L432" s="529"/>
    </row>
    <row r="433" spans="1:12" ht="14.1" customHeight="1">
      <c r="A433" s="402" t="s">
        <v>249</v>
      </c>
      <c r="B433" s="521" t="s">
        <v>570</v>
      </c>
      <c r="C433" s="400">
        <v>2</v>
      </c>
      <c r="D433" s="523"/>
      <c r="E433" s="400">
        <v>2</v>
      </c>
      <c r="F433" s="401">
        <v>60</v>
      </c>
      <c r="G433" s="402" t="s">
        <v>478</v>
      </c>
      <c r="H433" s="402" t="s">
        <v>552</v>
      </c>
      <c r="I433" s="519">
        <v>23.75</v>
      </c>
      <c r="J433" s="538">
        <v>205</v>
      </c>
      <c r="K433" s="529"/>
      <c r="L433" s="529"/>
    </row>
    <row r="434" spans="1:12" ht="14.1" customHeight="1">
      <c r="A434" s="402" t="s">
        <v>249</v>
      </c>
      <c r="B434" s="521" t="s">
        <v>570</v>
      </c>
      <c r="C434" s="400">
        <v>2</v>
      </c>
      <c r="D434" s="523"/>
      <c r="E434" s="400">
        <v>2</v>
      </c>
      <c r="F434" s="401">
        <v>61</v>
      </c>
      <c r="G434" s="402" t="s">
        <v>368</v>
      </c>
      <c r="H434" s="402" t="s">
        <v>552</v>
      </c>
      <c r="I434" s="519">
        <v>4</v>
      </c>
      <c r="J434" s="538">
        <v>41</v>
      </c>
      <c r="K434" s="529"/>
      <c r="L434" s="529"/>
    </row>
    <row r="435" spans="1:12" ht="14.1" customHeight="1">
      <c r="A435" s="402" t="s">
        <v>249</v>
      </c>
      <c r="B435" s="521" t="s">
        <v>570</v>
      </c>
      <c r="C435" s="400">
        <v>2</v>
      </c>
      <c r="D435" s="523"/>
      <c r="E435" s="400">
        <v>2</v>
      </c>
      <c r="F435" s="401">
        <v>62</v>
      </c>
      <c r="G435" s="402" t="s">
        <v>409</v>
      </c>
      <c r="H435" s="402" t="s">
        <v>552</v>
      </c>
      <c r="I435" s="519">
        <v>12</v>
      </c>
      <c r="J435" s="538">
        <v>205</v>
      </c>
      <c r="K435" s="529"/>
      <c r="L435" s="529"/>
    </row>
    <row r="436" spans="1:12" ht="14.1" customHeight="1">
      <c r="A436" s="402" t="s">
        <v>249</v>
      </c>
      <c r="B436" s="521" t="s">
        <v>570</v>
      </c>
      <c r="C436" s="400">
        <v>2</v>
      </c>
      <c r="D436" s="523"/>
      <c r="E436" s="400">
        <v>2</v>
      </c>
      <c r="F436" s="401">
        <v>63</v>
      </c>
      <c r="G436" s="402" t="s">
        <v>380</v>
      </c>
      <c r="H436" s="402" t="s">
        <v>552</v>
      </c>
      <c r="I436" s="519">
        <v>6</v>
      </c>
      <c r="J436" s="538" t="s">
        <v>198</v>
      </c>
      <c r="K436" s="529"/>
      <c r="L436" s="529"/>
    </row>
    <row r="437" spans="1:12" ht="14.1" customHeight="1">
      <c r="A437" s="402" t="s">
        <v>249</v>
      </c>
      <c r="B437" s="521" t="s">
        <v>570</v>
      </c>
      <c r="C437" s="400">
        <v>2</v>
      </c>
      <c r="D437" s="523"/>
      <c r="E437" s="400">
        <v>2</v>
      </c>
      <c r="F437" s="401">
        <v>64</v>
      </c>
      <c r="G437" s="402" t="s">
        <v>174</v>
      </c>
      <c r="H437" s="402" t="s">
        <v>552</v>
      </c>
      <c r="I437" s="519">
        <v>13.5</v>
      </c>
      <c r="J437" s="538">
        <v>123</v>
      </c>
      <c r="K437" s="529"/>
      <c r="L437" s="529"/>
    </row>
    <row r="438" spans="1:12" ht="14.1" customHeight="1">
      <c r="A438" s="402" t="s">
        <v>249</v>
      </c>
      <c r="B438" s="521" t="s">
        <v>570</v>
      </c>
      <c r="C438" s="400">
        <v>2</v>
      </c>
      <c r="D438" s="523"/>
      <c r="E438" s="400">
        <v>2</v>
      </c>
      <c r="F438" s="401">
        <v>65</v>
      </c>
      <c r="G438" s="402" t="s">
        <v>174</v>
      </c>
      <c r="H438" s="402" t="s">
        <v>552</v>
      </c>
      <c r="I438" s="519">
        <v>13.5</v>
      </c>
      <c r="J438" s="538">
        <v>123</v>
      </c>
      <c r="K438" s="529"/>
      <c r="L438" s="529"/>
    </row>
    <row r="439" spans="1:12" ht="14.1" customHeight="1">
      <c r="A439" s="402" t="s">
        <v>249</v>
      </c>
      <c r="B439" s="521" t="s">
        <v>570</v>
      </c>
      <c r="C439" s="400">
        <v>2</v>
      </c>
      <c r="D439" s="523"/>
      <c r="E439" s="400">
        <v>2</v>
      </c>
      <c r="F439" s="401">
        <v>66</v>
      </c>
      <c r="G439" s="402" t="s">
        <v>369</v>
      </c>
      <c r="H439" s="402" t="s">
        <v>552</v>
      </c>
      <c r="I439" s="519">
        <v>45.45</v>
      </c>
      <c r="J439" s="538">
        <v>205</v>
      </c>
      <c r="K439" s="529"/>
      <c r="L439" s="529"/>
    </row>
    <row r="440" spans="1:12" ht="14.1" customHeight="1">
      <c r="A440" s="402" t="s">
        <v>249</v>
      </c>
      <c r="B440" s="521" t="s">
        <v>570</v>
      </c>
      <c r="C440" s="400">
        <v>2</v>
      </c>
      <c r="D440" s="523"/>
      <c r="E440" s="400">
        <v>2</v>
      </c>
      <c r="F440" s="401">
        <v>67</v>
      </c>
      <c r="G440" s="402" t="s">
        <v>479</v>
      </c>
      <c r="H440" s="402" t="s">
        <v>552</v>
      </c>
      <c r="I440" s="519">
        <v>11.25</v>
      </c>
      <c r="J440" s="538" t="s">
        <v>198</v>
      </c>
      <c r="K440" s="529"/>
      <c r="L440" s="529"/>
    </row>
    <row r="441" spans="1:12" ht="14.1" customHeight="1">
      <c r="A441" s="402" t="s">
        <v>249</v>
      </c>
      <c r="B441" s="521" t="s">
        <v>570</v>
      </c>
      <c r="C441" s="400">
        <v>2</v>
      </c>
      <c r="D441" s="523"/>
      <c r="E441" s="400">
        <v>2</v>
      </c>
      <c r="F441" s="401">
        <v>68</v>
      </c>
      <c r="G441" s="402" t="s">
        <v>369</v>
      </c>
      <c r="H441" s="402" t="s">
        <v>552</v>
      </c>
      <c r="I441" s="519">
        <v>45.45</v>
      </c>
      <c r="J441" s="538">
        <v>205</v>
      </c>
      <c r="K441" s="529"/>
      <c r="L441" s="529"/>
    </row>
    <row r="442" spans="1:12" ht="14.1" customHeight="1">
      <c r="A442" s="402" t="s">
        <v>249</v>
      </c>
      <c r="B442" s="521" t="s">
        <v>570</v>
      </c>
      <c r="C442" s="400">
        <v>2</v>
      </c>
      <c r="D442" s="523"/>
      <c r="E442" s="400">
        <v>2</v>
      </c>
      <c r="F442" s="401">
        <v>69</v>
      </c>
      <c r="G442" s="402" t="s">
        <v>478</v>
      </c>
      <c r="H442" s="402" t="s">
        <v>552</v>
      </c>
      <c r="I442" s="519">
        <v>21.85</v>
      </c>
      <c r="J442" s="538">
        <v>205</v>
      </c>
      <c r="K442" s="529"/>
      <c r="L442" s="529"/>
    </row>
    <row r="443" spans="1:12" ht="14.1" customHeight="1">
      <c r="A443" s="402" t="s">
        <v>249</v>
      </c>
      <c r="B443" s="521" t="s">
        <v>570</v>
      </c>
      <c r="C443" s="400">
        <v>2</v>
      </c>
      <c r="D443" s="523"/>
      <c r="E443" s="400">
        <v>2</v>
      </c>
      <c r="F443" s="401">
        <v>70</v>
      </c>
      <c r="G443" s="402" t="s">
        <v>377</v>
      </c>
      <c r="H443" s="402" t="s">
        <v>552</v>
      </c>
      <c r="I443" s="519">
        <v>3.75</v>
      </c>
      <c r="J443" s="538">
        <v>205</v>
      </c>
      <c r="K443" s="529"/>
      <c r="L443" s="529"/>
    </row>
    <row r="444" spans="1:12" ht="14.1" customHeight="1">
      <c r="A444" s="402" t="s">
        <v>249</v>
      </c>
      <c r="B444" s="521" t="s">
        <v>570</v>
      </c>
      <c r="C444" s="400">
        <v>2</v>
      </c>
      <c r="D444" s="523"/>
      <c r="E444" s="400">
        <v>2</v>
      </c>
      <c r="F444" s="401">
        <v>71</v>
      </c>
      <c r="G444" s="402" t="s">
        <v>462</v>
      </c>
      <c r="H444" s="402" t="s">
        <v>557</v>
      </c>
      <c r="I444" s="519">
        <v>8</v>
      </c>
      <c r="J444" s="538">
        <v>205</v>
      </c>
      <c r="K444" s="529"/>
      <c r="L444" s="529"/>
    </row>
    <row r="445" spans="1:12" ht="14.1" customHeight="1">
      <c r="A445" s="402" t="s">
        <v>249</v>
      </c>
      <c r="B445" s="521" t="s">
        <v>570</v>
      </c>
      <c r="C445" s="400">
        <v>2</v>
      </c>
      <c r="D445" s="523"/>
      <c r="E445" s="400">
        <v>2</v>
      </c>
      <c r="F445" s="401">
        <v>72</v>
      </c>
      <c r="G445" s="402" t="s">
        <v>377</v>
      </c>
      <c r="H445" s="402" t="s">
        <v>552</v>
      </c>
      <c r="I445" s="519">
        <v>3.75</v>
      </c>
      <c r="J445" s="538">
        <v>205</v>
      </c>
      <c r="K445" s="529"/>
      <c r="L445" s="529"/>
    </row>
    <row r="446" spans="1:12" ht="14.1" customHeight="1">
      <c r="A446" s="402" t="s">
        <v>249</v>
      </c>
      <c r="B446" s="521" t="s">
        <v>570</v>
      </c>
      <c r="C446" s="400">
        <v>2</v>
      </c>
      <c r="D446" s="523"/>
      <c r="E446" s="400">
        <v>2</v>
      </c>
      <c r="F446" s="401">
        <v>73</v>
      </c>
      <c r="G446" s="402" t="s">
        <v>368</v>
      </c>
      <c r="H446" s="402" t="s">
        <v>552</v>
      </c>
      <c r="I446" s="519">
        <v>6.25</v>
      </c>
      <c r="J446" s="538">
        <v>41</v>
      </c>
      <c r="K446" s="529"/>
      <c r="L446" s="529"/>
    </row>
    <row r="447" spans="1:12" ht="14.1" customHeight="1">
      <c r="A447" s="402" t="s">
        <v>249</v>
      </c>
      <c r="B447" s="521" t="s">
        <v>570</v>
      </c>
      <c r="C447" s="400">
        <v>2</v>
      </c>
      <c r="D447" s="523"/>
      <c r="E447" s="400">
        <v>2</v>
      </c>
      <c r="F447" s="401">
        <v>74</v>
      </c>
      <c r="G447" s="402" t="s">
        <v>409</v>
      </c>
      <c r="H447" s="402" t="s">
        <v>552</v>
      </c>
      <c r="I447" s="519">
        <v>35</v>
      </c>
      <c r="J447" s="538">
        <v>205</v>
      </c>
      <c r="K447" s="529"/>
      <c r="L447" s="529"/>
    </row>
    <row r="448" spans="1:12" ht="14.1" customHeight="1">
      <c r="A448" s="402" t="s">
        <v>249</v>
      </c>
      <c r="B448" s="521" t="s">
        <v>570</v>
      </c>
      <c r="C448" s="400">
        <v>2</v>
      </c>
      <c r="D448" s="523"/>
      <c r="E448" s="400">
        <v>2</v>
      </c>
      <c r="F448" s="401">
        <v>75</v>
      </c>
      <c r="G448" s="402" t="s">
        <v>409</v>
      </c>
      <c r="H448" s="402" t="s">
        <v>552</v>
      </c>
      <c r="I448" s="519">
        <v>24</v>
      </c>
      <c r="J448" s="538">
        <v>205</v>
      </c>
      <c r="K448" s="529"/>
      <c r="L448" s="529"/>
    </row>
    <row r="449" spans="1:12" ht="14.1" customHeight="1">
      <c r="A449" s="402" t="s">
        <v>249</v>
      </c>
      <c r="B449" s="521" t="s">
        <v>570</v>
      </c>
      <c r="C449" s="400">
        <v>2</v>
      </c>
      <c r="D449" s="523"/>
      <c r="E449" s="400">
        <v>2</v>
      </c>
      <c r="F449" s="401">
        <v>76</v>
      </c>
      <c r="G449" s="402" t="s">
        <v>409</v>
      </c>
      <c r="H449" s="402" t="s">
        <v>552</v>
      </c>
      <c r="I449" s="519">
        <v>35</v>
      </c>
      <c r="J449" s="538">
        <v>205</v>
      </c>
      <c r="K449" s="529"/>
      <c r="L449" s="529"/>
    </row>
    <row r="450" spans="1:12" ht="14.1" customHeight="1">
      <c r="A450" s="402" t="s">
        <v>249</v>
      </c>
      <c r="B450" s="521" t="s">
        <v>570</v>
      </c>
      <c r="C450" s="400">
        <v>2</v>
      </c>
      <c r="D450" s="523"/>
      <c r="E450" s="400">
        <v>2</v>
      </c>
      <c r="F450" s="401">
        <v>77</v>
      </c>
      <c r="G450" s="402" t="s">
        <v>368</v>
      </c>
      <c r="H450" s="402" t="s">
        <v>552</v>
      </c>
      <c r="I450" s="519">
        <v>6.25</v>
      </c>
      <c r="J450" s="538">
        <v>41</v>
      </c>
      <c r="K450" s="529"/>
      <c r="L450" s="529"/>
    </row>
    <row r="451" spans="1:12" ht="14.1" customHeight="1">
      <c r="A451" s="402" t="s">
        <v>249</v>
      </c>
      <c r="B451" s="521" t="s">
        <v>570</v>
      </c>
      <c r="C451" s="400">
        <v>2</v>
      </c>
      <c r="D451" s="523"/>
      <c r="E451" s="400">
        <v>2</v>
      </c>
      <c r="F451" s="401">
        <v>78</v>
      </c>
      <c r="G451" s="402" t="s">
        <v>409</v>
      </c>
      <c r="H451" s="402" t="s">
        <v>552</v>
      </c>
      <c r="I451" s="519">
        <v>167</v>
      </c>
      <c r="J451" s="538">
        <v>205</v>
      </c>
      <c r="K451" s="529"/>
      <c r="L451" s="529"/>
    </row>
    <row r="452" spans="1:12" ht="14.1" customHeight="1">
      <c r="A452" s="402" t="s">
        <v>572</v>
      </c>
      <c r="B452" s="521" t="s">
        <v>571</v>
      </c>
      <c r="C452" s="400">
        <v>2</v>
      </c>
      <c r="D452" s="523"/>
      <c r="E452" s="400"/>
      <c r="F452" s="401" t="s">
        <v>485</v>
      </c>
      <c r="G452" s="402" t="s">
        <v>386</v>
      </c>
      <c r="H452" s="402" t="s">
        <v>558</v>
      </c>
      <c r="I452" s="519">
        <v>57</v>
      </c>
      <c r="J452" s="538" t="s">
        <v>198</v>
      </c>
      <c r="K452" s="529"/>
      <c r="L452" s="529"/>
    </row>
    <row r="453" spans="1:12" ht="14.1" customHeight="1">
      <c r="A453" s="402" t="s">
        <v>572</v>
      </c>
      <c r="B453" s="521" t="s">
        <v>571</v>
      </c>
      <c r="C453" s="400">
        <v>2</v>
      </c>
      <c r="D453" s="523"/>
      <c r="E453" s="400"/>
      <c r="F453" s="401" t="s">
        <v>486</v>
      </c>
      <c r="G453" s="402" t="s">
        <v>487</v>
      </c>
      <c r="H453" s="402" t="s">
        <v>558</v>
      </c>
      <c r="I453" s="519">
        <v>9</v>
      </c>
      <c r="J453" s="538">
        <v>123</v>
      </c>
      <c r="K453" s="529"/>
      <c r="L453" s="529"/>
    </row>
    <row r="454" spans="1:12" ht="14.1" customHeight="1">
      <c r="A454" s="402" t="s">
        <v>572</v>
      </c>
      <c r="B454" s="521" t="s">
        <v>571</v>
      </c>
      <c r="C454" s="400">
        <v>2</v>
      </c>
      <c r="D454" s="523"/>
      <c r="E454" s="400"/>
      <c r="F454" s="401" t="s">
        <v>488</v>
      </c>
      <c r="G454" s="402" t="s">
        <v>487</v>
      </c>
      <c r="H454" s="402" t="s">
        <v>558</v>
      </c>
      <c r="I454" s="519">
        <v>9</v>
      </c>
      <c r="J454" s="538">
        <v>123</v>
      </c>
      <c r="K454" s="529"/>
      <c r="L454" s="529"/>
    </row>
    <row r="455" spans="1:12" ht="14.1" customHeight="1">
      <c r="A455" s="402" t="s">
        <v>572</v>
      </c>
      <c r="B455" s="521" t="s">
        <v>571</v>
      </c>
      <c r="C455" s="400">
        <v>2</v>
      </c>
      <c r="D455" s="523"/>
      <c r="E455" s="400"/>
      <c r="F455" s="401" t="s">
        <v>489</v>
      </c>
      <c r="G455" s="402" t="s">
        <v>386</v>
      </c>
      <c r="H455" s="402" t="s">
        <v>558</v>
      </c>
      <c r="I455" s="519">
        <v>57</v>
      </c>
      <c r="J455" s="538" t="s">
        <v>198</v>
      </c>
      <c r="K455" s="529"/>
      <c r="L455" s="529"/>
    </row>
    <row r="456" spans="1:12" ht="14.1" customHeight="1">
      <c r="A456" s="402" t="s">
        <v>572</v>
      </c>
      <c r="B456" s="521" t="s">
        <v>571</v>
      </c>
      <c r="C456" s="400">
        <v>2</v>
      </c>
      <c r="D456" s="523"/>
      <c r="E456" s="400"/>
      <c r="F456" s="401" t="s">
        <v>490</v>
      </c>
      <c r="G456" s="402" t="s">
        <v>386</v>
      </c>
      <c r="H456" s="402" t="s">
        <v>558</v>
      </c>
      <c r="I456" s="519">
        <v>57</v>
      </c>
      <c r="J456" s="538" t="s">
        <v>198</v>
      </c>
      <c r="K456" s="529"/>
      <c r="L456" s="529"/>
    </row>
    <row r="457" spans="1:12" ht="14.1" customHeight="1">
      <c r="A457" s="402" t="s">
        <v>572</v>
      </c>
      <c r="B457" s="521" t="s">
        <v>571</v>
      </c>
      <c r="C457" s="400">
        <v>2</v>
      </c>
      <c r="D457" s="523"/>
      <c r="E457" s="400"/>
      <c r="F457" s="401" t="s">
        <v>491</v>
      </c>
      <c r="G457" s="402" t="s">
        <v>487</v>
      </c>
      <c r="H457" s="402" t="s">
        <v>558</v>
      </c>
      <c r="I457" s="519">
        <v>9</v>
      </c>
      <c r="J457" s="538">
        <v>123</v>
      </c>
      <c r="K457" s="529"/>
      <c r="L457" s="529"/>
    </row>
    <row r="458" spans="1:12" ht="14.1" customHeight="1">
      <c r="A458" s="402" t="s">
        <v>572</v>
      </c>
      <c r="B458" s="521" t="s">
        <v>571</v>
      </c>
      <c r="C458" s="400">
        <v>2</v>
      </c>
      <c r="D458" s="523"/>
      <c r="E458" s="400"/>
      <c r="F458" s="401" t="s">
        <v>492</v>
      </c>
      <c r="G458" s="402" t="s">
        <v>487</v>
      </c>
      <c r="H458" s="402" t="s">
        <v>558</v>
      </c>
      <c r="I458" s="519">
        <v>9</v>
      </c>
      <c r="J458" s="538">
        <v>123</v>
      </c>
      <c r="K458" s="529"/>
      <c r="L458" s="529"/>
    </row>
    <row r="459" spans="1:12" ht="14.1" customHeight="1">
      <c r="A459" s="402" t="s">
        <v>572</v>
      </c>
      <c r="B459" s="521" t="s">
        <v>571</v>
      </c>
      <c r="C459" s="400">
        <v>2</v>
      </c>
      <c r="D459" s="523"/>
      <c r="E459" s="400"/>
      <c r="F459" s="401" t="s">
        <v>493</v>
      </c>
      <c r="G459" s="402" t="s">
        <v>386</v>
      </c>
      <c r="H459" s="402" t="s">
        <v>558</v>
      </c>
      <c r="I459" s="519">
        <v>57</v>
      </c>
      <c r="J459" s="538">
        <v>205</v>
      </c>
      <c r="K459" s="529"/>
      <c r="L459" s="529"/>
    </row>
    <row r="460" spans="1:12" ht="14.1" customHeight="1">
      <c r="A460" s="402" t="s">
        <v>572</v>
      </c>
      <c r="B460" s="521" t="s">
        <v>571</v>
      </c>
      <c r="C460" s="400">
        <v>2</v>
      </c>
      <c r="D460" s="523"/>
      <c r="E460" s="400"/>
      <c r="F460" s="401" t="s">
        <v>494</v>
      </c>
      <c r="G460" s="402" t="s">
        <v>386</v>
      </c>
      <c r="H460" s="402" t="s">
        <v>558</v>
      </c>
      <c r="I460" s="519">
        <v>58</v>
      </c>
      <c r="J460" s="538">
        <v>205</v>
      </c>
      <c r="K460" s="529"/>
      <c r="L460" s="529"/>
    </row>
    <row r="461" spans="1:12" ht="14.1" customHeight="1">
      <c r="A461" s="402" t="s">
        <v>572</v>
      </c>
      <c r="B461" s="521" t="s">
        <v>571</v>
      </c>
      <c r="C461" s="400">
        <v>2</v>
      </c>
      <c r="D461" s="523"/>
      <c r="E461" s="400"/>
      <c r="F461" s="401" t="s">
        <v>495</v>
      </c>
      <c r="G461" s="402" t="s">
        <v>487</v>
      </c>
      <c r="H461" s="402" t="s">
        <v>558</v>
      </c>
      <c r="I461" s="519">
        <v>9</v>
      </c>
      <c r="J461" s="538">
        <v>123</v>
      </c>
      <c r="K461" s="529"/>
      <c r="L461" s="529"/>
    </row>
    <row r="462" spans="1:12" ht="14.1" customHeight="1">
      <c r="A462" s="402" t="s">
        <v>572</v>
      </c>
      <c r="B462" s="521" t="s">
        <v>571</v>
      </c>
      <c r="C462" s="400">
        <v>2</v>
      </c>
      <c r="D462" s="523"/>
      <c r="E462" s="400"/>
      <c r="F462" s="401" t="s">
        <v>496</v>
      </c>
      <c r="G462" s="402" t="s">
        <v>262</v>
      </c>
      <c r="H462" s="402" t="s">
        <v>558</v>
      </c>
      <c r="I462" s="519">
        <v>9</v>
      </c>
      <c r="J462" s="538">
        <v>41</v>
      </c>
      <c r="K462" s="529"/>
      <c r="L462" s="529"/>
    </row>
    <row r="463" spans="1:12" ht="14.1" customHeight="1">
      <c r="A463" s="402" t="s">
        <v>572</v>
      </c>
      <c r="B463" s="521" t="s">
        <v>571</v>
      </c>
      <c r="C463" s="400">
        <v>2</v>
      </c>
      <c r="D463" s="523"/>
      <c r="E463" s="400"/>
      <c r="F463" s="401" t="s">
        <v>497</v>
      </c>
      <c r="G463" s="402" t="s">
        <v>309</v>
      </c>
      <c r="H463" s="402" t="s">
        <v>559</v>
      </c>
      <c r="I463" s="519">
        <v>81</v>
      </c>
      <c r="J463" s="538">
        <v>205</v>
      </c>
      <c r="K463" s="529"/>
      <c r="L463" s="529"/>
    </row>
    <row r="464" spans="1:12" ht="14.1" customHeight="1">
      <c r="A464" s="402" t="s">
        <v>572</v>
      </c>
      <c r="B464" s="521" t="s">
        <v>571</v>
      </c>
      <c r="C464" s="400">
        <v>2</v>
      </c>
      <c r="D464" s="523"/>
      <c r="E464" s="400"/>
      <c r="F464" s="401" t="s">
        <v>498</v>
      </c>
      <c r="G464" s="402" t="s">
        <v>259</v>
      </c>
      <c r="H464" s="402" t="s">
        <v>558</v>
      </c>
      <c r="I464" s="519">
        <v>32</v>
      </c>
      <c r="J464" s="538">
        <v>205</v>
      </c>
      <c r="K464" s="529"/>
      <c r="L464" s="529"/>
    </row>
    <row r="465" spans="1:12" ht="14.1" customHeight="1">
      <c r="A465" s="402" t="s">
        <v>572</v>
      </c>
      <c r="B465" s="521" t="s">
        <v>571</v>
      </c>
      <c r="C465" s="400">
        <v>2</v>
      </c>
      <c r="D465" s="523"/>
      <c r="E465" s="400"/>
      <c r="F465" s="401" t="s">
        <v>499</v>
      </c>
      <c r="G465" s="402" t="s">
        <v>397</v>
      </c>
      <c r="H465" s="402" t="s">
        <v>559</v>
      </c>
      <c r="I465" s="519">
        <v>4</v>
      </c>
      <c r="J465" s="538">
        <v>205</v>
      </c>
      <c r="K465" s="529"/>
      <c r="L465" s="529"/>
    </row>
    <row r="466" spans="1:12" ht="14.1" customHeight="1">
      <c r="A466" s="402" t="s">
        <v>572</v>
      </c>
      <c r="B466" s="521" t="s">
        <v>571</v>
      </c>
      <c r="C466" s="400">
        <v>2</v>
      </c>
      <c r="D466" s="523"/>
      <c r="E466" s="400"/>
      <c r="F466" s="401" t="s">
        <v>500</v>
      </c>
      <c r="G466" s="402" t="s">
        <v>501</v>
      </c>
      <c r="H466" s="402"/>
      <c r="I466" s="519">
        <v>0</v>
      </c>
      <c r="J466" s="538" t="s">
        <v>198</v>
      </c>
      <c r="K466" s="529"/>
      <c r="L466" s="529"/>
    </row>
    <row r="467" spans="1:12" ht="14.1" customHeight="1">
      <c r="A467" s="402" t="s">
        <v>572</v>
      </c>
      <c r="B467" s="521" t="s">
        <v>571</v>
      </c>
      <c r="C467" s="400">
        <v>2</v>
      </c>
      <c r="D467" s="523"/>
      <c r="E467" s="400"/>
      <c r="F467" s="401" t="s">
        <v>502</v>
      </c>
      <c r="G467" s="402" t="s">
        <v>397</v>
      </c>
      <c r="H467" s="402" t="s">
        <v>559</v>
      </c>
      <c r="I467" s="519">
        <v>2</v>
      </c>
      <c r="J467" s="538">
        <v>205</v>
      </c>
      <c r="K467" s="529"/>
      <c r="L467" s="529"/>
    </row>
    <row r="468" spans="1:12" ht="14.1" customHeight="1">
      <c r="A468" s="402" t="s">
        <v>572</v>
      </c>
      <c r="B468" s="521" t="s">
        <v>571</v>
      </c>
      <c r="C468" s="400">
        <v>2</v>
      </c>
      <c r="D468" s="523"/>
      <c r="E468" s="400"/>
      <c r="F468" s="401" t="s">
        <v>503</v>
      </c>
      <c r="G468" s="402" t="s">
        <v>504</v>
      </c>
      <c r="H468" s="402" t="s">
        <v>559</v>
      </c>
      <c r="I468" s="519">
        <v>2</v>
      </c>
      <c r="J468" s="538">
        <v>41</v>
      </c>
      <c r="K468" s="529"/>
      <c r="L468" s="529"/>
    </row>
    <row r="469" spans="1:12" ht="14.1" customHeight="1">
      <c r="A469" s="402" t="s">
        <v>572</v>
      </c>
      <c r="B469" s="521" t="s">
        <v>571</v>
      </c>
      <c r="C469" s="400">
        <v>2</v>
      </c>
      <c r="D469" s="523"/>
      <c r="E469" s="400"/>
      <c r="F469" s="401" t="s">
        <v>505</v>
      </c>
      <c r="G469" s="402" t="s">
        <v>262</v>
      </c>
      <c r="H469" s="402" t="s">
        <v>558</v>
      </c>
      <c r="I469" s="519">
        <v>8</v>
      </c>
      <c r="J469" s="538">
        <v>41</v>
      </c>
      <c r="K469" s="529"/>
      <c r="L469" s="529"/>
    </row>
    <row r="470" spans="1:12" ht="14.1" customHeight="1">
      <c r="A470" s="402" t="s">
        <v>572</v>
      </c>
      <c r="B470" s="521" t="s">
        <v>571</v>
      </c>
      <c r="C470" s="400">
        <v>2</v>
      </c>
      <c r="D470" s="523"/>
      <c r="E470" s="400"/>
      <c r="F470" s="401" t="s">
        <v>506</v>
      </c>
      <c r="G470" s="402" t="s">
        <v>507</v>
      </c>
      <c r="H470" s="402" t="s">
        <v>558</v>
      </c>
      <c r="I470" s="519">
        <v>17</v>
      </c>
      <c r="J470" s="538">
        <v>205</v>
      </c>
      <c r="K470" s="529"/>
      <c r="L470" s="529"/>
    </row>
    <row r="471" spans="1:12" ht="14.1" customHeight="1">
      <c r="A471" s="402" t="s">
        <v>572</v>
      </c>
      <c r="B471" s="521" t="s">
        <v>571</v>
      </c>
      <c r="C471" s="400">
        <v>2</v>
      </c>
      <c r="D471" s="523"/>
      <c r="E471" s="400"/>
      <c r="F471" s="401" t="s">
        <v>508</v>
      </c>
      <c r="G471" s="402" t="s">
        <v>509</v>
      </c>
      <c r="H471" s="402" t="s">
        <v>560</v>
      </c>
      <c r="I471" s="519">
        <v>9</v>
      </c>
      <c r="J471" s="538">
        <v>205</v>
      </c>
      <c r="K471" s="529"/>
      <c r="L471" s="529"/>
    </row>
    <row r="472" spans="1:12" ht="14.1" customHeight="1">
      <c r="A472" s="402" t="s">
        <v>572</v>
      </c>
      <c r="B472" s="521" t="s">
        <v>571</v>
      </c>
      <c r="C472" s="400">
        <v>2</v>
      </c>
      <c r="D472" s="523"/>
      <c r="E472" s="400"/>
      <c r="F472" s="401" t="s">
        <v>510</v>
      </c>
      <c r="G472" s="402" t="s">
        <v>511</v>
      </c>
      <c r="H472" s="402"/>
      <c r="I472" s="519">
        <v>112</v>
      </c>
      <c r="J472" s="538">
        <v>205</v>
      </c>
      <c r="K472" s="529"/>
      <c r="L472" s="529"/>
    </row>
    <row r="473" spans="1:12" ht="14.1" customHeight="1">
      <c r="A473" s="402" t="s">
        <v>572</v>
      </c>
      <c r="B473" s="521" t="s">
        <v>571</v>
      </c>
      <c r="C473" s="400">
        <v>2</v>
      </c>
      <c r="D473" s="523"/>
      <c r="E473" s="400"/>
      <c r="F473" s="401" t="s">
        <v>512</v>
      </c>
      <c r="G473" s="402" t="s">
        <v>259</v>
      </c>
      <c r="H473" s="402" t="s">
        <v>558</v>
      </c>
      <c r="I473" s="519">
        <v>37</v>
      </c>
      <c r="J473" s="538">
        <v>205</v>
      </c>
      <c r="K473" s="529"/>
      <c r="L473" s="529"/>
    </row>
    <row r="474" spans="1:12" ht="14.1" customHeight="1">
      <c r="A474" s="402" t="s">
        <v>572</v>
      </c>
      <c r="B474" s="521" t="s">
        <v>571</v>
      </c>
      <c r="C474" s="400">
        <v>2</v>
      </c>
      <c r="D474" s="523"/>
      <c r="E474" s="400"/>
      <c r="F474" s="401" t="s">
        <v>513</v>
      </c>
      <c r="G474" s="402" t="s">
        <v>397</v>
      </c>
      <c r="H474" s="402" t="s">
        <v>559</v>
      </c>
      <c r="I474" s="519">
        <v>10</v>
      </c>
      <c r="J474" s="538">
        <v>205</v>
      </c>
      <c r="K474" s="529"/>
      <c r="L474" s="529"/>
    </row>
    <row r="475" spans="1:12" ht="14.1" customHeight="1">
      <c r="A475" s="402" t="s">
        <v>572</v>
      </c>
      <c r="B475" s="521" t="s">
        <v>571</v>
      </c>
      <c r="C475" s="400">
        <v>2</v>
      </c>
      <c r="D475" s="523"/>
      <c r="E475" s="400"/>
      <c r="F475" s="401" t="s">
        <v>514</v>
      </c>
      <c r="G475" s="402" t="s">
        <v>397</v>
      </c>
      <c r="H475" s="402" t="s">
        <v>559</v>
      </c>
      <c r="I475" s="519">
        <v>10</v>
      </c>
      <c r="J475" s="538">
        <v>205</v>
      </c>
      <c r="K475" s="529"/>
      <c r="L475" s="529"/>
    </row>
    <row r="476" spans="1:12" ht="14.1" customHeight="1">
      <c r="A476" s="402" t="s">
        <v>572</v>
      </c>
      <c r="B476" s="521" t="s">
        <v>571</v>
      </c>
      <c r="C476" s="400">
        <v>2</v>
      </c>
      <c r="D476" s="523"/>
      <c r="E476" s="400"/>
      <c r="F476" s="401" t="s">
        <v>515</v>
      </c>
      <c r="G476" s="402" t="s">
        <v>516</v>
      </c>
      <c r="H476" s="402" t="s">
        <v>558</v>
      </c>
      <c r="I476" s="519">
        <v>13</v>
      </c>
      <c r="J476" s="538">
        <v>205</v>
      </c>
      <c r="K476" s="529"/>
      <c r="L476" s="529"/>
    </row>
    <row r="477" spans="1:12" ht="14.1" customHeight="1">
      <c r="A477" s="402" t="s">
        <v>572</v>
      </c>
      <c r="B477" s="521" t="s">
        <v>571</v>
      </c>
      <c r="C477" s="400">
        <v>2</v>
      </c>
      <c r="D477" s="523"/>
      <c r="E477" s="400"/>
      <c r="F477" s="401" t="s">
        <v>517</v>
      </c>
      <c r="G477" s="402" t="s">
        <v>518</v>
      </c>
      <c r="H477" s="402" t="s">
        <v>175</v>
      </c>
      <c r="I477" s="519">
        <v>19</v>
      </c>
      <c r="J477" s="538">
        <v>123</v>
      </c>
      <c r="K477" s="529"/>
      <c r="L477" s="529"/>
    </row>
    <row r="478" spans="1:12" ht="14.1" customHeight="1">
      <c r="A478" s="402" t="s">
        <v>572</v>
      </c>
      <c r="B478" s="521" t="s">
        <v>571</v>
      </c>
      <c r="C478" s="400">
        <v>2</v>
      </c>
      <c r="D478" s="523"/>
      <c r="E478" s="400"/>
      <c r="F478" s="401" t="s">
        <v>519</v>
      </c>
      <c r="G478" s="402" t="s">
        <v>509</v>
      </c>
      <c r="H478" s="402" t="s">
        <v>560</v>
      </c>
      <c r="I478" s="519">
        <v>7</v>
      </c>
      <c r="J478" s="538">
        <v>205</v>
      </c>
      <c r="K478" s="529"/>
      <c r="L478" s="529"/>
    </row>
    <row r="479" spans="1:12" ht="14.1" customHeight="1">
      <c r="A479" s="402" t="s">
        <v>572</v>
      </c>
      <c r="B479" s="521" t="s">
        <v>571</v>
      </c>
      <c r="C479" s="400">
        <v>2</v>
      </c>
      <c r="D479" s="523"/>
      <c r="E479" s="400"/>
      <c r="F479" s="401" t="s">
        <v>520</v>
      </c>
      <c r="G479" s="402" t="s">
        <v>386</v>
      </c>
      <c r="H479" s="402" t="s">
        <v>558</v>
      </c>
      <c r="I479" s="519">
        <v>57</v>
      </c>
      <c r="J479" s="538">
        <v>205</v>
      </c>
      <c r="K479" s="529"/>
      <c r="L479" s="529"/>
    </row>
    <row r="480" spans="1:12" ht="14.1" customHeight="1">
      <c r="A480" s="402" t="s">
        <v>572</v>
      </c>
      <c r="B480" s="521" t="s">
        <v>571</v>
      </c>
      <c r="C480" s="400">
        <v>2</v>
      </c>
      <c r="D480" s="523"/>
      <c r="E480" s="400"/>
      <c r="F480" s="401" t="s">
        <v>521</v>
      </c>
      <c r="G480" s="402" t="s">
        <v>487</v>
      </c>
      <c r="H480" s="402" t="s">
        <v>558</v>
      </c>
      <c r="I480" s="519">
        <v>9</v>
      </c>
      <c r="J480" s="538">
        <v>123</v>
      </c>
      <c r="K480" s="529"/>
      <c r="L480" s="529"/>
    </row>
    <row r="481" spans="1:12" ht="14.1" customHeight="1">
      <c r="A481" s="402" t="s">
        <v>572</v>
      </c>
      <c r="B481" s="521" t="s">
        <v>571</v>
      </c>
      <c r="C481" s="400">
        <v>2</v>
      </c>
      <c r="D481" s="523"/>
      <c r="E481" s="400"/>
      <c r="F481" s="401" t="s">
        <v>522</v>
      </c>
      <c r="G481" s="402" t="s">
        <v>487</v>
      </c>
      <c r="H481" s="402" t="s">
        <v>558</v>
      </c>
      <c r="I481" s="519">
        <v>9</v>
      </c>
      <c r="J481" s="538">
        <v>123</v>
      </c>
      <c r="K481" s="529"/>
      <c r="L481" s="529"/>
    </row>
    <row r="482" spans="1:12" ht="14.1" customHeight="1">
      <c r="A482" s="402" t="s">
        <v>572</v>
      </c>
      <c r="B482" s="521" t="s">
        <v>571</v>
      </c>
      <c r="C482" s="400">
        <v>2</v>
      </c>
      <c r="D482" s="523"/>
      <c r="E482" s="400"/>
      <c r="F482" s="401" t="s">
        <v>523</v>
      </c>
      <c r="G482" s="402" t="s">
        <v>386</v>
      </c>
      <c r="H482" s="402" t="s">
        <v>558</v>
      </c>
      <c r="I482" s="519">
        <v>57</v>
      </c>
      <c r="J482" s="538">
        <v>205</v>
      </c>
      <c r="K482" s="529"/>
      <c r="L482" s="529"/>
    </row>
    <row r="483" spans="1:12" ht="14.1" customHeight="1">
      <c r="A483" s="402" t="s">
        <v>572</v>
      </c>
      <c r="B483" s="521" t="s">
        <v>571</v>
      </c>
      <c r="C483" s="400">
        <v>2</v>
      </c>
      <c r="D483" s="523"/>
      <c r="E483" s="400"/>
      <c r="F483" s="401" t="s">
        <v>524</v>
      </c>
      <c r="G483" s="402" t="s">
        <v>386</v>
      </c>
      <c r="H483" s="402" t="s">
        <v>558</v>
      </c>
      <c r="I483" s="519">
        <v>57</v>
      </c>
      <c r="J483" s="538">
        <v>205</v>
      </c>
      <c r="K483" s="529"/>
      <c r="L483" s="529"/>
    </row>
    <row r="484" spans="1:12" ht="14.1" customHeight="1">
      <c r="A484" s="402" t="s">
        <v>572</v>
      </c>
      <c r="B484" s="521" t="s">
        <v>571</v>
      </c>
      <c r="C484" s="400">
        <v>2</v>
      </c>
      <c r="D484" s="523"/>
      <c r="E484" s="400"/>
      <c r="F484" s="401" t="s">
        <v>525</v>
      </c>
      <c r="G484" s="402" t="s">
        <v>487</v>
      </c>
      <c r="H484" s="402" t="s">
        <v>558</v>
      </c>
      <c r="I484" s="519">
        <v>9</v>
      </c>
      <c r="J484" s="538">
        <v>123</v>
      </c>
      <c r="K484" s="529"/>
      <c r="L484" s="529"/>
    </row>
    <row r="485" spans="1:12" ht="14.1" customHeight="1">
      <c r="A485" s="402" t="s">
        <v>572</v>
      </c>
      <c r="B485" s="521" t="s">
        <v>571</v>
      </c>
      <c r="C485" s="400">
        <v>2</v>
      </c>
      <c r="D485" s="523"/>
      <c r="E485" s="400"/>
      <c r="F485" s="401" t="s">
        <v>526</v>
      </c>
      <c r="G485" s="402" t="s">
        <v>487</v>
      </c>
      <c r="H485" s="402" t="s">
        <v>558</v>
      </c>
      <c r="I485" s="519">
        <v>9</v>
      </c>
      <c r="J485" s="538">
        <v>123</v>
      </c>
      <c r="K485" s="529"/>
      <c r="L485" s="529"/>
    </row>
    <row r="486" spans="1:12" ht="14.1" customHeight="1">
      <c r="A486" s="402" t="s">
        <v>572</v>
      </c>
      <c r="B486" s="521" t="s">
        <v>571</v>
      </c>
      <c r="C486" s="400">
        <v>2</v>
      </c>
      <c r="D486" s="523"/>
      <c r="E486" s="400"/>
      <c r="F486" s="401" t="s">
        <v>527</v>
      </c>
      <c r="G486" s="402" t="s">
        <v>386</v>
      </c>
      <c r="H486" s="402" t="s">
        <v>558</v>
      </c>
      <c r="I486" s="519">
        <v>57</v>
      </c>
      <c r="J486" s="538">
        <v>205</v>
      </c>
      <c r="K486" s="529"/>
      <c r="L486" s="529"/>
    </row>
    <row r="487" spans="1:12" ht="14.1" customHeight="1">
      <c r="A487" s="402" t="s">
        <v>572</v>
      </c>
      <c r="B487" s="521" t="s">
        <v>571</v>
      </c>
      <c r="C487" s="400">
        <v>2</v>
      </c>
      <c r="D487" s="523"/>
      <c r="E487" s="400"/>
      <c r="F487" s="401" t="s">
        <v>528</v>
      </c>
      <c r="G487" s="402" t="s">
        <v>386</v>
      </c>
      <c r="H487" s="402" t="s">
        <v>558</v>
      </c>
      <c r="I487" s="519">
        <v>58</v>
      </c>
      <c r="J487" s="538">
        <v>205</v>
      </c>
      <c r="K487" s="529"/>
      <c r="L487" s="529"/>
    </row>
    <row r="488" spans="1:12" ht="14.1" customHeight="1">
      <c r="A488" s="402" t="s">
        <v>572</v>
      </c>
      <c r="B488" s="521" t="s">
        <v>571</v>
      </c>
      <c r="C488" s="400">
        <v>2</v>
      </c>
      <c r="D488" s="523"/>
      <c r="E488" s="400"/>
      <c r="F488" s="401" t="s">
        <v>529</v>
      </c>
      <c r="G488" s="402" t="s">
        <v>487</v>
      </c>
      <c r="H488" s="402" t="s">
        <v>558</v>
      </c>
      <c r="I488" s="519">
        <v>9</v>
      </c>
      <c r="J488" s="538">
        <v>123</v>
      </c>
      <c r="K488" s="529"/>
      <c r="L488" s="529"/>
    </row>
    <row r="489" spans="1:12" ht="14.1" customHeight="1">
      <c r="A489" s="402" t="s">
        <v>572</v>
      </c>
      <c r="B489" s="521" t="s">
        <v>571</v>
      </c>
      <c r="C489" s="400">
        <v>2</v>
      </c>
      <c r="D489" s="523"/>
      <c r="E489" s="412"/>
      <c r="F489" s="401"/>
      <c r="G489" s="402" t="s">
        <v>530</v>
      </c>
      <c r="H489" s="402" t="s">
        <v>558</v>
      </c>
      <c r="I489" s="399">
        <v>26</v>
      </c>
      <c r="J489" s="538" t="s">
        <v>198</v>
      </c>
      <c r="K489" s="529"/>
      <c r="L489" s="529"/>
    </row>
    <row r="490" spans="1:12" ht="14.1" customHeight="1">
      <c r="A490" s="402" t="s">
        <v>572</v>
      </c>
      <c r="B490" s="521" t="s">
        <v>571</v>
      </c>
      <c r="C490" s="400">
        <v>2</v>
      </c>
      <c r="D490" s="523"/>
      <c r="E490" s="412"/>
      <c r="F490" s="401" t="s">
        <v>531</v>
      </c>
      <c r="G490" s="402" t="s">
        <v>262</v>
      </c>
      <c r="H490" s="402" t="s">
        <v>558</v>
      </c>
      <c r="I490" s="399">
        <v>9</v>
      </c>
      <c r="J490" s="538">
        <v>41</v>
      </c>
      <c r="K490" s="529"/>
      <c r="L490" s="529"/>
    </row>
    <row r="491" spans="1:12" ht="14.1" customHeight="1">
      <c r="A491" s="402" t="s">
        <v>572</v>
      </c>
      <c r="B491" s="521" t="s">
        <v>571</v>
      </c>
      <c r="C491" s="400">
        <v>2</v>
      </c>
      <c r="D491" s="523"/>
      <c r="E491" s="412"/>
      <c r="F491" s="401" t="s">
        <v>532</v>
      </c>
      <c r="G491" s="402" t="s">
        <v>386</v>
      </c>
      <c r="H491" s="402" t="s">
        <v>558</v>
      </c>
      <c r="I491" s="519">
        <v>53</v>
      </c>
      <c r="J491" s="538">
        <v>205</v>
      </c>
      <c r="K491" s="529"/>
      <c r="L491" s="529"/>
    </row>
    <row r="492" spans="1:12" ht="14.1" customHeight="1">
      <c r="A492" s="402" t="s">
        <v>572</v>
      </c>
      <c r="B492" s="521" t="s">
        <v>571</v>
      </c>
      <c r="C492" s="400">
        <v>2</v>
      </c>
      <c r="D492" s="523"/>
      <c r="E492" s="412"/>
      <c r="F492" s="401" t="s">
        <v>533</v>
      </c>
      <c r="G492" s="402" t="s">
        <v>259</v>
      </c>
      <c r="H492" s="402" t="s">
        <v>558</v>
      </c>
      <c r="I492" s="519">
        <v>96</v>
      </c>
      <c r="J492" s="538">
        <v>205</v>
      </c>
      <c r="K492" s="529"/>
      <c r="L492" s="529"/>
    </row>
    <row r="493" spans="1:12" ht="14.1" customHeight="1">
      <c r="A493" s="402" t="s">
        <v>572</v>
      </c>
      <c r="B493" s="521" t="s">
        <v>571</v>
      </c>
      <c r="C493" s="400">
        <v>2</v>
      </c>
      <c r="D493" s="523"/>
      <c r="E493" s="412"/>
      <c r="F493" s="401" t="s">
        <v>534</v>
      </c>
      <c r="G493" s="402" t="s">
        <v>535</v>
      </c>
      <c r="H493" s="402" t="s">
        <v>558</v>
      </c>
      <c r="I493" s="519">
        <v>1.5</v>
      </c>
      <c r="J493" s="538" t="s">
        <v>198</v>
      </c>
      <c r="K493" s="529"/>
      <c r="L493" s="529"/>
    </row>
    <row r="494" spans="1:12" ht="14.1" customHeight="1">
      <c r="A494" s="402" t="s">
        <v>572</v>
      </c>
      <c r="B494" s="521" t="s">
        <v>571</v>
      </c>
      <c r="C494" s="400">
        <v>2</v>
      </c>
      <c r="D494" s="523"/>
      <c r="E494" s="400"/>
      <c r="F494" s="401" t="s">
        <v>536</v>
      </c>
      <c r="G494" s="399" t="s">
        <v>537</v>
      </c>
      <c r="H494" s="402" t="s">
        <v>175</v>
      </c>
      <c r="I494" s="519">
        <v>7</v>
      </c>
      <c r="J494" s="538">
        <v>205</v>
      </c>
      <c r="K494" s="529"/>
      <c r="L494" s="529"/>
    </row>
    <row r="495" spans="1:12" ht="14.1" customHeight="1">
      <c r="A495" s="402" t="s">
        <v>572</v>
      </c>
      <c r="B495" s="521" t="s">
        <v>571</v>
      </c>
      <c r="C495" s="400">
        <v>2</v>
      </c>
      <c r="D495" s="523"/>
      <c r="E495" s="400"/>
      <c r="F495" s="401" t="s">
        <v>538</v>
      </c>
      <c r="G495" s="399" t="s">
        <v>539</v>
      </c>
      <c r="H495" s="402" t="s">
        <v>175</v>
      </c>
      <c r="I495" s="519">
        <v>17</v>
      </c>
      <c r="J495" s="538">
        <v>205</v>
      </c>
      <c r="K495" s="529"/>
      <c r="L495" s="529"/>
    </row>
    <row r="496" spans="1:12" ht="14.1" customHeight="1">
      <c r="A496" s="402" t="s">
        <v>572</v>
      </c>
      <c r="B496" s="521" t="s">
        <v>571</v>
      </c>
      <c r="C496" s="400">
        <v>2</v>
      </c>
      <c r="D496" s="523"/>
      <c r="E496" s="400"/>
      <c r="F496" s="401" t="s">
        <v>540</v>
      </c>
      <c r="G496" s="402" t="s">
        <v>296</v>
      </c>
      <c r="H496" s="402" t="s">
        <v>558</v>
      </c>
      <c r="I496" s="519">
        <v>17</v>
      </c>
      <c r="J496" s="538">
        <v>123</v>
      </c>
      <c r="K496" s="529"/>
      <c r="L496" s="529"/>
    </row>
    <row r="497" spans="1:12" ht="14.1" customHeight="1">
      <c r="A497" s="402" t="s">
        <v>572</v>
      </c>
      <c r="B497" s="521" t="s">
        <v>571</v>
      </c>
      <c r="C497" s="400">
        <v>2</v>
      </c>
      <c r="D497" s="523"/>
      <c r="E497" s="400"/>
      <c r="F497" s="401" t="s">
        <v>541</v>
      </c>
      <c r="G497" s="402" t="s">
        <v>259</v>
      </c>
      <c r="H497" s="402" t="s">
        <v>558</v>
      </c>
      <c r="I497" s="519"/>
      <c r="J497" s="538" t="s">
        <v>198</v>
      </c>
      <c r="K497" s="529"/>
      <c r="L497" s="529"/>
    </row>
    <row r="498" spans="1:12" ht="14.1" customHeight="1">
      <c r="A498" s="402" t="s">
        <v>572</v>
      </c>
      <c r="B498" s="521" t="s">
        <v>571</v>
      </c>
      <c r="C498" s="400">
        <v>2</v>
      </c>
      <c r="D498" s="523"/>
      <c r="E498" s="400"/>
      <c r="F498" s="401" t="s">
        <v>542</v>
      </c>
      <c r="G498" s="402" t="s">
        <v>397</v>
      </c>
      <c r="H498" s="402" t="s">
        <v>559</v>
      </c>
      <c r="I498" s="519">
        <v>2</v>
      </c>
      <c r="J498" s="538">
        <v>205</v>
      </c>
      <c r="K498" s="529"/>
      <c r="L498" s="529"/>
    </row>
    <row r="499" spans="1:12" ht="14.1" customHeight="1">
      <c r="A499" s="402" t="s">
        <v>572</v>
      </c>
      <c r="B499" s="521" t="s">
        <v>571</v>
      </c>
      <c r="C499" s="400">
        <v>2</v>
      </c>
      <c r="D499" s="523"/>
      <c r="E499" s="400"/>
      <c r="F499" s="401" t="s">
        <v>543</v>
      </c>
      <c r="G499" s="402" t="s">
        <v>397</v>
      </c>
      <c r="H499" s="402" t="s">
        <v>559</v>
      </c>
      <c r="I499" s="519">
        <v>9</v>
      </c>
      <c r="J499" s="538">
        <v>205</v>
      </c>
      <c r="K499" s="529"/>
      <c r="L499" s="529"/>
    </row>
    <row r="500" spans="1:12" ht="14.1" customHeight="1">
      <c r="A500" s="402" t="s">
        <v>572</v>
      </c>
      <c r="B500" s="521" t="s">
        <v>571</v>
      </c>
      <c r="C500" s="400">
        <v>2</v>
      </c>
      <c r="D500" s="523"/>
      <c r="E500" s="400"/>
      <c r="F500" s="401" t="s">
        <v>544</v>
      </c>
      <c r="G500" s="403" t="s">
        <v>397</v>
      </c>
      <c r="H500" s="402" t="s">
        <v>559</v>
      </c>
      <c r="I500" s="519">
        <v>12</v>
      </c>
      <c r="J500" s="538">
        <v>205</v>
      </c>
      <c r="K500" s="529"/>
      <c r="L500" s="529"/>
    </row>
    <row r="501" spans="1:12" ht="14.1" customHeight="1">
      <c r="A501" s="402" t="s">
        <v>572</v>
      </c>
      <c r="B501" s="521" t="s">
        <v>571</v>
      </c>
      <c r="C501" s="400">
        <v>2</v>
      </c>
      <c r="D501" s="523"/>
      <c r="E501" s="400"/>
      <c r="F501" s="401" t="s">
        <v>545</v>
      </c>
      <c r="G501" s="404" t="s">
        <v>546</v>
      </c>
      <c r="H501" s="338" t="s">
        <v>558</v>
      </c>
      <c r="I501" s="519">
        <v>30</v>
      </c>
      <c r="J501" s="538">
        <v>123</v>
      </c>
      <c r="K501" s="529"/>
      <c r="L501" s="529"/>
    </row>
    <row r="502" spans="1:12" ht="14.1" customHeight="1">
      <c r="A502" s="402" t="s">
        <v>600</v>
      </c>
      <c r="B502" s="521" t="s">
        <v>641</v>
      </c>
      <c r="C502" s="405">
        <v>2</v>
      </c>
      <c r="D502" s="413"/>
      <c r="E502" s="412" t="s">
        <v>585</v>
      </c>
      <c r="F502" s="401" t="s">
        <v>601</v>
      </c>
      <c r="G502" s="402" t="s">
        <v>267</v>
      </c>
      <c r="H502" s="402" t="s">
        <v>550</v>
      </c>
      <c r="I502" s="399">
        <v>8.4</v>
      </c>
      <c r="J502" s="538">
        <v>205</v>
      </c>
      <c r="K502" s="529"/>
      <c r="L502" s="529"/>
    </row>
    <row r="503" spans="1:12" ht="14.1" customHeight="1">
      <c r="A503" s="402" t="s">
        <v>600</v>
      </c>
      <c r="B503" s="521" t="s">
        <v>641</v>
      </c>
      <c r="C503" s="405">
        <v>2</v>
      </c>
      <c r="D503" s="413"/>
      <c r="E503" s="412" t="s">
        <v>585</v>
      </c>
      <c r="F503" s="401" t="s">
        <v>602</v>
      </c>
      <c r="G503" s="402" t="s">
        <v>409</v>
      </c>
      <c r="H503" s="402" t="s">
        <v>552</v>
      </c>
      <c r="I503" s="399">
        <v>80.599999999999994</v>
      </c>
      <c r="J503" s="538">
        <v>205</v>
      </c>
      <c r="K503" s="529"/>
      <c r="L503" s="529"/>
    </row>
    <row r="504" spans="1:12" ht="14.1" customHeight="1">
      <c r="A504" s="402" t="s">
        <v>600</v>
      </c>
      <c r="B504" s="521" t="s">
        <v>641</v>
      </c>
      <c r="C504" s="405">
        <v>2</v>
      </c>
      <c r="D504" s="413"/>
      <c r="E504" s="412" t="s">
        <v>585</v>
      </c>
      <c r="F504" s="401" t="s">
        <v>603</v>
      </c>
      <c r="G504" s="402" t="s">
        <v>369</v>
      </c>
      <c r="H504" s="402" t="s">
        <v>552</v>
      </c>
      <c r="I504" s="519">
        <v>55</v>
      </c>
      <c r="J504" s="538">
        <v>205</v>
      </c>
      <c r="K504" s="529"/>
      <c r="L504" s="529"/>
    </row>
    <row r="505" spans="1:12" ht="14.1" customHeight="1">
      <c r="A505" s="402" t="s">
        <v>600</v>
      </c>
      <c r="B505" s="521" t="s">
        <v>641</v>
      </c>
      <c r="C505" s="405">
        <v>2</v>
      </c>
      <c r="D505" s="413"/>
      <c r="E505" s="412" t="s">
        <v>585</v>
      </c>
      <c r="F505" s="401" t="s">
        <v>604</v>
      </c>
      <c r="G505" s="402" t="s">
        <v>310</v>
      </c>
      <c r="H505" s="402" t="s">
        <v>575</v>
      </c>
      <c r="I505" s="519">
        <v>70</v>
      </c>
      <c r="J505" s="538">
        <v>205</v>
      </c>
      <c r="K505" s="529"/>
      <c r="L505" s="529"/>
    </row>
    <row r="506" spans="1:12" ht="14.1" customHeight="1">
      <c r="A506" s="402" t="s">
        <v>600</v>
      </c>
      <c r="B506" s="521" t="s">
        <v>641</v>
      </c>
      <c r="C506" s="405">
        <v>2</v>
      </c>
      <c r="D506" s="413"/>
      <c r="E506" s="412" t="s">
        <v>585</v>
      </c>
      <c r="F506" s="401" t="s">
        <v>605</v>
      </c>
      <c r="G506" s="402" t="s">
        <v>368</v>
      </c>
      <c r="H506" s="402" t="s">
        <v>552</v>
      </c>
      <c r="I506" s="519">
        <v>8.4</v>
      </c>
      <c r="J506" s="538">
        <v>41</v>
      </c>
      <c r="K506" s="529"/>
      <c r="L506" s="529"/>
    </row>
    <row r="507" spans="1:12" ht="14.1" customHeight="1">
      <c r="A507" s="402" t="s">
        <v>600</v>
      </c>
      <c r="B507" s="521" t="s">
        <v>641</v>
      </c>
      <c r="C507" s="405">
        <v>2</v>
      </c>
      <c r="D507" s="413"/>
      <c r="E507" s="400" t="s">
        <v>585</v>
      </c>
      <c r="F507" s="401" t="s">
        <v>606</v>
      </c>
      <c r="G507" s="402" t="s">
        <v>368</v>
      </c>
      <c r="H507" s="402" t="s">
        <v>551</v>
      </c>
      <c r="I507" s="519">
        <v>8.4</v>
      </c>
      <c r="J507" s="538">
        <v>41</v>
      </c>
      <c r="K507" s="529"/>
      <c r="L507" s="529"/>
    </row>
    <row r="508" spans="1:12" ht="14.1" customHeight="1">
      <c r="A508" s="402" t="s">
        <v>600</v>
      </c>
      <c r="B508" s="521" t="s">
        <v>641</v>
      </c>
      <c r="C508" s="405">
        <v>2</v>
      </c>
      <c r="D508" s="413"/>
      <c r="E508" s="400" t="s">
        <v>585</v>
      </c>
      <c r="F508" s="401" t="s">
        <v>607</v>
      </c>
      <c r="G508" s="402" t="s">
        <v>369</v>
      </c>
      <c r="H508" s="402" t="s">
        <v>552</v>
      </c>
      <c r="I508" s="519">
        <v>55</v>
      </c>
      <c r="J508" s="538">
        <v>205</v>
      </c>
      <c r="K508" s="529"/>
      <c r="L508" s="529"/>
    </row>
    <row r="509" spans="1:12" ht="14.1" customHeight="1">
      <c r="A509" s="402" t="s">
        <v>600</v>
      </c>
      <c r="B509" s="521" t="s">
        <v>641</v>
      </c>
      <c r="C509" s="405">
        <v>2</v>
      </c>
      <c r="D509" s="413"/>
      <c r="E509" s="400" t="s">
        <v>585</v>
      </c>
      <c r="F509" s="401" t="s">
        <v>608</v>
      </c>
      <c r="G509" s="402" t="s">
        <v>462</v>
      </c>
      <c r="H509" s="402" t="s">
        <v>551</v>
      </c>
      <c r="I509" s="519">
        <v>9.9</v>
      </c>
      <c r="J509" s="538">
        <v>205</v>
      </c>
      <c r="K509" s="529"/>
      <c r="L509" s="529"/>
    </row>
    <row r="510" spans="1:12" ht="14.1" customHeight="1">
      <c r="A510" s="402" t="s">
        <v>600</v>
      </c>
      <c r="B510" s="521" t="s">
        <v>641</v>
      </c>
      <c r="C510" s="405">
        <v>2</v>
      </c>
      <c r="D510" s="413"/>
      <c r="E510" s="400" t="s">
        <v>585</v>
      </c>
      <c r="F510" s="401" t="s">
        <v>609</v>
      </c>
      <c r="G510" s="402" t="s">
        <v>610</v>
      </c>
      <c r="H510" s="402" t="s">
        <v>552</v>
      </c>
      <c r="I510" s="519">
        <v>55</v>
      </c>
      <c r="J510" s="538">
        <v>123</v>
      </c>
      <c r="K510" s="529"/>
      <c r="L510" s="529"/>
    </row>
    <row r="511" spans="1:12" ht="14.1" customHeight="1">
      <c r="A511" s="402" t="s">
        <v>600</v>
      </c>
      <c r="B511" s="521" t="s">
        <v>641</v>
      </c>
      <c r="C511" s="405">
        <v>2</v>
      </c>
      <c r="D511" s="413"/>
      <c r="E511" s="400" t="s">
        <v>585</v>
      </c>
      <c r="F511" s="401" t="s">
        <v>611</v>
      </c>
      <c r="G511" s="402" t="s">
        <v>369</v>
      </c>
      <c r="H511" s="402" t="s">
        <v>552</v>
      </c>
      <c r="I511" s="519">
        <v>55</v>
      </c>
      <c r="J511" s="538">
        <v>205</v>
      </c>
      <c r="K511" s="529"/>
      <c r="L511" s="529"/>
    </row>
    <row r="512" spans="1:12" ht="14.1" customHeight="1">
      <c r="A512" s="402" t="s">
        <v>600</v>
      </c>
      <c r="B512" s="521" t="s">
        <v>641</v>
      </c>
      <c r="C512" s="405">
        <v>2</v>
      </c>
      <c r="D512" s="413"/>
      <c r="E512" s="400" t="s">
        <v>585</v>
      </c>
      <c r="F512" s="401" t="s">
        <v>612</v>
      </c>
      <c r="G512" s="402" t="s">
        <v>369</v>
      </c>
      <c r="H512" s="402" t="s">
        <v>552</v>
      </c>
      <c r="I512" s="519">
        <v>55</v>
      </c>
      <c r="J512" s="538">
        <v>205</v>
      </c>
      <c r="K512" s="529"/>
      <c r="L512" s="529"/>
    </row>
    <row r="513" spans="1:12" ht="14.1" customHeight="1">
      <c r="A513" s="402" t="s">
        <v>600</v>
      </c>
      <c r="B513" s="521" t="s">
        <v>641</v>
      </c>
      <c r="C513" s="405">
        <v>2</v>
      </c>
      <c r="D513" s="413"/>
      <c r="E513" s="400" t="s">
        <v>585</v>
      </c>
      <c r="F513" s="401" t="s">
        <v>613</v>
      </c>
      <c r="G513" s="402" t="s">
        <v>369</v>
      </c>
      <c r="H513" s="402" t="s">
        <v>552</v>
      </c>
      <c r="I513" s="519">
        <v>55</v>
      </c>
      <c r="J513" s="538">
        <v>123</v>
      </c>
      <c r="K513" s="529"/>
      <c r="L513" s="529"/>
    </row>
    <row r="514" spans="1:12" ht="14.1" customHeight="1">
      <c r="A514" s="402" t="s">
        <v>600</v>
      </c>
      <c r="B514" s="521" t="s">
        <v>641</v>
      </c>
      <c r="C514" s="405">
        <v>2</v>
      </c>
      <c r="D514" s="413"/>
      <c r="E514" s="400" t="s">
        <v>585</v>
      </c>
      <c r="F514" s="401" t="s">
        <v>614</v>
      </c>
      <c r="G514" s="402" t="s">
        <v>267</v>
      </c>
      <c r="H514" s="402" t="s">
        <v>550</v>
      </c>
      <c r="I514" s="519">
        <v>6.8</v>
      </c>
      <c r="J514" s="538">
        <v>205</v>
      </c>
      <c r="K514" s="529"/>
      <c r="L514" s="529"/>
    </row>
    <row r="515" spans="1:12" ht="14.1" customHeight="1">
      <c r="A515" s="402" t="s">
        <v>600</v>
      </c>
      <c r="B515" s="521" t="s">
        <v>641</v>
      </c>
      <c r="C515" s="405">
        <v>2</v>
      </c>
      <c r="D515" s="413"/>
      <c r="E515" s="400" t="s">
        <v>585</v>
      </c>
      <c r="F515" s="401" t="s">
        <v>615</v>
      </c>
      <c r="G515" s="402" t="s">
        <v>616</v>
      </c>
      <c r="H515" s="402" t="s">
        <v>552</v>
      </c>
      <c r="I515" s="519">
        <v>117.5</v>
      </c>
      <c r="J515" s="538">
        <v>205</v>
      </c>
      <c r="K515" s="529"/>
      <c r="L515" s="529"/>
    </row>
    <row r="516" spans="1:12" ht="14.1" customHeight="1">
      <c r="A516" s="402" t="s">
        <v>600</v>
      </c>
      <c r="B516" s="521" t="s">
        <v>641</v>
      </c>
      <c r="C516" s="405">
        <v>2</v>
      </c>
      <c r="D516" s="413"/>
      <c r="E516" s="400" t="s">
        <v>585</v>
      </c>
      <c r="F516" s="401"/>
      <c r="G516" s="402" t="s">
        <v>587</v>
      </c>
      <c r="H516" s="402" t="s">
        <v>552</v>
      </c>
      <c r="I516" s="519">
        <v>4.5999999999999996</v>
      </c>
      <c r="J516" s="538">
        <v>205</v>
      </c>
      <c r="K516" s="529"/>
      <c r="L516" s="529"/>
    </row>
    <row r="517" spans="1:12" ht="14.1" customHeight="1">
      <c r="A517" s="402" t="s">
        <v>600</v>
      </c>
      <c r="B517" s="521" t="s">
        <v>641</v>
      </c>
      <c r="C517" s="405">
        <v>2</v>
      </c>
      <c r="D517" s="413"/>
      <c r="E517" s="400" t="s">
        <v>585</v>
      </c>
      <c r="F517" s="401" t="s">
        <v>617</v>
      </c>
      <c r="G517" s="402" t="s">
        <v>379</v>
      </c>
      <c r="H517" s="402" t="s">
        <v>552</v>
      </c>
      <c r="I517" s="519">
        <v>13.6</v>
      </c>
      <c r="J517" s="538">
        <v>123</v>
      </c>
      <c r="K517" s="529"/>
      <c r="L517" s="529"/>
    </row>
    <row r="518" spans="1:12" ht="14.1" customHeight="1">
      <c r="A518" s="402" t="s">
        <v>600</v>
      </c>
      <c r="B518" s="521" t="s">
        <v>641</v>
      </c>
      <c r="C518" s="405">
        <v>2</v>
      </c>
      <c r="D518" s="413"/>
      <c r="E518" s="400" t="s">
        <v>585</v>
      </c>
      <c r="F518" s="401" t="s">
        <v>618</v>
      </c>
      <c r="G518" s="402" t="s">
        <v>409</v>
      </c>
      <c r="H518" s="402" t="s">
        <v>552</v>
      </c>
      <c r="I518" s="519">
        <v>20.2</v>
      </c>
      <c r="J518" s="538">
        <v>205</v>
      </c>
      <c r="K518" s="529"/>
      <c r="L518" s="529"/>
    </row>
    <row r="519" spans="1:12" ht="14.1" customHeight="1">
      <c r="A519" s="402" t="s">
        <v>600</v>
      </c>
      <c r="B519" s="521" t="s">
        <v>641</v>
      </c>
      <c r="C519" s="405">
        <v>2</v>
      </c>
      <c r="D519" s="413"/>
      <c r="E519" s="400" t="s">
        <v>585</v>
      </c>
      <c r="F519" s="401" t="s">
        <v>619</v>
      </c>
      <c r="G519" s="402" t="s">
        <v>368</v>
      </c>
      <c r="H519" s="402" t="s">
        <v>552</v>
      </c>
      <c r="I519" s="519">
        <v>8.8000000000000007</v>
      </c>
      <c r="J519" s="538">
        <v>41</v>
      </c>
      <c r="K519" s="529"/>
      <c r="L519" s="529"/>
    </row>
    <row r="520" spans="1:12" ht="14.1" customHeight="1">
      <c r="A520" s="402" t="s">
        <v>600</v>
      </c>
      <c r="B520" s="521" t="s">
        <v>641</v>
      </c>
      <c r="C520" s="405">
        <v>2</v>
      </c>
      <c r="D520" s="413"/>
      <c r="E520" s="400" t="s">
        <v>585</v>
      </c>
      <c r="F520" s="401" t="s">
        <v>620</v>
      </c>
      <c r="G520" s="402" t="s">
        <v>576</v>
      </c>
      <c r="H520" s="402" t="s">
        <v>552</v>
      </c>
      <c r="I520" s="519">
        <v>8.6</v>
      </c>
      <c r="J520" s="538">
        <v>123</v>
      </c>
      <c r="K520" s="529"/>
      <c r="L520" s="529"/>
    </row>
    <row r="521" spans="1:12" ht="14.1" customHeight="1">
      <c r="A521" s="402" t="s">
        <v>600</v>
      </c>
      <c r="B521" s="521" t="s">
        <v>641</v>
      </c>
      <c r="C521" s="405">
        <v>2</v>
      </c>
      <c r="D521" s="413"/>
      <c r="E521" s="400" t="s">
        <v>585</v>
      </c>
      <c r="F521" s="401" t="s">
        <v>621</v>
      </c>
      <c r="G521" s="402" t="s">
        <v>433</v>
      </c>
      <c r="H521" s="402" t="s">
        <v>552</v>
      </c>
      <c r="I521" s="519">
        <v>9.3000000000000007</v>
      </c>
      <c r="J521" s="538" t="s">
        <v>198</v>
      </c>
      <c r="K521" s="529"/>
      <c r="L521" s="529"/>
    </row>
    <row r="522" spans="1:12" ht="14.1" customHeight="1">
      <c r="A522" s="402" t="s">
        <v>600</v>
      </c>
      <c r="B522" s="521" t="s">
        <v>641</v>
      </c>
      <c r="C522" s="405">
        <v>2</v>
      </c>
      <c r="D522" s="413"/>
      <c r="E522" s="400" t="s">
        <v>585</v>
      </c>
      <c r="F522" s="401"/>
      <c r="G522" s="402" t="s">
        <v>622</v>
      </c>
      <c r="H522" s="402" t="s">
        <v>551</v>
      </c>
      <c r="I522" s="519">
        <v>0.7</v>
      </c>
      <c r="J522" s="538" t="s">
        <v>198</v>
      </c>
      <c r="K522" s="529"/>
      <c r="L522" s="529"/>
    </row>
    <row r="523" spans="1:12" ht="14.1" customHeight="1">
      <c r="A523" s="402" t="s">
        <v>600</v>
      </c>
      <c r="B523" s="521" t="s">
        <v>641</v>
      </c>
      <c r="C523" s="405">
        <v>2</v>
      </c>
      <c r="D523" s="413"/>
      <c r="E523" s="400" t="s">
        <v>585</v>
      </c>
      <c r="F523" s="401" t="s">
        <v>623</v>
      </c>
      <c r="G523" s="402" t="s">
        <v>624</v>
      </c>
      <c r="H523" s="402" t="s">
        <v>550</v>
      </c>
      <c r="I523" s="519">
        <v>17.2</v>
      </c>
      <c r="J523" s="538">
        <v>123</v>
      </c>
      <c r="K523" s="529"/>
      <c r="L523" s="529"/>
    </row>
    <row r="524" spans="1:12" ht="14.1" customHeight="1">
      <c r="A524" s="402" t="s">
        <v>600</v>
      </c>
      <c r="B524" s="521" t="s">
        <v>641</v>
      </c>
      <c r="C524" s="405">
        <v>2</v>
      </c>
      <c r="D524" s="413"/>
      <c r="E524" s="400" t="s">
        <v>585</v>
      </c>
      <c r="F524" s="401" t="s">
        <v>625</v>
      </c>
      <c r="G524" s="402" t="s">
        <v>626</v>
      </c>
      <c r="H524" s="402" t="s">
        <v>552</v>
      </c>
      <c r="I524" s="519">
        <v>8.9</v>
      </c>
      <c r="J524" s="538">
        <v>123</v>
      </c>
      <c r="K524" s="529"/>
      <c r="L524" s="529"/>
    </row>
    <row r="525" spans="1:12" ht="14.1" customHeight="1">
      <c r="A525" s="402" t="s">
        <v>600</v>
      </c>
      <c r="B525" s="521" t="s">
        <v>641</v>
      </c>
      <c r="C525" s="405">
        <v>2</v>
      </c>
      <c r="D525" s="413"/>
      <c r="E525" s="400" t="s">
        <v>585</v>
      </c>
      <c r="F525" s="401" t="s">
        <v>627</v>
      </c>
      <c r="G525" s="402" t="s">
        <v>368</v>
      </c>
      <c r="H525" s="402" t="s">
        <v>552</v>
      </c>
      <c r="I525" s="519">
        <v>6</v>
      </c>
      <c r="J525" s="538">
        <v>41</v>
      </c>
      <c r="K525" s="529"/>
      <c r="L525" s="529"/>
    </row>
    <row r="526" spans="1:12" ht="14.1" customHeight="1">
      <c r="A526" s="402" t="s">
        <v>600</v>
      </c>
      <c r="B526" s="521" t="s">
        <v>641</v>
      </c>
      <c r="C526" s="405">
        <v>2</v>
      </c>
      <c r="D526" s="413"/>
      <c r="E526" s="400" t="s">
        <v>585</v>
      </c>
      <c r="F526" s="401" t="s">
        <v>628</v>
      </c>
      <c r="G526" s="402" t="s">
        <v>367</v>
      </c>
      <c r="H526" s="402" t="s">
        <v>551</v>
      </c>
      <c r="I526" s="519">
        <v>2.2999999999999998</v>
      </c>
      <c r="J526" s="538">
        <v>205</v>
      </c>
      <c r="K526" s="529"/>
      <c r="L526" s="529"/>
    </row>
    <row r="527" spans="1:12" ht="14.1" customHeight="1">
      <c r="A527" s="402" t="s">
        <v>600</v>
      </c>
      <c r="B527" s="521" t="s">
        <v>641</v>
      </c>
      <c r="C527" s="405">
        <v>2</v>
      </c>
      <c r="D527" s="413"/>
      <c r="E527" s="400" t="s">
        <v>585</v>
      </c>
      <c r="F527" s="401" t="s">
        <v>629</v>
      </c>
      <c r="G527" s="402" t="s">
        <v>630</v>
      </c>
      <c r="H527" s="402" t="s">
        <v>551</v>
      </c>
      <c r="I527" s="519">
        <v>5.0999999999999996</v>
      </c>
      <c r="J527" s="538">
        <v>205</v>
      </c>
      <c r="K527" s="529"/>
      <c r="L527" s="529"/>
    </row>
    <row r="528" spans="1:12" ht="14.1" customHeight="1">
      <c r="A528" s="402" t="s">
        <v>600</v>
      </c>
      <c r="B528" s="521" t="s">
        <v>641</v>
      </c>
      <c r="C528" s="405">
        <v>2</v>
      </c>
      <c r="D528" s="413"/>
      <c r="E528" s="400" t="s">
        <v>585</v>
      </c>
      <c r="F528" s="401"/>
      <c r="G528" s="402" t="s">
        <v>581</v>
      </c>
      <c r="H528" s="402" t="s">
        <v>552</v>
      </c>
      <c r="I528" s="519">
        <v>19.600000000000001</v>
      </c>
      <c r="J528" s="538">
        <v>205</v>
      </c>
      <c r="K528" s="529"/>
      <c r="L528" s="529"/>
    </row>
    <row r="529" spans="1:12" ht="14.1" customHeight="1">
      <c r="A529" s="402" t="s">
        <v>600</v>
      </c>
      <c r="B529" s="521" t="s">
        <v>641</v>
      </c>
      <c r="C529" s="405">
        <v>2</v>
      </c>
      <c r="D529" s="413"/>
      <c r="E529" s="400" t="s">
        <v>585</v>
      </c>
      <c r="F529" s="401" t="s">
        <v>631</v>
      </c>
      <c r="G529" s="402" t="s">
        <v>369</v>
      </c>
      <c r="H529" s="402" t="s">
        <v>552</v>
      </c>
      <c r="I529" s="519">
        <v>57</v>
      </c>
      <c r="J529" s="538">
        <v>123</v>
      </c>
      <c r="K529" s="529"/>
      <c r="L529" s="529"/>
    </row>
    <row r="530" spans="1:12" ht="14.1" customHeight="1">
      <c r="A530" s="402" t="s">
        <v>600</v>
      </c>
      <c r="B530" s="521" t="s">
        <v>641</v>
      </c>
      <c r="C530" s="405">
        <v>2</v>
      </c>
      <c r="D530" s="413"/>
      <c r="E530" s="400" t="s">
        <v>585</v>
      </c>
      <c r="F530" s="401" t="s">
        <v>632</v>
      </c>
      <c r="G530" s="402" t="s">
        <v>369</v>
      </c>
      <c r="H530" s="402" t="s">
        <v>552</v>
      </c>
      <c r="I530" s="519">
        <v>57</v>
      </c>
      <c r="J530" s="538">
        <v>123</v>
      </c>
      <c r="K530" s="529"/>
      <c r="L530" s="529"/>
    </row>
    <row r="531" spans="1:12" ht="14.1" customHeight="1">
      <c r="A531" s="402" t="s">
        <v>600</v>
      </c>
      <c r="B531" s="521" t="s">
        <v>641</v>
      </c>
      <c r="C531" s="405">
        <v>2</v>
      </c>
      <c r="D531" s="413"/>
      <c r="E531" s="412" t="s">
        <v>585</v>
      </c>
      <c r="F531" s="401" t="s">
        <v>633</v>
      </c>
      <c r="G531" s="402" t="s">
        <v>369</v>
      </c>
      <c r="H531" s="402" t="s">
        <v>552</v>
      </c>
      <c r="I531" s="399">
        <v>57</v>
      </c>
      <c r="J531" s="538">
        <v>205</v>
      </c>
      <c r="K531" s="529"/>
      <c r="L531" s="529"/>
    </row>
    <row r="532" spans="1:12" ht="14.1" customHeight="1">
      <c r="A532" s="402" t="s">
        <v>600</v>
      </c>
      <c r="B532" s="521" t="s">
        <v>641</v>
      </c>
      <c r="C532" s="405">
        <v>2</v>
      </c>
      <c r="D532" s="413"/>
      <c r="E532" s="412" t="s">
        <v>585</v>
      </c>
      <c r="F532" s="401" t="s">
        <v>634</v>
      </c>
      <c r="G532" s="402" t="s">
        <v>462</v>
      </c>
      <c r="H532" s="402" t="s">
        <v>551</v>
      </c>
      <c r="I532" s="399">
        <v>9.6999999999999993</v>
      </c>
      <c r="J532" s="538">
        <v>205</v>
      </c>
      <c r="K532" s="529"/>
      <c r="L532" s="529"/>
    </row>
    <row r="533" spans="1:12" ht="14.1" customHeight="1">
      <c r="A533" s="402" t="s">
        <v>600</v>
      </c>
      <c r="B533" s="521" t="s">
        <v>641</v>
      </c>
      <c r="C533" s="405">
        <v>2</v>
      </c>
      <c r="D533" s="413"/>
      <c r="E533" s="412" t="s">
        <v>585</v>
      </c>
      <c r="F533" s="401" t="s">
        <v>635</v>
      </c>
      <c r="G533" s="402" t="s">
        <v>462</v>
      </c>
      <c r="H533" s="402" t="s">
        <v>551</v>
      </c>
      <c r="I533" s="519">
        <v>9.5</v>
      </c>
      <c r="J533" s="538">
        <v>205</v>
      </c>
      <c r="K533" s="529"/>
      <c r="L533" s="529"/>
    </row>
    <row r="534" spans="1:12" ht="14.1" customHeight="1">
      <c r="A534" s="402" t="s">
        <v>600</v>
      </c>
      <c r="B534" s="521" t="s">
        <v>641</v>
      </c>
      <c r="C534" s="405">
        <v>2</v>
      </c>
      <c r="D534" s="413"/>
      <c r="E534" s="412" t="s">
        <v>585</v>
      </c>
      <c r="F534" s="401" t="s">
        <v>636</v>
      </c>
      <c r="G534" s="402" t="s">
        <v>368</v>
      </c>
      <c r="H534" s="402" t="s">
        <v>551</v>
      </c>
      <c r="I534" s="519">
        <v>6</v>
      </c>
      <c r="J534" s="538">
        <v>41</v>
      </c>
      <c r="K534" s="529"/>
      <c r="L534" s="529"/>
    </row>
    <row r="535" spans="1:12" ht="14.1" customHeight="1">
      <c r="A535" s="402" t="s">
        <v>600</v>
      </c>
      <c r="B535" s="521" t="s">
        <v>641</v>
      </c>
      <c r="C535" s="405">
        <v>2</v>
      </c>
      <c r="D535" s="413"/>
      <c r="E535" s="412">
        <v>1</v>
      </c>
      <c r="F535" s="401" t="s">
        <v>637</v>
      </c>
      <c r="G535" s="402" t="s">
        <v>638</v>
      </c>
      <c r="H535" s="402" t="s">
        <v>550</v>
      </c>
      <c r="I535" s="519">
        <v>30.6</v>
      </c>
      <c r="J535" s="538">
        <v>205</v>
      </c>
      <c r="K535" s="529"/>
      <c r="L535" s="529"/>
    </row>
    <row r="536" spans="1:12" ht="14.1" customHeight="1">
      <c r="A536" s="402" t="s">
        <v>600</v>
      </c>
      <c r="B536" s="521" t="s">
        <v>641</v>
      </c>
      <c r="C536" s="405">
        <v>2</v>
      </c>
      <c r="D536" s="413"/>
      <c r="E536" s="400" t="s">
        <v>585</v>
      </c>
      <c r="F536" s="401">
        <v>3</v>
      </c>
      <c r="G536" s="402" t="s">
        <v>639</v>
      </c>
      <c r="H536" s="402" t="s">
        <v>551</v>
      </c>
      <c r="I536" s="519">
        <v>20.7</v>
      </c>
      <c r="J536" s="538">
        <v>205</v>
      </c>
      <c r="K536" s="529"/>
      <c r="L536" s="529"/>
    </row>
    <row r="537" spans="1:12" ht="14.1" customHeight="1">
      <c r="A537" s="402" t="s">
        <v>600</v>
      </c>
      <c r="B537" s="521" t="s">
        <v>641</v>
      </c>
      <c r="C537" s="405">
        <v>2</v>
      </c>
      <c r="D537" s="413"/>
      <c r="E537" s="400" t="s">
        <v>585</v>
      </c>
      <c r="F537" s="401">
        <v>14</v>
      </c>
      <c r="G537" s="402" t="s">
        <v>640</v>
      </c>
      <c r="H537" s="402" t="s">
        <v>551</v>
      </c>
      <c r="I537" s="519">
        <v>8.3000000000000007</v>
      </c>
      <c r="J537" s="538">
        <v>205</v>
      </c>
      <c r="K537" s="529"/>
      <c r="L537" s="529"/>
    </row>
    <row r="538" spans="1:12" ht="14.1" customHeight="1">
      <c r="A538" s="402" t="s">
        <v>600</v>
      </c>
      <c r="B538" s="521" t="s">
        <v>641</v>
      </c>
      <c r="C538" s="405">
        <v>2</v>
      </c>
      <c r="D538" s="413"/>
      <c r="E538" s="400" t="s">
        <v>585</v>
      </c>
      <c r="F538" s="401">
        <v>15</v>
      </c>
      <c r="G538" s="402" t="s">
        <v>367</v>
      </c>
      <c r="H538" s="402" t="s">
        <v>551</v>
      </c>
      <c r="I538" s="519">
        <v>7.5</v>
      </c>
      <c r="J538" s="538">
        <v>205</v>
      </c>
      <c r="K538" s="529"/>
      <c r="L538" s="529"/>
    </row>
    <row r="539" spans="1:12" ht="14.1" customHeight="1">
      <c r="A539" s="402" t="s">
        <v>600</v>
      </c>
      <c r="B539" s="521" t="s">
        <v>641</v>
      </c>
      <c r="C539" s="405">
        <v>2</v>
      </c>
      <c r="D539" s="413"/>
      <c r="E539" s="400" t="s">
        <v>585</v>
      </c>
      <c r="F539" s="401">
        <v>16</v>
      </c>
      <c r="G539" s="402" t="s">
        <v>369</v>
      </c>
      <c r="H539" s="402" t="s">
        <v>550</v>
      </c>
      <c r="I539" s="519">
        <v>70.7</v>
      </c>
      <c r="J539" s="538">
        <v>123</v>
      </c>
      <c r="K539" s="529"/>
      <c r="L539" s="529"/>
    </row>
    <row r="540" spans="1:12" ht="14.1" customHeight="1">
      <c r="A540" s="402" t="s">
        <v>642</v>
      </c>
      <c r="B540" s="402" t="s">
        <v>643</v>
      </c>
      <c r="C540" s="405">
        <v>2</v>
      </c>
      <c r="D540" s="413"/>
      <c r="E540" s="400" t="s">
        <v>585</v>
      </c>
      <c r="F540" s="401" t="s">
        <v>644</v>
      </c>
      <c r="G540" s="402" t="s">
        <v>267</v>
      </c>
      <c r="H540" s="402" t="s">
        <v>550</v>
      </c>
      <c r="I540" s="519">
        <v>19.29</v>
      </c>
      <c r="J540" s="538">
        <v>205</v>
      </c>
      <c r="K540" s="529"/>
      <c r="L540" s="529"/>
    </row>
    <row r="541" spans="1:12" ht="14.1" customHeight="1">
      <c r="A541" s="402" t="s">
        <v>642</v>
      </c>
      <c r="B541" s="402" t="s">
        <v>643</v>
      </c>
      <c r="C541" s="405">
        <v>2</v>
      </c>
      <c r="D541" s="413"/>
      <c r="E541" s="400" t="s">
        <v>585</v>
      </c>
      <c r="F541" s="401" t="s">
        <v>645</v>
      </c>
      <c r="G541" s="402" t="s">
        <v>267</v>
      </c>
      <c r="H541" s="402" t="s">
        <v>550</v>
      </c>
      <c r="I541" s="519">
        <v>18.8</v>
      </c>
      <c r="J541" s="538">
        <v>205</v>
      </c>
      <c r="K541" s="529"/>
      <c r="L541" s="529"/>
    </row>
    <row r="542" spans="1:12" ht="14.1" customHeight="1">
      <c r="A542" s="402" t="s">
        <v>642</v>
      </c>
      <c r="B542" s="402" t="s">
        <v>643</v>
      </c>
      <c r="C542" s="405">
        <v>2</v>
      </c>
      <c r="D542" s="413"/>
      <c r="E542" s="400" t="s">
        <v>585</v>
      </c>
      <c r="F542" s="401" t="s">
        <v>646</v>
      </c>
      <c r="G542" s="402" t="s">
        <v>382</v>
      </c>
      <c r="H542" s="402" t="s">
        <v>552</v>
      </c>
      <c r="I542" s="519">
        <v>84</v>
      </c>
      <c r="J542" s="538">
        <v>205</v>
      </c>
      <c r="K542" s="529"/>
      <c r="L542" s="529"/>
    </row>
    <row r="543" spans="1:12" ht="14.1" customHeight="1">
      <c r="A543" s="402" t="s">
        <v>642</v>
      </c>
      <c r="B543" s="402" t="s">
        <v>643</v>
      </c>
      <c r="C543" s="405">
        <v>2</v>
      </c>
      <c r="D543" s="413"/>
      <c r="E543" s="400" t="s">
        <v>585</v>
      </c>
      <c r="F543" s="401" t="s">
        <v>647</v>
      </c>
      <c r="G543" s="402" t="s">
        <v>409</v>
      </c>
      <c r="H543" s="402" t="s">
        <v>552</v>
      </c>
      <c r="I543" s="519">
        <v>68.599999999999994</v>
      </c>
      <c r="J543" s="538">
        <v>205</v>
      </c>
      <c r="K543" s="529"/>
      <c r="L543" s="529"/>
    </row>
    <row r="544" spans="1:12" ht="14.1" customHeight="1">
      <c r="A544" s="402" t="s">
        <v>642</v>
      </c>
      <c r="B544" s="402" t="s">
        <v>643</v>
      </c>
      <c r="C544" s="405">
        <v>2</v>
      </c>
      <c r="D544" s="413"/>
      <c r="E544" s="400" t="s">
        <v>585</v>
      </c>
      <c r="F544" s="401" t="s">
        <v>648</v>
      </c>
      <c r="G544" s="402" t="s">
        <v>409</v>
      </c>
      <c r="H544" s="402" t="s">
        <v>552</v>
      </c>
      <c r="I544" s="519">
        <v>59.2</v>
      </c>
      <c r="J544" s="538">
        <v>205</v>
      </c>
      <c r="K544" s="529"/>
      <c r="L544" s="529"/>
    </row>
    <row r="545" spans="1:12" ht="14.1" customHeight="1">
      <c r="A545" s="402" t="s">
        <v>642</v>
      </c>
      <c r="B545" s="402" t="s">
        <v>643</v>
      </c>
      <c r="C545" s="405">
        <v>2</v>
      </c>
      <c r="D545" s="413"/>
      <c r="E545" s="400" t="s">
        <v>585</v>
      </c>
      <c r="F545" s="401" t="s">
        <v>649</v>
      </c>
      <c r="G545" s="402" t="s">
        <v>369</v>
      </c>
      <c r="H545" s="402" t="s">
        <v>552</v>
      </c>
      <c r="I545" s="519">
        <v>64.099999999999994</v>
      </c>
      <c r="J545" s="538">
        <v>205</v>
      </c>
      <c r="K545" s="529"/>
      <c r="L545" s="529"/>
    </row>
    <row r="546" spans="1:12" ht="14.1" customHeight="1">
      <c r="A546" s="402" t="s">
        <v>642</v>
      </c>
      <c r="B546" s="402" t="s">
        <v>643</v>
      </c>
      <c r="C546" s="405">
        <v>2</v>
      </c>
      <c r="D546" s="413"/>
      <c r="E546" s="400" t="s">
        <v>585</v>
      </c>
      <c r="F546" s="401" t="s">
        <v>650</v>
      </c>
      <c r="G546" s="402" t="s">
        <v>369</v>
      </c>
      <c r="H546" s="402" t="s">
        <v>552</v>
      </c>
      <c r="I546" s="519">
        <v>60.8</v>
      </c>
      <c r="J546" s="538">
        <v>205</v>
      </c>
      <c r="K546" s="529"/>
      <c r="L546" s="529"/>
    </row>
    <row r="547" spans="1:12" ht="14.1" customHeight="1">
      <c r="A547" s="402" t="s">
        <v>642</v>
      </c>
      <c r="B547" s="402" t="s">
        <v>643</v>
      </c>
      <c r="C547" s="405">
        <v>2</v>
      </c>
      <c r="D547" s="413"/>
      <c r="E547" s="400" t="s">
        <v>585</v>
      </c>
      <c r="F547" s="401" t="s">
        <v>651</v>
      </c>
      <c r="G547" s="402" t="s">
        <v>369</v>
      </c>
      <c r="H547" s="402" t="s">
        <v>552</v>
      </c>
      <c r="I547" s="519">
        <v>54.5</v>
      </c>
      <c r="J547" s="538">
        <v>205</v>
      </c>
      <c r="K547" s="529"/>
      <c r="L547" s="529"/>
    </row>
    <row r="548" spans="1:12" ht="14.1" customHeight="1">
      <c r="A548" s="402" t="s">
        <v>642</v>
      </c>
      <c r="B548" s="402" t="s">
        <v>643</v>
      </c>
      <c r="C548" s="405">
        <v>2</v>
      </c>
      <c r="D548" s="413"/>
      <c r="E548" s="400" t="s">
        <v>585</v>
      </c>
      <c r="F548" s="401" t="s">
        <v>652</v>
      </c>
      <c r="G548" s="402" t="s">
        <v>369</v>
      </c>
      <c r="H548" s="402" t="s">
        <v>552</v>
      </c>
      <c r="I548" s="519">
        <v>63.2</v>
      </c>
      <c r="J548" s="538">
        <v>205</v>
      </c>
      <c r="K548" s="529"/>
      <c r="L548" s="529"/>
    </row>
    <row r="549" spans="1:12" ht="14.1" customHeight="1">
      <c r="A549" s="402" t="s">
        <v>642</v>
      </c>
      <c r="B549" s="402" t="s">
        <v>643</v>
      </c>
      <c r="C549" s="405">
        <v>2</v>
      </c>
      <c r="D549" s="413"/>
      <c r="E549" s="400" t="s">
        <v>585</v>
      </c>
      <c r="F549" s="401" t="s">
        <v>653</v>
      </c>
      <c r="G549" s="402" t="s">
        <v>369</v>
      </c>
      <c r="H549" s="402" t="s">
        <v>552</v>
      </c>
      <c r="I549" s="519">
        <v>55.5</v>
      </c>
      <c r="J549" s="538">
        <v>205</v>
      </c>
      <c r="K549" s="529"/>
      <c r="L549" s="529"/>
    </row>
    <row r="550" spans="1:12" ht="14.1" customHeight="1">
      <c r="A550" s="402" t="s">
        <v>642</v>
      </c>
      <c r="B550" s="402" t="s">
        <v>643</v>
      </c>
      <c r="C550" s="405">
        <v>2</v>
      </c>
      <c r="D550" s="413"/>
      <c r="E550" s="400" t="s">
        <v>585</v>
      </c>
      <c r="F550" s="401" t="s">
        <v>654</v>
      </c>
      <c r="G550" s="402" t="s">
        <v>369</v>
      </c>
      <c r="H550" s="402" t="s">
        <v>552</v>
      </c>
      <c r="I550" s="519">
        <v>56.3</v>
      </c>
      <c r="J550" s="538">
        <v>205</v>
      </c>
      <c r="K550" s="529"/>
      <c r="L550" s="529"/>
    </row>
    <row r="551" spans="1:12" ht="14.1" customHeight="1">
      <c r="A551" s="402" t="s">
        <v>642</v>
      </c>
      <c r="B551" s="402" t="s">
        <v>643</v>
      </c>
      <c r="C551" s="405">
        <v>2</v>
      </c>
      <c r="D551" s="413"/>
      <c r="E551" s="400" t="s">
        <v>585</v>
      </c>
      <c r="F551" s="401" t="s">
        <v>655</v>
      </c>
      <c r="G551" s="402" t="s">
        <v>369</v>
      </c>
      <c r="H551" s="402" t="s">
        <v>552</v>
      </c>
      <c r="I551" s="519">
        <v>57.6</v>
      </c>
      <c r="J551" s="538">
        <v>205</v>
      </c>
      <c r="K551" s="529"/>
      <c r="L551" s="529"/>
    </row>
    <row r="552" spans="1:12" ht="14.1" customHeight="1">
      <c r="A552" s="402" t="s">
        <v>642</v>
      </c>
      <c r="B552" s="402" t="s">
        <v>643</v>
      </c>
      <c r="C552" s="405">
        <v>2</v>
      </c>
      <c r="D552" s="413"/>
      <c r="E552" s="400" t="s">
        <v>585</v>
      </c>
      <c r="F552" s="401" t="s">
        <v>656</v>
      </c>
      <c r="G552" s="402" t="s">
        <v>369</v>
      </c>
      <c r="H552" s="402" t="s">
        <v>552</v>
      </c>
      <c r="I552" s="519">
        <v>60.9</v>
      </c>
      <c r="J552" s="538">
        <v>205</v>
      </c>
      <c r="K552" s="529"/>
      <c r="L552" s="529"/>
    </row>
    <row r="553" spans="1:12" ht="14.1" customHeight="1">
      <c r="A553" s="402" t="s">
        <v>642</v>
      </c>
      <c r="B553" s="402" t="s">
        <v>643</v>
      </c>
      <c r="C553" s="405">
        <v>2</v>
      </c>
      <c r="D553" s="413"/>
      <c r="E553" s="400" t="s">
        <v>585</v>
      </c>
      <c r="F553" s="401" t="s">
        <v>657</v>
      </c>
      <c r="G553" s="402" t="s">
        <v>414</v>
      </c>
      <c r="H553" s="402" t="s">
        <v>552</v>
      </c>
      <c r="I553" s="519">
        <v>83.6</v>
      </c>
      <c r="J553" s="538">
        <v>205</v>
      </c>
      <c r="K553" s="529"/>
      <c r="L553" s="529"/>
    </row>
    <row r="554" spans="1:12" ht="14.1" customHeight="1">
      <c r="A554" s="402" t="s">
        <v>642</v>
      </c>
      <c r="B554" s="402" t="s">
        <v>643</v>
      </c>
      <c r="C554" s="405">
        <v>2</v>
      </c>
      <c r="D554" s="413"/>
      <c r="E554" s="400" t="s">
        <v>585</v>
      </c>
      <c r="F554" s="401" t="s">
        <v>658</v>
      </c>
      <c r="G554" s="402" t="s">
        <v>414</v>
      </c>
      <c r="H554" s="402" t="s">
        <v>552</v>
      </c>
      <c r="I554" s="519">
        <v>90.6</v>
      </c>
      <c r="J554" s="538">
        <v>205</v>
      </c>
      <c r="K554" s="529"/>
      <c r="L554" s="529"/>
    </row>
    <row r="555" spans="1:12" ht="14.1" customHeight="1">
      <c r="A555" s="402" t="s">
        <v>642</v>
      </c>
      <c r="B555" s="402" t="s">
        <v>643</v>
      </c>
      <c r="C555" s="405">
        <v>2</v>
      </c>
      <c r="D555" s="413"/>
      <c r="E555" s="400" t="s">
        <v>585</v>
      </c>
      <c r="F555" s="401" t="s">
        <v>659</v>
      </c>
      <c r="G555" s="402" t="s">
        <v>660</v>
      </c>
      <c r="H555" s="402" t="s">
        <v>552</v>
      </c>
      <c r="I555" s="519">
        <v>5.3</v>
      </c>
      <c r="J555" s="538" t="s">
        <v>198</v>
      </c>
      <c r="K555" s="529"/>
      <c r="L555" s="529"/>
    </row>
    <row r="556" spans="1:12" ht="14.1" customHeight="1">
      <c r="A556" s="402" t="s">
        <v>642</v>
      </c>
      <c r="B556" s="402" t="s">
        <v>643</v>
      </c>
      <c r="C556" s="405">
        <v>2</v>
      </c>
      <c r="D556" s="413"/>
      <c r="E556" s="400" t="s">
        <v>585</v>
      </c>
      <c r="F556" s="401" t="s">
        <v>661</v>
      </c>
      <c r="G556" s="402" t="s">
        <v>367</v>
      </c>
      <c r="H556" s="402" t="s">
        <v>551</v>
      </c>
      <c r="I556" s="519">
        <v>5.6</v>
      </c>
      <c r="J556" s="538">
        <v>205</v>
      </c>
      <c r="K556" s="529"/>
      <c r="L556" s="529"/>
    </row>
    <row r="557" spans="1:12" ht="14.1" customHeight="1">
      <c r="A557" s="402" t="s">
        <v>642</v>
      </c>
      <c r="B557" s="402" t="s">
        <v>643</v>
      </c>
      <c r="C557" s="405">
        <v>2</v>
      </c>
      <c r="D557" s="413"/>
      <c r="E557" s="400" t="s">
        <v>585</v>
      </c>
      <c r="F557" s="401" t="s">
        <v>662</v>
      </c>
      <c r="G557" s="402" t="s">
        <v>367</v>
      </c>
      <c r="H557" s="402" t="s">
        <v>551</v>
      </c>
      <c r="I557" s="519">
        <v>5.8</v>
      </c>
      <c r="J557" s="538">
        <v>205</v>
      </c>
      <c r="K557" s="529"/>
      <c r="L557" s="529"/>
    </row>
    <row r="558" spans="1:12" ht="14.1" customHeight="1">
      <c r="A558" s="402" t="s">
        <v>642</v>
      </c>
      <c r="B558" s="402" t="s">
        <v>643</v>
      </c>
      <c r="C558" s="405">
        <v>2</v>
      </c>
      <c r="D558" s="413"/>
      <c r="E558" s="400" t="s">
        <v>585</v>
      </c>
      <c r="F558" s="401" t="s">
        <v>663</v>
      </c>
      <c r="G558" s="402" t="s">
        <v>367</v>
      </c>
      <c r="H558" s="402" t="s">
        <v>551</v>
      </c>
      <c r="I558" s="519">
        <v>5.9</v>
      </c>
      <c r="J558" s="538">
        <v>205</v>
      </c>
      <c r="K558" s="529"/>
      <c r="L558" s="529"/>
    </row>
    <row r="559" spans="1:12" ht="14.1" customHeight="1">
      <c r="A559" s="402" t="s">
        <v>642</v>
      </c>
      <c r="B559" s="402" t="s">
        <v>643</v>
      </c>
      <c r="C559" s="405">
        <v>2</v>
      </c>
      <c r="D559" s="413"/>
      <c r="E559" s="400" t="s">
        <v>585</v>
      </c>
      <c r="F559" s="401" t="s">
        <v>664</v>
      </c>
      <c r="G559" s="402" t="s">
        <v>367</v>
      </c>
      <c r="H559" s="402" t="s">
        <v>551</v>
      </c>
      <c r="I559" s="519">
        <v>6</v>
      </c>
      <c r="J559" s="538">
        <v>205</v>
      </c>
      <c r="K559" s="529"/>
      <c r="L559" s="529"/>
    </row>
    <row r="560" spans="1:12" ht="14.1" customHeight="1">
      <c r="A560" s="402" t="s">
        <v>642</v>
      </c>
      <c r="B560" s="402" t="s">
        <v>643</v>
      </c>
      <c r="C560" s="405">
        <v>2</v>
      </c>
      <c r="D560" s="413"/>
      <c r="E560" s="412" t="s">
        <v>585</v>
      </c>
      <c r="F560" s="401" t="s">
        <v>665</v>
      </c>
      <c r="G560" s="402" t="s">
        <v>666</v>
      </c>
      <c r="H560" s="402" t="s">
        <v>551</v>
      </c>
      <c r="I560" s="399">
        <v>1.2</v>
      </c>
      <c r="J560" s="538" t="s">
        <v>198</v>
      </c>
      <c r="K560" s="529"/>
      <c r="L560" s="529"/>
    </row>
    <row r="561" spans="1:12" ht="14.1" customHeight="1">
      <c r="A561" s="402" t="s">
        <v>642</v>
      </c>
      <c r="B561" s="402" t="s">
        <v>643</v>
      </c>
      <c r="C561" s="405">
        <v>2</v>
      </c>
      <c r="D561" s="413"/>
      <c r="E561" s="412" t="s">
        <v>585</v>
      </c>
      <c r="F561" s="401" t="s">
        <v>667</v>
      </c>
      <c r="G561" s="402" t="s">
        <v>668</v>
      </c>
      <c r="H561" s="402" t="s">
        <v>551</v>
      </c>
      <c r="I561" s="399">
        <v>4.5999999999999996</v>
      </c>
      <c r="J561" s="538">
        <v>205</v>
      </c>
      <c r="K561" s="529"/>
      <c r="L561" s="529"/>
    </row>
    <row r="562" spans="1:12" ht="14.1" customHeight="1">
      <c r="A562" s="402" t="s">
        <v>642</v>
      </c>
      <c r="B562" s="402" t="s">
        <v>643</v>
      </c>
      <c r="C562" s="405">
        <v>2</v>
      </c>
      <c r="D562" s="413"/>
      <c r="E562" s="412" t="s">
        <v>585</v>
      </c>
      <c r="F562" s="401" t="s">
        <v>669</v>
      </c>
      <c r="G562" s="402" t="s">
        <v>174</v>
      </c>
      <c r="H562" s="402" t="s">
        <v>550</v>
      </c>
      <c r="I562" s="519">
        <v>16.8</v>
      </c>
      <c r="J562" s="538">
        <v>123</v>
      </c>
      <c r="K562" s="529"/>
      <c r="L562" s="529"/>
    </row>
    <row r="563" spans="1:12" ht="14.1" customHeight="1">
      <c r="A563" s="402" t="s">
        <v>642</v>
      </c>
      <c r="B563" s="402" t="s">
        <v>643</v>
      </c>
      <c r="C563" s="405">
        <v>2</v>
      </c>
      <c r="D563" s="413"/>
      <c r="E563" s="412" t="s">
        <v>585</v>
      </c>
      <c r="F563" s="401" t="s">
        <v>670</v>
      </c>
      <c r="G563" s="402" t="s">
        <v>174</v>
      </c>
      <c r="H563" s="402" t="s">
        <v>550</v>
      </c>
      <c r="I563" s="519">
        <v>9.5</v>
      </c>
      <c r="J563" s="538">
        <v>123</v>
      </c>
      <c r="K563" s="529"/>
      <c r="L563" s="529"/>
    </row>
    <row r="564" spans="1:12" ht="14.1" customHeight="1">
      <c r="A564" s="402" t="s">
        <v>642</v>
      </c>
      <c r="B564" s="402" t="s">
        <v>643</v>
      </c>
      <c r="C564" s="405">
        <v>2</v>
      </c>
      <c r="D564" s="413"/>
      <c r="E564" s="412" t="s">
        <v>585</v>
      </c>
      <c r="F564" s="401" t="s">
        <v>671</v>
      </c>
      <c r="G564" s="402" t="s">
        <v>416</v>
      </c>
      <c r="H564" s="402" t="s">
        <v>577</v>
      </c>
      <c r="I564" s="519">
        <v>0</v>
      </c>
      <c r="J564" s="538" t="s">
        <v>198</v>
      </c>
      <c r="K564" s="529"/>
      <c r="L564" s="529"/>
    </row>
    <row r="565" spans="1:12" ht="14.1" customHeight="1">
      <c r="A565" s="402" t="s">
        <v>642</v>
      </c>
      <c r="B565" s="402" t="s">
        <v>643</v>
      </c>
      <c r="C565" s="405">
        <v>2</v>
      </c>
      <c r="D565" s="413"/>
      <c r="E565" s="400" t="s">
        <v>585</v>
      </c>
      <c r="F565" s="401" t="s">
        <v>672</v>
      </c>
      <c r="G565" s="402" t="s">
        <v>673</v>
      </c>
      <c r="H565" s="402" t="s">
        <v>551</v>
      </c>
      <c r="I565" s="519">
        <v>12.6</v>
      </c>
      <c r="J565" s="538" t="s">
        <v>198</v>
      </c>
      <c r="K565" s="529"/>
      <c r="L565" s="529"/>
    </row>
    <row r="566" spans="1:12" ht="14.1" customHeight="1">
      <c r="A566" s="402" t="s">
        <v>642</v>
      </c>
      <c r="B566" s="402" t="s">
        <v>643</v>
      </c>
      <c r="C566" s="405">
        <v>2</v>
      </c>
      <c r="D566" s="413"/>
      <c r="E566" s="400" t="s">
        <v>585</v>
      </c>
      <c r="F566" s="401" t="s">
        <v>674</v>
      </c>
      <c r="G566" s="402" t="s">
        <v>381</v>
      </c>
      <c r="H566" s="402" t="s">
        <v>552</v>
      </c>
      <c r="I566" s="519">
        <v>5.6</v>
      </c>
      <c r="J566" s="538" t="s">
        <v>198</v>
      </c>
      <c r="K566" s="529"/>
      <c r="L566" s="529"/>
    </row>
    <row r="567" spans="1:12" ht="14.1" customHeight="1">
      <c r="A567" s="402" t="s">
        <v>642</v>
      </c>
      <c r="B567" s="402" t="s">
        <v>643</v>
      </c>
      <c r="C567" s="405">
        <v>2</v>
      </c>
      <c r="D567" s="413"/>
      <c r="E567" s="400" t="s">
        <v>585</v>
      </c>
      <c r="F567" s="401" t="s">
        <v>675</v>
      </c>
      <c r="G567" s="402" t="s">
        <v>676</v>
      </c>
      <c r="H567" s="402" t="s">
        <v>551</v>
      </c>
      <c r="I567" s="519">
        <v>11.2</v>
      </c>
      <c r="J567" s="538" t="s">
        <v>198</v>
      </c>
      <c r="K567" s="529"/>
      <c r="L567" s="529"/>
    </row>
    <row r="568" spans="1:12" ht="14.1" customHeight="1">
      <c r="A568" s="402" t="s">
        <v>642</v>
      </c>
      <c r="B568" s="402" t="s">
        <v>643</v>
      </c>
      <c r="C568" s="405">
        <v>2</v>
      </c>
      <c r="D568" s="413"/>
      <c r="E568" s="400" t="s">
        <v>585</v>
      </c>
      <c r="F568" s="401" t="s">
        <v>677</v>
      </c>
      <c r="G568" s="402" t="s">
        <v>676</v>
      </c>
      <c r="H568" s="402" t="s">
        <v>551</v>
      </c>
      <c r="I568" s="519">
        <v>6.4</v>
      </c>
      <c r="J568" s="538" t="s">
        <v>198</v>
      </c>
      <c r="K568" s="529"/>
      <c r="L568" s="529"/>
    </row>
    <row r="569" spans="1:12" ht="14.1" customHeight="1">
      <c r="A569" s="402" t="s">
        <v>642</v>
      </c>
      <c r="B569" s="402" t="s">
        <v>643</v>
      </c>
      <c r="C569" s="405">
        <v>2</v>
      </c>
      <c r="D569" s="413"/>
      <c r="E569" s="400" t="s">
        <v>585</v>
      </c>
      <c r="F569" s="401" t="s">
        <v>678</v>
      </c>
      <c r="G569" s="402" t="s">
        <v>679</v>
      </c>
      <c r="H569" s="402" t="s">
        <v>552</v>
      </c>
      <c r="I569" s="519">
        <v>5.8</v>
      </c>
      <c r="J569" s="538" t="s">
        <v>198</v>
      </c>
      <c r="K569" s="529"/>
      <c r="L569" s="529"/>
    </row>
    <row r="570" spans="1:12" ht="14.1" customHeight="1">
      <c r="A570" s="402" t="s">
        <v>642</v>
      </c>
      <c r="B570" s="402" t="s">
        <v>643</v>
      </c>
      <c r="C570" s="405">
        <v>2</v>
      </c>
      <c r="D570" s="413"/>
      <c r="E570" s="400" t="s">
        <v>585</v>
      </c>
      <c r="F570" s="401" t="s">
        <v>680</v>
      </c>
      <c r="G570" s="402" t="s">
        <v>681</v>
      </c>
      <c r="H570" s="402" t="s">
        <v>552</v>
      </c>
      <c r="I570" s="519">
        <v>3</v>
      </c>
      <c r="J570" s="538" t="s">
        <v>198</v>
      </c>
      <c r="K570" s="529"/>
      <c r="L570" s="529"/>
    </row>
    <row r="571" spans="1:12" ht="14.1" customHeight="1">
      <c r="A571" s="402" t="s">
        <v>642</v>
      </c>
      <c r="B571" s="402" t="s">
        <v>643</v>
      </c>
      <c r="C571" s="405">
        <v>2</v>
      </c>
      <c r="D571" s="413"/>
      <c r="E571" s="400" t="s">
        <v>585</v>
      </c>
      <c r="F571" s="401" t="s">
        <v>682</v>
      </c>
      <c r="G571" s="402" t="s">
        <v>683</v>
      </c>
      <c r="H571" s="402" t="s">
        <v>552</v>
      </c>
      <c r="I571" s="519">
        <v>3.6</v>
      </c>
      <c r="J571" s="538" t="s">
        <v>198</v>
      </c>
      <c r="K571" s="529"/>
      <c r="L571" s="529"/>
    </row>
    <row r="572" spans="1:12" ht="14.1" customHeight="1">
      <c r="A572" s="402" t="s">
        <v>642</v>
      </c>
      <c r="B572" s="402" t="s">
        <v>643</v>
      </c>
      <c r="C572" s="405">
        <v>2</v>
      </c>
      <c r="D572" s="413"/>
      <c r="E572" s="400">
        <v>1</v>
      </c>
      <c r="F572" s="401" t="s">
        <v>684</v>
      </c>
      <c r="G572" s="402" t="s">
        <v>685</v>
      </c>
      <c r="H572" s="402" t="s">
        <v>552</v>
      </c>
      <c r="I572" s="519">
        <v>12.2</v>
      </c>
      <c r="J572" s="538">
        <v>205</v>
      </c>
      <c r="K572" s="529"/>
      <c r="L572" s="529"/>
    </row>
    <row r="573" spans="1:12" ht="14.1" customHeight="1">
      <c r="A573" s="402" t="s">
        <v>642</v>
      </c>
      <c r="B573" s="402" t="s">
        <v>643</v>
      </c>
      <c r="C573" s="405">
        <v>2</v>
      </c>
      <c r="D573" s="413"/>
      <c r="E573" s="400">
        <v>1</v>
      </c>
      <c r="F573" s="401" t="s">
        <v>686</v>
      </c>
      <c r="G573" s="402" t="s">
        <v>685</v>
      </c>
      <c r="H573" s="402" t="s">
        <v>552</v>
      </c>
      <c r="I573" s="519">
        <v>12.1</v>
      </c>
      <c r="J573" s="538">
        <v>205</v>
      </c>
      <c r="K573" s="529"/>
      <c r="L573" s="529"/>
    </row>
    <row r="574" spans="1:12" ht="14.1" customHeight="1">
      <c r="A574" s="402" t="s">
        <v>642</v>
      </c>
      <c r="B574" s="402" t="s">
        <v>643</v>
      </c>
      <c r="C574" s="405">
        <v>2</v>
      </c>
      <c r="D574" s="413"/>
      <c r="E574" s="400">
        <v>1</v>
      </c>
      <c r="F574" s="401" t="s">
        <v>687</v>
      </c>
      <c r="G574" s="402" t="s">
        <v>382</v>
      </c>
      <c r="H574" s="402" t="s">
        <v>552</v>
      </c>
      <c r="I574" s="519">
        <v>115.4</v>
      </c>
      <c r="J574" s="538">
        <v>205</v>
      </c>
      <c r="K574" s="529"/>
      <c r="L574" s="529"/>
    </row>
    <row r="575" spans="1:12" ht="14.1" customHeight="1">
      <c r="A575" s="402" t="s">
        <v>642</v>
      </c>
      <c r="B575" s="402" t="s">
        <v>643</v>
      </c>
      <c r="C575" s="405">
        <v>2</v>
      </c>
      <c r="D575" s="413"/>
      <c r="E575" s="400">
        <v>1</v>
      </c>
      <c r="F575" s="401" t="s">
        <v>688</v>
      </c>
      <c r="G575" s="402" t="s">
        <v>409</v>
      </c>
      <c r="H575" s="402" t="s">
        <v>552</v>
      </c>
      <c r="I575" s="519">
        <v>81.8</v>
      </c>
      <c r="J575" s="538">
        <v>205</v>
      </c>
      <c r="K575" s="529"/>
      <c r="L575" s="529"/>
    </row>
    <row r="576" spans="1:12" ht="14.1" customHeight="1">
      <c r="A576" s="402" t="s">
        <v>642</v>
      </c>
      <c r="B576" s="402" t="s">
        <v>643</v>
      </c>
      <c r="C576" s="405">
        <v>2</v>
      </c>
      <c r="D576" s="413"/>
      <c r="E576" s="400">
        <v>1</v>
      </c>
      <c r="F576" s="401" t="s">
        <v>689</v>
      </c>
      <c r="G576" s="402" t="s">
        <v>409</v>
      </c>
      <c r="H576" s="402" t="s">
        <v>552</v>
      </c>
      <c r="I576" s="519">
        <v>82</v>
      </c>
      <c r="J576" s="538">
        <v>205</v>
      </c>
      <c r="K576" s="529"/>
      <c r="L576" s="529"/>
    </row>
    <row r="577" spans="1:12" ht="14.1" customHeight="1">
      <c r="A577" s="402" t="s">
        <v>642</v>
      </c>
      <c r="B577" s="402" t="s">
        <v>643</v>
      </c>
      <c r="C577" s="405">
        <v>2</v>
      </c>
      <c r="D577" s="413"/>
      <c r="E577" s="400">
        <v>1</v>
      </c>
      <c r="F577" s="401" t="s">
        <v>690</v>
      </c>
      <c r="G577" s="402" t="s">
        <v>369</v>
      </c>
      <c r="H577" s="402" t="s">
        <v>552</v>
      </c>
      <c r="I577" s="519">
        <v>60.2</v>
      </c>
      <c r="J577" s="538">
        <v>205</v>
      </c>
      <c r="K577" s="529"/>
      <c r="L577" s="529"/>
    </row>
    <row r="578" spans="1:12" ht="14.1" customHeight="1">
      <c r="A578" s="402" t="s">
        <v>642</v>
      </c>
      <c r="B578" s="402" t="s">
        <v>643</v>
      </c>
      <c r="C578" s="405">
        <v>2</v>
      </c>
      <c r="D578" s="413"/>
      <c r="E578" s="400">
        <v>1</v>
      </c>
      <c r="F578" s="401" t="s">
        <v>691</v>
      </c>
      <c r="G578" s="402" t="s">
        <v>369</v>
      </c>
      <c r="H578" s="402" t="s">
        <v>552</v>
      </c>
      <c r="I578" s="519">
        <v>57.1</v>
      </c>
      <c r="J578" s="538">
        <v>205</v>
      </c>
      <c r="K578" s="529"/>
      <c r="L578" s="529"/>
    </row>
    <row r="579" spans="1:12" ht="14.1" customHeight="1">
      <c r="A579" s="402" t="s">
        <v>642</v>
      </c>
      <c r="B579" s="402" t="s">
        <v>643</v>
      </c>
      <c r="C579" s="405">
        <v>2</v>
      </c>
      <c r="D579" s="413"/>
      <c r="E579" s="400">
        <v>1</v>
      </c>
      <c r="F579" s="401" t="s">
        <v>692</v>
      </c>
      <c r="G579" s="402" t="s">
        <v>369</v>
      </c>
      <c r="H579" s="402" t="s">
        <v>552</v>
      </c>
      <c r="I579" s="519">
        <v>54.5</v>
      </c>
      <c r="J579" s="538">
        <v>205</v>
      </c>
      <c r="K579" s="529"/>
      <c r="L579" s="529"/>
    </row>
    <row r="580" spans="1:12" ht="14.1" customHeight="1">
      <c r="A580" s="402" t="s">
        <v>642</v>
      </c>
      <c r="B580" s="402" t="s">
        <v>643</v>
      </c>
      <c r="C580" s="405">
        <v>2</v>
      </c>
      <c r="D580" s="413"/>
      <c r="E580" s="400">
        <v>1</v>
      </c>
      <c r="F580" s="401" t="s">
        <v>693</v>
      </c>
      <c r="G580" s="402" t="s">
        <v>369</v>
      </c>
      <c r="H580" s="402" t="s">
        <v>552</v>
      </c>
      <c r="I580" s="519">
        <v>56.1</v>
      </c>
      <c r="J580" s="538">
        <v>205</v>
      </c>
      <c r="K580" s="529"/>
      <c r="L580" s="529"/>
    </row>
    <row r="581" spans="1:12" ht="14.1" customHeight="1">
      <c r="A581" s="402" t="s">
        <v>642</v>
      </c>
      <c r="B581" s="402" t="s">
        <v>643</v>
      </c>
      <c r="C581" s="405">
        <v>2</v>
      </c>
      <c r="D581" s="413"/>
      <c r="E581" s="400">
        <v>1</v>
      </c>
      <c r="F581" s="401" t="s">
        <v>694</v>
      </c>
      <c r="G581" s="402" t="s">
        <v>369</v>
      </c>
      <c r="H581" s="402" t="s">
        <v>552</v>
      </c>
      <c r="I581" s="519">
        <v>54.4</v>
      </c>
      <c r="J581" s="538" t="s">
        <v>198</v>
      </c>
      <c r="K581" s="529"/>
      <c r="L581" s="529"/>
    </row>
    <row r="582" spans="1:12" ht="14.1" customHeight="1">
      <c r="A582" s="402" t="s">
        <v>642</v>
      </c>
      <c r="B582" s="402" t="s">
        <v>643</v>
      </c>
      <c r="C582" s="405">
        <v>2</v>
      </c>
      <c r="D582" s="413"/>
      <c r="E582" s="400">
        <v>1</v>
      </c>
      <c r="F582" s="401" t="s">
        <v>695</v>
      </c>
      <c r="G582" s="402" t="s">
        <v>369</v>
      </c>
      <c r="H582" s="402" t="s">
        <v>552</v>
      </c>
      <c r="I582" s="519">
        <v>54.5</v>
      </c>
      <c r="J582" s="538" t="s">
        <v>198</v>
      </c>
      <c r="K582" s="529"/>
      <c r="L582" s="529"/>
    </row>
    <row r="583" spans="1:12" ht="14.1" customHeight="1">
      <c r="A583" s="402" t="s">
        <v>642</v>
      </c>
      <c r="B583" s="402" t="s">
        <v>643</v>
      </c>
      <c r="C583" s="405">
        <v>2</v>
      </c>
      <c r="D583" s="413"/>
      <c r="E583" s="400">
        <v>1</v>
      </c>
      <c r="F583" s="401" t="s">
        <v>696</v>
      </c>
      <c r="G583" s="402" t="s">
        <v>369</v>
      </c>
      <c r="H583" s="402" t="s">
        <v>552</v>
      </c>
      <c r="I583" s="519">
        <v>56.8</v>
      </c>
      <c r="J583" s="538" t="s">
        <v>198</v>
      </c>
      <c r="K583" s="529"/>
      <c r="L583" s="529"/>
    </row>
    <row r="584" spans="1:12" ht="14.1" customHeight="1">
      <c r="A584" s="402" t="s">
        <v>642</v>
      </c>
      <c r="B584" s="402" t="s">
        <v>643</v>
      </c>
      <c r="C584" s="405">
        <v>2</v>
      </c>
      <c r="D584" s="413"/>
      <c r="E584" s="400">
        <v>1</v>
      </c>
      <c r="F584" s="401" t="s">
        <v>697</v>
      </c>
      <c r="G584" s="402" t="s">
        <v>369</v>
      </c>
      <c r="H584" s="402" t="s">
        <v>552</v>
      </c>
      <c r="I584" s="519">
        <v>59.1</v>
      </c>
      <c r="J584" s="538" t="s">
        <v>198</v>
      </c>
      <c r="K584" s="529"/>
      <c r="L584" s="529"/>
    </row>
    <row r="585" spans="1:12" ht="14.1" customHeight="1">
      <c r="A585" s="402" t="s">
        <v>642</v>
      </c>
      <c r="B585" s="402" t="s">
        <v>643</v>
      </c>
      <c r="C585" s="405">
        <v>2</v>
      </c>
      <c r="D585" s="413"/>
      <c r="E585" s="400">
        <v>1</v>
      </c>
      <c r="F585" s="401" t="s">
        <v>698</v>
      </c>
      <c r="G585" s="402" t="s">
        <v>369</v>
      </c>
      <c r="H585" s="402" t="s">
        <v>552</v>
      </c>
      <c r="I585" s="519">
        <v>47</v>
      </c>
      <c r="J585" s="538" t="s">
        <v>198</v>
      </c>
      <c r="K585" s="529"/>
      <c r="L585" s="529"/>
    </row>
    <row r="586" spans="1:12" ht="14.1" customHeight="1">
      <c r="A586" s="402" t="s">
        <v>642</v>
      </c>
      <c r="B586" s="402" t="s">
        <v>643</v>
      </c>
      <c r="C586" s="405">
        <v>2</v>
      </c>
      <c r="D586" s="413"/>
      <c r="E586" s="400">
        <v>1</v>
      </c>
      <c r="F586" s="401" t="s">
        <v>699</v>
      </c>
      <c r="G586" s="402" t="s">
        <v>369</v>
      </c>
      <c r="H586" s="402" t="s">
        <v>552</v>
      </c>
      <c r="I586" s="519">
        <v>46.5</v>
      </c>
      <c r="J586" s="538">
        <v>205</v>
      </c>
      <c r="K586" s="529"/>
      <c r="L586" s="529"/>
    </row>
    <row r="587" spans="1:12" ht="14.1" customHeight="1">
      <c r="A587" s="402" t="s">
        <v>642</v>
      </c>
      <c r="B587" s="402" t="s">
        <v>643</v>
      </c>
      <c r="C587" s="405">
        <v>2</v>
      </c>
      <c r="D587" s="413"/>
      <c r="E587" s="400">
        <v>1</v>
      </c>
      <c r="F587" s="401" t="s">
        <v>700</v>
      </c>
      <c r="G587" s="402" t="s">
        <v>701</v>
      </c>
      <c r="H587" s="402" t="s">
        <v>552</v>
      </c>
      <c r="I587" s="519">
        <v>10.8</v>
      </c>
      <c r="J587" s="538" t="s">
        <v>198</v>
      </c>
      <c r="K587" s="529"/>
      <c r="L587" s="529"/>
    </row>
    <row r="588" spans="1:12" ht="14.1" customHeight="1">
      <c r="A588" s="402" t="s">
        <v>642</v>
      </c>
      <c r="B588" s="402" t="s">
        <v>643</v>
      </c>
      <c r="C588" s="405">
        <v>2</v>
      </c>
      <c r="D588" s="413"/>
      <c r="E588" s="400">
        <v>1</v>
      </c>
      <c r="F588" s="401" t="s">
        <v>702</v>
      </c>
      <c r="G588" s="402" t="s">
        <v>703</v>
      </c>
      <c r="H588" s="402" t="s">
        <v>552</v>
      </c>
      <c r="I588" s="519">
        <v>10.9</v>
      </c>
      <c r="J588" s="538" t="s">
        <v>198</v>
      </c>
      <c r="K588" s="529"/>
      <c r="L588" s="529"/>
    </row>
    <row r="589" spans="1:12" ht="14.1" customHeight="1">
      <c r="A589" s="402" t="s">
        <v>642</v>
      </c>
      <c r="B589" s="402" t="s">
        <v>643</v>
      </c>
      <c r="C589" s="405">
        <v>2</v>
      </c>
      <c r="D589" s="413"/>
      <c r="E589" s="412">
        <v>1</v>
      </c>
      <c r="F589" s="401" t="s">
        <v>704</v>
      </c>
      <c r="G589" s="402" t="s">
        <v>367</v>
      </c>
      <c r="H589" s="402" t="s">
        <v>551</v>
      </c>
      <c r="I589" s="399">
        <v>6.5</v>
      </c>
      <c r="J589" s="538">
        <v>205</v>
      </c>
      <c r="K589" s="529"/>
      <c r="L589" s="529"/>
    </row>
    <row r="590" spans="1:12" ht="14.1" customHeight="1">
      <c r="A590" s="402" t="s">
        <v>642</v>
      </c>
      <c r="B590" s="402" t="s">
        <v>643</v>
      </c>
      <c r="C590" s="405">
        <v>2</v>
      </c>
      <c r="D590" s="413"/>
      <c r="E590" s="412">
        <v>1</v>
      </c>
      <c r="F590" s="401" t="s">
        <v>705</v>
      </c>
      <c r="G590" s="402" t="s">
        <v>367</v>
      </c>
      <c r="H590" s="402" t="s">
        <v>551</v>
      </c>
      <c r="I590" s="399">
        <v>6.4</v>
      </c>
      <c r="J590" s="538" t="s">
        <v>198</v>
      </c>
      <c r="K590" s="529"/>
      <c r="L590" s="529"/>
    </row>
    <row r="591" spans="1:12" ht="14.1" customHeight="1">
      <c r="A591" s="402" t="s">
        <v>642</v>
      </c>
      <c r="B591" s="402" t="s">
        <v>643</v>
      </c>
      <c r="C591" s="405">
        <v>2</v>
      </c>
      <c r="D591" s="413"/>
      <c r="E591" s="412">
        <v>1</v>
      </c>
      <c r="F591" s="401" t="s">
        <v>706</v>
      </c>
      <c r="G591" s="402" t="s">
        <v>367</v>
      </c>
      <c r="H591" s="402" t="s">
        <v>551</v>
      </c>
      <c r="I591" s="519">
        <v>6</v>
      </c>
      <c r="J591" s="538" t="s">
        <v>198</v>
      </c>
      <c r="K591" s="529"/>
      <c r="L591" s="529"/>
    </row>
    <row r="592" spans="1:12" ht="14.1" customHeight="1">
      <c r="A592" s="402" t="s">
        <v>642</v>
      </c>
      <c r="B592" s="402" t="s">
        <v>643</v>
      </c>
      <c r="C592" s="405">
        <v>2</v>
      </c>
      <c r="D592" s="413"/>
      <c r="E592" s="412">
        <v>1</v>
      </c>
      <c r="F592" s="401" t="s">
        <v>707</v>
      </c>
      <c r="G592" s="402" t="s">
        <v>367</v>
      </c>
      <c r="H592" s="402" t="s">
        <v>551</v>
      </c>
      <c r="I592" s="519">
        <v>6</v>
      </c>
      <c r="J592" s="538">
        <v>205</v>
      </c>
      <c r="K592" s="529"/>
      <c r="L592" s="529"/>
    </row>
    <row r="593" spans="1:12" ht="14.1" customHeight="1">
      <c r="A593" s="402" t="s">
        <v>642</v>
      </c>
      <c r="B593" s="402" t="s">
        <v>643</v>
      </c>
      <c r="C593" s="405">
        <v>2</v>
      </c>
      <c r="D593" s="413"/>
      <c r="E593" s="412">
        <v>1</v>
      </c>
      <c r="F593" s="401" t="s">
        <v>708</v>
      </c>
      <c r="G593" s="402" t="s">
        <v>367</v>
      </c>
      <c r="H593" s="402" t="s">
        <v>551</v>
      </c>
      <c r="I593" s="519">
        <v>2.9</v>
      </c>
      <c r="J593" s="538">
        <v>205</v>
      </c>
      <c r="K593" s="529"/>
      <c r="L593" s="529"/>
    </row>
    <row r="594" spans="1:12" ht="14.1" customHeight="1">
      <c r="A594" s="402" t="s">
        <v>642</v>
      </c>
      <c r="B594" s="402" t="s">
        <v>643</v>
      </c>
      <c r="C594" s="405">
        <v>2</v>
      </c>
      <c r="D594" s="413"/>
      <c r="E594" s="400">
        <v>1</v>
      </c>
      <c r="F594" s="401" t="s">
        <v>709</v>
      </c>
      <c r="G594" s="402" t="s">
        <v>710</v>
      </c>
      <c r="H594" s="402" t="s">
        <v>552</v>
      </c>
      <c r="I594" s="519">
        <v>12.9</v>
      </c>
      <c r="J594" s="538" t="s">
        <v>198</v>
      </c>
      <c r="K594" s="529"/>
      <c r="L594" s="529"/>
    </row>
    <row r="595" spans="1:12" ht="14.1" customHeight="1">
      <c r="A595" s="402" t="s">
        <v>642</v>
      </c>
      <c r="B595" s="402" t="s">
        <v>643</v>
      </c>
      <c r="C595" s="405">
        <v>2</v>
      </c>
      <c r="D595" s="413"/>
      <c r="E595" s="400">
        <v>1</v>
      </c>
      <c r="F595" s="401" t="s">
        <v>711</v>
      </c>
      <c r="G595" s="402" t="s">
        <v>712</v>
      </c>
      <c r="H595" s="402" t="s">
        <v>552</v>
      </c>
      <c r="I595" s="519">
        <v>12.6</v>
      </c>
      <c r="J595" s="538" t="s">
        <v>198</v>
      </c>
      <c r="K595" s="529"/>
      <c r="L595" s="529"/>
    </row>
    <row r="596" spans="1:12" ht="14.1" customHeight="1">
      <c r="A596" s="402" t="s">
        <v>642</v>
      </c>
      <c r="B596" s="402" t="s">
        <v>643</v>
      </c>
      <c r="C596" s="405">
        <v>2</v>
      </c>
      <c r="D596" s="413"/>
      <c r="E596" s="400">
        <v>1</v>
      </c>
      <c r="F596" s="401" t="s">
        <v>713</v>
      </c>
      <c r="G596" s="402" t="s">
        <v>413</v>
      </c>
      <c r="H596" s="402" t="s">
        <v>552</v>
      </c>
      <c r="I596" s="519">
        <v>11.5</v>
      </c>
      <c r="J596" s="538" t="s">
        <v>198</v>
      </c>
      <c r="K596" s="529"/>
      <c r="L596" s="529"/>
    </row>
    <row r="597" spans="1:12" ht="14.1" customHeight="1">
      <c r="A597" s="402" t="s">
        <v>642</v>
      </c>
      <c r="B597" s="402" t="s">
        <v>643</v>
      </c>
      <c r="C597" s="405">
        <v>2</v>
      </c>
      <c r="D597" s="413"/>
      <c r="E597" s="400">
        <v>1</v>
      </c>
      <c r="F597" s="401" t="s">
        <v>714</v>
      </c>
      <c r="G597" s="402" t="s">
        <v>174</v>
      </c>
      <c r="H597" s="402" t="s">
        <v>550</v>
      </c>
      <c r="I597" s="519">
        <v>10.5</v>
      </c>
      <c r="J597" s="538">
        <v>123</v>
      </c>
      <c r="K597" s="529"/>
      <c r="L597" s="529"/>
    </row>
    <row r="598" spans="1:12" ht="14.1" customHeight="1">
      <c r="A598" s="402" t="s">
        <v>642</v>
      </c>
      <c r="B598" s="402" t="s">
        <v>643</v>
      </c>
      <c r="C598" s="405">
        <v>2</v>
      </c>
      <c r="D598" s="413"/>
      <c r="E598" s="400">
        <v>1</v>
      </c>
      <c r="F598" s="401" t="s">
        <v>715</v>
      </c>
      <c r="G598" s="402" t="s">
        <v>174</v>
      </c>
      <c r="H598" s="402" t="s">
        <v>550</v>
      </c>
      <c r="I598" s="519">
        <v>10.5</v>
      </c>
      <c r="J598" s="538">
        <v>123</v>
      </c>
      <c r="K598" s="529"/>
      <c r="L598" s="529"/>
    </row>
    <row r="599" spans="1:12" ht="14.1" customHeight="1">
      <c r="A599" s="402" t="s">
        <v>642</v>
      </c>
      <c r="B599" s="402" t="s">
        <v>643</v>
      </c>
      <c r="C599" s="405">
        <v>2</v>
      </c>
      <c r="D599" s="413"/>
      <c r="E599" s="400">
        <v>1</v>
      </c>
      <c r="F599" s="401" t="s">
        <v>716</v>
      </c>
      <c r="G599" s="402" t="s">
        <v>412</v>
      </c>
      <c r="H599" s="402" t="s">
        <v>550</v>
      </c>
      <c r="I599" s="519">
        <v>32.9</v>
      </c>
      <c r="J599" s="538">
        <v>123</v>
      </c>
      <c r="K599" s="529"/>
      <c r="L599" s="529"/>
    </row>
    <row r="600" spans="1:12" ht="14.1" customHeight="1">
      <c r="A600" s="402" t="s">
        <v>717</v>
      </c>
      <c r="B600" s="402" t="s">
        <v>718</v>
      </c>
      <c r="C600" s="405">
        <v>2</v>
      </c>
      <c r="D600" s="413"/>
      <c r="E600" s="400" t="s">
        <v>585</v>
      </c>
      <c r="F600" s="401">
        <v>1</v>
      </c>
      <c r="G600" s="402" t="s">
        <v>719</v>
      </c>
      <c r="H600" s="402" t="s">
        <v>552</v>
      </c>
      <c r="I600" s="519">
        <v>93.7</v>
      </c>
      <c r="J600" s="538">
        <v>205</v>
      </c>
      <c r="K600" s="529"/>
      <c r="L600" s="529"/>
    </row>
    <row r="601" spans="1:12" ht="14.1" customHeight="1">
      <c r="A601" s="402" t="s">
        <v>717</v>
      </c>
      <c r="B601" s="402" t="s">
        <v>718</v>
      </c>
      <c r="C601" s="405">
        <v>2</v>
      </c>
      <c r="D601" s="413"/>
      <c r="E601" s="400" t="s">
        <v>585</v>
      </c>
      <c r="F601" s="401">
        <v>3</v>
      </c>
      <c r="G601" s="402" t="s">
        <v>367</v>
      </c>
      <c r="H601" s="402" t="s">
        <v>551</v>
      </c>
      <c r="I601" s="519">
        <v>6.1</v>
      </c>
      <c r="J601" s="538">
        <v>205</v>
      </c>
      <c r="K601" s="529"/>
      <c r="L601" s="529"/>
    </row>
    <row r="602" spans="1:12" ht="14.1" customHeight="1">
      <c r="A602" s="402" t="s">
        <v>717</v>
      </c>
      <c r="B602" s="402" t="s">
        <v>718</v>
      </c>
      <c r="C602" s="405">
        <v>2</v>
      </c>
      <c r="D602" s="413"/>
      <c r="E602" s="400" t="s">
        <v>585</v>
      </c>
      <c r="F602" s="401">
        <v>4</v>
      </c>
      <c r="G602" s="402" t="s">
        <v>174</v>
      </c>
      <c r="H602" s="402" t="s">
        <v>550</v>
      </c>
      <c r="I602" s="519">
        <v>15.9</v>
      </c>
      <c r="J602" s="538">
        <v>123</v>
      </c>
      <c r="K602" s="529"/>
      <c r="L602" s="529"/>
    </row>
    <row r="603" spans="1:12" ht="14.1" customHeight="1">
      <c r="A603" s="402" t="s">
        <v>717</v>
      </c>
      <c r="B603" s="402" t="s">
        <v>718</v>
      </c>
      <c r="C603" s="405">
        <v>2</v>
      </c>
      <c r="D603" s="413"/>
      <c r="E603" s="400" t="s">
        <v>585</v>
      </c>
      <c r="F603" s="401">
        <v>5</v>
      </c>
      <c r="G603" s="402" t="s">
        <v>367</v>
      </c>
      <c r="H603" s="402" t="s">
        <v>551</v>
      </c>
      <c r="I603" s="519">
        <v>1.6</v>
      </c>
      <c r="J603" s="538">
        <v>205</v>
      </c>
      <c r="K603" s="529"/>
      <c r="L603" s="529"/>
    </row>
    <row r="604" spans="1:12" ht="14.1" customHeight="1">
      <c r="A604" s="402" t="s">
        <v>717</v>
      </c>
      <c r="B604" s="402" t="s">
        <v>718</v>
      </c>
      <c r="C604" s="405">
        <v>2</v>
      </c>
      <c r="D604" s="413"/>
      <c r="E604" s="400" t="s">
        <v>585</v>
      </c>
      <c r="F604" s="401">
        <v>6</v>
      </c>
      <c r="G604" s="402" t="s">
        <v>381</v>
      </c>
      <c r="H604" s="402" t="s">
        <v>551</v>
      </c>
      <c r="I604" s="519">
        <v>1.6</v>
      </c>
      <c r="J604" s="538" t="s">
        <v>198</v>
      </c>
      <c r="K604" s="529"/>
      <c r="L604" s="529"/>
    </row>
    <row r="605" spans="1:12" ht="14.1" customHeight="1">
      <c r="A605" s="402" t="s">
        <v>717</v>
      </c>
      <c r="B605" s="402" t="s">
        <v>718</v>
      </c>
      <c r="C605" s="405">
        <v>2</v>
      </c>
      <c r="D605" s="413"/>
      <c r="E605" s="400" t="s">
        <v>585</v>
      </c>
      <c r="F605" s="401">
        <v>7</v>
      </c>
      <c r="G605" s="402" t="s">
        <v>590</v>
      </c>
      <c r="H605" s="402" t="s">
        <v>552</v>
      </c>
      <c r="I605" s="519">
        <v>53.3</v>
      </c>
      <c r="J605" s="538">
        <v>205</v>
      </c>
      <c r="K605" s="529"/>
      <c r="L605" s="529"/>
    </row>
    <row r="606" spans="1:12" ht="14.1" customHeight="1">
      <c r="A606" s="402" t="s">
        <v>717</v>
      </c>
      <c r="B606" s="402" t="s">
        <v>718</v>
      </c>
      <c r="C606" s="405">
        <v>2</v>
      </c>
      <c r="D606" s="413"/>
      <c r="E606" s="400" t="s">
        <v>585</v>
      </c>
      <c r="F606" s="401">
        <v>8</v>
      </c>
      <c r="G606" s="402" t="s">
        <v>720</v>
      </c>
      <c r="H606" s="402" t="s">
        <v>552</v>
      </c>
      <c r="I606" s="519">
        <v>11.3</v>
      </c>
      <c r="J606" s="538">
        <v>41</v>
      </c>
      <c r="K606" s="529"/>
      <c r="L606" s="529"/>
    </row>
    <row r="607" spans="1:12" ht="14.1" customHeight="1">
      <c r="A607" s="402" t="s">
        <v>717</v>
      </c>
      <c r="B607" s="402" t="s">
        <v>718</v>
      </c>
      <c r="C607" s="405">
        <v>2</v>
      </c>
      <c r="D607" s="413"/>
      <c r="E607" s="400" t="s">
        <v>585</v>
      </c>
      <c r="F607" s="401">
        <v>9</v>
      </c>
      <c r="G607" s="402" t="s">
        <v>267</v>
      </c>
      <c r="H607" s="402" t="s">
        <v>550</v>
      </c>
      <c r="I607" s="519">
        <v>5</v>
      </c>
      <c r="J607" s="538">
        <v>205</v>
      </c>
      <c r="K607" s="529"/>
      <c r="L607" s="529"/>
    </row>
    <row r="608" spans="1:12" ht="14.1" customHeight="1">
      <c r="A608" s="402" t="s">
        <v>717</v>
      </c>
      <c r="B608" s="402" t="s">
        <v>718</v>
      </c>
      <c r="C608" s="405">
        <v>2</v>
      </c>
      <c r="D608" s="413"/>
      <c r="E608" s="400" t="s">
        <v>585</v>
      </c>
      <c r="F608" s="401">
        <v>10</v>
      </c>
      <c r="G608" s="402" t="s">
        <v>586</v>
      </c>
      <c r="H608" s="402" t="s">
        <v>552</v>
      </c>
      <c r="I608" s="519">
        <v>5.2</v>
      </c>
      <c r="J608" s="538">
        <v>41</v>
      </c>
      <c r="K608" s="529"/>
      <c r="L608" s="529"/>
    </row>
    <row r="609" spans="1:12" ht="14.1" customHeight="1">
      <c r="A609" s="402" t="s">
        <v>717</v>
      </c>
      <c r="B609" s="402" t="s">
        <v>718</v>
      </c>
      <c r="C609" s="405">
        <v>2</v>
      </c>
      <c r="D609" s="413"/>
      <c r="E609" s="400" t="s">
        <v>585</v>
      </c>
      <c r="F609" s="401">
        <v>11</v>
      </c>
      <c r="G609" s="402" t="s">
        <v>721</v>
      </c>
      <c r="H609" s="402" t="s">
        <v>550</v>
      </c>
      <c r="I609" s="519">
        <v>22.7</v>
      </c>
      <c r="J609" s="538">
        <v>123</v>
      </c>
      <c r="K609" s="529"/>
      <c r="L609" s="529"/>
    </row>
    <row r="610" spans="1:12" ht="14.1" customHeight="1">
      <c r="A610" s="402" t="s">
        <v>717</v>
      </c>
      <c r="B610" s="402" t="s">
        <v>718</v>
      </c>
      <c r="C610" s="405">
        <v>2</v>
      </c>
      <c r="D610" s="413"/>
      <c r="E610" s="400" t="s">
        <v>585</v>
      </c>
      <c r="F610" s="401">
        <v>12</v>
      </c>
      <c r="G610" s="402" t="s">
        <v>722</v>
      </c>
      <c r="H610" s="402" t="s">
        <v>550</v>
      </c>
      <c r="I610" s="519">
        <v>24.1</v>
      </c>
      <c r="J610" s="538">
        <v>123</v>
      </c>
      <c r="K610" s="529"/>
      <c r="L610" s="529"/>
    </row>
    <row r="611" spans="1:12" ht="14.1" customHeight="1">
      <c r="A611" s="402" t="s">
        <v>717</v>
      </c>
      <c r="B611" s="402" t="s">
        <v>718</v>
      </c>
      <c r="C611" s="405">
        <v>2</v>
      </c>
      <c r="D611" s="413"/>
      <c r="E611" s="400" t="s">
        <v>585</v>
      </c>
      <c r="F611" s="401">
        <v>13</v>
      </c>
      <c r="G611" s="402" t="s">
        <v>367</v>
      </c>
      <c r="H611" s="402" t="s">
        <v>551</v>
      </c>
      <c r="I611" s="519">
        <v>10.6</v>
      </c>
      <c r="J611" s="538">
        <v>205</v>
      </c>
      <c r="K611" s="529"/>
      <c r="L611" s="529"/>
    </row>
    <row r="612" spans="1:12" ht="14.1" customHeight="1">
      <c r="A612" s="402" t="s">
        <v>717</v>
      </c>
      <c r="B612" s="402" t="s">
        <v>718</v>
      </c>
      <c r="C612" s="405">
        <v>2</v>
      </c>
      <c r="D612" s="413"/>
      <c r="E612" s="400" t="s">
        <v>585</v>
      </c>
      <c r="F612" s="401">
        <v>14</v>
      </c>
      <c r="G612" s="402" t="s">
        <v>723</v>
      </c>
      <c r="H612" s="402" t="s">
        <v>551</v>
      </c>
      <c r="I612" s="519">
        <v>10.4</v>
      </c>
      <c r="J612" s="538" t="s">
        <v>198</v>
      </c>
      <c r="K612" s="529"/>
      <c r="L612" s="529"/>
    </row>
    <row r="613" spans="1:12" ht="14.1" customHeight="1">
      <c r="A613" s="402" t="s">
        <v>717</v>
      </c>
      <c r="B613" s="402" t="s">
        <v>718</v>
      </c>
      <c r="C613" s="405">
        <v>2</v>
      </c>
      <c r="D613" s="413"/>
      <c r="E613" s="400" t="s">
        <v>585</v>
      </c>
      <c r="F613" s="401">
        <v>16</v>
      </c>
      <c r="G613" s="402" t="s">
        <v>369</v>
      </c>
      <c r="H613" s="402" t="s">
        <v>552</v>
      </c>
      <c r="I613" s="519">
        <v>60.9</v>
      </c>
      <c r="J613" s="538">
        <v>205</v>
      </c>
      <c r="K613" s="529"/>
      <c r="L613" s="529"/>
    </row>
    <row r="614" spans="1:12" ht="14.1" customHeight="1">
      <c r="A614" s="402" t="s">
        <v>717</v>
      </c>
      <c r="B614" s="402" t="s">
        <v>718</v>
      </c>
      <c r="C614" s="405">
        <v>2</v>
      </c>
      <c r="D614" s="413"/>
      <c r="E614" s="400" t="s">
        <v>585</v>
      </c>
      <c r="F614" s="401">
        <v>17</v>
      </c>
      <c r="G614" s="402" t="s">
        <v>369</v>
      </c>
      <c r="H614" s="402" t="s">
        <v>552</v>
      </c>
      <c r="I614" s="519">
        <v>56.3</v>
      </c>
      <c r="J614" s="538">
        <v>205</v>
      </c>
      <c r="K614" s="529"/>
      <c r="L614" s="529"/>
    </row>
    <row r="615" spans="1:12" ht="14.1" customHeight="1">
      <c r="A615" s="402" t="s">
        <v>717</v>
      </c>
      <c r="B615" s="402" t="s">
        <v>718</v>
      </c>
      <c r="C615" s="405">
        <v>2</v>
      </c>
      <c r="D615" s="413"/>
      <c r="E615" s="400" t="s">
        <v>585</v>
      </c>
      <c r="F615" s="401">
        <v>18</v>
      </c>
      <c r="G615" s="402" t="s">
        <v>369</v>
      </c>
      <c r="H615" s="402" t="s">
        <v>550</v>
      </c>
      <c r="I615" s="519">
        <v>65.599999999999994</v>
      </c>
      <c r="J615" s="538">
        <v>205</v>
      </c>
      <c r="K615" s="529"/>
      <c r="L615" s="529"/>
    </row>
    <row r="616" spans="1:12" ht="14.1" customHeight="1">
      <c r="A616" s="402" t="s">
        <v>717</v>
      </c>
      <c r="B616" s="402" t="s">
        <v>718</v>
      </c>
      <c r="C616" s="405">
        <v>2</v>
      </c>
      <c r="D616" s="413"/>
      <c r="E616" s="400" t="s">
        <v>585</v>
      </c>
      <c r="F616" s="401">
        <v>19</v>
      </c>
      <c r="G616" s="402" t="s">
        <v>616</v>
      </c>
      <c r="H616" s="402" t="s">
        <v>552</v>
      </c>
      <c r="I616" s="519">
        <v>159.69999999999999</v>
      </c>
      <c r="J616" s="538">
        <v>205</v>
      </c>
      <c r="K616" s="529"/>
      <c r="L616" s="529"/>
    </row>
    <row r="617" spans="1:12" ht="14.1" customHeight="1">
      <c r="A617" s="402" t="s">
        <v>717</v>
      </c>
      <c r="B617" s="402" t="s">
        <v>718</v>
      </c>
      <c r="C617" s="405">
        <v>2</v>
      </c>
      <c r="D617" s="413"/>
      <c r="E617" s="400" t="s">
        <v>585</v>
      </c>
      <c r="F617" s="401">
        <v>20</v>
      </c>
      <c r="G617" s="402" t="s">
        <v>409</v>
      </c>
      <c r="H617" s="402" t="s">
        <v>550</v>
      </c>
      <c r="I617" s="519">
        <v>28.1</v>
      </c>
      <c r="J617" s="538">
        <v>205</v>
      </c>
      <c r="K617" s="529"/>
      <c r="L617" s="529"/>
    </row>
    <row r="618" spans="1:12" ht="14.1" customHeight="1">
      <c r="A618" s="402" t="s">
        <v>717</v>
      </c>
      <c r="B618" s="402" t="s">
        <v>718</v>
      </c>
      <c r="C618" s="405">
        <v>2</v>
      </c>
      <c r="D618" s="413"/>
      <c r="E618" s="412" t="s">
        <v>585</v>
      </c>
      <c r="F618" s="401">
        <v>22</v>
      </c>
      <c r="G618" s="402" t="s">
        <v>367</v>
      </c>
      <c r="H618" s="402" t="s">
        <v>551</v>
      </c>
      <c r="I618" s="399">
        <v>4.4000000000000004</v>
      </c>
      <c r="J618" s="538">
        <v>205</v>
      </c>
      <c r="K618" s="529"/>
      <c r="L618" s="529"/>
    </row>
    <row r="619" spans="1:12" ht="14.1" customHeight="1">
      <c r="A619" s="402" t="s">
        <v>717</v>
      </c>
      <c r="B619" s="402" t="s">
        <v>718</v>
      </c>
      <c r="C619" s="405">
        <v>2</v>
      </c>
      <c r="D619" s="413"/>
      <c r="E619" s="412" t="s">
        <v>585</v>
      </c>
      <c r="F619" s="401">
        <v>23</v>
      </c>
      <c r="G619" s="402" t="s">
        <v>409</v>
      </c>
      <c r="H619" s="402" t="s">
        <v>552</v>
      </c>
      <c r="I619" s="399">
        <v>33.1</v>
      </c>
      <c r="J619" s="538">
        <v>205</v>
      </c>
      <c r="K619" s="529"/>
      <c r="L619" s="529"/>
    </row>
    <row r="620" spans="1:12" ht="14.1" customHeight="1">
      <c r="A620" s="402" t="s">
        <v>717</v>
      </c>
      <c r="B620" s="402" t="s">
        <v>718</v>
      </c>
      <c r="C620" s="405">
        <v>2</v>
      </c>
      <c r="D620" s="413"/>
      <c r="E620" s="412" t="s">
        <v>585</v>
      </c>
      <c r="F620" s="401">
        <v>24</v>
      </c>
      <c r="G620" s="402" t="s">
        <v>406</v>
      </c>
      <c r="H620" s="402" t="s">
        <v>552</v>
      </c>
      <c r="I620" s="519">
        <v>6.2</v>
      </c>
      <c r="J620" s="538" t="s">
        <v>198</v>
      </c>
      <c r="K620" s="529"/>
      <c r="L620" s="529"/>
    </row>
    <row r="621" spans="1:12" ht="14.1" customHeight="1">
      <c r="A621" s="402" t="s">
        <v>717</v>
      </c>
      <c r="B621" s="402" t="s">
        <v>718</v>
      </c>
      <c r="C621" s="405">
        <v>2</v>
      </c>
      <c r="D621" s="413"/>
      <c r="E621" s="412" t="s">
        <v>585</v>
      </c>
      <c r="F621" s="401">
        <v>25</v>
      </c>
      <c r="G621" s="402" t="s">
        <v>724</v>
      </c>
      <c r="H621" s="402" t="s">
        <v>552</v>
      </c>
      <c r="I621" s="519">
        <v>19.2</v>
      </c>
      <c r="J621" s="538">
        <v>205</v>
      </c>
      <c r="K621" s="529"/>
      <c r="L621" s="529"/>
    </row>
    <row r="622" spans="1:12" ht="14.1" customHeight="1">
      <c r="A622" s="402" t="s">
        <v>717</v>
      </c>
      <c r="B622" s="402" t="s">
        <v>718</v>
      </c>
      <c r="C622" s="405">
        <v>2</v>
      </c>
      <c r="D622" s="413"/>
      <c r="E622" s="412" t="s">
        <v>585</v>
      </c>
      <c r="F622" s="401">
        <v>26</v>
      </c>
      <c r="G622" s="402" t="s">
        <v>725</v>
      </c>
      <c r="H622" s="402" t="s">
        <v>551</v>
      </c>
      <c r="I622" s="519">
        <v>3</v>
      </c>
      <c r="J622" s="538">
        <v>205</v>
      </c>
      <c r="K622" s="529"/>
      <c r="L622" s="529"/>
    </row>
    <row r="623" spans="1:12" ht="14.1" customHeight="1">
      <c r="A623" s="402" t="s">
        <v>717</v>
      </c>
      <c r="B623" s="402" t="s">
        <v>718</v>
      </c>
      <c r="C623" s="405">
        <v>2</v>
      </c>
      <c r="D623" s="413"/>
      <c r="E623" s="400" t="s">
        <v>585</v>
      </c>
      <c r="F623" s="401">
        <v>27</v>
      </c>
      <c r="G623" s="402" t="s">
        <v>366</v>
      </c>
      <c r="H623" s="402" t="s">
        <v>551</v>
      </c>
      <c r="I623" s="519">
        <v>1.1000000000000001</v>
      </c>
      <c r="J623" s="538" t="s">
        <v>198</v>
      </c>
      <c r="K623" s="529"/>
      <c r="L623" s="529"/>
    </row>
    <row r="624" spans="1:12" ht="14.1" customHeight="1">
      <c r="A624" s="402" t="s">
        <v>717</v>
      </c>
      <c r="B624" s="402" t="s">
        <v>718</v>
      </c>
      <c r="C624" s="405">
        <v>2</v>
      </c>
      <c r="D624" s="413"/>
      <c r="E624" s="400" t="s">
        <v>585</v>
      </c>
      <c r="F624" s="401">
        <v>28</v>
      </c>
      <c r="G624" s="402" t="s">
        <v>726</v>
      </c>
      <c r="H624" s="402" t="s">
        <v>551</v>
      </c>
      <c r="I624" s="519">
        <v>2.9</v>
      </c>
      <c r="J624" s="538" t="s">
        <v>198</v>
      </c>
      <c r="K624" s="529"/>
      <c r="L624" s="529"/>
    </row>
    <row r="625" spans="1:12" ht="14.1" customHeight="1">
      <c r="A625" s="402" t="s">
        <v>717</v>
      </c>
      <c r="B625" s="402" t="s">
        <v>718</v>
      </c>
      <c r="C625" s="405">
        <v>2</v>
      </c>
      <c r="D625" s="413"/>
      <c r="E625" s="400" t="s">
        <v>585</v>
      </c>
      <c r="F625" s="401">
        <v>29</v>
      </c>
      <c r="G625" s="402" t="s">
        <v>409</v>
      </c>
      <c r="H625" s="402" t="s">
        <v>550</v>
      </c>
      <c r="I625" s="519">
        <v>28.6</v>
      </c>
      <c r="J625" s="538">
        <v>205</v>
      </c>
      <c r="K625" s="529"/>
      <c r="L625" s="529"/>
    </row>
    <row r="626" spans="1:12" ht="14.1" customHeight="1">
      <c r="A626" s="402" t="s">
        <v>717</v>
      </c>
      <c r="B626" s="402" t="s">
        <v>718</v>
      </c>
      <c r="C626" s="405">
        <v>2</v>
      </c>
      <c r="D626" s="413"/>
      <c r="E626" s="400" t="s">
        <v>585</v>
      </c>
      <c r="F626" s="401">
        <v>30</v>
      </c>
      <c r="G626" s="402" t="s">
        <v>367</v>
      </c>
      <c r="H626" s="402" t="s">
        <v>551</v>
      </c>
      <c r="I626" s="519">
        <v>2.2999999999999998</v>
      </c>
      <c r="J626" s="538">
        <v>205</v>
      </c>
      <c r="K626" s="529"/>
      <c r="L626" s="529"/>
    </row>
    <row r="627" spans="1:12" ht="14.1" customHeight="1">
      <c r="A627" s="402" t="s">
        <v>717</v>
      </c>
      <c r="B627" s="402" t="s">
        <v>718</v>
      </c>
      <c r="C627" s="405">
        <v>2</v>
      </c>
      <c r="D627" s="413"/>
      <c r="E627" s="400" t="s">
        <v>585</v>
      </c>
      <c r="F627" s="401">
        <v>31</v>
      </c>
      <c r="G627" s="402" t="s">
        <v>367</v>
      </c>
      <c r="H627" s="402" t="s">
        <v>551</v>
      </c>
      <c r="I627" s="519">
        <v>2.4</v>
      </c>
      <c r="J627" s="538">
        <v>205</v>
      </c>
      <c r="K627" s="529"/>
      <c r="L627" s="529"/>
    </row>
    <row r="628" spans="1:12" ht="14.1" customHeight="1">
      <c r="A628" s="402" t="s">
        <v>717</v>
      </c>
      <c r="B628" s="402" t="s">
        <v>718</v>
      </c>
      <c r="C628" s="405">
        <v>2</v>
      </c>
      <c r="D628" s="413"/>
      <c r="E628" s="400" t="s">
        <v>585</v>
      </c>
      <c r="F628" s="401">
        <v>32</v>
      </c>
      <c r="G628" s="402" t="s">
        <v>381</v>
      </c>
      <c r="H628" s="402" t="s">
        <v>551</v>
      </c>
      <c r="I628" s="519">
        <v>4.8</v>
      </c>
      <c r="J628" s="538" t="s">
        <v>198</v>
      </c>
      <c r="K628" s="529"/>
      <c r="L628" s="529"/>
    </row>
    <row r="629" spans="1:12" ht="14.1" customHeight="1">
      <c r="A629" s="402" t="s">
        <v>717</v>
      </c>
      <c r="B629" s="402" t="s">
        <v>718</v>
      </c>
      <c r="C629" s="405">
        <v>2</v>
      </c>
      <c r="D629" s="413"/>
      <c r="E629" s="400">
        <v>1</v>
      </c>
      <c r="F629" s="401">
        <v>1</v>
      </c>
      <c r="G629" s="402" t="s">
        <v>367</v>
      </c>
      <c r="H629" s="402" t="s">
        <v>551</v>
      </c>
      <c r="I629" s="519">
        <v>7.5</v>
      </c>
      <c r="J629" s="538">
        <v>205</v>
      </c>
      <c r="K629" s="529"/>
      <c r="L629" s="529"/>
    </row>
    <row r="630" spans="1:12" ht="14.1" customHeight="1">
      <c r="A630" s="402" t="s">
        <v>717</v>
      </c>
      <c r="B630" s="402" t="s">
        <v>718</v>
      </c>
      <c r="C630" s="405">
        <v>2</v>
      </c>
      <c r="D630" s="413"/>
      <c r="E630" s="400">
        <v>1</v>
      </c>
      <c r="F630" s="401">
        <v>2</v>
      </c>
      <c r="G630" s="402" t="s">
        <v>409</v>
      </c>
      <c r="H630" s="402" t="s">
        <v>552</v>
      </c>
      <c r="I630" s="519">
        <v>66.599999999999994</v>
      </c>
      <c r="J630" s="538">
        <v>205</v>
      </c>
      <c r="K630" s="529"/>
      <c r="L630" s="529"/>
    </row>
    <row r="631" spans="1:12" ht="14.1" customHeight="1">
      <c r="A631" s="402" t="s">
        <v>717</v>
      </c>
      <c r="B631" s="402" t="s">
        <v>718</v>
      </c>
      <c r="C631" s="405">
        <v>2</v>
      </c>
      <c r="D631" s="413"/>
      <c r="E631" s="400">
        <v>1</v>
      </c>
      <c r="F631" s="401">
        <v>3</v>
      </c>
      <c r="G631" s="402" t="s">
        <v>367</v>
      </c>
      <c r="H631" s="402" t="s">
        <v>551</v>
      </c>
      <c r="I631" s="519">
        <v>4.8</v>
      </c>
      <c r="J631" s="538">
        <v>205</v>
      </c>
      <c r="K631" s="529"/>
      <c r="L631" s="529"/>
    </row>
    <row r="632" spans="1:12" ht="14.1" customHeight="1">
      <c r="A632" s="402" t="s">
        <v>717</v>
      </c>
      <c r="B632" s="402" t="s">
        <v>718</v>
      </c>
      <c r="C632" s="405">
        <v>2</v>
      </c>
      <c r="D632" s="413"/>
      <c r="E632" s="400">
        <v>1</v>
      </c>
      <c r="F632" s="401">
        <v>4</v>
      </c>
      <c r="G632" s="402" t="s">
        <v>367</v>
      </c>
      <c r="H632" s="402" t="s">
        <v>551</v>
      </c>
      <c r="I632" s="519">
        <v>4.4000000000000004</v>
      </c>
      <c r="J632" s="538">
        <v>205</v>
      </c>
      <c r="K632" s="529"/>
      <c r="L632" s="529"/>
    </row>
    <row r="633" spans="1:12" ht="14.1" customHeight="1">
      <c r="A633" s="402" t="s">
        <v>717</v>
      </c>
      <c r="B633" s="402" t="s">
        <v>718</v>
      </c>
      <c r="C633" s="405">
        <v>2</v>
      </c>
      <c r="D633" s="413"/>
      <c r="E633" s="400">
        <v>1</v>
      </c>
      <c r="F633" s="401">
        <v>5</v>
      </c>
      <c r="G633" s="402" t="s">
        <v>587</v>
      </c>
      <c r="H633" s="402" t="s">
        <v>551</v>
      </c>
      <c r="I633" s="519">
        <v>14.1</v>
      </c>
      <c r="J633" s="538">
        <v>205</v>
      </c>
      <c r="K633" s="529"/>
      <c r="L633" s="529"/>
    </row>
    <row r="634" spans="1:12" ht="14.1" customHeight="1">
      <c r="A634" s="402" t="s">
        <v>717</v>
      </c>
      <c r="B634" s="402" t="s">
        <v>718</v>
      </c>
      <c r="C634" s="405">
        <v>2</v>
      </c>
      <c r="D634" s="413"/>
      <c r="E634" s="400">
        <v>1</v>
      </c>
      <c r="F634" s="401">
        <v>6</v>
      </c>
      <c r="G634" s="402" t="s">
        <v>404</v>
      </c>
      <c r="H634" s="402" t="s">
        <v>577</v>
      </c>
      <c r="I634" s="519">
        <v>0</v>
      </c>
      <c r="J634" s="538">
        <v>41</v>
      </c>
      <c r="K634" s="529"/>
      <c r="L634" s="529"/>
    </row>
    <row r="635" spans="1:12" ht="14.1" customHeight="1">
      <c r="A635" s="402" t="s">
        <v>717</v>
      </c>
      <c r="B635" s="402" t="s">
        <v>718</v>
      </c>
      <c r="C635" s="405">
        <v>2</v>
      </c>
      <c r="D635" s="413"/>
      <c r="E635" s="400">
        <v>1</v>
      </c>
      <c r="F635" s="401">
        <v>7</v>
      </c>
      <c r="G635" s="402" t="s">
        <v>409</v>
      </c>
      <c r="H635" s="402" t="s">
        <v>552</v>
      </c>
      <c r="I635" s="519">
        <v>38.200000000000003</v>
      </c>
      <c r="J635" s="538">
        <v>205</v>
      </c>
      <c r="K635" s="529"/>
      <c r="L635" s="529"/>
    </row>
    <row r="636" spans="1:12" ht="14.1" customHeight="1">
      <c r="A636" s="402" t="s">
        <v>717</v>
      </c>
      <c r="B636" s="402" t="s">
        <v>718</v>
      </c>
      <c r="C636" s="405">
        <v>2</v>
      </c>
      <c r="D636" s="413"/>
      <c r="E636" s="400">
        <v>1</v>
      </c>
      <c r="F636" s="401">
        <v>8</v>
      </c>
      <c r="G636" s="402" t="s">
        <v>720</v>
      </c>
      <c r="H636" s="402" t="s">
        <v>551</v>
      </c>
      <c r="I636" s="519">
        <v>6.6</v>
      </c>
      <c r="J636" s="538">
        <v>41</v>
      </c>
      <c r="K636" s="529"/>
      <c r="L636" s="529"/>
    </row>
    <row r="637" spans="1:12" ht="14.1" customHeight="1">
      <c r="A637" s="402" t="s">
        <v>717</v>
      </c>
      <c r="B637" s="402" t="s">
        <v>718</v>
      </c>
      <c r="C637" s="405">
        <v>2</v>
      </c>
      <c r="D637" s="413"/>
      <c r="E637" s="400">
        <v>1</v>
      </c>
      <c r="F637" s="401">
        <v>9</v>
      </c>
      <c r="G637" s="402" t="s">
        <v>174</v>
      </c>
      <c r="H637" s="402" t="s">
        <v>552</v>
      </c>
      <c r="I637" s="519">
        <v>17.7</v>
      </c>
      <c r="J637" s="538">
        <v>123</v>
      </c>
      <c r="K637" s="529"/>
      <c r="L637" s="529"/>
    </row>
    <row r="638" spans="1:12" ht="14.1" customHeight="1">
      <c r="A638" s="402" t="s">
        <v>717</v>
      </c>
      <c r="B638" s="402" t="s">
        <v>718</v>
      </c>
      <c r="C638" s="405">
        <v>2</v>
      </c>
      <c r="D638" s="413"/>
      <c r="E638" s="400">
        <v>1</v>
      </c>
      <c r="F638" s="401">
        <v>10</v>
      </c>
      <c r="G638" s="402" t="s">
        <v>369</v>
      </c>
      <c r="H638" s="402" t="s">
        <v>550</v>
      </c>
      <c r="I638" s="519">
        <v>65.599999999999994</v>
      </c>
      <c r="J638" s="538">
        <v>205</v>
      </c>
      <c r="K638" s="529"/>
      <c r="L638" s="529"/>
    </row>
    <row r="639" spans="1:12" ht="14.1" customHeight="1">
      <c r="A639" s="402" t="s">
        <v>717</v>
      </c>
      <c r="B639" s="402" t="s">
        <v>718</v>
      </c>
      <c r="C639" s="405">
        <v>2</v>
      </c>
      <c r="D639" s="413"/>
      <c r="E639" s="400">
        <v>1</v>
      </c>
      <c r="F639" s="401">
        <v>11</v>
      </c>
      <c r="G639" s="402" t="s">
        <v>369</v>
      </c>
      <c r="H639" s="402" t="s">
        <v>550</v>
      </c>
      <c r="I639" s="519">
        <v>59.2</v>
      </c>
      <c r="J639" s="538">
        <v>205</v>
      </c>
      <c r="K639" s="529"/>
      <c r="L639" s="529"/>
    </row>
    <row r="640" spans="1:12" ht="14.1" customHeight="1">
      <c r="A640" s="402" t="s">
        <v>717</v>
      </c>
      <c r="B640" s="402" t="s">
        <v>718</v>
      </c>
      <c r="C640" s="405">
        <v>2</v>
      </c>
      <c r="D640" s="413"/>
      <c r="E640" s="400">
        <v>1</v>
      </c>
      <c r="F640" s="401">
        <v>12</v>
      </c>
      <c r="G640" s="402" t="s">
        <v>369</v>
      </c>
      <c r="H640" s="402" t="s">
        <v>550</v>
      </c>
      <c r="I640" s="519">
        <v>51.1</v>
      </c>
      <c r="J640" s="538">
        <v>205</v>
      </c>
      <c r="K640" s="529"/>
      <c r="L640" s="529"/>
    </row>
    <row r="641" spans="1:12" ht="14.1" customHeight="1">
      <c r="A641" s="402" t="s">
        <v>717</v>
      </c>
      <c r="B641" s="402" t="s">
        <v>718</v>
      </c>
      <c r="C641" s="405">
        <v>2</v>
      </c>
      <c r="D641" s="413"/>
      <c r="E641" s="400">
        <v>1</v>
      </c>
      <c r="F641" s="401">
        <v>13</v>
      </c>
      <c r="G641" s="402" t="s">
        <v>369</v>
      </c>
      <c r="H641" s="402" t="s">
        <v>550</v>
      </c>
      <c r="I641" s="519">
        <v>57</v>
      </c>
      <c r="J641" s="538">
        <v>205</v>
      </c>
      <c r="K641" s="529"/>
      <c r="L641" s="529"/>
    </row>
    <row r="642" spans="1:12" ht="14.1" customHeight="1">
      <c r="A642" s="402" t="s">
        <v>717</v>
      </c>
      <c r="B642" s="402" t="s">
        <v>718</v>
      </c>
      <c r="C642" s="405">
        <v>2</v>
      </c>
      <c r="D642" s="413"/>
      <c r="E642" s="400">
        <v>2</v>
      </c>
      <c r="F642" s="401" t="s">
        <v>727</v>
      </c>
      <c r="G642" s="402" t="s">
        <v>728</v>
      </c>
      <c r="H642" s="402" t="s">
        <v>550</v>
      </c>
      <c r="I642" s="519">
        <v>117</v>
      </c>
      <c r="J642" s="538">
        <v>205</v>
      </c>
      <c r="K642" s="529"/>
      <c r="L642" s="529"/>
    </row>
    <row r="643" spans="1:12" ht="14.1" customHeight="1">
      <c r="A643" s="402" t="s">
        <v>717</v>
      </c>
      <c r="B643" s="402" t="s">
        <v>718</v>
      </c>
      <c r="C643" s="405">
        <v>2</v>
      </c>
      <c r="D643" s="413"/>
      <c r="E643" s="400">
        <v>2</v>
      </c>
      <c r="F643" s="401" t="s">
        <v>729</v>
      </c>
      <c r="G643" s="402" t="s">
        <v>582</v>
      </c>
      <c r="H643" s="402" t="s">
        <v>550</v>
      </c>
      <c r="I643" s="519">
        <v>75</v>
      </c>
      <c r="J643" s="538">
        <v>205</v>
      </c>
      <c r="K643" s="529"/>
      <c r="L643" s="529"/>
    </row>
    <row r="644" spans="1:12" ht="14.1" customHeight="1">
      <c r="A644" s="402" t="s">
        <v>717</v>
      </c>
      <c r="B644" s="402" t="s">
        <v>718</v>
      </c>
      <c r="C644" s="405">
        <v>2</v>
      </c>
      <c r="D644" s="413"/>
      <c r="E644" s="400">
        <v>2</v>
      </c>
      <c r="F644" s="401" t="s">
        <v>730</v>
      </c>
      <c r="G644" s="402" t="s">
        <v>367</v>
      </c>
      <c r="H644" s="402" t="s">
        <v>551</v>
      </c>
      <c r="I644" s="519">
        <v>2.4</v>
      </c>
      <c r="J644" s="538">
        <v>205</v>
      </c>
      <c r="K644" s="529"/>
      <c r="L644" s="529"/>
    </row>
    <row r="645" spans="1:12" ht="14.1" customHeight="1">
      <c r="A645" s="402" t="s">
        <v>717</v>
      </c>
      <c r="B645" s="402" t="s">
        <v>718</v>
      </c>
      <c r="C645" s="405">
        <v>2</v>
      </c>
      <c r="D645" s="413"/>
      <c r="E645" s="400">
        <v>2</v>
      </c>
      <c r="F645" s="401" t="s">
        <v>731</v>
      </c>
      <c r="G645" s="402" t="s">
        <v>367</v>
      </c>
      <c r="H645" s="402" t="s">
        <v>551</v>
      </c>
      <c r="I645" s="519">
        <v>2.4</v>
      </c>
      <c r="J645" s="538">
        <v>205</v>
      </c>
      <c r="K645" s="529"/>
      <c r="L645" s="529"/>
    </row>
    <row r="646" spans="1:12" ht="14.1" customHeight="1">
      <c r="A646" s="402" t="s">
        <v>717</v>
      </c>
      <c r="B646" s="402" t="s">
        <v>718</v>
      </c>
      <c r="C646" s="405">
        <v>2</v>
      </c>
      <c r="D646" s="413"/>
      <c r="E646" s="400">
        <v>2</v>
      </c>
      <c r="F646" s="401">
        <v>14</v>
      </c>
      <c r="G646" s="402" t="s">
        <v>732</v>
      </c>
      <c r="H646" s="402" t="s">
        <v>552</v>
      </c>
      <c r="I646" s="519">
        <v>7.5</v>
      </c>
      <c r="J646" s="538" t="s">
        <v>198</v>
      </c>
      <c r="K646" s="529"/>
      <c r="L646" s="529"/>
    </row>
    <row r="647" spans="1:12" ht="14.1" customHeight="1">
      <c r="A647" s="402" t="s">
        <v>717</v>
      </c>
      <c r="B647" s="402" t="s">
        <v>718</v>
      </c>
      <c r="C647" s="405">
        <v>2</v>
      </c>
      <c r="D647" s="413"/>
      <c r="E647" s="412">
        <v>2</v>
      </c>
      <c r="F647" s="401">
        <v>15</v>
      </c>
      <c r="G647" s="402" t="s">
        <v>733</v>
      </c>
      <c r="H647" s="402" t="s">
        <v>550</v>
      </c>
      <c r="I647" s="399">
        <v>54</v>
      </c>
      <c r="J647" s="538" t="s">
        <v>198</v>
      </c>
      <c r="K647" s="529"/>
      <c r="L647" s="529"/>
    </row>
    <row r="648" spans="1:12" ht="14.1" customHeight="1">
      <c r="A648" s="402" t="s">
        <v>717</v>
      </c>
      <c r="B648" s="402" t="s">
        <v>718</v>
      </c>
      <c r="C648" s="405">
        <v>2</v>
      </c>
      <c r="D648" s="413"/>
      <c r="E648" s="412">
        <v>2</v>
      </c>
      <c r="F648" s="401">
        <v>16</v>
      </c>
      <c r="G648" s="402" t="s">
        <v>733</v>
      </c>
      <c r="H648" s="402" t="s">
        <v>550</v>
      </c>
      <c r="I648" s="399">
        <v>54</v>
      </c>
      <c r="J648" s="538" t="s">
        <v>198</v>
      </c>
      <c r="K648" s="529"/>
      <c r="L648" s="529"/>
    </row>
    <row r="649" spans="1:12" ht="13.5" customHeight="1">
      <c r="A649" s="402" t="s">
        <v>717</v>
      </c>
      <c r="B649" s="402" t="s">
        <v>718</v>
      </c>
      <c r="C649" s="405">
        <v>2</v>
      </c>
      <c r="D649" s="413"/>
      <c r="E649" s="412">
        <v>2</v>
      </c>
      <c r="F649" s="401">
        <v>17</v>
      </c>
      <c r="G649" s="402" t="s">
        <v>734</v>
      </c>
      <c r="H649" s="402" t="s">
        <v>552</v>
      </c>
      <c r="I649" s="519">
        <v>6.25</v>
      </c>
      <c r="J649" s="538" t="s">
        <v>198</v>
      </c>
      <c r="K649" s="529"/>
      <c r="L649" s="529"/>
    </row>
    <row r="650" spans="1:12" ht="14.1" customHeight="1">
      <c r="A650" s="402" t="s">
        <v>735</v>
      </c>
      <c r="B650" s="402" t="s">
        <v>718</v>
      </c>
      <c r="C650" s="405">
        <v>2</v>
      </c>
      <c r="D650" s="413"/>
      <c r="E650" s="412" t="s">
        <v>585</v>
      </c>
      <c r="F650" s="401">
        <v>33</v>
      </c>
      <c r="G650" s="402" t="s">
        <v>399</v>
      </c>
      <c r="H650" s="524" t="s">
        <v>551</v>
      </c>
      <c r="I650" s="525">
        <v>12.4</v>
      </c>
      <c r="J650" s="538">
        <v>205</v>
      </c>
      <c r="K650" s="529"/>
      <c r="L650" s="529"/>
    </row>
    <row r="651" spans="1:12" ht="14.1" customHeight="1">
      <c r="A651" s="402" t="s">
        <v>735</v>
      </c>
      <c r="B651" s="402" t="s">
        <v>718</v>
      </c>
      <c r="C651" s="405">
        <v>2</v>
      </c>
      <c r="D651" s="413"/>
      <c r="E651" s="412" t="s">
        <v>585</v>
      </c>
      <c r="F651" s="401">
        <v>34</v>
      </c>
      <c r="G651" s="402" t="s">
        <v>399</v>
      </c>
      <c r="H651" s="524" t="s">
        <v>551</v>
      </c>
      <c r="I651" s="525">
        <v>11.8</v>
      </c>
      <c r="J651" s="538">
        <v>205</v>
      </c>
      <c r="K651" s="529"/>
      <c r="L651" s="529"/>
    </row>
    <row r="652" spans="1:12" ht="14.1" customHeight="1">
      <c r="A652" s="402" t="s">
        <v>735</v>
      </c>
      <c r="B652" s="402" t="s">
        <v>718</v>
      </c>
      <c r="C652" s="405">
        <v>2</v>
      </c>
      <c r="D652" s="413"/>
      <c r="E652" s="412" t="s">
        <v>585</v>
      </c>
      <c r="F652" s="401">
        <v>35</v>
      </c>
      <c r="G652" s="402" t="s">
        <v>736</v>
      </c>
      <c r="H652" s="524" t="s">
        <v>599</v>
      </c>
      <c r="I652" s="525">
        <v>24.3</v>
      </c>
      <c r="J652" s="538">
        <v>205</v>
      </c>
      <c r="K652" s="529"/>
      <c r="L652" s="529"/>
    </row>
    <row r="653" spans="1:12" ht="14.1" customHeight="1">
      <c r="A653" s="402" t="s">
        <v>735</v>
      </c>
      <c r="B653" s="402" t="s">
        <v>718</v>
      </c>
      <c r="C653" s="405">
        <v>2</v>
      </c>
      <c r="D653" s="413"/>
      <c r="E653" s="412" t="s">
        <v>585</v>
      </c>
      <c r="F653" s="401">
        <v>36</v>
      </c>
      <c r="G653" s="402" t="s">
        <v>737</v>
      </c>
      <c r="H653" s="524" t="s">
        <v>599</v>
      </c>
      <c r="I653" s="525">
        <v>21.9</v>
      </c>
      <c r="J653" s="538">
        <v>205</v>
      </c>
      <c r="K653" s="529"/>
      <c r="L653" s="529"/>
    </row>
    <row r="654" spans="1:12" ht="14.1" customHeight="1">
      <c r="A654" s="402" t="s">
        <v>735</v>
      </c>
      <c r="B654" s="402" t="s">
        <v>718</v>
      </c>
      <c r="C654" s="405">
        <v>2</v>
      </c>
      <c r="D654" s="413"/>
      <c r="E654" s="412" t="s">
        <v>585</v>
      </c>
      <c r="F654" s="401">
        <v>37</v>
      </c>
      <c r="G654" s="402" t="s">
        <v>738</v>
      </c>
      <c r="H654" s="524" t="s">
        <v>551</v>
      </c>
      <c r="I654" s="525">
        <v>5.2</v>
      </c>
      <c r="J654" s="538">
        <v>205</v>
      </c>
      <c r="K654" s="529"/>
      <c r="L654" s="529"/>
    </row>
    <row r="655" spans="1:12" ht="14.1" customHeight="1">
      <c r="A655" s="402" t="s">
        <v>735</v>
      </c>
      <c r="B655" s="402" t="s">
        <v>718</v>
      </c>
      <c r="C655" s="405">
        <v>2</v>
      </c>
      <c r="D655" s="413"/>
      <c r="E655" s="412" t="s">
        <v>585</v>
      </c>
      <c r="F655" s="401">
        <v>38</v>
      </c>
      <c r="G655" s="402" t="s">
        <v>440</v>
      </c>
      <c r="H655" s="524" t="s">
        <v>552</v>
      </c>
      <c r="I655" s="525">
        <v>14.5</v>
      </c>
      <c r="J655" s="538">
        <v>41</v>
      </c>
      <c r="K655" s="529"/>
      <c r="L655" s="529"/>
    </row>
    <row r="656" spans="1:12" ht="14.1" customHeight="1">
      <c r="A656" s="402" t="s">
        <v>735</v>
      </c>
      <c r="B656" s="402" t="s">
        <v>718</v>
      </c>
      <c r="C656" s="405">
        <v>2</v>
      </c>
      <c r="D656" s="413"/>
      <c r="E656" s="412" t="s">
        <v>585</v>
      </c>
      <c r="F656" s="401">
        <v>39</v>
      </c>
      <c r="G656" s="402" t="s">
        <v>402</v>
      </c>
      <c r="H656" s="524" t="s">
        <v>575</v>
      </c>
      <c r="I656" s="525">
        <v>230.1</v>
      </c>
      <c r="J656" s="538">
        <v>205</v>
      </c>
      <c r="K656" s="529"/>
      <c r="L656" s="529"/>
    </row>
    <row r="657" spans="1:12" ht="14.1" customHeight="1">
      <c r="A657" s="402" t="s">
        <v>739</v>
      </c>
      <c r="B657" s="402" t="s">
        <v>740</v>
      </c>
      <c r="C657" s="405">
        <v>2</v>
      </c>
      <c r="D657" s="413"/>
      <c r="E657" s="412" t="s">
        <v>585</v>
      </c>
      <c r="F657" s="401" t="s">
        <v>741</v>
      </c>
      <c r="G657" s="402" t="s">
        <v>267</v>
      </c>
      <c r="H657" s="402" t="s">
        <v>554</v>
      </c>
      <c r="I657" s="519">
        <v>4</v>
      </c>
      <c r="J657" s="538">
        <v>205</v>
      </c>
      <c r="K657" s="529"/>
      <c r="L657" s="529"/>
    </row>
    <row r="658" spans="1:12" ht="14.1" customHeight="1">
      <c r="A658" s="402" t="s">
        <v>739</v>
      </c>
      <c r="B658" s="402" t="s">
        <v>740</v>
      </c>
      <c r="C658" s="405">
        <v>2</v>
      </c>
      <c r="D658" s="413"/>
      <c r="E658" s="412" t="s">
        <v>585</v>
      </c>
      <c r="F658" s="401" t="s">
        <v>742</v>
      </c>
      <c r="G658" s="402" t="s">
        <v>382</v>
      </c>
      <c r="H658" s="402" t="s">
        <v>554</v>
      </c>
      <c r="I658" s="519">
        <v>35</v>
      </c>
      <c r="J658" s="538">
        <v>205</v>
      </c>
      <c r="K658" s="529"/>
      <c r="L658" s="529"/>
    </row>
    <row r="659" spans="1:12" ht="14.1" customHeight="1">
      <c r="A659" s="402" t="s">
        <v>739</v>
      </c>
      <c r="B659" s="402" t="s">
        <v>740</v>
      </c>
      <c r="C659" s="405">
        <v>2</v>
      </c>
      <c r="D659" s="413"/>
      <c r="E659" s="412" t="s">
        <v>585</v>
      </c>
      <c r="F659" s="401" t="s">
        <v>743</v>
      </c>
      <c r="G659" s="402" t="s">
        <v>174</v>
      </c>
      <c r="H659" s="402" t="s">
        <v>550</v>
      </c>
      <c r="I659" s="519">
        <v>12</v>
      </c>
      <c r="J659" s="538">
        <v>123</v>
      </c>
      <c r="K659" s="529"/>
      <c r="L659" s="529"/>
    </row>
    <row r="660" spans="1:12" ht="14.1" customHeight="1">
      <c r="A660" s="402" t="s">
        <v>739</v>
      </c>
      <c r="B660" s="402" t="s">
        <v>740</v>
      </c>
      <c r="C660" s="405">
        <v>2</v>
      </c>
      <c r="D660" s="413"/>
      <c r="E660" s="412" t="s">
        <v>585</v>
      </c>
      <c r="F660" s="401" t="s">
        <v>744</v>
      </c>
      <c r="G660" s="402" t="s">
        <v>376</v>
      </c>
      <c r="H660" s="402" t="s">
        <v>745</v>
      </c>
      <c r="I660" s="519">
        <v>6</v>
      </c>
      <c r="J660" s="538">
        <v>205</v>
      </c>
      <c r="K660" s="529"/>
      <c r="L660" s="529"/>
    </row>
    <row r="661" spans="1:12" ht="14.1" customHeight="1">
      <c r="A661" s="402" t="s">
        <v>739</v>
      </c>
      <c r="B661" s="402" t="s">
        <v>740</v>
      </c>
      <c r="C661" s="405">
        <v>2</v>
      </c>
      <c r="D661" s="413"/>
      <c r="E661" s="412" t="s">
        <v>585</v>
      </c>
      <c r="F661" s="401" t="s">
        <v>746</v>
      </c>
      <c r="G661" s="402" t="s">
        <v>409</v>
      </c>
      <c r="H661" s="402" t="s">
        <v>551</v>
      </c>
      <c r="I661" s="519">
        <v>65</v>
      </c>
      <c r="J661" s="538">
        <v>205</v>
      </c>
      <c r="K661" s="529"/>
      <c r="L661" s="529"/>
    </row>
    <row r="662" spans="1:12" ht="14.1" customHeight="1">
      <c r="A662" s="402" t="s">
        <v>739</v>
      </c>
      <c r="B662" s="402" t="s">
        <v>740</v>
      </c>
      <c r="C662" s="405">
        <v>2</v>
      </c>
      <c r="D662" s="413"/>
      <c r="E662" s="412" t="s">
        <v>585</v>
      </c>
      <c r="F662" s="401" t="s">
        <v>747</v>
      </c>
      <c r="G662" s="402" t="s">
        <v>456</v>
      </c>
      <c r="H662" s="402" t="s">
        <v>552</v>
      </c>
      <c r="I662" s="519">
        <v>56</v>
      </c>
      <c r="J662" s="538">
        <v>205</v>
      </c>
      <c r="K662" s="529"/>
      <c r="L662" s="529"/>
    </row>
    <row r="663" spans="1:12" ht="14.1" customHeight="1">
      <c r="A663" s="402" t="s">
        <v>739</v>
      </c>
      <c r="B663" s="402" t="s">
        <v>740</v>
      </c>
      <c r="C663" s="405">
        <v>2</v>
      </c>
      <c r="D663" s="413"/>
      <c r="E663" s="412" t="s">
        <v>585</v>
      </c>
      <c r="F663" s="401" t="s">
        <v>748</v>
      </c>
      <c r="G663" s="402" t="s">
        <v>456</v>
      </c>
      <c r="H663" s="402" t="s">
        <v>552</v>
      </c>
      <c r="I663" s="519">
        <v>56</v>
      </c>
      <c r="J663" s="538">
        <v>205</v>
      </c>
      <c r="K663" s="529"/>
      <c r="L663" s="529"/>
    </row>
    <row r="664" spans="1:12" ht="14.1" customHeight="1">
      <c r="A664" s="402" t="s">
        <v>739</v>
      </c>
      <c r="B664" s="402" t="s">
        <v>740</v>
      </c>
      <c r="C664" s="405">
        <v>2</v>
      </c>
      <c r="D664" s="413"/>
      <c r="E664" s="412" t="s">
        <v>585</v>
      </c>
      <c r="F664" s="401" t="s">
        <v>749</v>
      </c>
      <c r="G664" s="402" t="s">
        <v>584</v>
      </c>
      <c r="H664" s="402" t="s">
        <v>551</v>
      </c>
      <c r="I664" s="519">
        <v>2</v>
      </c>
      <c r="J664" s="538">
        <v>205</v>
      </c>
      <c r="K664" s="529"/>
      <c r="L664" s="529"/>
    </row>
    <row r="665" spans="1:12" ht="14.1" customHeight="1">
      <c r="A665" s="402" t="s">
        <v>739</v>
      </c>
      <c r="B665" s="402" t="s">
        <v>740</v>
      </c>
      <c r="C665" s="405">
        <v>2</v>
      </c>
      <c r="D665" s="413"/>
      <c r="E665" s="412" t="s">
        <v>585</v>
      </c>
      <c r="F665" s="401" t="s">
        <v>750</v>
      </c>
      <c r="G665" s="402" t="s">
        <v>584</v>
      </c>
      <c r="H665" s="402" t="s">
        <v>551</v>
      </c>
      <c r="I665" s="519">
        <v>2</v>
      </c>
      <c r="J665" s="538">
        <v>205</v>
      </c>
      <c r="K665" s="529"/>
      <c r="L665" s="529"/>
    </row>
    <row r="666" spans="1:12" ht="14.1" customHeight="1">
      <c r="A666" s="402" t="s">
        <v>739</v>
      </c>
      <c r="B666" s="402" t="s">
        <v>740</v>
      </c>
      <c r="C666" s="405">
        <v>2</v>
      </c>
      <c r="D666" s="413"/>
      <c r="E666" s="412" t="s">
        <v>585</v>
      </c>
      <c r="F666" s="401" t="s">
        <v>751</v>
      </c>
      <c r="G666" s="402" t="s">
        <v>584</v>
      </c>
      <c r="H666" s="402" t="s">
        <v>551</v>
      </c>
      <c r="I666" s="519">
        <v>2</v>
      </c>
      <c r="J666" s="538">
        <v>205</v>
      </c>
      <c r="K666" s="529"/>
      <c r="L666" s="529"/>
    </row>
    <row r="667" spans="1:12" ht="14.1" customHeight="1">
      <c r="A667" s="402" t="s">
        <v>739</v>
      </c>
      <c r="B667" s="402" t="s">
        <v>740</v>
      </c>
      <c r="C667" s="405">
        <v>2</v>
      </c>
      <c r="D667" s="413"/>
      <c r="E667" s="412" t="s">
        <v>585</v>
      </c>
      <c r="F667" s="401" t="s">
        <v>752</v>
      </c>
      <c r="G667" s="402" t="s">
        <v>584</v>
      </c>
      <c r="H667" s="402" t="s">
        <v>551</v>
      </c>
      <c r="I667" s="519">
        <v>2</v>
      </c>
      <c r="J667" s="538">
        <v>205</v>
      </c>
      <c r="K667" s="529"/>
      <c r="L667" s="529"/>
    </row>
    <row r="668" spans="1:12" ht="14.1" customHeight="1">
      <c r="A668" s="402" t="s">
        <v>739</v>
      </c>
      <c r="B668" s="402" t="s">
        <v>740</v>
      </c>
      <c r="C668" s="405">
        <v>2</v>
      </c>
      <c r="D668" s="413"/>
      <c r="E668" s="412" t="s">
        <v>585</v>
      </c>
      <c r="F668" s="401" t="s">
        <v>753</v>
      </c>
      <c r="G668" s="402" t="s">
        <v>456</v>
      </c>
      <c r="H668" s="402" t="s">
        <v>552</v>
      </c>
      <c r="I668" s="519">
        <v>56</v>
      </c>
      <c r="J668" s="538">
        <v>205</v>
      </c>
      <c r="K668" s="529"/>
      <c r="L668" s="529"/>
    </row>
    <row r="669" spans="1:12" ht="14.1" customHeight="1">
      <c r="A669" s="402" t="s">
        <v>739</v>
      </c>
      <c r="B669" s="402" t="s">
        <v>740</v>
      </c>
      <c r="C669" s="405">
        <v>2</v>
      </c>
      <c r="D669" s="413"/>
      <c r="E669" s="412" t="s">
        <v>585</v>
      </c>
      <c r="F669" s="401" t="s">
        <v>754</v>
      </c>
      <c r="G669" s="402" t="s">
        <v>456</v>
      </c>
      <c r="H669" s="402" t="s">
        <v>552</v>
      </c>
      <c r="I669" s="519">
        <v>56</v>
      </c>
      <c r="J669" s="538">
        <v>205</v>
      </c>
      <c r="K669" s="529"/>
      <c r="L669" s="529"/>
    </row>
    <row r="670" spans="1:12" ht="14.1" customHeight="1">
      <c r="A670" s="402" t="s">
        <v>755</v>
      </c>
      <c r="B670" s="402" t="s">
        <v>760</v>
      </c>
      <c r="C670" s="405">
        <v>2</v>
      </c>
      <c r="D670" s="413"/>
      <c r="E670" s="412" t="s">
        <v>585</v>
      </c>
      <c r="F670" s="401" t="s">
        <v>756</v>
      </c>
      <c r="G670" s="402" t="s">
        <v>757</v>
      </c>
      <c r="H670" s="402" t="s">
        <v>550</v>
      </c>
      <c r="I670" s="519">
        <v>11.7</v>
      </c>
      <c r="J670" s="538">
        <v>123</v>
      </c>
      <c r="K670" s="529"/>
      <c r="L670" s="529"/>
    </row>
    <row r="671" spans="1:12" ht="14.1" customHeight="1">
      <c r="A671" s="402" t="s">
        <v>755</v>
      </c>
      <c r="B671" s="402" t="s">
        <v>760</v>
      </c>
      <c r="C671" s="405">
        <v>2</v>
      </c>
      <c r="D671" s="413"/>
      <c r="E671" s="412" t="s">
        <v>585</v>
      </c>
      <c r="F671" s="401" t="s">
        <v>758</v>
      </c>
      <c r="G671" s="402" t="s">
        <v>638</v>
      </c>
      <c r="H671" s="402" t="s">
        <v>550</v>
      </c>
      <c r="I671" s="519">
        <v>29.1</v>
      </c>
      <c r="J671" s="538">
        <v>205</v>
      </c>
      <c r="K671" s="529"/>
      <c r="L671" s="529"/>
    </row>
    <row r="672" spans="1:12" ht="14.1" customHeight="1">
      <c r="A672" s="402" t="s">
        <v>755</v>
      </c>
      <c r="B672" s="402" t="s">
        <v>760</v>
      </c>
      <c r="C672" s="405">
        <v>2</v>
      </c>
      <c r="D672" s="413"/>
      <c r="E672" s="412" t="s">
        <v>585</v>
      </c>
      <c r="F672" s="401">
        <v>2</v>
      </c>
      <c r="G672" s="402" t="s">
        <v>369</v>
      </c>
      <c r="H672" s="402" t="s">
        <v>550</v>
      </c>
      <c r="I672" s="519">
        <v>70.8</v>
      </c>
      <c r="J672" s="538">
        <v>123</v>
      </c>
      <c r="K672" s="529"/>
      <c r="L672" s="529"/>
    </row>
    <row r="673" spans="1:12" ht="14.1" customHeight="1">
      <c r="A673" s="402" t="s">
        <v>755</v>
      </c>
      <c r="B673" s="402" t="s">
        <v>760</v>
      </c>
      <c r="C673" s="405">
        <v>2</v>
      </c>
      <c r="D673" s="413"/>
      <c r="E673" s="412" t="s">
        <v>585</v>
      </c>
      <c r="F673" s="401">
        <v>3</v>
      </c>
      <c r="G673" s="402" t="s">
        <v>369</v>
      </c>
      <c r="H673" s="402" t="s">
        <v>552</v>
      </c>
      <c r="I673" s="519">
        <v>53.5</v>
      </c>
      <c r="J673" s="538">
        <v>123</v>
      </c>
      <c r="K673" s="529"/>
      <c r="L673" s="529"/>
    </row>
    <row r="674" spans="1:12" ht="14.1" customHeight="1">
      <c r="A674" s="402" t="s">
        <v>755</v>
      </c>
      <c r="B674" s="402" t="s">
        <v>760</v>
      </c>
      <c r="C674" s="405">
        <v>2</v>
      </c>
      <c r="D674" s="413"/>
      <c r="E674" s="412" t="s">
        <v>585</v>
      </c>
      <c r="F674" s="401">
        <v>4</v>
      </c>
      <c r="G674" s="402" t="s">
        <v>369</v>
      </c>
      <c r="H674" s="402" t="s">
        <v>552</v>
      </c>
      <c r="I674" s="519">
        <v>54</v>
      </c>
      <c r="J674" s="538">
        <v>123</v>
      </c>
      <c r="K674" s="529"/>
      <c r="L674" s="529"/>
    </row>
    <row r="675" spans="1:12" ht="14.1" customHeight="1">
      <c r="A675" s="402" t="s">
        <v>755</v>
      </c>
      <c r="B675" s="402" t="s">
        <v>760</v>
      </c>
      <c r="C675" s="405">
        <v>2</v>
      </c>
      <c r="D675" s="413"/>
      <c r="E675" s="412" t="s">
        <v>585</v>
      </c>
      <c r="F675" s="401">
        <v>5</v>
      </c>
      <c r="G675" s="402" t="s">
        <v>369</v>
      </c>
      <c r="H675" s="402" t="s">
        <v>552</v>
      </c>
      <c r="I675" s="519">
        <v>52</v>
      </c>
      <c r="J675" s="538">
        <v>123</v>
      </c>
      <c r="K675" s="529"/>
      <c r="L675" s="529"/>
    </row>
    <row r="676" spans="1:12" ht="14.1" customHeight="1">
      <c r="A676" s="402" t="s">
        <v>755</v>
      </c>
      <c r="B676" s="402" t="s">
        <v>760</v>
      </c>
      <c r="C676" s="405">
        <v>2</v>
      </c>
      <c r="D676" s="413"/>
      <c r="E676" s="412" t="s">
        <v>585</v>
      </c>
      <c r="F676" s="401">
        <v>6</v>
      </c>
      <c r="G676" s="402" t="s">
        <v>369</v>
      </c>
      <c r="H676" s="402" t="s">
        <v>552</v>
      </c>
      <c r="I676" s="519">
        <v>51.5</v>
      </c>
      <c r="J676" s="538">
        <v>205</v>
      </c>
      <c r="K676" s="529"/>
      <c r="L676" s="529"/>
    </row>
    <row r="677" spans="1:12" ht="14.1" customHeight="1">
      <c r="A677" s="402" t="s">
        <v>755</v>
      </c>
      <c r="B677" s="402" t="s">
        <v>760</v>
      </c>
      <c r="C677" s="405">
        <v>2</v>
      </c>
      <c r="D677" s="413"/>
      <c r="E677" s="412" t="s">
        <v>585</v>
      </c>
      <c r="F677" s="401">
        <v>7</v>
      </c>
      <c r="G677" s="402" t="s">
        <v>402</v>
      </c>
      <c r="H677" s="402" t="s">
        <v>555</v>
      </c>
      <c r="I677" s="519">
        <v>80.2</v>
      </c>
      <c r="J677" s="538">
        <v>82</v>
      </c>
      <c r="K677" s="529"/>
      <c r="L677" s="529"/>
    </row>
    <row r="678" spans="1:12" ht="14.1" customHeight="1">
      <c r="A678" s="402" t="s">
        <v>755</v>
      </c>
      <c r="B678" s="402" t="s">
        <v>760</v>
      </c>
      <c r="C678" s="405">
        <v>2</v>
      </c>
      <c r="D678" s="413"/>
      <c r="E678" s="412" t="s">
        <v>585</v>
      </c>
      <c r="F678" s="401">
        <v>8</v>
      </c>
      <c r="G678" s="402" t="s">
        <v>440</v>
      </c>
      <c r="H678" s="402" t="s">
        <v>555</v>
      </c>
      <c r="I678" s="519">
        <v>11.7</v>
      </c>
      <c r="J678" s="538">
        <v>41</v>
      </c>
      <c r="K678" s="529"/>
      <c r="L678" s="529"/>
    </row>
    <row r="679" spans="1:12" ht="14.1" customHeight="1">
      <c r="A679" s="402" t="s">
        <v>755</v>
      </c>
      <c r="B679" s="402" t="s">
        <v>760</v>
      </c>
      <c r="C679" s="405">
        <v>2</v>
      </c>
      <c r="D679" s="413"/>
      <c r="E679" s="412" t="s">
        <v>585</v>
      </c>
      <c r="F679" s="401">
        <v>10</v>
      </c>
      <c r="G679" s="402" t="s">
        <v>369</v>
      </c>
      <c r="H679" s="402" t="s">
        <v>552</v>
      </c>
      <c r="I679" s="519">
        <v>29.6</v>
      </c>
      <c r="J679" s="538">
        <v>205</v>
      </c>
      <c r="K679" s="529"/>
      <c r="L679" s="529"/>
    </row>
    <row r="680" spans="1:12" ht="14.1" customHeight="1">
      <c r="A680" s="402" t="s">
        <v>755</v>
      </c>
      <c r="B680" s="402" t="s">
        <v>760</v>
      </c>
      <c r="C680" s="405">
        <v>2</v>
      </c>
      <c r="D680" s="413"/>
      <c r="E680" s="412" t="s">
        <v>585</v>
      </c>
      <c r="F680" s="401">
        <v>10</v>
      </c>
      <c r="G680" s="402" t="s">
        <v>369</v>
      </c>
      <c r="H680" s="402" t="s">
        <v>552</v>
      </c>
      <c r="I680" s="519">
        <v>29.6</v>
      </c>
      <c r="J680" s="538">
        <v>205</v>
      </c>
      <c r="K680" s="529"/>
      <c r="L680" s="529"/>
    </row>
    <row r="681" spans="1:12" ht="14.1" customHeight="1">
      <c r="A681" s="402" t="s">
        <v>755</v>
      </c>
      <c r="B681" s="402" t="s">
        <v>760</v>
      </c>
      <c r="C681" s="405">
        <v>2</v>
      </c>
      <c r="D681" s="413"/>
      <c r="E681" s="412" t="s">
        <v>585</v>
      </c>
      <c r="F681" s="401">
        <v>11</v>
      </c>
      <c r="G681" s="402" t="s">
        <v>369</v>
      </c>
      <c r="H681" s="402" t="s">
        <v>552</v>
      </c>
      <c r="I681" s="519">
        <v>29.8</v>
      </c>
      <c r="J681" s="538">
        <v>205</v>
      </c>
      <c r="K681" s="529"/>
      <c r="L681" s="529"/>
    </row>
    <row r="682" spans="1:12" ht="14.1" customHeight="1">
      <c r="A682" s="402" t="s">
        <v>755</v>
      </c>
      <c r="B682" s="402" t="s">
        <v>760</v>
      </c>
      <c r="C682" s="405">
        <v>2</v>
      </c>
      <c r="D682" s="413"/>
      <c r="E682" s="412" t="s">
        <v>585</v>
      </c>
      <c r="F682" s="401">
        <v>11</v>
      </c>
      <c r="G682" s="402" t="s">
        <v>369</v>
      </c>
      <c r="H682" s="402" t="s">
        <v>552</v>
      </c>
      <c r="I682" s="519">
        <v>29.8</v>
      </c>
      <c r="J682" s="538">
        <v>205</v>
      </c>
      <c r="K682" s="529"/>
      <c r="L682" s="529"/>
    </row>
    <row r="683" spans="1:12" ht="14.1" customHeight="1">
      <c r="A683" s="402" t="s">
        <v>755</v>
      </c>
      <c r="B683" s="402" t="s">
        <v>760</v>
      </c>
      <c r="C683" s="405">
        <v>2</v>
      </c>
      <c r="D683" s="413"/>
      <c r="E683" s="412" t="s">
        <v>585</v>
      </c>
      <c r="F683" s="401">
        <v>12</v>
      </c>
      <c r="G683" s="402" t="s">
        <v>267</v>
      </c>
      <c r="H683" s="402" t="s">
        <v>550</v>
      </c>
      <c r="I683" s="519">
        <v>14.2</v>
      </c>
      <c r="J683" s="538">
        <v>205</v>
      </c>
      <c r="K683" s="529"/>
      <c r="L683" s="529"/>
    </row>
    <row r="684" spans="1:12" ht="14.1" customHeight="1">
      <c r="A684" s="402" t="s">
        <v>755</v>
      </c>
      <c r="B684" s="402" t="s">
        <v>760</v>
      </c>
      <c r="C684" s="405">
        <v>2</v>
      </c>
      <c r="D684" s="413"/>
      <c r="E684" s="412" t="s">
        <v>585</v>
      </c>
      <c r="F684" s="401">
        <v>13</v>
      </c>
      <c r="G684" s="402" t="s">
        <v>369</v>
      </c>
      <c r="H684" s="402" t="s">
        <v>552</v>
      </c>
      <c r="I684" s="519">
        <v>54</v>
      </c>
      <c r="J684" s="538">
        <v>205</v>
      </c>
      <c r="K684" s="529"/>
      <c r="L684" s="529"/>
    </row>
    <row r="685" spans="1:12" ht="14.1" customHeight="1">
      <c r="A685" s="402" t="s">
        <v>755</v>
      </c>
      <c r="B685" s="402" t="s">
        <v>760</v>
      </c>
      <c r="C685" s="405">
        <v>2</v>
      </c>
      <c r="D685" s="413"/>
      <c r="E685" s="412" t="s">
        <v>585</v>
      </c>
      <c r="F685" s="401">
        <v>14</v>
      </c>
      <c r="G685" s="402" t="s">
        <v>369</v>
      </c>
      <c r="H685" s="402" t="s">
        <v>552</v>
      </c>
      <c r="I685" s="519">
        <v>58.2</v>
      </c>
      <c r="J685" s="538">
        <v>205</v>
      </c>
      <c r="K685" s="529"/>
      <c r="L685" s="529"/>
    </row>
    <row r="686" spans="1:12" ht="14.1" customHeight="1">
      <c r="A686" s="402" t="s">
        <v>755</v>
      </c>
      <c r="B686" s="402" t="s">
        <v>760</v>
      </c>
      <c r="C686" s="405">
        <v>2</v>
      </c>
      <c r="D686" s="413"/>
      <c r="E686" s="412" t="s">
        <v>585</v>
      </c>
      <c r="F686" s="401">
        <v>15</v>
      </c>
      <c r="G686" s="402" t="s">
        <v>409</v>
      </c>
      <c r="H686" s="402" t="s">
        <v>552</v>
      </c>
      <c r="I686" s="519">
        <v>78.099999999999994</v>
      </c>
      <c r="J686" s="538">
        <v>205</v>
      </c>
      <c r="K686" s="529"/>
      <c r="L686" s="529"/>
    </row>
    <row r="687" spans="1:12" ht="14.1" customHeight="1">
      <c r="A687" s="402" t="s">
        <v>755</v>
      </c>
      <c r="B687" s="402" t="s">
        <v>760</v>
      </c>
      <c r="C687" s="405">
        <v>2</v>
      </c>
      <c r="D687" s="413"/>
      <c r="E687" s="412" t="s">
        <v>585</v>
      </c>
      <c r="F687" s="401">
        <v>16</v>
      </c>
      <c r="G687" s="402" t="s">
        <v>367</v>
      </c>
      <c r="H687" s="402" t="s">
        <v>551</v>
      </c>
      <c r="I687" s="519">
        <v>4.5</v>
      </c>
      <c r="J687" s="538">
        <v>205</v>
      </c>
      <c r="K687" s="529"/>
      <c r="L687" s="529"/>
    </row>
    <row r="688" spans="1:12" ht="14.1" customHeight="1">
      <c r="A688" s="402" t="s">
        <v>755</v>
      </c>
      <c r="B688" s="402" t="s">
        <v>760</v>
      </c>
      <c r="C688" s="405">
        <v>2</v>
      </c>
      <c r="D688" s="413"/>
      <c r="E688" s="412" t="s">
        <v>585</v>
      </c>
      <c r="F688" s="401">
        <v>17</v>
      </c>
      <c r="G688" s="402" t="s">
        <v>367</v>
      </c>
      <c r="H688" s="402" t="s">
        <v>551</v>
      </c>
      <c r="I688" s="519">
        <v>4.7</v>
      </c>
      <c r="J688" s="538">
        <v>205</v>
      </c>
      <c r="K688" s="529"/>
      <c r="L688" s="529"/>
    </row>
    <row r="689" spans="1:12" ht="14.1" customHeight="1">
      <c r="A689" s="402" t="s">
        <v>755</v>
      </c>
      <c r="B689" s="402" t="s">
        <v>760</v>
      </c>
      <c r="C689" s="405">
        <v>2</v>
      </c>
      <c r="D689" s="413"/>
      <c r="E689" s="412" t="s">
        <v>585</v>
      </c>
      <c r="F689" s="401">
        <v>18</v>
      </c>
      <c r="G689" s="402" t="s">
        <v>367</v>
      </c>
      <c r="H689" s="402" t="s">
        <v>551</v>
      </c>
      <c r="I689" s="519">
        <v>4.0999999999999996</v>
      </c>
      <c r="J689" s="538">
        <v>205</v>
      </c>
      <c r="K689" s="529"/>
      <c r="L689" s="529"/>
    </row>
    <row r="690" spans="1:12" ht="14.1" customHeight="1">
      <c r="A690" s="402" t="s">
        <v>755</v>
      </c>
      <c r="B690" s="402" t="s">
        <v>760</v>
      </c>
      <c r="C690" s="405">
        <v>2</v>
      </c>
      <c r="D690" s="413"/>
      <c r="E690" s="412" t="s">
        <v>585</v>
      </c>
      <c r="F690" s="401">
        <v>19</v>
      </c>
      <c r="G690" s="402" t="s">
        <v>367</v>
      </c>
      <c r="H690" s="402" t="s">
        <v>551</v>
      </c>
      <c r="I690" s="519">
        <v>3.9</v>
      </c>
      <c r="J690" s="538">
        <v>205</v>
      </c>
      <c r="K690" s="529"/>
      <c r="L690" s="529"/>
    </row>
    <row r="691" spans="1:12" ht="14.1" customHeight="1">
      <c r="A691" s="402" t="s">
        <v>755</v>
      </c>
      <c r="B691" s="402" t="s">
        <v>760</v>
      </c>
      <c r="C691" s="405">
        <v>2</v>
      </c>
      <c r="D691" s="413"/>
      <c r="E691" s="412" t="s">
        <v>585</v>
      </c>
      <c r="F691" s="401">
        <v>20</v>
      </c>
      <c r="G691" s="402" t="s">
        <v>367</v>
      </c>
      <c r="H691" s="402" t="s">
        <v>551</v>
      </c>
      <c r="I691" s="519">
        <v>1.6</v>
      </c>
      <c r="J691" s="538">
        <v>205</v>
      </c>
      <c r="K691" s="529"/>
      <c r="L691" s="529"/>
    </row>
    <row r="692" spans="1:12" ht="14.1" customHeight="1">
      <c r="A692" s="402" t="s">
        <v>755</v>
      </c>
      <c r="B692" s="402" t="s">
        <v>760</v>
      </c>
      <c r="C692" s="405">
        <v>2</v>
      </c>
      <c r="D692" s="413"/>
      <c r="E692" s="412" t="s">
        <v>585</v>
      </c>
      <c r="F692" s="401">
        <v>21</v>
      </c>
      <c r="G692" s="402" t="s">
        <v>413</v>
      </c>
      <c r="H692" s="402" t="s">
        <v>552</v>
      </c>
      <c r="I692" s="519">
        <v>25.3</v>
      </c>
      <c r="J692" s="538" t="s">
        <v>198</v>
      </c>
      <c r="K692" s="529"/>
      <c r="L692" s="529"/>
    </row>
    <row r="693" spans="1:12" ht="14.1" customHeight="1">
      <c r="A693" s="402" t="s">
        <v>755</v>
      </c>
      <c r="B693" s="402" t="s">
        <v>760</v>
      </c>
      <c r="C693" s="405">
        <v>2</v>
      </c>
      <c r="D693" s="413"/>
      <c r="E693" s="412" t="s">
        <v>585</v>
      </c>
      <c r="F693" s="401">
        <v>22</v>
      </c>
      <c r="G693" s="402" t="s">
        <v>367</v>
      </c>
      <c r="H693" s="402" t="s">
        <v>551</v>
      </c>
      <c r="I693" s="519">
        <v>1.5</v>
      </c>
      <c r="J693" s="538">
        <v>205</v>
      </c>
      <c r="K693" s="529"/>
      <c r="L693" s="529"/>
    </row>
    <row r="694" spans="1:12" ht="14.1" customHeight="1">
      <c r="A694" s="402" t="s">
        <v>755</v>
      </c>
      <c r="B694" s="402" t="s">
        <v>760</v>
      </c>
      <c r="C694" s="405">
        <v>2</v>
      </c>
      <c r="D694" s="413"/>
      <c r="E694" s="412" t="s">
        <v>585</v>
      </c>
      <c r="F694" s="401">
        <v>24</v>
      </c>
      <c r="G694" s="402" t="s">
        <v>406</v>
      </c>
      <c r="H694" s="402" t="s">
        <v>551</v>
      </c>
      <c r="I694" s="519">
        <v>1.5</v>
      </c>
      <c r="J694" s="538" t="s">
        <v>198</v>
      </c>
      <c r="K694" s="529"/>
      <c r="L694" s="529"/>
    </row>
    <row r="695" spans="1:12" ht="14.1" customHeight="1">
      <c r="A695" s="402" t="s">
        <v>755</v>
      </c>
      <c r="B695" s="402" t="s">
        <v>760</v>
      </c>
      <c r="C695" s="405">
        <v>2</v>
      </c>
      <c r="D695" s="413"/>
      <c r="E695" s="412" t="s">
        <v>585</v>
      </c>
      <c r="F695" s="401">
        <v>25</v>
      </c>
      <c r="G695" s="402" t="s">
        <v>406</v>
      </c>
      <c r="H695" s="402" t="s">
        <v>551</v>
      </c>
      <c r="I695" s="519">
        <v>1.4</v>
      </c>
      <c r="J695" s="538" t="s">
        <v>198</v>
      </c>
      <c r="K695" s="529"/>
      <c r="L695" s="529"/>
    </row>
    <row r="696" spans="1:12" ht="14.1" customHeight="1">
      <c r="A696" s="402" t="s">
        <v>755</v>
      </c>
      <c r="B696" s="402" t="s">
        <v>760</v>
      </c>
      <c r="C696" s="405">
        <v>2</v>
      </c>
      <c r="D696" s="413"/>
      <c r="E696" s="412" t="s">
        <v>585</v>
      </c>
      <c r="F696" s="401">
        <v>26</v>
      </c>
      <c r="G696" s="402" t="s">
        <v>174</v>
      </c>
      <c r="H696" s="402" t="s">
        <v>550</v>
      </c>
      <c r="I696" s="519">
        <v>6.8</v>
      </c>
      <c r="J696" s="538">
        <v>123</v>
      </c>
      <c r="K696" s="529"/>
      <c r="L696" s="529"/>
    </row>
    <row r="697" spans="1:12" ht="14.1" customHeight="1">
      <c r="A697" s="402" t="s">
        <v>755</v>
      </c>
      <c r="B697" s="402" t="s">
        <v>760</v>
      </c>
      <c r="C697" s="405">
        <v>2</v>
      </c>
      <c r="D697" s="413"/>
      <c r="E697" s="412" t="s">
        <v>585</v>
      </c>
      <c r="F697" s="401">
        <v>27</v>
      </c>
      <c r="G697" s="402" t="s">
        <v>381</v>
      </c>
      <c r="H697" s="402" t="s">
        <v>551</v>
      </c>
      <c r="I697" s="519">
        <v>2.8</v>
      </c>
      <c r="J697" s="538" t="s">
        <v>198</v>
      </c>
      <c r="K697" s="529"/>
      <c r="L697" s="529"/>
    </row>
    <row r="698" spans="1:12" ht="14.1" customHeight="1">
      <c r="A698" s="402" t="s">
        <v>755</v>
      </c>
      <c r="B698" s="402" t="s">
        <v>760</v>
      </c>
      <c r="C698" s="405">
        <v>2</v>
      </c>
      <c r="D698" s="413"/>
      <c r="E698" s="412" t="s">
        <v>585</v>
      </c>
      <c r="F698" s="401">
        <v>28</v>
      </c>
      <c r="G698" s="402" t="s">
        <v>367</v>
      </c>
      <c r="H698" s="402" t="s">
        <v>551</v>
      </c>
      <c r="I698" s="519">
        <v>4</v>
      </c>
      <c r="J698" s="538">
        <v>205</v>
      </c>
      <c r="K698" s="529"/>
      <c r="L698" s="529"/>
    </row>
    <row r="699" spans="1:12" ht="14.1" customHeight="1">
      <c r="A699" s="402" t="s">
        <v>755</v>
      </c>
      <c r="B699" s="402" t="s">
        <v>760</v>
      </c>
      <c r="C699" s="405">
        <v>2</v>
      </c>
      <c r="D699" s="413"/>
      <c r="E699" s="412" t="s">
        <v>585</v>
      </c>
      <c r="F699" s="401">
        <v>29</v>
      </c>
      <c r="G699" s="402" t="s">
        <v>367</v>
      </c>
      <c r="H699" s="402" t="s">
        <v>551</v>
      </c>
      <c r="I699" s="519">
        <v>4.2</v>
      </c>
      <c r="J699" s="538">
        <v>205</v>
      </c>
      <c r="K699" s="529"/>
      <c r="L699" s="529"/>
    </row>
    <row r="700" spans="1:12" ht="14.1" customHeight="1">
      <c r="A700" s="402" t="s">
        <v>755</v>
      </c>
      <c r="B700" s="402" t="s">
        <v>760</v>
      </c>
      <c r="C700" s="405">
        <v>2</v>
      </c>
      <c r="D700" s="413"/>
      <c r="E700" s="412" t="s">
        <v>585</v>
      </c>
      <c r="F700" s="401">
        <v>30</v>
      </c>
      <c r="G700" s="402" t="s">
        <v>174</v>
      </c>
      <c r="H700" s="402" t="s">
        <v>550</v>
      </c>
      <c r="I700" s="519">
        <v>8.8000000000000007</v>
      </c>
      <c r="J700" s="538">
        <v>123</v>
      </c>
      <c r="K700" s="529"/>
      <c r="L700" s="529"/>
    </row>
    <row r="701" spans="1:12" ht="14.1" customHeight="1">
      <c r="A701" s="402" t="s">
        <v>755</v>
      </c>
      <c r="B701" s="402" t="s">
        <v>760</v>
      </c>
      <c r="C701" s="405">
        <v>2</v>
      </c>
      <c r="D701" s="413"/>
      <c r="E701" s="412" t="s">
        <v>585</v>
      </c>
      <c r="F701" s="401">
        <v>31</v>
      </c>
      <c r="G701" s="402" t="s">
        <v>420</v>
      </c>
      <c r="H701" s="402" t="s">
        <v>552</v>
      </c>
      <c r="I701" s="519">
        <v>4</v>
      </c>
      <c r="J701" s="538">
        <v>205</v>
      </c>
      <c r="K701" s="529"/>
      <c r="L701" s="529"/>
    </row>
    <row r="702" spans="1:12" ht="14.1" customHeight="1">
      <c r="A702" s="402" t="s">
        <v>755</v>
      </c>
      <c r="B702" s="402" t="s">
        <v>760</v>
      </c>
      <c r="C702" s="405">
        <v>2</v>
      </c>
      <c r="D702" s="413"/>
      <c r="E702" s="412" t="s">
        <v>585</v>
      </c>
      <c r="F702" s="401">
        <v>32</v>
      </c>
      <c r="G702" s="402" t="s">
        <v>759</v>
      </c>
      <c r="H702" s="402" t="s">
        <v>552</v>
      </c>
      <c r="I702" s="519">
        <v>38.4</v>
      </c>
      <c r="J702" s="538">
        <v>123</v>
      </c>
      <c r="K702" s="529"/>
      <c r="L702" s="529"/>
    </row>
    <row r="703" spans="1:12" ht="14.1" customHeight="1">
      <c r="A703" s="402" t="s">
        <v>755</v>
      </c>
      <c r="B703" s="402" t="s">
        <v>760</v>
      </c>
      <c r="C703" s="405">
        <v>2</v>
      </c>
      <c r="D703" s="413"/>
      <c r="E703" s="412" t="s">
        <v>585</v>
      </c>
      <c r="F703" s="401">
        <v>33</v>
      </c>
      <c r="G703" s="402" t="s">
        <v>409</v>
      </c>
      <c r="H703" s="402" t="s">
        <v>552</v>
      </c>
      <c r="I703" s="519">
        <v>168.7</v>
      </c>
      <c r="J703" s="538">
        <v>205</v>
      </c>
      <c r="K703" s="529"/>
      <c r="L703" s="529"/>
    </row>
    <row r="704" spans="1:12" ht="14.1" customHeight="1">
      <c r="A704" s="402" t="s">
        <v>755</v>
      </c>
      <c r="B704" s="402" t="s">
        <v>760</v>
      </c>
      <c r="C704" s="405">
        <v>2</v>
      </c>
      <c r="D704" s="413"/>
      <c r="E704" s="412" t="s">
        <v>585</v>
      </c>
      <c r="F704" s="401">
        <v>34</v>
      </c>
      <c r="G704" s="402" t="s">
        <v>466</v>
      </c>
      <c r="H704" s="402" t="s">
        <v>552</v>
      </c>
      <c r="I704" s="519">
        <v>1.5</v>
      </c>
      <c r="J704" s="538">
        <v>205</v>
      </c>
      <c r="K704" s="529"/>
      <c r="L704" s="529"/>
    </row>
    <row r="705" spans="1:12" ht="14.1" customHeight="1">
      <c r="A705" s="402" t="s">
        <v>761</v>
      </c>
      <c r="B705" s="402" t="s">
        <v>762</v>
      </c>
      <c r="C705" s="405">
        <v>2</v>
      </c>
      <c r="D705" s="413"/>
      <c r="E705" s="412" t="s">
        <v>585</v>
      </c>
      <c r="F705" s="401">
        <v>1</v>
      </c>
      <c r="G705" s="402" t="s">
        <v>763</v>
      </c>
      <c r="H705" s="402" t="s">
        <v>772</v>
      </c>
      <c r="I705" s="519">
        <v>12.6</v>
      </c>
      <c r="J705" s="538">
        <v>205</v>
      </c>
      <c r="K705" s="529"/>
      <c r="L705" s="529"/>
    </row>
    <row r="706" spans="1:12" ht="14.1" customHeight="1">
      <c r="A706" s="402" t="s">
        <v>761</v>
      </c>
      <c r="B706" s="402" t="s">
        <v>762</v>
      </c>
      <c r="C706" s="405">
        <v>2</v>
      </c>
      <c r="D706" s="413"/>
      <c r="E706" s="412" t="s">
        <v>585</v>
      </c>
      <c r="F706" s="401">
        <v>2</v>
      </c>
      <c r="G706" s="402" t="s">
        <v>373</v>
      </c>
      <c r="H706" s="402" t="s">
        <v>550</v>
      </c>
      <c r="I706" s="519">
        <v>11.5</v>
      </c>
      <c r="J706" s="538">
        <v>205</v>
      </c>
      <c r="K706" s="529"/>
      <c r="L706" s="529"/>
    </row>
    <row r="707" spans="1:12" ht="14.1" customHeight="1">
      <c r="A707" s="402" t="s">
        <v>761</v>
      </c>
      <c r="B707" s="402" t="s">
        <v>762</v>
      </c>
      <c r="C707" s="405">
        <v>2</v>
      </c>
      <c r="D707" s="413"/>
      <c r="E707" s="412" t="s">
        <v>585</v>
      </c>
      <c r="F707" s="401">
        <v>3</v>
      </c>
      <c r="G707" s="402" t="s">
        <v>624</v>
      </c>
      <c r="H707" s="402" t="s">
        <v>550</v>
      </c>
      <c r="I707" s="519">
        <v>19.8</v>
      </c>
      <c r="J707" s="538">
        <v>205</v>
      </c>
      <c r="K707" s="529"/>
      <c r="L707" s="529"/>
    </row>
    <row r="708" spans="1:12" ht="14.1" customHeight="1">
      <c r="A708" s="402" t="s">
        <v>761</v>
      </c>
      <c r="B708" s="402" t="s">
        <v>762</v>
      </c>
      <c r="C708" s="405">
        <v>2</v>
      </c>
      <c r="D708" s="413"/>
      <c r="E708" s="412" t="s">
        <v>585</v>
      </c>
      <c r="F708" s="401">
        <v>4</v>
      </c>
      <c r="G708" s="402" t="s">
        <v>310</v>
      </c>
      <c r="H708" s="402" t="s">
        <v>773</v>
      </c>
      <c r="I708" s="519">
        <v>98.8</v>
      </c>
      <c r="J708" s="538">
        <v>205</v>
      </c>
      <c r="K708" s="529"/>
      <c r="L708" s="529"/>
    </row>
    <row r="709" spans="1:12" ht="14.1" customHeight="1">
      <c r="A709" s="402" t="s">
        <v>761</v>
      </c>
      <c r="B709" s="402" t="s">
        <v>762</v>
      </c>
      <c r="C709" s="405">
        <v>2</v>
      </c>
      <c r="D709" s="413"/>
      <c r="E709" s="412" t="s">
        <v>585</v>
      </c>
      <c r="F709" s="401">
        <v>5</v>
      </c>
      <c r="G709" s="402" t="s">
        <v>764</v>
      </c>
      <c r="H709" s="402" t="s">
        <v>773</v>
      </c>
      <c r="I709" s="519">
        <v>201.7</v>
      </c>
      <c r="J709" s="538">
        <v>205</v>
      </c>
      <c r="K709" s="529"/>
      <c r="L709" s="529"/>
    </row>
    <row r="710" spans="1:12" ht="14.1" customHeight="1">
      <c r="A710" s="402" t="s">
        <v>761</v>
      </c>
      <c r="B710" s="402" t="s">
        <v>762</v>
      </c>
      <c r="C710" s="405">
        <v>2</v>
      </c>
      <c r="D710" s="413"/>
      <c r="E710" s="412" t="s">
        <v>585</v>
      </c>
      <c r="F710" s="401">
        <v>6</v>
      </c>
      <c r="G710" s="402" t="s">
        <v>578</v>
      </c>
      <c r="H710" s="402" t="s">
        <v>773</v>
      </c>
      <c r="I710" s="519">
        <v>33.9</v>
      </c>
      <c r="J710" s="538">
        <v>205</v>
      </c>
      <c r="K710" s="529"/>
      <c r="L710" s="529"/>
    </row>
    <row r="711" spans="1:12" ht="14.1" customHeight="1">
      <c r="A711" s="402" t="s">
        <v>761</v>
      </c>
      <c r="B711" s="402" t="s">
        <v>762</v>
      </c>
      <c r="C711" s="405">
        <v>2</v>
      </c>
      <c r="D711" s="413"/>
      <c r="E711" s="412" t="s">
        <v>585</v>
      </c>
      <c r="F711" s="401">
        <v>7</v>
      </c>
      <c r="G711" s="402" t="s">
        <v>462</v>
      </c>
      <c r="H711" s="402" t="s">
        <v>774</v>
      </c>
      <c r="I711" s="519">
        <v>2.8</v>
      </c>
      <c r="J711" s="538">
        <v>205</v>
      </c>
      <c r="K711" s="529"/>
      <c r="L711" s="529"/>
    </row>
    <row r="712" spans="1:12" ht="14.1" customHeight="1">
      <c r="A712" s="402" t="s">
        <v>761</v>
      </c>
      <c r="B712" s="402" t="s">
        <v>762</v>
      </c>
      <c r="C712" s="405">
        <v>2</v>
      </c>
      <c r="D712" s="413"/>
      <c r="E712" s="412" t="s">
        <v>585</v>
      </c>
      <c r="F712" s="401">
        <v>8</v>
      </c>
      <c r="G712" s="402" t="s">
        <v>371</v>
      </c>
      <c r="H712" s="402" t="s">
        <v>774</v>
      </c>
      <c r="I712" s="519">
        <v>3.3</v>
      </c>
      <c r="J712" s="538">
        <v>205</v>
      </c>
      <c r="K712" s="529"/>
      <c r="L712" s="529"/>
    </row>
    <row r="713" spans="1:12" ht="14.1" customHeight="1">
      <c r="A713" s="402" t="s">
        <v>761</v>
      </c>
      <c r="B713" s="402" t="s">
        <v>762</v>
      </c>
      <c r="C713" s="405">
        <v>2</v>
      </c>
      <c r="D713" s="413"/>
      <c r="E713" s="412" t="s">
        <v>585</v>
      </c>
      <c r="F713" s="401">
        <v>9</v>
      </c>
      <c r="G713" s="402" t="s">
        <v>763</v>
      </c>
      <c r="H713" s="402" t="s">
        <v>772</v>
      </c>
      <c r="I713" s="519">
        <v>10.3</v>
      </c>
      <c r="J713" s="538">
        <v>205</v>
      </c>
      <c r="K713" s="529"/>
      <c r="L713" s="529"/>
    </row>
    <row r="714" spans="1:12" ht="14.1" customHeight="1">
      <c r="A714" s="402" t="s">
        <v>761</v>
      </c>
      <c r="B714" s="402" t="s">
        <v>762</v>
      </c>
      <c r="C714" s="405">
        <v>2</v>
      </c>
      <c r="D714" s="413"/>
      <c r="E714" s="412" t="s">
        <v>585</v>
      </c>
      <c r="F714" s="401">
        <v>10</v>
      </c>
      <c r="G714" s="402" t="s">
        <v>475</v>
      </c>
      <c r="H714" s="402" t="s">
        <v>773</v>
      </c>
      <c r="I714" s="519">
        <v>1.5</v>
      </c>
      <c r="J714" s="538">
        <v>205</v>
      </c>
      <c r="K714" s="529"/>
      <c r="L714" s="529"/>
    </row>
    <row r="715" spans="1:12" ht="14.1" customHeight="1">
      <c r="A715" s="402" t="s">
        <v>761</v>
      </c>
      <c r="B715" s="402" t="s">
        <v>762</v>
      </c>
      <c r="C715" s="405">
        <v>2</v>
      </c>
      <c r="D715" s="413"/>
      <c r="E715" s="412" t="s">
        <v>585</v>
      </c>
      <c r="F715" s="401">
        <v>27</v>
      </c>
      <c r="G715" s="402" t="s">
        <v>763</v>
      </c>
      <c r="H715" s="402" t="s">
        <v>772</v>
      </c>
      <c r="I715" s="519">
        <v>6.4</v>
      </c>
      <c r="J715" s="538">
        <v>205</v>
      </c>
      <c r="K715" s="529"/>
      <c r="L715" s="529"/>
    </row>
    <row r="716" spans="1:12" ht="14.1" customHeight="1">
      <c r="A716" s="402" t="s">
        <v>761</v>
      </c>
      <c r="B716" s="402" t="s">
        <v>762</v>
      </c>
      <c r="C716" s="405">
        <v>2</v>
      </c>
      <c r="D716" s="413"/>
      <c r="E716" s="412" t="s">
        <v>585</v>
      </c>
      <c r="F716" s="401">
        <v>28</v>
      </c>
      <c r="G716" s="402" t="s">
        <v>765</v>
      </c>
      <c r="H716" s="402" t="s">
        <v>773</v>
      </c>
      <c r="I716" s="519">
        <v>12.9</v>
      </c>
      <c r="J716" s="538">
        <v>205</v>
      </c>
      <c r="K716" s="529"/>
      <c r="L716" s="529"/>
    </row>
    <row r="717" spans="1:12" ht="14.1" customHeight="1">
      <c r="A717" s="402" t="s">
        <v>761</v>
      </c>
      <c r="B717" s="402" t="s">
        <v>762</v>
      </c>
      <c r="C717" s="405">
        <v>2</v>
      </c>
      <c r="D717" s="413"/>
      <c r="E717" s="412" t="s">
        <v>585</v>
      </c>
      <c r="F717" s="401">
        <v>29</v>
      </c>
      <c r="G717" s="402" t="s">
        <v>462</v>
      </c>
      <c r="H717" s="402" t="s">
        <v>774</v>
      </c>
      <c r="I717" s="519">
        <v>11.2</v>
      </c>
      <c r="J717" s="538">
        <v>205</v>
      </c>
      <c r="K717" s="529"/>
      <c r="L717" s="529"/>
    </row>
    <row r="718" spans="1:12" ht="14.1" customHeight="1">
      <c r="A718" s="402" t="s">
        <v>761</v>
      </c>
      <c r="B718" s="402" t="s">
        <v>762</v>
      </c>
      <c r="C718" s="405">
        <v>2</v>
      </c>
      <c r="D718" s="413"/>
      <c r="E718" s="412" t="s">
        <v>585</v>
      </c>
      <c r="F718" s="401">
        <v>30</v>
      </c>
      <c r="G718" s="402" t="s">
        <v>462</v>
      </c>
      <c r="H718" s="402" t="s">
        <v>774</v>
      </c>
      <c r="I718" s="519">
        <v>11.2</v>
      </c>
      <c r="J718" s="538">
        <v>205</v>
      </c>
      <c r="K718" s="529"/>
      <c r="L718" s="529"/>
    </row>
    <row r="719" spans="1:12" ht="14.1" customHeight="1">
      <c r="A719" s="402" t="s">
        <v>761</v>
      </c>
      <c r="B719" s="402" t="s">
        <v>762</v>
      </c>
      <c r="C719" s="405">
        <v>2</v>
      </c>
      <c r="D719" s="413"/>
      <c r="E719" s="412" t="s">
        <v>585</v>
      </c>
      <c r="F719" s="401">
        <v>31</v>
      </c>
      <c r="G719" s="402" t="s">
        <v>462</v>
      </c>
      <c r="H719" s="402" t="s">
        <v>774</v>
      </c>
      <c r="I719" s="519">
        <v>11.2</v>
      </c>
      <c r="J719" s="538">
        <v>205</v>
      </c>
      <c r="K719" s="529"/>
      <c r="L719" s="529"/>
    </row>
    <row r="720" spans="1:12" ht="14.1" customHeight="1">
      <c r="A720" s="402" t="s">
        <v>761</v>
      </c>
      <c r="B720" s="402" t="s">
        <v>762</v>
      </c>
      <c r="C720" s="405">
        <v>2</v>
      </c>
      <c r="D720" s="413"/>
      <c r="E720" s="412" t="s">
        <v>585</v>
      </c>
      <c r="F720" s="401">
        <v>32</v>
      </c>
      <c r="G720" s="402" t="s">
        <v>462</v>
      </c>
      <c r="H720" s="402" t="s">
        <v>774</v>
      </c>
      <c r="I720" s="519">
        <v>11.2</v>
      </c>
      <c r="J720" s="538">
        <v>205</v>
      </c>
      <c r="K720" s="529"/>
      <c r="L720" s="529"/>
    </row>
    <row r="721" spans="1:12" ht="14.1" customHeight="1">
      <c r="A721" s="402" t="s">
        <v>761</v>
      </c>
      <c r="B721" s="402" t="s">
        <v>762</v>
      </c>
      <c r="C721" s="405">
        <v>2</v>
      </c>
      <c r="D721" s="413"/>
      <c r="E721" s="412" t="s">
        <v>585</v>
      </c>
      <c r="F721" s="401">
        <v>33</v>
      </c>
      <c r="G721" s="402" t="s">
        <v>766</v>
      </c>
      <c r="H721" s="402" t="s">
        <v>773</v>
      </c>
      <c r="I721" s="519">
        <v>170</v>
      </c>
      <c r="J721" s="538">
        <v>205</v>
      </c>
      <c r="K721" s="529"/>
      <c r="L721" s="529"/>
    </row>
    <row r="722" spans="1:12" ht="14.1" customHeight="1">
      <c r="A722" s="402" t="s">
        <v>761</v>
      </c>
      <c r="B722" s="402" t="s">
        <v>762</v>
      </c>
      <c r="C722" s="405">
        <v>2</v>
      </c>
      <c r="D722" s="413"/>
      <c r="E722" s="412" t="s">
        <v>585</v>
      </c>
      <c r="F722" s="401">
        <v>34</v>
      </c>
      <c r="G722" s="402" t="s">
        <v>767</v>
      </c>
      <c r="H722" s="402" t="s">
        <v>773</v>
      </c>
      <c r="I722" s="519">
        <v>128.80000000000001</v>
      </c>
      <c r="J722" s="538">
        <v>205</v>
      </c>
      <c r="K722" s="529"/>
      <c r="L722" s="529"/>
    </row>
    <row r="723" spans="1:12" ht="14.1" customHeight="1">
      <c r="A723" s="402" t="s">
        <v>761</v>
      </c>
      <c r="B723" s="402" t="s">
        <v>762</v>
      </c>
      <c r="C723" s="405">
        <v>2</v>
      </c>
      <c r="D723" s="413"/>
      <c r="E723" s="412" t="s">
        <v>585</v>
      </c>
      <c r="F723" s="401">
        <v>35</v>
      </c>
      <c r="G723" s="402" t="s">
        <v>768</v>
      </c>
      <c r="H723" s="402" t="s">
        <v>773</v>
      </c>
      <c r="I723" s="519">
        <v>5.2</v>
      </c>
      <c r="J723" s="538">
        <v>205</v>
      </c>
      <c r="K723" s="529"/>
      <c r="L723" s="529"/>
    </row>
    <row r="724" spans="1:12" ht="14.1" customHeight="1">
      <c r="A724" s="402" t="s">
        <v>761</v>
      </c>
      <c r="B724" s="402" t="s">
        <v>762</v>
      </c>
      <c r="C724" s="405">
        <v>2</v>
      </c>
      <c r="D724" s="413"/>
      <c r="E724" s="412" t="s">
        <v>585</v>
      </c>
      <c r="F724" s="401">
        <v>36</v>
      </c>
      <c r="G724" s="402" t="s">
        <v>765</v>
      </c>
      <c r="H724" s="402" t="s">
        <v>773</v>
      </c>
      <c r="I724" s="519">
        <v>18.399999999999999</v>
      </c>
      <c r="J724" s="538">
        <v>205</v>
      </c>
      <c r="K724" s="529"/>
      <c r="L724" s="529"/>
    </row>
    <row r="725" spans="1:12" ht="14.1" customHeight="1">
      <c r="A725" s="402" t="s">
        <v>761</v>
      </c>
      <c r="B725" s="402" t="s">
        <v>762</v>
      </c>
      <c r="C725" s="405">
        <v>2</v>
      </c>
      <c r="D725" s="413"/>
      <c r="E725" s="412" t="s">
        <v>585</v>
      </c>
      <c r="F725" s="401">
        <v>37</v>
      </c>
      <c r="G725" s="402" t="s">
        <v>768</v>
      </c>
      <c r="H725" s="402" t="s">
        <v>773</v>
      </c>
      <c r="I725" s="519">
        <v>5.2</v>
      </c>
      <c r="J725" s="538">
        <v>205</v>
      </c>
      <c r="K725" s="529"/>
      <c r="L725" s="529"/>
    </row>
    <row r="726" spans="1:12" ht="14.1" customHeight="1">
      <c r="A726" s="402" t="s">
        <v>761</v>
      </c>
      <c r="B726" s="402" t="s">
        <v>762</v>
      </c>
      <c r="C726" s="405">
        <v>2</v>
      </c>
      <c r="D726" s="413"/>
      <c r="E726" s="412" t="s">
        <v>585</v>
      </c>
      <c r="F726" s="401">
        <v>38</v>
      </c>
      <c r="G726" s="402" t="s">
        <v>766</v>
      </c>
      <c r="H726" s="402" t="s">
        <v>773</v>
      </c>
      <c r="I726" s="519">
        <v>188.4</v>
      </c>
      <c r="J726" s="538">
        <v>205</v>
      </c>
      <c r="K726" s="529"/>
      <c r="L726" s="529"/>
    </row>
    <row r="727" spans="1:12" ht="14.1" customHeight="1">
      <c r="A727" s="402" t="s">
        <v>761</v>
      </c>
      <c r="B727" s="402" t="s">
        <v>762</v>
      </c>
      <c r="C727" s="405">
        <v>2</v>
      </c>
      <c r="D727" s="413"/>
      <c r="E727" s="412" t="s">
        <v>585</v>
      </c>
      <c r="F727" s="401">
        <v>39</v>
      </c>
      <c r="G727" s="402" t="s">
        <v>767</v>
      </c>
      <c r="H727" s="402" t="s">
        <v>773</v>
      </c>
      <c r="I727" s="519">
        <v>129.19999999999999</v>
      </c>
      <c r="J727" s="538">
        <v>205</v>
      </c>
      <c r="K727" s="529"/>
      <c r="L727" s="529"/>
    </row>
    <row r="728" spans="1:12" ht="14.1" customHeight="1">
      <c r="A728" s="402" t="s">
        <v>761</v>
      </c>
      <c r="B728" s="402" t="s">
        <v>762</v>
      </c>
      <c r="C728" s="405">
        <v>2</v>
      </c>
      <c r="D728" s="413"/>
      <c r="E728" s="412">
        <v>1</v>
      </c>
      <c r="F728" s="401">
        <v>1</v>
      </c>
      <c r="G728" s="402" t="s">
        <v>767</v>
      </c>
      <c r="H728" s="402" t="s">
        <v>773</v>
      </c>
      <c r="I728" s="519">
        <v>124.6</v>
      </c>
      <c r="J728" s="538">
        <v>205</v>
      </c>
      <c r="K728" s="529"/>
      <c r="L728" s="529"/>
    </row>
    <row r="729" spans="1:12" ht="14.1" customHeight="1">
      <c r="A729" s="402" t="s">
        <v>761</v>
      </c>
      <c r="B729" s="402" t="s">
        <v>762</v>
      </c>
      <c r="C729" s="405">
        <v>2</v>
      </c>
      <c r="D729" s="413"/>
      <c r="E729" s="412">
        <v>1</v>
      </c>
      <c r="F729" s="401">
        <v>2</v>
      </c>
      <c r="G729" s="402" t="s">
        <v>409</v>
      </c>
      <c r="H729" s="402" t="s">
        <v>773</v>
      </c>
      <c r="I729" s="519">
        <v>3.6</v>
      </c>
      <c r="J729" s="538">
        <v>205</v>
      </c>
      <c r="K729" s="529"/>
      <c r="L729" s="529"/>
    </row>
    <row r="730" spans="1:12" ht="14.1" customHeight="1">
      <c r="A730" s="402" t="s">
        <v>761</v>
      </c>
      <c r="B730" s="402" t="s">
        <v>762</v>
      </c>
      <c r="C730" s="405">
        <v>2</v>
      </c>
      <c r="D730" s="413"/>
      <c r="E730" s="412">
        <v>1</v>
      </c>
      <c r="F730" s="401">
        <v>3</v>
      </c>
      <c r="G730" s="402" t="s">
        <v>462</v>
      </c>
      <c r="H730" s="402" t="s">
        <v>774</v>
      </c>
      <c r="I730" s="519">
        <v>3.1</v>
      </c>
      <c r="J730" s="538">
        <v>205</v>
      </c>
      <c r="K730" s="529"/>
      <c r="L730" s="529"/>
    </row>
    <row r="731" spans="1:12" ht="14.1" customHeight="1">
      <c r="A731" s="402" t="s">
        <v>761</v>
      </c>
      <c r="B731" s="402" t="s">
        <v>762</v>
      </c>
      <c r="C731" s="405">
        <v>2</v>
      </c>
      <c r="D731" s="413"/>
      <c r="E731" s="412">
        <v>1</v>
      </c>
      <c r="F731" s="401">
        <v>4</v>
      </c>
      <c r="G731" s="402" t="s">
        <v>766</v>
      </c>
      <c r="H731" s="402" t="s">
        <v>773</v>
      </c>
      <c r="I731" s="519">
        <v>185.1</v>
      </c>
      <c r="J731" s="538">
        <v>205</v>
      </c>
      <c r="K731" s="529"/>
      <c r="L731" s="529"/>
    </row>
    <row r="732" spans="1:12" ht="14.1" customHeight="1">
      <c r="A732" s="402" t="s">
        <v>761</v>
      </c>
      <c r="B732" s="402" t="s">
        <v>762</v>
      </c>
      <c r="C732" s="405">
        <v>2</v>
      </c>
      <c r="D732" s="413"/>
      <c r="E732" s="412">
        <v>1</v>
      </c>
      <c r="F732" s="401">
        <v>5</v>
      </c>
      <c r="G732" s="402" t="s">
        <v>409</v>
      </c>
      <c r="H732" s="402" t="s">
        <v>773</v>
      </c>
      <c r="I732" s="519">
        <v>10</v>
      </c>
      <c r="J732" s="538">
        <v>205</v>
      </c>
      <c r="K732" s="529"/>
      <c r="L732" s="529"/>
    </row>
    <row r="733" spans="1:12" ht="14.1" customHeight="1">
      <c r="A733" s="402" t="s">
        <v>761</v>
      </c>
      <c r="B733" s="402" t="s">
        <v>762</v>
      </c>
      <c r="C733" s="405">
        <v>2</v>
      </c>
      <c r="D733" s="413"/>
      <c r="E733" s="412">
        <v>1</v>
      </c>
      <c r="F733" s="401">
        <v>6</v>
      </c>
      <c r="G733" s="402" t="s">
        <v>462</v>
      </c>
      <c r="H733" s="402" t="s">
        <v>774</v>
      </c>
      <c r="I733" s="519">
        <v>7.7</v>
      </c>
      <c r="J733" s="538">
        <v>205</v>
      </c>
      <c r="K733" s="529"/>
      <c r="L733" s="529"/>
    </row>
    <row r="734" spans="1:12" ht="14.1" customHeight="1">
      <c r="A734" s="402" t="s">
        <v>761</v>
      </c>
      <c r="B734" s="402" t="s">
        <v>762</v>
      </c>
      <c r="C734" s="405">
        <v>2</v>
      </c>
      <c r="D734" s="413"/>
      <c r="E734" s="412">
        <v>1</v>
      </c>
      <c r="F734" s="401">
        <v>7</v>
      </c>
      <c r="G734" s="402" t="s">
        <v>462</v>
      </c>
      <c r="H734" s="402" t="s">
        <v>774</v>
      </c>
      <c r="I734" s="519">
        <v>7.7</v>
      </c>
      <c r="J734" s="538">
        <v>205</v>
      </c>
      <c r="K734" s="529"/>
      <c r="L734" s="529"/>
    </row>
    <row r="735" spans="1:12" ht="14.1" customHeight="1">
      <c r="A735" s="402" t="s">
        <v>761</v>
      </c>
      <c r="B735" s="402" t="s">
        <v>762</v>
      </c>
      <c r="C735" s="405">
        <v>2</v>
      </c>
      <c r="D735" s="413"/>
      <c r="E735" s="412">
        <v>1</v>
      </c>
      <c r="F735" s="401">
        <v>8</v>
      </c>
      <c r="G735" s="402" t="s">
        <v>769</v>
      </c>
      <c r="H735" s="402" t="s">
        <v>773</v>
      </c>
      <c r="I735" s="519">
        <v>31.1</v>
      </c>
      <c r="J735" s="538">
        <v>205</v>
      </c>
      <c r="K735" s="529"/>
      <c r="L735" s="529"/>
    </row>
    <row r="736" spans="1:12" ht="14.1" customHeight="1">
      <c r="A736" s="402" t="s">
        <v>761</v>
      </c>
      <c r="B736" s="402" t="s">
        <v>762</v>
      </c>
      <c r="C736" s="405">
        <v>2</v>
      </c>
      <c r="D736" s="413"/>
      <c r="E736" s="412">
        <v>1</v>
      </c>
      <c r="F736" s="401">
        <v>9</v>
      </c>
      <c r="G736" s="402" t="s">
        <v>770</v>
      </c>
      <c r="H736" s="402" t="s">
        <v>773</v>
      </c>
      <c r="I736" s="519">
        <v>10</v>
      </c>
      <c r="J736" s="538">
        <v>205</v>
      </c>
      <c r="K736" s="529"/>
      <c r="L736" s="529"/>
    </row>
    <row r="737" spans="1:12" ht="14.1" customHeight="1">
      <c r="A737" s="402" t="s">
        <v>761</v>
      </c>
      <c r="B737" s="402" t="s">
        <v>762</v>
      </c>
      <c r="C737" s="405">
        <v>2</v>
      </c>
      <c r="D737" s="413"/>
      <c r="E737" s="412">
        <v>1</v>
      </c>
      <c r="F737" s="401">
        <v>10</v>
      </c>
      <c r="G737" s="402" t="s">
        <v>431</v>
      </c>
      <c r="H737" s="402" t="s">
        <v>773</v>
      </c>
      <c r="I737" s="519">
        <v>23.3</v>
      </c>
      <c r="J737" s="538">
        <v>205</v>
      </c>
      <c r="K737" s="529"/>
      <c r="L737" s="529"/>
    </row>
    <row r="738" spans="1:12" ht="14.1" customHeight="1">
      <c r="A738" s="402" t="s">
        <v>761</v>
      </c>
      <c r="B738" s="402" t="s">
        <v>762</v>
      </c>
      <c r="C738" s="405">
        <v>2</v>
      </c>
      <c r="D738" s="413"/>
      <c r="E738" s="412">
        <v>1</v>
      </c>
      <c r="F738" s="401">
        <v>11</v>
      </c>
      <c r="G738" s="402" t="s">
        <v>771</v>
      </c>
      <c r="H738" s="402" t="s">
        <v>773</v>
      </c>
      <c r="I738" s="519">
        <v>165.8</v>
      </c>
      <c r="J738" s="538">
        <v>205</v>
      </c>
      <c r="K738" s="529"/>
      <c r="L738" s="529"/>
    </row>
    <row r="739" spans="1:12" ht="14.1" customHeight="1">
      <c r="A739" s="402" t="s">
        <v>761</v>
      </c>
      <c r="B739" s="402" t="s">
        <v>762</v>
      </c>
      <c r="C739" s="405">
        <v>2</v>
      </c>
      <c r="D739" s="413"/>
      <c r="E739" s="412">
        <v>1</v>
      </c>
      <c r="F739" s="401">
        <v>12</v>
      </c>
      <c r="G739" s="402" t="s">
        <v>174</v>
      </c>
      <c r="H739" s="402" t="s">
        <v>773</v>
      </c>
      <c r="I739" s="519">
        <v>48.3</v>
      </c>
      <c r="J739" s="538">
        <v>205</v>
      </c>
      <c r="K739" s="529"/>
      <c r="L739" s="529"/>
    </row>
    <row r="740" spans="1:12" ht="14.1" customHeight="1">
      <c r="A740" s="402" t="s">
        <v>761</v>
      </c>
      <c r="B740" s="402" t="s">
        <v>762</v>
      </c>
      <c r="C740" s="405">
        <v>2</v>
      </c>
      <c r="D740" s="413"/>
      <c r="E740" s="412">
        <v>1</v>
      </c>
      <c r="F740" s="401">
        <v>13</v>
      </c>
      <c r="G740" s="402" t="s">
        <v>431</v>
      </c>
      <c r="H740" s="402" t="s">
        <v>773</v>
      </c>
      <c r="I740" s="519">
        <v>18.899999999999999</v>
      </c>
      <c r="J740" s="538">
        <v>205</v>
      </c>
      <c r="K740" s="529"/>
      <c r="L740" s="529"/>
    </row>
    <row r="741" spans="1:12" ht="14.1" customHeight="1">
      <c r="A741" s="402" t="s">
        <v>761</v>
      </c>
      <c r="B741" s="402" t="s">
        <v>762</v>
      </c>
      <c r="C741" s="405">
        <v>2</v>
      </c>
      <c r="D741" s="413"/>
      <c r="E741" s="412">
        <v>1</v>
      </c>
      <c r="F741" s="401">
        <v>14</v>
      </c>
      <c r="G741" s="402" t="s">
        <v>431</v>
      </c>
      <c r="H741" s="402" t="s">
        <v>773</v>
      </c>
      <c r="I741" s="519">
        <v>23.3</v>
      </c>
      <c r="J741" s="538">
        <v>205</v>
      </c>
      <c r="K741" s="529"/>
      <c r="L741" s="529"/>
    </row>
    <row r="742" spans="1:12" ht="14.1" customHeight="1">
      <c r="A742" s="402" t="s">
        <v>761</v>
      </c>
      <c r="B742" s="402" t="s">
        <v>762</v>
      </c>
      <c r="C742" s="405">
        <v>2</v>
      </c>
      <c r="D742" s="413"/>
      <c r="E742" s="412">
        <v>1</v>
      </c>
      <c r="F742" s="401">
        <v>15</v>
      </c>
      <c r="G742" s="402" t="s">
        <v>766</v>
      </c>
      <c r="H742" s="402" t="s">
        <v>773</v>
      </c>
      <c r="I742" s="519">
        <v>169.3</v>
      </c>
      <c r="J742" s="538">
        <v>205</v>
      </c>
      <c r="K742" s="529"/>
      <c r="L742" s="529"/>
    </row>
    <row r="743" spans="1:12" ht="14.1" customHeight="1">
      <c r="A743" s="402" t="s">
        <v>761</v>
      </c>
      <c r="B743" s="402" t="s">
        <v>762</v>
      </c>
      <c r="C743" s="405">
        <v>2</v>
      </c>
      <c r="D743" s="413"/>
      <c r="E743" s="412">
        <v>1</v>
      </c>
      <c r="F743" s="401">
        <v>16</v>
      </c>
      <c r="G743" s="402" t="s">
        <v>462</v>
      </c>
      <c r="H743" s="402" t="s">
        <v>774</v>
      </c>
      <c r="I743" s="519">
        <v>11.2</v>
      </c>
      <c r="J743" s="538">
        <v>205</v>
      </c>
      <c r="K743" s="529"/>
      <c r="L743" s="529"/>
    </row>
    <row r="744" spans="1:12" ht="14.1" customHeight="1">
      <c r="A744" s="402" t="s">
        <v>761</v>
      </c>
      <c r="B744" s="402" t="s">
        <v>762</v>
      </c>
      <c r="C744" s="405">
        <v>2</v>
      </c>
      <c r="D744" s="413"/>
      <c r="E744" s="412">
        <v>1</v>
      </c>
      <c r="F744" s="401">
        <v>17</v>
      </c>
      <c r="G744" s="402" t="s">
        <v>462</v>
      </c>
      <c r="H744" s="402" t="s">
        <v>774</v>
      </c>
      <c r="I744" s="519">
        <v>11.2</v>
      </c>
      <c r="J744" s="538">
        <v>205</v>
      </c>
      <c r="K744" s="529"/>
      <c r="L744" s="529"/>
    </row>
    <row r="745" spans="1:12" ht="14.1" customHeight="1">
      <c r="A745" s="402" t="s">
        <v>761</v>
      </c>
      <c r="B745" s="402" t="s">
        <v>762</v>
      </c>
      <c r="C745" s="405">
        <v>2</v>
      </c>
      <c r="D745" s="413"/>
      <c r="E745" s="412">
        <v>1</v>
      </c>
      <c r="F745" s="401">
        <v>18</v>
      </c>
      <c r="G745" s="402" t="s">
        <v>462</v>
      </c>
      <c r="H745" s="402" t="s">
        <v>774</v>
      </c>
      <c r="I745" s="519">
        <v>11.2</v>
      </c>
      <c r="J745" s="538">
        <v>205</v>
      </c>
      <c r="K745" s="529"/>
      <c r="L745" s="529"/>
    </row>
    <row r="746" spans="1:12" ht="14.1" customHeight="1">
      <c r="A746" s="402" t="s">
        <v>761</v>
      </c>
      <c r="B746" s="402" t="s">
        <v>762</v>
      </c>
      <c r="C746" s="405">
        <v>2</v>
      </c>
      <c r="D746" s="413"/>
      <c r="E746" s="412">
        <v>1</v>
      </c>
      <c r="F746" s="401">
        <v>19</v>
      </c>
      <c r="G746" s="402" t="s">
        <v>462</v>
      </c>
      <c r="H746" s="402" t="s">
        <v>774</v>
      </c>
      <c r="I746" s="519">
        <v>11.2</v>
      </c>
      <c r="J746" s="538">
        <v>205</v>
      </c>
      <c r="K746" s="529"/>
      <c r="L746" s="529"/>
    </row>
    <row r="747" spans="1:12" ht="14.1" customHeight="1">
      <c r="A747" s="402" t="s">
        <v>761</v>
      </c>
      <c r="B747" s="402" t="s">
        <v>762</v>
      </c>
      <c r="C747" s="405">
        <v>2</v>
      </c>
      <c r="D747" s="413"/>
      <c r="E747" s="412">
        <v>1</v>
      </c>
      <c r="F747" s="401">
        <v>20</v>
      </c>
      <c r="G747" s="402" t="s">
        <v>767</v>
      </c>
      <c r="H747" s="402" t="s">
        <v>773</v>
      </c>
      <c r="I747" s="519">
        <v>126.2</v>
      </c>
      <c r="J747" s="538">
        <v>205</v>
      </c>
      <c r="K747" s="529"/>
      <c r="L747" s="529"/>
    </row>
    <row r="748" spans="1:12" ht="14.1" customHeight="1">
      <c r="A748" s="402" t="s">
        <v>761</v>
      </c>
      <c r="B748" s="402" t="s">
        <v>762</v>
      </c>
      <c r="C748" s="405">
        <v>2</v>
      </c>
      <c r="D748" s="413"/>
      <c r="E748" s="412">
        <v>1</v>
      </c>
      <c r="F748" s="401">
        <v>21</v>
      </c>
      <c r="G748" s="402" t="s">
        <v>768</v>
      </c>
      <c r="H748" s="402" t="s">
        <v>773</v>
      </c>
      <c r="I748" s="519">
        <v>5.4</v>
      </c>
      <c r="J748" s="538">
        <v>205</v>
      </c>
      <c r="K748" s="529"/>
      <c r="L748" s="529"/>
    </row>
    <row r="749" spans="1:12" ht="14.1" customHeight="1">
      <c r="A749" s="402" t="s">
        <v>761</v>
      </c>
      <c r="B749" s="402" t="s">
        <v>762</v>
      </c>
      <c r="C749" s="405">
        <v>2</v>
      </c>
      <c r="D749" s="413"/>
      <c r="E749" s="412">
        <v>1</v>
      </c>
      <c r="F749" s="401">
        <v>22</v>
      </c>
      <c r="G749" s="402" t="s">
        <v>768</v>
      </c>
      <c r="H749" s="402" t="s">
        <v>773</v>
      </c>
      <c r="I749" s="519">
        <v>5.4</v>
      </c>
      <c r="J749" s="538">
        <v>205</v>
      </c>
      <c r="K749" s="529"/>
      <c r="L749" s="529"/>
    </row>
    <row r="750" spans="1:12" ht="14.1" customHeight="1">
      <c r="A750" s="402" t="s">
        <v>761</v>
      </c>
      <c r="B750" s="402" t="s">
        <v>762</v>
      </c>
      <c r="C750" s="405">
        <v>2</v>
      </c>
      <c r="D750" s="413"/>
      <c r="E750" s="412">
        <v>1</v>
      </c>
      <c r="F750" s="401">
        <v>23</v>
      </c>
      <c r="G750" s="402" t="s">
        <v>767</v>
      </c>
      <c r="H750" s="402" t="s">
        <v>773</v>
      </c>
      <c r="I750" s="519">
        <v>126.6</v>
      </c>
      <c r="J750" s="538">
        <v>205</v>
      </c>
      <c r="K750" s="529"/>
      <c r="L750" s="529"/>
    </row>
    <row r="751" spans="1:12" ht="14.1" customHeight="1">
      <c r="A751" s="402" t="s">
        <v>761</v>
      </c>
      <c r="B751" s="402" t="s">
        <v>762</v>
      </c>
      <c r="C751" s="405">
        <v>2</v>
      </c>
      <c r="D751" s="413"/>
      <c r="E751" s="412">
        <v>1</v>
      </c>
      <c r="F751" s="401">
        <v>24</v>
      </c>
      <c r="G751" s="402" t="s">
        <v>766</v>
      </c>
      <c r="H751" s="402" t="s">
        <v>773</v>
      </c>
      <c r="I751" s="519">
        <v>187.6</v>
      </c>
      <c r="J751" s="538">
        <v>205</v>
      </c>
      <c r="K751" s="529"/>
      <c r="L751" s="529"/>
    </row>
    <row r="752" spans="1:12" ht="14.1" customHeight="1">
      <c r="A752" s="402" t="s">
        <v>775</v>
      </c>
      <c r="B752" s="402" t="s">
        <v>776</v>
      </c>
      <c r="C752" s="405">
        <v>2</v>
      </c>
      <c r="D752" s="413"/>
      <c r="E752" s="412" t="s">
        <v>585</v>
      </c>
      <c r="F752" s="401">
        <v>1</v>
      </c>
      <c r="G752" s="402" t="s">
        <v>267</v>
      </c>
      <c r="H752" s="402" t="s">
        <v>550</v>
      </c>
      <c r="I752" s="519">
        <v>3.8</v>
      </c>
      <c r="J752" s="538">
        <v>205</v>
      </c>
      <c r="K752" s="529"/>
      <c r="L752" s="529"/>
    </row>
    <row r="753" spans="1:12" ht="14.1" customHeight="1">
      <c r="A753" s="402" t="s">
        <v>775</v>
      </c>
      <c r="B753" s="402" t="s">
        <v>776</v>
      </c>
      <c r="C753" s="405">
        <v>2</v>
      </c>
      <c r="D753" s="413"/>
      <c r="E753" s="412" t="s">
        <v>585</v>
      </c>
      <c r="F753" s="401">
        <v>2</v>
      </c>
      <c r="G753" s="402" t="s">
        <v>382</v>
      </c>
      <c r="H753" s="402" t="s">
        <v>552</v>
      </c>
      <c r="I753" s="519">
        <v>346.7</v>
      </c>
      <c r="J753" s="538">
        <v>205</v>
      </c>
      <c r="K753" s="529"/>
      <c r="L753" s="529"/>
    </row>
    <row r="754" spans="1:12" ht="14.1" customHeight="1">
      <c r="A754" s="402" t="s">
        <v>775</v>
      </c>
      <c r="B754" s="402" t="s">
        <v>776</v>
      </c>
      <c r="C754" s="405">
        <v>2</v>
      </c>
      <c r="D754" s="413"/>
      <c r="E754" s="412" t="s">
        <v>585</v>
      </c>
      <c r="F754" s="401">
        <v>3</v>
      </c>
      <c r="G754" s="402" t="s">
        <v>462</v>
      </c>
      <c r="H754" s="402" t="s">
        <v>551</v>
      </c>
      <c r="I754" s="519">
        <v>7.7</v>
      </c>
      <c r="J754" s="538">
        <v>205</v>
      </c>
      <c r="K754" s="529"/>
      <c r="L754" s="529"/>
    </row>
    <row r="755" spans="1:12" ht="14.1" customHeight="1">
      <c r="A755" s="402" t="s">
        <v>775</v>
      </c>
      <c r="B755" s="402" t="s">
        <v>776</v>
      </c>
      <c r="C755" s="405">
        <v>2</v>
      </c>
      <c r="D755" s="413"/>
      <c r="E755" s="412" t="s">
        <v>585</v>
      </c>
      <c r="F755" s="401">
        <v>4</v>
      </c>
      <c r="G755" s="402" t="s">
        <v>462</v>
      </c>
      <c r="H755" s="402" t="s">
        <v>551</v>
      </c>
      <c r="I755" s="519">
        <v>11.9</v>
      </c>
      <c r="J755" s="538">
        <v>205</v>
      </c>
      <c r="K755" s="529"/>
      <c r="L755" s="529"/>
    </row>
    <row r="756" spans="1:12" ht="14.1" customHeight="1">
      <c r="A756" s="402" t="s">
        <v>775</v>
      </c>
      <c r="B756" s="402" t="s">
        <v>776</v>
      </c>
      <c r="C756" s="405">
        <v>2</v>
      </c>
      <c r="D756" s="413"/>
      <c r="E756" s="412" t="s">
        <v>585</v>
      </c>
      <c r="F756" s="401">
        <v>5</v>
      </c>
      <c r="G756" s="402" t="s">
        <v>409</v>
      </c>
      <c r="H756" s="402" t="s">
        <v>552</v>
      </c>
      <c r="I756" s="519">
        <v>45.9</v>
      </c>
      <c r="J756" s="538">
        <v>205</v>
      </c>
      <c r="K756" s="529"/>
      <c r="L756" s="529"/>
    </row>
    <row r="757" spans="1:12" ht="14.1" customHeight="1">
      <c r="A757" s="402" t="s">
        <v>775</v>
      </c>
      <c r="B757" s="402" t="s">
        <v>776</v>
      </c>
      <c r="C757" s="405">
        <v>2</v>
      </c>
      <c r="D757" s="413"/>
      <c r="E757" s="412" t="s">
        <v>585</v>
      </c>
      <c r="F757" s="401">
        <v>6</v>
      </c>
      <c r="G757" s="402" t="s">
        <v>777</v>
      </c>
      <c r="H757" s="402" t="s">
        <v>552</v>
      </c>
      <c r="I757" s="519">
        <v>26.2</v>
      </c>
      <c r="J757" s="538">
        <v>205</v>
      </c>
      <c r="K757" s="529"/>
      <c r="L757" s="529"/>
    </row>
    <row r="758" spans="1:12" ht="14.1" customHeight="1">
      <c r="A758" s="402" t="s">
        <v>775</v>
      </c>
      <c r="B758" s="402" t="s">
        <v>776</v>
      </c>
      <c r="C758" s="405">
        <v>2</v>
      </c>
      <c r="D758" s="413"/>
      <c r="E758" s="412" t="s">
        <v>585</v>
      </c>
      <c r="F758" s="401">
        <v>7</v>
      </c>
      <c r="G758" s="402" t="s">
        <v>369</v>
      </c>
      <c r="H758" s="402" t="s">
        <v>552</v>
      </c>
      <c r="I758" s="519">
        <v>48.3</v>
      </c>
      <c r="J758" s="538">
        <v>205</v>
      </c>
      <c r="K758" s="529"/>
      <c r="L758" s="529"/>
    </row>
    <row r="759" spans="1:12" ht="14.1" customHeight="1">
      <c r="A759" s="402" t="s">
        <v>775</v>
      </c>
      <c r="B759" s="402" t="s">
        <v>776</v>
      </c>
      <c r="C759" s="405">
        <v>2</v>
      </c>
      <c r="D759" s="413"/>
      <c r="E759" s="412" t="s">
        <v>585</v>
      </c>
      <c r="F759" s="401">
        <v>8</v>
      </c>
      <c r="G759" s="402" t="s">
        <v>778</v>
      </c>
      <c r="H759" s="402" t="s">
        <v>552</v>
      </c>
      <c r="I759" s="519">
        <v>8.5</v>
      </c>
      <c r="J759" s="538">
        <v>123</v>
      </c>
      <c r="K759" s="529"/>
      <c r="L759" s="529"/>
    </row>
    <row r="760" spans="1:12" ht="14.1" customHeight="1">
      <c r="A760" s="402" t="s">
        <v>775</v>
      </c>
      <c r="B760" s="402" t="s">
        <v>776</v>
      </c>
      <c r="C760" s="405">
        <v>2</v>
      </c>
      <c r="D760" s="413"/>
      <c r="E760" s="412" t="s">
        <v>585</v>
      </c>
      <c r="F760" s="401">
        <v>9</v>
      </c>
      <c r="G760" s="402" t="s">
        <v>369</v>
      </c>
      <c r="H760" s="402" t="s">
        <v>552</v>
      </c>
      <c r="I760" s="519">
        <v>56</v>
      </c>
      <c r="J760" s="538">
        <v>205</v>
      </c>
      <c r="K760" s="529"/>
      <c r="L760" s="529"/>
    </row>
    <row r="761" spans="1:12" ht="14.1" customHeight="1">
      <c r="A761" s="402" t="s">
        <v>775</v>
      </c>
      <c r="B761" s="402" t="s">
        <v>776</v>
      </c>
      <c r="C761" s="405">
        <v>2</v>
      </c>
      <c r="D761" s="413"/>
      <c r="E761" s="412" t="s">
        <v>585</v>
      </c>
      <c r="F761" s="401">
        <v>10</v>
      </c>
      <c r="G761" s="402" t="s">
        <v>415</v>
      </c>
      <c r="H761" s="402" t="s">
        <v>552</v>
      </c>
      <c r="I761" s="519">
        <v>28.5</v>
      </c>
      <c r="J761" s="538">
        <v>123</v>
      </c>
      <c r="K761" s="529"/>
      <c r="L761" s="529"/>
    </row>
    <row r="762" spans="1:12" ht="14.1" customHeight="1">
      <c r="A762" s="402" t="s">
        <v>775</v>
      </c>
      <c r="B762" s="402" t="s">
        <v>776</v>
      </c>
      <c r="C762" s="405">
        <v>2</v>
      </c>
      <c r="D762" s="413"/>
      <c r="E762" s="412" t="s">
        <v>585</v>
      </c>
      <c r="F762" s="401">
        <v>11</v>
      </c>
      <c r="G762" s="402" t="s">
        <v>369</v>
      </c>
      <c r="H762" s="402" t="s">
        <v>552</v>
      </c>
      <c r="I762" s="519">
        <v>57.6</v>
      </c>
      <c r="J762" s="538">
        <v>205</v>
      </c>
      <c r="K762" s="529"/>
      <c r="L762" s="529"/>
    </row>
    <row r="763" spans="1:12" ht="14.1" customHeight="1">
      <c r="A763" s="402" t="s">
        <v>775</v>
      </c>
      <c r="B763" s="402" t="s">
        <v>776</v>
      </c>
      <c r="C763" s="405">
        <v>2</v>
      </c>
      <c r="D763" s="413"/>
      <c r="E763" s="412" t="s">
        <v>585</v>
      </c>
      <c r="F763" s="401">
        <v>12</v>
      </c>
      <c r="G763" s="402" t="s">
        <v>779</v>
      </c>
      <c r="H763" s="402" t="s">
        <v>552</v>
      </c>
      <c r="I763" s="519">
        <v>8.5</v>
      </c>
      <c r="J763" s="538">
        <v>123</v>
      </c>
      <c r="K763" s="529"/>
      <c r="L763" s="529"/>
    </row>
    <row r="764" spans="1:12" ht="14.1" customHeight="1">
      <c r="A764" s="402" t="s">
        <v>775</v>
      </c>
      <c r="B764" s="402" t="s">
        <v>776</v>
      </c>
      <c r="C764" s="405">
        <v>2</v>
      </c>
      <c r="D764" s="413"/>
      <c r="E764" s="412" t="s">
        <v>585</v>
      </c>
      <c r="F764" s="401">
        <v>13</v>
      </c>
      <c r="G764" s="402" t="s">
        <v>587</v>
      </c>
      <c r="H764" s="402" t="s">
        <v>551</v>
      </c>
      <c r="I764" s="519">
        <v>7.9</v>
      </c>
      <c r="J764" s="538">
        <v>205</v>
      </c>
      <c r="K764" s="529"/>
      <c r="L764" s="529"/>
    </row>
    <row r="765" spans="1:12" ht="14.1" customHeight="1">
      <c r="A765" s="402" t="s">
        <v>775</v>
      </c>
      <c r="B765" s="402" t="s">
        <v>776</v>
      </c>
      <c r="C765" s="405">
        <v>2</v>
      </c>
      <c r="D765" s="413"/>
      <c r="E765" s="412" t="s">
        <v>585</v>
      </c>
      <c r="F765" s="401">
        <v>14</v>
      </c>
      <c r="G765" s="402" t="s">
        <v>367</v>
      </c>
      <c r="H765" s="402" t="s">
        <v>551</v>
      </c>
      <c r="I765" s="519">
        <v>1.2</v>
      </c>
      <c r="J765" s="538">
        <v>205</v>
      </c>
      <c r="K765" s="529"/>
      <c r="L765" s="529"/>
    </row>
    <row r="766" spans="1:12" ht="14.1" customHeight="1">
      <c r="A766" s="402" t="s">
        <v>775</v>
      </c>
      <c r="B766" s="402" t="s">
        <v>776</v>
      </c>
      <c r="C766" s="405">
        <v>2</v>
      </c>
      <c r="D766" s="413"/>
      <c r="E766" s="412" t="s">
        <v>585</v>
      </c>
      <c r="F766" s="401">
        <v>15</v>
      </c>
      <c r="G766" s="402" t="s">
        <v>267</v>
      </c>
      <c r="H766" s="402" t="s">
        <v>550</v>
      </c>
      <c r="I766" s="519">
        <v>8.8000000000000007</v>
      </c>
      <c r="J766" s="538">
        <v>205</v>
      </c>
      <c r="K766" s="529"/>
      <c r="L766" s="529"/>
    </row>
    <row r="767" spans="1:12" ht="14.1" customHeight="1">
      <c r="A767" s="402" t="s">
        <v>775</v>
      </c>
      <c r="B767" s="402" t="s">
        <v>776</v>
      </c>
      <c r="C767" s="405">
        <v>2</v>
      </c>
      <c r="D767" s="413"/>
      <c r="E767" s="412" t="s">
        <v>585</v>
      </c>
      <c r="F767" s="401">
        <v>16</v>
      </c>
      <c r="G767" s="402" t="s">
        <v>409</v>
      </c>
      <c r="H767" s="402" t="s">
        <v>552</v>
      </c>
      <c r="I767" s="519">
        <v>45.8</v>
      </c>
      <c r="J767" s="538">
        <v>205</v>
      </c>
      <c r="K767" s="529"/>
      <c r="L767" s="529"/>
    </row>
    <row r="768" spans="1:12" ht="14.1" customHeight="1">
      <c r="A768" s="402" t="s">
        <v>775</v>
      </c>
      <c r="B768" s="402" t="s">
        <v>776</v>
      </c>
      <c r="C768" s="405">
        <v>2</v>
      </c>
      <c r="D768" s="413"/>
      <c r="E768" s="412" t="s">
        <v>585</v>
      </c>
      <c r="F768" s="401">
        <v>25</v>
      </c>
      <c r="G768" s="402" t="s">
        <v>368</v>
      </c>
      <c r="H768" s="402" t="s">
        <v>551</v>
      </c>
      <c r="I768" s="519">
        <v>5.2</v>
      </c>
      <c r="J768" s="538" t="s">
        <v>198</v>
      </c>
      <c r="K768" s="529"/>
      <c r="L768" s="529"/>
    </row>
    <row r="769" spans="1:12" ht="14.1" customHeight="1">
      <c r="A769" s="402" t="s">
        <v>775</v>
      </c>
      <c r="B769" s="402" t="s">
        <v>776</v>
      </c>
      <c r="C769" s="405">
        <v>2</v>
      </c>
      <c r="D769" s="413"/>
      <c r="E769" s="412" t="s">
        <v>585</v>
      </c>
      <c r="F769" s="401">
        <v>26</v>
      </c>
      <c r="G769" s="402" t="s">
        <v>462</v>
      </c>
      <c r="H769" s="402" t="s">
        <v>551</v>
      </c>
      <c r="I769" s="519">
        <v>2.5</v>
      </c>
      <c r="J769" s="538">
        <v>205</v>
      </c>
      <c r="K769" s="529"/>
      <c r="L769" s="529"/>
    </row>
    <row r="770" spans="1:12" ht="14.1" customHeight="1">
      <c r="A770" s="402" t="s">
        <v>775</v>
      </c>
      <c r="B770" s="402" t="s">
        <v>776</v>
      </c>
      <c r="C770" s="405">
        <v>2</v>
      </c>
      <c r="D770" s="413"/>
      <c r="E770" s="412" t="s">
        <v>585</v>
      </c>
      <c r="F770" s="401">
        <v>27</v>
      </c>
      <c r="G770" s="402" t="s">
        <v>369</v>
      </c>
      <c r="H770" s="402" t="s">
        <v>552</v>
      </c>
      <c r="I770" s="519">
        <v>71.8</v>
      </c>
      <c r="J770" s="538">
        <v>205</v>
      </c>
      <c r="K770" s="529"/>
      <c r="L770" s="529"/>
    </row>
    <row r="771" spans="1:12" ht="14.1" customHeight="1">
      <c r="A771" s="402" t="s">
        <v>775</v>
      </c>
      <c r="B771" s="402" t="s">
        <v>776</v>
      </c>
      <c r="C771" s="405">
        <v>2</v>
      </c>
      <c r="D771" s="413"/>
      <c r="E771" s="412" t="s">
        <v>585</v>
      </c>
      <c r="F771" s="401">
        <v>28</v>
      </c>
      <c r="G771" s="402" t="s">
        <v>368</v>
      </c>
      <c r="H771" s="402" t="s">
        <v>552</v>
      </c>
      <c r="I771" s="519">
        <v>3.8</v>
      </c>
      <c r="J771" s="538" t="s">
        <v>198</v>
      </c>
      <c r="K771" s="529"/>
      <c r="L771" s="529"/>
    </row>
    <row r="772" spans="1:12" ht="14.1" customHeight="1">
      <c r="A772" s="402" t="s">
        <v>775</v>
      </c>
      <c r="B772" s="402" t="s">
        <v>776</v>
      </c>
      <c r="C772" s="405">
        <v>2</v>
      </c>
      <c r="D772" s="413"/>
      <c r="E772" s="412" t="s">
        <v>585</v>
      </c>
      <c r="F772" s="401">
        <v>29</v>
      </c>
      <c r="G772" s="402" t="s">
        <v>780</v>
      </c>
      <c r="H772" s="402" t="s">
        <v>552</v>
      </c>
      <c r="I772" s="519">
        <v>8.5</v>
      </c>
      <c r="J772" s="538">
        <v>123</v>
      </c>
      <c r="K772" s="529"/>
      <c r="L772" s="529"/>
    </row>
    <row r="773" spans="1:12" ht="14.1" customHeight="1">
      <c r="A773" s="402" t="s">
        <v>775</v>
      </c>
      <c r="B773" s="402" t="s">
        <v>776</v>
      </c>
      <c r="C773" s="405">
        <v>2</v>
      </c>
      <c r="D773" s="413"/>
      <c r="E773" s="412" t="s">
        <v>585</v>
      </c>
      <c r="F773" s="401">
        <v>30</v>
      </c>
      <c r="G773" s="402" t="s">
        <v>369</v>
      </c>
      <c r="H773" s="402" t="s">
        <v>552</v>
      </c>
      <c r="I773" s="519">
        <v>46.9</v>
      </c>
      <c r="J773" s="538" t="s">
        <v>198</v>
      </c>
      <c r="K773" s="529"/>
      <c r="L773" s="529"/>
    </row>
    <row r="774" spans="1:12" ht="14.1" customHeight="1">
      <c r="A774" s="402" t="s">
        <v>775</v>
      </c>
      <c r="B774" s="402" t="s">
        <v>776</v>
      </c>
      <c r="C774" s="405">
        <v>2</v>
      </c>
      <c r="D774" s="413"/>
      <c r="E774" s="412" t="s">
        <v>585</v>
      </c>
      <c r="F774" s="401">
        <v>31</v>
      </c>
      <c r="G774" s="402" t="s">
        <v>462</v>
      </c>
      <c r="H774" s="402" t="s">
        <v>551</v>
      </c>
      <c r="I774" s="519">
        <v>8</v>
      </c>
      <c r="J774" s="538">
        <v>205</v>
      </c>
      <c r="K774" s="529"/>
      <c r="L774" s="529"/>
    </row>
    <row r="775" spans="1:12" ht="14.1" customHeight="1">
      <c r="A775" s="402" t="s">
        <v>775</v>
      </c>
      <c r="B775" s="402" t="s">
        <v>776</v>
      </c>
      <c r="C775" s="405">
        <v>2</v>
      </c>
      <c r="D775" s="413"/>
      <c r="E775" s="412" t="s">
        <v>585</v>
      </c>
      <c r="F775" s="401">
        <v>32</v>
      </c>
      <c r="G775" s="402" t="s">
        <v>310</v>
      </c>
      <c r="H775" s="402" t="s">
        <v>575</v>
      </c>
      <c r="I775" s="519">
        <v>69.2</v>
      </c>
      <c r="J775" s="538">
        <v>205</v>
      </c>
      <c r="K775" s="529"/>
      <c r="L775" s="529"/>
    </row>
    <row r="776" spans="1:12" ht="14.1" customHeight="1">
      <c r="A776" s="402" t="s">
        <v>775</v>
      </c>
      <c r="B776" s="402" t="s">
        <v>776</v>
      </c>
      <c r="C776" s="405">
        <v>2</v>
      </c>
      <c r="D776" s="413"/>
      <c r="E776" s="412" t="s">
        <v>585</v>
      </c>
      <c r="F776" s="401">
        <v>33</v>
      </c>
      <c r="G776" s="402" t="s">
        <v>368</v>
      </c>
      <c r="H776" s="402" t="s">
        <v>552</v>
      </c>
      <c r="I776" s="519">
        <v>7.4</v>
      </c>
      <c r="J776" s="538" t="s">
        <v>198</v>
      </c>
      <c r="K776" s="529"/>
      <c r="L776" s="529"/>
    </row>
    <row r="777" spans="1:12" ht="14.1" customHeight="1">
      <c r="A777" s="402" t="s">
        <v>775</v>
      </c>
      <c r="B777" s="402" t="s">
        <v>776</v>
      </c>
      <c r="C777" s="405">
        <v>2</v>
      </c>
      <c r="D777" s="413"/>
      <c r="E777" s="412" t="s">
        <v>585</v>
      </c>
      <c r="F777" s="401">
        <v>34</v>
      </c>
      <c r="G777" s="402" t="s">
        <v>423</v>
      </c>
      <c r="H777" s="402" t="s">
        <v>551</v>
      </c>
      <c r="I777" s="519">
        <v>5.3</v>
      </c>
      <c r="J777" s="538">
        <v>205</v>
      </c>
      <c r="K777" s="529"/>
      <c r="L777" s="529"/>
    </row>
    <row r="778" spans="1:12" ht="14.1" customHeight="1">
      <c r="A778" s="402" t="s">
        <v>775</v>
      </c>
      <c r="B778" s="402" t="s">
        <v>776</v>
      </c>
      <c r="C778" s="405">
        <v>2</v>
      </c>
      <c r="D778" s="413"/>
      <c r="E778" s="412" t="s">
        <v>585</v>
      </c>
      <c r="F778" s="401">
        <v>35</v>
      </c>
      <c r="G778" s="402" t="s">
        <v>368</v>
      </c>
      <c r="H778" s="402" t="s">
        <v>551</v>
      </c>
      <c r="I778" s="519">
        <v>7.5</v>
      </c>
      <c r="J778" s="538" t="s">
        <v>198</v>
      </c>
      <c r="K778" s="529"/>
      <c r="L778" s="529"/>
    </row>
    <row r="779" spans="1:12" ht="14.1" customHeight="1">
      <c r="A779" s="402" t="s">
        <v>775</v>
      </c>
      <c r="B779" s="402" t="s">
        <v>776</v>
      </c>
      <c r="C779" s="405">
        <v>2</v>
      </c>
      <c r="D779" s="413"/>
      <c r="E779" s="412" t="s">
        <v>585</v>
      </c>
      <c r="F779" s="401">
        <v>36</v>
      </c>
      <c r="G779" s="402" t="s">
        <v>581</v>
      </c>
      <c r="H779" s="402" t="s">
        <v>550</v>
      </c>
      <c r="I779" s="519">
        <v>39</v>
      </c>
      <c r="J779" s="538">
        <v>205</v>
      </c>
      <c r="K779" s="529"/>
      <c r="L779" s="529"/>
    </row>
    <row r="780" spans="1:12" ht="14.1" customHeight="1">
      <c r="A780" s="402" t="s">
        <v>775</v>
      </c>
      <c r="B780" s="402" t="s">
        <v>776</v>
      </c>
      <c r="C780" s="405">
        <v>2</v>
      </c>
      <c r="D780" s="413"/>
      <c r="E780" s="412" t="s">
        <v>585</v>
      </c>
      <c r="F780" s="401">
        <v>37</v>
      </c>
      <c r="G780" s="402" t="s">
        <v>433</v>
      </c>
      <c r="H780" s="402" t="s">
        <v>551</v>
      </c>
      <c r="I780" s="519">
        <v>23.7</v>
      </c>
      <c r="J780" s="538" t="s">
        <v>198</v>
      </c>
      <c r="K780" s="529"/>
      <c r="L780" s="529"/>
    </row>
    <row r="781" spans="1:12" ht="14.1" customHeight="1">
      <c r="A781" s="402" t="s">
        <v>775</v>
      </c>
      <c r="B781" s="402" t="s">
        <v>776</v>
      </c>
      <c r="C781" s="405">
        <v>2</v>
      </c>
      <c r="D781" s="413"/>
      <c r="E781" s="412" t="s">
        <v>585</v>
      </c>
      <c r="F781" s="401">
        <v>38</v>
      </c>
      <c r="G781" s="402" t="s">
        <v>587</v>
      </c>
      <c r="H781" s="402" t="s">
        <v>795</v>
      </c>
      <c r="I781" s="519">
        <v>7.8</v>
      </c>
      <c r="J781" s="538">
        <v>205</v>
      </c>
      <c r="K781" s="529"/>
      <c r="L781" s="529"/>
    </row>
    <row r="782" spans="1:12" ht="14.1" customHeight="1">
      <c r="A782" s="402" t="s">
        <v>775</v>
      </c>
      <c r="B782" s="402" t="s">
        <v>776</v>
      </c>
      <c r="C782" s="405">
        <v>2</v>
      </c>
      <c r="D782" s="413"/>
      <c r="E782" s="412" t="s">
        <v>585</v>
      </c>
      <c r="F782" s="401">
        <v>39</v>
      </c>
      <c r="G782" s="402" t="s">
        <v>781</v>
      </c>
      <c r="H782" s="402" t="s">
        <v>550</v>
      </c>
      <c r="I782" s="519">
        <v>16.7</v>
      </c>
      <c r="J782" s="538" t="s">
        <v>198</v>
      </c>
      <c r="K782" s="529"/>
      <c r="L782" s="529"/>
    </row>
    <row r="783" spans="1:12" ht="14.1" customHeight="1">
      <c r="A783" s="402" t="s">
        <v>775</v>
      </c>
      <c r="B783" s="402" t="s">
        <v>776</v>
      </c>
      <c r="C783" s="405">
        <v>2</v>
      </c>
      <c r="D783" s="413"/>
      <c r="E783" s="412" t="s">
        <v>585</v>
      </c>
      <c r="F783" s="401">
        <v>40</v>
      </c>
      <c r="G783" s="402" t="s">
        <v>431</v>
      </c>
      <c r="H783" s="402" t="s">
        <v>550</v>
      </c>
      <c r="I783" s="519">
        <v>10</v>
      </c>
      <c r="J783" s="538">
        <v>123</v>
      </c>
      <c r="K783" s="529"/>
      <c r="L783" s="529"/>
    </row>
    <row r="784" spans="1:12" ht="14.1" customHeight="1">
      <c r="A784" s="402" t="s">
        <v>775</v>
      </c>
      <c r="B784" s="402" t="s">
        <v>776</v>
      </c>
      <c r="C784" s="405">
        <v>2</v>
      </c>
      <c r="D784" s="413"/>
      <c r="E784" s="412" t="s">
        <v>585</v>
      </c>
      <c r="F784" s="401">
        <v>41</v>
      </c>
      <c r="G784" s="402" t="s">
        <v>782</v>
      </c>
      <c r="H784" s="402" t="s">
        <v>552</v>
      </c>
      <c r="I784" s="519">
        <v>10</v>
      </c>
      <c r="J784" s="538" t="s">
        <v>198</v>
      </c>
      <c r="K784" s="529"/>
      <c r="L784" s="529"/>
    </row>
    <row r="785" spans="1:12" ht="14.1" customHeight="1">
      <c r="A785" s="402" t="s">
        <v>775</v>
      </c>
      <c r="B785" s="402" t="s">
        <v>776</v>
      </c>
      <c r="C785" s="405">
        <v>2</v>
      </c>
      <c r="D785" s="413"/>
      <c r="E785" s="412" t="s">
        <v>585</v>
      </c>
      <c r="F785" s="401">
        <v>42</v>
      </c>
      <c r="G785" s="402" t="s">
        <v>379</v>
      </c>
      <c r="H785" s="402" t="s">
        <v>552</v>
      </c>
      <c r="I785" s="519">
        <v>25.2</v>
      </c>
      <c r="J785" s="538">
        <v>123</v>
      </c>
      <c r="K785" s="529"/>
      <c r="L785" s="529"/>
    </row>
    <row r="786" spans="1:12" ht="14.1" customHeight="1">
      <c r="A786" s="402" t="s">
        <v>775</v>
      </c>
      <c r="B786" s="402" t="s">
        <v>776</v>
      </c>
      <c r="C786" s="405">
        <v>2</v>
      </c>
      <c r="D786" s="413"/>
      <c r="E786" s="412" t="s">
        <v>585</v>
      </c>
      <c r="F786" s="401">
        <v>43</v>
      </c>
      <c r="G786" s="402" t="s">
        <v>368</v>
      </c>
      <c r="H786" s="402" t="s">
        <v>551</v>
      </c>
      <c r="I786" s="519">
        <v>3.7</v>
      </c>
      <c r="J786" s="538" t="s">
        <v>198</v>
      </c>
      <c r="K786" s="529"/>
      <c r="L786" s="529"/>
    </row>
    <row r="787" spans="1:12" ht="14.1" customHeight="1">
      <c r="A787" s="402" t="s">
        <v>775</v>
      </c>
      <c r="B787" s="402" t="s">
        <v>776</v>
      </c>
      <c r="C787" s="405">
        <v>2</v>
      </c>
      <c r="D787" s="413"/>
      <c r="E787" s="412">
        <v>1</v>
      </c>
      <c r="F787" s="401">
        <v>44</v>
      </c>
      <c r="G787" s="402" t="s">
        <v>587</v>
      </c>
      <c r="H787" s="402" t="s">
        <v>551</v>
      </c>
      <c r="I787" s="519">
        <v>3.9</v>
      </c>
      <c r="J787" s="538">
        <v>205</v>
      </c>
      <c r="K787" s="529"/>
      <c r="L787" s="529"/>
    </row>
    <row r="788" spans="1:12" ht="14.1" customHeight="1">
      <c r="A788" s="402" t="s">
        <v>775</v>
      </c>
      <c r="B788" s="402" t="s">
        <v>776</v>
      </c>
      <c r="C788" s="405">
        <v>2</v>
      </c>
      <c r="D788" s="413"/>
      <c r="E788" s="412">
        <v>1</v>
      </c>
      <c r="F788" s="401">
        <v>45</v>
      </c>
      <c r="G788" s="402" t="s">
        <v>409</v>
      </c>
      <c r="H788" s="402" t="s">
        <v>552</v>
      </c>
      <c r="I788" s="519">
        <v>95.1</v>
      </c>
      <c r="J788" s="538">
        <v>205</v>
      </c>
      <c r="K788" s="529"/>
      <c r="L788" s="529"/>
    </row>
    <row r="789" spans="1:12" ht="14.1" customHeight="1">
      <c r="A789" s="402" t="s">
        <v>775</v>
      </c>
      <c r="B789" s="402" t="s">
        <v>776</v>
      </c>
      <c r="C789" s="405">
        <v>2</v>
      </c>
      <c r="D789" s="413"/>
      <c r="E789" s="412">
        <v>1</v>
      </c>
      <c r="F789" s="401">
        <v>46</v>
      </c>
      <c r="G789" s="402" t="s">
        <v>783</v>
      </c>
      <c r="H789" s="402" t="s">
        <v>551</v>
      </c>
      <c r="I789" s="519">
        <v>7.9</v>
      </c>
      <c r="J789" s="538">
        <v>205</v>
      </c>
      <c r="K789" s="529"/>
      <c r="L789" s="529"/>
    </row>
    <row r="790" spans="1:12" ht="14.1" customHeight="1">
      <c r="A790" s="402" t="s">
        <v>775</v>
      </c>
      <c r="B790" s="402" t="s">
        <v>776</v>
      </c>
      <c r="C790" s="405">
        <v>2</v>
      </c>
      <c r="D790" s="413"/>
      <c r="E790" s="412">
        <v>1</v>
      </c>
      <c r="F790" s="401">
        <v>47</v>
      </c>
      <c r="G790" s="402" t="s">
        <v>784</v>
      </c>
      <c r="H790" s="402" t="s">
        <v>551</v>
      </c>
      <c r="I790" s="519">
        <v>11.9</v>
      </c>
      <c r="J790" s="538">
        <v>205</v>
      </c>
      <c r="K790" s="529"/>
      <c r="L790" s="529"/>
    </row>
    <row r="791" spans="1:12" ht="14.1" customHeight="1">
      <c r="A791" s="402" t="s">
        <v>775</v>
      </c>
      <c r="B791" s="402" t="s">
        <v>776</v>
      </c>
      <c r="C791" s="405">
        <v>2</v>
      </c>
      <c r="D791" s="413"/>
      <c r="E791" s="412">
        <v>1</v>
      </c>
      <c r="F791" s="401">
        <v>48</v>
      </c>
      <c r="G791" s="402" t="s">
        <v>409</v>
      </c>
      <c r="H791" s="402" t="s">
        <v>552</v>
      </c>
      <c r="I791" s="519">
        <v>43.2</v>
      </c>
      <c r="J791" s="538">
        <v>205</v>
      </c>
      <c r="K791" s="529"/>
      <c r="L791" s="529"/>
    </row>
    <row r="792" spans="1:12" ht="14.1" customHeight="1">
      <c r="A792" s="402" t="s">
        <v>775</v>
      </c>
      <c r="B792" s="402" t="s">
        <v>776</v>
      </c>
      <c r="C792" s="405">
        <v>2</v>
      </c>
      <c r="D792" s="413"/>
      <c r="E792" s="412">
        <v>1</v>
      </c>
      <c r="F792" s="401">
        <v>49</v>
      </c>
      <c r="G792" s="402" t="s">
        <v>290</v>
      </c>
      <c r="H792" s="402" t="s">
        <v>552</v>
      </c>
      <c r="I792" s="519">
        <v>14.7</v>
      </c>
      <c r="J792" s="538">
        <v>205</v>
      </c>
      <c r="K792" s="529"/>
      <c r="L792" s="529"/>
    </row>
    <row r="793" spans="1:12" ht="14.1" customHeight="1">
      <c r="A793" s="402" t="s">
        <v>775</v>
      </c>
      <c r="B793" s="402" t="s">
        <v>776</v>
      </c>
      <c r="C793" s="405">
        <v>2</v>
      </c>
      <c r="D793" s="413"/>
      <c r="E793" s="412">
        <v>1</v>
      </c>
      <c r="F793" s="401">
        <v>50</v>
      </c>
      <c r="G793" s="402" t="s">
        <v>369</v>
      </c>
      <c r="H793" s="402" t="s">
        <v>552</v>
      </c>
      <c r="I793" s="519">
        <v>48.8</v>
      </c>
      <c r="J793" s="538">
        <v>123</v>
      </c>
      <c r="K793" s="529"/>
      <c r="L793" s="529"/>
    </row>
    <row r="794" spans="1:12" ht="14.1" customHeight="1">
      <c r="A794" s="402" t="s">
        <v>775</v>
      </c>
      <c r="B794" s="402" t="s">
        <v>776</v>
      </c>
      <c r="C794" s="405">
        <v>2</v>
      </c>
      <c r="D794" s="413"/>
      <c r="E794" s="412">
        <v>1</v>
      </c>
      <c r="F794" s="401">
        <v>51</v>
      </c>
      <c r="G794" s="402" t="s">
        <v>610</v>
      </c>
      <c r="H794" s="402" t="s">
        <v>552</v>
      </c>
      <c r="I794" s="519">
        <v>8.6999999999999993</v>
      </c>
      <c r="J794" s="538">
        <v>123</v>
      </c>
      <c r="K794" s="529"/>
      <c r="L794" s="529"/>
    </row>
    <row r="795" spans="1:12" ht="14.1" customHeight="1">
      <c r="A795" s="402" t="s">
        <v>775</v>
      </c>
      <c r="B795" s="402" t="s">
        <v>776</v>
      </c>
      <c r="C795" s="405">
        <v>2</v>
      </c>
      <c r="D795" s="413"/>
      <c r="E795" s="412">
        <v>1</v>
      </c>
      <c r="F795" s="401">
        <v>52</v>
      </c>
      <c r="G795" s="402" t="s">
        <v>369</v>
      </c>
      <c r="H795" s="402" t="s">
        <v>552</v>
      </c>
      <c r="I795" s="519">
        <v>43.8</v>
      </c>
      <c r="J795" s="538">
        <v>123</v>
      </c>
      <c r="K795" s="529"/>
      <c r="L795" s="529"/>
    </row>
    <row r="796" spans="1:12" ht="14.1" customHeight="1">
      <c r="A796" s="402" t="s">
        <v>775</v>
      </c>
      <c r="B796" s="402" t="s">
        <v>776</v>
      </c>
      <c r="C796" s="405">
        <v>2</v>
      </c>
      <c r="D796" s="413"/>
      <c r="E796" s="412">
        <v>1</v>
      </c>
      <c r="F796" s="401">
        <v>53</v>
      </c>
      <c r="G796" s="402" t="s">
        <v>785</v>
      </c>
      <c r="H796" s="402" t="s">
        <v>552</v>
      </c>
      <c r="I796" s="519">
        <v>48.2</v>
      </c>
      <c r="J796" s="538">
        <v>41</v>
      </c>
      <c r="K796" s="529"/>
      <c r="L796" s="529"/>
    </row>
    <row r="797" spans="1:12" ht="14.1" customHeight="1">
      <c r="A797" s="402" t="s">
        <v>775</v>
      </c>
      <c r="B797" s="402" t="s">
        <v>776</v>
      </c>
      <c r="C797" s="405">
        <v>2</v>
      </c>
      <c r="D797" s="413"/>
      <c r="E797" s="412">
        <v>1</v>
      </c>
      <c r="F797" s="401">
        <v>54</v>
      </c>
      <c r="G797" s="402" t="s">
        <v>368</v>
      </c>
      <c r="H797" s="402" t="s">
        <v>552</v>
      </c>
      <c r="I797" s="519">
        <v>15.2</v>
      </c>
      <c r="J797" s="538" t="s">
        <v>198</v>
      </c>
      <c r="K797" s="529"/>
      <c r="L797" s="529"/>
    </row>
    <row r="798" spans="1:12" ht="14.1" customHeight="1">
      <c r="A798" s="402" t="s">
        <v>775</v>
      </c>
      <c r="B798" s="402" t="s">
        <v>776</v>
      </c>
      <c r="C798" s="405">
        <v>2</v>
      </c>
      <c r="D798" s="413"/>
      <c r="E798" s="412">
        <v>1</v>
      </c>
      <c r="F798" s="401">
        <v>55</v>
      </c>
      <c r="G798" s="402" t="s">
        <v>463</v>
      </c>
      <c r="H798" s="402" t="s">
        <v>552</v>
      </c>
      <c r="I798" s="519">
        <v>45.4</v>
      </c>
      <c r="J798" s="538">
        <v>41</v>
      </c>
      <c r="K798" s="529"/>
      <c r="L798" s="529"/>
    </row>
    <row r="799" spans="1:12" ht="14.1" customHeight="1">
      <c r="A799" s="402" t="s">
        <v>775</v>
      </c>
      <c r="B799" s="402" t="s">
        <v>776</v>
      </c>
      <c r="C799" s="405">
        <v>2</v>
      </c>
      <c r="D799" s="413"/>
      <c r="E799" s="412">
        <v>1</v>
      </c>
      <c r="F799" s="401">
        <v>56</v>
      </c>
      <c r="G799" s="402" t="s">
        <v>377</v>
      </c>
      <c r="H799" s="402" t="s">
        <v>552</v>
      </c>
      <c r="I799" s="519">
        <v>6.9</v>
      </c>
      <c r="J799" s="538">
        <v>205</v>
      </c>
      <c r="K799" s="529"/>
      <c r="L799" s="529"/>
    </row>
    <row r="800" spans="1:12" ht="14.1" customHeight="1">
      <c r="A800" s="402" t="s">
        <v>775</v>
      </c>
      <c r="B800" s="402" t="s">
        <v>776</v>
      </c>
      <c r="C800" s="405">
        <v>2</v>
      </c>
      <c r="D800" s="413"/>
      <c r="E800" s="412">
        <v>1</v>
      </c>
      <c r="F800" s="401">
        <v>57</v>
      </c>
      <c r="G800" s="402" t="s">
        <v>462</v>
      </c>
      <c r="H800" s="402" t="s">
        <v>552</v>
      </c>
      <c r="I800" s="519">
        <v>1.6</v>
      </c>
      <c r="J800" s="538">
        <v>205</v>
      </c>
      <c r="K800" s="529"/>
      <c r="L800" s="529"/>
    </row>
    <row r="801" spans="1:12" ht="14.1" customHeight="1">
      <c r="A801" s="402" t="s">
        <v>775</v>
      </c>
      <c r="B801" s="402" t="s">
        <v>776</v>
      </c>
      <c r="C801" s="405">
        <v>2</v>
      </c>
      <c r="D801" s="413"/>
      <c r="E801" s="412">
        <v>1</v>
      </c>
      <c r="F801" s="401">
        <v>58</v>
      </c>
      <c r="G801" s="402" t="s">
        <v>576</v>
      </c>
      <c r="H801" s="402" t="s">
        <v>550</v>
      </c>
      <c r="I801" s="519">
        <v>9.9</v>
      </c>
      <c r="J801" s="538">
        <v>41</v>
      </c>
      <c r="K801" s="529"/>
      <c r="L801" s="529"/>
    </row>
    <row r="802" spans="1:12" ht="14.1" customHeight="1">
      <c r="A802" s="402" t="s">
        <v>775</v>
      </c>
      <c r="B802" s="402" t="s">
        <v>776</v>
      </c>
      <c r="C802" s="405">
        <v>2</v>
      </c>
      <c r="D802" s="413"/>
      <c r="E802" s="412">
        <v>1</v>
      </c>
      <c r="F802" s="401">
        <v>59</v>
      </c>
      <c r="G802" s="402" t="s">
        <v>787</v>
      </c>
      <c r="H802" s="402" t="s">
        <v>550</v>
      </c>
      <c r="I802" s="519">
        <v>9.8000000000000007</v>
      </c>
      <c r="J802" s="538">
        <v>41</v>
      </c>
      <c r="K802" s="529"/>
      <c r="L802" s="529"/>
    </row>
    <row r="803" spans="1:12" ht="14.1" customHeight="1">
      <c r="A803" s="402" t="s">
        <v>775</v>
      </c>
      <c r="B803" s="402" t="s">
        <v>776</v>
      </c>
      <c r="C803" s="405">
        <v>2</v>
      </c>
      <c r="D803" s="413"/>
      <c r="E803" s="412">
        <v>1</v>
      </c>
      <c r="F803" s="401">
        <v>60</v>
      </c>
      <c r="G803" s="402" t="s">
        <v>788</v>
      </c>
      <c r="H803" s="402" t="s">
        <v>552</v>
      </c>
      <c r="I803" s="519">
        <v>13.4</v>
      </c>
      <c r="J803" s="538">
        <v>41</v>
      </c>
      <c r="K803" s="529"/>
      <c r="L803" s="529"/>
    </row>
    <row r="804" spans="1:12" ht="14.1" customHeight="1">
      <c r="A804" s="402" t="s">
        <v>775</v>
      </c>
      <c r="B804" s="402" t="s">
        <v>776</v>
      </c>
      <c r="C804" s="405">
        <v>2</v>
      </c>
      <c r="D804" s="413"/>
      <c r="E804" s="412">
        <v>1</v>
      </c>
      <c r="F804" s="401">
        <v>61</v>
      </c>
      <c r="G804" s="402" t="s">
        <v>368</v>
      </c>
      <c r="H804" s="402" t="s">
        <v>552</v>
      </c>
      <c r="I804" s="519">
        <v>18.7</v>
      </c>
      <c r="J804" s="538" t="s">
        <v>198</v>
      </c>
      <c r="K804" s="529"/>
      <c r="L804" s="529"/>
    </row>
    <row r="805" spans="1:12" ht="14.1" customHeight="1">
      <c r="A805" s="402" t="s">
        <v>775</v>
      </c>
      <c r="B805" s="402" t="s">
        <v>776</v>
      </c>
      <c r="C805" s="405">
        <v>2</v>
      </c>
      <c r="D805" s="413"/>
      <c r="E805" s="412">
        <v>1</v>
      </c>
      <c r="F805" s="401">
        <v>62</v>
      </c>
      <c r="G805" s="402" t="s">
        <v>409</v>
      </c>
      <c r="H805" s="402" t="s">
        <v>552</v>
      </c>
      <c r="I805" s="519">
        <v>13.8</v>
      </c>
      <c r="J805" s="538">
        <v>205</v>
      </c>
      <c r="K805" s="529"/>
      <c r="L805" s="529"/>
    </row>
    <row r="806" spans="1:12" ht="14.1" customHeight="1">
      <c r="A806" s="402" t="s">
        <v>775</v>
      </c>
      <c r="B806" s="402" t="s">
        <v>776</v>
      </c>
      <c r="C806" s="405">
        <v>2</v>
      </c>
      <c r="D806" s="413"/>
      <c r="E806" s="412">
        <v>1</v>
      </c>
      <c r="F806" s="401">
        <v>63</v>
      </c>
      <c r="G806" s="402" t="s">
        <v>789</v>
      </c>
      <c r="H806" s="402" t="s">
        <v>552</v>
      </c>
      <c r="I806" s="519">
        <v>48.2</v>
      </c>
      <c r="J806" s="538">
        <v>123</v>
      </c>
      <c r="K806" s="529"/>
      <c r="L806" s="529"/>
    </row>
    <row r="807" spans="1:12" ht="14.1" customHeight="1">
      <c r="A807" s="402" t="s">
        <v>775</v>
      </c>
      <c r="B807" s="402" t="s">
        <v>776</v>
      </c>
      <c r="C807" s="405">
        <v>2</v>
      </c>
      <c r="D807" s="413"/>
      <c r="E807" s="412">
        <v>1</v>
      </c>
      <c r="F807" s="401">
        <v>64</v>
      </c>
      <c r="G807" s="402" t="s">
        <v>290</v>
      </c>
      <c r="H807" s="402" t="s">
        <v>552</v>
      </c>
      <c r="I807" s="519">
        <v>21.7</v>
      </c>
      <c r="J807" s="538">
        <v>205</v>
      </c>
      <c r="K807" s="529"/>
      <c r="L807" s="529"/>
    </row>
    <row r="808" spans="1:12" ht="14.1" customHeight="1">
      <c r="A808" s="402" t="s">
        <v>775</v>
      </c>
      <c r="B808" s="402" t="s">
        <v>776</v>
      </c>
      <c r="C808" s="405">
        <v>2</v>
      </c>
      <c r="D808" s="413"/>
      <c r="E808" s="412">
        <v>1</v>
      </c>
      <c r="F808" s="401">
        <v>65</v>
      </c>
      <c r="G808" s="402" t="s">
        <v>789</v>
      </c>
      <c r="H808" s="402" t="s">
        <v>552</v>
      </c>
      <c r="I808" s="519">
        <v>53.1</v>
      </c>
      <c r="J808" s="538">
        <v>123</v>
      </c>
      <c r="K808" s="529"/>
      <c r="L808" s="529"/>
    </row>
    <row r="809" spans="1:12" ht="14.1" customHeight="1">
      <c r="A809" s="402" t="s">
        <v>775</v>
      </c>
      <c r="B809" s="402" t="s">
        <v>776</v>
      </c>
      <c r="C809" s="405">
        <v>2</v>
      </c>
      <c r="D809" s="413"/>
      <c r="E809" s="412">
        <v>1</v>
      </c>
      <c r="F809" s="401">
        <v>66</v>
      </c>
      <c r="G809" s="402" t="s">
        <v>783</v>
      </c>
      <c r="H809" s="402" t="s">
        <v>551</v>
      </c>
      <c r="I809" s="519">
        <v>3</v>
      </c>
      <c r="J809" s="538">
        <v>205</v>
      </c>
      <c r="K809" s="529"/>
      <c r="L809" s="529"/>
    </row>
    <row r="810" spans="1:12" ht="14.1" customHeight="1">
      <c r="A810" s="402" t="s">
        <v>775</v>
      </c>
      <c r="B810" s="402" t="s">
        <v>776</v>
      </c>
      <c r="C810" s="405">
        <v>2</v>
      </c>
      <c r="D810" s="413"/>
      <c r="E810" s="412">
        <v>1</v>
      </c>
      <c r="F810" s="401">
        <v>67</v>
      </c>
      <c r="G810" s="402" t="s">
        <v>381</v>
      </c>
      <c r="H810" s="402" t="s">
        <v>551</v>
      </c>
      <c r="I810" s="519">
        <v>3</v>
      </c>
      <c r="J810" s="538" t="s">
        <v>198</v>
      </c>
      <c r="K810" s="529"/>
      <c r="L810" s="529"/>
    </row>
    <row r="811" spans="1:12" ht="14.1" customHeight="1">
      <c r="A811" s="402" t="s">
        <v>775</v>
      </c>
      <c r="B811" s="402" t="s">
        <v>776</v>
      </c>
      <c r="C811" s="405">
        <v>2</v>
      </c>
      <c r="D811" s="413"/>
      <c r="E811" s="412">
        <v>1</v>
      </c>
      <c r="F811" s="401">
        <v>68</v>
      </c>
      <c r="G811" s="402" t="s">
        <v>784</v>
      </c>
      <c r="H811" s="402" t="s">
        <v>551</v>
      </c>
      <c r="I811" s="519">
        <v>8.9</v>
      </c>
      <c r="J811" s="538">
        <v>205</v>
      </c>
      <c r="K811" s="529"/>
      <c r="L811" s="529"/>
    </row>
    <row r="812" spans="1:12" ht="14.1" customHeight="1">
      <c r="A812" s="402" t="s">
        <v>775</v>
      </c>
      <c r="B812" s="402" t="s">
        <v>776</v>
      </c>
      <c r="C812" s="405">
        <v>2</v>
      </c>
      <c r="D812" s="413"/>
      <c r="E812" s="412">
        <v>1</v>
      </c>
      <c r="F812" s="401">
        <v>69</v>
      </c>
      <c r="G812" s="402" t="s">
        <v>462</v>
      </c>
      <c r="H812" s="402" t="s">
        <v>551</v>
      </c>
      <c r="I812" s="519">
        <v>9.4</v>
      </c>
      <c r="J812" s="538">
        <v>205</v>
      </c>
      <c r="K812" s="529"/>
      <c r="L812" s="529"/>
    </row>
    <row r="813" spans="1:12" ht="14.1" customHeight="1">
      <c r="A813" s="402" t="s">
        <v>775</v>
      </c>
      <c r="B813" s="402" t="s">
        <v>776</v>
      </c>
      <c r="C813" s="405">
        <v>2</v>
      </c>
      <c r="D813" s="413"/>
      <c r="E813" s="412">
        <v>1</v>
      </c>
      <c r="F813" s="401">
        <v>70</v>
      </c>
      <c r="G813" s="402" t="s">
        <v>790</v>
      </c>
      <c r="H813" s="402" t="s">
        <v>550</v>
      </c>
      <c r="I813" s="519">
        <v>6.9</v>
      </c>
      <c r="J813" s="538">
        <v>41</v>
      </c>
      <c r="K813" s="529"/>
      <c r="L813" s="529"/>
    </row>
    <row r="814" spans="1:12" ht="14.1" customHeight="1">
      <c r="A814" s="402" t="s">
        <v>775</v>
      </c>
      <c r="B814" s="402" t="s">
        <v>776</v>
      </c>
      <c r="C814" s="405">
        <v>2</v>
      </c>
      <c r="D814" s="413"/>
      <c r="E814" s="412">
        <v>1</v>
      </c>
      <c r="F814" s="401">
        <v>71</v>
      </c>
      <c r="G814" s="402" t="s">
        <v>791</v>
      </c>
      <c r="H814" s="402" t="s">
        <v>550</v>
      </c>
      <c r="I814" s="519">
        <v>10</v>
      </c>
      <c r="J814" s="538">
        <v>41</v>
      </c>
      <c r="K814" s="529"/>
      <c r="L814" s="529"/>
    </row>
    <row r="815" spans="1:12" ht="14.1" customHeight="1">
      <c r="A815" s="402" t="s">
        <v>775</v>
      </c>
      <c r="B815" s="402" t="s">
        <v>776</v>
      </c>
      <c r="C815" s="405">
        <v>2</v>
      </c>
      <c r="D815" s="413"/>
      <c r="E815" s="412">
        <v>1</v>
      </c>
      <c r="F815" s="401">
        <v>72</v>
      </c>
      <c r="G815" s="402" t="s">
        <v>792</v>
      </c>
      <c r="H815" s="402" t="s">
        <v>550</v>
      </c>
      <c r="I815" s="519">
        <v>23.6</v>
      </c>
      <c r="J815" s="538">
        <v>41</v>
      </c>
      <c r="K815" s="529"/>
      <c r="L815" s="529"/>
    </row>
    <row r="816" spans="1:12" ht="14.1" customHeight="1">
      <c r="A816" s="402" t="s">
        <v>775</v>
      </c>
      <c r="B816" s="402" t="s">
        <v>776</v>
      </c>
      <c r="C816" s="405">
        <v>2</v>
      </c>
      <c r="D816" s="413"/>
      <c r="E816" s="412">
        <v>1</v>
      </c>
      <c r="F816" s="401">
        <v>73</v>
      </c>
      <c r="G816" s="402" t="s">
        <v>424</v>
      </c>
      <c r="H816" s="402" t="s">
        <v>550</v>
      </c>
      <c r="I816" s="519">
        <v>79.099999999999994</v>
      </c>
      <c r="J816" s="538">
        <v>205</v>
      </c>
      <c r="K816" s="529"/>
      <c r="L816" s="529"/>
    </row>
    <row r="817" spans="1:12" ht="14.1" customHeight="1">
      <c r="A817" s="402" t="s">
        <v>775</v>
      </c>
      <c r="B817" s="402" t="s">
        <v>776</v>
      </c>
      <c r="C817" s="405">
        <v>2</v>
      </c>
      <c r="D817" s="413"/>
      <c r="E817" s="412">
        <v>1</v>
      </c>
      <c r="F817" s="401">
        <v>74</v>
      </c>
      <c r="G817" s="402" t="s">
        <v>793</v>
      </c>
      <c r="H817" s="402" t="s">
        <v>551</v>
      </c>
      <c r="I817" s="519">
        <v>16.8</v>
      </c>
      <c r="J817" s="538" t="s">
        <v>198</v>
      </c>
      <c r="K817" s="529"/>
      <c r="L817" s="529"/>
    </row>
    <row r="818" spans="1:12" ht="14.1" customHeight="1">
      <c r="A818" s="402" t="s">
        <v>775</v>
      </c>
      <c r="B818" s="402" t="s">
        <v>776</v>
      </c>
      <c r="C818" s="405">
        <v>2</v>
      </c>
      <c r="D818" s="413"/>
      <c r="E818" s="412">
        <v>2</v>
      </c>
      <c r="F818" s="401">
        <v>75</v>
      </c>
      <c r="G818" s="402" t="s">
        <v>290</v>
      </c>
      <c r="H818" s="402" t="s">
        <v>551</v>
      </c>
      <c r="I818" s="519">
        <v>16.8</v>
      </c>
      <c r="J818" s="538">
        <v>205</v>
      </c>
      <c r="K818" s="529"/>
      <c r="L818" s="529"/>
    </row>
    <row r="819" spans="1:12" ht="14.1" customHeight="1">
      <c r="A819" s="402" t="s">
        <v>775</v>
      </c>
      <c r="B819" s="402" t="s">
        <v>776</v>
      </c>
      <c r="C819" s="405">
        <v>2</v>
      </c>
      <c r="D819" s="413"/>
      <c r="E819" s="412">
        <v>2</v>
      </c>
      <c r="F819" s="401">
        <v>76</v>
      </c>
      <c r="G819" s="402" t="s">
        <v>367</v>
      </c>
      <c r="H819" s="402" t="s">
        <v>551</v>
      </c>
      <c r="I819" s="519">
        <v>9.3000000000000007</v>
      </c>
      <c r="J819" s="538">
        <v>205</v>
      </c>
      <c r="K819" s="529"/>
      <c r="L819" s="529"/>
    </row>
    <row r="820" spans="1:12" ht="14.1" customHeight="1">
      <c r="A820" s="402" t="s">
        <v>775</v>
      </c>
      <c r="B820" s="402" t="s">
        <v>776</v>
      </c>
      <c r="C820" s="405">
        <v>2</v>
      </c>
      <c r="D820" s="413"/>
      <c r="E820" s="412">
        <v>2</v>
      </c>
      <c r="F820" s="401">
        <v>77</v>
      </c>
      <c r="G820" s="402" t="s">
        <v>409</v>
      </c>
      <c r="H820" s="402" t="s">
        <v>552</v>
      </c>
      <c r="I820" s="519">
        <v>38.299999999999997</v>
      </c>
      <c r="J820" s="538">
        <v>205</v>
      </c>
      <c r="K820" s="529"/>
      <c r="L820" s="529"/>
    </row>
    <row r="821" spans="1:12" ht="14.1" customHeight="1">
      <c r="A821" s="402" t="s">
        <v>775</v>
      </c>
      <c r="B821" s="402" t="s">
        <v>776</v>
      </c>
      <c r="C821" s="405">
        <v>2</v>
      </c>
      <c r="D821" s="413"/>
      <c r="E821" s="412">
        <v>2</v>
      </c>
      <c r="F821" s="401">
        <v>78</v>
      </c>
      <c r="G821" s="402" t="s">
        <v>789</v>
      </c>
      <c r="H821" s="402" t="s">
        <v>552</v>
      </c>
      <c r="I821" s="519">
        <v>50.4</v>
      </c>
      <c r="J821" s="538">
        <v>123</v>
      </c>
      <c r="K821" s="529"/>
      <c r="L821" s="529"/>
    </row>
    <row r="822" spans="1:12" ht="14.1" customHeight="1">
      <c r="A822" s="402" t="s">
        <v>775</v>
      </c>
      <c r="B822" s="402" t="s">
        <v>776</v>
      </c>
      <c r="C822" s="405">
        <v>2</v>
      </c>
      <c r="D822" s="413"/>
      <c r="E822" s="412">
        <v>2</v>
      </c>
      <c r="F822" s="401">
        <v>79</v>
      </c>
      <c r="G822" s="402" t="s">
        <v>794</v>
      </c>
      <c r="H822" s="402" t="s">
        <v>552</v>
      </c>
      <c r="I822" s="519">
        <v>7.9</v>
      </c>
      <c r="J822" s="538">
        <v>123</v>
      </c>
      <c r="K822" s="529"/>
      <c r="L822" s="529"/>
    </row>
    <row r="823" spans="1:12" ht="14.1" customHeight="1">
      <c r="A823" s="402" t="s">
        <v>775</v>
      </c>
      <c r="B823" s="402" t="s">
        <v>776</v>
      </c>
      <c r="C823" s="405">
        <v>2</v>
      </c>
      <c r="D823" s="413"/>
      <c r="E823" s="412">
        <v>2</v>
      </c>
      <c r="F823" s="401">
        <v>80</v>
      </c>
      <c r="G823" s="402" t="s">
        <v>368</v>
      </c>
      <c r="H823" s="402" t="s">
        <v>552</v>
      </c>
      <c r="I823" s="519">
        <v>3.5</v>
      </c>
      <c r="J823" s="538" t="s">
        <v>198</v>
      </c>
      <c r="K823" s="529"/>
      <c r="L823" s="529"/>
    </row>
    <row r="824" spans="1:12" ht="14.1" customHeight="1">
      <c r="A824" s="402" t="s">
        <v>775</v>
      </c>
      <c r="B824" s="402" t="s">
        <v>776</v>
      </c>
      <c r="C824" s="405">
        <v>2</v>
      </c>
      <c r="D824" s="413"/>
      <c r="E824" s="412">
        <v>2</v>
      </c>
      <c r="F824" s="401">
        <v>81</v>
      </c>
      <c r="G824" s="402" t="s">
        <v>789</v>
      </c>
      <c r="H824" s="402" t="s">
        <v>552</v>
      </c>
      <c r="I824" s="519">
        <v>47.6</v>
      </c>
      <c r="J824" s="538">
        <v>123</v>
      </c>
      <c r="K824" s="529"/>
      <c r="L824" s="529"/>
    </row>
    <row r="825" spans="1:12" ht="14.1" customHeight="1">
      <c r="A825" s="402" t="s">
        <v>775</v>
      </c>
      <c r="B825" s="402" t="s">
        <v>776</v>
      </c>
      <c r="C825" s="405">
        <v>2</v>
      </c>
      <c r="D825" s="413"/>
      <c r="E825" s="412">
        <v>2</v>
      </c>
      <c r="F825" s="401">
        <v>82</v>
      </c>
      <c r="G825" s="402" t="s">
        <v>789</v>
      </c>
      <c r="H825" s="402" t="s">
        <v>552</v>
      </c>
      <c r="I825" s="519">
        <v>48.6</v>
      </c>
      <c r="J825" s="538">
        <v>123</v>
      </c>
      <c r="K825" s="529"/>
      <c r="L825" s="529"/>
    </row>
    <row r="826" spans="1:12" ht="14.1" customHeight="1">
      <c r="A826" s="402" t="s">
        <v>775</v>
      </c>
      <c r="B826" s="402" t="s">
        <v>776</v>
      </c>
      <c r="C826" s="405">
        <v>2</v>
      </c>
      <c r="D826" s="413"/>
      <c r="E826" s="412">
        <v>2</v>
      </c>
      <c r="F826" s="401">
        <v>83</v>
      </c>
      <c r="G826" s="402" t="s">
        <v>290</v>
      </c>
      <c r="H826" s="402" t="s">
        <v>552</v>
      </c>
      <c r="I826" s="519">
        <v>17.2</v>
      </c>
      <c r="J826" s="538">
        <v>205</v>
      </c>
      <c r="K826" s="529"/>
      <c r="L826" s="529"/>
    </row>
    <row r="827" spans="1:12" ht="14.1" customHeight="1">
      <c r="A827" s="402" t="s">
        <v>775</v>
      </c>
      <c r="B827" s="402" t="s">
        <v>776</v>
      </c>
      <c r="C827" s="405">
        <v>2</v>
      </c>
      <c r="D827" s="413"/>
      <c r="E827" s="412">
        <v>2</v>
      </c>
      <c r="F827" s="401">
        <v>84</v>
      </c>
      <c r="G827" s="402" t="s">
        <v>789</v>
      </c>
      <c r="H827" s="402" t="s">
        <v>552</v>
      </c>
      <c r="I827" s="519">
        <v>53.2</v>
      </c>
      <c r="J827" s="538">
        <v>123</v>
      </c>
      <c r="K827" s="529"/>
      <c r="L827" s="529"/>
    </row>
    <row r="828" spans="1:12" ht="14.1" customHeight="1">
      <c r="A828" s="402" t="s">
        <v>775</v>
      </c>
      <c r="B828" s="402" t="s">
        <v>776</v>
      </c>
      <c r="C828" s="405">
        <v>2</v>
      </c>
      <c r="D828" s="413"/>
      <c r="E828" s="412">
        <v>2</v>
      </c>
      <c r="F828" s="401">
        <v>85</v>
      </c>
      <c r="G828" s="402" t="s">
        <v>367</v>
      </c>
      <c r="H828" s="402" t="s">
        <v>551</v>
      </c>
      <c r="I828" s="519">
        <v>3</v>
      </c>
      <c r="J828" s="538">
        <v>205</v>
      </c>
      <c r="K828" s="529"/>
      <c r="L828" s="529"/>
    </row>
    <row r="829" spans="1:12" ht="14.1" customHeight="1">
      <c r="A829" s="402" t="s">
        <v>775</v>
      </c>
      <c r="B829" s="402" t="s">
        <v>776</v>
      </c>
      <c r="C829" s="405">
        <v>2</v>
      </c>
      <c r="D829" s="413"/>
      <c r="E829" s="412">
        <v>2</v>
      </c>
      <c r="F829" s="401">
        <v>86</v>
      </c>
      <c r="G829" s="402" t="s">
        <v>381</v>
      </c>
      <c r="H829" s="402" t="s">
        <v>551</v>
      </c>
      <c r="I829" s="519">
        <v>3</v>
      </c>
      <c r="J829" s="538" t="s">
        <v>198</v>
      </c>
      <c r="K829" s="529"/>
      <c r="L829" s="529"/>
    </row>
    <row r="830" spans="1:12" ht="14.1" customHeight="1">
      <c r="A830" s="402" t="s">
        <v>775</v>
      </c>
      <c r="B830" s="402" t="s">
        <v>776</v>
      </c>
      <c r="C830" s="405">
        <v>2</v>
      </c>
      <c r="D830" s="413"/>
      <c r="E830" s="412">
        <v>2</v>
      </c>
      <c r="F830" s="401">
        <v>87</v>
      </c>
      <c r="G830" s="402" t="s">
        <v>367</v>
      </c>
      <c r="H830" s="402" t="s">
        <v>551</v>
      </c>
      <c r="I830" s="519">
        <v>8.9</v>
      </c>
      <c r="J830" s="538">
        <v>205</v>
      </c>
      <c r="K830" s="529"/>
      <c r="L830" s="529"/>
    </row>
    <row r="831" spans="1:12" ht="14.1" customHeight="1">
      <c r="A831" s="402" t="s">
        <v>796</v>
      </c>
      <c r="B831" s="402" t="s">
        <v>776</v>
      </c>
      <c r="C831" s="405">
        <v>2</v>
      </c>
      <c r="D831" s="413"/>
      <c r="E831" s="412" t="s">
        <v>585</v>
      </c>
      <c r="F831" s="401">
        <v>17</v>
      </c>
      <c r="G831" s="402" t="s">
        <v>409</v>
      </c>
      <c r="H831" s="402" t="s">
        <v>551</v>
      </c>
      <c r="I831" s="519">
        <v>18</v>
      </c>
      <c r="J831" s="538">
        <v>205</v>
      </c>
      <c r="K831" s="529"/>
      <c r="L831" s="529"/>
    </row>
    <row r="832" spans="1:12" ht="14.1" customHeight="1">
      <c r="A832" s="402" t="s">
        <v>796</v>
      </c>
      <c r="B832" s="402" t="s">
        <v>776</v>
      </c>
      <c r="C832" s="405">
        <v>2</v>
      </c>
      <c r="D832" s="413"/>
      <c r="E832" s="412" t="s">
        <v>585</v>
      </c>
      <c r="F832" s="401">
        <v>18</v>
      </c>
      <c r="G832" s="402" t="s">
        <v>797</v>
      </c>
      <c r="H832" s="402" t="s">
        <v>799</v>
      </c>
      <c r="I832" s="519">
        <v>40.200000000000003</v>
      </c>
      <c r="J832" s="538">
        <v>205</v>
      </c>
      <c r="K832" s="529"/>
      <c r="L832" s="529"/>
    </row>
    <row r="833" spans="1:12" ht="14.1" customHeight="1">
      <c r="A833" s="402" t="s">
        <v>796</v>
      </c>
      <c r="B833" s="402" t="s">
        <v>776</v>
      </c>
      <c r="C833" s="405">
        <v>2</v>
      </c>
      <c r="D833" s="413"/>
      <c r="E833" s="412" t="s">
        <v>585</v>
      </c>
      <c r="F833" s="401">
        <v>19</v>
      </c>
      <c r="G833" s="402" t="s">
        <v>798</v>
      </c>
      <c r="H833" s="402" t="s">
        <v>551</v>
      </c>
      <c r="I833" s="519">
        <v>24</v>
      </c>
      <c r="J833" s="538" t="s">
        <v>198</v>
      </c>
      <c r="K833" s="529"/>
      <c r="L833" s="529"/>
    </row>
    <row r="834" spans="1:12" ht="14.1" customHeight="1">
      <c r="A834" s="402" t="s">
        <v>796</v>
      </c>
      <c r="B834" s="402" t="s">
        <v>776</v>
      </c>
      <c r="C834" s="405">
        <v>2</v>
      </c>
      <c r="D834" s="413"/>
      <c r="E834" s="412" t="s">
        <v>585</v>
      </c>
      <c r="F834" s="401">
        <v>20</v>
      </c>
      <c r="G834" s="402" t="s">
        <v>402</v>
      </c>
      <c r="H834" s="402" t="s">
        <v>575</v>
      </c>
      <c r="I834" s="519">
        <v>242</v>
      </c>
      <c r="J834" s="538">
        <v>205</v>
      </c>
      <c r="K834" s="529"/>
      <c r="L834" s="529"/>
    </row>
    <row r="835" spans="1:12" ht="14.1" customHeight="1">
      <c r="A835" s="402" t="s">
        <v>796</v>
      </c>
      <c r="B835" s="402" t="s">
        <v>776</v>
      </c>
      <c r="C835" s="405">
        <v>2</v>
      </c>
      <c r="D835" s="413"/>
      <c r="E835" s="412" t="s">
        <v>585</v>
      </c>
      <c r="F835" s="401">
        <v>21</v>
      </c>
      <c r="G835" s="402" t="s">
        <v>403</v>
      </c>
      <c r="H835" s="402" t="s">
        <v>575</v>
      </c>
      <c r="I835" s="519">
        <v>42</v>
      </c>
      <c r="J835" s="538" t="s">
        <v>198</v>
      </c>
      <c r="K835" s="529"/>
      <c r="L835" s="529"/>
    </row>
    <row r="836" spans="1:12" ht="14.1" customHeight="1">
      <c r="A836" s="402" t="s">
        <v>796</v>
      </c>
      <c r="B836" s="402" t="s">
        <v>776</v>
      </c>
      <c r="C836" s="405">
        <v>2</v>
      </c>
      <c r="D836" s="413"/>
      <c r="E836" s="412" t="s">
        <v>585</v>
      </c>
      <c r="F836" s="401">
        <v>22</v>
      </c>
      <c r="G836" s="402" t="s">
        <v>797</v>
      </c>
      <c r="H836" s="402" t="s">
        <v>800</v>
      </c>
      <c r="I836" s="519">
        <v>41.4</v>
      </c>
      <c r="J836" s="538">
        <v>205</v>
      </c>
      <c r="K836" s="529"/>
      <c r="L836" s="529"/>
    </row>
    <row r="837" spans="1:12" ht="14.1" customHeight="1">
      <c r="A837" s="402" t="s">
        <v>796</v>
      </c>
      <c r="B837" s="402" t="s">
        <v>776</v>
      </c>
      <c r="C837" s="405">
        <v>2</v>
      </c>
      <c r="D837" s="413"/>
      <c r="E837" s="412" t="s">
        <v>585</v>
      </c>
      <c r="F837" s="401">
        <v>23</v>
      </c>
      <c r="G837" s="402" t="s">
        <v>798</v>
      </c>
      <c r="H837" s="402" t="s">
        <v>552</v>
      </c>
      <c r="I837" s="519">
        <v>24</v>
      </c>
      <c r="J837" s="538" t="s">
        <v>198</v>
      </c>
      <c r="K837" s="529"/>
      <c r="L837" s="529"/>
    </row>
    <row r="838" spans="1:12" ht="14.1" customHeight="1">
      <c r="A838" s="402" t="s">
        <v>796</v>
      </c>
      <c r="B838" s="402" t="s">
        <v>776</v>
      </c>
      <c r="C838" s="405">
        <v>2</v>
      </c>
      <c r="D838" s="413"/>
      <c r="E838" s="412" t="s">
        <v>585</v>
      </c>
      <c r="F838" s="401">
        <v>24</v>
      </c>
      <c r="G838" s="402" t="s">
        <v>462</v>
      </c>
      <c r="H838" s="402" t="s">
        <v>551</v>
      </c>
      <c r="I838" s="519">
        <v>2.5</v>
      </c>
      <c r="J838" s="538">
        <v>205</v>
      </c>
      <c r="K838" s="529"/>
      <c r="L838" s="529"/>
    </row>
    <row r="839" spans="1:12" ht="14.1" customHeight="1">
      <c r="A839" s="402" t="s">
        <v>801</v>
      </c>
      <c r="B839" s="402" t="s">
        <v>802</v>
      </c>
      <c r="C839" s="405">
        <v>2</v>
      </c>
      <c r="D839" s="413"/>
      <c r="E839" s="412" t="s">
        <v>585</v>
      </c>
      <c r="F839" s="401"/>
      <c r="G839" s="402" t="s">
        <v>763</v>
      </c>
      <c r="H839" s="402" t="s">
        <v>552</v>
      </c>
      <c r="I839" s="519">
        <v>7.2</v>
      </c>
      <c r="J839" s="538">
        <v>205</v>
      </c>
      <c r="K839" s="529"/>
      <c r="L839" s="529"/>
    </row>
    <row r="840" spans="1:12" ht="14.1" customHeight="1">
      <c r="A840" s="402" t="s">
        <v>801</v>
      </c>
      <c r="B840" s="402" t="s">
        <v>802</v>
      </c>
      <c r="C840" s="405">
        <v>2</v>
      </c>
      <c r="D840" s="413"/>
      <c r="E840" s="412" t="s">
        <v>585</v>
      </c>
      <c r="F840" s="401"/>
      <c r="G840" s="402" t="s">
        <v>409</v>
      </c>
      <c r="H840" s="402" t="s">
        <v>552</v>
      </c>
      <c r="I840" s="519">
        <v>91.5</v>
      </c>
      <c r="J840" s="538">
        <v>205</v>
      </c>
      <c r="K840" s="529"/>
      <c r="L840" s="529"/>
    </row>
    <row r="841" spans="1:12" ht="14.1" customHeight="1">
      <c r="A841" s="402" t="s">
        <v>801</v>
      </c>
      <c r="B841" s="402" t="s">
        <v>802</v>
      </c>
      <c r="C841" s="405">
        <v>2</v>
      </c>
      <c r="D841" s="413"/>
      <c r="E841" s="412" t="s">
        <v>585</v>
      </c>
      <c r="F841" s="401"/>
      <c r="G841" s="402" t="s">
        <v>409</v>
      </c>
      <c r="H841" s="402" t="s">
        <v>552</v>
      </c>
      <c r="I841" s="519">
        <v>92</v>
      </c>
      <c r="J841" s="538">
        <v>205</v>
      </c>
      <c r="K841" s="529"/>
      <c r="L841" s="529"/>
    </row>
    <row r="842" spans="1:12" ht="14.1" customHeight="1">
      <c r="A842" s="402" t="s">
        <v>801</v>
      </c>
      <c r="B842" s="402" t="s">
        <v>802</v>
      </c>
      <c r="C842" s="405">
        <v>2</v>
      </c>
      <c r="D842" s="413"/>
      <c r="E842" s="412" t="s">
        <v>585</v>
      </c>
      <c r="F842" s="401"/>
      <c r="G842" s="402" t="s">
        <v>419</v>
      </c>
      <c r="H842" s="402" t="s">
        <v>552</v>
      </c>
      <c r="I842" s="519">
        <v>1.2</v>
      </c>
      <c r="J842" s="538" t="s">
        <v>198</v>
      </c>
      <c r="K842" s="529"/>
      <c r="L842" s="529"/>
    </row>
    <row r="843" spans="1:12" ht="14.1" customHeight="1">
      <c r="A843" s="402" t="s">
        <v>801</v>
      </c>
      <c r="B843" s="402" t="s">
        <v>802</v>
      </c>
      <c r="C843" s="405">
        <v>2</v>
      </c>
      <c r="D843" s="413"/>
      <c r="E843" s="412" t="s">
        <v>585</v>
      </c>
      <c r="F843" s="401"/>
      <c r="G843" s="402" t="s">
        <v>368</v>
      </c>
      <c r="H843" s="402" t="s">
        <v>552</v>
      </c>
      <c r="I843" s="519">
        <v>4.5</v>
      </c>
      <c r="J843" s="538" t="s">
        <v>198</v>
      </c>
      <c r="K843" s="529"/>
      <c r="L843" s="529"/>
    </row>
    <row r="844" spans="1:12" ht="14.1" customHeight="1">
      <c r="A844" s="402" t="s">
        <v>801</v>
      </c>
      <c r="B844" s="402" t="s">
        <v>802</v>
      </c>
      <c r="C844" s="405">
        <v>2</v>
      </c>
      <c r="D844" s="413"/>
      <c r="E844" s="412" t="s">
        <v>585</v>
      </c>
      <c r="F844" s="401">
        <v>30</v>
      </c>
      <c r="G844" s="402" t="s">
        <v>386</v>
      </c>
      <c r="H844" s="402" t="s">
        <v>552</v>
      </c>
      <c r="I844" s="519">
        <v>55</v>
      </c>
      <c r="J844" s="538">
        <v>205</v>
      </c>
      <c r="K844" s="529"/>
      <c r="L844" s="529"/>
    </row>
    <row r="845" spans="1:12" ht="14.1" customHeight="1">
      <c r="A845" s="402" t="s">
        <v>801</v>
      </c>
      <c r="B845" s="402" t="s">
        <v>802</v>
      </c>
      <c r="C845" s="405">
        <v>2</v>
      </c>
      <c r="D845" s="413"/>
      <c r="E845" s="412" t="s">
        <v>585</v>
      </c>
      <c r="F845" s="401">
        <v>31</v>
      </c>
      <c r="G845" s="402" t="s">
        <v>369</v>
      </c>
      <c r="H845" s="402" t="s">
        <v>552</v>
      </c>
      <c r="I845" s="519">
        <v>55</v>
      </c>
      <c r="J845" s="538">
        <v>205</v>
      </c>
      <c r="K845" s="529"/>
      <c r="L845" s="529"/>
    </row>
    <row r="846" spans="1:12" ht="14.1" customHeight="1">
      <c r="A846" s="402" t="s">
        <v>801</v>
      </c>
      <c r="B846" s="402" t="s">
        <v>802</v>
      </c>
      <c r="C846" s="405">
        <v>2</v>
      </c>
      <c r="D846" s="413"/>
      <c r="E846" s="412" t="s">
        <v>585</v>
      </c>
      <c r="F846" s="401"/>
      <c r="G846" s="402" t="s">
        <v>368</v>
      </c>
      <c r="H846" s="402" t="s">
        <v>552</v>
      </c>
      <c r="I846" s="519">
        <v>4.5</v>
      </c>
      <c r="J846" s="538" t="s">
        <v>198</v>
      </c>
      <c r="K846" s="529"/>
      <c r="L846" s="529"/>
    </row>
    <row r="847" spans="1:12" ht="14.1" customHeight="1">
      <c r="A847" s="402" t="s">
        <v>801</v>
      </c>
      <c r="B847" s="402" t="s">
        <v>802</v>
      </c>
      <c r="C847" s="405">
        <v>2</v>
      </c>
      <c r="D847" s="413"/>
      <c r="E847" s="412" t="s">
        <v>585</v>
      </c>
      <c r="F847" s="401"/>
      <c r="G847" s="402" t="s">
        <v>419</v>
      </c>
      <c r="H847" s="402" t="s">
        <v>552</v>
      </c>
      <c r="I847" s="519">
        <v>1.2</v>
      </c>
      <c r="J847" s="538" t="s">
        <v>198</v>
      </c>
      <c r="K847" s="529"/>
      <c r="L847" s="529"/>
    </row>
    <row r="848" spans="1:12" ht="14.1" customHeight="1">
      <c r="A848" s="402" t="s">
        <v>801</v>
      </c>
      <c r="B848" s="402" t="s">
        <v>802</v>
      </c>
      <c r="C848" s="405">
        <v>2</v>
      </c>
      <c r="D848" s="413"/>
      <c r="E848" s="412" t="s">
        <v>585</v>
      </c>
      <c r="F848" s="401">
        <v>50</v>
      </c>
      <c r="G848" s="402" t="s">
        <v>174</v>
      </c>
      <c r="H848" s="402" t="s">
        <v>552</v>
      </c>
      <c r="I848" s="519">
        <v>13.6</v>
      </c>
      <c r="J848" s="538">
        <v>123</v>
      </c>
      <c r="K848" s="529"/>
      <c r="L848" s="529"/>
    </row>
    <row r="849" spans="1:12" ht="14.1" customHeight="1">
      <c r="A849" s="402" t="s">
        <v>801</v>
      </c>
      <c r="B849" s="402" t="s">
        <v>802</v>
      </c>
      <c r="C849" s="405">
        <v>2</v>
      </c>
      <c r="D849" s="413"/>
      <c r="E849" s="412" t="s">
        <v>585</v>
      </c>
      <c r="F849" s="401">
        <v>39</v>
      </c>
      <c r="G849" s="402" t="s">
        <v>409</v>
      </c>
      <c r="H849" s="402" t="s">
        <v>552</v>
      </c>
      <c r="I849" s="519">
        <v>84</v>
      </c>
      <c r="J849" s="538">
        <v>205</v>
      </c>
      <c r="K849" s="529"/>
      <c r="L849" s="529"/>
    </row>
    <row r="850" spans="1:12" ht="14.1" customHeight="1">
      <c r="A850" s="402" t="s">
        <v>801</v>
      </c>
      <c r="B850" s="402" t="s">
        <v>802</v>
      </c>
      <c r="C850" s="405">
        <v>2</v>
      </c>
      <c r="D850" s="413"/>
      <c r="E850" s="412" t="s">
        <v>585</v>
      </c>
      <c r="F850" s="401"/>
      <c r="G850" s="402" t="s">
        <v>763</v>
      </c>
      <c r="H850" s="402" t="s">
        <v>552</v>
      </c>
      <c r="I850" s="519">
        <v>6.8</v>
      </c>
      <c r="J850" s="538">
        <v>205</v>
      </c>
      <c r="K850" s="529"/>
      <c r="L850" s="529"/>
    </row>
    <row r="851" spans="1:12" ht="14.1" customHeight="1">
      <c r="A851" s="402" t="s">
        <v>801</v>
      </c>
      <c r="B851" s="402" t="s">
        <v>802</v>
      </c>
      <c r="C851" s="405">
        <v>2</v>
      </c>
      <c r="D851" s="413"/>
      <c r="E851" s="412" t="s">
        <v>585</v>
      </c>
      <c r="F851" s="401"/>
      <c r="G851" s="402" t="s">
        <v>290</v>
      </c>
      <c r="H851" s="402" t="s">
        <v>552</v>
      </c>
      <c r="I851" s="519">
        <v>68</v>
      </c>
      <c r="J851" s="538">
        <v>205</v>
      </c>
      <c r="K851" s="529"/>
      <c r="L851" s="529"/>
    </row>
    <row r="852" spans="1:12" ht="14.1" customHeight="1">
      <c r="A852" s="402" t="s">
        <v>801</v>
      </c>
      <c r="B852" s="402" t="s">
        <v>802</v>
      </c>
      <c r="C852" s="405">
        <v>2</v>
      </c>
      <c r="D852" s="413"/>
      <c r="E852" s="412" t="s">
        <v>585</v>
      </c>
      <c r="F852" s="401"/>
      <c r="G852" s="402" t="s">
        <v>475</v>
      </c>
      <c r="H852" s="402" t="s">
        <v>552</v>
      </c>
      <c r="I852" s="519">
        <v>1.2</v>
      </c>
      <c r="J852" s="538">
        <v>205</v>
      </c>
      <c r="K852" s="529"/>
      <c r="L852" s="529"/>
    </row>
    <row r="853" spans="1:12" ht="14.1" customHeight="1">
      <c r="A853" s="402" t="s">
        <v>801</v>
      </c>
      <c r="B853" s="402" t="s">
        <v>802</v>
      </c>
      <c r="C853" s="405">
        <v>2</v>
      </c>
      <c r="D853" s="413"/>
      <c r="E853" s="412" t="s">
        <v>585</v>
      </c>
      <c r="F853" s="401"/>
      <c r="G853" s="402" t="s">
        <v>382</v>
      </c>
      <c r="H853" s="402" t="s">
        <v>552</v>
      </c>
      <c r="I853" s="519">
        <v>4</v>
      </c>
      <c r="J853" s="538">
        <v>205</v>
      </c>
      <c r="K853" s="529"/>
      <c r="L853" s="529"/>
    </row>
    <row r="854" spans="1:12" ht="14.1" customHeight="1">
      <c r="A854" s="402" t="s">
        <v>801</v>
      </c>
      <c r="B854" s="402" t="s">
        <v>802</v>
      </c>
      <c r="C854" s="405">
        <v>2</v>
      </c>
      <c r="D854" s="413"/>
      <c r="E854" s="412" t="s">
        <v>585</v>
      </c>
      <c r="F854" s="401"/>
      <c r="G854" s="402" t="s">
        <v>367</v>
      </c>
      <c r="H854" s="402" t="s">
        <v>596</v>
      </c>
      <c r="I854" s="519">
        <v>1</v>
      </c>
      <c r="J854" s="538">
        <v>205</v>
      </c>
      <c r="K854" s="529"/>
      <c r="L854" s="529"/>
    </row>
    <row r="855" spans="1:12" ht="14.1" customHeight="1">
      <c r="A855" s="402" t="s">
        <v>801</v>
      </c>
      <c r="B855" s="402" t="s">
        <v>802</v>
      </c>
      <c r="C855" s="405">
        <v>2</v>
      </c>
      <c r="D855" s="413"/>
      <c r="E855" s="412" t="s">
        <v>585</v>
      </c>
      <c r="F855" s="401"/>
      <c r="G855" s="402" t="s">
        <v>367</v>
      </c>
      <c r="H855" s="402" t="s">
        <v>596</v>
      </c>
      <c r="I855" s="519">
        <v>1</v>
      </c>
      <c r="J855" s="538">
        <v>205</v>
      </c>
      <c r="K855" s="529"/>
      <c r="L855" s="529"/>
    </row>
    <row r="856" spans="1:12" ht="14.1" customHeight="1">
      <c r="A856" s="402" t="s">
        <v>801</v>
      </c>
      <c r="B856" s="402" t="s">
        <v>802</v>
      </c>
      <c r="C856" s="405">
        <v>2</v>
      </c>
      <c r="D856" s="413"/>
      <c r="E856" s="412" t="s">
        <v>585</v>
      </c>
      <c r="F856" s="401"/>
      <c r="G856" s="402" t="s">
        <v>381</v>
      </c>
      <c r="H856" s="402" t="s">
        <v>552</v>
      </c>
      <c r="I856" s="519">
        <v>100</v>
      </c>
      <c r="J856" s="538" t="s">
        <v>198</v>
      </c>
      <c r="K856" s="529"/>
      <c r="L856" s="529"/>
    </row>
    <row r="857" spans="1:12" ht="14.1" customHeight="1">
      <c r="A857" s="402" t="s">
        <v>801</v>
      </c>
      <c r="B857" s="402" t="s">
        <v>802</v>
      </c>
      <c r="C857" s="405">
        <v>2</v>
      </c>
      <c r="D857" s="413"/>
      <c r="E857" s="412" t="s">
        <v>585</v>
      </c>
      <c r="F857" s="401"/>
      <c r="G857" s="402" t="s">
        <v>412</v>
      </c>
      <c r="H857" s="402" t="s">
        <v>552</v>
      </c>
      <c r="I857" s="519">
        <v>25.9</v>
      </c>
      <c r="J857" s="538">
        <v>123</v>
      </c>
      <c r="K857" s="529"/>
      <c r="L857" s="529"/>
    </row>
    <row r="858" spans="1:12" ht="14.1" customHeight="1">
      <c r="A858" s="402" t="s">
        <v>801</v>
      </c>
      <c r="B858" s="402" t="s">
        <v>802</v>
      </c>
      <c r="C858" s="405">
        <v>2</v>
      </c>
      <c r="D858" s="413"/>
      <c r="E858" s="412" t="s">
        <v>585</v>
      </c>
      <c r="F858" s="401"/>
      <c r="G858" s="402" t="s">
        <v>419</v>
      </c>
      <c r="H858" s="402" t="s">
        <v>552</v>
      </c>
      <c r="I858" s="519">
        <v>0.7</v>
      </c>
      <c r="J858" s="538" t="s">
        <v>198</v>
      </c>
      <c r="K858" s="529"/>
      <c r="L858" s="529"/>
    </row>
    <row r="859" spans="1:12" ht="14.1" customHeight="1">
      <c r="A859" s="402" t="s">
        <v>801</v>
      </c>
      <c r="B859" s="402" t="s">
        <v>802</v>
      </c>
      <c r="C859" s="405">
        <v>2</v>
      </c>
      <c r="D859" s="413"/>
      <c r="E859" s="412" t="s">
        <v>585</v>
      </c>
      <c r="F859" s="401"/>
      <c r="G859" s="402" t="s">
        <v>174</v>
      </c>
      <c r="H859" s="402" t="s">
        <v>552</v>
      </c>
      <c r="I859" s="519">
        <v>9.5</v>
      </c>
      <c r="J859" s="538">
        <v>123</v>
      </c>
      <c r="K859" s="529"/>
      <c r="L859" s="529"/>
    </row>
    <row r="860" spans="1:12" ht="14.1" customHeight="1">
      <c r="A860" s="402" t="s">
        <v>801</v>
      </c>
      <c r="B860" s="402" t="s">
        <v>802</v>
      </c>
      <c r="C860" s="405">
        <v>2</v>
      </c>
      <c r="D860" s="413"/>
      <c r="E860" s="412" t="s">
        <v>585</v>
      </c>
      <c r="F860" s="401"/>
      <c r="G860" s="402" t="s">
        <v>174</v>
      </c>
      <c r="H860" s="402" t="s">
        <v>552</v>
      </c>
      <c r="I860" s="519">
        <v>5.3</v>
      </c>
      <c r="J860" s="538">
        <v>123</v>
      </c>
      <c r="K860" s="529"/>
      <c r="L860" s="529"/>
    </row>
    <row r="861" spans="1:12" ht="14.1" customHeight="1">
      <c r="A861" s="402" t="s">
        <v>801</v>
      </c>
      <c r="B861" s="402" t="s">
        <v>802</v>
      </c>
      <c r="C861" s="405">
        <v>2</v>
      </c>
      <c r="D861" s="413"/>
      <c r="E861" s="412" t="s">
        <v>585</v>
      </c>
      <c r="F861" s="401"/>
      <c r="G861" s="402" t="s">
        <v>174</v>
      </c>
      <c r="H861" s="402" t="s">
        <v>552</v>
      </c>
      <c r="I861" s="519">
        <v>17.399999999999999</v>
      </c>
      <c r="J861" s="538">
        <v>123</v>
      </c>
      <c r="K861" s="529"/>
      <c r="L861" s="529"/>
    </row>
    <row r="862" spans="1:12" ht="14.1" customHeight="1">
      <c r="A862" s="402" t="s">
        <v>801</v>
      </c>
      <c r="B862" s="402" t="s">
        <v>802</v>
      </c>
      <c r="C862" s="405">
        <v>2</v>
      </c>
      <c r="D862" s="413"/>
      <c r="E862" s="412" t="s">
        <v>585</v>
      </c>
      <c r="F862" s="401"/>
      <c r="G862" s="402" t="s">
        <v>803</v>
      </c>
      <c r="H862" s="402" t="s">
        <v>596</v>
      </c>
      <c r="I862" s="519">
        <v>5.2</v>
      </c>
      <c r="J862" s="538">
        <v>205</v>
      </c>
      <c r="K862" s="529"/>
      <c r="L862" s="529"/>
    </row>
    <row r="863" spans="1:12" ht="14.1" customHeight="1">
      <c r="A863" s="402" t="s">
        <v>801</v>
      </c>
      <c r="B863" s="402" t="s">
        <v>802</v>
      </c>
      <c r="C863" s="405">
        <v>2</v>
      </c>
      <c r="D863" s="413"/>
      <c r="E863" s="412" t="s">
        <v>585</v>
      </c>
      <c r="F863" s="401">
        <v>41</v>
      </c>
      <c r="G863" s="402" t="s">
        <v>369</v>
      </c>
      <c r="H863" s="402" t="s">
        <v>552</v>
      </c>
      <c r="I863" s="519">
        <v>59.5</v>
      </c>
      <c r="J863" s="538">
        <v>205</v>
      </c>
      <c r="K863" s="529"/>
      <c r="L863" s="529"/>
    </row>
    <row r="864" spans="1:12" ht="14.1" customHeight="1">
      <c r="A864" s="402" t="s">
        <v>801</v>
      </c>
      <c r="B864" s="402" t="s">
        <v>802</v>
      </c>
      <c r="C864" s="405">
        <v>2</v>
      </c>
      <c r="D864" s="413"/>
      <c r="E864" s="412" t="s">
        <v>585</v>
      </c>
      <c r="F864" s="401"/>
      <c r="G864" s="402" t="s">
        <v>803</v>
      </c>
      <c r="H864" s="402" t="s">
        <v>596</v>
      </c>
      <c r="I864" s="519">
        <v>5.2</v>
      </c>
      <c r="J864" s="538">
        <v>205</v>
      </c>
      <c r="K864" s="529"/>
      <c r="L864" s="529"/>
    </row>
    <row r="865" spans="1:12" ht="14.1" customHeight="1">
      <c r="A865" s="402" t="s">
        <v>801</v>
      </c>
      <c r="B865" s="402" t="s">
        <v>802</v>
      </c>
      <c r="C865" s="405">
        <v>2</v>
      </c>
      <c r="D865" s="413"/>
      <c r="E865" s="412" t="s">
        <v>585</v>
      </c>
      <c r="F865" s="401">
        <v>40</v>
      </c>
      <c r="G865" s="402" t="s">
        <v>369</v>
      </c>
      <c r="H865" s="402" t="s">
        <v>552</v>
      </c>
      <c r="I865" s="519">
        <v>52</v>
      </c>
      <c r="J865" s="538">
        <v>205</v>
      </c>
      <c r="K865" s="529"/>
      <c r="L865" s="529"/>
    </row>
    <row r="866" spans="1:12" ht="14.1" customHeight="1">
      <c r="A866" s="402" t="s">
        <v>801</v>
      </c>
      <c r="B866" s="402" t="s">
        <v>802</v>
      </c>
      <c r="C866" s="405">
        <v>2</v>
      </c>
      <c r="D866" s="413"/>
      <c r="E866" s="412" t="s">
        <v>585</v>
      </c>
      <c r="F866" s="401"/>
      <c r="G866" s="402" t="s">
        <v>381</v>
      </c>
      <c r="H866" s="402" t="s">
        <v>552</v>
      </c>
      <c r="I866" s="519">
        <v>1.2</v>
      </c>
      <c r="J866" s="538" t="s">
        <v>198</v>
      </c>
      <c r="K866" s="529"/>
      <c r="L866" s="529"/>
    </row>
    <row r="867" spans="1:12" ht="14.1" customHeight="1">
      <c r="A867" s="402" t="s">
        <v>801</v>
      </c>
      <c r="B867" s="402" t="s">
        <v>802</v>
      </c>
      <c r="C867" s="405">
        <v>2</v>
      </c>
      <c r="D867" s="413"/>
      <c r="E867" s="412" t="s">
        <v>585</v>
      </c>
      <c r="F867" s="401"/>
      <c r="G867" s="402" t="s">
        <v>290</v>
      </c>
      <c r="H867" s="402" t="s">
        <v>552</v>
      </c>
      <c r="I867" s="519">
        <v>8.6</v>
      </c>
      <c r="J867" s="538">
        <v>205</v>
      </c>
      <c r="K867" s="529"/>
      <c r="L867" s="529"/>
    </row>
    <row r="868" spans="1:12" ht="14.1" customHeight="1">
      <c r="A868" s="402" t="s">
        <v>801</v>
      </c>
      <c r="B868" s="402" t="s">
        <v>802</v>
      </c>
      <c r="C868" s="405">
        <v>2</v>
      </c>
      <c r="D868" s="413"/>
      <c r="E868" s="412" t="s">
        <v>585</v>
      </c>
      <c r="F868" s="401">
        <v>32</v>
      </c>
      <c r="G868" s="402" t="s">
        <v>414</v>
      </c>
      <c r="H868" s="402" t="s">
        <v>552</v>
      </c>
      <c r="I868" s="519">
        <v>156.19999999999999</v>
      </c>
      <c r="J868" s="538">
        <v>205</v>
      </c>
      <c r="K868" s="529"/>
      <c r="L868" s="529"/>
    </row>
    <row r="869" spans="1:12" ht="14.1" customHeight="1">
      <c r="A869" s="402" t="s">
        <v>801</v>
      </c>
      <c r="B869" s="402" t="s">
        <v>802</v>
      </c>
      <c r="C869" s="405">
        <v>2</v>
      </c>
      <c r="D869" s="413"/>
      <c r="E869" s="412" t="s">
        <v>585</v>
      </c>
      <c r="F869" s="401"/>
      <c r="G869" s="402" t="s">
        <v>368</v>
      </c>
      <c r="H869" s="402" t="s">
        <v>552</v>
      </c>
      <c r="I869" s="519">
        <v>8.1</v>
      </c>
      <c r="J869" s="538" t="s">
        <v>198</v>
      </c>
      <c r="K869" s="529"/>
      <c r="L869" s="529"/>
    </row>
    <row r="870" spans="1:12" ht="14.1" customHeight="1">
      <c r="A870" s="402" t="s">
        <v>801</v>
      </c>
      <c r="B870" s="402" t="s">
        <v>802</v>
      </c>
      <c r="C870" s="405">
        <v>2</v>
      </c>
      <c r="D870" s="413"/>
      <c r="E870" s="412" t="s">
        <v>585</v>
      </c>
      <c r="F870" s="401"/>
      <c r="G870" s="402" t="s">
        <v>174</v>
      </c>
      <c r="H870" s="402" t="s">
        <v>552</v>
      </c>
      <c r="I870" s="519">
        <v>8.1</v>
      </c>
      <c r="J870" s="538">
        <v>123</v>
      </c>
      <c r="K870" s="529"/>
      <c r="L870" s="529"/>
    </row>
    <row r="871" spans="1:12" ht="14.1" customHeight="1">
      <c r="A871" s="402" t="s">
        <v>801</v>
      </c>
      <c r="B871" s="402" t="s">
        <v>802</v>
      </c>
      <c r="C871" s="405">
        <v>2</v>
      </c>
      <c r="D871" s="413"/>
      <c r="E871" s="412" t="s">
        <v>585</v>
      </c>
      <c r="F871" s="401">
        <v>33</v>
      </c>
      <c r="G871" s="402" t="s">
        <v>369</v>
      </c>
      <c r="H871" s="402" t="s">
        <v>552</v>
      </c>
      <c r="I871" s="519">
        <v>55.5</v>
      </c>
      <c r="J871" s="538">
        <v>205</v>
      </c>
      <c r="K871" s="529"/>
      <c r="L871" s="529"/>
    </row>
    <row r="872" spans="1:12" ht="14.1" customHeight="1">
      <c r="A872" s="402" t="s">
        <v>801</v>
      </c>
      <c r="B872" s="402" t="s">
        <v>802</v>
      </c>
      <c r="C872" s="405">
        <v>2</v>
      </c>
      <c r="D872" s="413"/>
      <c r="E872" s="412" t="s">
        <v>585</v>
      </c>
      <c r="F872" s="401"/>
      <c r="G872" s="402" t="s">
        <v>803</v>
      </c>
      <c r="H872" s="402" t="s">
        <v>596</v>
      </c>
      <c r="I872" s="519">
        <v>4.5</v>
      </c>
      <c r="J872" s="538">
        <v>205</v>
      </c>
      <c r="K872" s="529"/>
      <c r="L872" s="529"/>
    </row>
    <row r="873" spans="1:12" ht="14.1" customHeight="1">
      <c r="A873" s="402" t="s">
        <v>801</v>
      </c>
      <c r="B873" s="402" t="s">
        <v>802</v>
      </c>
      <c r="C873" s="405">
        <v>2</v>
      </c>
      <c r="D873" s="413"/>
      <c r="E873" s="412" t="s">
        <v>585</v>
      </c>
      <c r="F873" s="401"/>
      <c r="G873" s="402" t="s">
        <v>803</v>
      </c>
      <c r="H873" s="402" t="s">
        <v>596</v>
      </c>
      <c r="I873" s="519">
        <v>4.5</v>
      </c>
      <c r="J873" s="538">
        <v>205</v>
      </c>
      <c r="K873" s="529"/>
      <c r="L873" s="529"/>
    </row>
    <row r="874" spans="1:12" ht="14.1" customHeight="1">
      <c r="A874" s="402" t="s">
        <v>801</v>
      </c>
      <c r="B874" s="402" t="s">
        <v>802</v>
      </c>
      <c r="C874" s="405">
        <v>2</v>
      </c>
      <c r="D874" s="413"/>
      <c r="E874" s="412" t="s">
        <v>585</v>
      </c>
      <c r="F874" s="401">
        <v>34</v>
      </c>
      <c r="G874" s="402" t="s">
        <v>369</v>
      </c>
      <c r="H874" s="402" t="s">
        <v>552</v>
      </c>
      <c r="I874" s="519">
        <v>55.5</v>
      </c>
      <c r="J874" s="538">
        <v>205</v>
      </c>
      <c r="K874" s="529"/>
      <c r="L874" s="529"/>
    </row>
    <row r="875" spans="1:12" ht="14.1" customHeight="1">
      <c r="A875" s="402" t="s">
        <v>801</v>
      </c>
      <c r="B875" s="402" t="s">
        <v>802</v>
      </c>
      <c r="C875" s="405">
        <v>2</v>
      </c>
      <c r="D875" s="413"/>
      <c r="E875" s="412" t="s">
        <v>585</v>
      </c>
      <c r="F875" s="401" t="s">
        <v>804</v>
      </c>
      <c r="G875" s="402" t="s">
        <v>174</v>
      </c>
      <c r="H875" s="402" t="s">
        <v>552</v>
      </c>
      <c r="I875" s="519">
        <v>16</v>
      </c>
      <c r="J875" s="538">
        <v>123</v>
      </c>
      <c r="K875" s="529"/>
      <c r="L875" s="529"/>
    </row>
    <row r="876" spans="1:12" ht="14.1" customHeight="1">
      <c r="A876" s="402" t="s">
        <v>801</v>
      </c>
      <c r="B876" s="402" t="s">
        <v>802</v>
      </c>
      <c r="C876" s="405">
        <v>2</v>
      </c>
      <c r="D876" s="413"/>
      <c r="E876" s="412" t="s">
        <v>585</v>
      </c>
      <c r="F876" s="401" t="s">
        <v>805</v>
      </c>
      <c r="G876" s="402" t="s">
        <v>174</v>
      </c>
      <c r="H876" s="402" t="s">
        <v>552</v>
      </c>
      <c r="I876" s="519">
        <v>24</v>
      </c>
      <c r="J876" s="538">
        <v>123</v>
      </c>
      <c r="K876" s="529"/>
      <c r="L876" s="529"/>
    </row>
    <row r="877" spans="1:12" ht="14.1" customHeight="1">
      <c r="A877" s="402" t="s">
        <v>801</v>
      </c>
      <c r="B877" s="402" t="s">
        <v>802</v>
      </c>
      <c r="C877" s="405">
        <v>2</v>
      </c>
      <c r="D877" s="413"/>
      <c r="E877" s="412" t="s">
        <v>585</v>
      </c>
      <c r="F877" s="401"/>
      <c r="G877" s="402" t="s">
        <v>290</v>
      </c>
      <c r="H877" s="402" t="s">
        <v>552</v>
      </c>
      <c r="I877" s="519">
        <v>8.6</v>
      </c>
      <c r="J877" s="538">
        <v>205</v>
      </c>
      <c r="K877" s="529"/>
      <c r="L877" s="529"/>
    </row>
    <row r="878" spans="1:12" ht="14.1" customHeight="1">
      <c r="A878" s="402" t="s">
        <v>801</v>
      </c>
      <c r="B878" s="402" t="s">
        <v>802</v>
      </c>
      <c r="C878" s="405">
        <v>2</v>
      </c>
      <c r="D878" s="413"/>
      <c r="E878" s="412" t="s">
        <v>585</v>
      </c>
      <c r="F878" s="401"/>
      <c r="G878" s="402" t="s">
        <v>475</v>
      </c>
      <c r="H878" s="402" t="s">
        <v>552</v>
      </c>
      <c r="I878" s="519">
        <v>1.2</v>
      </c>
      <c r="J878" s="538">
        <v>205</v>
      </c>
      <c r="K878" s="529"/>
      <c r="L878" s="529"/>
    </row>
    <row r="879" spans="1:12" ht="14.1" customHeight="1">
      <c r="A879" s="402" t="s">
        <v>801</v>
      </c>
      <c r="B879" s="402" t="s">
        <v>802</v>
      </c>
      <c r="C879" s="405">
        <v>2</v>
      </c>
      <c r="D879" s="413"/>
      <c r="E879" s="412" t="s">
        <v>585</v>
      </c>
      <c r="F879" s="401"/>
      <c r="G879" s="402" t="s">
        <v>433</v>
      </c>
      <c r="H879" s="402" t="s">
        <v>552</v>
      </c>
      <c r="I879" s="519">
        <v>9.6</v>
      </c>
      <c r="J879" s="538" t="s">
        <v>198</v>
      </c>
      <c r="K879" s="529"/>
      <c r="L879" s="529"/>
    </row>
    <row r="880" spans="1:12" ht="14.1" customHeight="1">
      <c r="A880" s="402" t="s">
        <v>801</v>
      </c>
      <c r="B880" s="402" t="s">
        <v>802</v>
      </c>
      <c r="C880" s="405">
        <v>2</v>
      </c>
      <c r="D880" s="413"/>
      <c r="E880" s="412" t="s">
        <v>585</v>
      </c>
      <c r="F880" s="401"/>
      <c r="G880" s="402" t="s">
        <v>382</v>
      </c>
      <c r="H880" s="402" t="s">
        <v>551</v>
      </c>
      <c r="I880" s="519">
        <v>4</v>
      </c>
      <c r="J880" s="538">
        <v>205</v>
      </c>
      <c r="K880" s="529"/>
      <c r="L880" s="529"/>
    </row>
    <row r="881" spans="1:12" ht="14.1" customHeight="1">
      <c r="A881" s="402" t="s">
        <v>801</v>
      </c>
      <c r="B881" s="402" t="s">
        <v>802</v>
      </c>
      <c r="C881" s="405">
        <v>2</v>
      </c>
      <c r="D881" s="413"/>
      <c r="E881" s="412" t="s">
        <v>585</v>
      </c>
      <c r="F881" s="401"/>
      <c r="G881" s="402" t="s">
        <v>367</v>
      </c>
      <c r="H881" s="402" t="s">
        <v>551</v>
      </c>
      <c r="I881" s="519">
        <v>1</v>
      </c>
      <c r="J881" s="538">
        <v>205</v>
      </c>
      <c r="K881" s="529"/>
      <c r="L881" s="529"/>
    </row>
    <row r="882" spans="1:12" ht="14.1" customHeight="1">
      <c r="A882" s="402" t="s">
        <v>801</v>
      </c>
      <c r="B882" s="402" t="s">
        <v>802</v>
      </c>
      <c r="C882" s="405">
        <v>2</v>
      </c>
      <c r="D882" s="413"/>
      <c r="E882" s="412" t="s">
        <v>585</v>
      </c>
      <c r="F882" s="401"/>
      <c r="G882" s="402" t="s">
        <v>367</v>
      </c>
      <c r="H882" s="402" t="s">
        <v>551</v>
      </c>
      <c r="I882" s="519">
        <v>4</v>
      </c>
      <c r="J882" s="538">
        <v>205</v>
      </c>
      <c r="K882" s="529"/>
      <c r="L882" s="529"/>
    </row>
    <row r="883" spans="1:12" ht="14.1" customHeight="1">
      <c r="A883" s="402" t="s">
        <v>801</v>
      </c>
      <c r="B883" s="402" t="s">
        <v>802</v>
      </c>
      <c r="C883" s="405">
        <v>2</v>
      </c>
      <c r="D883" s="413"/>
      <c r="E883" s="412" t="s">
        <v>585</v>
      </c>
      <c r="F883" s="401"/>
      <c r="G883" s="402" t="s">
        <v>381</v>
      </c>
      <c r="H883" s="402" t="s">
        <v>551</v>
      </c>
      <c r="I883" s="519">
        <v>4</v>
      </c>
      <c r="J883" s="538" t="s">
        <v>198</v>
      </c>
      <c r="K883" s="529"/>
      <c r="L883" s="529"/>
    </row>
    <row r="884" spans="1:12" ht="14.1" customHeight="1">
      <c r="A884" s="402" t="s">
        <v>801</v>
      </c>
      <c r="B884" s="402" t="s">
        <v>802</v>
      </c>
      <c r="C884" s="405">
        <v>2</v>
      </c>
      <c r="D884" s="413"/>
      <c r="E884" s="412" t="s">
        <v>585</v>
      </c>
      <c r="F884" s="401">
        <v>13</v>
      </c>
      <c r="G884" s="402" t="s">
        <v>412</v>
      </c>
      <c r="H884" s="402" t="s">
        <v>550</v>
      </c>
      <c r="I884" s="519">
        <v>25.9</v>
      </c>
      <c r="J884" s="538">
        <v>123</v>
      </c>
      <c r="K884" s="529"/>
      <c r="L884" s="529"/>
    </row>
    <row r="885" spans="1:12" ht="14.1" customHeight="1">
      <c r="A885" s="402" t="s">
        <v>801</v>
      </c>
      <c r="B885" s="402" t="s">
        <v>802</v>
      </c>
      <c r="C885" s="405">
        <v>2</v>
      </c>
      <c r="D885" s="413"/>
      <c r="E885" s="412" t="s">
        <v>585</v>
      </c>
      <c r="F885" s="401"/>
      <c r="G885" s="402" t="s">
        <v>368</v>
      </c>
      <c r="H885" s="402" t="s">
        <v>552</v>
      </c>
      <c r="I885" s="519">
        <v>7.4</v>
      </c>
      <c r="J885" s="538" t="s">
        <v>198</v>
      </c>
      <c r="K885" s="529"/>
      <c r="L885" s="529"/>
    </row>
    <row r="886" spans="1:12" ht="14.1" customHeight="1">
      <c r="A886" s="402" t="s">
        <v>801</v>
      </c>
      <c r="B886" s="402" t="s">
        <v>802</v>
      </c>
      <c r="C886" s="405">
        <v>2</v>
      </c>
      <c r="D886" s="413"/>
      <c r="E886" s="412" t="s">
        <v>585</v>
      </c>
      <c r="F886" s="401"/>
      <c r="G886" s="402" t="s">
        <v>419</v>
      </c>
      <c r="H886" s="402" t="s">
        <v>551</v>
      </c>
      <c r="I886" s="519">
        <v>0.7</v>
      </c>
      <c r="J886" s="538" t="s">
        <v>198</v>
      </c>
      <c r="K886" s="529"/>
      <c r="L886" s="529"/>
    </row>
    <row r="887" spans="1:12" ht="14.1" customHeight="1">
      <c r="A887" s="402" t="s">
        <v>801</v>
      </c>
      <c r="B887" s="402" t="s">
        <v>802</v>
      </c>
      <c r="C887" s="405">
        <v>2</v>
      </c>
      <c r="D887" s="413"/>
      <c r="E887" s="412" t="s">
        <v>585</v>
      </c>
      <c r="F887" s="401"/>
      <c r="G887" s="402" t="s">
        <v>368</v>
      </c>
      <c r="H887" s="402" t="s">
        <v>552</v>
      </c>
      <c r="I887" s="519">
        <v>9.5</v>
      </c>
      <c r="J887" s="538">
        <v>41</v>
      </c>
      <c r="K887" s="529"/>
      <c r="L887" s="529"/>
    </row>
    <row r="888" spans="1:12" ht="14.1" customHeight="1">
      <c r="A888" s="402" t="s">
        <v>801</v>
      </c>
      <c r="B888" s="402" t="s">
        <v>802</v>
      </c>
      <c r="C888" s="405">
        <v>2</v>
      </c>
      <c r="D888" s="413"/>
      <c r="E888" s="412" t="s">
        <v>585</v>
      </c>
      <c r="F888" s="401"/>
      <c r="G888" s="402" t="s">
        <v>803</v>
      </c>
      <c r="H888" s="402" t="s">
        <v>551</v>
      </c>
      <c r="I888" s="519">
        <v>5.2</v>
      </c>
      <c r="J888" s="538">
        <v>205</v>
      </c>
      <c r="K888" s="529"/>
      <c r="L888" s="529"/>
    </row>
    <row r="889" spans="1:12" ht="14.1" customHeight="1">
      <c r="A889" s="402" t="s">
        <v>801</v>
      </c>
      <c r="B889" s="402" t="s">
        <v>802</v>
      </c>
      <c r="C889" s="405">
        <v>2</v>
      </c>
      <c r="D889" s="413"/>
      <c r="E889" s="412" t="s">
        <v>585</v>
      </c>
      <c r="F889" s="401">
        <v>9</v>
      </c>
      <c r="G889" s="402" t="s">
        <v>174</v>
      </c>
      <c r="H889" s="402" t="s">
        <v>550</v>
      </c>
      <c r="I889" s="519">
        <v>11.1</v>
      </c>
      <c r="J889" s="538">
        <v>123</v>
      </c>
      <c r="K889" s="529"/>
      <c r="L889" s="529"/>
    </row>
    <row r="890" spans="1:12" ht="14.1" customHeight="1">
      <c r="A890" s="402" t="s">
        <v>801</v>
      </c>
      <c r="B890" s="402" t="s">
        <v>802</v>
      </c>
      <c r="C890" s="405">
        <v>2</v>
      </c>
      <c r="D890" s="413"/>
      <c r="E890" s="412" t="s">
        <v>585</v>
      </c>
      <c r="F890" s="401">
        <v>12</v>
      </c>
      <c r="G890" s="402" t="s">
        <v>806</v>
      </c>
      <c r="H890" s="402" t="s">
        <v>550</v>
      </c>
      <c r="I890" s="519">
        <v>5.6</v>
      </c>
      <c r="J890" s="538">
        <v>41</v>
      </c>
      <c r="K890" s="529"/>
      <c r="L890" s="529"/>
    </row>
    <row r="891" spans="1:12" ht="14.1" customHeight="1">
      <c r="A891" s="402" t="s">
        <v>801</v>
      </c>
      <c r="B891" s="402" t="s">
        <v>802</v>
      </c>
      <c r="C891" s="405">
        <v>2</v>
      </c>
      <c r="D891" s="413"/>
      <c r="E891" s="412" t="s">
        <v>585</v>
      </c>
      <c r="F891" s="401">
        <v>11</v>
      </c>
      <c r="G891" s="402" t="s">
        <v>174</v>
      </c>
      <c r="H891" s="402" t="s">
        <v>550</v>
      </c>
      <c r="I891" s="519">
        <v>33.4</v>
      </c>
      <c r="J891" s="538">
        <v>123</v>
      </c>
      <c r="K891" s="529"/>
      <c r="L891" s="529"/>
    </row>
    <row r="892" spans="1:12" ht="14.1" customHeight="1">
      <c r="A892" s="402" t="s">
        <v>801</v>
      </c>
      <c r="B892" s="402" t="s">
        <v>802</v>
      </c>
      <c r="C892" s="405">
        <v>2</v>
      </c>
      <c r="D892" s="413"/>
      <c r="E892" s="412" t="s">
        <v>585</v>
      </c>
      <c r="F892" s="401">
        <v>10</v>
      </c>
      <c r="G892" s="402" t="s">
        <v>431</v>
      </c>
      <c r="H892" s="402" t="s">
        <v>550</v>
      </c>
      <c r="I892" s="519">
        <v>8.1999999999999993</v>
      </c>
      <c r="J892" s="538">
        <v>123</v>
      </c>
      <c r="K892" s="529"/>
      <c r="L892" s="529"/>
    </row>
    <row r="893" spans="1:12" ht="14.1" customHeight="1">
      <c r="A893" s="402" t="s">
        <v>801</v>
      </c>
      <c r="B893" s="402" t="s">
        <v>802</v>
      </c>
      <c r="C893" s="405">
        <v>2</v>
      </c>
      <c r="D893" s="413"/>
      <c r="E893" s="412" t="s">
        <v>585</v>
      </c>
      <c r="F893" s="401"/>
      <c r="G893" s="402" t="s">
        <v>770</v>
      </c>
      <c r="H893" s="402" t="s">
        <v>552</v>
      </c>
      <c r="I893" s="519">
        <v>5.4</v>
      </c>
      <c r="J893" s="538">
        <v>41</v>
      </c>
      <c r="K893" s="529"/>
      <c r="L893" s="529"/>
    </row>
    <row r="894" spans="1:12" ht="14.1" customHeight="1">
      <c r="A894" s="402" t="s">
        <v>801</v>
      </c>
      <c r="B894" s="402" t="s">
        <v>802</v>
      </c>
      <c r="C894" s="405">
        <v>2</v>
      </c>
      <c r="D894" s="413"/>
      <c r="E894" s="412" t="s">
        <v>585</v>
      </c>
      <c r="F894" s="401">
        <v>17</v>
      </c>
      <c r="G894" s="402" t="s">
        <v>369</v>
      </c>
      <c r="H894" s="402" t="s">
        <v>550</v>
      </c>
      <c r="I894" s="519">
        <v>59.5</v>
      </c>
      <c r="J894" s="538">
        <v>205</v>
      </c>
      <c r="K894" s="529"/>
      <c r="L894" s="529"/>
    </row>
    <row r="895" spans="1:12" ht="14.1" customHeight="1">
      <c r="A895" s="402" t="s">
        <v>801</v>
      </c>
      <c r="B895" s="402" t="s">
        <v>802</v>
      </c>
      <c r="C895" s="405">
        <v>2</v>
      </c>
      <c r="D895" s="413"/>
      <c r="E895" s="412" t="s">
        <v>585</v>
      </c>
      <c r="F895" s="401"/>
      <c r="G895" s="402" t="s">
        <v>803</v>
      </c>
      <c r="H895" s="402" t="s">
        <v>551</v>
      </c>
      <c r="I895" s="519">
        <v>5.2</v>
      </c>
      <c r="J895" s="538">
        <v>205</v>
      </c>
      <c r="K895" s="529"/>
      <c r="L895" s="529"/>
    </row>
    <row r="896" spans="1:12" ht="14.1" customHeight="1">
      <c r="A896" s="402" t="s">
        <v>801</v>
      </c>
      <c r="B896" s="402" t="s">
        <v>802</v>
      </c>
      <c r="C896" s="405">
        <v>2</v>
      </c>
      <c r="D896" s="413"/>
      <c r="E896" s="412" t="s">
        <v>585</v>
      </c>
      <c r="F896" s="401">
        <v>16</v>
      </c>
      <c r="G896" s="402" t="s">
        <v>369</v>
      </c>
      <c r="H896" s="402" t="s">
        <v>550</v>
      </c>
      <c r="I896" s="519">
        <v>52</v>
      </c>
      <c r="J896" s="538">
        <v>205</v>
      </c>
      <c r="K896" s="529"/>
      <c r="L896" s="529"/>
    </row>
    <row r="897" spans="1:12" ht="14.1" customHeight="1">
      <c r="A897" s="402" t="s">
        <v>801</v>
      </c>
      <c r="B897" s="402" t="s">
        <v>802</v>
      </c>
      <c r="C897" s="405">
        <v>2</v>
      </c>
      <c r="D897" s="413"/>
      <c r="E897" s="412" t="s">
        <v>585</v>
      </c>
      <c r="F897" s="401"/>
      <c r="G897" s="402" t="s">
        <v>290</v>
      </c>
      <c r="H897" s="402" t="s">
        <v>551</v>
      </c>
      <c r="I897" s="519">
        <v>8.6</v>
      </c>
      <c r="J897" s="538">
        <v>205</v>
      </c>
      <c r="K897" s="529"/>
      <c r="L897" s="529"/>
    </row>
    <row r="898" spans="1:12" ht="14.1" customHeight="1">
      <c r="A898" s="402" t="s">
        <v>801</v>
      </c>
      <c r="B898" s="402" t="s">
        <v>802</v>
      </c>
      <c r="C898" s="405">
        <v>2</v>
      </c>
      <c r="D898" s="413"/>
      <c r="E898" s="412" t="s">
        <v>585</v>
      </c>
      <c r="F898" s="401"/>
      <c r="G898" s="402" t="s">
        <v>381</v>
      </c>
      <c r="H898" s="402" t="s">
        <v>551</v>
      </c>
      <c r="I898" s="519">
        <v>1.2</v>
      </c>
      <c r="J898" s="538" t="s">
        <v>198</v>
      </c>
      <c r="K898" s="529"/>
      <c r="L898" s="529"/>
    </row>
    <row r="899" spans="1:12" ht="14.1" customHeight="1">
      <c r="A899" s="402" t="s">
        <v>801</v>
      </c>
      <c r="B899" s="402" t="s">
        <v>802</v>
      </c>
      <c r="C899" s="405">
        <v>2</v>
      </c>
      <c r="D899" s="413"/>
      <c r="E899" s="412" t="s">
        <v>585</v>
      </c>
      <c r="F899" s="401"/>
      <c r="G899" s="402" t="s">
        <v>290</v>
      </c>
      <c r="H899" s="402" t="s">
        <v>551</v>
      </c>
      <c r="I899" s="519">
        <v>4.4000000000000004</v>
      </c>
      <c r="J899" s="538">
        <v>205</v>
      </c>
      <c r="K899" s="529"/>
      <c r="L899" s="529"/>
    </row>
    <row r="900" spans="1:12" ht="14.1" customHeight="1">
      <c r="A900" s="402" t="s">
        <v>801</v>
      </c>
      <c r="B900" s="402" t="s">
        <v>802</v>
      </c>
      <c r="C900" s="405">
        <v>2</v>
      </c>
      <c r="D900" s="413"/>
      <c r="E900" s="412">
        <v>1</v>
      </c>
      <c r="F900" s="401"/>
      <c r="G900" s="402" t="s">
        <v>409</v>
      </c>
      <c r="H900" s="402" t="s">
        <v>551</v>
      </c>
      <c r="I900" s="519">
        <v>78.2</v>
      </c>
      <c r="J900" s="538">
        <v>205</v>
      </c>
      <c r="K900" s="529"/>
      <c r="L900" s="529"/>
    </row>
    <row r="901" spans="1:12" ht="14.1" customHeight="1">
      <c r="A901" s="402" t="s">
        <v>801</v>
      </c>
      <c r="B901" s="402" t="s">
        <v>802</v>
      </c>
      <c r="C901" s="405">
        <v>2</v>
      </c>
      <c r="D901" s="413"/>
      <c r="E901" s="412">
        <v>1</v>
      </c>
      <c r="F901" s="401">
        <v>43</v>
      </c>
      <c r="G901" s="402" t="s">
        <v>803</v>
      </c>
      <c r="H901" s="402" t="s">
        <v>551</v>
      </c>
      <c r="I901" s="519">
        <v>5.2</v>
      </c>
      <c r="J901" s="538">
        <v>205</v>
      </c>
      <c r="K901" s="529"/>
      <c r="L901" s="529"/>
    </row>
    <row r="902" spans="1:12" ht="14.1" customHeight="1">
      <c r="A902" s="402" t="s">
        <v>801</v>
      </c>
      <c r="B902" s="402" t="s">
        <v>802</v>
      </c>
      <c r="C902" s="405">
        <v>2</v>
      </c>
      <c r="D902" s="413"/>
      <c r="E902" s="412">
        <v>1</v>
      </c>
      <c r="F902" s="401">
        <v>46</v>
      </c>
      <c r="G902" s="402" t="s">
        <v>803</v>
      </c>
      <c r="H902" s="402" t="s">
        <v>551</v>
      </c>
      <c r="I902" s="519">
        <v>5.2</v>
      </c>
      <c r="J902" s="538">
        <v>205</v>
      </c>
      <c r="K902" s="529"/>
      <c r="L902" s="529"/>
    </row>
    <row r="903" spans="1:12" ht="14.1" customHeight="1">
      <c r="A903" s="402" t="s">
        <v>801</v>
      </c>
      <c r="B903" s="402" t="s">
        <v>802</v>
      </c>
      <c r="C903" s="405">
        <v>2</v>
      </c>
      <c r="D903" s="413"/>
      <c r="E903" s="412">
        <v>1</v>
      </c>
      <c r="F903" s="401"/>
      <c r="G903" s="402" t="s">
        <v>415</v>
      </c>
      <c r="H903" s="402" t="s">
        <v>552</v>
      </c>
      <c r="I903" s="519">
        <v>5.2</v>
      </c>
      <c r="J903" s="538">
        <v>123</v>
      </c>
      <c r="K903" s="529"/>
      <c r="L903" s="529"/>
    </row>
    <row r="904" spans="1:12" ht="14.1" customHeight="1">
      <c r="A904" s="402" t="s">
        <v>801</v>
      </c>
      <c r="B904" s="402" t="s">
        <v>802</v>
      </c>
      <c r="C904" s="405">
        <v>2</v>
      </c>
      <c r="D904" s="413"/>
      <c r="E904" s="412">
        <v>1</v>
      </c>
      <c r="F904" s="401"/>
      <c r="G904" s="402" t="s">
        <v>803</v>
      </c>
      <c r="H904" s="402" t="s">
        <v>551</v>
      </c>
      <c r="I904" s="519">
        <v>5.2</v>
      </c>
      <c r="J904" s="538">
        <v>205</v>
      </c>
      <c r="K904" s="529"/>
      <c r="L904" s="529"/>
    </row>
    <row r="905" spans="1:12" ht="14.1" customHeight="1">
      <c r="A905" s="402" t="s">
        <v>801</v>
      </c>
      <c r="B905" s="402" t="s">
        <v>802</v>
      </c>
      <c r="C905" s="405">
        <v>2</v>
      </c>
      <c r="D905" s="413"/>
      <c r="E905" s="412">
        <v>1</v>
      </c>
      <c r="F905" s="401"/>
      <c r="G905" s="402" t="s">
        <v>381</v>
      </c>
      <c r="H905" s="402" t="s">
        <v>551</v>
      </c>
      <c r="I905" s="519">
        <v>1.2</v>
      </c>
      <c r="J905" s="538" t="s">
        <v>198</v>
      </c>
      <c r="K905" s="529"/>
      <c r="L905" s="529"/>
    </row>
    <row r="906" spans="1:12" ht="14.1" customHeight="1">
      <c r="A906" s="402" t="s">
        <v>801</v>
      </c>
      <c r="B906" s="402" t="s">
        <v>802</v>
      </c>
      <c r="C906" s="405">
        <v>2</v>
      </c>
      <c r="D906" s="413"/>
      <c r="E906" s="412">
        <v>1</v>
      </c>
      <c r="F906" s="401"/>
      <c r="G906" s="402" t="s">
        <v>290</v>
      </c>
      <c r="H906" s="402" t="s">
        <v>551</v>
      </c>
      <c r="I906" s="519">
        <v>4.4000000000000004</v>
      </c>
      <c r="J906" s="538">
        <v>205</v>
      </c>
      <c r="K906" s="529"/>
      <c r="L906" s="529"/>
    </row>
    <row r="907" spans="1:12" ht="14.1" customHeight="1">
      <c r="A907" s="402" t="s">
        <v>801</v>
      </c>
      <c r="B907" s="402" t="s">
        <v>802</v>
      </c>
      <c r="C907" s="405">
        <v>2</v>
      </c>
      <c r="D907" s="413"/>
      <c r="E907" s="412">
        <v>1</v>
      </c>
      <c r="F907" s="401"/>
      <c r="G907" s="402" t="s">
        <v>290</v>
      </c>
      <c r="H907" s="402" t="s">
        <v>551</v>
      </c>
      <c r="I907" s="519">
        <v>4.4000000000000004</v>
      </c>
      <c r="J907" s="538">
        <v>205</v>
      </c>
      <c r="K907" s="529"/>
      <c r="L907" s="529"/>
    </row>
    <row r="908" spans="1:12" ht="14.1" customHeight="1">
      <c r="A908" s="402" t="s">
        <v>801</v>
      </c>
      <c r="B908" s="402" t="s">
        <v>802</v>
      </c>
      <c r="C908" s="405">
        <v>2</v>
      </c>
      <c r="D908" s="413"/>
      <c r="E908" s="412">
        <v>1</v>
      </c>
      <c r="F908" s="401"/>
      <c r="G908" s="402" t="s">
        <v>409</v>
      </c>
      <c r="H908" s="402" t="s">
        <v>551</v>
      </c>
      <c r="I908" s="519">
        <v>78.2</v>
      </c>
      <c r="J908" s="538">
        <v>205</v>
      </c>
      <c r="K908" s="529"/>
      <c r="L908" s="529"/>
    </row>
    <row r="909" spans="1:12" ht="14.1" customHeight="1">
      <c r="A909" s="402" t="s">
        <v>801</v>
      </c>
      <c r="B909" s="402" t="s">
        <v>802</v>
      </c>
      <c r="C909" s="405">
        <v>2</v>
      </c>
      <c r="D909" s="413"/>
      <c r="E909" s="412">
        <v>1</v>
      </c>
      <c r="F909" s="401"/>
      <c r="G909" s="402" t="s">
        <v>803</v>
      </c>
      <c r="H909" s="402" t="s">
        <v>551</v>
      </c>
      <c r="I909" s="519">
        <v>5.2</v>
      </c>
      <c r="J909" s="538">
        <v>205</v>
      </c>
      <c r="K909" s="529"/>
      <c r="L909" s="529"/>
    </row>
    <row r="910" spans="1:12" ht="14.1" customHeight="1">
      <c r="A910" s="402" t="s">
        <v>801</v>
      </c>
      <c r="B910" s="402" t="s">
        <v>802</v>
      </c>
      <c r="C910" s="405">
        <v>2</v>
      </c>
      <c r="D910" s="413"/>
      <c r="E910" s="412">
        <v>1</v>
      </c>
      <c r="F910" s="401">
        <v>21</v>
      </c>
      <c r="G910" s="402" t="s">
        <v>369</v>
      </c>
      <c r="H910" s="402" t="s">
        <v>550</v>
      </c>
      <c r="I910" s="519">
        <v>61.8</v>
      </c>
      <c r="J910" s="538">
        <v>205</v>
      </c>
      <c r="K910" s="529"/>
      <c r="L910" s="529"/>
    </row>
    <row r="911" spans="1:12" ht="14.1" customHeight="1">
      <c r="A911" s="402" t="s">
        <v>801</v>
      </c>
      <c r="B911" s="402" t="s">
        <v>802</v>
      </c>
      <c r="C911" s="405">
        <v>2</v>
      </c>
      <c r="D911" s="413"/>
      <c r="E911" s="412">
        <v>1</v>
      </c>
      <c r="F911" s="401"/>
      <c r="G911" s="402" t="s">
        <v>803</v>
      </c>
      <c r="H911" s="402" t="s">
        <v>551</v>
      </c>
      <c r="I911" s="519">
        <v>5.2</v>
      </c>
      <c r="J911" s="538">
        <v>205</v>
      </c>
      <c r="K911" s="529"/>
      <c r="L911" s="529"/>
    </row>
    <row r="912" spans="1:12" ht="14.1" customHeight="1">
      <c r="A912" s="402" t="s">
        <v>801</v>
      </c>
      <c r="B912" s="402" t="s">
        <v>802</v>
      </c>
      <c r="C912" s="405">
        <v>2</v>
      </c>
      <c r="D912" s="413"/>
      <c r="E912" s="412">
        <v>1</v>
      </c>
      <c r="F912" s="401">
        <v>20</v>
      </c>
      <c r="G912" s="402" t="s">
        <v>369</v>
      </c>
      <c r="H912" s="402" t="s">
        <v>550</v>
      </c>
      <c r="I912" s="519">
        <v>59.5</v>
      </c>
      <c r="J912" s="538">
        <v>205</v>
      </c>
      <c r="K912" s="529"/>
      <c r="L912" s="529"/>
    </row>
    <row r="913" spans="1:12" ht="14.1" customHeight="1">
      <c r="A913" s="402" t="s">
        <v>801</v>
      </c>
      <c r="B913" s="402" t="s">
        <v>802</v>
      </c>
      <c r="C913" s="405">
        <v>2</v>
      </c>
      <c r="D913" s="413"/>
      <c r="E913" s="412">
        <v>1</v>
      </c>
      <c r="F913" s="401">
        <v>19</v>
      </c>
      <c r="G913" s="402" t="s">
        <v>415</v>
      </c>
      <c r="H913" s="402" t="s">
        <v>552</v>
      </c>
      <c r="I913" s="519">
        <v>5.2</v>
      </c>
      <c r="J913" s="538">
        <v>123</v>
      </c>
      <c r="K913" s="529"/>
      <c r="L913" s="529"/>
    </row>
    <row r="914" spans="1:12" ht="14.1" customHeight="1">
      <c r="A914" s="402" t="s">
        <v>801</v>
      </c>
      <c r="B914" s="402" t="s">
        <v>802</v>
      </c>
      <c r="C914" s="405">
        <v>2</v>
      </c>
      <c r="D914" s="413"/>
      <c r="E914" s="412">
        <v>1</v>
      </c>
      <c r="F914" s="401"/>
      <c r="G914" s="402" t="s">
        <v>386</v>
      </c>
      <c r="H914" s="402" t="s">
        <v>550</v>
      </c>
      <c r="I914" s="519">
        <v>59.5</v>
      </c>
      <c r="J914" s="538">
        <v>205</v>
      </c>
      <c r="K914" s="529"/>
      <c r="L914" s="529"/>
    </row>
    <row r="915" spans="1:12" ht="14.1" customHeight="1">
      <c r="A915" s="402" t="s">
        <v>801</v>
      </c>
      <c r="B915" s="402" t="s">
        <v>802</v>
      </c>
      <c r="C915" s="405">
        <v>2</v>
      </c>
      <c r="D915" s="413"/>
      <c r="E915" s="412">
        <v>1</v>
      </c>
      <c r="F915" s="401"/>
      <c r="G915" s="402" t="s">
        <v>803</v>
      </c>
      <c r="H915" s="402" t="s">
        <v>551</v>
      </c>
      <c r="I915" s="519">
        <v>5.2</v>
      </c>
      <c r="J915" s="538">
        <v>205</v>
      </c>
      <c r="K915" s="529"/>
      <c r="L915" s="529"/>
    </row>
    <row r="916" spans="1:12" ht="14.1" customHeight="1">
      <c r="A916" s="402" t="s">
        <v>801</v>
      </c>
      <c r="B916" s="402" t="s">
        <v>802</v>
      </c>
      <c r="C916" s="405">
        <v>2</v>
      </c>
      <c r="D916" s="413"/>
      <c r="E916" s="412">
        <v>1</v>
      </c>
      <c r="F916" s="401">
        <v>18</v>
      </c>
      <c r="G916" s="402" t="s">
        <v>386</v>
      </c>
      <c r="H916" s="402" t="s">
        <v>550</v>
      </c>
      <c r="I916" s="519">
        <v>52</v>
      </c>
      <c r="J916" s="538">
        <v>205</v>
      </c>
      <c r="K916" s="529"/>
      <c r="L916" s="529"/>
    </row>
    <row r="917" spans="1:12" ht="14.1" customHeight="1">
      <c r="A917" s="402" t="s">
        <v>801</v>
      </c>
      <c r="B917" s="402" t="s">
        <v>802</v>
      </c>
      <c r="C917" s="405">
        <v>2</v>
      </c>
      <c r="D917" s="413"/>
      <c r="E917" s="412">
        <v>1</v>
      </c>
      <c r="F917" s="401"/>
      <c r="G917" s="402" t="s">
        <v>381</v>
      </c>
      <c r="H917" s="402" t="s">
        <v>551</v>
      </c>
      <c r="I917" s="519">
        <v>1.2</v>
      </c>
      <c r="J917" s="538" t="s">
        <v>198</v>
      </c>
      <c r="K917" s="529"/>
      <c r="L917" s="529"/>
    </row>
    <row r="918" spans="1:12" ht="14.1" customHeight="1">
      <c r="A918" s="402" t="s">
        <v>801</v>
      </c>
      <c r="B918" s="402" t="s">
        <v>802</v>
      </c>
      <c r="C918" s="405">
        <v>2</v>
      </c>
      <c r="D918" s="413"/>
      <c r="E918" s="412">
        <v>1</v>
      </c>
      <c r="F918" s="401"/>
      <c r="G918" s="402" t="s">
        <v>290</v>
      </c>
      <c r="H918" s="402" t="s">
        <v>551</v>
      </c>
      <c r="I918" s="519">
        <v>4.4000000000000004</v>
      </c>
      <c r="J918" s="538">
        <v>205</v>
      </c>
      <c r="K918" s="529"/>
      <c r="L918" s="529"/>
    </row>
    <row r="919" spans="1:12" ht="14.1" customHeight="1">
      <c r="A919" s="402" t="s">
        <v>807</v>
      </c>
      <c r="B919" s="402" t="s">
        <v>808</v>
      </c>
      <c r="C919" s="405">
        <v>2</v>
      </c>
      <c r="D919" s="413"/>
      <c r="E919" s="412" t="s">
        <v>585</v>
      </c>
      <c r="F919" s="401">
        <v>1</v>
      </c>
      <c r="G919" s="402" t="s">
        <v>267</v>
      </c>
      <c r="H919" s="402" t="s">
        <v>550</v>
      </c>
      <c r="I919" s="519">
        <v>5.2</v>
      </c>
      <c r="J919" s="538">
        <v>205</v>
      </c>
      <c r="K919" s="529"/>
      <c r="L919" s="529"/>
    </row>
    <row r="920" spans="1:12" ht="14.1" customHeight="1">
      <c r="A920" s="402" t="s">
        <v>807</v>
      </c>
      <c r="B920" s="402" t="s">
        <v>808</v>
      </c>
      <c r="C920" s="405">
        <v>2</v>
      </c>
      <c r="D920" s="413"/>
      <c r="E920" s="412" t="s">
        <v>585</v>
      </c>
      <c r="F920" s="401">
        <v>2</v>
      </c>
      <c r="G920" s="402" t="s">
        <v>409</v>
      </c>
      <c r="H920" s="402" t="s">
        <v>552</v>
      </c>
      <c r="I920" s="519">
        <v>248.5</v>
      </c>
      <c r="J920" s="538">
        <v>205</v>
      </c>
      <c r="K920" s="529"/>
      <c r="L920" s="529"/>
    </row>
    <row r="921" spans="1:12" ht="14.1" customHeight="1">
      <c r="A921" s="402" t="s">
        <v>807</v>
      </c>
      <c r="B921" s="402" t="s">
        <v>808</v>
      </c>
      <c r="C921" s="405">
        <v>2</v>
      </c>
      <c r="D921" s="413"/>
      <c r="E921" s="412" t="s">
        <v>585</v>
      </c>
      <c r="F921" s="401">
        <v>3</v>
      </c>
      <c r="G921" s="402" t="s">
        <v>809</v>
      </c>
      <c r="H921" s="402" t="s">
        <v>551</v>
      </c>
      <c r="I921" s="519">
        <v>4.4000000000000004</v>
      </c>
      <c r="J921" s="538">
        <v>205</v>
      </c>
      <c r="K921" s="529"/>
      <c r="L921" s="529"/>
    </row>
    <row r="922" spans="1:12" ht="14.1" customHeight="1">
      <c r="A922" s="402" t="s">
        <v>807</v>
      </c>
      <c r="B922" s="402" t="s">
        <v>808</v>
      </c>
      <c r="C922" s="405">
        <v>2</v>
      </c>
      <c r="D922" s="413"/>
      <c r="E922" s="412" t="s">
        <v>585</v>
      </c>
      <c r="F922" s="401">
        <v>4</v>
      </c>
      <c r="G922" s="402" t="s">
        <v>483</v>
      </c>
      <c r="H922" s="402" t="s">
        <v>550</v>
      </c>
      <c r="I922" s="519">
        <v>34.700000000000003</v>
      </c>
      <c r="J922" s="538">
        <v>123</v>
      </c>
      <c r="K922" s="529"/>
      <c r="L922" s="529"/>
    </row>
    <row r="923" spans="1:12" ht="14.1" customHeight="1">
      <c r="A923" s="402" t="s">
        <v>807</v>
      </c>
      <c r="B923" s="402" t="s">
        <v>808</v>
      </c>
      <c r="C923" s="405">
        <v>2</v>
      </c>
      <c r="D923" s="413"/>
      <c r="E923" s="412" t="s">
        <v>585</v>
      </c>
      <c r="F923" s="401">
        <v>5</v>
      </c>
      <c r="G923" s="402" t="s">
        <v>726</v>
      </c>
      <c r="H923" s="402" t="s">
        <v>551</v>
      </c>
      <c r="I923" s="519">
        <v>21.4</v>
      </c>
      <c r="J923" s="538" t="s">
        <v>198</v>
      </c>
      <c r="K923" s="529"/>
      <c r="L923" s="529"/>
    </row>
    <row r="924" spans="1:12" ht="14.1" customHeight="1">
      <c r="A924" s="402" t="s">
        <v>807</v>
      </c>
      <c r="B924" s="402" t="s">
        <v>808</v>
      </c>
      <c r="C924" s="405">
        <v>2</v>
      </c>
      <c r="D924" s="413"/>
      <c r="E924" s="412" t="s">
        <v>585</v>
      </c>
      <c r="F924" s="401">
        <v>6</v>
      </c>
      <c r="G924" s="402" t="s">
        <v>409</v>
      </c>
      <c r="H924" s="402" t="s">
        <v>552</v>
      </c>
      <c r="I924" s="519">
        <v>70.7</v>
      </c>
      <c r="J924" s="538">
        <v>205</v>
      </c>
      <c r="K924" s="529"/>
      <c r="L924" s="529"/>
    </row>
    <row r="925" spans="1:12" ht="14.1" customHeight="1">
      <c r="A925" s="402" t="s">
        <v>807</v>
      </c>
      <c r="B925" s="402" t="s">
        <v>808</v>
      </c>
      <c r="C925" s="405">
        <v>2</v>
      </c>
      <c r="D925" s="413"/>
      <c r="E925" s="412" t="s">
        <v>585</v>
      </c>
      <c r="F925" s="401">
        <v>7</v>
      </c>
      <c r="G925" s="402" t="s">
        <v>368</v>
      </c>
      <c r="H925" s="402" t="s">
        <v>550</v>
      </c>
      <c r="I925" s="519">
        <v>13.5</v>
      </c>
      <c r="J925" s="538" t="s">
        <v>198</v>
      </c>
      <c r="K925" s="529"/>
      <c r="L925" s="529"/>
    </row>
    <row r="926" spans="1:12" ht="14.1" customHeight="1">
      <c r="A926" s="402" t="s">
        <v>807</v>
      </c>
      <c r="B926" s="402" t="s">
        <v>808</v>
      </c>
      <c r="C926" s="405">
        <v>2</v>
      </c>
      <c r="D926" s="413"/>
      <c r="E926" s="412" t="s">
        <v>585</v>
      </c>
      <c r="F926" s="401">
        <v>8</v>
      </c>
      <c r="G926" s="402" t="s">
        <v>267</v>
      </c>
      <c r="H926" s="402" t="s">
        <v>550</v>
      </c>
      <c r="I926" s="519">
        <v>5.2</v>
      </c>
      <c r="J926" s="538">
        <v>205</v>
      </c>
      <c r="K926" s="529"/>
      <c r="L926" s="529"/>
    </row>
    <row r="927" spans="1:12" ht="14.1" customHeight="1">
      <c r="A927" s="402" t="s">
        <v>807</v>
      </c>
      <c r="B927" s="402" t="s">
        <v>808</v>
      </c>
      <c r="C927" s="405">
        <v>2</v>
      </c>
      <c r="D927" s="413"/>
      <c r="E927" s="412" t="s">
        <v>585</v>
      </c>
      <c r="F927" s="401">
        <v>9</v>
      </c>
      <c r="G927" s="402" t="s">
        <v>367</v>
      </c>
      <c r="H927" s="402" t="s">
        <v>551</v>
      </c>
      <c r="I927" s="519">
        <v>5</v>
      </c>
      <c r="J927" s="538">
        <v>205</v>
      </c>
      <c r="K927" s="529"/>
      <c r="L927" s="529"/>
    </row>
    <row r="928" spans="1:12" ht="14.1" customHeight="1">
      <c r="A928" s="402" t="s">
        <v>807</v>
      </c>
      <c r="B928" s="402" t="s">
        <v>808</v>
      </c>
      <c r="C928" s="405">
        <v>2</v>
      </c>
      <c r="D928" s="413"/>
      <c r="E928" s="412" t="s">
        <v>585</v>
      </c>
      <c r="F928" s="401">
        <v>10</v>
      </c>
      <c r="G928" s="402" t="s">
        <v>810</v>
      </c>
      <c r="H928" s="402" t="s">
        <v>551</v>
      </c>
      <c r="I928" s="519">
        <v>5.0999999999999996</v>
      </c>
      <c r="J928" s="538">
        <v>205</v>
      </c>
      <c r="K928" s="529"/>
      <c r="L928" s="529"/>
    </row>
    <row r="929" spans="1:12" ht="14.1" customHeight="1">
      <c r="A929" s="402" t="s">
        <v>807</v>
      </c>
      <c r="B929" s="402" t="s">
        <v>808</v>
      </c>
      <c r="C929" s="405">
        <v>2</v>
      </c>
      <c r="D929" s="413"/>
      <c r="E929" s="412" t="s">
        <v>585</v>
      </c>
      <c r="F929" s="401">
        <v>11</v>
      </c>
      <c r="G929" s="402" t="s">
        <v>369</v>
      </c>
      <c r="H929" s="402" t="s">
        <v>552</v>
      </c>
      <c r="I929" s="519">
        <v>64</v>
      </c>
      <c r="J929" s="538">
        <v>205</v>
      </c>
      <c r="K929" s="529"/>
      <c r="L929" s="529"/>
    </row>
    <row r="930" spans="1:12" ht="14.1" customHeight="1">
      <c r="A930" s="402" t="s">
        <v>807</v>
      </c>
      <c r="B930" s="402" t="s">
        <v>808</v>
      </c>
      <c r="C930" s="405">
        <v>2</v>
      </c>
      <c r="D930" s="413"/>
      <c r="E930" s="412" t="s">
        <v>585</v>
      </c>
      <c r="F930" s="401">
        <v>12</v>
      </c>
      <c r="G930" s="402" t="s">
        <v>369</v>
      </c>
      <c r="H930" s="402" t="s">
        <v>552</v>
      </c>
      <c r="I930" s="519">
        <v>64</v>
      </c>
      <c r="J930" s="538">
        <v>205</v>
      </c>
      <c r="K930" s="529"/>
      <c r="L930" s="529"/>
    </row>
    <row r="931" spans="1:12" ht="14.1" customHeight="1">
      <c r="A931" s="402" t="s">
        <v>807</v>
      </c>
      <c r="B931" s="402" t="s">
        <v>808</v>
      </c>
      <c r="C931" s="405">
        <v>2</v>
      </c>
      <c r="D931" s="413"/>
      <c r="E931" s="412" t="s">
        <v>585</v>
      </c>
      <c r="F931" s="401">
        <v>13</v>
      </c>
      <c r="G931" s="402" t="s">
        <v>810</v>
      </c>
      <c r="H931" s="402" t="s">
        <v>551</v>
      </c>
      <c r="I931" s="519">
        <v>5.9</v>
      </c>
      <c r="J931" s="538">
        <v>205</v>
      </c>
      <c r="K931" s="529"/>
      <c r="L931" s="529"/>
    </row>
    <row r="932" spans="1:12" ht="14.1" customHeight="1">
      <c r="A932" s="402" t="s">
        <v>807</v>
      </c>
      <c r="B932" s="402" t="s">
        <v>808</v>
      </c>
      <c r="C932" s="405">
        <v>2</v>
      </c>
      <c r="D932" s="413"/>
      <c r="E932" s="412" t="s">
        <v>585</v>
      </c>
      <c r="F932" s="401">
        <v>14</v>
      </c>
      <c r="G932" s="402" t="s">
        <v>367</v>
      </c>
      <c r="H932" s="402" t="s">
        <v>551</v>
      </c>
      <c r="I932" s="519">
        <v>5</v>
      </c>
      <c r="J932" s="538" t="s">
        <v>198</v>
      </c>
      <c r="K932" s="529"/>
      <c r="L932" s="529"/>
    </row>
    <row r="933" spans="1:12" ht="14.1" customHeight="1">
      <c r="A933" s="402" t="s">
        <v>807</v>
      </c>
      <c r="B933" s="402" t="s">
        <v>808</v>
      </c>
      <c r="C933" s="405">
        <v>2</v>
      </c>
      <c r="D933" s="413"/>
      <c r="E933" s="412" t="s">
        <v>585</v>
      </c>
      <c r="F933" s="401">
        <v>15</v>
      </c>
      <c r="G933" s="402" t="s">
        <v>414</v>
      </c>
      <c r="H933" s="402" t="s">
        <v>575</v>
      </c>
      <c r="I933" s="519">
        <v>88</v>
      </c>
      <c r="J933" s="538">
        <v>205</v>
      </c>
      <c r="K933" s="529"/>
      <c r="L933" s="529"/>
    </row>
    <row r="934" spans="1:12" ht="14.1" customHeight="1">
      <c r="A934" s="402" t="s">
        <v>807</v>
      </c>
      <c r="B934" s="402" t="s">
        <v>808</v>
      </c>
      <c r="C934" s="405">
        <v>2</v>
      </c>
      <c r="D934" s="413"/>
      <c r="E934" s="412" t="s">
        <v>585</v>
      </c>
      <c r="F934" s="401">
        <v>16</v>
      </c>
      <c r="G934" s="402" t="s">
        <v>368</v>
      </c>
      <c r="H934" s="402" t="s">
        <v>552</v>
      </c>
      <c r="I934" s="519">
        <v>6.9</v>
      </c>
      <c r="J934" s="538" t="s">
        <v>198</v>
      </c>
      <c r="K934" s="529"/>
      <c r="L934" s="529"/>
    </row>
    <row r="935" spans="1:12" ht="14.1" customHeight="1">
      <c r="A935" s="402" t="s">
        <v>807</v>
      </c>
      <c r="B935" s="402" t="s">
        <v>808</v>
      </c>
      <c r="C935" s="405">
        <v>2</v>
      </c>
      <c r="D935" s="413"/>
      <c r="E935" s="412" t="s">
        <v>585</v>
      </c>
      <c r="F935" s="401">
        <v>17</v>
      </c>
      <c r="G935" s="402" t="s">
        <v>367</v>
      </c>
      <c r="H935" s="402" t="s">
        <v>551</v>
      </c>
      <c r="I935" s="519">
        <v>5.0999999999999996</v>
      </c>
      <c r="J935" s="538">
        <v>205</v>
      </c>
      <c r="K935" s="529"/>
      <c r="L935" s="529"/>
    </row>
    <row r="936" spans="1:12" ht="14.1" customHeight="1">
      <c r="A936" s="402" t="s">
        <v>807</v>
      </c>
      <c r="B936" s="402" t="s">
        <v>808</v>
      </c>
      <c r="C936" s="405">
        <v>2</v>
      </c>
      <c r="D936" s="413"/>
      <c r="E936" s="412" t="s">
        <v>585</v>
      </c>
      <c r="F936" s="401">
        <v>18</v>
      </c>
      <c r="G936" s="402" t="s">
        <v>810</v>
      </c>
      <c r="H936" s="402" t="s">
        <v>551</v>
      </c>
      <c r="I936" s="519">
        <v>5.2</v>
      </c>
      <c r="J936" s="538">
        <v>205</v>
      </c>
      <c r="K936" s="529"/>
      <c r="L936" s="529"/>
    </row>
    <row r="937" spans="1:12" ht="14.1" customHeight="1">
      <c r="A937" s="402" t="s">
        <v>807</v>
      </c>
      <c r="B937" s="402" t="s">
        <v>808</v>
      </c>
      <c r="C937" s="405">
        <v>2</v>
      </c>
      <c r="D937" s="413"/>
      <c r="E937" s="412" t="s">
        <v>585</v>
      </c>
      <c r="F937" s="401">
        <v>19</v>
      </c>
      <c r="G937" s="402" t="s">
        <v>369</v>
      </c>
      <c r="H937" s="402" t="s">
        <v>552</v>
      </c>
      <c r="I937" s="519">
        <v>64</v>
      </c>
      <c r="J937" s="538">
        <v>205</v>
      </c>
      <c r="K937" s="529"/>
      <c r="L937" s="529"/>
    </row>
    <row r="938" spans="1:12" ht="14.1" customHeight="1">
      <c r="A938" s="402" t="s">
        <v>807</v>
      </c>
      <c r="B938" s="402" t="s">
        <v>808</v>
      </c>
      <c r="C938" s="405">
        <v>2</v>
      </c>
      <c r="D938" s="413"/>
      <c r="E938" s="412" t="s">
        <v>585</v>
      </c>
      <c r="F938" s="401">
        <v>20</v>
      </c>
      <c r="G938" s="402" t="s">
        <v>368</v>
      </c>
      <c r="H938" s="402" t="s">
        <v>550</v>
      </c>
      <c r="I938" s="519">
        <v>11.4</v>
      </c>
      <c r="J938" s="538" t="s">
        <v>198</v>
      </c>
      <c r="K938" s="529"/>
      <c r="L938" s="529"/>
    </row>
    <row r="939" spans="1:12" ht="14.1" customHeight="1">
      <c r="A939" s="402" t="s">
        <v>807</v>
      </c>
      <c r="B939" s="402" t="s">
        <v>808</v>
      </c>
      <c r="C939" s="405">
        <v>2</v>
      </c>
      <c r="D939" s="413"/>
      <c r="E939" s="412" t="s">
        <v>585</v>
      </c>
      <c r="F939" s="401">
        <v>21</v>
      </c>
      <c r="G939" s="402" t="s">
        <v>811</v>
      </c>
      <c r="H939" s="402" t="s">
        <v>550</v>
      </c>
      <c r="I939" s="519">
        <v>10.6</v>
      </c>
      <c r="J939" s="538" t="s">
        <v>198</v>
      </c>
      <c r="K939" s="529"/>
      <c r="L939" s="529"/>
    </row>
    <row r="940" spans="1:12" ht="14.1" customHeight="1">
      <c r="A940" s="402" t="s">
        <v>807</v>
      </c>
      <c r="B940" s="402" t="s">
        <v>808</v>
      </c>
      <c r="C940" s="405">
        <v>2</v>
      </c>
      <c r="D940" s="413"/>
      <c r="E940" s="412" t="s">
        <v>585</v>
      </c>
      <c r="F940" s="401">
        <v>22</v>
      </c>
      <c r="G940" s="402" t="s">
        <v>409</v>
      </c>
      <c r="H940" s="402" t="s">
        <v>550</v>
      </c>
      <c r="I940" s="519">
        <v>47.8</v>
      </c>
      <c r="J940" s="538">
        <v>205</v>
      </c>
      <c r="K940" s="529"/>
      <c r="L940" s="529"/>
    </row>
    <row r="941" spans="1:12" ht="14.1" customHeight="1">
      <c r="A941" s="402" t="s">
        <v>807</v>
      </c>
      <c r="B941" s="402" t="s">
        <v>808</v>
      </c>
      <c r="C941" s="405">
        <v>2</v>
      </c>
      <c r="D941" s="413"/>
      <c r="E941" s="412" t="s">
        <v>585</v>
      </c>
      <c r="F941" s="401">
        <v>23</v>
      </c>
      <c r="G941" s="402" t="s">
        <v>726</v>
      </c>
      <c r="H941" s="402" t="s">
        <v>551</v>
      </c>
      <c r="I941" s="519">
        <v>12.4</v>
      </c>
      <c r="J941" s="538" t="s">
        <v>198</v>
      </c>
      <c r="K941" s="529"/>
      <c r="L941" s="529"/>
    </row>
    <row r="942" spans="1:12" ht="14.1" customHeight="1">
      <c r="A942" s="402" t="s">
        <v>807</v>
      </c>
      <c r="B942" s="402" t="s">
        <v>808</v>
      </c>
      <c r="C942" s="405">
        <v>2</v>
      </c>
      <c r="D942" s="413"/>
      <c r="E942" s="412" t="s">
        <v>585</v>
      </c>
      <c r="F942" s="401">
        <v>24</v>
      </c>
      <c r="G942" s="402" t="s">
        <v>590</v>
      </c>
      <c r="H942" s="402" t="s">
        <v>552</v>
      </c>
      <c r="I942" s="519">
        <v>60</v>
      </c>
      <c r="J942" s="538">
        <v>205</v>
      </c>
      <c r="K942" s="529"/>
      <c r="L942" s="529"/>
    </row>
    <row r="943" spans="1:12" ht="14.1" customHeight="1">
      <c r="A943" s="402" t="s">
        <v>807</v>
      </c>
      <c r="B943" s="402" t="s">
        <v>808</v>
      </c>
      <c r="C943" s="405">
        <v>2</v>
      </c>
      <c r="D943" s="413"/>
      <c r="E943" s="412" t="s">
        <v>585</v>
      </c>
      <c r="F943" s="401">
        <v>25</v>
      </c>
      <c r="G943" s="402" t="s">
        <v>368</v>
      </c>
      <c r="H943" s="402" t="s">
        <v>550</v>
      </c>
      <c r="I943" s="519">
        <v>14.3</v>
      </c>
      <c r="J943" s="538" t="s">
        <v>198</v>
      </c>
      <c r="K943" s="529"/>
      <c r="L943" s="529"/>
    </row>
    <row r="944" spans="1:12" ht="14.1" customHeight="1">
      <c r="A944" s="402" t="s">
        <v>807</v>
      </c>
      <c r="B944" s="402" t="s">
        <v>808</v>
      </c>
      <c r="C944" s="405">
        <v>2</v>
      </c>
      <c r="D944" s="413"/>
      <c r="E944" s="412" t="s">
        <v>585</v>
      </c>
      <c r="F944" s="401">
        <v>26</v>
      </c>
      <c r="G944" s="402" t="s">
        <v>369</v>
      </c>
      <c r="H944" s="402" t="s">
        <v>550</v>
      </c>
      <c r="I944" s="519">
        <v>65</v>
      </c>
      <c r="J944" s="538">
        <v>205</v>
      </c>
      <c r="K944" s="529"/>
      <c r="L944" s="529"/>
    </row>
    <row r="945" spans="1:12" ht="14.1" customHeight="1">
      <c r="A945" s="402" t="s">
        <v>807</v>
      </c>
      <c r="B945" s="402" t="s">
        <v>808</v>
      </c>
      <c r="C945" s="405">
        <v>2</v>
      </c>
      <c r="D945" s="413"/>
      <c r="E945" s="412" t="s">
        <v>585</v>
      </c>
      <c r="F945" s="401">
        <v>27</v>
      </c>
      <c r="G945" s="402" t="s">
        <v>367</v>
      </c>
      <c r="H945" s="402" t="s">
        <v>551</v>
      </c>
      <c r="I945" s="519">
        <v>14.4</v>
      </c>
      <c r="J945" s="538">
        <v>205</v>
      </c>
      <c r="K945" s="529"/>
      <c r="L945" s="529"/>
    </row>
    <row r="946" spans="1:12" ht="14.1" customHeight="1">
      <c r="A946" s="402" t="s">
        <v>807</v>
      </c>
      <c r="B946" s="402" t="s">
        <v>808</v>
      </c>
      <c r="C946" s="405">
        <v>2</v>
      </c>
      <c r="D946" s="413"/>
      <c r="E946" s="412" t="s">
        <v>585</v>
      </c>
      <c r="F946" s="401">
        <v>28</v>
      </c>
      <c r="G946" s="402" t="s">
        <v>381</v>
      </c>
      <c r="H946" s="402" t="s">
        <v>551</v>
      </c>
      <c r="I946" s="519">
        <v>6</v>
      </c>
      <c r="J946" s="538" t="s">
        <v>198</v>
      </c>
      <c r="K946" s="529"/>
      <c r="L946" s="529"/>
    </row>
    <row r="947" spans="1:12" ht="14.1" customHeight="1">
      <c r="A947" s="402" t="s">
        <v>807</v>
      </c>
      <c r="B947" s="402" t="s">
        <v>808</v>
      </c>
      <c r="C947" s="405">
        <v>2</v>
      </c>
      <c r="D947" s="413"/>
      <c r="E947" s="412" t="s">
        <v>585</v>
      </c>
      <c r="F947" s="401">
        <v>29</v>
      </c>
      <c r="G947" s="402" t="s">
        <v>367</v>
      </c>
      <c r="H947" s="402" t="s">
        <v>551</v>
      </c>
      <c r="I947" s="519">
        <v>11.8</v>
      </c>
      <c r="J947" s="538">
        <v>205</v>
      </c>
      <c r="K947" s="529"/>
      <c r="L947" s="529"/>
    </row>
    <row r="948" spans="1:12" ht="14.1" customHeight="1">
      <c r="A948" s="402" t="s">
        <v>807</v>
      </c>
      <c r="B948" s="402" t="s">
        <v>808</v>
      </c>
      <c r="C948" s="405">
        <v>2</v>
      </c>
      <c r="D948" s="413"/>
      <c r="E948" s="412" t="s">
        <v>585</v>
      </c>
      <c r="F948" s="401">
        <v>30</v>
      </c>
      <c r="G948" s="402" t="s">
        <v>369</v>
      </c>
      <c r="H948" s="402" t="s">
        <v>552</v>
      </c>
      <c r="I948" s="519">
        <v>64</v>
      </c>
      <c r="J948" s="538">
        <v>205</v>
      </c>
      <c r="K948" s="529"/>
      <c r="L948" s="529"/>
    </row>
    <row r="949" spans="1:12" ht="14.1" customHeight="1">
      <c r="A949" s="402" t="s">
        <v>807</v>
      </c>
      <c r="B949" s="402" t="s">
        <v>808</v>
      </c>
      <c r="C949" s="405">
        <v>2</v>
      </c>
      <c r="D949" s="413"/>
      <c r="E949" s="412" t="s">
        <v>585</v>
      </c>
      <c r="F949" s="401">
        <v>31</v>
      </c>
      <c r="G949" s="402" t="s">
        <v>369</v>
      </c>
      <c r="H949" s="402" t="s">
        <v>552</v>
      </c>
      <c r="I949" s="519">
        <v>64</v>
      </c>
      <c r="J949" s="538">
        <v>205</v>
      </c>
      <c r="K949" s="529"/>
      <c r="L949" s="529"/>
    </row>
    <row r="950" spans="1:12" ht="14.1" customHeight="1">
      <c r="A950" s="402" t="s">
        <v>807</v>
      </c>
      <c r="B950" s="402" t="s">
        <v>808</v>
      </c>
      <c r="C950" s="405">
        <v>2</v>
      </c>
      <c r="D950" s="413"/>
      <c r="E950" s="412" t="s">
        <v>585</v>
      </c>
      <c r="F950" s="401">
        <v>32</v>
      </c>
      <c r="G950" s="402" t="s">
        <v>369</v>
      </c>
      <c r="H950" s="402" t="s">
        <v>552</v>
      </c>
      <c r="I950" s="519">
        <v>59</v>
      </c>
      <c r="J950" s="538">
        <v>205</v>
      </c>
      <c r="K950" s="529"/>
      <c r="L950" s="529"/>
    </row>
    <row r="951" spans="1:12" ht="14.1" customHeight="1">
      <c r="A951" s="402" t="s">
        <v>807</v>
      </c>
      <c r="B951" s="402" t="s">
        <v>808</v>
      </c>
      <c r="C951" s="405">
        <v>2</v>
      </c>
      <c r="D951" s="413"/>
      <c r="E951" s="412" t="s">
        <v>585</v>
      </c>
      <c r="F951" s="401">
        <v>33</v>
      </c>
      <c r="G951" s="402" t="s">
        <v>369</v>
      </c>
      <c r="H951" s="402" t="s">
        <v>552</v>
      </c>
      <c r="I951" s="519">
        <v>59</v>
      </c>
      <c r="J951" s="538">
        <v>205</v>
      </c>
      <c r="K951" s="529"/>
      <c r="L951" s="529"/>
    </row>
    <row r="952" spans="1:12" ht="14.1" customHeight="1">
      <c r="A952" s="402" t="s">
        <v>807</v>
      </c>
      <c r="B952" s="402" t="s">
        <v>808</v>
      </c>
      <c r="C952" s="405">
        <v>2</v>
      </c>
      <c r="D952" s="413"/>
      <c r="E952" s="412" t="s">
        <v>585</v>
      </c>
      <c r="F952" s="401">
        <v>34</v>
      </c>
      <c r="G952" s="402" t="s">
        <v>174</v>
      </c>
      <c r="H952" s="402" t="s">
        <v>550</v>
      </c>
      <c r="I952" s="519">
        <v>15</v>
      </c>
      <c r="J952" s="538">
        <v>123</v>
      </c>
      <c r="K952" s="529"/>
      <c r="L952" s="529"/>
    </row>
    <row r="953" spans="1:12" ht="14.1" customHeight="1">
      <c r="A953" s="402" t="s">
        <v>807</v>
      </c>
      <c r="B953" s="402" t="s">
        <v>808</v>
      </c>
      <c r="C953" s="405">
        <v>2</v>
      </c>
      <c r="D953" s="413"/>
      <c r="E953" s="412" t="s">
        <v>585</v>
      </c>
      <c r="F953" s="401">
        <v>35</v>
      </c>
      <c r="G953" s="402" t="s">
        <v>367</v>
      </c>
      <c r="H953" s="402" t="s">
        <v>596</v>
      </c>
      <c r="I953" s="519">
        <v>7.5</v>
      </c>
      <c r="J953" s="538">
        <v>205</v>
      </c>
      <c r="K953" s="529"/>
      <c r="L953" s="529"/>
    </row>
    <row r="954" spans="1:12" ht="14.1" customHeight="1">
      <c r="A954" s="402" t="s">
        <v>807</v>
      </c>
      <c r="B954" s="402" t="s">
        <v>808</v>
      </c>
      <c r="C954" s="405">
        <v>2</v>
      </c>
      <c r="D954" s="413"/>
      <c r="E954" s="412" t="s">
        <v>585</v>
      </c>
      <c r="F954" s="401">
        <v>36</v>
      </c>
      <c r="G954" s="402" t="s">
        <v>381</v>
      </c>
      <c r="H954" s="402" t="s">
        <v>551</v>
      </c>
      <c r="I954" s="519">
        <v>1.4</v>
      </c>
      <c r="J954" s="538" t="s">
        <v>198</v>
      </c>
      <c r="K954" s="529"/>
      <c r="L954" s="529"/>
    </row>
    <row r="955" spans="1:12" ht="14.1" customHeight="1">
      <c r="A955" s="402" t="s">
        <v>807</v>
      </c>
      <c r="B955" s="402" t="s">
        <v>808</v>
      </c>
      <c r="C955" s="405">
        <v>2</v>
      </c>
      <c r="D955" s="413"/>
      <c r="E955" s="412" t="s">
        <v>585</v>
      </c>
      <c r="F955" s="401">
        <v>37</v>
      </c>
      <c r="G955" s="402" t="s">
        <v>812</v>
      </c>
      <c r="H955" s="402" t="s">
        <v>550</v>
      </c>
      <c r="I955" s="519">
        <v>7.2</v>
      </c>
      <c r="J955" s="538">
        <v>82</v>
      </c>
      <c r="K955" s="529"/>
      <c r="L955" s="529"/>
    </row>
    <row r="956" spans="1:12" ht="14.1" customHeight="1">
      <c r="A956" s="402" t="s">
        <v>807</v>
      </c>
      <c r="B956" s="402" t="s">
        <v>808</v>
      </c>
      <c r="C956" s="405">
        <v>2</v>
      </c>
      <c r="D956" s="413"/>
      <c r="E956" s="412" t="s">
        <v>585</v>
      </c>
      <c r="F956" s="401">
        <v>38</v>
      </c>
      <c r="G956" s="402" t="s">
        <v>431</v>
      </c>
      <c r="H956" s="402" t="s">
        <v>550</v>
      </c>
      <c r="I956" s="519">
        <v>11.2</v>
      </c>
      <c r="J956" s="538">
        <v>123</v>
      </c>
      <c r="K956" s="529"/>
      <c r="L956" s="529"/>
    </row>
    <row r="957" spans="1:12" ht="14.1" customHeight="1">
      <c r="A957" s="402" t="s">
        <v>807</v>
      </c>
      <c r="B957" s="402" t="s">
        <v>808</v>
      </c>
      <c r="C957" s="405">
        <v>2</v>
      </c>
      <c r="D957" s="413"/>
      <c r="E957" s="412" t="s">
        <v>585</v>
      </c>
      <c r="F957" s="401">
        <v>39</v>
      </c>
      <c r="G957" s="402" t="s">
        <v>367</v>
      </c>
      <c r="H957" s="402" t="s">
        <v>550</v>
      </c>
      <c r="I957" s="519">
        <v>10.8</v>
      </c>
      <c r="J957" s="538">
        <v>205</v>
      </c>
      <c r="K957" s="529"/>
      <c r="L957" s="529"/>
    </row>
    <row r="958" spans="1:12" ht="14.1" customHeight="1">
      <c r="A958" s="402" t="s">
        <v>807</v>
      </c>
      <c r="B958" s="402" t="s">
        <v>808</v>
      </c>
      <c r="C958" s="405">
        <v>2</v>
      </c>
      <c r="D958" s="413"/>
      <c r="E958" s="412" t="s">
        <v>585</v>
      </c>
      <c r="F958" s="401">
        <v>40</v>
      </c>
      <c r="G958" s="402" t="s">
        <v>367</v>
      </c>
      <c r="H958" s="402" t="s">
        <v>551</v>
      </c>
      <c r="I958" s="519">
        <v>9.6</v>
      </c>
      <c r="J958" s="538">
        <v>205</v>
      </c>
      <c r="K958" s="529"/>
      <c r="L958" s="529"/>
    </row>
    <row r="959" spans="1:12" ht="14.1" customHeight="1">
      <c r="A959" s="402" t="s">
        <v>807</v>
      </c>
      <c r="B959" s="402" t="s">
        <v>808</v>
      </c>
      <c r="C959" s="405">
        <v>2</v>
      </c>
      <c r="D959" s="413"/>
      <c r="E959" s="412" t="s">
        <v>585</v>
      </c>
      <c r="F959" s="401">
        <v>41</v>
      </c>
      <c r="G959" s="402" t="s">
        <v>369</v>
      </c>
      <c r="H959" s="402" t="s">
        <v>550</v>
      </c>
      <c r="I959" s="519">
        <v>54</v>
      </c>
      <c r="J959" s="538">
        <v>205</v>
      </c>
      <c r="K959" s="529"/>
      <c r="L959" s="529"/>
    </row>
    <row r="960" spans="1:12" ht="14.1" customHeight="1">
      <c r="A960" s="402" t="s">
        <v>807</v>
      </c>
      <c r="B960" s="402" t="s">
        <v>808</v>
      </c>
      <c r="C960" s="405">
        <v>2</v>
      </c>
      <c r="D960" s="413"/>
      <c r="E960" s="412" t="s">
        <v>585</v>
      </c>
      <c r="F960" s="401">
        <v>42</v>
      </c>
      <c r="G960" s="402" t="s">
        <v>369</v>
      </c>
      <c r="H960" s="402" t="s">
        <v>550</v>
      </c>
      <c r="I960" s="519">
        <v>54</v>
      </c>
      <c r="J960" s="538">
        <v>205</v>
      </c>
      <c r="K960" s="529"/>
      <c r="L960" s="529"/>
    </row>
    <row r="961" spans="1:12" ht="14.1" customHeight="1">
      <c r="A961" s="402" t="s">
        <v>807</v>
      </c>
      <c r="B961" s="402" t="s">
        <v>808</v>
      </c>
      <c r="C961" s="405">
        <v>2</v>
      </c>
      <c r="D961" s="413"/>
      <c r="E961" s="412" t="s">
        <v>585</v>
      </c>
      <c r="F961" s="401">
        <v>43</v>
      </c>
      <c r="G961" s="402" t="s">
        <v>369</v>
      </c>
      <c r="H961" s="402" t="s">
        <v>550</v>
      </c>
      <c r="I961" s="519">
        <v>54</v>
      </c>
      <c r="J961" s="538">
        <v>205</v>
      </c>
      <c r="K961" s="529"/>
      <c r="L961" s="529"/>
    </row>
    <row r="962" spans="1:12" ht="14.1" customHeight="1">
      <c r="A962" s="402" t="s">
        <v>807</v>
      </c>
      <c r="B962" s="402" t="s">
        <v>808</v>
      </c>
      <c r="C962" s="405">
        <v>2</v>
      </c>
      <c r="D962" s="413"/>
      <c r="E962" s="412" t="s">
        <v>585</v>
      </c>
      <c r="F962" s="401">
        <v>44</v>
      </c>
      <c r="G962" s="402" t="s">
        <v>369</v>
      </c>
      <c r="H962" s="402" t="s">
        <v>550</v>
      </c>
      <c r="I962" s="519">
        <v>54</v>
      </c>
      <c r="J962" s="538">
        <v>205</v>
      </c>
      <c r="K962" s="529"/>
      <c r="L962" s="529"/>
    </row>
    <row r="963" spans="1:12" ht="14.1" customHeight="1">
      <c r="A963" s="402" t="s">
        <v>807</v>
      </c>
      <c r="B963" s="402" t="s">
        <v>808</v>
      </c>
      <c r="C963" s="405">
        <v>2</v>
      </c>
      <c r="D963" s="413"/>
      <c r="E963" s="412" t="s">
        <v>585</v>
      </c>
      <c r="F963" s="401">
        <v>45</v>
      </c>
      <c r="G963" s="402" t="s">
        <v>369</v>
      </c>
      <c r="H963" s="402" t="s">
        <v>550</v>
      </c>
      <c r="I963" s="519">
        <v>54</v>
      </c>
      <c r="J963" s="538">
        <v>205</v>
      </c>
      <c r="K963" s="529"/>
      <c r="L963" s="529"/>
    </row>
    <row r="964" spans="1:12" ht="14.1" customHeight="1">
      <c r="A964" s="402" t="s">
        <v>807</v>
      </c>
      <c r="B964" s="402" t="s">
        <v>808</v>
      </c>
      <c r="C964" s="405">
        <v>2</v>
      </c>
      <c r="D964" s="413"/>
      <c r="E964" s="412" t="s">
        <v>585</v>
      </c>
      <c r="F964" s="401">
        <v>46</v>
      </c>
      <c r="G964" s="402" t="s">
        <v>369</v>
      </c>
      <c r="H964" s="402" t="s">
        <v>550</v>
      </c>
      <c r="I964" s="519">
        <v>54</v>
      </c>
      <c r="J964" s="538">
        <v>205</v>
      </c>
      <c r="K964" s="529"/>
      <c r="L964" s="529"/>
    </row>
    <row r="965" spans="1:12" ht="14.1" customHeight="1">
      <c r="A965" s="402" t="s">
        <v>807</v>
      </c>
      <c r="B965" s="402" t="s">
        <v>808</v>
      </c>
      <c r="C965" s="405">
        <v>2</v>
      </c>
      <c r="D965" s="413"/>
      <c r="E965" s="412" t="s">
        <v>585</v>
      </c>
      <c r="F965" s="401"/>
      <c r="G965" s="402" t="s">
        <v>813</v>
      </c>
      <c r="H965" s="402" t="s">
        <v>550</v>
      </c>
      <c r="I965" s="519"/>
      <c r="J965" s="538" t="s">
        <v>198</v>
      </c>
      <c r="K965" s="529"/>
      <c r="L965" s="529"/>
    </row>
    <row r="966" spans="1:12" ht="14.1" customHeight="1">
      <c r="A966" s="402" t="s">
        <v>807</v>
      </c>
      <c r="B966" s="402" t="s">
        <v>808</v>
      </c>
      <c r="C966" s="405">
        <v>2</v>
      </c>
      <c r="D966" s="413"/>
      <c r="E966" s="412" t="s">
        <v>585</v>
      </c>
      <c r="F966" s="401"/>
      <c r="G966" s="402" t="s">
        <v>813</v>
      </c>
      <c r="H966" s="402" t="s">
        <v>550</v>
      </c>
      <c r="I966" s="519"/>
      <c r="J966" s="538" t="s">
        <v>198</v>
      </c>
      <c r="K966" s="529"/>
      <c r="L966" s="529"/>
    </row>
    <row r="967" spans="1:12" ht="14.1" customHeight="1">
      <c r="A967" s="402" t="s">
        <v>807</v>
      </c>
      <c r="B967" s="402" t="s">
        <v>808</v>
      </c>
      <c r="C967" s="405">
        <v>2</v>
      </c>
      <c r="D967" s="413"/>
      <c r="E967" s="412" t="s">
        <v>585</v>
      </c>
      <c r="F967" s="401">
        <v>47</v>
      </c>
      <c r="G967" s="402" t="s">
        <v>367</v>
      </c>
      <c r="H967" s="402" t="s">
        <v>816</v>
      </c>
      <c r="I967" s="519">
        <v>10.199999999999999</v>
      </c>
      <c r="J967" s="538">
        <v>205</v>
      </c>
      <c r="K967" s="529"/>
      <c r="L967" s="529"/>
    </row>
    <row r="968" spans="1:12" ht="14.1" customHeight="1">
      <c r="A968" s="402" t="s">
        <v>807</v>
      </c>
      <c r="B968" s="402" t="s">
        <v>808</v>
      </c>
      <c r="C968" s="405">
        <v>2</v>
      </c>
      <c r="D968" s="413"/>
      <c r="E968" s="412" t="s">
        <v>585</v>
      </c>
      <c r="F968" s="401">
        <v>48</v>
      </c>
      <c r="G968" s="402" t="s">
        <v>431</v>
      </c>
      <c r="H968" s="402" t="s">
        <v>550</v>
      </c>
      <c r="I968" s="519">
        <v>16.2</v>
      </c>
      <c r="J968" s="538">
        <v>123</v>
      </c>
      <c r="K968" s="529"/>
      <c r="L968" s="529"/>
    </row>
    <row r="969" spans="1:12" ht="14.1" customHeight="1">
      <c r="A969" s="402" t="s">
        <v>807</v>
      </c>
      <c r="B969" s="402" t="s">
        <v>808</v>
      </c>
      <c r="C969" s="405">
        <v>2</v>
      </c>
      <c r="D969" s="413"/>
      <c r="E969" s="412" t="s">
        <v>585</v>
      </c>
      <c r="F969" s="401">
        <v>49</v>
      </c>
      <c r="G969" s="402" t="s">
        <v>409</v>
      </c>
      <c r="H969" s="402" t="s">
        <v>552</v>
      </c>
      <c r="I969" s="519">
        <v>124</v>
      </c>
      <c r="J969" s="538">
        <v>205</v>
      </c>
      <c r="K969" s="529"/>
      <c r="L969" s="529"/>
    </row>
    <row r="970" spans="1:12" ht="14.1" customHeight="1">
      <c r="A970" s="402" t="s">
        <v>807</v>
      </c>
      <c r="B970" s="402" t="s">
        <v>808</v>
      </c>
      <c r="C970" s="405">
        <v>2</v>
      </c>
      <c r="D970" s="413"/>
      <c r="E970" s="412" t="s">
        <v>585</v>
      </c>
      <c r="F970" s="401">
        <v>50</v>
      </c>
      <c r="G970" s="402" t="s">
        <v>367</v>
      </c>
      <c r="H970" s="402" t="s">
        <v>816</v>
      </c>
      <c r="I970" s="519">
        <v>13.7</v>
      </c>
      <c r="J970" s="538">
        <v>205</v>
      </c>
      <c r="K970" s="529"/>
      <c r="L970" s="529"/>
    </row>
    <row r="971" spans="1:12" ht="14.1" customHeight="1">
      <c r="A971" s="402" t="s">
        <v>807</v>
      </c>
      <c r="B971" s="402" t="s">
        <v>808</v>
      </c>
      <c r="C971" s="405">
        <v>2</v>
      </c>
      <c r="D971" s="413"/>
      <c r="E971" s="412" t="s">
        <v>585</v>
      </c>
      <c r="F971" s="401">
        <v>51</v>
      </c>
      <c r="G971" s="402" t="s">
        <v>423</v>
      </c>
      <c r="H971" s="402" t="s">
        <v>816</v>
      </c>
      <c r="I971" s="519">
        <v>4.5</v>
      </c>
      <c r="J971" s="538">
        <v>205</v>
      </c>
      <c r="K971" s="529"/>
      <c r="L971" s="529"/>
    </row>
    <row r="972" spans="1:12" ht="14.1" customHeight="1">
      <c r="A972" s="402" t="s">
        <v>807</v>
      </c>
      <c r="B972" s="402" t="s">
        <v>808</v>
      </c>
      <c r="C972" s="405">
        <v>2</v>
      </c>
      <c r="D972" s="413"/>
      <c r="E972" s="412" t="s">
        <v>585</v>
      </c>
      <c r="F972" s="401">
        <v>52</v>
      </c>
      <c r="G972" s="402" t="s">
        <v>814</v>
      </c>
      <c r="H972" s="402" t="s">
        <v>552</v>
      </c>
      <c r="I972" s="519">
        <v>39.6</v>
      </c>
      <c r="J972" s="538">
        <v>123</v>
      </c>
      <c r="K972" s="529"/>
      <c r="L972" s="529"/>
    </row>
    <row r="973" spans="1:12" ht="14.1" customHeight="1">
      <c r="A973" s="402" t="s">
        <v>807</v>
      </c>
      <c r="B973" s="402" t="s">
        <v>808</v>
      </c>
      <c r="C973" s="405">
        <v>2</v>
      </c>
      <c r="D973" s="413"/>
      <c r="E973" s="412" t="s">
        <v>585</v>
      </c>
      <c r="F973" s="401">
        <v>53</v>
      </c>
      <c r="G973" s="402" t="s">
        <v>369</v>
      </c>
      <c r="H973" s="402" t="s">
        <v>552</v>
      </c>
      <c r="I973" s="519">
        <v>55</v>
      </c>
      <c r="J973" s="538">
        <v>205</v>
      </c>
      <c r="K973" s="529"/>
      <c r="L973" s="529"/>
    </row>
    <row r="974" spans="1:12" ht="14.1" customHeight="1">
      <c r="A974" s="402" t="s">
        <v>807</v>
      </c>
      <c r="B974" s="402" t="s">
        <v>808</v>
      </c>
      <c r="C974" s="405">
        <v>2</v>
      </c>
      <c r="D974" s="413"/>
      <c r="E974" s="412" t="s">
        <v>585</v>
      </c>
      <c r="F974" s="401">
        <v>54</v>
      </c>
      <c r="G974" s="402" t="s">
        <v>815</v>
      </c>
      <c r="H974" s="402" t="s">
        <v>550</v>
      </c>
      <c r="I974" s="519">
        <v>13.3</v>
      </c>
      <c r="J974" s="538">
        <v>123</v>
      </c>
      <c r="K974" s="529"/>
      <c r="L974" s="529"/>
    </row>
    <row r="975" spans="1:12" ht="14.1" customHeight="1">
      <c r="A975" s="402" t="s">
        <v>807</v>
      </c>
      <c r="B975" s="402" t="s">
        <v>808</v>
      </c>
      <c r="C975" s="405">
        <v>2</v>
      </c>
      <c r="D975" s="413"/>
      <c r="E975" s="412" t="s">
        <v>585</v>
      </c>
      <c r="F975" s="401">
        <v>55</v>
      </c>
      <c r="G975" s="402" t="s">
        <v>369</v>
      </c>
      <c r="H975" s="402" t="s">
        <v>552</v>
      </c>
      <c r="I975" s="519">
        <v>55</v>
      </c>
      <c r="J975" s="538">
        <v>205</v>
      </c>
      <c r="K975" s="529"/>
      <c r="L975" s="529"/>
    </row>
    <row r="976" spans="1:12" ht="14.1" customHeight="1">
      <c r="A976" s="402" t="s">
        <v>807</v>
      </c>
      <c r="B976" s="402" t="s">
        <v>808</v>
      </c>
      <c r="C976" s="405">
        <v>2</v>
      </c>
      <c r="D976" s="413"/>
      <c r="E976" s="412" t="s">
        <v>585</v>
      </c>
      <c r="F976" s="401">
        <v>56</v>
      </c>
      <c r="G976" s="402" t="s">
        <v>369</v>
      </c>
      <c r="H976" s="402" t="s">
        <v>552</v>
      </c>
      <c r="I976" s="519">
        <v>55</v>
      </c>
      <c r="J976" s="538">
        <v>205</v>
      </c>
      <c r="K976" s="529"/>
      <c r="L976" s="529"/>
    </row>
    <row r="977" spans="1:12" ht="14.1" customHeight="1">
      <c r="A977" s="402" t="s">
        <v>807</v>
      </c>
      <c r="B977" s="402" t="s">
        <v>808</v>
      </c>
      <c r="C977" s="405">
        <v>2</v>
      </c>
      <c r="D977" s="413"/>
      <c r="E977" s="412" t="s">
        <v>585</v>
      </c>
      <c r="F977" s="401">
        <v>57</v>
      </c>
      <c r="G977" s="402" t="s">
        <v>369</v>
      </c>
      <c r="H977" s="402" t="s">
        <v>552</v>
      </c>
      <c r="I977" s="519">
        <v>55</v>
      </c>
      <c r="J977" s="538">
        <v>205</v>
      </c>
      <c r="K977" s="529"/>
      <c r="L977" s="529"/>
    </row>
    <row r="978" spans="1:12" ht="14.1" customHeight="1">
      <c r="A978" s="402" t="s">
        <v>807</v>
      </c>
      <c r="B978" s="402" t="s">
        <v>808</v>
      </c>
      <c r="C978" s="405">
        <v>2</v>
      </c>
      <c r="D978" s="413"/>
      <c r="E978" s="412" t="s">
        <v>585</v>
      </c>
      <c r="F978" s="401">
        <v>58</v>
      </c>
      <c r="G978" s="402" t="s">
        <v>267</v>
      </c>
      <c r="H978" s="402" t="s">
        <v>550</v>
      </c>
      <c r="I978" s="519">
        <v>6.3</v>
      </c>
      <c r="J978" s="538">
        <v>205</v>
      </c>
      <c r="K978" s="529"/>
      <c r="L978" s="529"/>
    </row>
    <row r="979" spans="1:12" ht="14.1" customHeight="1">
      <c r="A979" s="402" t="s">
        <v>817</v>
      </c>
      <c r="B979" s="402" t="s">
        <v>818</v>
      </c>
      <c r="C979" s="405">
        <v>2</v>
      </c>
      <c r="D979" s="413"/>
      <c r="E979" s="412" t="s">
        <v>585</v>
      </c>
      <c r="F979" s="401">
        <v>1</v>
      </c>
      <c r="G979" s="402" t="s">
        <v>267</v>
      </c>
      <c r="H979" s="402" t="s">
        <v>550</v>
      </c>
      <c r="I979" s="519">
        <v>4.4000000000000004</v>
      </c>
      <c r="J979" s="538">
        <v>205</v>
      </c>
      <c r="K979" s="529"/>
      <c r="L979" s="529"/>
    </row>
    <row r="980" spans="1:12" ht="14.1" customHeight="1">
      <c r="A980" s="402" t="s">
        <v>817</v>
      </c>
      <c r="B980" s="402" t="s">
        <v>818</v>
      </c>
      <c r="C980" s="405">
        <v>2</v>
      </c>
      <c r="D980" s="413"/>
      <c r="E980" s="412" t="s">
        <v>585</v>
      </c>
      <c r="F980" s="401">
        <v>2</v>
      </c>
      <c r="G980" s="402" t="s">
        <v>409</v>
      </c>
      <c r="H980" s="402" t="s">
        <v>552</v>
      </c>
      <c r="I980" s="519">
        <v>115</v>
      </c>
      <c r="J980" s="538">
        <v>205</v>
      </c>
      <c r="K980" s="529"/>
      <c r="L980" s="529"/>
    </row>
    <row r="981" spans="1:12" ht="14.1" customHeight="1">
      <c r="A981" s="402" t="s">
        <v>817</v>
      </c>
      <c r="B981" s="402" t="s">
        <v>818</v>
      </c>
      <c r="C981" s="405">
        <v>2</v>
      </c>
      <c r="D981" s="413"/>
      <c r="E981" s="412" t="s">
        <v>585</v>
      </c>
      <c r="F981" s="401">
        <v>3</v>
      </c>
      <c r="G981" s="402" t="s">
        <v>367</v>
      </c>
      <c r="H981" s="402" t="s">
        <v>551</v>
      </c>
      <c r="I981" s="519">
        <v>10.5</v>
      </c>
      <c r="J981" s="538">
        <v>205</v>
      </c>
      <c r="K981" s="529"/>
      <c r="L981" s="529"/>
    </row>
    <row r="982" spans="1:12" ht="14.1" customHeight="1">
      <c r="A982" s="402" t="s">
        <v>817</v>
      </c>
      <c r="B982" s="402" t="s">
        <v>818</v>
      </c>
      <c r="C982" s="405">
        <v>2</v>
      </c>
      <c r="D982" s="413"/>
      <c r="E982" s="412" t="s">
        <v>585</v>
      </c>
      <c r="F982" s="401">
        <v>4</v>
      </c>
      <c r="G982" s="402" t="s">
        <v>367</v>
      </c>
      <c r="H982" s="402" t="s">
        <v>551</v>
      </c>
      <c r="I982" s="519">
        <v>10.5</v>
      </c>
      <c r="J982" s="538">
        <v>205</v>
      </c>
      <c r="K982" s="529"/>
      <c r="L982" s="529"/>
    </row>
    <row r="983" spans="1:12" ht="14.1" customHeight="1">
      <c r="A983" s="402" t="s">
        <v>817</v>
      </c>
      <c r="B983" s="402" t="s">
        <v>818</v>
      </c>
      <c r="C983" s="405">
        <v>2</v>
      </c>
      <c r="D983" s="413"/>
      <c r="E983" s="412" t="s">
        <v>585</v>
      </c>
      <c r="F983" s="401">
        <v>5</v>
      </c>
      <c r="G983" s="402" t="s">
        <v>369</v>
      </c>
      <c r="H983" s="402" t="s">
        <v>552</v>
      </c>
      <c r="I983" s="519">
        <v>52.5</v>
      </c>
      <c r="J983" s="538">
        <v>205</v>
      </c>
      <c r="K983" s="529"/>
      <c r="L983" s="529"/>
    </row>
    <row r="984" spans="1:12" ht="14.1" customHeight="1">
      <c r="A984" s="402" t="s">
        <v>817</v>
      </c>
      <c r="B984" s="402" t="s">
        <v>818</v>
      </c>
      <c r="C984" s="405">
        <v>2</v>
      </c>
      <c r="D984" s="413"/>
      <c r="E984" s="412" t="s">
        <v>585</v>
      </c>
      <c r="F984" s="401">
        <v>6</v>
      </c>
      <c r="G984" s="402" t="s">
        <v>369</v>
      </c>
      <c r="H984" s="402" t="s">
        <v>552</v>
      </c>
      <c r="I984" s="519">
        <v>52.5</v>
      </c>
      <c r="J984" s="538">
        <v>205</v>
      </c>
      <c r="K984" s="529"/>
      <c r="L984" s="529"/>
    </row>
    <row r="985" spans="1:12" ht="14.1" customHeight="1">
      <c r="A985" s="402" t="s">
        <v>817</v>
      </c>
      <c r="B985" s="402" t="s">
        <v>818</v>
      </c>
      <c r="C985" s="405">
        <v>2</v>
      </c>
      <c r="D985" s="413"/>
      <c r="E985" s="412" t="s">
        <v>585</v>
      </c>
      <c r="F985" s="401">
        <v>7</v>
      </c>
      <c r="G985" s="402" t="s">
        <v>573</v>
      </c>
      <c r="H985" s="402" t="s">
        <v>552</v>
      </c>
      <c r="I985" s="519">
        <v>112.5</v>
      </c>
      <c r="J985" s="538">
        <v>205</v>
      </c>
      <c r="K985" s="529"/>
      <c r="L985" s="529"/>
    </row>
    <row r="986" spans="1:12" ht="14.1" customHeight="1">
      <c r="A986" s="402" t="s">
        <v>817</v>
      </c>
      <c r="B986" s="402" t="s">
        <v>818</v>
      </c>
      <c r="C986" s="405">
        <v>2</v>
      </c>
      <c r="D986" s="413"/>
      <c r="E986" s="412" t="s">
        <v>585</v>
      </c>
      <c r="F986" s="401">
        <v>8</v>
      </c>
      <c r="G986" s="402" t="s">
        <v>369</v>
      </c>
      <c r="H986" s="402" t="s">
        <v>552</v>
      </c>
      <c r="I986" s="519">
        <v>67.5</v>
      </c>
      <c r="J986" s="538">
        <v>205</v>
      </c>
      <c r="K986" s="529"/>
      <c r="L986" s="529"/>
    </row>
    <row r="987" spans="1:12" ht="14.1" customHeight="1">
      <c r="A987" s="402" t="s">
        <v>817</v>
      </c>
      <c r="B987" s="402" t="s">
        <v>818</v>
      </c>
      <c r="C987" s="405">
        <v>2</v>
      </c>
      <c r="D987" s="413"/>
      <c r="E987" s="412" t="s">
        <v>585</v>
      </c>
      <c r="F987" s="401">
        <v>9</v>
      </c>
      <c r="G987" s="402" t="s">
        <v>267</v>
      </c>
      <c r="H987" s="402" t="s">
        <v>550</v>
      </c>
      <c r="I987" s="519">
        <v>18</v>
      </c>
      <c r="J987" s="538">
        <v>205</v>
      </c>
      <c r="K987" s="529"/>
      <c r="L987" s="529"/>
    </row>
    <row r="988" spans="1:12" ht="14.1" customHeight="1">
      <c r="A988" s="402" t="s">
        <v>817</v>
      </c>
      <c r="B988" s="402" t="s">
        <v>818</v>
      </c>
      <c r="C988" s="405">
        <v>2</v>
      </c>
      <c r="D988" s="413"/>
      <c r="E988" s="412" t="s">
        <v>585</v>
      </c>
      <c r="F988" s="401">
        <v>11</v>
      </c>
      <c r="G988" s="402" t="s">
        <v>460</v>
      </c>
      <c r="H988" s="402" t="s">
        <v>550</v>
      </c>
      <c r="I988" s="519">
        <v>56</v>
      </c>
      <c r="J988" s="538">
        <v>205</v>
      </c>
      <c r="K988" s="529"/>
      <c r="L988" s="529"/>
    </row>
    <row r="989" spans="1:12" ht="14.1" customHeight="1">
      <c r="A989" s="402" t="s">
        <v>817</v>
      </c>
      <c r="B989" s="402" t="s">
        <v>818</v>
      </c>
      <c r="C989" s="405">
        <v>2</v>
      </c>
      <c r="D989" s="413"/>
      <c r="E989" s="412" t="s">
        <v>585</v>
      </c>
      <c r="F989" s="401">
        <v>17</v>
      </c>
      <c r="G989" s="402" t="s">
        <v>369</v>
      </c>
      <c r="H989" s="402" t="s">
        <v>552</v>
      </c>
      <c r="I989" s="519">
        <v>52.5</v>
      </c>
      <c r="J989" s="538">
        <v>205</v>
      </c>
      <c r="K989" s="529"/>
      <c r="L989" s="529"/>
    </row>
    <row r="990" spans="1:12" ht="14.1" customHeight="1">
      <c r="A990" s="402" t="s">
        <v>817</v>
      </c>
      <c r="B990" s="402" t="s">
        <v>818</v>
      </c>
      <c r="C990" s="405">
        <v>2</v>
      </c>
      <c r="D990" s="413"/>
      <c r="E990" s="412" t="s">
        <v>585</v>
      </c>
      <c r="F990" s="401">
        <v>18</v>
      </c>
      <c r="G990" s="402" t="s">
        <v>367</v>
      </c>
      <c r="H990" s="402" t="s">
        <v>551</v>
      </c>
      <c r="I990" s="519">
        <v>5</v>
      </c>
      <c r="J990" s="538">
        <v>205</v>
      </c>
      <c r="K990" s="529"/>
      <c r="L990" s="529"/>
    </row>
    <row r="991" spans="1:12" ht="14.1" customHeight="1">
      <c r="A991" s="402" t="s">
        <v>817</v>
      </c>
      <c r="B991" s="402" t="s">
        <v>818</v>
      </c>
      <c r="C991" s="405">
        <v>2</v>
      </c>
      <c r="D991" s="413"/>
      <c r="E991" s="412" t="s">
        <v>585</v>
      </c>
      <c r="F991" s="401">
        <v>19</v>
      </c>
      <c r="G991" s="402" t="s">
        <v>367</v>
      </c>
      <c r="H991" s="402" t="s">
        <v>551</v>
      </c>
      <c r="I991" s="519">
        <v>6</v>
      </c>
      <c r="J991" s="538">
        <v>205</v>
      </c>
      <c r="K991" s="529"/>
      <c r="L991" s="529"/>
    </row>
    <row r="992" spans="1:12" ht="14.1" customHeight="1">
      <c r="A992" s="402" t="s">
        <v>817</v>
      </c>
      <c r="B992" s="402" t="s">
        <v>818</v>
      </c>
      <c r="C992" s="405">
        <v>2</v>
      </c>
      <c r="D992" s="413"/>
      <c r="E992" s="412" t="s">
        <v>585</v>
      </c>
      <c r="F992" s="401">
        <v>20</v>
      </c>
      <c r="G992" s="402" t="s">
        <v>369</v>
      </c>
      <c r="H992" s="402" t="s">
        <v>552</v>
      </c>
      <c r="I992" s="519">
        <v>66</v>
      </c>
      <c r="J992" s="538">
        <v>205</v>
      </c>
      <c r="K992" s="529"/>
      <c r="L992" s="529"/>
    </row>
    <row r="993" spans="1:12" ht="14.1" customHeight="1">
      <c r="A993" s="402" t="s">
        <v>817</v>
      </c>
      <c r="B993" s="402" t="s">
        <v>818</v>
      </c>
      <c r="C993" s="405">
        <v>2</v>
      </c>
      <c r="D993" s="413"/>
      <c r="E993" s="412" t="s">
        <v>585</v>
      </c>
      <c r="F993" s="401">
        <v>21</v>
      </c>
      <c r="G993" s="402" t="s">
        <v>368</v>
      </c>
      <c r="H993" s="402" t="s">
        <v>551</v>
      </c>
      <c r="I993" s="519">
        <v>4.8</v>
      </c>
      <c r="J993" s="538" t="s">
        <v>198</v>
      </c>
      <c r="K993" s="529"/>
      <c r="L993" s="529"/>
    </row>
    <row r="994" spans="1:12" ht="14.1" customHeight="1">
      <c r="A994" s="402" t="s">
        <v>817</v>
      </c>
      <c r="B994" s="402" t="s">
        <v>818</v>
      </c>
      <c r="C994" s="405">
        <v>2</v>
      </c>
      <c r="D994" s="413"/>
      <c r="E994" s="412" t="s">
        <v>585</v>
      </c>
      <c r="F994" s="401">
        <v>22</v>
      </c>
      <c r="G994" s="402" t="s">
        <v>583</v>
      </c>
      <c r="H994" s="402" t="s">
        <v>551</v>
      </c>
      <c r="I994" s="519">
        <v>1.6</v>
      </c>
      <c r="J994" s="538">
        <v>205</v>
      </c>
      <c r="K994" s="529"/>
      <c r="L994" s="529"/>
    </row>
    <row r="995" spans="1:12" ht="14.1" customHeight="1">
      <c r="A995" s="402" t="s">
        <v>817</v>
      </c>
      <c r="B995" s="402" t="s">
        <v>818</v>
      </c>
      <c r="C995" s="405">
        <v>2</v>
      </c>
      <c r="D995" s="413"/>
      <c r="E995" s="412" t="s">
        <v>585</v>
      </c>
      <c r="F995" s="401">
        <v>23</v>
      </c>
      <c r="G995" s="402" t="s">
        <v>415</v>
      </c>
      <c r="H995" s="402" t="s">
        <v>550</v>
      </c>
      <c r="I995" s="519">
        <v>10.5</v>
      </c>
      <c r="J995" s="538">
        <v>123</v>
      </c>
      <c r="K995" s="529"/>
      <c r="L995" s="529"/>
    </row>
    <row r="996" spans="1:12" ht="14.1" customHeight="1">
      <c r="A996" s="402" t="s">
        <v>817</v>
      </c>
      <c r="B996" s="402" t="s">
        <v>818</v>
      </c>
      <c r="C996" s="405">
        <v>2</v>
      </c>
      <c r="D996" s="413"/>
      <c r="E996" s="412" t="s">
        <v>585</v>
      </c>
      <c r="F996" s="401">
        <v>24</v>
      </c>
      <c r="G996" s="402" t="s">
        <v>369</v>
      </c>
      <c r="H996" s="402" t="s">
        <v>552</v>
      </c>
      <c r="I996" s="519">
        <v>64</v>
      </c>
      <c r="J996" s="538">
        <v>205</v>
      </c>
      <c r="K996" s="529"/>
      <c r="L996" s="529"/>
    </row>
    <row r="997" spans="1:12" ht="14.1" customHeight="1">
      <c r="A997" s="402" t="s">
        <v>817</v>
      </c>
      <c r="B997" s="402" t="s">
        <v>818</v>
      </c>
      <c r="C997" s="405">
        <v>2</v>
      </c>
      <c r="D997" s="413"/>
      <c r="E997" s="412" t="s">
        <v>585</v>
      </c>
      <c r="F997" s="401">
        <v>25</v>
      </c>
      <c r="G997" s="402" t="s">
        <v>367</v>
      </c>
      <c r="H997" s="402" t="s">
        <v>596</v>
      </c>
      <c r="I997" s="519">
        <v>5</v>
      </c>
      <c r="J997" s="538">
        <v>205</v>
      </c>
      <c r="K997" s="529"/>
      <c r="L997" s="529"/>
    </row>
    <row r="998" spans="1:12" ht="14.1" customHeight="1">
      <c r="A998" s="402" t="s">
        <v>817</v>
      </c>
      <c r="B998" s="402" t="s">
        <v>818</v>
      </c>
      <c r="C998" s="405">
        <v>2</v>
      </c>
      <c r="D998" s="413"/>
      <c r="E998" s="412" t="s">
        <v>585</v>
      </c>
      <c r="F998" s="401">
        <v>26</v>
      </c>
      <c r="G998" s="402" t="s">
        <v>367</v>
      </c>
      <c r="H998" s="402" t="s">
        <v>596</v>
      </c>
      <c r="I998" s="519">
        <v>6</v>
      </c>
      <c r="J998" s="538">
        <v>205</v>
      </c>
      <c r="K998" s="529"/>
      <c r="L998" s="529"/>
    </row>
    <row r="999" spans="1:12" ht="14.1" customHeight="1">
      <c r="A999" s="402" t="s">
        <v>817</v>
      </c>
      <c r="B999" s="402" t="s">
        <v>818</v>
      </c>
      <c r="C999" s="405">
        <v>2</v>
      </c>
      <c r="D999" s="413"/>
      <c r="E999" s="412" t="s">
        <v>585</v>
      </c>
      <c r="F999" s="401">
        <v>27</v>
      </c>
      <c r="G999" s="402" t="s">
        <v>369</v>
      </c>
      <c r="H999" s="402" t="s">
        <v>552</v>
      </c>
      <c r="I999" s="519">
        <v>66.5</v>
      </c>
      <c r="J999" s="538">
        <v>205</v>
      </c>
      <c r="K999" s="529"/>
      <c r="L999" s="529"/>
    </row>
    <row r="1000" spans="1:12" ht="14.1" customHeight="1">
      <c r="A1000" s="402" t="s">
        <v>817</v>
      </c>
      <c r="B1000" s="402" t="s">
        <v>818</v>
      </c>
      <c r="C1000" s="405">
        <v>2</v>
      </c>
      <c r="D1000" s="413"/>
      <c r="E1000" s="412" t="s">
        <v>585</v>
      </c>
      <c r="F1000" s="401">
        <v>28</v>
      </c>
      <c r="G1000" s="402" t="s">
        <v>267</v>
      </c>
      <c r="H1000" s="402" t="s">
        <v>550</v>
      </c>
      <c r="I1000" s="519">
        <v>12.6</v>
      </c>
      <c r="J1000" s="538">
        <v>205</v>
      </c>
      <c r="K1000" s="529"/>
      <c r="L1000" s="529"/>
    </row>
    <row r="1001" spans="1:12" ht="14.1" customHeight="1">
      <c r="A1001" s="402" t="s">
        <v>817</v>
      </c>
      <c r="B1001" s="402" t="s">
        <v>818</v>
      </c>
      <c r="C1001" s="405">
        <v>2</v>
      </c>
      <c r="D1001" s="413"/>
      <c r="E1001" s="412" t="s">
        <v>585</v>
      </c>
      <c r="F1001" s="401">
        <v>29</v>
      </c>
      <c r="G1001" s="402" t="s">
        <v>368</v>
      </c>
      <c r="H1001" s="402" t="s">
        <v>551</v>
      </c>
      <c r="I1001" s="519">
        <v>5.4</v>
      </c>
      <c r="J1001" s="538" t="s">
        <v>198</v>
      </c>
      <c r="K1001" s="529"/>
      <c r="L1001" s="529"/>
    </row>
    <row r="1002" spans="1:12" ht="14.1" customHeight="1">
      <c r="A1002" s="402" t="s">
        <v>817</v>
      </c>
      <c r="B1002" s="402" t="s">
        <v>818</v>
      </c>
      <c r="C1002" s="405">
        <v>2</v>
      </c>
      <c r="D1002" s="413"/>
      <c r="E1002" s="412" t="s">
        <v>585</v>
      </c>
      <c r="F1002" s="401">
        <v>30</v>
      </c>
      <c r="G1002" s="402" t="s">
        <v>367</v>
      </c>
      <c r="H1002" s="402" t="s">
        <v>596</v>
      </c>
      <c r="I1002" s="519">
        <v>7.2</v>
      </c>
      <c r="J1002" s="538">
        <v>205</v>
      </c>
      <c r="K1002" s="529"/>
      <c r="L1002" s="529"/>
    </row>
    <row r="1003" spans="1:12" ht="14.1" customHeight="1">
      <c r="A1003" s="402" t="s">
        <v>817</v>
      </c>
      <c r="B1003" s="402" t="s">
        <v>818</v>
      </c>
      <c r="C1003" s="405">
        <v>2</v>
      </c>
      <c r="D1003" s="413"/>
      <c r="E1003" s="412" t="s">
        <v>585</v>
      </c>
      <c r="F1003" s="401">
        <v>31</v>
      </c>
      <c r="G1003" s="402" t="s">
        <v>368</v>
      </c>
      <c r="H1003" s="402" t="s">
        <v>551</v>
      </c>
      <c r="I1003" s="519">
        <v>6</v>
      </c>
      <c r="J1003" s="538" t="s">
        <v>198</v>
      </c>
      <c r="K1003" s="529"/>
      <c r="L1003" s="529"/>
    </row>
    <row r="1004" spans="1:12" ht="14.1" customHeight="1">
      <c r="A1004" s="402" t="s">
        <v>817</v>
      </c>
      <c r="B1004" s="402" t="s">
        <v>818</v>
      </c>
      <c r="C1004" s="405">
        <v>2</v>
      </c>
      <c r="D1004" s="413"/>
      <c r="E1004" s="412" t="s">
        <v>585</v>
      </c>
      <c r="F1004" s="401">
        <v>32</v>
      </c>
      <c r="G1004" s="402" t="s">
        <v>369</v>
      </c>
      <c r="H1004" s="402" t="s">
        <v>552</v>
      </c>
      <c r="I1004" s="519">
        <v>64</v>
      </c>
      <c r="J1004" s="538">
        <v>205</v>
      </c>
      <c r="K1004" s="529"/>
      <c r="L1004" s="529"/>
    </row>
    <row r="1005" spans="1:12" ht="14.1" customHeight="1">
      <c r="A1005" s="402" t="s">
        <v>817</v>
      </c>
      <c r="B1005" s="402" t="s">
        <v>818</v>
      </c>
      <c r="C1005" s="405">
        <v>2</v>
      </c>
      <c r="D1005" s="413"/>
      <c r="E1005" s="412" t="s">
        <v>585</v>
      </c>
      <c r="F1005" s="401">
        <v>33</v>
      </c>
      <c r="G1005" s="402" t="s">
        <v>310</v>
      </c>
      <c r="H1005" s="402" t="s">
        <v>795</v>
      </c>
      <c r="I1005" s="519">
        <v>82</v>
      </c>
      <c r="J1005" s="538">
        <v>205</v>
      </c>
      <c r="K1005" s="529"/>
      <c r="L1005" s="529"/>
    </row>
    <row r="1006" spans="1:12" ht="14.1" customHeight="1">
      <c r="A1006" s="402" t="s">
        <v>817</v>
      </c>
      <c r="B1006" s="402" t="s">
        <v>818</v>
      </c>
      <c r="C1006" s="405">
        <v>2</v>
      </c>
      <c r="D1006" s="413"/>
      <c r="E1006" s="412" t="s">
        <v>585</v>
      </c>
      <c r="F1006" s="401">
        <v>34</v>
      </c>
      <c r="G1006" s="402" t="s">
        <v>368</v>
      </c>
      <c r="H1006" s="402" t="s">
        <v>551</v>
      </c>
      <c r="I1006" s="519">
        <v>7</v>
      </c>
      <c r="J1006" s="538">
        <v>41</v>
      </c>
      <c r="K1006" s="529"/>
      <c r="L1006" s="529"/>
    </row>
    <row r="1007" spans="1:12" ht="14.1" customHeight="1">
      <c r="A1007" s="402" t="s">
        <v>817</v>
      </c>
      <c r="B1007" s="402" t="s">
        <v>818</v>
      </c>
      <c r="C1007" s="405">
        <v>2</v>
      </c>
      <c r="D1007" s="413"/>
      <c r="E1007" s="412" t="s">
        <v>585</v>
      </c>
      <c r="F1007" s="401">
        <v>38</v>
      </c>
      <c r="G1007" s="402" t="s">
        <v>381</v>
      </c>
      <c r="H1007" s="402" t="s">
        <v>551</v>
      </c>
      <c r="I1007" s="519">
        <v>2.4</v>
      </c>
      <c r="J1007" s="538" t="s">
        <v>198</v>
      </c>
      <c r="K1007" s="529"/>
      <c r="L1007" s="529"/>
    </row>
    <row r="1008" spans="1:12" ht="14.1" customHeight="1">
      <c r="A1008" s="402" t="s">
        <v>817</v>
      </c>
      <c r="B1008" s="402" t="s">
        <v>818</v>
      </c>
      <c r="C1008" s="405">
        <v>2</v>
      </c>
      <c r="D1008" s="413"/>
      <c r="E1008" s="412" t="s">
        <v>585</v>
      </c>
      <c r="F1008" s="401">
        <v>39</v>
      </c>
      <c r="G1008" s="402" t="s">
        <v>583</v>
      </c>
      <c r="H1008" s="402" t="s">
        <v>596</v>
      </c>
      <c r="I1008" s="519">
        <v>2</v>
      </c>
      <c r="J1008" s="538">
        <v>205</v>
      </c>
      <c r="K1008" s="529"/>
      <c r="L1008" s="529"/>
    </row>
    <row r="1009" spans="1:12" ht="14.1" customHeight="1">
      <c r="A1009" s="402" t="s">
        <v>817</v>
      </c>
      <c r="B1009" s="402" t="s">
        <v>818</v>
      </c>
      <c r="C1009" s="405">
        <v>2</v>
      </c>
      <c r="D1009" s="413"/>
      <c r="E1009" s="412" t="s">
        <v>585</v>
      </c>
      <c r="F1009" s="401">
        <v>40</v>
      </c>
      <c r="G1009" s="402" t="s">
        <v>431</v>
      </c>
      <c r="H1009" s="402" t="s">
        <v>550</v>
      </c>
      <c r="I1009" s="519">
        <v>10</v>
      </c>
      <c r="J1009" s="538">
        <v>123</v>
      </c>
      <c r="K1009" s="529"/>
      <c r="L1009" s="529"/>
    </row>
    <row r="1010" spans="1:12" ht="14.1" customHeight="1">
      <c r="A1010" s="402" t="s">
        <v>817</v>
      </c>
      <c r="B1010" s="402" t="s">
        <v>818</v>
      </c>
      <c r="C1010" s="405">
        <v>2</v>
      </c>
      <c r="D1010" s="413"/>
      <c r="E1010" s="412" t="s">
        <v>585</v>
      </c>
      <c r="F1010" s="401">
        <v>41</v>
      </c>
      <c r="G1010" s="402" t="s">
        <v>379</v>
      </c>
      <c r="H1010" s="402" t="s">
        <v>550</v>
      </c>
      <c r="I1010" s="519">
        <v>12</v>
      </c>
      <c r="J1010" s="538">
        <v>123</v>
      </c>
      <c r="K1010" s="529"/>
      <c r="L1010" s="529"/>
    </row>
    <row r="1011" spans="1:12" ht="14.1" customHeight="1">
      <c r="A1011" s="402" t="s">
        <v>817</v>
      </c>
      <c r="B1011" s="402" t="s">
        <v>818</v>
      </c>
      <c r="C1011" s="405">
        <v>2</v>
      </c>
      <c r="D1011" s="413"/>
      <c r="E1011" s="412" t="s">
        <v>585</v>
      </c>
      <c r="F1011" s="401">
        <v>42</v>
      </c>
      <c r="G1011" s="402" t="s">
        <v>770</v>
      </c>
      <c r="H1011" s="402" t="s">
        <v>552</v>
      </c>
      <c r="I1011" s="519">
        <v>18</v>
      </c>
      <c r="J1011" s="538">
        <v>123</v>
      </c>
      <c r="K1011" s="529"/>
      <c r="L1011" s="529"/>
    </row>
    <row r="1012" spans="1:12" ht="14.1" customHeight="1">
      <c r="A1012" s="402" t="s">
        <v>817</v>
      </c>
      <c r="B1012" s="402" t="s">
        <v>818</v>
      </c>
      <c r="C1012" s="405">
        <v>2</v>
      </c>
      <c r="D1012" s="413"/>
      <c r="E1012" s="412" t="s">
        <v>585</v>
      </c>
      <c r="F1012" s="401">
        <v>43</v>
      </c>
      <c r="G1012" s="402" t="s">
        <v>376</v>
      </c>
      <c r="H1012" s="402" t="s">
        <v>552</v>
      </c>
      <c r="I1012" s="519">
        <v>3</v>
      </c>
      <c r="J1012" s="538">
        <v>123</v>
      </c>
      <c r="K1012" s="529"/>
      <c r="L1012" s="529"/>
    </row>
    <row r="1013" spans="1:12" ht="14.1" customHeight="1">
      <c r="A1013" s="402" t="s">
        <v>817</v>
      </c>
      <c r="B1013" s="402" t="s">
        <v>818</v>
      </c>
      <c r="C1013" s="405">
        <v>2</v>
      </c>
      <c r="D1013" s="413"/>
      <c r="E1013" s="412" t="s">
        <v>585</v>
      </c>
      <c r="F1013" s="401">
        <v>44</v>
      </c>
      <c r="G1013" s="402" t="s">
        <v>819</v>
      </c>
      <c r="H1013" s="402" t="s">
        <v>552</v>
      </c>
      <c r="I1013" s="519">
        <v>10</v>
      </c>
      <c r="J1013" s="538">
        <v>123</v>
      </c>
      <c r="K1013" s="529"/>
      <c r="L1013" s="529"/>
    </row>
    <row r="1014" spans="1:12" ht="14.1" customHeight="1">
      <c r="A1014" s="402" t="s">
        <v>817</v>
      </c>
      <c r="B1014" s="402" t="s">
        <v>818</v>
      </c>
      <c r="C1014" s="405">
        <v>2</v>
      </c>
      <c r="D1014" s="413"/>
      <c r="E1014" s="412" t="s">
        <v>585</v>
      </c>
      <c r="F1014" s="401">
        <v>46</v>
      </c>
      <c r="G1014" s="402" t="s">
        <v>375</v>
      </c>
      <c r="H1014" s="402" t="s">
        <v>550</v>
      </c>
      <c r="I1014" s="519">
        <v>18</v>
      </c>
      <c r="J1014" s="538">
        <v>123</v>
      </c>
      <c r="K1014" s="529"/>
      <c r="L1014" s="529"/>
    </row>
    <row r="1015" spans="1:12" ht="14.1" customHeight="1">
      <c r="A1015" s="402" t="s">
        <v>820</v>
      </c>
      <c r="B1015" s="402" t="s">
        <v>821</v>
      </c>
      <c r="C1015" s="405">
        <v>2</v>
      </c>
      <c r="D1015" s="413"/>
      <c r="E1015" s="412">
        <v>1</v>
      </c>
      <c r="F1015" s="401">
        <v>1</v>
      </c>
      <c r="G1015" s="402" t="s">
        <v>267</v>
      </c>
      <c r="H1015" s="402" t="s">
        <v>550</v>
      </c>
      <c r="I1015" s="519">
        <v>4.4000000000000004</v>
      </c>
      <c r="J1015" s="538">
        <v>205</v>
      </c>
      <c r="K1015" s="529"/>
      <c r="L1015" s="529"/>
    </row>
    <row r="1016" spans="1:12" ht="14.1" customHeight="1">
      <c r="A1016" s="402" t="s">
        <v>820</v>
      </c>
      <c r="B1016" s="402" t="s">
        <v>821</v>
      </c>
      <c r="C1016" s="405">
        <v>2</v>
      </c>
      <c r="D1016" s="413"/>
      <c r="E1016" s="412">
        <v>1</v>
      </c>
      <c r="F1016" s="401">
        <v>2</v>
      </c>
      <c r="G1016" s="402" t="s">
        <v>822</v>
      </c>
      <c r="H1016" s="402" t="s">
        <v>552</v>
      </c>
      <c r="I1016" s="519">
        <v>242.3</v>
      </c>
      <c r="J1016" s="538">
        <v>205</v>
      </c>
      <c r="K1016" s="529"/>
      <c r="L1016" s="529"/>
    </row>
    <row r="1017" spans="1:12" ht="14.1" customHeight="1">
      <c r="A1017" s="402" t="s">
        <v>820</v>
      </c>
      <c r="B1017" s="402" t="s">
        <v>821</v>
      </c>
      <c r="C1017" s="405">
        <v>2</v>
      </c>
      <c r="D1017" s="413"/>
      <c r="E1017" s="412">
        <v>1</v>
      </c>
      <c r="F1017" s="401">
        <v>3</v>
      </c>
      <c r="G1017" s="402" t="s">
        <v>823</v>
      </c>
      <c r="H1017" s="402" t="s">
        <v>552</v>
      </c>
      <c r="I1017" s="519">
        <v>53.1</v>
      </c>
      <c r="J1017" s="538">
        <v>205</v>
      </c>
      <c r="K1017" s="529"/>
      <c r="L1017" s="529"/>
    </row>
    <row r="1018" spans="1:12" ht="14.1" customHeight="1">
      <c r="A1018" s="402" t="s">
        <v>820</v>
      </c>
      <c r="B1018" s="402" t="s">
        <v>821</v>
      </c>
      <c r="C1018" s="405">
        <v>2</v>
      </c>
      <c r="D1018" s="413"/>
      <c r="E1018" s="412">
        <v>1</v>
      </c>
      <c r="F1018" s="401">
        <v>4</v>
      </c>
      <c r="G1018" s="402" t="s">
        <v>368</v>
      </c>
      <c r="H1018" s="402" t="s">
        <v>552</v>
      </c>
      <c r="I1018" s="519">
        <v>2</v>
      </c>
      <c r="J1018" s="538">
        <v>41</v>
      </c>
      <c r="K1018" s="529"/>
      <c r="L1018" s="529"/>
    </row>
    <row r="1019" spans="1:12" ht="14.1" customHeight="1">
      <c r="A1019" s="402" t="s">
        <v>820</v>
      </c>
      <c r="B1019" s="402" t="s">
        <v>821</v>
      </c>
      <c r="C1019" s="405">
        <v>2</v>
      </c>
      <c r="D1019" s="413"/>
      <c r="E1019" s="412">
        <v>1</v>
      </c>
      <c r="F1019" s="401">
        <v>5</v>
      </c>
      <c r="G1019" s="402" t="s">
        <v>587</v>
      </c>
      <c r="H1019" s="402" t="s">
        <v>795</v>
      </c>
      <c r="I1019" s="519">
        <v>11.8</v>
      </c>
      <c r="J1019" s="538">
        <v>205</v>
      </c>
      <c r="K1019" s="529"/>
      <c r="L1019" s="529"/>
    </row>
    <row r="1020" spans="1:12" ht="14.1" customHeight="1">
      <c r="A1020" s="402" t="s">
        <v>820</v>
      </c>
      <c r="B1020" s="402" t="s">
        <v>821</v>
      </c>
      <c r="C1020" s="405">
        <v>2</v>
      </c>
      <c r="D1020" s="413"/>
      <c r="E1020" s="412">
        <v>1</v>
      </c>
      <c r="F1020" s="401">
        <v>6</v>
      </c>
      <c r="G1020" s="402" t="s">
        <v>376</v>
      </c>
      <c r="H1020" s="402" t="s">
        <v>552</v>
      </c>
      <c r="I1020" s="519">
        <v>12.4</v>
      </c>
      <c r="J1020" s="538">
        <v>205</v>
      </c>
      <c r="K1020" s="529"/>
      <c r="L1020" s="529"/>
    </row>
    <row r="1021" spans="1:12" ht="14.1" customHeight="1">
      <c r="A1021" s="402" t="s">
        <v>820</v>
      </c>
      <c r="B1021" s="402" t="s">
        <v>821</v>
      </c>
      <c r="C1021" s="405">
        <v>2</v>
      </c>
      <c r="D1021" s="413"/>
      <c r="E1021" s="412">
        <v>1</v>
      </c>
      <c r="F1021" s="401">
        <v>7</v>
      </c>
      <c r="G1021" s="402" t="s">
        <v>576</v>
      </c>
      <c r="H1021" s="402" t="s">
        <v>550</v>
      </c>
      <c r="I1021" s="519">
        <v>11.4</v>
      </c>
      <c r="J1021" s="538">
        <v>205</v>
      </c>
      <c r="K1021" s="529"/>
      <c r="L1021" s="529"/>
    </row>
    <row r="1022" spans="1:12" ht="14.1" customHeight="1">
      <c r="A1022" s="402" t="s">
        <v>820</v>
      </c>
      <c r="B1022" s="402" t="s">
        <v>821</v>
      </c>
      <c r="C1022" s="405">
        <v>2</v>
      </c>
      <c r="D1022" s="413"/>
      <c r="E1022" s="412">
        <v>1</v>
      </c>
      <c r="F1022" s="401">
        <v>8</v>
      </c>
      <c r="G1022" s="402" t="s">
        <v>409</v>
      </c>
      <c r="H1022" s="402" t="s">
        <v>552</v>
      </c>
      <c r="I1022" s="519">
        <v>10.7</v>
      </c>
      <c r="J1022" s="538">
        <v>205</v>
      </c>
      <c r="K1022" s="529"/>
      <c r="L1022" s="529"/>
    </row>
    <row r="1023" spans="1:12" ht="14.1" customHeight="1">
      <c r="A1023" s="402" t="s">
        <v>820</v>
      </c>
      <c r="B1023" s="402" t="s">
        <v>821</v>
      </c>
      <c r="C1023" s="405">
        <v>2</v>
      </c>
      <c r="D1023" s="413"/>
      <c r="E1023" s="412">
        <v>1</v>
      </c>
      <c r="F1023" s="401">
        <v>9</v>
      </c>
      <c r="G1023" s="402" t="s">
        <v>462</v>
      </c>
      <c r="H1023" s="402" t="s">
        <v>816</v>
      </c>
      <c r="I1023" s="519">
        <v>6.5</v>
      </c>
      <c r="J1023" s="538">
        <v>205</v>
      </c>
      <c r="K1023" s="529"/>
      <c r="L1023" s="529"/>
    </row>
    <row r="1024" spans="1:12" ht="14.1" customHeight="1">
      <c r="A1024" s="402" t="s">
        <v>820</v>
      </c>
      <c r="B1024" s="402" t="s">
        <v>821</v>
      </c>
      <c r="C1024" s="405">
        <v>2</v>
      </c>
      <c r="D1024" s="413"/>
      <c r="E1024" s="412">
        <v>1</v>
      </c>
      <c r="F1024" s="401">
        <v>10</v>
      </c>
      <c r="G1024" s="402" t="s">
        <v>381</v>
      </c>
      <c r="H1024" s="402" t="s">
        <v>552</v>
      </c>
      <c r="I1024" s="519">
        <v>1.1000000000000001</v>
      </c>
      <c r="J1024" s="538" t="s">
        <v>198</v>
      </c>
      <c r="K1024" s="529"/>
      <c r="L1024" s="529"/>
    </row>
    <row r="1025" spans="1:12" ht="14.1" customHeight="1">
      <c r="A1025" s="402" t="s">
        <v>820</v>
      </c>
      <c r="B1025" s="402" t="s">
        <v>821</v>
      </c>
      <c r="C1025" s="405">
        <v>2</v>
      </c>
      <c r="D1025" s="413"/>
      <c r="E1025" s="412">
        <v>1</v>
      </c>
      <c r="F1025" s="401">
        <v>11</v>
      </c>
      <c r="G1025" s="402" t="s">
        <v>638</v>
      </c>
      <c r="H1025" s="402" t="s">
        <v>550</v>
      </c>
      <c r="I1025" s="519">
        <v>41.5</v>
      </c>
      <c r="J1025" s="538">
        <v>205</v>
      </c>
      <c r="K1025" s="529"/>
      <c r="L1025" s="529"/>
    </row>
    <row r="1026" spans="1:12" ht="14.1" customHeight="1">
      <c r="A1026" s="402" t="s">
        <v>820</v>
      </c>
      <c r="B1026" s="402" t="s">
        <v>821</v>
      </c>
      <c r="C1026" s="405">
        <v>2</v>
      </c>
      <c r="D1026" s="413"/>
      <c r="E1026" s="412">
        <v>1</v>
      </c>
      <c r="F1026" s="401">
        <v>12</v>
      </c>
      <c r="G1026" s="402" t="s">
        <v>368</v>
      </c>
      <c r="H1026" s="402" t="s">
        <v>550</v>
      </c>
      <c r="I1026" s="519">
        <v>2.4</v>
      </c>
      <c r="J1026" s="538">
        <v>41</v>
      </c>
      <c r="K1026" s="529"/>
      <c r="L1026" s="529"/>
    </row>
    <row r="1027" spans="1:12" ht="14.1" customHeight="1">
      <c r="A1027" s="402" t="s">
        <v>820</v>
      </c>
      <c r="B1027" s="402" t="s">
        <v>821</v>
      </c>
      <c r="C1027" s="405">
        <v>2</v>
      </c>
      <c r="D1027" s="413"/>
      <c r="E1027" s="412">
        <v>1</v>
      </c>
      <c r="F1027" s="401">
        <v>13</v>
      </c>
      <c r="G1027" s="402" t="s">
        <v>824</v>
      </c>
      <c r="H1027" s="402" t="s">
        <v>550</v>
      </c>
      <c r="I1027" s="519">
        <v>2.8</v>
      </c>
      <c r="J1027" s="538">
        <v>205</v>
      </c>
      <c r="K1027" s="529"/>
      <c r="L1027" s="529"/>
    </row>
    <row r="1028" spans="1:12" ht="14.1" customHeight="1">
      <c r="A1028" s="402" t="s">
        <v>820</v>
      </c>
      <c r="B1028" s="402" t="s">
        <v>821</v>
      </c>
      <c r="C1028" s="405">
        <v>2</v>
      </c>
      <c r="D1028" s="413"/>
      <c r="E1028" s="412">
        <v>1</v>
      </c>
      <c r="F1028" s="401">
        <v>14</v>
      </c>
      <c r="G1028" s="402" t="s">
        <v>587</v>
      </c>
      <c r="H1028" s="402" t="s">
        <v>556</v>
      </c>
      <c r="I1028" s="519">
        <v>2.6</v>
      </c>
      <c r="J1028" s="538">
        <v>205</v>
      </c>
      <c r="K1028" s="529"/>
      <c r="L1028" s="529"/>
    </row>
    <row r="1029" spans="1:12" ht="14.1" customHeight="1">
      <c r="A1029" s="402" t="s">
        <v>820</v>
      </c>
      <c r="B1029" s="402" t="s">
        <v>821</v>
      </c>
      <c r="C1029" s="405">
        <v>2</v>
      </c>
      <c r="D1029" s="413"/>
      <c r="E1029" s="412">
        <v>1</v>
      </c>
      <c r="F1029" s="401">
        <v>15</v>
      </c>
      <c r="G1029" s="402" t="s">
        <v>576</v>
      </c>
      <c r="H1029" s="402" t="s">
        <v>550</v>
      </c>
      <c r="I1029" s="519">
        <v>5</v>
      </c>
      <c r="J1029" s="538">
        <v>205</v>
      </c>
      <c r="K1029" s="529"/>
      <c r="L1029" s="529"/>
    </row>
    <row r="1030" spans="1:12" ht="14.1" customHeight="1">
      <c r="A1030" s="402" t="s">
        <v>820</v>
      </c>
      <c r="B1030" s="402" t="s">
        <v>821</v>
      </c>
      <c r="C1030" s="405">
        <v>2</v>
      </c>
      <c r="D1030" s="413"/>
      <c r="E1030" s="412">
        <v>1</v>
      </c>
      <c r="F1030" s="401">
        <v>16</v>
      </c>
      <c r="G1030" s="402" t="s">
        <v>825</v>
      </c>
      <c r="H1030" s="402" t="s">
        <v>833</v>
      </c>
      <c r="I1030" s="519">
        <v>55.6</v>
      </c>
      <c r="J1030" s="538">
        <v>123</v>
      </c>
      <c r="K1030" s="529"/>
      <c r="L1030" s="529"/>
    </row>
    <row r="1031" spans="1:12" ht="14.1" customHeight="1">
      <c r="A1031" s="402" t="s">
        <v>820</v>
      </c>
      <c r="B1031" s="402" t="s">
        <v>821</v>
      </c>
      <c r="C1031" s="405">
        <v>2</v>
      </c>
      <c r="D1031" s="413"/>
      <c r="E1031" s="412">
        <v>1</v>
      </c>
      <c r="F1031" s="401">
        <v>17</v>
      </c>
      <c r="G1031" s="402" t="s">
        <v>368</v>
      </c>
      <c r="H1031" s="402" t="s">
        <v>552</v>
      </c>
      <c r="I1031" s="519">
        <v>4.8</v>
      </c>
      <c r="J1031" s="538">
        <v>41</v>
      </c>
      <c r="K1031" s="529"/>
      <c r="L1031" s="529"/>
    </row>
    <row r="1032" spans="1:12" ht="14.1" customHeight="1">
      <c r="A1032" s="402" t="s">
        <v>820</v>
      </c>
      <c r="B1032" s="402" t="s">
        <v>821</v>
      </c>
      <c r="C1032" s="405">
        <v>2</v>
      </c>
      <c r="D1032" s="413"/>
      <c r="E1032" s="412">
        <v>1</v>
      </c>
      <c r="F1032" s="401">
        <v>18</v>
      </c>
      <c r="G1032" s="402" t="s">
        <v>462</v>
      </c>
      <c r="H1032" s="402" t="s">
        <v>816</v>
      </c>
      <c r="I1032" s="519">
        <v>7.8</v>
      </c>
      <c r="J1032" s="538">
        <v>205</v>
      </c>
      <c r="K1032" s="529"/>
      <c r="L1032" s="529"/>
    </row>
    <row r="1033" spans="1:12" ht="14.1" customHeight="1">
      <c r="A1033" s="402" t="s">
        <v>820</v>
      </c>
      <c r="B1033" s="402" t="s">
        <v>821</v>
      </c>
      <c r="C1033" s="405">
        <v>2</v>
      </c>
      <c r="D1033" s="413"/>
      <c r="E1033" s="412">
        <v>1</v>
      </c>
      <c r="F1033" s="401">
        <v>19</v>
      </c>
      <c r="G1033" s="402" t="s">
        <v>825</v>
      </c>
      <c r="H1033" s="402" t="s">
        <v>833</v>
      </c>
      <c r="I1033" s="519">
        <v>54</v>
      </c>
      <c r="J1033" s="538">
        <v>123</v>
      </c>
      <c r="K1033" s="529"/>
      <c r="L1033" s="529"/>
    </row>
    <row r="1034" spans="1:12" ht="14.1" customHeight="1">
      <c r="A1034" s="402" t="s">
        <v>820</v>
      </c>
      <c r="B1034" s="402" t="s">
        <v>821</v>
      </c>
      <c r="C1034" s="405">
        <v>2</v>
      </c>
      <c r="D1034" s="413"/>
      <c r="E1034" s="412">
        <v>1</v>
      </c>
      <c r="F1034" s="401">
        <v>20</v>
      </c>
      <c r="G1034" s="402" t="s">
        <v>630</v>
      </c>
      <c r="H1034" s="402" t="s">
        <v>816</v>
      </c>
      <c r="I1034" s="519">
        <v>4.7</v>
      </c>
      <c r="J1034" s="538">
        <v>205</v>
      </c>
      <c r="K1034" s="529"/>
      <c r="L1034" s="529"/>
    </row>
    <row r="1035" spans="1:12" ht="14.1" customHeight="1">
      <c r="A1035" s="402" t="s">
        <v>820</v>
      </c>
      <c r="B1035" s="402" t="s">
        <v>821</v>
      </c>
      <c r="C1035" s="405">
        <v>2</v>
      </c>
      <c r="D1035" s="413"/>
      <c r="E1035" s="412">
        <v>1</v>
      </c>
      <c r="F1035" s="401">
        <v>21</v>
      </c>
      <c r="G1035" s="402" t="s">
        <v>415</v>
      </c>
      <c r="H1035" s="402" t="s">
        <v>550</v>
      </c>
      <c r="I1035" s="519">
        <v>14.6</v>
      </c>
      <c r="J1035" s="538">
        <v>205</v>
      </c>
      <c r="K1035" s="529"/>
      <c r="L1035" s="529"/>
    </row>
    <row r="1036" spans="1:12" ht="14.1" customHeight="1">
      <c r="A1036" s="402" t="s">
        <v>820</v>
      </c>
      <c r="B1036" s="402" t="s">
        <v>821</v>
      </c>
      <c r="C1036" s="405">
        <v>2</v>
      </c>
      <c r="D1036" s="413"/>
      <c r="E1036" s="412">
        <v>1</v>
      </c>
      <c r="F1036" s="401">
        <v>22</v>
      </c>
      <c r="G1036" s="402" t="s">
        <v>826</v>
      </c>
      <c r="H1036" s="402" t="s">
        <v>550</v>
      </c>
      <c r="I1036" s="519">
        <v>14.2</v>
      </c>
      <c r="J1036" s="538">
        <v>205</v>
      </c>
      <c r="K1036" s="529"/>
      <c r="L1036" s="529"/>
    </row>
    <row r="1037" spans="1:12" ht="14.1" customHeight="1">
      <c r="A1037" s="402" t="s">
        <v>820</v>
      </c>
      <c r="B1037" s="402" t="s">
        <v>821</v>
      </c>
      <c r="C1037" s="405">
        <v>2</v>
      </c>
      <c r="D1037" s="413"/>
      <c r="E1037" s="412">
        <v>1</v>
      </c>
      <c r="F1037" s="401">
        <v>23</v>
      </c>
      <c r="G1037" s="402" t="s">
        <v>368</v>
      </c>
      <c r="H1037" s="402" t="s">
        <v>552</v>
      </c>
      <c r="I1037" s="519">
        <v>7.5</v>
      </c>
      <c r="J1037" s="538">
        <v>41</v>
      </c>
      <c r="K1037" s="529"/>
      <c r="L1037" s="529"/>
    </row>
    <row r="1038" spans="1:12" ht="14.1" customHeight="1">
      <c r="A1038" s="402" t="s">
        <v>820</v>
      </c>
      <c r="B1038" s="402" t="s">
        <v>821</v>
      </c>
      <c r="C1038" s="405">
        <v>2</v>
      </c>
      <c r="D1038" s="413"/>
      <c r="E1038" s="412">
        <v>1</v>
      </c>
      <c r="F1038" s="401">
        <v>24</v>
      </c>
      <c r="G1038" s="402" t="s">
        <v>827</v>
      </c>
      <c r="H1038" s="402" t="s">
        <v>551</v>
      </c>
      <c r="I1038" s="519">
        <v>14.2</v>
      </c>
      <c r="J1038" s="538">
        <v>41</v>
      </c>
      <c r="K1038" s="529"/>
      <c r="L1038" s="529"/>
    </row>
    <row r="1039" spans="1:12" ht="14.1" customHeight="1">
      <c r="A1039" s="402" t="s">
        <v>820</v>
      </c>
      <c r="B1039" s="402" t="s">
        <v>821</v>
      </c>
      <c r="C1039" s="405">
        <v>2</v>
      </c>
      <c r="D1039" s="413"/>
      <c r="E1039" s="412">
        <v>1</v>
      </c>
      <c r="F1039" s="401">
        <v>25</v>
      </c>
      <c r="G1039" s="402" t="s">
        <v>369</v>
      </c>
      <c r="H1039" s="402" t="s">
        <v>833</v>
      </c>
      <c r="I1039" s="519">
        <v>56</v>
      </c>
      <c r="J1039" s="538">
        <v>205</v>
      </c>
      <c r="K1039" s="529"/>
      <c r="L1039" s="529"/>
    </row>
    <row r="1040" spans="1:12" ht="14.1" customHeight="1">
      <c r="A1040" s="402" t="s">
        <v>820</v>
      </c>
      <c r="B1040" s="402" t="s">
        <v>821</v>
      </c>
      <c r="C1040" s="405">
        <v>2</v>
      </c>
      <c r="D1040" s="413"/>
      <c r="E1040" s="412">
        <v>1</v>
      </c>
      <c r="F1040" s="401">
        <v>26</v>
      </c>
      <c r="G1040" s="402" t="s">
        <v>267</v>
      </c>
      <c r="H1040" s="402" t="s">
        <v>550</v>
      </c>
      <c r="I1040" s="519">
        <v>4.8</v>
      </c>
      <c r="J1040" s="538">
        <v>205</v>
      </c>
      <c r="K1040" s="529"/>
      <c r="L1040" s="529"/>
    </row>
    <row r="1041" spans="1:12" ht="14.1" customHeight="1">
      <c r="A1041" s="402" t="s">
        <v>820</v>
      </c>
      <c r="B1041" s="402" t="s">
        <v>821</v>
      </c>
      <c r="C1041" s="405">
        <v>2</v>
      </c>
      <c r="D1041" s="413"/>
      <c r="E1041" s="412">
        <v>1</v>
      </c>
      <c r="F1041" s="401">
        <v>27</v>
      </c>
      <c r="G1041" s="402" t="s">
        <v>462</v>
      </c>
      <c r="H1041" s="402" t="s">
        <v>816</v>
      </c>
      <c r="I1041" s="519">
        <v>6</v>
      </c>
      <c r="J1041" s="538">
        <v>205</v>
      </c>
      <c r="K1041" s="529"/>
      <c r="L1041" s="529"/>
    </row>
    <row r="1042" spans="1:12" ht="14.1" customHeight="1">
      <c r="A1042" s="402" t="s">
        <v>820</v>
      </c>
      <c r="B1042" s="402" t="s">
        <v>821</v>
      </c>
      <c r="C1042" s="405">
        <v>2</v>
      </c>
      <c r="D1042" s="413"/>
      <c r="E1042" s="412">
        <v>1</v>
      </c>
      <c r="F1042" s="401">
        <v>28</v>
      </c>
      <c r="G1042" s="402" t="s">
        <v>462</v>
      </c>
      <c r="H1042" s="402" t="s">
        <v>816</v>
      </c>
      <c r="I1042" s="519">
        <v>6</v>
      </c>
      <c r="J1042" s="538">
        <v>205</v>
      </c>
      <c r="K1042" s="529"/>
      <c r="L1042" s="529"/>
    </row>
    <row r="1043" spans="1:12" ht="14.1" customHeight="1">
      <c r="A1043" s="402" t="s">
        <v>820</v>
      </c>
      <c r="B1043" s="402" t="s">
        <v>821</v>
      </c>
      <c r="C1043" s="405">
        <v>2</v>
      </c>
      <c r="D1043" s="413"/>
      <c r="E1043" s="412">
        <v>1</v>
      </c>
      <c r="F1043" s="401">
        <v>29</v>
      </c>
      <c r="G1043" s="402" t="s">
        <v>369</v>
      </c>
      <c r="H1043" s="402" t="s">
        <v>833</v>
      </c>
      <c r="I1043" s="519">
        <v>56</v>
      </c>
      <c r="J1043" s="538">
        <v>205</v>
      </c>
      <c r="K1043" s="529"/>
      <c r="L1043" s="529"/>
    </row>
    <row r="1044" spans="1:12" ht="14.1" customHeight="1">
      <c r="A1044" s="402" t="s">
        <v>820</v>
      </c>
      <c r="B1044" s="402" t="s">
        <v>821</v>
      </c>
      <c r="C1044" s="405">
        <v>2</v>
      </c>
      <c r="D1044" s="413"/>
      <c r="E1044" s="412">
        <v>1</v>
      </c>
      <c r="F1044" s="401">
        <v>30</v>
      </c>
      <c r="G1044" s="402" t="s">
        <v>369</v>
      </c>
      <c r="H1044" s="402" t="s">
        <v>833</v>
      </c>
      <c r="I1044" s="519">
        <v>56.8</v>
      </c>
      <c r="J1044" s="538">
        <v>205</v>
      </c>
      <c r="K1044" s="529"/>
      <c r="L1044" s="529"/>
    </row>
    <row r="1045" spans="1:12" ht="14.1" customHeight="1">
      <c r="A1045" s="402" t="s">
        <v>820</v>
      </c>
      <c r="B1045" s="402" t="s">
        <v>821</v>
      </c>
      <c r="C1045" s="405">
        <v>2</v>
      </c>
      <c r="D1045" s="413"/>
      <c r="E1045" s="412">
        <v>1</v>
      </c>
      <c r="F1045" s="401">
        <v>31</v>
      </c>
      <c r="G1045" s="402" t="s">
        <v>369</v>
      </c>
      <c r="H1045" s="402" t="s">
        <v>833</v>
      </c>
      <c r="I1045" s="519">
        <v>56.6</v>
      </c>
      <c r="J1045" s="538">
        <v>205</v>
      </c>
      <c r="K1045" s="529"/>
      <c r="L1045" s="529"/>
    </row>
    <row r="1046" spans="1:12" ht="14.1" customHeight="1">
      <c r="A1046" s="402" t="s">
        <v>820</v>
      </c>
      <c r="B1046" s="402" t="s">
        <v>821</v>
      </c>
      <c r="C1046" s="405">
        <v>2</v>
      </c>
      <c r="D1046" s="413"/>
      <c r="E1046" s="412">
        <v>1</v>
      </c>
      <c r="F1046" s="401">
        <v>32</v>
      </c>
      <c r="G1046" s="402" t="s">
        <v>368</v>
      </c>
      <c r="H1046" s="402" t="s">
        <v>552</v>
      </c>
      <c r="I1046" s="519">
        <v>5.9</v>
      </c>
      <c r="J1046" s="538">
        <v>41</v>
      </c>
      <c r="K1046" s="529"/>
      <c r="L1046" s="529"/>
    </row>
    <row r="1047" spans="1:12" ht="14.1" customHeight="1">
      <c r="A1047" s="402" t="s">
        <v>820</v>
      </c>
      <c r="B1047" s="402" t="s">
        <v>821</v>
      </c>
      <c r="C1047" s="405">
        <v>2</v>
      </c>
      <c r="D1047" s="413"/>
      <c r="E1047" s="412">
        <v>1</v>
      </c>
      <c r="F1047" s="401">
        <v>33</v>
      </c>
      <c r="G1047" s="402" t="s">
        <v>825</v>
      </c>
      <c r="H1047" s="402" t="s">
        <v>833</v>
      </c>
      <c r="I1047" s="519">
        <v>58</v>
      </c>
      <c r="J1047" s="538">
        <v>123</v>
      </c>
      <c r="K1047" s="529"/>
      <c r="L1047" s="529"/>
    </row>
    <row r="1048" spans="1:12" ht="14.1" customHeight="1">
      <c r="A1048" s="402" t="s">
        <v>820</v>
      </c>
      <c r="B1048" s="402" t="s">
        <v>821</v>
      </c>
      <c r="C1048" s="405">
        <v>2</v>
      </c>
      <c r="D1048" s="413"/>
      <c r="E1048" s="412">
        <v>1</v>
      </c>
      <c r="F1048" s="401">
        <v>34</v>
      </c>
      <c r="G1048" s="402" t="s">
        <v>462</v>
      </c>
      <c r="H1048" s="402" t="s">
        <v>816</v>
      </c>
      <c r="I1048" s="519">
        <v>13.1</v>
      </c>
      <c r="J1048" s="538">
        <v>205</v>
      </c>
      <c r="K1048" s="529"/>
      <c r="L1048" s="529"/>
    </row>
    <row r="1049" spans="1:12" ht="14.1" customHeight="1">
      <c r="A1049" s="402" t="s">
        <v>820</v>
      </c>
      <c r="B1049" s="402" t="s">
        <v>821</v>
      </c>
      <c r="C1049" s="405">
        <v>2</v>
      </c>
      <c r="D1049" s="413"/>
      <c r="E1049" s="412">
        <v>1</v>
      </c>
      <c r="F1049" s="401">
        <v>35</v>
      </c>
      <c r="G1049" s="402" t="s">
        <v>825</v>
      </c>
      <c r="H1049" s="402" t="s">
        <v>833</v>
      </c>
      <c r="I1049" s="519">
        <v>52</v>
      </c>
      <c r="J1049" s="538">
        <v>123</v>
      </c>
      <c r="K1049" s="529"/>
      <c r="L1049" s="529"/>
    </row>
    <row r="1050" spans="1:12" ht="14.1" customHeight="1">
      <c r="A1050" s="402" t="s">
        <v>820</v>
      </c>
      <c r="B1050" s="402" t="s">
        <v>821</v>
      </c>
      <c r="C1050" s="405">
        <v>2</v>
      </c>
      <c r="D1050" s="413"/>
      <c r="E1050" s="412">
        <v>1</v>
      </c>
      <c r="F1050" s="401">
        <v>36</v>
      </c>
      <c r="G1050" s="402" t="s">
        <v>409</v>
      </c>
      <c r="H1050" s="402" t="s">
        <v>552</v>
      </c>
      <c r="I1050" s="519">
        <v>15.2</v>
      </c>
      <c r="J1050" s="538">
        <v>205</v>
      </c>
      <c r="K1050" s="529"/>
      <c r="L1050" s="529"/>
    </row>
    <row r="1051" spans="1:12" ht="14.1" customHeight="1">
      <c r="A1051" s="402" t="s">
        <v>820</v>
      </c>
      <c r="B1051" s="402" t="s">
        <v>821</v>
      </c>
      <c r="C1051" s="405">
        <v>2</v>
      </c>
      <c r="D1051" s="413"/>
      <c r="E1051" s="412">
        <v>1</v>
      </c>
      <c r="F1051" s="401">
        <v>37</v>
      </c>
      <c r="G1051" s="402" t="s">
        <v>267</v>
      </c>
      <c r="H1051" s="402" t="s">
        <v>550</v>
      </c>
      <c r="I1051" s="519">
        <v>3.7</v>
      </c>
      <c r="J1051" s="538">
        <v>205</v>
      </c>
      <c r="K1051" s="529"/>
      <c r="L1051" s="529"/>
    </row>
    <row r="1052" spans="1:12" ht="14.1" customHeight="1">
      <c r="A1052" s="402" t="s">
        <v>820</v>
      </c>
      <c r="B1052" s="402" t="s">
        <v>821</v>
      </c>
      <c r="C1052" s="405">
        <v>2</v>
      </c>
      <c r="D1052" s="413"/>
      <c r="E1052" s="412">
        <v>1</v>
      </c>
      <c r="F1052" s="401">
        <v>38</v>
      </c>
      <c r="G1052" s="402" t="s">
        <v>414</v>
      </c>
      <c r="H1052" s="402" t="s">
        <v>795</v>
      </c>
      <c r="I1052" s="519">
        <v>81.099999999999994</v>
      </c>
      <c r="J1052" s="538">
        <v>205</v>
      </c>
      <c r="K1052" s="529"/>
      <c r="L1052" s="529"/>
    </row>
    <row r="1053" spans="1:12" ht="14.1" customHeight="1">
      <c r="A1053" s="402" t="s">
        <v>820</v>
      </c>
      <c r="B1053" s="402" t="s">
        <v>821</v>
      </c>
      <c r="C1053" s="405">
        <v>2</v>
      </c>
      <c r="D1053" s="413"/>
      <c r="E1053" s="412">
        <v>1</v>
      </c>
      <c r="F1053" s="401">
        <v>39</v>
      </c>
      <c r="G1053" s="402" t="s">
        <v>587</v>
      </c>
      <c r="H1053" s="402" t="s">
        <v>551</v>
      </c>
      <c r="I1053" s="519">
        <v>4.5999999999999996</v>
      </c>
      <c r="J1053" s="538">
        <v>205</v>
      </c>
      <c r="K1053" s="529"/>
      <c r="L1053" s="529"/>
    </row>
    <row r="1054" spans="1:12" ht="14.1" customHeight="1">
      <c r="A1054" s="402" t="s">
        <v>820</v>
      </c>
      <c r="B1054" s="402" t="s">
        <v>821</v>
      </c>
      <c r="C1054" s="405">
        <v>2</v>
      </c>
      <c r="D1054" s="413"/>
      <c r="E1054" s="412">
        <v>1</v>
      </c>
      <c r="F1054" s="401">
        <v>40</v>
      </c>
      <c r="G1054" s="402" t="s">
        <v>379</v>
      </c>
      <c r="H1054" s="402" t="s">
        <v>552</v>
      </c>
      <c r="I1054" s="519">
        <v>7.5</v>
      </c>
      <c r="J1054" s="538">
        <v>205</v>
      </c>
      <c r="K1054" s="529"/>
      <c r="L1054" s="529"/>
    </row>
    <row r="1055" spans="1:12" ht="14.1" customHeight="1">
      <c r="A1055" s="402" t="s">
        <v>820</v>
      </c>
      <c r="B1055" s="402" t="s">
        <v>821</v>
      </c>
      <c r="C1055" s="405">
        <v>2</v>
      </c>
      <c r="D1055" s="413"/>
      <c r="E1055" s="412">
        <v>2</v>
      </c>
      <c r="F1055" s="401">
        <v>41</v>
      </c>
      <c r="G1055" s="402" t="s">
        <v>587</v>
      </c>
      <c r="H1055" s="402" t="s">
        <v>552</v>
      </c>
      <c r="I1055" s="519">
        <v>4.4000000000000004</v>
      </c>
      <c r="J1055" s="538">
        <v>205</v>
      </c>
      <c r="K1055" s="529"/>
      <c r="L1055" s="529"/>
    </row>
    <row r="1056" spans="1:12" ht="14.1" customHeight="1">
      <c r="A1056" s="402" t="s">
        <v>820</v>
      </c>
      <c r="B1056" s="402" t="s">
        <v>821</v>
      </c>
      <c r="C1056" s="405">
        <v>2</v>
      </c>
      <c r="D1056" s="413"/>
      <c r="E1056" s="412">
        <v>2</v>
      </c>
      <c r="F1056" s="401">
        <v>42</v>
      </c>
      <c r="G1056" s="402" t="s">
        <v>409</v>
      </c>
      <c r="H1056" s="402" t="s">
        <v>552</v>
      </c>
      <c r="I1056" s="519">
        <v>44.9</v>
      </c>
      <c r="J1056" s="538">
        <v>205</v>
      </c>
      <c r="K1056" s="529"/>
      <c r="L1056" s="529"/>
    </row>
    <row r="1057" spans="1:12" ht="14.1" customHeight="1">
      <c r="A1057" s="402" t="s">
        <v>820</v>
      </c>
      <c r="B1057" s="402" t="s">
        <v>821</v>
      </c>
      <c r="C1057" s="405">
        <v>2</v>
      </c>
      <c r="D1057" s="413"/>
      <c r="E1057" s="412">
        <v>2</v>
      </c>
      <c r="F1057" s="401">
        <v>43</v>
      </c>
      <c r="G1057" s="402" t="s">
        <v>828</v>
      </c>
      <c r="H1057" s="402" t="s">
        <v>552</v>
      </c>
      <c r="I1057" s="519">
        <v>48.8</v>
      </c>
      <c r="J1057" s="538">
        <v>205</v>
      </c>
      <c r="K1057" s="529"/>
      <c r="L1057" s="529"/>
    </row>
    <row r="1058" spans="1:12" ht="14.1" customHeight="1">
      <c r="A1058" s="402" t="s">
        <v>820</v>
      </c>
      <c r="B1058" s="402" t="s">
        <v>821</v>
      </c>
      <c r="C1058" s="405">
        <v>2</v>
      </c>
      <c r="D1058" s="413"/>
      <c r="E1058" s="412">
        <v>2</v>
      </c>
      <c r="F1058" s="401">
        <v>44</v>
      </c>
      <c r="G1058" s="402" t="s">
        <v>829</v>
      </c>
      <c r="H1058" s="402" t="s">
        <v>551</v>
      </c>
      <c r="I1058" s="519">
        <v>30.1</v>
      </c>
      <c r="J1058" s="538">
        <v>205</v>
      </c>
      <c r="K1058" s="529"/>
      <c r="L1058" s="529"/>
    </row>
    <row r="1059" spans="1:12" ht="14.1" customHeight="1">
      <c r="A1059" s="402" t="s">
        <v>820</v>
      </c>
      <c r="B1059" s="402" t="s">
        <v>821</v>
      </c>
      <c r="C1059" s="405">
        <v>2</v>
      </c>
      <c r="D1059" s="413"/>
      <c r="E1059" s="412">
        <v>2</v>
      </c>
      <c r="F1059" s="401">
        <v>45</v>
      </c>
      <c r="G1059" s="402" t="s">
        <v>830</v>
      </c>
      <c r="H1059" s="402" t="s">
        <v>816</v>
      </c>
      <c r="I1059" s="519">
        <v>7.3</v>
      </c>
      <c r="J1059" s="538">
        <v>205</v>
      </c>
      <c r="K1059" s="529"/>
      <c r="L1059" s="529"/>
    </row>
    <row r="1060" spans="1:12" ht="14.1" customHeight="1">
      <c r="A1060" s="402" t="s">
        <v>820</v>
      </c>
      <c r="B1060" s="402" t="s">
        <v>821</v>
      </c>
      <c r="C1060" s="405">
        <v>2</v>
      </c>
      <c r="D1060" s="413"/>
      <c r="E1060" s="412">
        <v>2</v>
      </c>
      <c r="F1060" s="401">
        <v>46</v>
      </c>
      <c r="G1060" s="402" t="s">
        <v>831</v>
      </c>
      <c r="H1060" s="402" t="s">
        <v>550</v>
      </c>
      <c r="I1060" s="519">
        <v>31.1</v>
      </c>
      <c r="J1060" s="538">
        <v>205</v>
      </c>
      <c r="K1060" s="529"/>
      <c r="L1060" s="529"/>
    </row>
    <row r="1061" spans="1:12" ht="14.1" customHeight="1">
      <c r="A1061" s="402" t="s">
        <v>820</v>
      </c>
      <c r="B1061" s="402" t="s">
        <v>821</v>
      </c>
      <c r="C1061" s="405">
        <v>2</v>
      </c>
      <c r="D1061" s="413"/>
      <c r="E1061" s="412">
        <v>2</v>
      </c>
      <c r="F1061" s="401">
        <v>47</v>
      </c>
      <c r="G1061" s="402" t="s">
        <v>829</v>
      </c>
      <c r="H1061" s="402" t="s">
        <v>551</v>
      </c>
      <c r="I1061" s="519">
        <v>11.8</v>
      </c>
      <c r="J1061" s="538">
        <v>205</v>
      </c>
      <c r="K1061" s="529"/>
      <c r="L1061" s="529"/>
    </row>
    <row r="1062" spans="1:12" ht="14.1" customHeight="1">
      <c r="A1062" s="402" t="s">
        <v>820</v>
      </c>
      <c r="B1062" s="402" t="s">
        <v>821</v>
      </c>
      <c r="C1062" s="405">
        <v>2</v>
      </c>
      <c r="D1062" s="413"/>
      <c r="E1062" s="412">
        <v>2</v>
      </c>
      <c r="F1062" s="401">
        <v>48</v>
      </c>
      <c r="G1062" s="402" t="s">
        <v>576</v>
      </c>
      <c r="H1062" s="402" t="s">
        <v>550</v>
      </c>
      <c r="I1062" s="519">
        <v>15.2</v>
      </c>
      <c r="J1062" s="538">
        <v>205</v>
      </c>
      <c r="K1062" s="529"/>
      <c r="L1062" s="529"/>
    </row>
    <row r="1063" spans="1:12" ht="14.1" customHeight="1">
      <c r="A1063" s="402" t="s">
        <v>820</v>
      </c>
      <c r="B1063" s="402" t="s">
        <v>821</v>
      </c>
      <c r="C1063" s="405">
        <v>2</v>
      </c>
      <c r="D1063" s="413"/>
      <c r="E1063" s="412">
        <v>2</v>
      </c>
      <c r="F1063" s="401">
        <v>49</v>
      </c>
      <c r="G1063" s="402" t="s">
        <v>368</v>
      </c>
      <c r="H1063" s="402" t="s">
        <v>552</v>
      </c>
      <c r="I1063" s="519">
        <v>1</v>
      </c>
      <c r="J1063" s="538">
        <v>41</v>
      </c>
      <c r="K1063" s="529"/>
      <c r="L1063" s="529"/>
    </row>
    <row r="1064" spans="1:12" ht="14.1" customHeight="1">
      <c r="A1064" s="402" t="s">
        <v>820</v>
      </c>
      <c r="B1064" s="402" t="s">
        <v>821</v>
      </c>
      <c r="C1064" s="405">
        <v>2</v>
      </c>
      <c r="D1064" s="413"/>
      <c r="E1064" s="412">
        <v>2</v>
      </c>
      <c r="F1064" s="401">
        <v>50</v>
      </c>
      <c r="G1064" s="402" t="s">
        <v>832</v>
      </c>
      <c r="H1064" s="402" t="s">
        <v>552</v>
      </c>
      <c r="I1064" s="519">
        <v>9.1999999999999993</v>
      </c>
      <c r="J1064" s="538" t="s">
        <v>198</v>
      </c>
      <c r="K1064" s="529"/>
      <c r="L1064" s="529"/>
    </row>
    <row r="1065" spans="1:12" ht="14.1" customHeight="1">
      <c r="A1065" s="402" t="s">
        <v>820</v>
      </c>
      <c r="B1065" s="402" t="s">
        <v>821</v>
      </c>
      <c r="C1065" s="405">
        <v>2</v>
      </c>
      <c r="D1065" s="413"/>
      <c r="E1065" s="412">
        <v>2</v>
      </c>
      <c r="F1065" s="401">
        <v>51</v>
      </c>
      <c r="G1065" s="402" t="s">
        <v>380</v>
      </c>
      <c r="H1065" s="402" t="s">
        <v>552</v>
      </c>
      <c r="I1065" s="519">
        <v>6.1</v>
      </c>
      <c r="J1065" s="538" t="s">
        <v>198</v>
      </c>
      <c r="K1065" s="529"/>
      <c r="L1065" s="529"/>
    </row>
    <row r="1066" spans="1:12" ht="14.1" customHeight="1">
      <c r="A1066" s="402" t="s">
        <v>820</v>
      </c>
      <c r="B1066" s="402" t="s">
        <v>821</v>
      </c>
      <c r="C1066" s="405">
        <v>2</v>
      </c>
      <c r="D1066" s="413"/>
      <c r="E1066" s="412">
        <v>2</v>
      </c>
      <c r="F1066" s="401">
        <v>52</v>
      </c>
      <c r="G1066" s="402" t="s">
        <v>368</v>
      </c>
      <c r="H1066" s="402" t="s">
        <v>552</v>
      </c>
      <c r="I1066" s="519">
        <v>17</v>
      </c>
      <c r="J1066" s="538">
        <v>41</v>
      </c>
      <c r="K1066" s="529"/>
      <c r="L1066" s="529"/>
    </row>
    <row r="1067" spans="1:12" ht="14.1" customHeight="1">
      <c r="A1067" s="402" t="s">
        <v>820</v>
      </c>
      <c r="B1067" s="402" t="s">
        <v>821</v>
      </c>
      <c r="C1067" s="405">
        <v>2</v>
      </c>
      <c r="D1067" s="413"/>
      <c r="E1067" s="412">
        <v>2</v>
      </c>
      <c r="F1067" s="401">
        <v>54</v>
      </c>
      <c r="G1067" s="402" t="s">
        <v>763</v>
      </c>
      <c r="H1067" s="402" t="s">
        <v>550</v>
      </c>
      <c r="I1067" s="519">
        <v>5</v>
      </c>
      <c r="J1067" s="538">
        <v>205</v>
      </c>
      <c r="K1067" s="529"/>
      <c r="L1067" s="529"/>
    </row>
    <row r="1068" spans="1:12" ht="14.1" customHeight="1">
      <c r="A1068" s="402" t="s">
        <v>834</v>
      </c>
      <c r="B1068" s="402" t="s">
        <v>859</v>
      </c>
      <c r="C1068" s="405">
        <v>2</v>
      </c>
      <c r="D1068" s="413"/>
      <c r="E1068" s="412" t="s">
        <v>585</v>
      </c>
      <c r="F1068" s="401">
        <v>1</v>
      </c>
      <c r="G1068" s="402" t="s">
        <v>598</v>
      </c>
      <c r="H1068" s="402" t="s">
        <v>860</v>
      </c>
      <c r="I1068" s="519">
        <v>12</v>
      </c>
      <c r="J1068" s="538">
        <v>205</v>
      </c>
      <c r="K1068" s="529"/>
      <c r="L1068" s="529"/>
    </row>
    <row r="1069" spans="1:12" ht="14.1" customHeight="1">
      <c r="A1069" s="402" t="s">
        <v>834</v>
      </c>
      <c r="B1069" s="402" t="s">
        <v>859</v>
      </c>
      <c r="C1069" s="405">
        <v>2</v>
      </c>
      <c r="D1069" s="413"/>
      <c r="E1069" s="412" t="s">
        <v>585</v>
      </c>
      <c r="F1069" s="401">
        <v>2</v>
      </c>
      <c r="G1069" s="402" t="s">
        <v>592</v>
      </c>
      <c r="H1069" s="402" t="s">
        <v>175</v>
      </c>
      <c r="I1069" s="519">
        <v>14</v>
      </c>
      <c r="J1069" s="538">
        <v>205</v>
      </c>
      <c r="K1069" s="529"/>
      <c r="L1069" s="529"/>
    </row>
    <row r="1070" spans="1:12" ht="14.1" customHeight="1">
      <c r="A1070" s="402" t="s">
        <v>834</v>
      </c>
      <c r="B1070" s="402" t="s">
        <v>859</v>
      </c>
      <c r="C1070" s="405">
        <v>2</v>
      </c>
      <c r="D1070" s="413"/>
      <c r="E1070" s="412" t="s">
        <v>585</v>
      </c>
      <c r="F1070" s="401">
        <v>3</v>
      </c>
      <c r="G1070" s="402" t="s">
        <v>835</v>
      </c>
      <c r="H1070" s="402" t="s">
        <v>175</v>
      </c>
      <c r="I1070" s="519">
        <v>50</v>
      </c>
      <c r="J1070" s="538">
        <v>205</v>
      </c>
      <c r="K1070" s="529"/>
      <c r="L1070" s="529"/>
    </row>
    <row r="1071" spans="1:12" ht="14.1" customHeight="1">
      <c r="A1071" s="402" t="s">
        <v>834</v>
      </c>
      <c r="B1071" s="402" t="s">
        <v>859</v>
      </c>
      <c r="C1071" s="405">
        <v>2</v>
      </c>
      <c r="D1071" s="413"/>
      <c r="E1071" s="412" t="s">
        <v>585</v>
      </c>
      <c r="F1071" s="401">
        <v>4</v>
      </c>
      <c r="G1071" s="402" t="s">
        <v>396</v>
      </c>
      <c r="H1071" s="402" t="s">
        <v>175</v>
      </c>
      <c r="I1071" s="519">
        <v>10</v>
      </c>
      <c r="J1071" s="538">
        <v>205</v>
      </c>
      <c r="K1071" s="529"/>
      <c r="L1071" s="529"/>
    </row>
    <row r="1072" spans="1:12" ht="14.1" customHeight="1">
      <c r="A1072" s="402" t="s">
        <v>834</v>
      </c>
      <c r="B1072" s="402" t="s">
        <v>859</v>
      </c>
      <c r="C1072" s="405">
        <v>2</v>
      </c>
      <c r="D1072" s="413"/>
      <c r="E1072" s="412" t="s">
        <v>585</v>
      </c>
      <c r="F1072" s="401">
        <v>5</v>
      </c>
      <c r="G1072" s="402" t="s">
        <v>598</v>
      </c>
      <c r="H1072" s="402" t="s">
        <v>861</v>
      </c>
      <c r="I1072" s="519">
        <v>54</v>
      </c>
      <c r="J1072" s="538">
        <v>205</v>
      </c>
      <c r="K1072" s="529"/>
      <c r="L1072" s="529"/>
    </row>
    <row r="1073" spans="1:12" ht="14.1" customHeight="1">
      <c r="A1073" s="402" t="s">
        <v>834</v>
      </c>
      <c r="B1073" s="402" t="s">
        <v>859</v>
      </c>
      <c r="C1073" s="405">
        <v>2</v>
      </c>
      <c r="D1073" s="413"/>
      <c r="E1073" s="412" t="s">
        <v>585</v>
      </c>
      <c r="F1073" s="401">
        <v>6</v>
      </c>
      <c r="G1073" s="402" t="s">
        <v>325</v>
      </c>
      <c r="H1073" s="402" t="s">
        <v>554</v>
      </c>
      <c r="I1073" s="519">
        <v>3.6</v>
      </c>
      <c r="J1073" s="538">
        <v>205</v>
      </c>
      <c r="K1073" s="529"/>
      <c r="L1073" s="529"/>
    </row>
    <row r="1074" spans="1:12" ht="14.1" customHeight="1">
      <c r="A1074" s="402" t="s">
        <v>834</v>
      </c>
      <c r="B1074" s="402" t="s">
        <v>859</v>
      </c>
      <c r="C1074" s="405">
        <v>2</v>
      </c>
      <c r="D1074" s="413"/>
      <c r="E1074" s="412" t="s">
        <v>585</v>
      </c>
      <c r="F1074" s="401">
        <v>7</v>
      </c>
      <c r="G1074" s="402" t="s">
        <v>394</v>
      </c>
      <c r="H1074" s="402" t="s">
        <v>175</v>
      </c>
      <c r="I1074" s="519">
        <v>8.3000000000000007</v>
      </c>
      <c r="J1074" s="538">
        <v>205</v>
      </c>
      <c r="K1074" s="529"/>
      <c r="L1074" s="529"/>
    </row>
    <row r="1075" spans="1:12" ht="14.1" customHeight="1">
      <c r="A1075" s="402" t="s">
        <v>834</v>
      </c>
      <c r="B1075" s="402" t="s">
        <v>859</v>
      </c>
      <c r="C1075" s="405">
        <v>2</v>
      </c>
      <c r="D1075" s="413"/>
      <c r="E1075" s="412" t="s">
        <v>585</v>
      </c>
      <c r="F1075" s="401">
        <v>8</v>
      </c>
      <c r="G1075" s="402" t="s">
        <v>836</v>
      </c>
      <c r="H1075" s="402" t="s">
        <v>175</v>
      </c>
      <c r="I1075" s="519">
        <v>29</v>
      </c>
      <c r="J1075" s="538">
        <v>205</v>
      </c>
      <c r="K1075" s="529"/>
      <c r="L1075" s="529"/>
    </row>
    <row r="1076" spans="1:12" ht="14.1" customHeight="1">
      <c r="A1076" s="402" t="s">
        <v>834</v>
      </c>
      <c r="B1076" s="402" t="s">
        <v>859</v>
      </c>
      <c r="C1076" s="405">
        <v>2</v>
      </c>
      <c r="D1076" s="413"/>
      <c r="E1076" s="412" t="s">
        <v>585</v>
      </c>
      <c r="F1076" s="401">
        <v>9</v>
      </c>
      <c r="G1076" s="402" t="s">
        <v>837</v>
      </c>
      <c r="H1076" s="402" t="s">
        <v>175</v>
      </c>
      <c r="I1076" s="519">
        <v>12</v>
      </c>
      <c r="J1076" s="538">
        <v>205</v>
      </c>
      <c r="K1076" s="529"/>
      <c r="L1076" s="529"/>
    </row>
    <row r="1077" spans="1:12" ht="14.1" customHeight="1">
      <c r="A1077" s="402" t="s">
        <v>834</v>
      </c>
      <c r="B1077" s="402" t="s">
        <v>859</v>
      </c>
      <c r="C1077" s="405">
        <v>2</v>
      </c>
      <c r="D1077" s="413"/>
      <c r="E1077" s="412" t="s">
        <v>585</v>
      </c>
      <c r="F1077" s="401">
        <v>10</v>
      </c>
      <c r="G1077" s="402" t="s">
        <v>838</v>
      </c>
      <c r="H1077" s="402" t="s">
        <v>175</v>
      </c>
      <c r="I1077" s="519">
        <v>12</v>
      </c>
      <c r="J1077" s="538">
        <v>205</v>
      </c>
      <c r="K1077" s="529"/>
      <c r="L1077" s="529"/>
    </row>
    <row r="1078" spans="1:12" ht="14.1" customHeight="1">
      <c r="A1078" s="402" t="s">
        <v>834</v>
      </c>
      <c r="B1078" s="402" t="s">
        <v>859</v>
      </c>
      <c r="C1078" s="405">
        <v>2</v>
      </c>
      <c r="D1078" s="413"/>
      <c r="E1078" s="412" t="s">
        <v>585</v>
      </c>
      <c r="F1078" s="401">
        <v>11</v>
      </c>
      <c r="G1078" s="402" t="s">
        <v>839</v>
      </c>
      <c r="H1078" s="402" t="s">
        <v>175</v>
      </c>
      <c r="I1078" s="519">
        <v>12</v>
      </c>
      <c r="J1078" s="538">
        <v>205</v>
      </c>
      <c r="K1078" s="529"/>
      <c r="L1078" s="529"/>
    </row>
    <row r="1079" spans="1:12" ht="14.1" customHeight="1">
      <c r="A1079" s="402" t="s">
        <v>834</v>
      </c>
      <c r="B1079" s="402" t="s">
        <v>859</v>
      </c>
      <c r="C1079" s="405">
        <v>2</v>
      </c>
      <c r="D1079" s="413"/>
      <c r="E1079" s="412" t="s">
        <v>585</v>
      </c>
      <c r="F1079" s="401">
        <v>12</v>
      </c>
      <c r="G1079" s="402" t="s">
        <v>840</v>
      </c>
      <c r="H1079" s="402" t="s">
        <v>554</v>
      </c>
      <c r="I1079" s="519">
        <v>10</v>
      </c>
      <c r="J1079" s="538">
        <v>205</v>
      </c>
      <c r="K1079" s="529"/>
      <c r="L1079" s="529"/>
    </row>
    <row r="1080" spans="1:12" ht="14.1" customHeight="1">
      <c r="A1080" s="402" t="s">
        <v>834</v>
      </c>
      <c r="B1080" s="402" t="s">
        <v>859</v>
      </c>
      <c r="C1080" s="405">
        <v>2</v>
      </c>
      <c r="D1080" s="413"/>
      <c r="E1080" s="412" t="s">
        <v>585</v>
      </c>
      <c r="F1080" s="401">
        <v>13</v>
      </c>
      <c r="G1080" s="402" t="s">
        <v>841</v>
      </c>
      <c r="H1080" s="402" t="s">
        <v>175</v>
      </c>
      <c r="I1080" s="519">
        <v>10</v>
      </c>
      <c r="J1080" s="538">
        <v>205</v>
      </c>
      <c r="K1080" s="529"/>
      <c r="L1080" s="529"/>
    </row>
    <row r="1081" spans="1:12" ht="14.1" customHeight="1">
      <c r="A1081" s="402" t="s">
        <v>834</v>
      </c>
      <c r="B1081" s="402" t="s">
        <v>859</v>
      </c>
      <c r="C1081" s="405">
        <v>2</v>
      </c>
      <c r="D1081" s="413"/>
      <c r="E1081" s="412" t="s">
        <v>585</v>
      </c>
      <c r="F1081" s="401">
        <v>14</v>
      </c>
      <c r="G1081" s="402" t="s">
        <v>842</v>
      </c>
      <c r="H1081" s="402" t="s">
        <v>175</v>
      </c>
      <c r="I1081" s="519">
        <v>9</v>
      </c>
      <c r="J1081" s="538">
        <v>205</v>
      </c>
      <c r="K1081" s="529"/>
      <c r="L1081" s="529"/>
    </row>
    <row r="1082" spans="1:12" ht="14.1" customHeight="1">
      <c r="A1082" s="402" t="s">
        <v>834</v>
      </c>
      <c r="B1082" s="402" t="s">
        <v>859</v>
      </c>
      <c r="C1082" s="405">
        <v>2</v>
      </c>
      <c r="D1082" s="413"/>
      <c r="E1082" s="412" t="s">
        <v>585</v>
      </c>
      <c r="F1082" s="401">
        <v>15</v>
      </c>
      <c r="G1082" s="402" t="s">
        <v>843</v>
      </c>
      <c r="H1082" s="402" t="s">
        <v>175</v>
      </c>
      <c r="I1082" s="519">
        <v>28</v>
      </c>
      <c r="J1082" s="538">
        <v>205</v>
      </c>
      <c r="K1082" s="529"/>
      <c r="L1082" s="529"/>
    </row>
    <row r="1083" spans="1:12" ht="14.1" customHeight="1">
      <c r="A1083" s="402" t="s">
        <v>834</v>
      </c>
      <c r="B1083" s="402" t="s">
        <v>859</v>
      </c>
      <c r="C1083" s="405">
        <v>2</v>
      </c>
      <c r="D1083" s="413"/>
      <c r="E1083" s="412" t="s">
        <v>585</v>
      </c>
      <c r="F1083" s="401">
        <v>16</v>
      </c>
      <c r="G1083" s="402" t="s">
        <v>390</v>
      </c>
      <c r="H1083" s="402" t="s">
        <v>175</v>
      </c>
      <c r="I1083" s="519">
        <v>13</v>
      </c>
      <c r="J1083" s="538">
        <v>205</v>
      </c>
      <c r="K1083" s="529"/>
      <c r="L1083" s="529"/>
    </row>
    <row r="1084" spans="1:12" ht="14.1" customHeight="1">
      <c r="A1084" s="402" t="s">
        <v>834</v>
      </c>
      <c r="B1084" s="402" t="s">
        <v>859</v>
      </c>
      <c r="C1084" s="405">
        <v>2</v>
      </c>
      <c r="D1084" s="413"/>
      <c r="E1084" s="412" t="s">
        <v>585</v>
      </c>
      <c r="F1084" s="401">
        <v>17</v>
      </c>
      <c r="G1084" s="402" t="s">
        <v>390</v>
      </c>
      <c r="H1084" s="402" t="s">
        <v>175</v>
      </c>
      <c r="I1084" s="519">
        <v>13</v>
      </c>
      <c r="J1084" s="538">
        <v>205</v>
      </c>
      <c r="K1084" s="529"/>
      <c r="L1084" s="529"/>
    </row>
    <row r="1085" spans="1:12" ht="14.1" customHeight="1">
      <c r="A1085" s="402" t="s">
        <v>834</v>
      </c>
      <c r="B1085" s="402" t="s">
        <v>859</v>
      </c>
      <c r="C1085" s="405">
        <v>2</v>
      </c>
      <c r="D1085" s="413"/>
      <c r="E1085" s="412" t="s">
        <v>585</v>
      </c>
      <c r="F1085" s="401">
        <v>18</v>
      </c>
      <c r="G1085" s="402" t="s">
        <v>844</v>
      </c>
      <c r="H1085" s="402" t="s">
        <v>861</v>
      </c>
      <c r="I1085" s="519">
        <v>15.5</v>
      </c>
      <c r="J1085" s="538">
        <v>205</v>
      </c>
      <c r="K1085" s="529"/>
      <c r="L1085" s="529"/>
    </row>
    <row r="1086" spans="1:12" ht="14.1" customHeight="1">
      <c r="A1086" s="402" t="s">
        <v>834</v>
      </c>
      <c r="B1086" s="402" t="s">
        <v>859</v>
      </c>
      <c r="C1086" s="405">
        <v>2</v>
      </c>
      <c r="D1086" s="413"/>
      <c r="E1086" s="412" t="s">
        <v>585</v>
      </c>
      <c r="F1086" s="401">
        <v>19</v>
      </c>
      <c r="G1086" s="402" t="s">
        <v>397</v>
      </c>
      <c r="H1086" s="402" t="s">
        <v>554</v>
      </c>
      <c r="I1086" s="519">
        <v>3.5</v>
      </c>
      <c r="J1086" s="538">
        <v>205</v>
      </c>
      <c r="K1086" s="529"/>
      <c r="L1086" s="529"/>
    </row>
    <row r="1087" spans="1:12" ht="14.1" customHeight="1">
      <c r="A1087" s="402" t="s">
        <v>834</v>
      </c>
      <c r="B1087" s="402" t="s">
        <v>859</v>
      </c>
      <c r="C1087" s="405">
        <v>2</v>
      </c>
      <c r="D1087" s="413"/>
      <c r="E1087" s="412" t="s">
        <v>585</v>
      </c>
      <c r="F1087" s="401">
        <v>20</v>
      </c>
      <c r="G1087" s="402" t="s">
        <v>397</v>
      </c>
      <c r="H1087" s="402" t="s">
        <v>554</v>
      </c>
      <c r="I1087" s="519">
        <v>3.5</v>
      </c>
      <c r="J1087" s="538">
        <v>205</v>
      </c>
      <c r="K1087" s="529"/>
      <c r="L1087" s="529"/>
    </row>
    <row r="1088" spans="1:12" ht="14.1" customHeight="1">
      <c r="A1088" s="402" t="s">
        <v>834</v>
      </c>
      <c r="B1088" s="402" t="s">
        <v>859</v>
      </c>
      <c r="C1088" s="405">
        <v>2</v>
      </c>
      <c r="D1088" s="413"/>
      <c r="E1088" s="412" t="s">
        <v>585</v>
      </c>
      <c r="F1088" s="401">
        <v>21</v>
      </c>
      <c r="G1088" s="402" t="s">
        <v>845</v>
      </c>
      <c r="H1088" s="402" t="s">
        <v>861</v>
      </c>
      <c r="I1088" s="519">
        <v>35</v>
      </c>
      <c r="J1088" s="538">
        <v>205</v>
      </c>
      <c r="K1088" s="529"/>
      <c r="L1088" s="529"/>
    </row>
    <row r="1089" spans="1:12" ht="14.1" customHeight="1">
      <c r="A1089" s="402" t="s">
        <v>834</v>
      </c>
      <c r="B1089" s="402" t="s">
        <v>859</v>
      </c>
      <c r="C1089" s="405">
        <v>2</v>
      </c>
      <c r="D1089" s="413"/>
      <c r="E1089" s="412" t="s">
        <v>585</v>
      </c>
      <c r="F1089" s="401">
        <v>22</v>
      </c>
      <c r="G1089" s="402" t="s">
        <v>846</v>
      </c>
      <c r="H1089" s="402" t="s">
        <v>861</v>
      </c>
      <c r="I1089" s="519">
        <v>161</v>
      </c>
      <c r="J1089" s="538">
        <v>205</v>
      </c>
      <c r="K1089" s="529"/>
      <c r="L1089" s="529"/>
    </row>
    <row r="1090" spans="1:12" ht="14.1" customHeight="1">
      <c r="A1090" s="402" t="s">
        <v>834</v>
      </c>
      <c r="B1090" s="402" t="s">
        <v>859</v>
      </c>
      <c r="C1090" s="405">
        <v>2</v>
      </c>
      <c r="D1090" s="413"/>
      <c r="E1090" s="412" t="s">
        <v>585</v>
      </c>
      <c r="F1090" s="401">
        <v>23</v>
      </c>
      <c r="G1090" s="402" t="s">
        <v>259</v>
      </c>
      <c r="H1090" s="402" t="s">
        <v>861</v>
      </c>
      <c r="I1090" s="519">
        <v>85</v>
      </c>
      <c r="J1090" s="538">
        <v>205</v>
      </c>
      <c r="K1090" s="529"/>
      <c r="L1090" s="529"/>
    </row>
    <row r="1091" spans="1:12" ht="14.1" customHeight="1">
      <c r="A1091" s="402" t="s">
        <v>834</v>
      </c>
      <c r="B1091" s="402" t="s">
        <v>859</v>
      </c>
      <c r="C1091" s="405">
        <v>2</v>
      </c>
      <c r="D1091" s="413"/>
      <c r="E1091" s="412" t="s">
        <v>585</v>
      </c>
      <c r="F1091" s="401">
        <v>24</v>
      </c>
      <c r="G1091" s="402" t="s">
        <v>847</v>
      </c>
      <c r="H1091" s="402" t="s">
        <v>862</v>
      </c>
      <c r="I1091" s="519">
        <v>25</v>
      </c>
      <c r="J1091" s="538">
        <v>205</v>
      </c>
      <c r="K1091" s="529"/>
      <c r="L1091" s="529"/>
    </row>
    <row r="1092" spans="1:12" ht="14.1" customHeight="1">
      <c r="A1092" s="402" t="s">
        <v>834</v>
      </c>
      <c r="B1092" s="402" t="s">
        <v>859</v>
      </c>
      <c r="C1092" s="405">
        <v>2</v>
      </c>
      <c r="D1092" s="413"/>
      <c r="E1092" s="412" t="s">
        <v>585</v>
      </c>
      <c r="F1092" s="401">
        <v>25</v>
      </c>
      <c r="G1092" s="402" t="s">
        <v>847</v>
      </c>
      <c r="H1092" s="402" t="s">
        <v>862</v>
      </c>
      <c r="I1092" s="519">
        <v>25</v>
      </c>
      <c r="J1092" s="538">
        <v>205</v>
      </c>
      <c r="K1092" s="529"/>
      <c r="L1092" s="529"/>
    </row>
    <row r="1093" spans="1:12" ht="14.1" customHeight="1">
      <c r="A1093" s="402" t="s">
        <v>834</v>
      </c>
      <c r="B1093" s="402" t="s">
        <v>859</v>
      </c>
      <c r="C1093" s="405">
        <v>2</v>
      </c>
      <c r="D1093" s="413"/>
      <c r="E1093" s="412" t="s">
        <v>585</v>
      </c>
      <c r="F1093" s="401">
        <v>26</v>
      </c>
      <c r="G1093" s="402" t="s">
        <v>501</v>
      </c>
      <c r="H1093" s="402" t="s">
        <v>861</v>
      </c>
      <c r="I1093" s="519">
        <v>1.5</v>
      </c>
      <c r="J1093" s="538">
        <v>205</v>
      </c>
      <c r="K1093" s="529"/>
      <c r="L1093" s="529"/>
    </row>
    <row r="1094" spans="1:12" ht="14.1" customHeight="1">
      <c r="A1094" s="402" t="s">
        <v>834</v>
      </c>
      <c r="B1094" s="402" t="s">
        <v>859</v>
      </c>
      <c r="C1094" s="405">
        <v>2</v>
      </c>
      <c r="D1094" s="413"/>
      <c r="E1094" s="412" t="s">
        <v>585</v>
      </c>
      <c r="F1094" s="401">
        <v>27</v>
      </c>
      <c r="G1094" s="402" t="s">
        <v>848</v>
      </c>
      <c r="H1094" s="402" t="s">
        <v>575</v>
      </c>
      <c r="I1094" s="519">
        <v>121</v>
      </c>
      <c r="J1094" s="538">
        <v>205</v>
      </c>
      <c r="K1094" s="529"/>
      <c r="L1094" s="529"/>
    </row>
    <row r="1095" spans="1:12" ht="14.1" customHeight="1">
      <c r="A1095" s="402" t="s">
        <v>834</v>
      </c>
      <c r="B1095" s="402" t="s">
        <v>859</v>
      </c>
      <c r="C1095" s="405">
        <v>2</v>
      </c>
      <c r="D1095" s="413"/>
      <c r="E1095" s="412" t="s">
        <v>585</v>
      </c>
      <c r="F1095" s="401">
        <v>28</v>
      </c>
      <c r="G1095" s="402" t="s">
        <v>849</v>
      </c>
      <c r="H1095" s="402" t="s">
        <v>575</v>
      </c>
      <c r="I1095" s="519">
        <v>7.5</v>
      </c>
      <c r="J1095" s="538">
        <v>205</v>
      </c>
      <c r="K1095" s="529"/>
      <c r="L1095" s="529"/>
    </row>
    <row r="1096" spans="1:12" ht="14.1" customHeight="1">
      <c r="A1096" s="402" t="s">
        <v>834</v>
      </c>
      <c r="B1096" s="402" t="s">
        <v>859</v>
      </c>
      <c r="C1096" s="405">
        <v>2</v>
      </c>
      <c r="D1096" s="413"/>
      <c r="E1096" s="412" t="s">
        <v>585</v>
      </c>
      <c r="F1096" s="401">
        <v>29</v>
      </c>
      <c r="G1096" s="402" t="s">
        <v>850</v>
      </c>
      <c r="H1096" s="402" t="s">
        <v>554</v>
      </c>
      <c r="I1096" s="519">
        <v>13</v>
      </c>
      <c r="J1096" s="538">
        <v>205</v>
      </c>
      <c r="K1096" s="529"/>
      <c r="L1096" s="529"/>
    </row>
    <row r="1097" spans="1:12" ht="14.1" customHeight="1">
      <c r="A1097" s="402" t="s">
        <v>834</v>
      </c>
      <c r="B1097" s="402" t="s">
        <v>859</v>
      </c>
      <c r="C1097" s="405">
        <v>2</v>
      </c>
      <c r="D1097" s="413"/>
      <c r="E1097" s="412" t="s">
        <v>585</v>
      </c>
      <c r="F1097" s="401">
        <v>30</v>
      </c>
      <c r="G1097" s="402" t="s">
        <v>851</v>
      </c>
      <c r="H1097" s="402" t="s">
        <v>861</v>
      </c>
      <c r="I1097" s="519">
        <v>63</v>
      </c>
      <c r="J1097" s="538">
        <v>205</v>
      </c>
      <c r="K1097" s="529"/>
      <c r="L1097" s="529"/>
    </row>
    <row r="1098" spans="1:12" ht="14.1" customHeight="1">
      <c r="A1098" s="402" t="s">
        <v>834</v>
      </c>
      <c r="B1098" s="402" t="s">
        <v>859</v>
      </c>
      <c r="C1098" s="405">
        <v>2</v>
      </c>
      <c r="D1098" s="413"/>
      <c r="E1098" s="412" t="s">
        <v>585</v>
      </c>
      <c r="F1098" s="401">
        <v>31</v>
      </c>
      <c r="G1098" s="402" t="s">
        <v>852</v>
      </c>
      <c r="H1098" s="402" t="s">
        <v>554</v>
      </c>
      <c r="I1098" s="519">
        <v>12.5</v>
      </c>
      <c r="J1098" s="538">
        <v>205</v>
      </c>
      <c r="K1098" s="529"/>
      <c r="L1098" s="529"/>
    </row>
    <row r="1099" spans="1:12" ht="14.1" customHeight="1">
      <c r="A1099" s="402" t="s">
        <v>834</v>
      </c>
      <c r="B1099" s="402" t="s">
        <v>859</v>
      </c>
      <c r="C1099" s="405">
        <v>2</v>
      </c>
      <c r="D1099" s="413"/>
      <c r="E1099" s="412" t="s">
        <v>585</v>
      </c>
      <c r="F1099" s="401">
        <v>32</v>
      </c>
      <c r="G1099" s="402" t="s">
        <v>851</v>
      </c>
      <c r="H1099" s="402" t="s">
        <v>861</v>
      </c>
      <c r="I1099" s="519">
        <v>60</v>
      </c>
      <c r="J1099" s="538">
        <v>205</v>
      </c>
      <c r="K1099" s="529"/>
      <c r="L1099" s="529"/>
    </row>
    <row r="1100" spans="1:12" ht="14.1" customHeight="1">
      <c r="A1100" s="402" t="s">
        <v>834</v>
      </c>
      <c r="B1100" s="402" t="s">
        <v>859</v>
      </c>
      <c r="C1100" s="405">
        <v>2</v>
      </c>
      <c r="D1100" s="413"/>
      <c r="E1100" s="412" t="s">
        <v>585</v>
      </c>
      <c r="F1100" s="401">
        <v>33</v>
      </c>
      <c r="G1100" s="402" t="s">
        <v>851</v>
      </c>
      <c r="H1100" s="402" t="s">
        <v>861</v>
      </c>
      <c r="I1100" s="519">
        <v>60</v>
      </c>
      <c r="J1100" s="538">
        <v>205</v>
      </c>
      <c r="K1100" s="529"/>
      <c r="L1100" s="529"/>
    </row>
    <row r="1101" spans="1:12" ht="14.1" customHeight="1">
      <c r="A1101" s="402" t="s">
        <v>834</v>
      </c>
      <c r="B1101" s="402" t="s">
        <v>859</v>
      </c>
      <c r="C1101" s="405">
        <v>2</v>
      </c>
      <c r="D1101" s="413"/>
      <c r="E1101" s="412" t="s">
        <v>585</v>
      </c>
      <c r="F1101" s="401">
        <v>34</v>
      </c>
      <c r="G1101" s="402" t="s">
        <v>851</v>
      </c>
      <c r="H1101" s="402" t="s">
        <v>861</v>
      </c>
      <c r="I1101" s="519">
        <v>60</v>
      </c>
      <c r="J1101" s="538">
        <v>205</v>
      </c>
      <c r="K1101" s="529"/>
      <c r="L1101" s="529"/>
    </row>
    <row r="1102" spans="1:12" ht="14.1" customHeight="1">
      <c r="A1102" s="402" t="s">
        <v>834</v>
      </c>
      <c r="B1102" s="402" t="s">
        <v>859</v>
      </c>
      <c r="C1102" s="405">
        <v>2</v>
      </c>
      <c r="D1102" s="413"/>
      <c r="E1102" s="412" t="s">
        <v>585</v>
      </c>
      <c r="F1102" s="401">
        <v>35</v>
      </c>
      <c r="G1102" s="402" t="s">
        <v>851</v>
      </c>
      <c r="H1102" s="402" t="s">
        <v>861</v>
      </c>
      <c r="I1102" s="519">
        <v>60</v>
      </c>
      <c r="J1102" s="538">
        <v>205</v>
      </c>
      <c r="K1102" s="529"/>
      <c r="L1102" s="529"/>
    </row>
    <row r="1103" spans="1:12" ht="14.1" customHeight="1">
      <c r="A1103" s="402" t="s">
        <v>834</v>
      </c>
      <c r="B1103" s="402" t="s">
        <v>859</v>
      </c>
      <c r="C1103" s="405">
        <v>2</v>
      </c>
      <c r="D1103" s="413"/>
      <c r="E1103" s="412" t="s">
        <v>585</v>
      </c>
      <c r="F1103" s="401">
        <v>36</v>
      </c>
      <c r="G1103" s="402" t="s">
        <v>591</v>
      </c>
      <c r="H1103" s="402" t="s">
        <v>862</v>
      </c>
      <c r="I1103" s="519">
        <v>5.5</v>
      </c>
      <c r="J1103" s="538">
        <v>205</v>
      </c>
      <c r="K1103" s="529"/>
      <c r="L1103" s="529"/>
    </row>
    <row r="1104" spans="1:12" ht="14.1" customHeight="1">
      <c r="A1104" s="402" t="s">
        <v>834</v>
      </c>
      <c r="B1104" s="402" t="s">
        <v>859</v>
      </c>
      <c r="C1104" s="405">
        <v>2</v>
      </c>
      <c r="D1104" s="413"/>
      <c r="E1104" s="412" t="s">
        <v>585</v>
      </c>
      <c r="F1104" s="401">
        <v>37</v>
      </c>
      <c r="G1104" s="402" t="s">
        <v>591</v>
      </c>
      <c r="H1104" s="402" t="s">
        <v>862</v>
      </c>
      <c r="I1104" s="519">
        <v>5.5</v>
      </c>
      <c r="J1104" s="538">
        <v>205</v>
      </c>
      <c r="K1104" s="529"/>
      <c r="L1104" s="529"/>
    </row>
    <row r="1105" spans="1:12" ht="14.1" customHeight="1">
      <c r="A1105" s="402" t="s">
        <v>834</v>
      </c>
      <c r="B1105" s="402" t="s">
        <v>859</v>
      </c>
      <c r="C1105" s="405">
        <v>2</v>
      </c>
      <c r="D1105" s="413"/>
      <c r="E1105" s="412" t="s">
        <v>585</v>
      </c>
      <c r="F1105" s="401">
        <v>38</v>
      </c>
      <c r="G1105" s="402" t="s">
        <v>853</v>
      </c>
      <c r="H1105" s="402" t="s">
        <v>554</v>
      </c>
      <c r="I1105" s="519">
        <v>14.8</v>
      </c>
      <c r="J1105" s="538">
        <v>205</v>
      </c>
      <c r="K1105" s="529"/>
      <c r="L1105" s="529"/>
    </row>
    <row r="1106" spans="1:12" ht="14.1" customHeight="1">
      <c r="A1106" s="402" t="s">
        <v>834</v>
      </c>
      <c r="B1106" s="402" t="s">
        <v>859</v>
      </c>
      <c r="C1106" s="405">
        <v>2</v>
      </c>
      <c r="D1106" s="413"/>
      <c r="E1106" s="412" t="s">
        <v>585</v>
      </c>
      <c r="F1106" s="401">
        <v>39</v>
      </c>
      <c r="G1106" s="402" t="s">
        <v>853</v>
      </c>
      <c r="H1106" s="402" t="s">
        <v>554</v>
      </c>
      <c r="I1106" s="519">
        <v>14.8</v>
      </c>
      <c r="J1106" s="538">
        <v>205</v>
      </c>
      <c r="K1106" s="529"/>
      <c r="L1106" s="529"/>
    </row>
    <row r="1107" spans="1:12" ht="14.1" customHeight="1">
      <c r="A1107" s="402" t="s">
        <v>834</v>
      </c>
      <c r="B1107" s="402" t="s">
        <v>859</v>
      </c>
      <c r="C1107" s="405">
        <v>2</v>
      </c>
      <c r="D1107" s="413"/>
      <c r="E1107" s="412">
        <v>1</v>
      </c>
      <c r="F1107" s="401">
        <v>1</v>
      </c>
      <c r="G1107" s="402" t="s">
        <v>854</v>
      </c>
      <c r="H1107" s="402" t="s">
        <v>861</v>
      </c>
      <c r="I1107" s="519">
        <v>21</v>
      </c>
      <c r="J1107" s="538">
        <v>205</v>
      </c>
      <c r="K1107" s="529"/>
      <c r="L1107" s="529"/>
    </row>
    <row r="1108" spans="1:12" ht="14.1" customHeight="1">
      <c r="A1108" s="402" t="s">
        <v>834</v>
      </c>
      <c r="B1108" s="402" t="s">
        <v>859</v>
      </c>
      <c r="C1108" s="405">
        <v>2</v>
      </c>
      <c r="D1108" s="413"/>
      <c r="E1108" s="412">
        <v>1</v>
      </c>
      <c r="F1108" s="401">
        <v>2</v>
      </c>
      <c r="G1108" s="402" t="s">
        <v>854</v>
      </c>
      <c r="H1108" s="402" t="s">
        <v>861</v>
      </c>
      <c r="I1108" s="519">
        <v>14.5</v>
      </c>
      <c r="J1108" s="538">
        <v>205</v>
      </c>
      <c r="K1108" s="529"/>
      <c r="L1108" s="529"/>
    </row>
    <row r="1109" spans="1:12" ht="14.1" customHeight="1">
      <c r="A1109" s="402" t="s">
        <v>834</v>
      </c>
      <c r="B1109" s="402" t="s">
        <v>859</v>
      </c>
      <c r="C1109" s="405">
        <v>2</v>
      </c>
      <c r="D1109" s="413"/>
      <c r="E1109" s="412">
        <v>1</v>
      </c>
      <c r="F1109" s="401">
        <v>3</v>
      </c>
      <c r="G1109" s="402" t="s">
        <v>854</v>
      </c>
      <c r="H1109" s="402" t="s">
        <v>861</v>
      </c>
      <c r="I1109" s="519">
        <v>20</v>
      </c>
      <c r="J1109" s="538">
        <v>205</v>
      </c>
      <c r="K1109" s="529"/>
      <c r="L1109" s="529"/>
    </row>
    <row r="1110" spans="1:12" ht="14.1" customHeight="1">
      <c r="A1110" s="402" t="s">
        <v>834</v>
      </c>
      <c r="B1110" s="402" t="s">
        <v>859</v>
      </c>
      <c r="C1110" s="405">
        <v>2</v>
      </c>
      <c r="D1110" s="413"/>
      <c r="E1110" s="412">
        <v>1</v>
      </c>
      <c r="F1110" s="401">
        <v>4</v>
      </c>
      <c r="G1110" s="402" t="s">
        <v>259</v>
      </c>
      <c r="H1110" s="402" t="s">
        <v>861</v>
      </c>
      <c r="I1110" s="519">
        <v>157</v>
      </c>
      <c r="J1110" s="538">
        <v>205</v>
      </c>
      <c r="K1110" s="529"/>
      <c r="L1110" s="529"/>
    </row>
    <row r="1111" spans="1:12" ht="14.1" customHeight="1">
      <c r="A1111" s="402" t="s">
        <v>834</v>
      </c>
      <c r="B1111" s="402" t="s">
        <v>859</v>
      </c>
      <c r="C1111" s="405">
        <v>2</v>
      </c>
      <c r="D1111" s="413"/>
      <c r="E1111" s="412">
        <v>1</v>
      </c>
      <c r="F1111" s="401">
        <v>5</v>
      </c>
      <c r="G1111" s="402" t="s">
        <v>851</v>
      </c>
      <c r="H1111" s="402" t="s">
        <v>861</v>
      </c>
      <c r="I1111" s="519">
        <v>63</v>
      </c>
      <c r="J1111" s="538">
        <v>205</v>
      </c>
      <c r="K1111" s="529"/>
      <c r="L1111" s="529"/>
    </row>
    <row r="1112" spans="1:12" ht="14.1" customHeight="1">
      <c r="A1112" s="402" t="s">
        <v>834</v>
      </c>
      <c r="B1112" s="402" t="s">
        <v>859</v>
      </c>
      <c r="C1112" s="405">
        <v>2</v>
      </c>
      <c r="D1112" s="413"/>
      <c r="E1112" s="412">
        <v>1</v>
      </c>
      <c r="F1112" s="401">
        <v>6</v>
      </c>
      <c r="G1112" s="402" t="s">
        <v>851</v>
      </c>
      <c r="H1112" s="402" t="s">
        <v>861</v>
      </c>
      <c r="I1112" s="519">
        <v>59</v>
      </c>
      <c r="J1112" s="538">
        <v>205</v>
      </c>
      <c r="K1112" s="529"/>
      <c r="L1112" s="529"/>
    </row>
    <row r="1113" spans="1:12" ht="14.1" customHeight="1">
      <c r="A1113" s="402" t="s">
        <v>834</v>
      </c>
      <c r="B1113" s="402" t="s">
        <v>859</v>
      </c>
      <c r="C1113" s="405">
        <v>2</v>
      </c>
      <c r="D1113" s="413"/>
      <c r="E1113" s="412">
        <v>1</v>
      </c>
      <c r="F1113" s="401">
        <v>7</v>
      </c>
      <c r="G1113" s="402" t="s">
        <v>851</v>
      </c>
      <c r="H1113" s="402" t="s">
        <v>861</v>
      </c>
      <c r="I1113" s="519">
        <v>58</v>
      </c>
      <c r="J1113" s="538">
        <v>205</v>
      </c>
      <c r="K1113" s="529"/>
      <c r="L1113" s="529"/>
    </row>
    <row r="1114" spans="1:12" ht="14.1" customHeight="1">
      <c r="A1114" s="402" t="s">
        <v>834</v>
      </c>
      <c r="B1114" s="402" t="s">
        <v>859</v>
      </c>
      <c r="C1114" s="405">
        <v>2</v>
      </c>
      <c r="D1114" s="413"/>
      <c r="E1114" s="412">
        <v>1</v>
      </c>
      <c r="F1114" s="401">
        <v>8</v>
      </c>
      <c r="G1114" s="402" t="s">
        <v>851</v>
      </c>
      <c r="H1114" s="402" t="s">
        <v>861</v>
      </c>
      <c r="I1114" s="519">
        <v>62</v>
      </c>
      <c r="J1114" s="538">
        <v>205</v>
      </c>
      <c r="K1114" s="529"/>
      <c r="L1114" s="529"/>
    </row>
    <row r="1115" spans="1:12" ht="14.1" customHeight="1">
      <c r="A1115" s="402" t="s">
        <v>834</v>
      </c>
      <c r="B1115" s="402" t="s">
        <v>859</v>
      </c>
      <c r="C1115" s="405">
        <v>2</v>
      </c>
      <c r="D1115" s="413"/>
      <c r="E1115" s="412">
        <v>1</v>
      </c>
      <c r="F1115" s="401">
        <v>9</v>
      </c>
      <c r="G1115" s="402" t="s">
        <v>851</v>
      </c>
      <c r="H1115" s="402" t="s">
        <v>861</v>
      </c>
      <c r="I1115" s="519">
        <v>59</v>
      </c>
      <c r="J1115" s="538">
        <v>205</v>
      </c>
      <c r="K1115" s="529"/>
      <c r="L1115" s="529"/>
    </row>
    <row r="1116" spans="1:12" ht="14.1" customHeight="1">
      <c r="A1116" s="402" t="s">
        <v>834</v>
      </c>
      <c r="B1116" s="402" t="s">
        <v>859</v>
      </c>
      <c r="C1116" s="405">
        <v>2</v>
      </c>
      <c r="D1116" s="413"/>
      <c r="E1116" s="412">
        <v>1</v>
      </c>
      <c r="F1116" s="401">
        <v>10</v>
      </c>
      <c r="G1116" s="402" t="s">
        <v>851</v>
      </c>
      <c r="H1116" s="402" t="s">
        <v>861</v>
      </c>
      <c r="I1116" s="519">
        <v>55</v>
      </c>
      <c r="J1116" s="538">
        <v>205</v>
      </c>
      <c r="K1116" s="529"/>
      <c r="L1116" s="529"/>
    </row>
    <row r="1117" spans="1:12" ht="14.1" customHeight="1">
      <c r="A1117" s="402" t="s">
        <v>834</v>
      </c>
      <c r="B1117" s="402" t="s">
        <v>859</v>
      </c>
      <c r="C1117" s="405">
        <v>2</v>
      </c>
      <c r="D1117" s="413"/>
      <c r="E1117" s="412">
        <v>1</v>
      </c>
      <c r="F1117" s="401">
        <v>11</v>
      </c>
      <c r="G1117" s="402" t="s">
        <v>851</v>
      </c>
      <c r="H1117" s="402" t="s">
        <v>861</v>
      </c>
      <c r="I1117" s="519">
        <v>63</v>
      </c>
      <c r="J1117" s="538">
        <v>205</v>
      </c>
      <c r="K1117" s="529"/>
      <c r="L1117" s="529"/>
    </row>
    <row r="1118" spans="1:12" ht="14.1" customHeight="1">
      <c r="A1118" s="402" t="s">
        <v>834</v>
      </c>
      <c r="B1118" s="402" t="s">
        <v>859</v>
      </c>
      <c r="C1118" s="405">
        <v>2</v>
      </c>
      <c r="D1118" s="413"/>
      <c r="E1118" s="412">
        <v>1</v>
      </c>
      <c r="F1118" s="401">
        <v>12</v>
      </c>
      <c r="G1118" s="402" t="s">
        <v>855</v>
      </c>
      <c r="H1118" s="402" t="s">
        <v>861</v>
      </c>
      <c r="I1118" s="519">
        <v>60</v>
      </c>
      <c r="J1118" s="538">
        <v>205</v>
      </c>
      <c r="K1118" s="529"/>
      <c r="L1118" s="529"/>
    </row>
    <row r="1119" spans="1:12" ht="14.1" customHeight="1">
      <c r="A1119" s="402" t="s">
        <v>834</v>
      </c>
      <c r="B1119" s="402" t="s">
        <v>859</v>
      </c>
      <c r="C1119" s="405">
        <v>2</v>
      </c>
      <c r="D1119" s="413"/>
      <c r="E1119" s="412">
        <v>1</v>
      </c>
      <c r="F1119" s="401">
        <v>13</v>
      </c>
      <c r="G1119" s="402" t="s">
        <v>856</v>
      </c>
      <c r="H1119" s="402" t="s">
        <v>554</v>
      </c>
      <c r="I1119" s="519">
        <v>6.4</v>
      </c>
      <c r="J1119" s="538">
        <v>205</v>
      </c>
      <c r="K1119" s="529"/>
      <c r="L1119" s="529"/>
    </row>
    <row r="1120" spans="1:12" ht="14.1" customHeight="1">
      <c r="A1120" s="402" t="s">
        <v>834</v>
      </c>
      <c r="B1120" s="402" t="s">
        <v>859</v>
      </c>
      <c r="C1120" s="405">
        <v>2</v>
      </c>
      <c r="D1120" s="413"/>
      <c r="E1120" s="412">
        <v>1</v>
      </c>
      <c r="F1120" s="401">
        <v>14</v>
      </c>
      <c r="G1120" s="402" t="s">
        <v>259</v>
      </c>
      <c r="H1120" s="402" t="s">
        <v>861</v>
      </c>
      <c r="I1120" s="519">
        <v>33</v>
      </c>
      <c r="J1120" s="538">
        <v>205</v>
      </c>
      <c r="K1120" s="529"/>
      <c r="L1120" s="529"/>
    </row>
    <row r="1121" spans="1:12" ht="14.1" customHeight="1">
      <c r="A1121" s="402" t="s">
        <v>834</v>
      </c>
      <c r="B1121" s="402" t="s">
        <v>859</v>
      </c>
      <c r="C1121" s="405">
        <v>2</v>
      </c>
      <c r="D1121" s="413"/>
      <c r="E1121" s="412">
        <v>1</v>
      </c>
      <c r="F1121" s="401">
        <v>15</v>
      </c>
      <c r="G1121" s="402" t="s">
        <v>857</v>
      </c>
      <c r="H1121" s="402" t="s">
        <v>554</v>
      </c>
      <c r="I1121" s="519">
        <v>28</v>
      </c>
      <c r="J1121" s="538">
        <v>205</v>
      </c>
      <c r="K1121" s="529"/>
      <c r="L1121" s="529"/>
    </row>
    <row r="1122" spans="1:12" ht="14.1" customHeight="1">
      <c r="A1122" s="402" t="s">
        <v>834</v>
      </c>
      <c r="B1122" s="402" t="s">
        <v>859</v>
      </c>
      <c r="C1122" s="405">
        <v>2</v>
      </c>
      <c r="D1122" s="413"/>
      <c r="E1122" s="412">
        <v>1</v>
      </c>
      <c r="F1122" s="401">
        <v>16</v>
      </c>
      <c r="G1122" s="402" t="s">
        <v>858</v>
      </c>
      <c r="H1122" s="402" t="s">
        <v>554</v>
      </c>
      <c r="I1122" s="519">
        <v>23</v>
      </c>
      <c r="J1122" s="538">
        <v>205</v>
      </c>
      <c r="K1122" s="529"/>
      <c r="L1122" s="529"/>
    </row>
    <row r="1123" spans="1:12" ht="14.1" customHeight="1">
      <c r="A1123" s="402" t="s">
        <v>834</v>
      </c>
      <c r="B1123" s="402" t="s">
        <v>859</v>
      </c>
      <c r="C1123" s="405">
        <v>2</v>
      </c>
      <c r="D1123" s="413"/>
      <c r="E1123" s="412">
        <v>1</v>
      </c>
      <c r="F1123" s="401">
        <v>17</v>
      </c>
      <c r="G1123" s="402" t="s">
        <v>851</v>
      </c>
      <c r="H1123" s="402" t="s">
        <v>861</v>
      </c>
      <c r="I1123" s="519">
        <v>67</v>
      </c>
      <c r="J1123" s="538">
        <v>205</v>
      </c>
      <c r="K1123" s="529"/>
      <c r="L1123" s="529"/>
    </row>
    <row r="1124" spans="1:12" ht="14.1" customHeight="1">
      <c r="A1124" s="402" t="s">
        <v>834</v>
      </c>
      <c r="B1124" s="402" t="s">
        <v>859</v>
      </c>
      <c r="C1124" s="405">
        <v>2</v>
      </c>
      <c r="D1124" s="413"/>
      <c r="E1124" s="412">
        <v>1</v>
      </c>
      <c r="F1124" s="401">
        <v>18</v>
      </c>
      <c r="G1124" s="402" t="s">
        <v>259</v>
      </c>
      <c r="H1124" s="402" t="s">
        <v>861</v>
      </c>
      <c r="I1124" s="519">
        <v>5</v>
      </c>
      <c r="J1124" s="538">
        <v>205</v>
      </c>
      <c r="K1124" s="529"/>
      <c r="L1124" s="529"/>
    </row>
    <row r="1125" spans="1:12" ht="14.1" customHeight="1">
      <c r="A1125" s="402" t="s">
        <v>949</v>
      </c>
      <c r="B1125" s="402" t="s">
        <v>863</v>
      </c>
      <c r="C1125" s="405">
        <v>2</v>
      </c>
      <c r="D1125" s="413" t="s">
        <v>864</v>
      </c>
      <c r="E1125" s="412" t="s">
        <v>585</v>
      </c>
      <c r="F1125" s="416">
        <v>26</v>
      </c>
      <c r="G1125" s="402" t="s">
        <v>786</v>
      </c>
      <c r="H1125" s="402" t="s">
        <v>795</v>
      </c>
      <c r="I1125" s="519">
        <v>90</v>
      </c>
      <c r="J1125" s="538">
        <v>205</v>
      </c>
      <c r="K1125" s="529"/>
      <c r="L1125" s="529"/>
    </row>
    <row r="1126" spans="1:12" ht="14.1" customHeight="1">
      <c r="A1126" s="402" t="s">
        <v>949</v>
      </c>
      <c r="B1126" s="402" t="s">
        <v>863</v>
      </c>
      <c r="C1126" s="405">
        <v>2</v>
      </c>
      <c r="D1126" s="413" t="s">
        <v>864</v>
      </c>
      <c r="E1126" s="412" t="s">
        <v>585</v>
      </c>
      <c r="F1126" s="401" t="s">
        <v>865</v>
      </c>
      <c r="G1126" s="402" t="s">
        <v>866</v>
      </c>
      <c r="H1126" s="402" t="s">
        <v>745</v>
      </c>
      <c r="I1126" s="528"/>
      <c r="J1126" s="538">
        <v>205</v>
      </c>
      <c r="K1126" s="529"/>
      <c r="L1126" s="529"/>
    </row>
    <row r="1127" spans="1:12" ht="14.1" customHeight="1">
      <c r="A1127" s="402" t="s">
        <v>949</v>
      </c>
      <c r="B1127" s="402" t="s">
        <v>863</v>
      </c>
      <c r="C1127" s="405">
        <v>2</v>
      </c>
      <c r="D1127" s="413" t="s">
        <v>864</v>
      </c>
      <c r="E1127" s="412" t="s">
        <v>585</v>
      </c>
      <c r="F1127" s="401" t="s">
        <v>867</v>
      </c>
      <c r="G1127" s="402" t="s">
        <v>786</v>
      </c>
      <c r="H1127" s="402" t="s">
        <v>795</v>
      </c>
      <c r="I1127" s="519">
        <v>74</v>
      </c>
      <c r="J1127" s="538">
        <v>205</v>
      </c>
      <c r="K1127" s="529"/>
      <c r="L1127" s="529"/>
    </row>
    <row r="1128" spans="1:12" ht="14.1" customHeight="1">
      <c r="A1128" s="402" t="s">
        <v>949</v>
      </c>
      <c r="B1128" s="402" t="s">
        <v>863</v>
      </c>
      <c r="C1128" s="405">
        <v>2</v>
      </c>
      <c r="D1128" s="413" t="s">
        <v>864</v>
      </c>
      <c r="E1128" s="412" t="s">
        <v>585</v>
      </c>
      <c r="F1128" s="401" t="s">
        <v>868</v>
      </c>
      <c r="G1128" s="402" t="s">
        <v>786</v>
      </c>
      <c r="H1128" s="402" t="s">
        <v>795</v>
      </c>
      <c r="I1128" s="519">
        <v>56</v>
      </c>
      <c r="J1128" s="538">
        <v>205</v>
      </c>
      <c r="K1128" s="529"/>
      <c r="L1128" s="529"/>
    </row>
    <row r="1129" spans="1:12" ht="14.1" customHeight="1">
      <c r="A1129" s="402" t="s">
        <v>949</v>
      </c>
      <c r="B1129" s="402" t="s">
        <v>863</v>
      </c>
      <c r="C1129" s="405">
        <v>2</v>
      </c>
      <c r="D1129" s="413" t="s">
        <v>864</v>
      </c>
      <c r="E1129" s="412" t="s">
        <v>585</v>
      </c>
      <c r="F1129" s="401" t="s">
        <v>869</v>
      </c>
      <c r="G1129" s="402" t="s">
        <v>870</v>
      </c>
      <c r="H1129" s="402" t="s">
        <v>795</v>
      </c>
      <c r="I1129" s="519">
        <v>9</v>
      </c>
      <c r="J1129" s="538">
        <v>205</v>
      </c>
      <c r="K1129" s="529"/>
      <c r="L1129" s="529"/>
    </row>
    <row r="1130" spans="1:12" ht="14.1" customHeight="1">
      <c r="A1130" s="402" t="s">
        <v>949</v>
      </c>
      <c r="B1130" s="402" t="s">
        <v>863</v>
      </c>
      <c r="C1130" s="405">
        <v>2</v>
      </c>
      <c r="D1130" s="413" t="s">
        <v>864</v>
      </c>
      <c r="E1130" s="412" t="s">
        <v>585</v>
      </c>
      <c r="F1130" s="401" t="s">
        <v>871</v>
      </c>
      <c r="G1130" s="402" t="s">
        <v>872</v>
      </c>
      <c r="H1130" s="402" t="s">
        <v>795</v>
      </c>
      <c r="I1130" s="519">
        <v>63</v>
      </c>
      <c r="J1130" s="538">
        <v>205</v>
      </c>
      <c r="K1130" s="529"/>
      <c r="L1130" s="529"/>
    </row>
    <row r="1131" spans="1:12" ht="14.1" customHeight="1">
      <c r="A1131" s="402" t="s">
        <v>949</v>
      </c>
      <c r="B1131" s="402" t="s">
        <v>863</v>
      </c>
      <c r="C1131" s="405">
        <v>2</v>
      </c>
      <c r="D1131" s="413" t="s">
        <v>864</v>
      </c>
      <c r="E1131" s="412" t="s">
        <v>585</v>
      </c>
      <c r="F1131" s="401" t="s">
        <v>873</v>
      </c>
      <c r="G1131" s="402" t="s">
        <v>597</v>
      </c>
      <c r="H1131" s="402" t="s">
        <v>944</v>
      </c>
      <c r="I1131" s="519">
        <v>21</v>
      </c>
      <c r="J1131" s="538">
        <v>205</v>
      </c>
      <c r="K1131" s="529"/>
      <c r="L1131" s="529"/>
    </row>
    <row r="1132" spans="1:12" ht="14.1" customHeight="1">
      <c r="A1132" s="402" t="s">
        <v>949</v>
      </c>
      <c r="B1132" s="402" t="s">
        <v>863</v>
      </c>
      <c r="C1132" s="405">
        <v>2</v>
      </c>
      <c r="D1132" s="413" t="s">
        <v>864</v>
      </c>
      <c r="E1132" s="412" t="s">
        <v>585</v>
      </c>
      <c r="F1132" s="401" t="s">
        <v>874</v>
      </c>
      <c r="G1132" s="402" t="s">
        <v>462</v>
      </c>
      <c r="H1132" s="402" t="s">
        <v>745</v>
      </c>
      <c r="I1132" s="519">
        <v>29</v>
      </c>
      <c r="J1132" s="538">
        <v>205</v>
      </c>
      <c r="K1132" s="529"/>
      <c r="L1132" s="529"/>
    </row>
    <row r="1133" spans="1:12" ht="14.1" customHeight="1">
      <c r="A1133" s="402" t="s">
        <v>949</v>
      </c>
      <c r="B1133" s="402" t="s">
        <v>863</v>
      </c>
      <c r="C1133" s="405">
        <v>2</v>
      </c>
      <c r="D1133" s="413" t="s">
        <v>864</v>
      </c>
      <c r="E1133" s="412" t="s">
        <v>585</v>
      </c>
      <c r="F1133" s="401" t="s">
        <v>875</v>
      </c>
      <c r="G1133" s="402" t="s">
        <v>475</v>
      </c>
      <c r="H1133" s="402" t="s">
        <v>795</v>
      </c>
      <c r="I1133" s="519">
        <v>1</v>
      </c>
      <c r="J1133" s="538">
        <v>205</v>
      </c>
      <c r="K1133" s="529"/>
      <c r="L1133" s="529"/>
    </row>
    <row r="1134" spans="1:12" ht="14.1" customHeight="1">
      <c r="A1134" s="402" t="s">
        <v>949</v>
      </c>
      <c r="B1134" s="402" t="s">
        <v>863</v>
      </c>
      <c r="C1134" s="405">
        <v>2</v>
      </c>
      <c r="D1134" s="413" t="s">
        <v>864</v>
      </c>
      <c r="E1134" s="412" t="s">
        <v>585</v>
      </c>
      <c r="F1134" s="401" t="s">
        <v>876</v>
      </c>
      <c r="G1134" s="402" t="s">
        <v>290</v>
      </c>
      <c r="H1134" s="402" t="s">
        <v>945</v>
      </c>
      <c r="I1134" s="519">
        <v>22</v>
      </c>
      <c r="J1134" s="538">
        <v>205</v>
      </c>
      <c r="K1134" s="529"/>
      <c r="L1134" s="529"/>
    </row>
    <row r="1135" spans="1:12" ht="14.1" customHeight="1">
      <c r="A1135" s="402" t="s">
        <v>949</v>
      </c>
      <c r="B1135" s="402" t="s">
        <v>863</v>
      </c>
      <c r="C1135" s="405">
        <v>2</v>
      </c>
      <c r="D1135" s="413" t="s">
        <v>864</v>
      </c>
      <c r="E1135" s="412" t="s">
        <v>585</v>
      </c>
      <c r="F1135" s="401" t="s">
        <v>877</v>
      </c>
      <c r="G1135" s="402" t="s">
        <v>878</v>
      </c>
      <c r="H1135" s="402" t="s">
        <v>795</v>
      </c>
      <c r="I1135" s="519">
        <v>56</v>
      </c>
      <c r="J1135" s="538">
        <v>205</v>
      </c>
      <c r="K1135" s="529"/>
      <c r="L1135" s="529"/>
    </row>
    <row r="1136" spans="1:12" ht="14.1" customHeight="1">
      <c r="A1136" s="402" t="s">
        <v>949</v>
      </c>
      <c r="B1136" s="402" t="s">
        <v>863</v>
      </c>
      <c r="C1136" s="405">
        <v>2</v>
      </c>
      <c r="D1136" s="413" t="s">
        <v>864</v>
      </c>
      <c r="E1136" s="412" t="s">
        <v>585</v>
      </c>
      <c r="F1136" s="401" t="s">
        <v>879</v>
      </c>
      <c r="G1136" s="402" t="s">
        <v>878</v>
      </c>
      <c r="H1136" s="402" t="s">
        <v>795</v>
      </c>
      <c r="I1136" s="519">
        <v>55</v>
      </c>
      <c r="J1136" s="538">
        <v>205</v>
      </c>
      <c r="K1136" s="529"/>
      <c r="L1136" s="529"/>
    </row>
    <row r="1137" spans="1:12" ht="14.1" customHeight="1">
      <c r="A1137" s="402" t="s">
        <v>949</v>
      </c>
      <c r="B1137" s="402" t="s">
        <v>863</v>
      </c>
      <c r="C1137" s="405">
        <v>2</v>
      </c>
      <c r="D1137" s="413" t="s">
        <v>864</v>
      </c>
      <c r="E1137" s="412" t="s">
        <v>585</v>
      </c>
      <c r="F1137" s="401" t="s">
        <v>880</v>
      </c>
      <c r="G1137" s="402" t="s">
        <v>290</v>
      </c>
      <c r="H1137" s="402" t="s">
        <v>945</v>
      </c>
      <c r="I1137" s="519">
        <v>22</v>
      </c>
      <c r="J1137" s="538">
        <v>205</v>
      </c>
      <c r="K1137" s="529"/>
      <c r="L1137" s="529"/>
    </row>
    <row r="1138" spans="1:12" ht="14.1" customHeight="1">
      <c r="A1138" s="402" t="s">
        <v>949</v>
      </c>
      <c r="B1138" s="402" t="s">
        <v>863</v>
      </c>
      <c r="C1138" s="405">
        <v>2</v>
      </c>
      <c r="D1138" s="413" t="s">
        <v>864</v>
      </c>
      <c r="E1138" s="412" t="s">
        <v>585</v>
      </c>
      <c r="F1138" s="401" t="s">
        <v>881</v>
      </c>
      <c r="G1138" s="402" t="s">
        <v>878</v>
      </c>
      <c r="H1138" s="402" t="s">
        <v>795</v>
      </c>
      <c r="I1138" s="519">
        <v>56</v>
      </c>
      <c r="J1138" s="538">
        <v>205</v>
      </c>
      <c r="K1138" s="529"/>
      <c r="L1138" s="529"/>
    </row>
    <row r="1139" spans="1:12" ht="14.1" customHeight="1">
      <c r="A1139" s="402" t="s">
        <v>949</v>
      </c>
      <c r="B1139" s="402" t="s">
        <v>863</v>
      </c>
      <c r="C1139" s="405">
        <v>2</v>
      </c>
      <c r="D1139" s="413" t="s">
        <v>864</v>
      </c>
      <c r="E1139" s="412" t="s">
        <v>585</v>
      </c>
      <c r="F1139" s="401" t="s">
        <v>882</v>
      </c>
      <c r="G1139" s="402" t="s">
        <v>413</v>
      </c>
      <c r="H1139" s="402" t="s">
        <v>795</v>
      </c>
      <c r="I1139" s="519">
        <v>14</v>
      </c>
      <c r="J1139" s="538">
        <v>205</v>
      </c>
      <c r="K1139" s="529"/>
      <c r="L1139" s="529"/>
    </row>
    <row r="1140" spans="1:12" ht="14.1" customHeight="1">
      <c r="A1140" s="402" t="s">
        <v>949</v>
      </c>
      <c r="B1140" s="402" t="s">
        <v>863</v>
      </c>
      <c r="C1140" s="405">
        <v>2</v>
      </c>
      <c r="D1140" s="413" t="s">
        <v>864</v>
      </c>
      <c r="E1140" s="412" t="s">
        <v>585</v>
      </c>
      <c r="F1140" s="401" t="s">
        <v>883</v>
      </c>
      <c r="G1140" s="402" t="s">
        <v>866</v>
      </c>
      <c r="H1140" s="402" t="s">
        <v>745</v>
      </c>
      <c r="I1140" s="519">
        <v>42</v>
      </c>
      <c r="J1140" s="538">
        <v>205</v>
      </c>
      <c r="K1140" s="529"/>
      <c r="L1140" s="529"/>
    </row>
    <row r="1141" spans="1:12" ht="14.1" customHeight="1">
      <c r="A1141" s="402" t="s">
        <v>949</v>
      </c>
      <c r="B1141" s="402" t="s">
        <v>863</v>
      </c>
      <c r="C1141" s="405">
        <v>2</v>
      </c>
      <c r="D1141" s="413" t="s">
        <v>864</v>
      </c>
      <c r="E1141" s="412" t="s">
        <v>585</v>
      </c>
      <c r="F1141" s="401" t="s">
        <v>884</v>
      </c>
      <c r="G1141" s="402" t="s">
        <v>786</v>
      </c>
      <c r="H1141" s="402" t="s">
        <v>795</v>
      </c>
      <c r="I1141" s="519">
        <v>54</v>
      </c>
      <c r="J1141" s="538">
        <v>205</v>
      </c>
      <c r="K1141" s="529"/>
      <c r="L1141" s="529"/>
    </row>
    <row r="1142" spans="1:12" ht="14.1" customHeight="1">
      <c r="A1142" s="402" t="s">
        <v>949</v>
      </c>
      <c r="B1142" s="402" t="s">
        <v>863</v>
      </c>
      <c r="C1142" s="405">
        <v>2</v>
      </c>
      <c r="D1142" s="413" t="s">
        <v>864</v>
      </c>
      <c r="E1142" s="412" t="s">
        <v>585</v>
      </c>
      <c r="F1142" s="401" t="s">
        <v>885</v>
      </c>
      <c r="G1142" s="402" t="s">
        <v>878</v>
      </c>
      <c r="H1142" s="402" t="s">
        <v>795</v>
      </c>
      <c r="I1142" s="519">
        <v>43</v>
      </c>
      <c r="J1142" s="538">
        <v>205</v>
      </c>
      <c r="K1142" s="529"/>
      <c r="L1142" s="529"/>
    </row>
    <row r="1143" spans="1:12" ht="14.1" customHeight="1">
      <c r="A1143" s="402" t="s">
        <v>949</v>
      </c>
      <c r="B1143" s="402" t="s">
        <v>863</v>
      </c>
      <c r="C1143" s="405">
        <v>2</v>
      </c>
      <c r="D1143" s="413" t="s">
        <v>864</v>
      </c>
      <c r="E1143" s="412" t="s">
        <v>585</v>
      </c>
      <c r="F1143" s="401" t="s">
        <v>886</v>
      </c>
      <c r="G1143" s="402" t="s">
        <v>887</v>
      </c>
      <c r="H1143" s="402" t="s">
        <v>795</v>
      </c>
      <c r="I1143" s="519">
        <v>27</v>
      </c>
      <c r="J1143" s="538">
        <v>205</v>
      </c>
      <c r="K1143" s="529"/>
      <c r="L1143" s="529"/>
    </row>
    <row r="1144" spans="1:12" ht="14.1" customHeight="1">
      <c r="A1144" s="402" t="s">
        <v>949</v>
      </c>
      <c r="B1144" s="402" t="s">
        <v>863</v>
      </c>
      <c r="C1144" s="405">
        <v>2</v>
      </c>
      <c r="D1144" s="413" t="s">
        <v>864</v>
      </c>
      <c r="E1144" s="412" t="s">
        <v>585</v>
      </c>
      <c r="F1144" s="401" t="s">
        <v>888</v>
      </c>
      <c r="G1144" s="402" t="s">
        <v>878</v>
      </c>
      <c r="H1144" s="402" t="s">
        <v>795</v>
      </c>
      <c r="I1144" s="519">
        <v>59</v>
      </c>
      <c r="J1144" s="538">
        <v>205</v>
      </c>
      <c r="K1144" s="529"/>
      <c r="L1144" s="529"/>
    </row>
    <row r="1145" spans="1:12" ht="14.1" customHeight="1">
      <c r="A1145" s="402" t="s">
        <v>949</v>
      </c>
      <c r="B1145" s="402" t="s">
        <v>863</v>
      </c>
      <c r="C1145" s="405">
        <v>2</v>
      </c>
      <c r="D1145" s="413" t="s">
        <v>864</v>
      </c>
      <c r="E1145" s="412" t="s">
        <v>585</v>
      </c>
      <c r="F1145" s="401" t="s">
        <v>889</v>
      </c>
      <c r="G1145" s="402" t="s">
        <v>890</v>
      </c>
      <c r="H1145" s="402" t="s">
        <v>795</v>
      </c>
      <c r="I1145" s="519">
        <v>28</v>
      </c>
      <c r="J1145" s="538">
        <v>205</v>
      </c>
      <c r="K1145" s="529"/>
      <c r="L1145" s="529"/>
    </row>
    <row r="1146" spans="1:12" ht="14.1" customHeight="1">
      <c r="A1146" s="402" t="s">
        <v>949</v>
      </c>
      <c r="B1146" s="402" t="s">
        <v>863</v>
      </c>
      <c r="C1146" s="405">
        <v>2</v>
      </c>
      <c r="D1146" s="413" t="s">
        <v>864</v>
      </c>
      <c r="E1146" s="412" t="s">
        <v>585</v>
      </c>
      <c r="F1146" s="401" t="s">
        <v>891</v>
      </c>
      <c r="G1146" s="402" t="s">
        <v>290</v>
      </c>
      <c r="H1146" s="402" t="s">
        <v>945</v>
      </c>
      <c r="I1146" s="519">
        <v>22</v>
      </c>
      <c r="J1146" s="538">
        <v>205</v>
      </c>
      <c r="K1146" s="529"/>
      <c r="L1146" s="529"/>
    </row>
    <row r="1147" spans="1:12" ht="14.1" customHeight="1">
      <c r="A1147" s="402" t="s">
        <v>949</v>
      </c>
      <c r="B1147" s="402" t="s">
        <v>863</v>
      </c>
      <c r="C1147" s="405">
        <v>2</v>
      </c>
      <c r="D1147" s="413" t="s">
        <v>864</v>
      </c>
      <c r="E1147" s="412" t="s">
        <v>585</v>
      </c>
      <c r="F1147" s="401" t="s">
        <v>892</v>
      </c>
      <c r="G1147" s="402" t="s">
        <v>174</v>
      </c>
      <c r="H1147" s="402" t="s">
        <v>550</v>
      </c>
      <c r="I1147" s="519">
        <v>19</v>
      </c>
      <c r="J1147" s="538">
        <v>205</v>
      </c>
      <c r="K1147" s="529"/>
      <c r="L1147" s="529"/>
    </row>
    <row r="1148" spans="1:12" ht="14.1" customHeight="1">
      <c r="A1148" s="402" t="s">
        <v>949</v>
      </c>
      <c r="B1148" s="402" t="s">
        <v>863</v>
      </c>
      <c r="C1148" s="405">
        <v>2</v>
      </c>
      <c r="D1148" s="413" t="s">
        <v>864</v>
      </c>
      <c r="E1148" s="412" t="s">
        <v>585</v>
      </c>
      <c r="F1148" s="401" t="s">
        <v>893</v>
      </c>
      <c r="G1148" s="402" t="s">
        <v>878</v>
      </c>
      <c r="H1148" s="402" t="s">
        <v>795</v>
      </c>
      <c r="I1148" s="519">
        <v>54</v>
      </c>
      <c r="J1148" s="538">
        <v>205</v>
      </c>
      <c r="K1148" s="529"/>
      <c r="L1148" s="529"/>
    </row>
    <row r="1149" spans="1:12" ht="14.1" customHeight="1">
      <c r="A1149" s="402" t="s">
        <v>949</v>
      </c>
      <c r="B1149" s="402" t="s">
        <v>863</v>
      </c>
      <c r="C1149" s="405">
        <v>2</v>
      </c>
      <c r="D1149" s="413" t="s">
        <v>864</v>
      </c>
      <c r="E1149" s="412" t="s">
        <v>585</v>
      </c>
      <c r="F1149" s="401" t="s">
        <v>894</v>
      </c>
      <c r="G1149" s="402" t="s">
        <v>720</v>
      </c>
      <c r="H1149" s="402" t="s">
        <v>795</v>
      </c>
      <c r="I1149" s="519">
        <v>7</v>
      </c>
      <c r="J1149" s="538">
        <v>205</v>
      </c>
      <c r="K1149" s="529"/>
      <c r="L1149" s="529"/>
    </row>
    <row r="1150" spans="1:12" ht="14.1" customHeight="1">
      <c r="A1150" s="402" t="s">
        <v>949</v>
      </c>
      <c r="B1150" s="402" t="s">
        <v>863</v>
      </c>
      <c r="C1150" s="405">
        <v>2</v>
      </c>
      <c r="D1150" s="413" t="s">
        <v>864</v>
      </c>
      <c r="E1150" s="412" t="s">
        <v>585</v>
      </c>
      <c r="F1150" s="401" t="s">
        <v>895</v>
      </c>
      <c r="G1150" s="402" t="s">
        <v>878</v>
      </c>
      <c r="H1150" s="402" t="s">
        <v>795</v>
      </c>
      <c r="I1150" s="519">
        <v>52</v>
      </c>
      <c r="J1150" s="538">
        <v>205</v>
      </c>
      <c r="K1150" s="529"/>
      <c r="L1150" s="529"/>
    </row>
    <row r="1151" spans="1:12" ht="14.1" customHeight="1">
      <c r="A1151" s="402" t="s">
        <v>949</v>
      </c>
      <c r="B1151" s="402" t="s">
        <v>863</v>
      </c>
      <c r="C1151" s="405">
        <v>2</v>
      </c>
      <c r="D1151" s="413" t="s">
        <v>864</v>
      </c>
      <c r="E1151" s="412" t="s">
        <v>585</v>
      </c>
      <c r="F1151" s="401" t="s">
        <v>896</v>
      </c>
      <c r="G1151" s="402" t="s">
        <v>878</v>
      </c>
      <c r="H1151" s="402" t="s">
        <v>795</v>
      </c>
      <c r="I1151" s="519">
        <v>55</v>
      </c>
      <c r="J1151" s="538">
        <v>205</v>
      </c>
      <c r="K1151" s="529"/>
      <c r="L1151" s="529"/>
    </row>
    <row r="1152" spans="1:12" ht="14.1" customHeight="1">
      <c r="A1152" s="402" t="s">
        <v>949</v>
      </c>
      <c r="B1152" s="402" t="s">
        <v>863</v>
      </c>
      <c r="C1152" s="405">
        <v>2</v>
      </c>
      <c r="D1152" s="413" t="s">
        <v>864</v>
      </c>
      <c r="E1152" s="412" t="s">
        <v>585</v>
      </c>
      <c r="F1152" s="401" t="s">
        <v>897</v>
      </c>
      <c r="G1152" s="402" t="s">
        <v>878</v>
      </c>
      <c r="H1152" s="402" t="s">
        <v>795</v>
      </c>
      <c r="I1152" s="519">
        <v>57</v>
      </c>
      <c r="J1152" s="538">
        <v>205</v>
      </c>
      <c r="K1152" s="529"/>
      <c r="L1152" s="529"/>
    </row>
    <row r="1153" spans="1:12" ht="14.1" customHeight="1">
      <c r="A1153" s="402" t="s">
        <v>949</v>
      </c>
      <c r="B1153" s="402" t="s">
        <v>863</v>
      </c>
      <c r="C1153" s="405">
        <v>2</v>
      </c>
      <c r="D1153" s="413" t="s">
        <v>864</v>
      </c>
      <c r="E1153" s="412" t="s">
        <v>585</v>
      </c>
      <c r="F1153" s="401" t="s">
        <v>898</v>
      </c>
      <c r="G1153" s="402" t="s">
        <v>899</v>
      </c>
      <c r="H1153" s="402" t="s">
        <v>795</v>
      </c>
      <c r="I1153" s="519">
        <v>13</v>
      </c>
      <c r="J1153" s="538">
        <v>205</v>
      </c>
      <c r="K1153" s="529"/>
      <c r="L1153" s="529"/>
    </row>
    <row r="1154" spans="1:12" ht="14.1" customHeight="1">
      <c r="A1154" s="402" t="s">
        <v>949</v>
      </c>
      <c r="B1154" s="402" t="s">
        <v>863</v>
      </c>
      <c r="C1154" s="405">
        <v>2</v>
      </c>
      <c r="D1154" s="413" t="s">
        <v>864</v>
      </c>
      <c r="E1154" s="412" t="s">
        <v>585</v>
      </c>
      <c r="F1154" s="401" t="s">
        <v>900</v>
      </c>
      <c r="G1154" s="402" t="s">
        <v>720</v>
      </c>
      <c r="H1154" s="402" t="s">
        <v>795</v>
      </c>
      <c r="I1154" s="519">
        <v>13</v>
      </c>
      <c r="J1154" s="538">
        <v>205</v>
      </c>
      <c r="K1154" s="529"/>
      <c r="L1154" s="529"/>
    </row>
    <row r="1155" spans="1:12" ht="14.1" customHeight="1">
      <c r="A1155" s="402" t="s">
        <v>949</v>
      </c>
      <c r="B1155" s="402" t="s">
        <v>863</v>
      </c>
      <c r="C1155" s="405">
        <v>2</v>
      </c>
      <c r="D1155" s="413" t="s">
        <v>864</v>
      </c>
      <c r="E1155" s="412" t="s">
        <v>585</v>
      </c>
      <c r="F1155" s="401" t="s">
        <v>901</v>
      </c>
      <c r="G1155" s="402" t="s">
        <v>86</v>
      </c>
      <c r="H1155" s="402" t="s">
        <v>795</v>
      </c>
      <c r="I1155" s="519">
        <v>7</v>
      </c>
      <c r="J1155" s="538">
        <v>205</v>
      </c>
      <c r="K1155" s="529"/>
      <c r="L1155" s="529"/>
    </row>
    <row r="1156" spans="1:12" ht="14.1" customHeight="1">
      <c r="A1156" s="402" t="s">
        <v>949</v>
      </c>
      <c r="B1156" s="402" t="s">
        <v>863</v>
      </c>
      <c r="C1156" s="405">
        <v>2</v>
      </c>
      <c r="D1156" s="413" t="s">
        <v>864</v>
      </c>
      <c r="E1156" s="412" t="s">
        <v>585</v>
      </c>
      <c r="F1156" s="401" t="s">
        <v>902</v>
      </c>
      <c r="G1156" s="402" t="s">
        <v>872</v>
      </c>
      <c r="H1156" s="402" t="s">
        <v>795</v>
      </c>
      <c r="I1156" s="519">
        <v>277</v>
      </c>
      <c r="J1156" s="538">
        <v>205</v>
      </c>
      <c r="K1156" s="529"/>
      <c r="L1156" s="529"/>
    </row>
    <row r="1157" spans="1:12" ht="14.1" customHeight="1">
      <c r="A1157" s="402" t="s">
        <v>949</v>
      </c>
      <c r="B1157" s="402" t="s">
        <v>863</v>
      </c>
      <c r="C1157" s="405">
        <v>2</v>
      </c>
      <c r="D1157" s="413" t="s">
        <v>903</v>
      </c>
      <c r="E1157" s="412" t="s">
        <v>585</v>
      </c>
      <c r="F1157" s="401" t="s">
        <v>904</v>
      </c>
      <c r="G1157" s="402" t="s">
        <v>477</v>
      </c>
      <c r="H1157" s="402" t="s">
        <v>795</v>
      </c>
      <c r="I1157" s="519">
        <v>58</v>
      </c>
      <c r="J1157" s="538">
        <v>205</v>
      </c>
      <c r="K1157" s="529"/>
      <c r="L1157" s="529"/>
    </row>
    <row r="1158" spans="1:12" ht="14.1" customHeight="1">
      <c r="A1158" s="402" t="s">
        <v>949</v>
      </c>
      <c r="B1158" s="402" t="s">
        <v>863</v>
      </c>
      <c r="C1158" s="405">
        <v>2</v>
      </c>
      <c r="D1158" s="413" t="s">
        <v>903</v>
      </c>
      <c r="E1158" s="412" t="s">
        <v>585</v>
      </c>
      <c r="F1158" s="401" t="s">
        <v>905</v>
      </c>
      <c r="G1158" s="402" t="s">
        <v>906</v>
      </c>
      <c r="H1158" s="402" t="s">
        <v>795</v>
      </c>
      <c r="I1158" s="519">
        <v>25</v>
      </c>
      <c r="J1158" s="538">
        <v>205</v>
      </c>
      <c r="K1158" s="529"/>
      <c r="L1158" s="529"/>
    </row>
    <row r="1159" spans="1:12" ht="14.1" customHeight="1">
      <c r="A1159" s="402" t="s">
        <v>949</v>
      </c>
      <c r="B1159" s="402" t="s">
        <v>863</v>
      </c>
      <c r="C1159" s="405">
        <v>2</v>
      </c>
      <c r="D1159" s="413" t="s">
        <v>903</v>
      </c>
      <c r="E1159" s="412" t="s">
        <v>585</v>
      </c>
      <c r="F1159" s="401" t="s">
        <v>907</v>
      </c>
      <c r="G1159" s="402" t="s">
        <v>290</v>
      </c>
      <c r="H1159" s="402" t="s">
        <v>946</v>
      </c>
      <c r="I1159" s="519">
        <v>12</v>
      </c>
      <c r="J1159" s="538">
        <v>205</v>
      </c>
      <c r="K1159" s="529"/>
      <c r="L1159" s="529"/>
    </row>
    <row r="1160" spans="1:12" ht="14.1" customHeight="1">
      <c r="A1160" s="402" t="s">
        <v>949</v>
      </c>
      <c r="B1160" s="402" t="s">
        <v>863</v>
      </c>
      <c r="C1160" s="405">
        <v>2</v>
      </c>
      <c r="D1160" s="413" t="s">
        <v>903</v>
      </c>
      <c r="E1160" s="412" t="s">
        <v>585</v>
      </c>
      <c r="F1160" s="401" t="s">
        <v>908</v>
      </c>
      <c r="G1160" s="402" t="s">
        <v>462</v>
      </c>
      <c r="H1160" s="402" t="s">
        <v>745</v>
      </c>
      <c r="I1160" s="519">
        <v>33</v>
      </c>
      <c r="J1160" s="538">
        <v>205</v>
      </c>
      <c r="K1160" s="529"/>
      <c r="L1160" s="529"/>
    </row>
    <row r="1161" spans="1:12" ht="14.1" customHeight="1">
      <c r="A1161" s="402" t="s">
        <v>949</v>
      </c>
      <c r="B1161" s="402" t="s">
        <v>863</v>
      </c>
      <c r="C1161" s="405">
        <v>2</v>
      </c>
      <c r="D1161" s="413" t="s">
        <v>903</v>
      </c>
      <c r="E1161" s="412" t="s">
        <v>585</v>
      </c>
      <c r="F1161" s="401" t="s">
        <v>909</v>
      </c>
      <c r="G1161" s="402" t="s">
        <v>580</v>
      </c>
      <c r="H1161" s="402" t="s">
        <v>795</v>
      </c>
      <c r="I1161" s="519">
        <v>321</v>
      </c>
      <c r="J1161" s="538">
        <v>205</v>
      </c>
      <c r="K1161" s="529"/>
      <c r="L1161" s="529"/>
    </row>
    <row r="1162" spans="1:12" ht="14.1" customHeight="1">
      <c r="A1162" s="402" t="s">
        <v>949</v>
      </c>
      <c r="B1162" s="402" t="s">
        <v>863</v>
      </c>
      <c r="C1162" s="405">
        <v>2</v>
      </c>
      <c r="D1162" s="413" t="s">
        <v>903</v>
      </c>
      <c r="E1162" s="412" t="s">
        <v>585</v>
      </c>
      <c r="F1162" s="401" t="s">
        <v>910</v>
      </c>
      <c r="G1162" s="402" t="s">
        <v>144</v>
      </c>
      <c r="H1162" s="402" t="s">
        <v>795</v>
      </c>
      <c r="I1162" s="519">
        <v>112</v>
      </c>
      <c r="J1162" s="538">
        <v>205</v>
      </c>
      <c r="K1162" s="529"/>
      <c r="L1162" s="529"/>
    </row>
    <row r="1163" spans="1:12" ht="14.1" customHeight="1">
      <c r="A1163" s="402" t="s">
        <v>949</v>
      </c>
      <c r="B1163" s="402" t="s">
        <v>863</v>
      </c>
      <c r="C1163" s="405">
        <v>2</v>
      </c>
      <c r="D1163" s="413" t="s">
        <v>864</v>
      </c>
      <c r="E1163" s="412">
        <v>1</v>
      </c>
      <c r="F1163" s="401" t="s">
        <v>889</v>
      </c>
      <c r="G1163" s="402" t="s">
        <v>290</v>
      </c>
      <c r="H1163" s="402" t="s">
        <v>946</v>
      </c>
      <c r="I1163" s="519">
        <v>22</v>
      </c>
      <c r="J1163" s="538">
        <v>205</v>
      </c>
      <c r="K1163" s="529"/>
      <c r="L1163" s="529"/>
    </row>
    <row r="1164" spans="1:12" ht="14.1" customHeight="1">
      <c r="A1164" s="402" t="s">
        <v>949</v>
      </c>
      <c r="B1164" s="402" t="s">
        <v>863</v>
      </c>
      <c r="C1164" s="405">
        <v>2</v>
      </c>
      <c r="D1164" s="413" t="s">
        <v>864</v>
      </c>
      <c r="E1164" s="412">
        <v>1</v>
      </c>
      <c r="F1164" s="401" t="s">
        <v>891</v>
      </c>
      <c r="G1164" s="402" t="s">
        <v>462</v>
      </c>
      <c r="H1164" s="402" t="s">
        <v>745</v>
      </c>
      <c r="I1164" s="519">
        <v>29</v>
      </c>
      <c r="J1164" s="538">
        <v>205</v>
      </c>
      <c r="K1164" s="529"/>
      <c r="L1164" s="529"/>
    </row>
    <row r="1165" spans="1:12" ht="14.1" customHeight="1">
      <c r="A1165" s="402" t="s">
        <v>949</v>
      </c>
      <c r="B1165" s="402" t="s">
        <v>863</v>
      </c>
      <c r="C1165" s="405">
        <v>2</v>
      </c>
      <c r="D1165" s="413" t="s">
        <v>864</v>
      </c>
      <c r="E1165" s="412">
        <v>1</v>
      </c>
      <c r="F1165" s="401" t="s">
        <v>892</v>
      </c>
      <c r="G1165" s="402" t="s">
        <v>413</v>
      </c>
      <c r="H1165" s="402" t="s">
        <v>795</v>
      </c>
      <c r="I1165" s="519">
        <v>12</v>
      </c>
      <c r="J1165" s="538">
        <v>205</v>
      </c>
      <c r="K1165" s="529"/>
      <c r="L1165" s="529"/>
    </row>
    <row r="1166" spans="1:12" ht="14.1" customHeight="1">
      <c r="A1166" s="402" t="s">
        <v>949</v>
      </c>
      <c r="B1166" s="402" t="s">
        <v>863</v>
      </c>
      <c r="C1166" s="405">
        <v>2</v>
      </c>
      <c r="D1166" s="413" t="s">
        <v>864</v>
      </c>
      <c r="E1166" s="412">
        <v>1</v>
      </c>
      <c r="F1166" s="401" t="s">
        <v>893</v>
      </c>
      <c r="G1166" s="402" t="s">
        <v>174</v>
      </c>
      <c r="H1166" s="402" t="s">
        <v>550</v>
      </c>
      <c r="I1166" s="519">
        <v>14</v>
      </c>
      <c r="J1166" s="538">
        <v>205</v>
      </c>
      <c r="K1166" s="529"/>
      <c r="L1166" s="529"/>
    </row>
    <row r="1167" spans="1:12" ht="14.1" customHeight="1">
      <c r="A1167" s="402" t="s">
        <v>949</v>
      </c>
      <c r="B1167" s="402" t="s">
        <v>863</v>
      </c>
      <c r="C1167" s="405">
        <v>2</v>
      </c>
      <c r="D1167" s="413" t="s">
        <v>864</v>
      </c>
      <c r="E1167" s="412">
        <v>1</v>
      </c>
      <c r="F1167" s="401" t="s">
        <v>894</v>
      </c>
      <c r="G1167" s="402" t="s">
        <v>878</v>
      </c>
      <c r="H1167" s="402" t="s">
        <v>795</v>
      </c>
      <c r="I1167" s="519">
        <v>43</v>
      </c>
      <c r="J1167" s="538">
        <v>205</v>
      </c>
      <c r="K1167" s="529"/>
      <c r="L1167" s="529"/>
    </row>
    <row r="1168" spans="1:12" ht="14.1" customHeight="1">
      <c r="A1168" s="402" t="s">
        <v>949</v>
      </c>
      <c r="B1168" s="402" t="s">
        <v>863</v>
      </c>
      <c r="C1168" s="405">
        <v>2</v>
      </c>
      <c r="D1168" s="413" t="s">
        <v>864</v>
      </c>
      <c r="E1168" s="412">
        <v>1</v>
      </c>
      <c r="F1168" s="401" t="s">
        <v>895</v>
      </c>
      <c r="G1168" s="402" t="s">
        <v>878</v>
      </c>
      <c r="H1168" s="402" t="s">
        <v>795</v>
      </c>
      <c r="I1168" s="519">
        <v>55</v>
      </c>
      <c r="J1168" s="538">
        <v>205</v>
      </c>
      <c r="K1168" s="529"/>
      <c r="L1168" s="529"/>
    </row>
    <row r="1169" spans="1:12" ht="14.1" customHeight="1">
      <c r="A1169" s="402" t="s">
        <v>949</v>
      </c>
      <c r="B1169" s="402" t="s">
        <v>863</v>
      </c>
      <c r="C1169" s="405">
        <v>2</v>
      </c>
      <c r="D1169" s="413" t="s">
        <v>864</v>
      </c>
      <c r="E1169" s="412">
        <v>1</v>
      </c>
      <c r="F1169" s="401" t="s">
        <v>896</v>
      </c>
      <c r="G1169" s="402" t="s">
        <v>290</v>
      </c>
      <c r="H1169" s="402" t="s">
        <v>945</v>
      </c>
      <c r="I1169" s="519">
        <v>22</v>
      </c>
      <c r="J1169" s="538">
        <v>205</v>
      </c>
      <c r="K1169" s="529"/>
      <c r="L1169" s="529"/>
    </row>
    <row r="1170" spans="1:12" ht="14.1" customHeight="1">
      <c r="A1170" s="402" t="s">
        <v>949</v>
      </c>
      <c r="B1170" s="402" t="s">
        <v>863</v>
      </c>
      <c r="C1170" s="405">
        <v>2</v>
      </c>
      <c r="D1170" s="413" t="s">
        <v>864</v>
      </c>
      <c r="E1170" s="412">
        <v>1</v>
      </c>
      <c r="F1170" s="401" t="s">
        <v>897</v>
      </c>
      <c r="G1170" s="402" t="s">
        <v>878</v>
      </c>
      <c r="H1170" s="402" t="s">
        <v>795</v>
      </c>
      <c r="I1170" s="519">
        <v>58</v>
      </c>
      <c r="J1170" s="538">
        <v>205</v>
      </c>
      <c r="K1170" s="529"/>
      <c r="L1170" s="529"/>
    </row>
    <row r="1171" spans="1:12" ht="14.1" customHeight="1">
      <c r="A1171" s="402" t="s">
        <v>949</v>
      </c>
      <c r="B1171" s="402" t="s">
        <v>863</v>
      </c>
      <c r="C1171" s="405">
        <v>2</v>
      </c>
      <c r="D1171" s="413" t="s">
        <v>864</v>
      </c>
      <c r="E1171" s="412">
        <v>1</v>
      </c>
      <c r="F1171" s="401" t="s">
        <v>898</v>
      </c>
      <c r="G1171" s="402" t="s">
        <v>413</v>
      </c>
      <c r="H1171" s="402" t="s">
        <v>795</v>
      </c>
      <c r="I1171" s="519">
        <v>14</v>
      </c>
      <c r="J1171" s="538">
        <v>205</v>
      </c>
      <c r="K1171" s="529"/>
      <c r="L1171" s="529"/>
    </row>
    <row r="1172" spans="1:12" ht="14.1" customHeight="1">
      <c r="A1172" s="402" t="s">
        <v>949</v>
      </c>
      <c r="B1172" s="402" t="s">
        <v>863</v>
      </c>
      <c r="C1172" s="405">
        <v>2</v>
      </c>
      <c r="D1172" s="413" t="s">
        <v>864</v>
      </c>
      <c r="E1172" s="412">
        <v>1</v>
      </c>
      <c r="F1172" s="401" t="s">
        <v>900</v>
      </c>
      <c r="G1172" s="402" t="s">
        <v>866</v>
      </c>
      <c r="H1172" s="402" t="s">
        <v>745</v>
      </c>
      <c r="I1172" s="519">
        <v>42</v>
      </c>
      <c r="J1172" s="538">
        <v>205</v>
      </c>
      <c r="K1172" s="529"/>
      <c r="L1172" s="529"/>
    </row>
    <row r="1173" spans="1:12" ht="14.1" customHeight="1">
      <c r="A1173" s="402" t="s">
        <v>949</v>
      </c>
      <c r="B1173" s="402" t="s">
        <v>863</v>
      </c>
      <c r="C1173" s="405">
        <v>2</v>
      </c>
      <c r="D1173" s="413" t="s">
        <v>864</v>
      </c>
      <c r="E1173" s="412">
        <v>1</v>
      </c>
      <c r="F1173" s="401" t="s">
        <v>901</v>
      </c>
      <c r="G1173" s="402" t="s">
        <v>878</v>
      </c>
      <c r="H1173" s="402" t="s">
        <v>795</v>
      </c>
      <c r="I1173" s="519">
        <v>49</v>
      </c>
      <c r="J1173" s="538">
        <v>205</v>
      </c>
      <c r="K1173" s="529"/>
      <c r="L1173" s="529"/>
    </row>
    <row r="1174" spans="1:12" ht="14.1" customHeight="1">
      <c r="A1174" s="402" t="s">
        <v>949</v>
      </c>
      <c r="B1174" s="402" t="s">
        <v>863</v>
      </c>
      <c r="C1174" s="405">
        <v>2</v>
      </c>
      <c r="D1174" s="413" t="s">
        <v>864</v>
      </c>
      <c r="E1174" s="412">
        <v>1</v>
      </c>
      <c r="F1174" s="401" t="s">
        <v>902</v>
      </c>
      <c r="G1174" s="402" t="s">
        <v>878</v>
      </c>
      <c r="H1174" s="402" t="s">
        <v>795</v>
      </c>
      <c r="I1174" s="519">
        <v>56</v>
      </c>
      <c r="J1174" s="538">
        <v>205</v>
      </c>
      <c r="K1174" s="529"/>
      <c r="L1174" s="529"/>
    </row>
    <row r="1175" spans="1:12" ht="14.1" customHeight="1">
      <c r="A1175" s="402" t="s">
        <v>949</v>
      </c>
      <c r="B1175" s="402" t="s">
        <v>863</v>
      </c>
      <c r="C1175" s="405">
        <v>2</v>
      </c>
      <c r="D1175" s="413" t="s">
        <v>864</v>
      </c>
      <c r="E1175" s="412">
        <v>1</v>
      </c>
      <c r="F1175" s="401" t="s">
        <v>911</v>
      </c>
      <c r="G1175" s="402" t="s">
        <v>174</v>
      </c>
      <c r="H1175" s="402" t="s">
        <v>795</v>
      </c>
      <c r="I1175" s="519">
        <v>102</v>
      </c>
      <c r="J1175" s="538">
        <v>205</v>
      </c>
      <c r="K1175" s="529"/>
      <c r="L1175" s="529"/>
    </row>
    <row r="1176" spans="1:12" ht="14.1" customHeight="1">
      <c r="A1176" s="402" t="s">
        <v>949</v>
      </c>
      <c r="B1176" s="402" t="s">
        <v>863</v>
      </c>
      <c r="C1176" s="405">
        <v>2</v>
      </c>
      <c r="D1176" s="413" t="s">
        <v>864</v>
      </c>
      <c r="E1176" s="412">
        <v>1</v>
      </c>
      <c r="F1176" s="401" t="s">
        <v>912</v>
      </c>
      <c r="G1176" s="402" t="s">
        <v>290</v>
      </c>
      <c r="H1176" s="402" t="s">
        <v>945</v>
      </c>
      <c r="I1176" s="519">
        <v>22</v>
      </c>
      <c r="J1176" s="538">
        <v>205</v>
      </c>
      <c r="K1176" s="529"/>
      <c r="L1176" s="529"/>
    </row>
    <row r="1177" spans="1:12" ht="14.1" customHeight="1">
      <c r="A1177" s="402" t="s">
        <v>949</v>
      </c>
      <c r="B1177" s="402" t="s">
        <v>863</v>
      </c>
      <c r="C1177" s="405">
        <v>2</v>
      </c>
      <c r="D1177" s="413" t="s">
        <v>864</v>
      </c>
      <c r="E1177" s="412">
        <v>1</v>
      </c>
      <c r="F1177" s="401" t="s">
        <v>913</v>
      </c>
      <c r="G1177" s="402" t="s">
        <v>174</v>
      </c>
      <c r="H1177" s="402" t="s">
        <v>550</v>
      </c>
      <c r="I1177" s="519">
        <v>19</v>
      </c>
      <c r="J1177" s="538">
        <v>205</v>
      </c>
      <c r="K1177" s="529"/>
      <c r="L1177" s="529"/>
    </row>
    <row r="1178" spans="1:12" ht="14.1" customHeight="1">
      <c r="A1178" s="402" t="s">
        <v>949</v>
      </c>
      <c r="B1178" s="402" t="s">
        <v>863</v>
      </c>
      <c r="C1178" s="405">
        <v>2</v>
      </c>
      <c r="D1178" s="413" t="s">
        <v>864</v>
      </c>
      <c r="E1178" s="412">
        <v>1</v>
      </c>
      <c r="F1178" s="401" t="s">
        <v>914</v>
      </c>
      <c r="G1178" s="402" t="s">
        <v>878</v>
      </c>
      <c r="H1178" s="402" t="s">
        <v>795</v>
      </c>
      <c r="I1178" s="519">
        <v>57</v>
      </c>
      <c r="J1178" s="538">
        <v>205</v>
      </c>
      <c r="K1178" s="529"/>
      <c r="L1178" s="529"/>
    </row>
    <row r="1179" spans="1:12" ht="14.1" customHeight="1">
      <c r="A1179" s="402" t="s">
        <v>949</v>
      </c>
      <c r="B1179" s="402" t="s">
        <v>863</v>
      </c>
      <c r="C1179" s="405">
        <v>2</v>
      </c>
      <c r="D1179" s="413" t="s">
        <v>864</v>
      </c>
      <c r="E1179" s="412">
        <v>1</v>
      </c>
      <c r="F1179" s="401" t="s">
        <v>915</v>
      </c>
      <c r="G1179" s="402" t="s">
        <v>878</v>
      </c>
      <c r="H1179" s="402" t="s">
        <v>795</v>
      </c>
      <c r="I1179" s="519">
        <v>54</v>
      </c>
      <c r="J1179" s="538">
        <v>205</v>
      </c>
      <c r="K1179" s="529"/>
      <c r="L1179" s="529"/>
    </row>
    <row r="1180" spans="1:12" ht="14.1" customHeight="1">
      <c r="A1180" s="402" t="s">
        <v>949</v>
      </c>
      <c r="B1180" s="402" t="s">
        <v>863</v>
      </c>
      <c r="C1180" s="405">
        <v>2</v>
      </c>
      <c r="D1180" s="413" t="s">
        <v>864</v>
      </c>
      <c r="E1180" s="412">
        <v>1</v>
      </c>
      <c r="F1180" s="401" t="s">
        <v>916</v>
      </c>
      <c r="G1180" s="402" t="s">
        <v>878</v>
      </c>
      <c r="H1180" s="402" t="s">
        <v>795</v>
      </c>
      <c r="I1180" s="519">
        <v>55</v>
      </c>
      <c r="J1180" s="538">
        <v>205</v>
      </c>
      <c r="K1180" s="529"/>
      <c r="L1180" s="529"/>
    </row>
    <row r="1181" spans="1:12" ht="14.1" customHeight="1">
      <c r="A1181" s="402" t="s">
        <v>949</v>
      </c>
      <c r="B1181" s="402" t="s">
        <v>863</v>
      </c>
      <c r="C1181" s="405">
        <v>2</v>
      </c>
      <c r="D1181" s="413" t="s">
        <v>864</v>
      </c>
      <c r="E1181" s="412">
        <v>1</v>
      </c>
      <c r="F1181" s="401" t="s">
        <v>917</v>
      </c>
      <c r="G1181" s="402" t="s">
        <v>878</v>
      </c>
      <c r="H1181" s="402" t="s">
        <v>795</v>
      </c>
      <c r="I1181" s="519">
        <v>57</v>
      </c>
      <c r="J1181" s="538">
        <v>205</v>
      </c>
      <c r="K1181" s="529"/>
      <c r="L1181" s="529"/>
    </row>
    <row r="1182" spans="1:12" ht="14.1" customHeight="1">
      <c r="A1182" s="402" t="s">
        <v>949</v>
      </c>
      <c r="B1182" s="402" t="s">
        <v>863</v>
      </c>
      <c r="C1182" s="405">
        <v>2</v>
      </c>
      <c r="D1182" s="413" t="s">
        <v>864</v>
      </c>
      <c r="E1182" s="412">
        <v>1</v>
      </c>
      <c r="F1182" s="401" t="s">
        <v>918</v>
      </c>
      <c r="G1182" s="402" t="s">
        <v>720</v>
      </c>
      <c r="H1182" s="402" t="s">
        <v>795</v>
      </c>
      <c r="I1182" s="519">
        <v>13</v>
      </c>
      <c r="J1182" s="538">
        <v>205</v>
      </c>
      <c r="K1182" s="529"/>
      <c r="L1182" s="529"/>
    </row>
    <row r="1183" spans="1:12" ht="14.1" customHeight="1">
      <c r="A1183" s="402" t="s">
        <v>949</v>
      </c>
      <c r="B1183" s="402" t="s">
        <v>863</v>
      </c>
      <c r="C1183" s="405">
        <v>2</v>
      </c>
      <c r="D1183" s="413" t="s">
        <v>864</v>
      </c>
      <c r="E1183" s="412">
        <v>1</v>
      </c>
      <c r="F1183" s="401" t="s">
        <v>919</v>
      </c>
      <c r="G1183" s="402" t="s">
        <v>899</v>
      </c>
      <c r="H1183" s="402" t="s">
        <v>795</v>
      </c>
      <c r="I1183" s="519">
        <v>13</v>
      </c>
      <c r="J1183" s="538">
        <v>205</v>
      </c>
      <c r="K1183" s="529"/>
      <c r="L1183" s="529"/>
    </row>
    <row r="1184" spans="1:12" ht="14.1" customHeight="1">
      <c r="A1184" s="402" t="s">
        <v>949</v>
      </c>
      <c r="B1184" s="402" t="s">
        <v>863</v>
      </c>
      <c r="C1184" s="405">
        <v>2</v>
      </c>
      <c r="D1184" s="413" t="s">
        <v>864</v>
      </c>
      <c r="E1184" s="412">
        <v>1</v>
      </c>
      <c r="F1184" s="401" t="s">
        <v>920</v>
      </c>
      <c r="G1184" s="402" t="s">
        <v>872</v>
      </c>
      <c r="H1184" s="402" t="s">
        <v>795</v>
      </c>
      <c r="I1184" s="519">
        <v>289</v>
      </c>
      <c r="J1184" s="538">
        <v>205</v>
      </c>
      <c r="K1184" s="529"/>
      <c r="L1184" s="529"/>
    </row>
    <row r="1185" spans="1:12" ht="14.1" customHeight="1">
      <c r="A1185" s="402" t="s">
        <v>949</v>
      </c>
      <c r="B1185" s="402" t="s">
        <v>863</v>
      </c>
      <c r="C1185" s="405">
        <v>2</v>
      </c>
      <c r="D1185" s="413" t="s">
        <v>864</v>
      </c>
      <c r="E1185" s="412">
        <v>1</v>
      </c>
      <c r="F1185" s="401" t="s">
        <v>921</v>
      </c>
      <c r="G1185" s="402" t="s">
        <v>922</v>
      </c>
      <c r="H1185" s="402" t="s">
        <v>795</v>
      </c>
      <c r="I1185" s="519">
        <v>7</v>
      </c>
      <c r="J1185" s="538">
        <v>205</v>
      </c>
      <c r="K1185" s="529"/>
      <c r="L1185" s="529"/>
    </row>
    <row r="1186" spans="1:12" ht="14.1" customHeight="1">
      <c r="A1186" s="402" t="s">
        <v>949</v>
      </c>
      <c r="B1186" s="402" t="s">
        <v>863</v>
      </c>
      <c r="C1186" s="405">
        <v>2</v>
      </c>
      <c r="D1186" s="413" t="s">
        <v>864</v>
      </c>
      <c r="E1186" s="412">
        <v>2</v>
      </c>
      <c r="F1186" s="401" t="s">
        <v>868</v>
      </c>
      <c r="G1186" s="402" t="s">
        <v>174</v>
      </c>
      <c r="H1186" s="402" t="s">
        <v>550</v>
      </c>
      <c r="I1186" s="519">
        <v>19</v>
      </c>
      <c r="J1186" s="538">
        <v>205</v>
      </c>
      <c r="K1186" s="529"/>
      <c r="L1186" s="529"/>
    </row>
    <row r="1187" spans="1:12" ht="14.1" customHeight="1">
      <c r="A1187" s="402" t="s">
        <v>949</v>
      </c>
      <c r="B1187" s="402" t="s">
        <v>863</v>
      </c>
      <c r="C1187" s="405">
        <v>2</v>
      </c>
      <c r="D1187" s="413" t="s">
        <v>864</v>
      </c>
      <c r="E1187" s="412">
        <v>2</v>
      </c>
      <c r="F1187" s="401" t="s">
        <v>871</v>
      </c>
      <c r="G1187" s="402" t="s">
        <v>174</v>
      </c>
      <c r="H1187" s="402" t="s">
        <v>550</v>
      </c>
      <c r="I1187" s="519">
        <v>16</v>
      </c>
      <c r="J1187" s="538">
        <v>205</v>
      </c>
      <c r="K1187" s="529"/>
      <c r="L1187" s="529"/>
    </row>
    <row r="1188" spans="1:12" ht="14.1" customHeight="1">
      <c r="A1188" s="402" t="s">
        <v>949</v>
      </c>
      <c r="B1188" s="402" t="s">
        <v>863</v>
      </c>
      <c r="C1188" s="405">
        <v>2</v>
      </c>
      <c r="D1188" s="413" t="s">
        <v>864</v>
      </c>
      <c r="E1188" s="412">
        <v>2</v>
      </c>
      <c r="F1188" s="401" t="s">
        <v>873</v>
      </c>
      <c r="G1188" s="402" t="s">
        <v>174</v>
      </c>
      <c r="H1188" s="402" t="s">
        <v>550</v>
      </c>
      <c r="I1188" s="519">
        <v>14</v>
      </c>
      <c r="J1188" s="538">
        <v>205</v>
      </c>
      <c r="K1188" s="529"/>
      <c r="L1188" s="529"/>
    </row>
    <row r="1189" spans="1:12" ht="14.1" customHeight="1">
      <c r="A1189" s="402" t="s">
        <v>949</v>
      </c>
      <c r="B1189" s="402" t="s">
        <v>863</v>
      </c>
      <c r="C1189" s="405">
        <v>2</v>
      </c>
      <c r="D1189" s="413" t="s">
        <v>864</v>
      </c>
      <c r="E1189" s="412">
        <v>2</v>
      </c>
      <c r="F1189" s="401" t="s">
        <v>874</v>
      </c>
      <c r="G1189" s="402" t="s">
        <v>174</v>
      </c>
      <c r="H1189" s="402" t="s">
        <v>550</v>
      </c>
      <c r="I1189" s="519">
        <v>41</v>
      </c>
      <c r="J1189" s="538">
        <v>205</v>
      </c>
      <c r="K1189" s="529"/>
      <c r="L1189" s="529"/>
    </row>
    <row r="1190" spans="1:12" ht="14.1" customHeight="1">
      <c r="A1190" s="402" t="s">
        <v>949</v>
      </c>
      <c r="B1190" s="402" t="s">
        <v>863</v>
      </c>
      <c r="C1190" s="405">
        <v>2</v>
      </c>
      <c r="D1190" s="413" t="s">
        <v>864</v>
      </c>
      <c r="E1190" s="412">
        <v>2</v>
      </c>
      <c r="F1190" s="401" t="s">
        <v>875</v>
      </c>
      <c r="G1190" s="402" t="s">
        <v>174</v>
      </c>
      <c r="H1190" s="402" t="s">
        <v>550</v>
      </c>
      <c r="I1190" s="519">
        <v>41</v>
      </c>
      <c r="J1190" s="538">
        <v>205</v>
      </c>
      <c r="K1190" s="529"/>
      <c r="L1190" s="529"/>
    </row>
    <row r="1191" spans="1:12" ht="14.1" customHeight="1">
      <c r="A1191" s="402" t="s">
        <v>949</v>
      </c>
      <c r="B1191" s="402" t="s">
        <v>863</v>
      </c>
      <c r="C1191" s="405">
        <v>2</v>
      </c>
      <c r="D1191" s="413" t="s">
        <v>864</v>
      </c>
      <c r="E1191" s="412">
        <v>2</v>
      </c>
      <c r="F1191" s="401" t="s">
        <v>876</v>
      </c>
      <c r="G1191" s="402" t="s">
        <v>174</v>
      </c>
      <c r="H1191" s="402" t="s">
        <v>550</v>
      </c>
      <c r="I1191" s="519">
        <v>42</v>
      </c>
      <c r="J1191" s="538">
        <v>205</v>
      </c>
      <c r="K1191" s="529"/>
      <c r="L1191" s="529"/>
    </row>
    <row r="1192" spans="1:12" ht="14.1" customHeight="1">
      <c r="A1192" s="402" t="s">
        <v>949</v>
      </c>
      <c r="B1192" s="402" t="s">
        <v>863</v>
      </c>
      <c r="C1192" s="405">
        <v>2</v>
      </c>
      <c r="D1192" s="413" t="s">
        <v>864</v>
      </c>
      <c r="E1192" s="412">
        <v>2</v>
      </c>
      <c r="F1192" s="401" t="s">
        <v>877</v>
      </c>
      <c r="G1192" s="402" t="s">
        <v>174</v>
      </c>
      <c r="H1192" s="402" t="s">
        <v>550</v>
      </c>
      <c r="I1192" s="519">
        <v>41</v>
      </c>
      <c r="J1192" s="538">
        <v>205</v>
      </c>
      <c r="K1192" s="529"/>
      <c r="L1192" s="529"/>
    </row>
    <row r="1193" spans="1:12" ht="14.1" customHeight="1">
      <c r="A1193" s="402" t="s">
        <v>949</v>
      </c>
      <c r="B1193" s="402" t="s">
        <v>863</v>
      </c>
      <c r="C1193" s="405">
        <v>2</v>
      </c>
      <c r="D1193" s="413" t="s">
        <v>864</v>
      </c>
      <c r="E1193" s="412">
        <v>2</v>
      </c>
      <c r="F1193" s="401" t="s">
        <v>886</v>
      </c>
      <c r="G1193" s="402" t="s">
        <v>174</v>
      </c>
      <c r="H1193" s="402" t="s">
        <v>550</v>
      </c>
      <c r="I1193" s="519">
        <v>29</v>
      </c>
      <c r="J1193" s="538">
        <v>205</v>
      </c>
      <c r="K1193" s="529"/>
      <c r="L1193" s="529"/>
    </row>
    <row r="1194" spans="1:12" ht="14.1" customHeight="1">
      <c r="A1194" s="402" t="s">
        <v>949</v>
      </c>
      <c r="B1194" s="402" t="s">
        <v>863</v>
      </c>
      <c r="C1194" s="405">
        <v>2</v>
      </c>
      <c r="D1194" s="413" t="s">
        <v>864</v>
      </c>
      <c r="E1194" s="412">
        <v>2</v>
      </c>
      <c r="F1194" s="401" t="s">
        <v>889</v>
      </c>
      <c r="G1194" s="402" t="s">
        <v>872</v>
      </c>
      <c r="H1194" s="402" t="s">
        <v>795</v>
      </c>
      <c r="I1194" s="519">
        <v>142</v>
      </c>
      <c r="J1194" s="538">
        <v>205</v>
      </c>
      <c r="K1194" s="529"/>
      <c r="L1194" s="529"/>
    </row>
    <row r="1195" spans="1:12" ht="14.1" customHeight="1">
      <c r="A1195" s="402" t="s">
        <v>949</v>
      </c>
      <c r="B1195" s="402" t="s">
        <v>863</v>
      </c>
      <c r="C1195" s="405">
        <v>2</v>
      </c>
      <c r="D1195" s="413" t="s">
        <v>864</v>
      </c>
      <c r="E1195" s="412">
        <v>2</v>
      </c>
      <c r="F1195" s="401" t="s">
        <v>891</v>
      </c>
      <c r="G1195" s="402" t="s">
        <v>462</v>
      </c>
      <c r="H1195" s="402" t="s">
        <v>745</v>
      </c>
      <c r="I1195" s="519">
        <v>15</v>
      </c>
      <c r="J1195" s="538">
        <v>205</v>
      </c>
      <c r="K1195" s="529"/>
      <c r="L1195" s="529"/>
    </row>
    <row r="1196" spans="1:12" ht="14.1" customHeight="1">
      <c r="A1196" s="402" t="s">
        <v>949</v>
      </c>
      <c r="B1196" s="402" t="s">
        <v>863</v>
      </c>
      <c r="C1196" s="405">
        <v>2</v>
      </c>
      <c r="D1196" s="413" t="s">
        <v>864</v>
      </c>
      <c r="E1196" s="412">
        <v>2</v>
      </c>
      <c r="F1196" s="401" t="s">
        <v>892</v>
      </c>
      <c r="G1196" s="402" t="s">
        <v>174</v>
      </c>
      <c r="H1196" s="402" t="s">
        <v>550</v>
      </c>
      <c r="I1196" s="519">
        <v>26</v>
      </c>
      <c r="J1196" s="538">
        <v>205</v>
      </c>
      <c r="K1196" s="529"/>
      <c r="L1196" s="529"/>
    </row>
    <row r="1197" spans="1:12" ht="14.1" customHeight="1">
      <c r="A1197" s="402" t="s">
        <v>949</v>
      </c>
      <c r="B1197" s="402" t="s">
        <v>863</v>
      </c>
      <c r="C1197" s="405">
        <v>2</v>
      </c>
      <c r="D1197" s="413" t="s">
        <v>864</v>
      </c>
      <c r="E1197" s="412">
        <v>2</v>
      </c>
      <c r="F1197" s="401" t="s">
        <v>893</v>
      </c>
      <c r="G1197" s="402" t="s">
        <v>887</v>
      </c>
      <c r="H1197" s="402" t="s">
        <v>795</v>
      </c>
      <c r="I1197" s="519">
        <v>6</v>
      </c>
      <c r="J1197" s="538">
        <v>205</v>
      </c>
      <c r="K1197" s="529"/>
      <c r="L1197" s="529"/>
    </row>
    <row r="1198" spans="1:12" ht="14.1" customHeight="1">
      <c r="A1198" s="402" t="s">
        <v>949</v>
      </c>
      <c r="B1198" s="402" t="s">
        <v>863</v>
      </c>
      <c r="C1198" s="405">
        <v>2</v>
      </c>
      <c r="D1198" s="413" t="s">
        <v>864</v>
      </c>
      <c r="E1198" s="412">
        <v>2</v>
      </c>
      <c r="F1198" s="401" t="s">
        <v>894</v>
      </c>
      <c r="G1198" s="402" t="s">
        <v>174</v>
      </c>
      <c r="H1198" s="402" t="s">
        <v>795</v>
      </c>
      <c r="I1198" s="519">
        <v>6</v>
      </c>
      <c r="J1198" s="538">
        <v>205</v>
      </c>
      <c r="K1198" s="529"/>
      <c r="L1198" s="529"/>
    </row>
    <row r="1199" spans="1:12" ht="14.1" customHeight="1">
      <c r="A1199" s="402" t="s">
        <v>949</v>
      </c>
      <c r="B1199" s="402" t="s">
        <v>863</v>
      </c>
      <c r="C1199" s="405">
        <v>2</v>
      </c>
      <c r="D1199" s="413" t="s">
        <v>864</v>
      </c>
      <c r="E1199" s="412">
        <v>2</v>
      </c>
      <c r="F1199" s="401" t="s">
        <v>895</v>
      </c>
      <c r="G1199" s="402" t="s">
        <v>174</v>
      </c>
      <c r="H1199" s="402" t="s">
        <v>550</v>
      </c>
      <c r="I1199" s="519">
        <v>28</v>
      </c>
      <c r="J1199" s="538">
        <v>205</v>
      </c>
      <c r="K1199" s="529"/>
      <c r="L1199" s="529"/>
    </row>
    <row r="1200" spans="1:12" ht="14.1" customHeight="1">
      <c r="A1200" s="402" t="s">
        <v>949</v>
      </c>
      <c r="B1200" s="402" t="s">
        <v>863</v>
      </c>
      <c r="C1200" s="405">
        <v>2</v>
      </c>
      <c r="D1200" s="413" t="s">
        <v>864</v>
      </c>
      <c r="E1200" s="412">
        <v>2</v>
      </c>
      <c r="F1200" s="401" t="s">
        <v>896</v>
      </c>
      <c r="G1200" s="402" t="s">
        <v>174</v>
      </c>
      <c r="H1200" s="402" t="s">
        <v>550</v>
      </c>
      <c r="I1200" s="519">
        <v>28</v>
      </c>
      <c r="J1200" s="538">
        <v>205</v>
      </c>
      <c r="K1200" s="529"/>
      <c r="L1200" s="529"/>
    </row>
    <row r="1201" spans="1:12" ht="14.1" customHeight="1">
      <c r="A1201" s="402" t="s">
        <v>949</v>
      </c>
      <c r="B1201" s="402" t="s">
        <v>863</v>
      </c>
      <c r="C1201" s="405">
        <v>2</v>
      </c>
      <c r="D1201" s="413" t="s">
        <v>864</v>
      </c>
      <c r="E1201" s="412">
        <v>2</v>
      </c>
      <c r="F1201" s="401" t="s">
        <v>897</v>
      </c>
      <c r="G1201" s="402" t="s">
        <v>174</v>
      </c>
      <c r="H1201" s="402" t="s">
        <v>795</v>
      </c>
      <c r="I1201" s="519">
        <v>15</v>
      </c>
      <c r="J1201" s="538">
        <v>205</v>
      </c>
      <c r="K1201" s="529"/>
      <c r="L1201" s="529"/>
    </row>
    <row r="1202" spans="1:12" ht="14.1" customHeight="1">
      <c r="A1202" s="402" t="s">
        <v>949</v>
      </c>
      <c r="B1202" s="402" t="s">
        <v>863</v>
      </c>
      <c r="C1202" s="405">
        <v>2</v>
      </c>
      <c r="D1202" s="413" t="s">
        <v>864</v>
      </c>
      <c r="E1202" s="412">
        <v>2</v>
      </c>
      <c r="F1202" s="401" t="s">
        <v>898</v>
      </c>
      <c r="G1202" s="402" t="s">
        <v>174</v>
      </c>
      <c r="H1202" s="402" t="s">
        <v>550</v>
      </c>
      <c r="I1202" s="519">
        <v>20</v>
      </c>
      <c r="J1202" s="538">
        <v>205</v>
      </c>
      <c r="K1202" s="529"/>
      <c r="L1202" s="529"/>
    </row>
    <row r="1203" spans="1:12" ht="14.1" customHeight="1">
      <c r="A1203" s="402" t="s">
        <v>949</v>
      </c>
      <c r="B1203" s="402" t="s">
        <v>863</v>
      </c>
      <c r="C1203" s="405">
        <v>2</v>
      </c>
      <c r="D1203" s="413" t="s">
        <v>864</v>
      </c>
      <c r="E1203" s="412">
        <v>2</v>
      </c>
      <c r="F1203" s="401" t="s">
        <v>900</v>
      </c>
      <c r="G1203" s="402" t="s">
        <v>872</v>
      </c>
      <c r="H1203" s="402" t="s">
        <v>795</v>
      </c>
      <c r="I1203" s="519">
        <v>32</v>
      </c>
      <c r="J1203" s="538">
        <v>205</v>
      </c>
      <c r="K1203" s="529"/>
      <c r="L1203" s="529"/>
    </row>
    <row r="1204" spans="1:12" ht="14.1" customHeight="1">
      <c r="A1204" s="402" t="s">
        <v>949</v>
      </c>
      <c r="B1204" s="402" t="s">
        <v>863</v>
      </c>
      <c r="C1204" s="405">
        <v>2</v>
      </c>
      <c r="D1204" s="413" t="s">
        <v>903</v>
      </c>
      <c r="E1204" s="412">
        <v>2</v>
      </c>
      <c r="F1204" s="401" t="s">
        <v>908</v>
      </c>
      <c r="G1204" s="402" t="s">
        <v>412</v>
      </c>
      <c r="H1204" s="402" t="s">
        <v>795</v>
      </c>
      <c r="I1204" s="519">
        <v>9</v>
      </c>
      <c r="J1204" s="538">
        <v>205</v>
      </c>
      <c r="K1204" s="529"/>
      <c r="L1204" s="529"/>
    </row>
    <row r="1205" spans="1:12" ht="14.1" customHeight="1">
      <c r="A1205" s="402" t="s">
        <v>949</v>
      </c>
      <c r="B1205" s="402" t="s">
        <v>863</v>
      </c>
      <c r="C1205" s="405">
        <v>2</v>
      </c>
      <c r="D1205" s="413" t="s">
        <v>903</v>
      </c>
      <c r="E1205" s="412">
        <v>2</v>
      </c>
      <c r="F1205" s="401" t="s">
        <v>869</v>
      </c>
      <c r="G1205" s="402" t="s">
        <v>412</v>
      </c>
      <c r="H1205" s="402" t="s">
        <v>550</v>
      </c>
      <c r="I1205" s="519">
        <v>41</v>
      </c>
      <c r="J1205" s="538">
        <v>205</v>
      </c>
      <c r="K1205" s="529"/>
      <c r="L1205" s="529"/>
    </row>
    <row r="1206" spans="1:12" ht="14.1" customHeight="1">
      <c r="A1206" s="402" t="s">
        <v>949</v>
      </c>
      <c r="B1206" s="402" t="s">
        <v>863</v>
      </c>
      <c r="C1206" s="405">
        <v>2</v>
      </c>
      <c r="D1206" s="413" t="s">
        <v>903</v>
      </c>
      <c r="E1206" s="412">
        <v>2</v>
      </c>
      <c r="F1206" s="401" t="s">
        <v>883</v>
      </c>
      <c r="G1206" s="402" t="s">
        <v>412</v>
      </c>
      <c r="H1206" s="402" t="s">
        <v>550</v>
      </c>
      <c r="I1206" s="519">
        <v>39</v>
      </c>
      <c r="J1206" s="538">
        <v>205</v>
      </c>
      <c r="K1206" s="529"/>
      <c r="L1206" s="529"/>
    </row>
    <row r="1207" spans="1:12" ht="14.1" customHeight="1">
      <c r="A1207" s="402" t="s">
        <v>949</v>
      </c>
      <c r="B1207" s="402" t="s">
        <v>863</v>
      </c>
      <c r="C1207" s="405">
        <v>2</v>
      </c>
      <c r="D1207" s="413" t="s">
        <v>903</v>
      </c>
      <c r="E1207" s="412">
        <v>2</v>
      </c>
      <c r="F1207" s="401" t="s">
        <v>888</v>
      </c>
      <c r="G1207" s="402" t="s">
        <v>412</v>
      </c>
      <c r="H1207" s="402" t="s">
        <v>550</v>
      </c>
      <c r="I1207" s="519">
        <v>41</v>
      </c>
      <c r="J1207" s="538">
        <v>205</v>
      </c>
      <c r="K1207" s="529"/>
      <c r="L1207" s="529"/>
    </row>
    <row r="1208" spans="1:12" ht="14.1" customHeight="1">
      <c r="A1208" s="402" t="s">
        <v>949</v>
      </c>
      <c r="B1208" s="402" t="s">
        <v>863</v>
      </c>
      <c r="C1208" s="405">
        <v>2</v>
      </c>
      <c r="D1208" s="413" t="s">
        <v>923</v>
      </c>
      <c r="E1208" s="412" t="s">
        <v>585</v>
      </c>
      <c r="F1208" s="401" t="s">
        <v>924</v>
      </c>
      <c r="G1208" s="402" t="s">
        <v>597</v>
      </c>
      <c r="H1208" s="402" t="s">
        <v>947</v>
      </c>
      <c r="I1208" s="519">
        <v>6</v>
      </c>
      <c r="J1208" s="538">
        <v>205</v>
      </c>
      <c r="K1208" s="529"/>
      <c r="L1208" s="529"/>
    </row>
    <row r="1209" spans="1:12" ht="14.1" customHeight="1">
      <c r="A1209" s="402" t="s">
        <v>949</v>
      </c>
      <c r="B1209" s="402" t="s">
        <v>863</v>
      </c>
      <c r="C1209" s="405">
        <v>2</v>
      </c>
      <c r="D1209" s="413" t="s">
        <v>923</v>
      </c>
      <c r="E1209" s="412" t="s">
        <v>585</v>
      </c>
      <c r="F1209" s="401" t="s">
        <v>925</v>
      </c>
      <c r="G1209" s="402" t="s">
        <v>872</v>
      </c>
      <c r="H1209" s="402" t="s">
        <v>948</v>
      </c>
      <c r="I1209" s="519">
        <v>21</v>
      </c>
      <c r="J1209" s="538">
        <v>205</v>
      </c>
      <c r="K1209" s="529"/>
      <c r="L1209" s="529"/>
    </row>
    <row r="1210" spans="1:12" ht="14.1" customHeight="1">
      <c r="A1210" s="402" t="s">
        <v>949</v>
      </c>
      <c r="B1210" s="402" t="s">
        <v>863</v>
      </c>
      <c r="C1210" s="405">
        <v>2</v>
      </c>
      <c r="D1210" s="413" t="s">
        <v>923</v>
      </c>
      <c r="E1210" s="412" t="s">
        <v>585</v>
      </c>
      <c r="F1210" s="401" t="s">
        <v>926</v>
      </c>
      <c r="G1210" s="402" t="s">
        <v>927</v>
      </c>
      <c r="H1210" s="402" t="s">
        <v>948</v>
      </c>
      <c r="I1210" s="519">
        <v>25</v>
      </c>
      <c r="J1210" s="538">
        <v>205</v>
      </c>
      <c r="K1210" s="529"/>
      <c r="L1210" s="529"/>
    </row>
    <row r="1211" spans="1:12" ht="14.1" customHeight="1">
      <c r="A1211" s="402" t="s">
        <v>949</v>
      </c>
      <c r="B1211" s="402" t="s">
        <v>863</v>
      </c>
      <c r="C1211" s="405">
        <v>2</v>
      </c>
      <c r="D1211" s="413" t="s">
        <v>923</v>
      </c>
      <c r="E1211" s="412" t="s">
        <v>585</v>
      </c>
      <c r="F1211" s="401" t="s">
        <v>688</v>
      </c>
      <c r="G1211" s="402" t="s">
        <v>927</v>
      </c>
      <c r="H1211" s="402" t="s">
        <v>948</v>
      </c>
      <c r="I1211" s="519">
        <v>25</v>
      </c>
      <c r="J1211" s="538">
        <v>205</v>
      </c>
      <c r="K1211" s="529"/>
      <c r="L1211" s="529"/>
    </row>
    <row r="1212" spans="1:12" ht="14.1" customHeight="1">
      <c r="A1212" s="402" t="s">
        <v>949</v>
      </c>
      <c r="B1212" s="402" t="s">
        <v>863</v>
      </c>
      <c r="C1212" s="405">
        <v>2</v>
      </c>
      <c r="D1212" s="413" t="s">
        <v>923</v>
      </c>
      <c r="E1212" s="412" t="s">
        <v>585</v>
      </c>
      <c r="F1212" s="401" t="s">
        <v>928</v>
      </c>
      <c r="G1212" s="402" t="s">
        <v>927</v>
      </c>
      <c r="H1212" s="402" t="s">
        <v>948</v>
      </c>
      <c r="I1212" s="519">
        <v>27</v>
      </c>
      <c r="J1212" s="538">
        <v>205</v>
      </c>
      <c r="K1212" s="529"/>
      <c r="L1212" s="529"/>
    </row>
    <row r="1213" spans="1:12" ht="14.1" customHeight="1">
      <c r="A1213" s="402" t="s">
        <v>949</v>
      </c>
      <c r="B1213" s="402" t="s">
        <v>863</v>
      </c>
      <c r="C1213" s="405">
        <v>2</v>
      </c>
      <c r="D1213" s="413" t="s">
        <v>923</v>
      </c>
      <c r="E1213" s="412" t="s">
        <v>585</v>
      </c>
      <c r="F1213" s="401" t="s">
        <v>929</v>
      </c>
      <c r="G1213" s="402" t="s">
        <v>927</v>
      </c>
      <c r="H1213" s="402" t="s">
        <v>948</v>
      </c>
      <c r="I1213" s="519">
        <v>27</v>
      </c>
      <c r="J1213" s="538">
        <v>205</v>
      </c>
      <c r="K1213" s="529"/>
      <c r="L1213" s="529"/>
    </row>
    <row r="1214" spans="1:12" ht="14.1" customHeight="1">
      <c r="A1214" s="402" t="s">
        <v>949</v>
      </c>
      <c r="B1214" s="402" t="s">
        <v>863</v>
      </c>
      <c r="C1214" s="405">
        <v>2</v>
      </c>
      <c r="D1214" s="413" t="s">
        <v>923</v>
      </c>
      <c r="E1214" s="412" t="s">
        <v>585</v>
      </c>
      <c r="F1214" s="401" t="s">
        <v>930</v>
      </c>
      <c r="G1214" s="402" t="s">
        <v>462</v>
      </c>
      <c r="H1214" s="402" t="s">
        <v>745</v>
      </c>
      <c r="I1214" s="519">
        <v>3</v>
      </c>
      <c r="J1214" s="538">
        <v>205</v>
      </c>
      <c r="K1214" s="529"/>
      <c r="L1214" s="529"/>
    </row>
    <row r="1215" spans="1:12" ht="14.1" customHeight="1">
      <c r="A1215" s="402" t="s">
        <v>949</v>
      </c>
      <c r="B1215" s="402" t="s">
        <v>863</v>
      </c>
      <c r="C1215" s="405">
        <v>2</v>
      </c>
      <c r="D1215" s="413" t="s">
        <v>923</v>
      </c>
      <c r="E1215" s="412" t="s">
        <v>585</v>
      </c>
      <c r="F1215" s="401" t="s">
        <v>931</v>
      </c>
      <c r="G1215" s="402" t="s">
        <v>932</v>
      </c>
      <c r="H1215" s="402" t="s">
        <v>588</v>
      </c>
      <c r="I1215" s="519">
        <v>312</v>
      </c>
      <c r="J1215" s="538">
        <v>205</v>
      </c>
      <c r="K1215" s="529"/>
      <c r="L1215" s="529"/>
    </row>
    <row r="1216" spans="1:12" ht="14.1" customHeight="1">
      <c r="A1216" s="402" t="s">
        <v>949</v>
      </c>
      <c r="B1216" s="402" t="s">
        <v>863</v>
      </c>
      <c r="C1216" s="405">
        <v>2</v>
      </c>
      <c r="D1216" s="413" t="s">
        <v>923</v>
      </c>
      <c r="E1216" s="412" t="s">
        <v>585</v>
      </c>
      <c r="F1216" s="401" t="s">
        <v>933</v>
      </c>
      <c r="G1216" s="402" t="s">
        <v>932</v>
      </c>
      <c r="H1216" s="402" t="s">
        <v>588</v>
      </c>
      <c r="I1216" s="519">
        <v>312</v>
      </c>
      <c r="J1216" s="538">
        <v>205</v>
      </c>
      <c r="K1216" s="529"/>
      <c r="L1216" s="529"/>
    </row>
    <row r="1217" spans="1:12" ht="14.1" customHeight="1">
      <c r="A1217" s="402" t="s">
        <v>949</v>
      </c>
      <c r="B1217" s="402" t="s">
        <v>863</v>
      </c>
      <c r="C1217" s="405">
        <v>2</v>
      </c>
      <c r="D1217" s="413" t="s">
        <v>934</v>
      </c>
      <c r="E1217" s="412">
        <v>2</v>
      </c>
      <c r="F1217" s="401" t="s">
        <v>935</v>
      </c>
      <c r="G1217" s="402" t="s">
        <v>412</v>
      </c>
      <c r="H1217" s="402" t="s">
        <v>795</v>
      </c>
      <c r="I1217" s="519">
        <v>55</v>
      </c>
      <c r="J1217" s="538">
        <v>205</v>
      </c>
      <c r="K1217" s="529"/>
      <c r="L1217" s="529"/>
    </row>
    <row r="1218" spans="1:12" ht="14.1" customHeight="1">
      <c r="A1218" s="402" t="s">
        <v>949</v>
      </c>
      <c r="B1218" s="402" t="s">
        <v>863</v>
      </c>
      <c r="C1218" s="405">
        <v>2</v>
      </c>
      <c r="D1218" s="413" t="s">
        <v>934</v>
      </c>
      <c r="E1218" s="412">
        <v>2</v>
      </c>
      <c r="F1218" s="401" t="s">
        <v>936</v>
      </c>
      <c r="G1218" s="402" t="s">
        <v>412</v>
      </c>
      <c r="H1218" s="402" t="s">
        <v>795</v>
      </c>
      <c r="I1218" s="519">
        <v>91</v>
      </c>
      <c r="J1218" s="538">
        <v>205</v>
      </c>
      <c r="K1218" s="529"/>
      <c r="L1218" s="529"/>
    </row>
    <row r="1219" spans="1:12" ht="14.1" customHeight="1">
      <c r="A1219" s="402" t="s">
        <v>949</v>
      </c>
      <c r="B1219" s="402" t="s">
        <v>863</v>
      </c>
      <c r="C1219" s="405">
        <v>2</v>
      </c>
      <c r="D1219" s="413" t="s">
        <v>937</v>
      </c>
      <c r="E1219" s="412"/>
      <c r="F1219" s="401" t="s">
        <v>924</v>
      </c>
      <c r="G1219" s="402" t="s">
        <v>409</v>
      </c>
      <c r="H1219" s="402" t="s">
        <v>795</v>
      </c>
      <c r="I1219" s="519">
        <v>38</v>
      </c>
      <c r="J1219" s="538">
        <v>205</v>
      </c>
      <c r="K1219" s="529"/>
      <c r="L1219" s="529"/>
    </row>
    <row r="1220" spans="1:12" ht="14.1" customHeight="1">
      <c r="A1220" s="402" t="s">
        <v>949</v>
      </c>
      <c r="B1220" s="402" t="s">
        <v>863</v>
      </c>
      <c r="C1220" s="405">
        <v>2</v>
      </c>
      <c r="D1220" s="413" t="s">
        <v>937</v>
      </c>
      <c r="E1220" s="412"/>
      <c r="F1220" s="401" t="s">
        <v>925</v>
      </c>
      <c r="G1220" s="402" t="s">
        <v>938</v>
      </c>
      <c r="H1220" s="402" t="s">
        <v>948</v>
      </c>
      <c r="I1220" s="519">
        <v>25</v>
      </c>
      <c r="J1220" s="538">
        <v>205</v>
      </c>
      <c r="K1220" s="529"/>
      <c r="L1220" s="529"/>
    </row>
    <row r="1221" spans="1:12" ht="14.1" customHeight="1">
      <c r="A1221" s="402" t="s">
        <v>949</v>
      </c>
      <c r="B1221" s="402" t="s">
        <v>863</v>
      </c>
      <c r="C1221" s="405">
        <v>2</v>
      </c>
      <c r="D1221" s="413" t="s">
        <v>937</v>
      </c>
      <c r="E1221" s="412"/>
      <c r="F1221" s="401" t="s">
        <v>926</v>
      </c>
      <c r="G1221" s="402" t="s">
        <v>938</v>
      </c>
      <c r="H1221" s="402" t="s">
        <v>948</v>
      </c>
      <c r="I1221" s="519">
        <v>25</v>
      </c>
      <c r="J1221" s="538">
        <v>205</v>
      </c>
      <c r="K1221" s="529"/>
      <c r="L1221" s="529"/>
    </row>
    <row r="1222" spans="1:12" ht="14.1" customHeight="1">
      <c r="A1222" s="402" t="s">
        <v>949</v>
      </c>
      <c r="B1222" s="402" t="s">
        <v>863</v>
      </c>
      <c r="C1222" s="405">
        <v>2</v>
      </c>
      <c r="D1222" s="413" t="s">
        <v>937</v>
      </c>
      <c r="E1222" s="412"/>
      <c r="F1222" s="401" t="s">
        <v>688</v>
      </c>
      <c r="G1222" s="402" t="s">
        <v>938</v>
      </c>
      <c r="H1222" s="402" t="s">
        <v>948</v>
      </c>
      <c r="I1222" s="519">
        <v>25</v>
      </c>
      <c r="J1222" s="538">
        <v>205</v>
      </c>
      <c r="K1222" s="529"/>
      <c r="L1222" s="529"/>
    </row>
    <row r="1223" spans="1:12" ht="14.1" customHeight="1">
      <c r="A1223" s="402" t="s">
        <v>949</v>
      </c>
      <c r="B1223" s="402" t="s">
        <v>863</v>
      </c>
      <c r="C1223" s="405">
        <v>2</v>
      </c>
      <c r="D1223" s="413" t="s">
        <v>937</v>
      </c>
      <c r="E1223" s="412"/>
      <c r="F1223" s="401" t="s">
        <v>928</v>
      </c>
      <c r="G1223" s="402" t="s">
        <v>938</v>
      </c>
      <c r="H1223" s="402" t="s">
        <v>948</v>
      </c>
      <c r="I1223" s="519">
        <v>25</v>
      </c>
      <c r="J1223" s="538">
        <v>205</v>
      </c>
      <c r="K1223" s="529"/>
      <c r="L1223" s="529"/>
    </row>
    <row r="1224" spans="1:12" ht="14.1" customHeight="1">
      <c r="A1224" s="402" t="s">
        <v>949</v>
      </c>
      <c r="B1224" s="402" t="s">
        <v>863</v>
      </c>
      <c r="C1224" s="405">
        <v>2</v>
      </c>
      <c r="D1224" s="413" t="s">
        <v>937</v>
      </c>
      <c r="E1224" s="412"/>
      <c r="F1224" s="401" t="s">
        <v>929</v>
      </c>
      <c r="G1224" s="402" t="s">
        <v>462</v>
      </c>
      <c r="H1224" s="402" t="s">
        <v>745</v>
      </c>
      <c r="I1224" s="519">
        <v>5</v>
      </c>
      <c r="J1224" s="538">
        <v>205</v>
      </c>
      <c r="K1224" s="529"/>
      <c r="L1224" s="529"/>
    </row>
    <row r="1225" spans="1:12" ht="14.1" customHeight="1">
      <c r="A1225" s="402" t="s">
        <v>949</v>
      </c>
      <c r="B1225" s="402" t="s">
        <v>863</v>
      </c>
      <c r="C1225" s="405">
        <v>2</v>
      </c>
      <c r="D1225" s="413" t="s">
        <v>937</v>
      </c>
      <c r="E1225" s="412"/>
      <c r="F1225" s="401" t="s">
        <v>930</v>
      </c>
      <c r="G1225" s="402" t="s">
        <v>462</v>
      </c>
      <c r="H1225" s="402" t="s">
        <v>745</v>
      </c>
      <c r="I1225" s="519">
        <v>5</v>
      </c>
      <c r="J1225" s="538">
        <v>205</v>
      </c>
      <c r="K1225" s="529"/>
      <c r="L1225" s="529"/>
    </row>
    <row r="1226" spans="1:12" ht="14.1" customHeight="1">
      <c r="A1226" s="402" t="s">
        <v>949</v>
      </c>
      <c r="B1226" s="402" t="s">
        <v>863</v>
      </c>
      <c r="C1226" s="405">
        <v>2</v>
      </c>
      <c r="D1226" s="413" t="s">
        <v>937</v>
      </c>
      <c r="E1226" s="412"/>
      <c r="F1226" s="401" t="s">
        <v>931</v>
      </c>
      <c r="G1226" s="402" t="s">
        <v>939</v>
      </c>
      <c r="H1226" s="402" t="s">
        <v>948</v>
      </c>
      <c r="I1226" s="519">
        <v>5</v>
      </c>
      <c r="J1226" s="538">
        <v>205</v>
      </c>
      <c r="K1226" s="529"/>
      <c r="L1226" s="529"/>
    </row>
    <row r="1227" spans="1:12" ht="14.1" customHeight="1">
      <c r="A1227" s="402" t="s">
        <v>949</v>
      </c>
      <c r="B1227" s="402" t="s">
        <v>863</v>
      </c>
      <c r="C1227" s="405">
        <v>2</v>
      </c>
      <c r="D1227" s="413" t="s">
        <v>937</v>
      </c>
      <c r="E1227" s="412"/>
      <c r="F1227" s="401" t="s">
        <v>933</v>
      </c>
      <c r="G1227" s="402" t="s">
        <v>940</v>
      </c>
      <c r="H1227" s="402" t="s">
        <v>745</v>
      </c>
      <c r="I1227" s="519">
        <v>3</v>
      </c>
      <c r="J1227" s="538">
        <v>205</v>
      </c>
      <c r="K1227" s="529"/>
      <c r="L1227" s="529"/>
    </row>
    <row r="1228" spans="1:12" ht="14.1" customHeight="1">
      <c r="A1228" s="402" t="s">
        <v>949</v>
      </c>
      <c r="B1228" s="402" t="s">
        <v>863</v>
      </c>
      <c r="C1228" s="405">
        <v>2</v>
      </c>
      <c r="D1228" s="413" t="s">
        <v>937</v>
      </c>
      <c r="E1228" s="412"/>
      <c r="F1228" s="401" t="s">
        <v>941</v>
      </c>
      <c r="G1228" s="402" t="s">
        <v>932</v>
      </c>
      <c r="H1228" s="402" t="s">
        <v>588</v>
      </c>
      <c r="I1228" s="519">
        <v>252</v>
      </c>
      <c r="J1228" s="538">
        <v>205</v>
      </c>
      <c r="K1228" s="529"/>
      <c r="L1228" s="529"/>
    </row>
    <row r="1229" spans="1:12" ht="14.1" customHeight="1">
      <c r="A1229" s="402" t="s">
        <v>949</v>
      </c>
      <c r="B1229" s="402" t="s">
        <v>863</v>
      </c>
      <c r="C1229" s="405">
        <v>2</v>
      </c>
      <c r="D1229" s="413" t="s">
        <v>937</v>
      </c>
      <c r="E1229" s="412"/>
      <c r="F1229" s="401" t="s">
        <v>942</v>
      </c>
      <c r="G1229" s="402" t="s">
        <v>932</v>
      </c>
      <c r="H1229" s="402" t="s">
        <v>588</v>
      </c>
      <c r="I1229" s="519">
        <v>252</v>
      </c>
      <c r="J1229" s="538">
        <v>205</v>
      </c>
      <c r="K1229" s="529"/>
      <c r="L1229" s="529"/>
    </row>
    <row r="1230" spans="1:12" ht="14.1" customHeight="1">
      <c r="A1230" s="402" t="s">
        <v>949</v>
      </c>
      <c r="B1230" s="402" t="s">
        <v>863</v>
      </c>
      <c r="C1230" s="405">
        <v>2</v>
      </c>
      <c r="D1230" s="413" t="s">
        <v>937</v>
      </c>
      <c r="E1230" s="412"/>
      <c r="F1230" s="401" t="s">
        <v>935</v>
      </c>
      <c r="G1230" s="402" t="s">
        <v>943</v>
      </c>
      <c r="H1230" s="402" t="s">
        <v>588</v>
      </c>
      <c r="I1230" s="519">
        <v>21</v>
      </c>
      <c r="J1230" s="538">
        <v>205</v>
      </c>
      <c r="K1230" s="529"/>
      <c r="L1230" s="529"/>
    </row>
    <row r="1231" spans="1:12" ht="14.1" customHeight="1">
      <c r="A1231" s="402" t="s">
        <v>949</v>
      </c>
      <c r="B1231" s="402" t="s">
        <v>863</v>
      </c>
      <c r="C1231" s="405">
        <v>2</v>
      </c>
      <c r="D1231" s="413" t="s">
        <v>937</v>
      </c>
      <c r="E1231" s="412"/>
      <c r="F1231" s="401" t="s">
        <v>936</v>
      </c>
      <c r="G1231" s="402" t="s">
        <v>943</v>
      </c>
      <c r="H1231" s="402" t="s">
        <v>588</v>
      </c>
      <c r="I1231" s="519">
        <v>21</v>
      </c>
      <c r="J1231" s="538">
        <v>205</v>
      </c>
      <c r="K1231" s="529"/>
      <c r="L1231" s="529"/>
    </row>
    <row r="1232" spans="1:12" ht="14.1" customHeight="1">
      <c r="A1232" s="402" t="s">
        <v>864</v>
      </c>
      <c r="B1232" s="402" t="s">
        <v>950</v>
      </c>
      <c r="C1232" s="405">
        <v>2</v>
      </c>
      <c r="D1232" s="413"/>
      <c r="E1232" s="412" t="s">
        <v>579</v>
      </c>
      <c r="F1232" s="401">
        <v>1</v>
      </c>
      <c r="G1232" s="402" t="s">
        <v>384</v>
      </c>
      <c r="H1232" s="402" t="s">
        <v>1009</v>
      </c>
      <c r="I1232" s="519">
        <v>6</v>
      </c>
      <c r="J1232" s="538">
        <v>205</v>
      </c>
      <c r="K1232" s="529"/>
      <c r="L1232" s="529"/>
    </row>
    <row r="1233" spans="1:12" ht="14.1" customHeight="1">
      <c r="A1233" s="402" t="s">
        <v>864</v>
      </c>
      <c r="B1233" s="402" t="s">
        <v>950</v>
      </c>
      <c r="C1233" s="405">
        <v>2</v>
      </c>
      <c r="D1233" s="413"/>
      <c r="E1233" s="412" t="s">
        <v>579</v>
      </c>
      <c r="F1233" s="401">
        <v>2</v>
      </c>
      <c r="G1233" s="402" t="s">
        <v>259</v>
      </c>
      <c r="H1233" s="402" t="s">
        <v>595</v>
      </c>
      <c r="I1233" s="519">
        <v>250</v>
      </c>
      <c r="J1233" s="538">
        <v>205</v>
      </c>
      <c r="K1233" s="529"/>
      <c r="L1233" s="529"/>
    </row>
    <row r="1234" spans="1:12" ht="14.1" customHeight="1">
      <c r="A1234" s="402" t="s">
        <v>864</v>
      </c>
      <c r="B1234" s="402" t="s">
        <v>950</v>
      </c>
      <c r="C1234" s="405">
        <v>2</v>
      </c>
      <c r="D1234" s="413"/>
      <c r="E1234" s="412" t="s">
        <v>579</v>
      </c>
      <c r="F1234" s="401">
        <v>12</v>
      </c>
      <c r="G1234" s="402" t="s">
        <v>951</v>
      </c>
      <c r="H1234" s="402" t="s">
        <v>595</v>
      </c>
      <c r="I1234" s="519">
        <v>17.149999999999999</v>
      </c>
      <c r="J1234" s="538">
        <v>205</v>
      </c>
      <c r="K1234" s="529"/>
      <c r="L1234" s="529"/>
    </row>
    <row r="1235" spans="1:12" ht="14.1" customHeight="1">
      <c r="A1235" s="402" t="s">
        <v>864</v>
      </c>
      <c r="B1235" s="402" t="s">
        <v>950</v>
      </c>
      <c r="C1235" s="405">
        <v>2</v>
      </c>
      <c r="D1235" s="413"/>
      <c r="E1235" s="412" t="s">
        <v>579</v>
      </c>
      <c r="F1235" s="401" t="s">
        <v>952</v>
      </c>
      <c r="G1235" s="402" t="s">
        <v>953</v>
      </c>
      <c r="H1235" s="402" t="s">
        <v>595</v>
      </c>
      <c r="I1235" s="519">
        <v>11.27</v>
      </c>
      <c r="J1235" s="538">
        <v>205</v>
      </c>
      <c r="K1235" s="529"/>
      <c r="L1235" s="529"/>
    </row>
    <row r="1236" spans="1:12" ht="14.1" customHeight="1">
      <c r="A1236" s="402" t="s">
        <v>864</v>
      </c>
      <c r="B1236" s="402" t="s">
        <v>950</v>
      </c>
      <c r="C1236" s="405">
        <v>2</v>
      </c>
      <c r="D1236" s="413"/>
      <c r="E1236" s="412" t="s">
        <v>579</v>
      </c>
      <c r="F1236" s="401">
        <v>13</v>
      </c>
      <c r="G1236" s="402" t="s">
        <v>954</v>
      </c>
      <c r="H1236" s="402" t="s">
        <v>595</v>
      </c>
      <c r="I1236" s="519">
        <v>60.76</v>
      </c>
      <c r="J1236" s="538">
        <v>205</v>
      </c>
      <c r="K1236" s="529"/>
      <c r="L1236" s="529"/>
    </row>
    <row r="1237" spans="1:12" ht="14.1" customHeight="1">
      <c r="A1237" s="402" t="s">
        <v>864</v>
      </c>
      <c r="B1237" s="402" t="s">
        <v>950</v>
      </c>
      <c r="C1237" s="405">
        <v>2</v>
      </c>
      <c r="D1237" s="413"/>
      <c r="E1237" s="412" t="s">
        <v>579</v>
      </c>
      <c r="F1237" s="401">
        <v>14</v>
      </c>
      <c r="G1237" s="402" t="s">
        <v>954</v>
      </c>
      <c r="H1237" s="402" t="s">
        <v>595</v>
      </c>
      <c r="I1237" s="519">
        <v>62</v>
      </c>
      <c r="J1237" s="538">
        <v>205</v>
      </c>
      <c r="K1237" s="529"/>
      <c r="L1237" s="529"/>
    </row>
    <row r="1238" spans="1:12" ht="14.1" customHeight="1">
      <c r="A1238" s="402" t="s">
        <v>864</v>
      </c>
      <c r="B1238" s="402" t="s">
        <v>950</v>
      </c>
      <c r="C1238" s="405">
        <v>2</v>
      </c>
      <c r="D1238" s="413"/>
      <c r="E1238" s="412" t="s">
        <v>579</v>
      </c>
      <c r="F1238" s="401">
        <v>15</v>
      </c>
      <c r="G1238" s="402" t="s">
        <v>954</v>
      </c>
      <c r="H1238" s="402" t="s">
        <v>595</v>
      </c>
      <c r="I1238" s="519">
        <v>62</v>
      </c>
      <c r="J1238" s="538">
        <v>205</v>
      </c>
      <c r="K1238" s="529"/>
      <c r="L1238" s="529"/>
    </row>
    <row r="1239" spans="1:12" ht="14.1" customHeight="1">
      <c r="A1239" s="402" t="s">
        <v>864</v>
      </c>
      <c r="B1239" s="402" t="s">
        <v>950</v>
      </c>
      <c r="C1239" s="405">
        <v>2</v>
      </c>
      <c r="D1239" s="413"/>
      <c r="E1239" s="412" t="s">
        <v>579</v>
      </c>
      <c r="F1239" s="401">
        <v>16</v>
      </c>
      <c r="G1239" s="402" t="s">
        <v>955</v>
      </c>
      <c r="H1239" s="402" t="s">
        <v>595</v>
      </c>
      <c r="I1239" s="519"/>
      <c r="J1239" s="538">
        <v>205</v>
      </c>
      <c r="K1239" s="529"/>
      <c r="L1239" s="529"/>
    </row>
    <row r="1240" spans="1:12" ht="14.1" customHeight="1">
      <c r="A1240" s="402" t="s">
        <v>864</v>
      </c>
      <c r="B1240" s="402" t="s">
        <v>950</v>
      </c>
      <c r="C1240" s="405">
        <v>2</v>
      </c>
      <c r="D1240" s="413"/>
      <c r="E1240" s="412" t="s">
        <v>579</v>
      </c>
      <c r="F1240" s="401">
        <v>17</v>
      </c>
      <c r="G1240" s="402" t="s">
        <v>956</v>
      </c>
      <c r="H1240" s="402" t="s">
        <v>596</v>
      </c>
      <c r="I1240" s="519">
        <v>13</v>
      </c>
      <c r="J1240" s="538">
        <v>205</v>
      </c>
      <c r="K1240" s="529"/>
      <c r="L1240" s="529"/>
    </row>
    <row r="1241" spans="1:12" ht="14.1" customHeight="1">
      <c r="A1241" s="402" t="s">
        <v>864</v>
      </c>
      <c r="B1241" s="402" t="s">
        <v>950</v>
      </c>
      <c r="C1241" s="405">
        <v>2</v>
      </c>
      <c r="D1241" s="413"/>
      <c r="E1241" s="412" t="s">
        <v>579</v>
      </c>
      <c r="F1241" s="401">
        <v>18</v>
      </c>
      <c r="G1241" s="402" t="s">
        <v>956</v>
      </c>
      <c r="H1241" s="402" t="s">
        <v>596</v>
      </c>
      <c r="I1241" s="519">
        <v>9.8000000000000007</v>
      </c>
      <c r="J1241" s="538">
        <v>205</v>
      </c>
      <c r="K1241" s="529"/>
      <c r="L1241" s="529"/>
    </row>
    <row r="1242" spans="1:12" ht="14.1" customHeight="1">
      <c r="A1242" s="402" t="s">
        <v>864</v>
      </c>
      <c r="B1242" s="402" t="s">
        <v>950</v>
      </c>
      <c r="C1242" s="405">
        <v>2</v>
      </c>
      <c r="D1242" s="413"/>
      <c r="E1242" s="412" t="s">
        <v>579</v>
      </c>
      <c r="F1242" s="401">
        <v>19</v>
      </c>
      <c r="G1242" s="402" t="s">
        <v>956</v>
      </c>
      <c r="H1242" s="402" t="s">
        <v>596</v>
      </c>
      <c r="I1242" s="519">
        <v>9.6</v>
      </c>
      <c r="J1242" s="538">
        <v>205</v>
      </c>
      <c r="K1242" s="529"/>
      <c r="L1242" s="529"/>
    </row>
    <row r="1243" spans="1:12" ht="14.1" customHeight="1">
      <c r="A1243" s="402" t="s">
        <v>864</v>
      </c>
      <c r="B1243" s="402" t="s">
        <v>950</v>
      </c>
      <c r="C1243" s="405">
        <v>2</v>
      </c>
      <c r="D1243" s="413"/>
      <c r="E1243" s="412" t="s">
        <v>579</v>
      </c>
      <c r="F1243" s="401">
        <v>20</v>
      </c>
      <c r="G1243" s="402" t="s">
        <v>957</v>
      </c>
      <c r="H1243" s="402" t="s">
        <v>596</v>
      </c>
      <c r="I1243" s="519">
        <v>6.75</v>
      </c>
      <c r="J1243" s="538">
        <v>205</v>
      </c>
      <c r="K1243" s="529"/>
      <c r="L1243" s="529"/>
    </row>
    <row r="1244" spans="1:12" ht="14.1" customHeight="1">
      <c r="A1244" s="402" t="s">
        <v>864</v>
      </c>
      <c r="B1244" s="402" t="s">
        <v>950</v>
      </c>
      <c r="C1244" s="405">
        <v>2</v>
      </c>
      <c r="D1244" s="413"/>
      <c r="E1244" s="412" t="s">
        <v>579</v>
      </c>
      <c r="F1244" s="401">
        <v>21</v>
      </c>
      <c r="G1244" s="402" t="s">
        <v>958</v>
      </c>
      <c r="H1244" s="402" t="s">
        <v>596</v>
      </c>
      <c r="I1244" s="519">
        <v>6.75</v>
      </c>
      <c r="J1244" s="538">
        <v>205</v>
      </c>
      <c r="K1244" s="529"/>
      <c r="L1244" s="529"/>
    </row>
    <row r="1245" spans="1:12" ht="14.1" customHeight="1">
      <c r="A1245" s="402" t="s">
        <v>864</v>
      </c>
      <c r="B1245" s="402" t="s">
        <v>950</v>
      </c>
      <c r="C1245" s="405">
        <v>2</v>
      </c>
      <c r="D1245" s="413"/>
      <c r="E1245" s="412" t="s">
        <v>579</v>
      </c>
      <c r="F1245" s="401">
        <v>22</v>
      </c>
      <c r="G1245" s="402" t="s">
        <v>953</v>
      </c>
      <c r="H1245" s="402" t="s">
        <v>595</v>
      </c>
      <c r="I1245" s="519">
        <v>9.5500000000000007</v>
      </c>
      <c r="J1245" s="538">
        <v>205</v>
      </c>
      <c r="K1245" s="529"/>
      <c r="L1245" s="529"/>
    </row>
    <row r="1246" spans="1:12" ht="14.1" customHeight="1">
      <c r="A1246" s="402" t="s">
        <v>864</v>
      </c>
      <c r="B1246" s="402" t="s">
        <v>950</v>
      </c>
      <c r="C1246" s="405">
        <v>2</v>
      </c>
      <c r="D1246" s="413"/>
      <c r="E1246" s="412" t="s">
        <v>579</v>
      </c>
      <c r="F1246" s="401">
        <v>31</v>
      </c>
      <c r="G1246" s="402" t="s">
        <v>959</v>
      </c>
      <c r="H1246" s="402" t="s">
        <v>595</v>
      </c>
      <c r="I1246" s="519">
        <v>62</v>
      </c>
      <c r="J1246" s="538">
        <v>205</v>
      </c>
      <c r="K1246" s="529"/>
      <c r="L1246" s="529"/>
    </row>
    <row r="1247" spans="1:12" ht="14.1" customHeight="1">
      <c r="A1247" s="402" t="s">
        <v>864</v>
      </c>
      <c r="B1247" s="402" t="s">
        <v>950</v>
      </c>
      <c r="C1247" s="405">
        <v>2</v>
      </c>
      <c r="D1247" s="413"/>
      <c r="E1247" s="412" t="s">
        <v>579</v>
      </c>
      <c r="F1247" s="401">
        <v>32</v>
      </c>
      <c r="G1247" s="402" t="s">
        <v>960</v>
      </c>
      <c r="H1247" s="402" t="s">
        <v>595</v>
      </c>
      <c r="I1247" s="519">
        <v>2</v>
      </c>
      <c r="J1247" s="538">
        <v>205</v>
      </c>
      <c r="K1247" s="529"/>
      <c r="L1247" s="529"/>
    </row>
    <row r="1248" spans="1:12" ht="14.1" customHeight="1">
      <c r="A1248" s="402" t="s">
        <v>864</v>
      </c>
      <c r="B1248" s="402" t="s">
        <v>950</v>
      </c>
      <c r="C1248" s="405">
        <v>2</v>
      </c>
      <c r="D1248" s="413"/>
      <c r="E1248" s="412" t="s">
        <v>579</v>
      </c>
      <c r="F1248" s="401">
        <v>33</v>
      </c>
      <c r="G1248" s="402" t="s">
        <v>262</v>
      </c>
      <c r="H1248" s="402" t="s">
        <v>595</v>
      </c>
      <c r="I1248" s="519">
        <v>3.7</v>
      </c>
      <c r="J1248" s="538">
        <v>205</v>
      </c>
      <c r="K1248" s="529"/>
      <c r="L1248" s="529"/>
    </row>
    <row r="1249" spans="1:12" ht="14.1" customHeight="1">
      <c r="A1249" s="402" t="s">
        <v>864</v>
      </c>
      <c r="B1249" s="402" t="s">
        <v>950</v>
      </c>
      <c r="C1249" s="405">
        <v>2</v>
      </c>
      <c r="D1249" s="413"/>
      <c r="E1249" s="412" t="s">
        <v>579</v>
      </c>
      <c r="F1249" s="401">
        <v>34</v>
      </c>
      <c r="G1249" s="402" t="s">
        <v>959</v>
      </c>
      <c r="H1249" s="402" t="s">
        <v>595</v>
      </c>
      <c r="I1249" s="519">
        <v>62</v>
      </c>
      <c r="J1249" s="538">
        <v>205</v>
      </c>
      <c r="K1249" s="529"/>
      <c r="L1249" s="529"/>
    </row>
    <row r="1250" spans="1:12" ht="14.1" customHeight="1">
      <c r="A1250" s="402" t="s">
        <v>864</v>
      </c>
      <c r="B1250" s="402" t="s">
        <v>950</v>
      </c>
      <c r="C1250" s="405">
        <v>2</v>
      </c>
      <c r="D1250" s="413"/>
      <c r="E1250" s="412" t="s">
        <v>579</v>
      </c>
      <c r="F1250" s="401">
        <v>35</v>
      </c>
      <c r="G1250" s="402" t="s">
        <v>961</v>
      </c>
      <c r="H1250" s="402" t="s">
        <v>595</v>
      </c>
      <c r="I1250" s="519">
        <v>8.7799999999999994</v>
      </c>
      <c r="J1250" s="538">
        <v>205</v>
      </c>
      <c r="K1250" s="529"/>
      <c r="L1250" s="529"/>
    </row>
    <row r="1251" spans="1:12" ht="14.1" customHeight="1">
      <c r="A1251" s="402" t="s">
        <v>864</v>
      </c>
      <c r="B1251" s="402" t="s">
        <v>950</v>
      </c>
      <c r="C1251" s="405">
        <v>2</v>
      </c>
      <c r="D1251" s="413"/>
      <c r="E1251" s="412" t="s">
        <v>579</v>
      </c>
      <c r="F1251" s="401">
        <v>36</v>
      </c>
      <c r="G1251" s="402" t="s">
        <v>962</v>
      </c>
      <c r="H1251" s="402" t="s">
        <v>595</v>
      </c>
      <c r="I1251" s="519">
        <v>3.75</v>
      </c>
      <c r="J1251" s="538">
        <v>205</v>
      </c>
      <c r="K1251" s="529"/>
      <c r="L1251" s="529"/>
    </row>
    <row r="1252" spans="1:12" ht="14.1" customHeight="1">
      <c r="A1252" s="402" t="s">
        <v>864</v>
      </c>
      <c r="B1252" s="402" t="s">
        <v>950</v>
      </c>
      <c r="C1252" s="405">
        <v>2</v>
      </c>
      <c r="D1252" s="413"/>
      <c r="E1252" s="412" t="s">
        <v>579</v>
      </c>
      <c r="F1252" s="401">
        <v>37</v>
      </c>
      <c r="G1252" s="402" t="s">
        <v>396</v>
      </c>
      <c r="H1252" s="402" t="s">
        <v>596</v>
      </c>
      <c r="I1252" s="519">
        <v>8.5</v>
      </c>
      <c r="J1252" s="538">
        <v>205</v>
      </c>
      <c r="K1252" s="529"/>
      <c r="L1252" s="529"/>
    </row>
    <row r="1253" spans="1:12" ht="14.1" customHeight="1">
      <c r="A1253" s="402" t="s">
        <v>864</v>
      </c>
      <c r="B1253" s="402" t="s">
        <v>950</v>
      </c>
      <c r="C1253" s="405">
        <v>2</v>
      </c>
      <c r="D1253" s="413"/>
      <c r="E1253" s="412" t="s">
        <v>579</v>
      </c>
      <c r="F1253" s="401">
        <v>38</v>
      </c>
      <c r="G1253" s="402" t="s">
        <v>959</v>
      </c>
      <c r="H1253" s="402" t="s">
        <v>595</v>
      </c>
      <c r="I1253" s="519">
        <v>54.25</v>
      </c>
      <c r="J1253" s="538">
        <v>205</v>
      </c>
      <c r="K1253" s="529"/>
      <c r="L1253" s="529"/>
    </row>
    <row r="1254" spans="1:12" ht="14.1" customHeight="1">
      <c r="A1254" s="402" t="s">
        <v>864</v>
      </c>
      <c r="B1254" s="402" t="s">
        <v>950</v>
      </c>
      <c r="C1254" s="405">
        <v>2</v>
      </c>
      <c r="D1254" s="413"/>
      <c r="E1254" s="412" t="s">
        <v>579</v>
      </c>
      <c r="F1254" s="401">
        <v>39</v>
      </c>
      <c r="G1254" s="402" t="s">
        <v>959</v>
      </c>
      <c r="H1254" s="402" t="s">
        <v>595</v>
      </c>
      <c r="I1254" s="519">
        <v>54.25</v>
      </c>
      <c r="J1254" s="538">
        <v>205</v>
      </c>
      <c r="K1254" s="529"/>
      <c r="L1254" s="529"/>
    </row>
    <row r="1255" spans="1:12" ht="14.1" customHeight="1">
      <c r="A1255" s="402" t="s">
        <v>864</v>
      </c>
      <c r="B1255" s="402" t="s">
        <v>950</v>
      </c>
      <c r="C1255" s="405">
        <v>2</v>
      </c>
      <c r="D1255" s="413"/>
      <c r="E1255" s="412" t="s">
        <v>579</v>
      </c>
      <c r="F1255" s="401">
        <v>40</v>
      </c>
      <c r="G1255" s="402" t="s">
        <v>959</v>
      </c>
      <c r="H1255" s="402" t="s">
        <v>595</v>
      </c>
      <c r="I1255" s="519">
        <v>54.25</v>
      </c>
      <c r="J1255" s="538">
        <v>205</v>
      </c>
      <c r="K1255" s="529"/>
      <c r="L1255" s="529"/>
    </row>
    <row r="1256" spans="1:12" ht="14.1" customHeight="1">
      <c r="A1256" s="402" t="s">
        <v>864</v>
      </c>
      <c r="B1256" s="402" t="s">
        <v>950</v>
      </c>
      <c r="C1256" s="405">
        <v>2</v>
      </c>
      <c r="D1256" s="413"/>
      <c r="E1256" s="412" t="s">
        <v>579</v>
      </c>
      <c r="F1256" s="401">
        <v>41</v>
      </c>
      <c r="G1256" s="402" t="s">
        <v>959</v>
      </c>
      <c r="H1256" s="402" t="s">
        <v>595</v>
      </c>
      <c r="I1256" s="519">
        <v>54.25</v>
      </c>
      <c r="J1256" s="538">
        <v>205</v>
      </c>
      <c r="K1256" s="529"/>
      <c r="L1256" s="529"/>
    </row>
    <row r="1257" spans="1:12" ht="14.1" customHeight="1">
      <c r="A1257" s="402" t="s">
        <v>864</v>
      </c>
      <c r="B1257" s="402" t="s">
        <v>950</v>
      </c>
      <c r="C1257" s="405">
        <v>2</v>
      </c>
      <c r="D1257" s="413"/>
      <c r="E1257" s="412" t="s">
        <v>579</v>
      </c>
      <c r="F1257" s="401">
        <v>42</v>
      </c>
      <c r="G1257" s="402" t="s">
        <v>963</v>
      </c>
      <c r="H1257" s="402" t="s">
        <v>595</v>
      </c>
      <c r="I1257" s="519">
        <v>60</v>
      </c>
      <c r="J1257" s="538">
        <v>205</v>
      </c>
      <c r="K1257" s="529"/>
      <c r="L1257" s="529"/>
    </row>
    <row r="1258" spans="1:12" ht="14.1" customHeight="1">
      <c r="A1258" s="402" t="s">
        <v>864</v>
      </c>
      <c r="B1258" s="402" t="s">
        <v>950</v>
      </c>
      <c r="C1258" s="405">
        <v>2</v>
      </c>
      <c r="D1258" s="413"/>
      <c r="E1258" s="412" t="s">
        <v>579</v>
      </c>
      <c r="F1258" s="401">
        <v>43</v>
      </c>
      <c r="G1258" s="402" t="s">
        <v>955</v>
      </c>
      <c r="H1258" s="402" t="s">
        <v>595</v>
      </c>
      <c r="I1258" s="519">
        <v>24</v>
      </c>
      <c r="J1258" s="538">
        <v>205</v>
      </c>
      <c r="K1258" s="529"/>
      <c r="L1258" s="529"/>
    </row>
    <row r="1259" spans="1:12" ht="14.1" customHeight="1">
      <c r="A1259" s="402" t="s">
        <v>864</v>
      </c>
      <c r="B1259" s="402" t="s">
        <v>950</v>
      </c>
      <c r="C1259" s="405">
        <v>2</v>
      </c>
      <c r="D1259" s="413"/>
      <c r="E1259" s="412" t="s">
        <v>579</v>
      </c>
      <c r="F1259" s="401">
        <v>44</v>
      </c>
      <c r="G1259" s="402" t="s">
        <v>964</v>
      </c>
      <c r="H1259" s="402" t="s">
        <v>595</v>
      </c>
      <c r="I1259" s="519">
        <v>9.65</v>
      </c>
      <c r="J1259" s="538">
        <v>205</v>
      </c>
      <c r="K1259" s="529"/>
      <c r="L1259" s="529"/>
    </row>
    <row r="1260" spans="1:12" ht="14.1" customHeight="1">
      <c r="A1260" s="402" t="s">
        <v>864</v>
      </c>
      <c r="B1260" s="402" t="s">
        <v>950</v>
      </c>
      <c r="C1260" s="405">
        <v>2</v>
      </c>
      <c r="D1260" s="413"/>
      <c r="E1260" s="412" t="s">
        <v>579</v>
      </c>
      <c r="F1260" s="401">
        <v>45</v>
      </c>
      <c r="G1260" s="402" t="s">
        <v>965</v>
      </c>
      <c r="H1260" s="402" t="s">
        <v>595</v>
      </c>
      <c r="I1260" s="519">
        <v>9.65</v>
      </c>
      <c r="J1260" s="538">
        <v>205</v>
      </c>
      <c r="K1260" s="529"/>
      <c r="L1260" s="529"/>
    </row>
    <row r="1261" spans="1:12" ht="14.1" customHeight="1">
      <c r="A1261" s="402" t="s">
        <v>864</v>
      </c>
      <c r="B1261" s="402" t="s">
        <v>950</v>
      </c>
      <c r="C1261" s="405">
        <v>2</v>
      </c>
      <c r="D1261" s="413"/>
      <c r="E1261" s="412" t="s">
        <v>579</v>
      </c>
      <c r="F1261" s="401">
        <v>46</v>
      </c>
      <c r="G1261" s="402" t="s">
        <v>965</v>
      </c>
      <c r="H1261" s="402" t="s">
        <v>595</v>
      </c>
      <c r="I1261" s="519">
        <v>9.65</v>
      </c>
      <c r="J1261" s="538">
        <v>205</v>
      </c>
      <c r="K1261" s="529"/>
      <c r="L1261" s="529"/>
    </row>
    <row r="1262" spans="1:12" ht="14.1" customHeight="1">
      <c r="A1262" s="402" t="s">
        <v>864</v>
      </c>
      <c r="B1262" s="402" t="s">
        <v>950</v>
      </c>
      <c r="C1262" s="405">
        <v>2</v>
      </c>
      <c r="D1262" s="413"/>
      <c r="E1262" s="412" t="s">
        <v>579</v>
      </c>
      <c r="F1262" s="401">
        <v>47</v>
      </c>
      <c r="G1262" s="402" t="s">
        <v>966</v>
      </c>
      <c r="H1262" s="402" t="s">
        <v>596</v>
      </c>
      <c r="I1262" s="519">
        <v>10</v>
      </c>
      <c r="J1262" s="538">
        <v>205</v>
      </c>
      <c r="K1262" s="529"/>
      <c r="L1262" s="529"/>
    </row>
    <row r="1263" spans="1:12" ht="14.1" customHeight="1">
      <c r="A1263" s="402" t="s">
        <v>864</v>
      </c>
      <c r="B1263" s="402" t="s">
        <v>950</v>
      </c>
      <c r="C1263" s="405">
        <v>2</v>
      </c>
      <c r="D1263" s="413"/>
      <c r="E1263" s="412" t="s">
        <v>579</v>
      </c>
      <c r="F1263" s="401">
        <v>48</v>
      </c>
      <c r="G1263" s="402" t="s">
        <v>966</v>
      </c>
      <c r="H1263" s="402" t="s">
        <v>596</v>
      </c>
      <c r="I1263" s="519">
        <v>10</v>
      </c>
      <c r="J1263" s="538">
        <v>205</v>
      </c>
      <c r="K1263" s="529"/>
      <c r="L1263" s="529"/>
    </row>
    <row r="1264" spans="1:12" ht="14.1" customHeight="1">
      <c r="A1264" s="402" t="s">
        <v>864</v>
      </c>
      <c r="B1264" s="402" t="s">
        <v>950</v>
      </c>
      <c r="C1264" s="405">
        <v>2</v>
      </c>
      <c r="D1264" s="413"/>
      <c r="E1264" s="412" t="s">
        <v>579</v>
      </c>
      <c r="F1264" s="401">
        <v>49</v>
      </c>
      <c r="G1264" s="402" t="s">
        <v>967</v>
      </c>
      <c r="H1264" s="402" t="s">
        <v>596</v>
      </c>
      <c r="I1264" s="519">
        <v>8</v>
      </c>
      <c r="J1264" s="538">
        <v>205</v>
      </c>
      <c r="K1264" s="529"/>
      <c r="L1264" s="529"/>
    </row>
    <row r="1265" spans="1:12" ht="14.1" customHeight="1">
      <c r="A1265" s="402" t="s">
        <v>864</v>
      </c>
      <c r="B1265" s="402" t="s">
        <v>950</v>
      </c>
      <c r="C1265" s="405">
        <v>2</v>
      </c>
      <c r="D1265" s="413"/>
      <c r="E1265" s="412" t="s">
        <v>579</v>
      </c>
      <c r="F1265" s="401">
        <v>50</v>
      </c>
      <c r="G1265" s="402" t="s">
        <v>967</v>
      </c>
      <c r="H1265" s="402" t="s">
        <v>596</v>
      </c>
      <c r="I1265" s="519">
        <v>6</v>
      </c>
      <c r="J1265" s="538">
        <v>205</v>
      </c>
      <c r="K1265" s="529"/>
      <c r="L1265" s="529"/>
    </row>
    <row r="1266" spans="1:12" ht="14.1" customHeight="1">
      <c r="A1266" s="402" t="s">
        <v>864</v>
      </c>
      <c r="B1266" s="402" t="s">
        <v>950</v>
      </c>
      <c r="C1266" s="405">
        <v>2</v>
      </c>
      <c r="D1266" s="413"/>
      <c r="E1266" s="412" t="s">
        <v>579</v>
      </c>
      <c r="F1266" s="401">
        <v>51</v>
      </c>
      <c r="G1266" s="402" t="s">
        <v>968</v>
      </c>
      <c r="H1266" s="402" t="s">
        <v>596</v>
      </c>
      <c r="I1266" s="519">
        <v>6</v>
      </c>
      <c r="J1266" s="538">
        <v>205</v>
      </c>
      <c r="K1266" s="529"/>
      <c r="L1266" s="529"/>
    </row>
    <row r="1267" spans="1:12" ht="14.1" customHeight="1">
      <c r="A1267" s="402" t="s">
        <v>864</v>
      </c>
      <c r="B1267" s="402" t="s">
        <v>950</v>
      </c>
      <c r="C1267" s="405">
        <v>2</v>
      </c>
      <c r="D1267" s="413"/>
      <c r="E1267" s="412" t="s">
        <v>579</v>
      </c>
      <c r="F1267" s="401">
        <v>61</v>
      </c>
      <c r="G1267" s="402" t="s">
        <v>966</v>
      </c>
      <c r="H1267" s="402" t="s">
        <v>596</v>
      </c>
      <c r="I1267" s="519">
        <v>10</v>
      </c>
      <c r="J1267" s="538">
        <v>205</v>
      </c>
      <c r="K1267" s="529"/>
      <c r="L1267" s="529"/>
    </row>
    <row r="1268" spans="1:12" ht="14.1" customHeight="1">
      <c r="A1268" s="402" t="s">
        <v>864</v>
      </c>
      <c r="B1268" s="402" t="s">
        <v>950</v>
      </c>
      <c r="C1268" s="405">
        <v>2</v>
      </c>
      <c r="D1268" s="413"/>
      <c r="E1268" s="412" t="s">
        <v>579</v>
      </c>
      <c r="F1268" s="401">
        <v>62</v>
      </c>
      <c r="G1268" s="402" t="s">
        <v>967</v>
      </c>
      <c r="H1268" s="402" t="s">
        <v>596</v>
      </c>
      <c r="I1268" s="519">
        <v>8</v>
      </c>
      <c r="J1268" s="538">
        <v>205</v>
      </c>
      <c r="K1268" s="529"/>
      <c r="L1268" s="529"/>
    </row>
    <row r="1269" spans="1:12" ht="14.1" customHeight="1">
      <c r="A1269" s="402" t="s">
        <v>864</v>
      </c>
      <c r="B1269" s="402" t="s">
        <v>950</v>
      </c>
      <c r="C1269" s="405">
        <v>2</v>
      </c>
      <c r="D1269" s="413"/>
      <c r="E1269" s="412" t="s">
        <v>579</v>
      </c>
      <c r="F1269" s="401">
        <v>63</v>
      </c>
      <c r="G1269" s="402" t="s">
        <v>504</v>
      </c>
      <c r="H1269" s="402" t="s">
        <v>595</v>
      </c>
      <c r="I1269" s="519">
        <v>2</v>
      </c>
      <c r="J1269" s="538">
        <v>205</v>
      </c>
      <c r="K1269" s="529"/>
      <c r="L1269" s="529"/>
    </row>
    <row r="1270" spans="1:12" ht="14.1" customHeight="1">
      <c r="A1270" s="402" t="s">
        <v>864</v>
      </c>
      <c r="B1270" s="402" t="s">
        <v>950</v>
      </c>
      <c r="C1270" s="405">
        <v>2</v>
      </c>
      <c r="D1270" s="413"/>
      <c r="E1270" s="412" t="s">
        <v>579</v>
      </c>
      <c r="F1270" s="401">
        <v>64</v>
      </c>
      <c r="G1270" s="402" t="s">
        <v>969</v>
      </c>
      <c r="H1270" s="402" t="s">
        <v>595</v>
      </c>
      <c r="I1270" s="519">
        <v>28.25</v>
      </c>
      <c r="J1270" s="538">
        <v>205</v>
      </c>
      <c r="K1270" s="529"/>
      <c r="L1270" s="529"/>
    </row>
    <row r="1271" spans="1:12" ht="14.1" customHeight="1">
      <c r="A1271" s="402" t="s">
        <v>864</v>
      </c>
      <c r="B1271" s="402" t="s">
        <v>950</v>
      </c>
      <c r="C1271" s="405">
        <v>2</v>
      </c>
      <c r="D1271" s="413"/>
      <c r="E1271" s="412" t="s">
        <v>579</v>
      </c>
      <c r="F1271" s="401">
        <v>65</v>
      </c>
      <c r="G1271" s="402" t="s">
        <v>970</v>
      </c>
      <c r="H1271" s="402" t="s">
        <v>596</v>
      </c>
      <c r="I1271" s="519">
        <v>5</v>
      </c>
      <c r="J1271" s="538">
        <v>205</v>
      </c>
      <c r="K1271" s="529"/>
      <c r="L1271" s="529"/>
    </row>
    <row r="1272" spans="1:12" ht="14.1" customHeight="1">
      <c r="A1272" s="402" t="s">
        <v>864</v>
      </c>
      <c r="B1272" s="402" t="s">
        <v>950</v>
      </c>
      <c r="C1272" s="405">
        <v>2</v>
      </c>
      <c r="D1272" s="413"/>
      <c r="E1272" s="412" t="s">
        <v>579</v>
      </c>
      <c r="F1272" s="401">
        <v>66</v>
      </c>
      <c r="G1272" s="402" t="s">
        <v>968</v>
      </c>
      <c r="H1272" s="402" t="s">
        <v>596</v>
      </c>
      <c r="I1272" s="519">
        <v>5</v>
      </c>
      <c r="J1272" s="538">
        <v>205</v>
      </c>
      <c r="K1272" s="529"/>
      <c r="L1272" s="529"/>
    </row>
    <row r="1273" spans="1:12" ht="14.1" customHeight="1">
      <c r="A1273" s="402" t="s">
        <v>864</v>
      </c>
      <c r="B1273" s="402" t="s">
        <v>950</v>
      </c>
      <c r="C1273" s="405">
        <v>2</v>
      </c>
      <c r="D1273" s="413"/>
      <c r="E1273" s="412" t="s">
        <v>579</v>
      </c>
      <c r="F1273" s="401">
        <v>67</v>
      </c>
      <c r="G1273" s="402" t="s">
        <v>971</v>
      </c>
      <c r="H1273" s="402" t="s">
        <v>595</v>
      </c>
      <c r="I1273" s="519">
        <v>85.56</v>
      </c>
      <c r="J1273" s="538">
        <v>205</v>
      </c>
      <c r="K1273" s="529"/>
      <c r="L1273" s="529"/>
    </row>
    <row r="1274" spans="1:12" ht="14.1" customHeight="1">
      <c r="A1274" s="402" t="s">
        <v>864</v>
      </c>
      <c r="B1274" s="402" t="s">
        <v>950</v>
      </c>
      <c r="C1274" s="405">
        <v>2</v>
      </c>
      <c r="D1274" s="413"/>
      <c r="E1274" s="412" t="s">
        <v>579</v>
      </c>
      <c r="F1274" s="401">
        <v>68</v>
      </c>
      <c r="G1274" s="402" t="s">
        <v>972</v>
      </c>
      <c r="H1274" s="402" t="s">
        <v>595</v>
      </c>
      <c r="I1274" s="519">
        <v>53.69</v>
      </c>
      <c r="J1274" s="538">
        <v>205</v>
      </c>
      <c r="K1274" s="529"/>
      <c r="L1274" s="529"/>
    </row>
    <row r="1275" spans="1:12" ht="14.1" customHeight="1">
      <c r="A1275" s="402" t="s">
        <v>864</v>
      </c>
      <c r="B1275" s="402" t="s">
        <v>950</v>
      </c>
      <c r="C1275" s="405">
        <v>2</v>
      </c>
      <c r="D1275" s="413"/>
      <c r="E1275" s="412" t="s">
        <v>579</v>
      </c>
      <c r="F1275" s="401">
        <v>69</v>
      </c>
      <c r="G1275" s="402" t="s">
        <v>972</v>
      </c>
      <c r="H1275" s="402" t="s">
        <v>595</v>
      </c>
      <c r="I1275" s="519">
        <v>54.25</v>
      </c>
      <c r="J1275" s="538">
        <v>205</v>
      </c>
      <c r="K1275" s="529"/>
      <c r="L1275" s="529"/>
    </row>
    <row r="1276" spans="1:12" ht="14.1" customHeight="1">
      <c r="A1276" s="402" t="s">
        <v>864</v>
      </c>
      <c r="B1276" s="402" t="s">
        <v>950</v>
      </c>
      <c r="C1276" s="405">
        <v>2</v>
      </c>
      <c r="D1276" s="413"/>
      <c r="E1276" s="412" t="s">
        <v>579</v>
      </c>
      <c r="F1276" s="401">
        <v>70</v>
      </c>
      <c r="G1276" s="402" t="s">
        <v>972</v>
      </c>
      <c r="H1276" s="402" t="s">
        <v>595</v>
      </c>
      <c r="I1276" s="519">
        <v>55.47</v>
      </c>
      <c r="J1276" s="538">
        <v>205</v>
      </c>
      <c r="K1276" s="529"/>
      <c r="L1276" s="529"/>
    </row>
    <row r="1277" spans="1:12" ht="14.1" customHeight="1">
      <c r="A1277" s="402" t="s">
        <v>864</v>
      </c>
      <c r="B1277" s="402" t="s">
        <v>950</v>
      </c>
      <c r="C1277" s="405">
        <v>2</v>
      </c>
      <c r="D1277" s="413"/>
      <c r="E1277" s="412" t="s">
        <v>579</v>
      </c>
      <c r="F1277" s="401">
        <v>71</v>
      </c>
      <c r="G1277" s="402" t="s">
        <v>972</v>
      </c>
      <c r="H1277" s="402" t="s">
        <v>595</v>
      </c>
      <c r="I1277" s="519">
        <v>54.69</v>
      </c>
      <c r="J1277" s="538">
        <v>205</v>
      </c>
      <c r="K1277" s="529"/>
      <c r="L1277" s="529"/>
    </row>
    <row r="1278" spans="1:12" ht="14.1" customHeight="1">
      <c r="A1278" s="402" t="s">
        <v>864</v>
      </c>
      <c r="B1278" s="402" t="s">
        <v>950</v>
      </c>
      <c r="C1278" s="405">
        <v>2</v>
      </c>
      <c r="D1278" s="413"/>
      <c r="E1278" s="412" t="s">
        <v>579</v>
      </c>
      <c r="F1278" s="401">
        <v>72</v>
      </c>
      <c r="G1278" s="402" t="s">
        <v>973</v>
      </c>
      <c r="H1278" s="402" t="s">
        <v>595</v>
      </c>
      <c r="I1278" s="519">
        <v>3.91</v>
      </c>
      <c r="J1278" s="538">
        <v>205</v>
      </c>
      <c r="K1278" s="529"/>
      <c r="L1278" s="529"/>
    </row>
    <row r="1279" spans="1:12" ht="14.1" customHeight="1">
      <c r="A1279" s="402" t="s">
        <v>864</v>
      </c>
      <c r="B1279" s="402" t="s">
        <v>950</v>
      </c>
      <c r="C1279" s="405">
        <v>2</v>
      </c>
      <c r="D1279" s="413"/>
      <c r="E1279" s="412" t="s">
        <v>579</v>
      </c>
      <c r="F1279" s="401">
        <v>73</v>
      </c>
      <c r="G1279" s="402" t="s">
        <v>963</v>
      </c>
      <c r="H1279" s="402" t="s">
        <v>595</v>
      </c>
      <c r="I1279" s="519">
        <v>22.11</v>
      </c>
      <c r="J1279" s="538">
        <v>205</v>
      </c>
      <c r="K1279" s="529"/>
      <c r="L1279" s="529"/>
    </row>
    <row r="1280" spans="1:12" ht="14.1" customHeight="1">
      <c r="A1280" s="402" t="s">
        <v>864</v>
      </c>
      <c r="B1280" s="402" t="s">
        <v>950</v>
      </c>
      <c r="C1280" s="405">
        <v>2</v>
      </c>
      <c r="D1280" s="413"/>
      <c r="E1280" s="412" t="s">
        <v>579</v>
      </c>
      <c r="F1280" s="401">
        <v>81</v>
      </c>
      <c r="G1280" s="402" t="s">
        <v>974</v>
      </c>
      <c r="H1280" s="402" t="s">
        <v>596</v>
      </c>
      <c r="I1280" s="519">
        <v>6</v>
      </c>
      <c r="J1280" s="538">
        <v>205</v>
      </c>
      <c r="K1280" s="529"/>
      <c r="L1280" s="529"/>
    </row>
    <row r="1281" spans="1:12" ht="14.1" customHeight="1">
      <c r="A1281" s="402" t="s">
        <v>864</v>
      </c>
      <c r="B1281" s="402" t="s">
        <v>950</v>
      </c>
      <c r="C1281" s="405">
        <v>2</v>
      </c>
      <c r="D1281" s="413"/>
      <c r="E1281" s="412" t="s">
        <v>579</v>
      </c>
      <c r="F1281" s="401">
        <v>82</v>
      </c>
      <c r="G1281" s="402" t="s">
        <v>975</v>
      </c>
      <c r="H1281" s="402" t="s">
        <v>595</v>
      </c>
      <c r="I1281" s="519">
        <v>12.95</v>
      </c>
      <c r="J1281" s="538">
        <v>205</v>
      </c>
      <c r="K1281" s="529"/>
      <c r="L1281" s="529"/>
    </row>
    <row r="1282" spans="1:12" ht="14.1" customHeight="1">
      <c r="A1282" s="402" t="s">
        <v>864</v>
      </c>
      <c r="B1282" s="402" t="s">
        <v>950</v>
      </c>
      <c r="C1282" s="405">
        <v>2</v>
      </c>
      <c r="D1282" s="413"/>
      <c r="E1282" s="412" t="s">
        <v>579</v>
      </c>
      <c r="F1282" s="401">
        <v>83</v>
      </c>
      <c r="G1282" s="402" t="s">
        <v>975</v>
      </c>
      <c r="H1282" s="402" t="s">
        <v>595</v>
      </c>
      <c r="I1282" s="519">
        <v>12.83</v>
      </c>
      <c r="J1282" s="538">
        <v>205</v>
      </c>
      <c r="K1282" s="529"/>
      <c r="L1282" s="529"/>
    </row>
    <row r="1283" spans="1:12" ht="14.1" customHeight="1">
      <c r="A1283" s="402" t="s">
        <v>864</v>
      </c>
      <c r="B1283" s="402" t="s">
        <v>950</v>
      </c>
      <c r="C1283" s="405">
        <v>2</v>
      </c>
      <c r="D1283" s="413"/>
      <c r="E1283" s="412" t="s">
        <v>579</v>
      </c>
      <c r="F1283" s="401">
        <v>84</v>
      </c>
      <c r="G1283" s="402" t="s">
        <v>975</v>
      </c>
      <c r="H1283" s="402" t="s">
        <v>595</v>
      </c>
      <c r="I1283" s="519">
        <v>12.83</v>
      </c>
      <c r="J1283" s="538">
        <v>205</v>
      </c>
      <c r="K1283" s="529"/>
      <c r="L1283" s="529"/>
    </row>
    <row r="1284" spans="1:12" ht="14.1" customHeight="1">
      <c r="A1284" s="402" t="s">
        <v>864</v>
      </c>
      <c r="B1284" s="402" t="s">
        <v>950</v>
      </c>
      <c r="C1284" s="405">
        <v>2</v>
      </c>
      <c r="D1284" s="413"/>
      <c r="E1284" s="412" t="s">
        <v>579</v>
      </c>
      <c r="F1284" s="401">
        <v>85</v>
      </c>
      <c r="G1284" s="402" t="s">
        <v>975</v>
      </c>
      <c r="H1284" s="402" t="s">
        <v>595</v>
      </c>
      <c r="I1284" s="519">
        <v>12.83</v>
      </c>
      <c r="J1284" s="538">
        <v>205</v>
      </c>
      <c r="K1284" s="529"/>
      <c r="L1284" s="529"/>
    </row>
    <row r="1285" spans="1:12" ht="14.1" customHeight="1">
      <c r="A1285" s="402" t="s">
        <v>864</v>
      </c>
      <c r="B1285" s="402" t="s">
        <v>950</v>
      </c>
      <c r="C1285" s="405">
        <v>2</v>
      </c>
      <c r="D1285" s="413"/>
      <c r="E1285" s="412" t="s">
        <v>579</v>
      </c>
      <c r="F1285" s="401">
        <v>86</v>
      </c>
      <c r="G1285" s="402" t="s">
        <v>975</v>
      </c>
      <c r="H1285" s="402" t="s">
        <v>595</v>
      </c>
      <c r="I1285" s="519">
        <v>12.83</v>
      </c>
      <c r="J1285" s="538">
        <v>205</v>
      </c>
      <c r="K1285" s="529"/>
      <c r="L1285" s="529"/>
    </row>
    <row r="1286" spans="1:12" ht="14.1" customHeight="1">
      <c r="A1286" s="402" t="s">
        <v>864</v>
      </c>
      <c r="B1286" s="402" t="s">
        <v>950</v>
      </c>
      <c r="C1286" s="405">
        <v>2</v>
      </c>
      <c r="D1286" s="413"/>
      <c r="E1286" s="412" t="s">
        <v>579</v>
      </c>
      <c r="F1286" s="401">
        <v>87</v>
      </c>
      <c r="G1286" s="402" t="s">
        <v>975</v>
      </c>
      <c r="H1286" s="402" t="s">
        <v>595</v>
      </c>
      <c r="I1286" s="519">
        <v>12.83</v>
      </c>
      <c r="J1286" s="538">
        <v>205</v>
      </c>
      <c r="K1286" s="529"/>
      <c r="L1286" s="529"/>
    </row>
    <row r="1287" spans="1:12" ht="14.1" customHeight="1">
      <c r="A1287" s="402" t="s">
        <v>864</v>
      </c>
      <c r="B1287" s="402" t="s">
        <v>950</v>
      </c>
      <c r="C1287" s="405">
        <v>2</v>
      </c>
      <c r="D1287" s="413"/>
      <c r="E1287" s="412" t="s">
        <v>579</v>
      </c>
      <c r="F1287" s="401">
        <v>88</v>
      </c>
      <c r="G1287" s="402" t="s">
        <v>976</v>
      </c>
      <c r="H1287" s="402" t="s">
        <v>595</v>
      </c>
      <c r="I1287" s="519">
        <v>12.83</v>
      </c>
      <c r="J1287" s="538">
        <v>205</v>
      </c>
      <c r="K1287" s="529"/>
      <c r="L1287" s="529"/>
    </row>
    <row r="1288" spans="1:12" ht="14.1" customHeight="1">
      <c r="A1288" s="402" t="s">
        <v>864</v>
      </c>
      <c r="B1288" s="402" t="s">
        <v>950</v>
      </c>
      <c r="C1288" s="405">
        <v>2</v>
      </c>
      <c r="D1288" s="413"/>
      <c r="E1288" s="412" t="s">
        <v>579</v>
      </c>
      <c r="F1288" s="401">
        <v>89</v>
      </c>
      <c r="G1288" s="402" t="s">
        <v>977</v>
      </c>
      <c r="H1288" s="402" t="s">
        <v>595</v>
      </c>
      <c r="I1288" s="519">
        <v>11.92</v>
      </c>
      <c r="J1288" s="538">
        <v>205</v>
      </c>
      <c r="K1288" s="529"/>
      <c r="L1288" s="529"/>
    </row>
    <row r="1289" spans="1:12" ht="14.1" customHeight="1">
      <c r="A1289" s="402" t="s">
        <v>864</v>
      </c>
      <c r="B1289" s="402" t="s">
        <v>950</v>
      </c>
      <c r="C1289" s="405">
        <v>2</v>
      </c>
      <c r="D1289" s="413"/>
      <c r="E1289" s="412" t="s">
        <v>579</v>
      </c>
      <c r="F1289" s="401">
        <v>90</v>
      </c>
      <c r="G1289" s="402" t="s">
        <v>974</v>
      </c>
      <c r="H1289" s="402" t="s">
        <v>596</v>
      </c>
      <c r="I1289" s="519">
        <v>11.92</v>
      </c>
      <c r="J1289" s="538">
        <v>205</v>
      </c>
      <c r="K1289" s="529"/>
      <c r="L1289" s="529"/>
    </row>
    <row r="1290" spans="1:12" ht="14.1" customHeight="1">
      <c r="A1290" s="402" t="s">
        <v>864</v>
      </c>
      <c r="B1290" s="402" t="s">
        <v>950</v>
      </c>
      <c r="C1290" s="405">
        <v>2</v>
      </c>
      <c r="D1290" s="413"/>
      <c r="E1290" s="412" t="s">
        <v>579</v>
      </c>
      <c r="F1290" s="401">
        <v>0</v>
      </c>
      <c r="G1290" s="402" t="s">
        <v>384</v>
      </c>
      <c r="H1290" s="402" t="s">
        <v>595</v>
      </c>
      <c r="I1290" s="519">
        <v>16</v>
      </c>
      <c r="J1290" s="538">
        <v>205</v>
      </c>
      <c r="K1290" s="529"/>
      <c r="L1290" s="529"/>
    </row>
    <row r="1291" spans="1:12" ht="14.1" customHeight="1">
      <c r="A1291" s="402" t="s">
        <v>864</v>
      </c>
      <c r="B1291" s="402" t="s">
        <v>950</v>
      </c>
      <c r="C1291" s="405">
        <v>2</v>
      </c>
      <c r="D1291" s="413"/>
      <c r="E1291" s="412" t="s">
        <v>579</v>
      </c>
      <c r="F1291" s="401">
        <v>101</v>
      </c>
      <c r="G1291" s="402" t="s">
        <v>262</v>
      </c>
      <c r="H1291" s="402" t="s">
        <v>595</v>
      </c>
      <c r="I1291" s="519">
        <v>8.58</v>
      </c>
      <c r="J1291" s="538">
        <v>205</v>
      </c>
      <c r="K1291" s="529"/>
      <c r="L1291" s="529"/>
    </row>
    <row r="1292" spans="1:12" ht="14.1" customHeight="1">
      <c r="A1292" s="402" t="s">
        <v>864</v>
      </c>
      <c r="B1292" s="402" t="s">
        <v>950</v>
      </c>
      <c r="C1292" s="405">
        <v>2</v>
      </c>
      <c r="D1292" s="413"/>
      <c r="E1292" s="412" t="s">
        <v>579</v>
      </c>
      <c r="F1292" s="401">
        <v>101</v>
      </c>
      <c r="G1292" s="402" t="s">
        <v>978</v>
      </c>
      <c r="H1292" s="402" t="s">
        <v>596</v>
      </c>
      <c r="I1292" s="519">
        <v>10</v>
      </c>
      <c r="J1292" s="538">
        <v>205</v>
      </c>
      <c r="K1292" s="529"/>
      <c r="L1292" s="529"/>
    </row>
    <row r="1293" spans="1:12" ht="14.1" customHeight="1">
      <c r="A1293" s="402" t="s">
        <v>864</v>
      </c>
      <c r="B1293" s="402" t="s">
        <v>950</v>
      </c>
      <c r="C1293" s="405">
        <v>2</v>
      </c>
      <c r="D1293" s="413"/>
      <c r="E1293" s="412" t="s">
        <v>579</v>
      </c>
      <c r="F1293" s="401">
        <v>102</v>
      </c>
      <c r="G1293" s="402" t="s">
        <v>979</v>
      </c>
      <c r="H1293" s="402" t="s">
        <v>596</v>
      </c>
      <c r="I1293" s="519">
        <v>8</v>
      </c>
      <c r="J1293" s="538">
        <v>205</v>
      </c>
      <c r="K1293" s="529"/>
      <c r="L1293" s="529"/>
    </row>
    <row r="1294" spans="1:12" ht="14.1" customHeight="1">
      <c r="A1294" s="402" t="s">
        <v>864</v>
      </c>
      <c r="B1294" s="402" t="s">
        <v>950</v>
      </c>
      <c r="C1294" s="405">
        <v>2</v>
      </c>
      <c r="D1294" s="413"/>
      <c r="E1294" s="412" t="s">
        <v>579</v>
      </c>
      <c r="F1294" s="401">
        <v>103</v>
      </c>
      <c r="G1294" s="402" t="s">
        <v>974</v>
      </c>
      <c r="H1294" s="402" t="s">
        <v>596</v>
      </c>
      <c r="I1294" s="519">
        <v>3</v>
      </c>
      <c r="J1294" s="538">
        <v>205</v>
      </c>
      <c r="K1294" s="529"/>
      <c r="L1294" s="529"/>
    </row>
    <row r="1295" spans="1:12" ht="14.1" customHeight="1">
      <c r="A1295" s="402" t="s">
        <v>864</v>
      </c>
      <c r="B1295" s="402" t="s">
        <v>950</v>
      </c>
      <c r="C1295" s="405">
        <v>2</v>
      </c>
      <c r="D1295" s="413"/>
      <c r="E1295" s="412" t="s">
        <v>579</v>
      </c>
      <c r="F1295" s="401"/>
      <c r="G1295" s="402" t="s">
        <v>259</v>
      </c>
      <c r="H1295" s="402" t="s">
        <v>595</v>
      </c>
      <c r="I1295" s="519">
        <v>15</v>
      </c>
      <c r="J1295" s="538">
        <v>205</v>
      </c>
      <c r="K1295" s="529"/>
      <c r="L1295" s="529"/>
    </row>
    <row r="1296" spans="1:12" ht="14.1" customHeight="1">
      <c r="A1296" s="402" t="s">
        <v>864</v>
      </c>
      <c r="B1296" s="402" t="s">
        <v>950</v>
      </c>
      <c r="C1296" s="405">
        <v>2</v>
      </c>
      <c r="D1296" s="413"/>
      <c r="E1296" s="412" t="s">
        <v>579</v>
      </c>
      <c r="F1296" s="401">
        <v>104</v>
      </c>
      <c r="G1296" s="402" t="s">
        <v>980</v>
      </c>
      <c r="H1296" s="402" t="s">
        <v>595</v>
      </c>
      <c r="I1296" s="519">
        <v>14.73</v>
      </c>
      <c r="J1296" s="538">
        <v>205</v>
      </c>
      <c r="K1296" s="529"/>
      <c r="L1296" s="529"/>
    </row>
    <row r="1297" spans="1:12" ht="14.1" customHeight="1">
      <c r="A1297" s="402" t="s">
        <v>864</v>
      </c>
      <c r="B1297" s="402" t="s">
        <v>950</v>
      </c>
      <c r="C1297" s="405">
        <v>2</v>
      </c>
      <c r="D1297" s="413"/>
      <c r="E1297" s="412" t="s">
        <v>579</v>
      </c>
      <c r="F1297" s="401">
        <v>105</v>
      </c>
      <c r="G1297" s="402" t="s">
        <v>981</v>
      </c>
      <c r="H1297" s="402" t="s">
        <v>596</v>
      </c>
      <c r="I1297" s="519">
        <v>22.41</v>
      </c>
      <c r="J1297" s="538">
        <v>205</v>
      </c>
      <c r="K1297" s="529"/>
      <c r="L1297" s="529"/>
    </row>
    <row r="1298" spans="1:12" ht="14.1" customHeight="1">
      <c r="A1298" s="402" t="s">
        <v>864</v>
      </c>
      <c r="B1298" s="402" t="s">
        <v>950</v>
      </c>
      <c r="C1298" s="405">
        <v>2</v>
      </c>
      <c r="D1298" s="413"/>
      <c r="E1298" s="412" t="s">
        <v>579</v>
      </c>
      <c r="F1298" s="401">
        <v>106</v>
      </c>
      <c r="G1298" s="402" t="s">
        <v>982</v>
      </c>
      <c r="H1298" s="402" t="s">
        <v>554</v>
      </c>
      <c r="I1298" s="519">
        <v>10</v>
      </c>
      <c r="J1298" s="538">
        <v>205</v>
      </c>
      <c r="K1298" s="529"/>
      <c r="L1298" s="529"/>
    </row>
    <row r="1299" spans="1:12" ht="14.1" customHeight="1">
      <c r="A1299" s="402" t="s">
        <v>864</v>
      </c>
      <c r="B1299" s="402" t="s">
        <v>950</v>
      </c>
      <c r="C1299" s="405">
        <v>2</v>
      </c>
      <c r="D1299" s="413"/>
      <c r="E1299" s="412" t="s">
        <v>579</v>
      </c>
      <c r="F1299" s="401">
        <v>107</v>
      </c>
      <c r="G1299" s="402" t="s">
        <v>983</v>
      </c>
      <c r="H1299" s="402" t="s">
        <v>554</v>
      </c>
      <c r="I1299" s="519">
        <v>12</v>
      </c>
      <c r="J1299" s="538">
        <v>205</v>
      </c>
      <c r="K1299" s="529"/>
      <c r="L1299" s="529"/>
    </row>
    <row r="1300" spans="1:12" ht="14.1" customHeight="1">
      <c r="A1300" s="402" t="s">
        <v>864</v>
      </c>
      <c r="B1300" s="402" t="s">
        <v>950</v>
      </c>
      <c r="C1300" s="405">
        <v>2</v>
      </c>
      <c r="D1300" s="413"/>
      <c r="E1300" s="412" t="s">
        <v>579</v>
      </c>
      <c r="F1300" s="401">
        <v>108</v>
      </c>
      <c r="G1300" s="402" t="s">
        <v>984</v>
      </c>
      <c r="H1300" s="402" t="s">
        <v>596</v>
      </c>
      <c r="I1300" s="519">
        <v>18.920000000000002</v>
      </c>
      <c r="J1300" s="538">
        <v>205</v>
      </c>
      <c r="K1300" s="529"/>
      <c r="L1300" s="529"/>
    </row>
    <row r="1301" spans="1:12" ht="14.1" customHeight="1">
      <c r="A1301" s="402" t="s">
        <v>864</v>
      </c>
      <c r="B1301" s="402" t="s">
        <v>950</v>
      </c>
      <c r="C1301" s="405">
        <v>2</v>
      </c>
      <c r="D1301" s="413"/>
      <c r="E1301" s="412" t="s">
        <v>579</v>
      </c>
      <c r="F1301" s="401">
        <v>109</v>
      </c>
      <c r="G1301" s="402" t="s">
        <v>981</v>
      </c>
      <c r="H1301" s="402" t="s">
        <v>596</v>
      </c>
      <c r="I1301" s="519">
        <v>18.78</v>
      </c>
      <c r="J1301" s="538">
        <v>205</v>
      </c>
      <c r="K1301" s="529"/>
      <c r="L1301" s="529"/>
    </row>
    <row r="1302" spans="1:12" ht="14.1" customHeight="1">
      <c r="A1302" s="402" t="s">
        <v>864</v>
      </c>
      <c r="B1302" s="402" t="s">
        <v>950</v>
      </c>
      <c r="C1302" s="405">
        <v>2</v>
      </c>
      <c r="D1302" s="413"/>
      <c r="E1302" s="412" t="s">
        <v>579</v>
      </c>
      <c r="F1302" s="401">
        <v>110</v>
      </c>
      <c r="G1302" s="402" t="s">
        <v>984</v>
      </c>
      <c r="H1302" s="402" t="s">
        <v>596</v>
      </c>
      <c r="I1302" s="519">
        <v>18.78</v>
      </c>
      <c r="J1302" s="538">
        <v>205</v>
      </c>
      <c r="K1302" s="529"/>
      <c r="L1302" s="529"/>
    </row>
    <row r="1303" spans="1:12" ht="14.1" customHeight="1">
      <c r="A1303" s="402" t="s">
        <v>864</v>
      </c>
      <c r="B1303" s="402" t="s">
        <v>950</v>
      </c>
      <c r="C1303" s="405">
        <v>2</v>
      </c>
      <c r="D1303" s="413"/>
      <c r="E1303" s="412" t="s">
        <v>579</v>
      </c>
      <c r="F1303" s="401">
        <v>111</v>
      </c>
      <c r="G1303" s="402" t="s">
        <v>985</v>
      </c>
      <c r="H1303" s="402" t="s">
        <v>554</v>
      </c>
      <c r="I1303" s="519">
        <v>165</v>
      </c>
      <c r="J1303" s="538">
        <v>205</v>
      </c>
      <c r="K1303" s="529"/>
      <c r="L1303" s="529"/>
    </row>
    <row r="1304" spans="1:12" ht="14.1" customHeight="1">
      <c r="A1304" s="402" t="s">
        <v>864</v>
      </c>
      <c r="B1304" s="402" t="s">
        <v>950</v>
      </c>
      <c r="C1304" s="405">
        <v>2</v>
      </c>
      <c r="D1304" s="413"/>
      <c r="E1304" s="412" t="s">
        <v>579</v>
      </c>
      <c r="F1304" s="401">
        <v>112</v>
      </c>
      <c r="G1304" s="402" t="s">
        <v>986</v>
      </c>
      <c r="H1304" s="402" t="s">
        <v>595</v>
      </c>
      <c r="I1304" s="519">
        <v>120</v>
      </c>
      <c r="J1304" s="538">
        <v>205</v>
      </c>
      <c r="K1304" s="529"/>
      <c r="L1304" s="529"/>
    </row>
    <row r="1305" spans="1:12" ht="14.1" customHeight="1">
      <c r="A1305" s="402" t="s">
        <v>864</v>
      </c>
      <c r="B1305" s="402" t="s">
        <v>950</v>
      </c>
      <c r="C1305" s="405">
        <v>2</v>
      </c>
      <c r="D1305" s="413"/>
      <c r="E1305" s="412" t="s">
        <v>579</v>
      </c>
      <c r="F1305" s="401">
        <v>113</v>
      </c>
      <c r="G1305" s="402" t="s">
        <v>849</v>
      </c>
      <c r="H1305" s="402" t="s">
        <v>595</v>
      </c>
      <c r="I1305" s="519">
        <v>16.5</v>
      </c>
      <c r="J1305" s="538">
        <v>205</v>
      </c>
      <c r="K1305" s="529"/>
      <c r="L1305" s="529"/>
    </row>
    <row r="1306" spans="1:12" ht="14.1" customHeight="1">
      <c r="A1306" s="402" t="s">
        <v>864</v>
      </c>
      <c r="B1306" s="402" t="s">
        <v>950</v>
      </c>
      <c r="C1306" s="405">
        <v>2</v>
      </c>
      <c r="D1306" s="413"/>
      <c r="E1306" s="412" t="s">
        <v>579</v>
      </c>
      <c r="F1306" s="401">
        <v>114</v>
      </c>
      <c r="G1306" s="402" t="s">
        <v>980</v>
      </c>
      <c r="H1306" s="402" t="s">
        <v>595</v>
      </c>
      <c r="I1306" s="519">
        <v>27.52</v>
      </c>
      <c r="J1306" s="538">
        <v>205</v>
      </c>
      <c r="K1306" s="529"/>
      <c r="L1306" s="529"/>
    </row>
    <row r="1307" spans="1:12" ht="14.1" customHeight="1">
      <c r="A1307" s="402" t="s">
        <v>864</v>
      </c>
      <c r="B1307" s="402" t="s">
        <v>950</v>
      </c>
      <c r="C1307" s="405">
        <v>2</v>
      </c>
      <c r="D1307" s="413"/>
      <c r="E1307" s="412" t="s">
        <v>579</v>
      </c>
      <c r="F1307" s="401">
        <v>121</v>
      </c>
      <c r="G1307" s="402" t="s">
        <v>394</v>
      </c>
      <c r="H1307" s="402" t="s">
        <v>595</v>
      </c>
      <c r="I1307" s="519">
        <v>27.21</v>
      </c>
      <c r="J1307" s="538">
        <v>205</v>
      </c>
      <c r="K1307" s="529"/>
      <c r="L1307" s="529"/>
    </row>
    <row r="1308" spans="1:12" ht="14.1" customHeight="1">
      <c r="A1308" s="402" t="s">
        <v>864</v>
      </c>
      <c r="B1308" s="402" t="s">
        <v>950</v>
      </c>
      <c r="C1308" s="405">
        <v>2</v>
      </c>
      <c r="D1308" s="413"/>
      <c r="E1308" s="412" t="s">
        <v>579</v>
      </c>
      <c r="F1308" s="401">
        <v>122</v>
      </c>
      <c r="G1308" s="402" t="s">
        <v>987</v>
      </c>
      <c r="H1308" s="402" t="s">
        <v>595</v>
      </c>
      <c r="I1308" s="519">
        <v>26.54</v>
      </c>
      <c r="J1308" s="538">
        <v>205</v>
      </c>
      <c r="K1308" s="529"/>
      <c r="L1308" s="529"/>
    </row>
    <row r="1309" spans="1:12" ht="14.1" customHeight="1">
      <c r="A1309" s="402" t="s">
        <v>864</v>
      </c>
      <c r="B1309" s="402" t="s">
        <v>950</v>
      </c>
      <c r="C1309" s="405">
        <v>2</v>
      </c>
      <c r="D1309" s="413"/>
      <c r="E1309" s="412" t="s">
        <v>579</v>
      </c>
      <c r="F1309" s="401">
        <v>201</v>
      </c>
      <c r="G1309" s="402" t="s">
        <v>384</v>
      </c>
      <c r="H1309" s="402" t="s">
        <v>595</v>
      </c>
      <c r="I1309" s="519">
        <v>88</v>
      </c>
      <c r="J1309" s="538">
        <v>205</v>
      </c>
      <c r="K1309" s="529"/>
      <c r="L1309" s="529"/>
    </row>
    <row r="1310" spans="1:12" ht="14.1" customHeight="1">
      <c r="A1310" s="402" t="s">
        <v>864</v>
      </c>
      <c r="B1310" s="402" t="s">
        <v>950</v>
      </c>
      <c r="C1310" s="405">
        <v>2</v>
      </c>
      <c r="D1310" s="413"/>
      <c r="E1310" s="412" t="s">
        <v>579</v>
      </c>
      <c r="F1310" s="401">
        <v>211</v>
      </c>
      <c r="G1310" s="402" t="s">
        <v>988</v>
      </c>
      <c r="H1310" s="402" t="s">
        <v>595</v>
      </c>
      <c r="I1310" s="519">
        <v>8.56</v>
      </c>
      <c r="J1310" s="538">
        <v>205</v>
      </c>
      <c r="K1310" s="529"/>
      <c r="L1310" s="529"/>
    </row>
    <row r="1311" spans="1:12" ht="14.1" customHeight="1">
      <c r="A1311" s="402" t="s">
        <v>864</v>
      </c>
      <c r="B1311" s="402" t="s">
        <v>950</v>
      </c>
      <c r="C1311" s="405">
        <v>2</v>
      </c>
      <c r="D1311" s="413"/>
      <c r="E1311" s="412" t="s">
        <v>579</v>
      </c>
      <c r="F1311" s="401">
        <v>212</v>
      </c>
      <c r="G1311" s="402" t="s">
        <v>394</v>
      </c>
      <c r="H1311" s="402" t="s">
        <v>595</v>
      </c>
      <c r="I1311" s="519">
        <v>45.75</v>
      </c>
      <c r="J1311" s="538">
        <v>205</v>
      </c>
      <c r="K1311" s="529"/>
      <c r="L1311" s="529"/>
    </row>
    <row r="1312" spans="1:12" ht="14.1" customHeight="1">
      <c r="A1312" s="402" t="s">
        <v>864</v>
      </c>
      <c r="B1312" s="402" t="s">
        <v>950</v>
      </c>
      <c r="C1312" s="405">
        <v>2</v>
      </c>
      <c r="D1312" s="413"/>
      <c r="E1312" s="412" t="s">
        <v>579</v>
      </c>
      <c r="F1312" s="401">
        <v>213</v>
      </c>
      <c r="G1312" s="402" t="s">
        <v>394</v>
      </c>
      <c r="H1312" s="402" t="s">
        <v>595</v>
      </c>
      <c r="I1312" s="519">
        <v>14.58</v>
      </c>
      <c r="J1312" s="538">
        <v>205</v>
      </c>
      <c r="K1312" s="529"/>
      <c r="L1312" s="529"/>
    </row>
    <row r="1313" spans="1:12" ht="14.1" customHeight="1">
      <c r="A1313" s="402" t="s">
        <v>864</v>
      </c>
      <c r="B1313" s="402" t="s">
        <v>950</v>
      </c>
      <c r="C1313" s="405">
        <v>2</v>
      </c>
      <c r="D1313" s="413"/>
      <c r="E1313" s="412" t="s">
        <v>579</v>
      </c>
      <c r="F1313" s="401">
        <v>214</v>
      </c>
      <c r="G1313" s="402" t="s">
        <v>394</v>
      </c>
      <c r="H1313" s="402" t="s">
        <v>595</v>
      </c>
      <c r="I1313" s="519">
        <v>14.58</v>
      </c>
      <c r="J1313" s="538">
        <v>205</v>
      </c>
      <c r="K1313" s="529"/>
      <c r="L1313" s="529"/>
    </row>
    <row r="1314" spans="1:12" ht="14.1" customHeight="1">
      <c r="A1314" s="402" t="s">
        <v>864</v>
      </c>
      <c r="B1314" s="402" t="s">
        <v>950</v>
      </c>
      <c r="C1314" s="405">
        <v>2</v>
      </c>
      <c r="D1314" s="413"/>
      <c r="E1314" s="412" t="s">
        <v>579</v>
      </c>
      <c r="F1314" s="401">
        <v>215</v>
      </c>
      <c r="G1314" s="402" t="s">
        <v>989</v>
      </c>
      <c r="H1314" s="402" t="s">
        <v>595</v>
      </c>
      <c r="I1314" s="519">
        <v>5.99</v>
      </c>
      <c r="J1314" s="538">
        <v>205</v>
      </c>
      <c r="K1314" s="529"/>
      <c r="L1314" s="529"/>
    </row>
    <row r="1315" spans="1:12" ht="14.1" customHeight="1">
      <c r="A1315" s="402" t="s">
        <v>864</v>
      </c>
      <c r="B1315" s="402" t="s">
        <v>950</v>
      </c>
      <c r="C1315" s="405">
        <v>2</v>
      </c>
      <c r="D1315" s="413"/>
      <c r="E1315" s="412" t="s">
        <v>579</v>
      </c>
      <c r="F1315" s="401">
        <v>216</v>
      </c>
      <c r="G1315" s="402" t="s">
        <v>990</v>
      </c>
      <c r="H1315" s="402" t="s">
        <v>595</v>
      </c>
      <c r="I1315" s="519">
        <v>27.69</v>
      </c>
      <c r="J1315" s="538">
        <v>205</v>
      </c>
      <c r="K1315" s="529"/>
      <c r="L1315" s="529"/>
    </row>
    <row r="1316" spans="1:12" ht="14.1" customHeight="1">
      <c r="A1316" s="402" t="s">
        <v>864</v>
      </c>
      <c r="B1316" s="402" t="s">
        <v>950</v>
      </c>
      <c r="C1316" s="405">
        <v>2</v>
      </c>
      <c r="D1316" s="413"/>
      <c r="E1316" s="412" t="s">
        <v>579</v>
      </c>
      <c r="F1316" s="401">
        <v>217</v>
      </c>
      <c r="G1316" s="402" t="s">
        <v>991</v>
      </c>
      <c r="H1316" s="402" t="s">
        <v>595</v>
      </c>
      <c r="I1316" s="519">
        <v>8.06</v>
      </c>
      <c r="J1316" s="538">
        <v>205</v>
      </c>
      <c r="K1316" s="529"/>
      <c r="L1316" s="529"/>
    </row>
    <row r="1317" spans="1:12" ht="14.1" customHeight="1">
      <c r="A1317" s="402" t="s">
        <v>864</v>
      </c>
      <c r="B1317" s="402" t="s">
        <v>950</v>
      </c>
      <c r="C1317" s="405">
        <v>2</v>
      </c>
      <c r="D1317" s="413"/>
      <c r="E1317" s="412" t="s">
        <v>579</v>
      </c>
      <c r="F1317" s="401">
        <v>218</v>
      </c>
      <c r="G1317" s="402" t="s">
        <v>992</v>
      </c>
      <c r="H1317" s="402" t="s">
        <v>595</v>
      </c>
      <c r="I1317" s="519">
        <v>5.96</v>
      </c>
      <c r="J1317" s="538">
        <v>205</v>
      </c>
      <c r="K1317" s="529"/>
      <c r="L1317" s="529"/>
    </row>
    <row r="1318" spans="1:12" ht="14.1" customHeight="1">
      <c r="A1318" s="402" t="s">
        <v>864</v>
      </c>
      <c r="B1318" s="402" t="s">
        <v>950</v>
      </c>
      <c r="C1318" s="405">
        <v>2</v>
      </c>
      <c r="D1318" s="413"/>
      <c r="E1318" s="412" t="s">
        <v>579</v>
      </c>
      <c r="F1318" s="401">
        <v>219</v>
      </c>
      <c r="G1318" s="402" t="s">
        <v>993</v>
      </c>
      <c r="H1318" s="402" t="s">
        <v>595</v>
      </c>
      <c r="I1318" s="519">
        <v>20.239999999999998</v>
      </c>
      <c r="J1318" s="538">
        <v>205</v>
      </c>
      <c r="K1318" s="529"/>
      <c r="L1318" s="529"/>
    </row>
    <row r="1319" spans="1:12" ht="14.1" customHeight="1">
      <c r="A1319" s="402" t="s">
        <v>864</v>
      </c>
      <c r="B1319" s="402" t="s">
        <v>950</v>
      </c>
      <c r="C1319" s="405">
        <v>2</v>
      </c>
      <c r="D1319" s="413"/>
      <c r="E1319" s="412" t="s">
        <v>579</v>
      </c>
      <c r="F1319" s="401">
        <v>220</v>
      </c>
      <c r="G1319" s="402" t="s">
        <v>994</v>
      </c>
      <c r="H1319" s="402" t="s">
        <v>595</v>
      </c>
      <c r="I1319" s="519">
        <v>29.1</v>
      </c>
      <c r="J1319" s="538">
        <v>205</v>
      </c>
      <c r="K1319" s="529"/>
      <c r="L1319" s="529"/>
    </row>
    <row r="1320" spans="1:12" ht="14.1" customHeight="1">
      <c r="A1320" s="402" t="s">
        <v>864</v>
      </c>
      <c r="B1320" s="402" t="s">
        <v>950</v>
      </c>
      <c r="C1320" s="405">
        <v>2</v>
      </c>
      <c r="D1320" s="413"/>
      <c r="E1320" s="412" t="s">
        <v>579</v>
      </c>
      <c r="F1320" s="401">
        <v>231</v>
      </c>
      <c r="G1320" s="402" t="s">
        <v>995</v>
      </c>
      <c r="H1320" s="402" t="s">
        <v>595</v>
      </c>
      <c r="I1320" s="519">
        <v>51.53</v>
      </c>
      <c r="J1320" s="538">
        <v>205</v>
      </c>
      <c r="K1320" s="529"/>
      <c r="L1320" s="529"/>
    </row>
    <row r="1321" spans="1:12" ht="14.1" customHeight="1">
      <c r="A1321" s="402" t="s">
        <v>864</v>
      </c>
      <c r="B1321" s="402" t="s">
        <v>950</v>
      </c>
      <c r="C1321" s="405">
        <v>2</v>
      </c>
      <c r="D1321" s="413"/>
      <c r="E1321" s="412" t="s">
        <v>579</v>
      </c>
      <c r="F1321" s="401">
        <v>232</v>
      </c>
      <c r="G1321" s="402" t="s">
        <v>262</v>
      </c>
      <c r="H1321" s="402" t="s">
        <v>595</v>
      </c>
      <c r="I1321" s="519">
        <v>1.69</v>
      </c>
      <c r="J1321" s="538">
        <v>205</v>
      </c>
      <c r="K1321" s="529"/>
      <c r="L1321" s="529"/>
    </row>
    <row r="1322" spans="1:12" ht="14.1" customHeight="1">
      <c r="A1322" s="402" t="s">
        <v>864</v>
      </c>
      <c r="B1322" s="402" t="s">
        <v>950</v>
      </c>
      <c r="C1322" s="405">
        <v>2</v>
      </c>
      <c r="D1322" s="413"/>
      <c r="E1322" s="412" t="s">
        <v>579</v>
      </c>
      <c r="F1322" s="401">
        <v>233</v>
      </c>
      <c r="G1322" s="402" t="s">
        <v>262</v>
      </c>
      <c r="H1322" s="402" t="s">
        <v>595</v>
      </c>
      <c r="I1322" s="519">
        <v>1.69</v>
      </c>
      <c r="J1322" s="538">
        <v>205</v>
      </c>
      <c r="K1322" s="529"/>
      <c r="L1322" s="529"/>
    </row>
    <row r="1323" spans="1:12" ht="14.1" customHeight="1">
      <c r="A1323" s="402" t="s">
        <v>864</v>
      </c>
      <c r="B1323" s="402" t="s">
        <v>950</v>
      </c>
      <c r="C1323" s="405">
        <v>2</v>
      </c>
      <c r="D1323" s="413"/>
      <c r="E1323" s="412" t="s">
        <v>579</v>
      </c>
      <c r="F1323" s="401">
        <v>234</v>
      </c>
      <c r="G1323" s="402" t="s">
        <v>966</v>
      </c>
      <c r="H1323" s="402" t="s">
        <v>596</v>
      </c>
      <c r="I1323" s="519">
        <v>10.4</v>
      </c>
      <c r="J1323" s="538">
        <v>205</v>
      </c>
      <c r="K1323" s="529"/>
      <c r="L1323" s="529"/>
    </row>
    <row r="1324" spans="1:12" ht="14.1" customHeight="1">
      <c r="A1324" s="402" t="s">
        <v>864</v>
      </c>
      <c r="B1324" s="402" t="s">
        <v>950</v>
      </c>
      <c r="C1324" s="405">
        <v>2</v>
      </c>
      <c r="D1324" s="413"/>
      <c r="E1324" s="412" t="s">
        <v>579</v>
      </c>
      <c r="F1324" s="401">
        <v>235</v>
      </c>
      <c r="G1324" s="402" t="s">
        <v>593</v>
      </c>
      <c r="H1324" s="402" t="s">
        <v>596</v>
      </c>
      <c r="I1324" s="519">
        <v>3</v>
      </c>
      <c r="J1324" s="538">
        <v>205</v>
      </c>
      <c r="K1324" s="529"/>
      <c r="L1324" s="529"/>
    </row>
    <row r="1325" spans="1:12" ht="14.1" customHeight="1">
      <c r="A1325" s="402" t="s">
        <v>864</v>
      </c>
      <c r="B1325" s="402" t="s">
        <v>950</v>
      </c>
      <c r="C1325" s="405">
        <v>2</v>
      </c>
      <c r="D1325" s="413"/>
      <c r="E1325" s="412" t="s">
        <v>579</v>
      </c>
      <c r="F1325" s="401">
        <v>236</v>
      </c>
      <c r="G1325" s="402" t="s">
        <v>594</v>
      </c>
      <c r="H1325" s="402" t="s">
        <v>596</v>
      </c>
      <c r="I1325" s="519">
        <v>3</v>
      </c>
      <c r="J1325" s="538">
        <v>205</v>
      </c>
      <c r="K1325" s="529"/>
      <c r="L1325" s="529"/>
    </row>
    <row r="1326" spans="1:12" ht="14.1" customHeight="1">
      <c r="A1326" s="402" t="s">
        <v>864</v>
      </c>
      <c r="B1326" s="402" t="s">
        <v>950</v>
      </c>
      <c r="C1326" s="405">
        <v>2</v>
      </c>
      <c r="D1326" s="413"/>
      <c r="E1326" s="412" t="s">
        <v>579</v>
      </c>
      <c r="F1326" s="401">
        <v>237</v>
      </c>
      <c r="G1326" s="402" t="s">
        <v>995</v>
      </c>
      <c r="H1326" s="402" t="s">
        <v>595</v>
      </c>
      <c r="I1326" s="519">
        <v>51.78</v>
      </c>
      <c r="J1326" s="538">
        <v>205</v>
      </c>
      <c r="K1326" s="529"/>
      <c r="L1326" s="529"/>
    </row>
    <row r="1327" spans="1:12" ht="14.1" customHeight="1">
      <c r="A1327" s="402" t="s">
        <v>864</v>
      </c>
      <c r="B1327" s="402" t="s">
        <v>950</v>
      </c>
      <c r="C1327" s="405">
        <v>2</v>
      </c>
      <c r="D1327" s="413"/>
      <c r="E1327" s="412" t="s">
        <v>579</v>
      </c>
      <c r="F1327" s="401">
        <v>238</v>
      </c>
      <c r="G1327" s="402" t="s">
        <v>995</v>
      </c>
      <c r="H1327" s="402" t="s">
        <v>595</v>
      </c>
      <c r="I1327" s="519">
        <v>51.78</v>
      </c>
      <c r="J1327" s="538">
        <v>205</v>
      </c>
      <c r="K1327" s="529"/>
      <c r="L1327" s="529"/>
    </row>
    <row r="1328" spans="1:12" ht="14.1" customHeight="1">
      <c r="A1328" s="402" t="s">
        <v>864</v>
      </c>
      <c r="B1328" s="402" t="s">
        <v>950</v>
      </c>
      <c r="C1328" s="405">
        <v>2</v>
      </c>
      <c r="D1328" s="413"/>
      <c r="E1328" s="412" t="s">
        <v>579</v>
      </c>
      <c r="F1328" s="401">
        <v>239</v>
      </c>
      <c r="G1328" s="402" t="s">
        <v>262</v>
      </c>
      <c r="H1328" s="402" t="s">
        <v>595</v>
      </c>
      <c r="I1328" s="519">
        <v>1.69</v>
      </c>
      <c r="J1328" s="538">
        <v>205</v>
      </c>
      <c r="K1328" s="529"/>
      <c r="L1328" s="529"/>
    </row>
    <row r="1329" spans="1:12" ht="14.1" customHeight="1">
      <c r="A1329" s="402" t="s">
        <v>864</v>
      </c>
      <c r="B1329" s="402" t="s">
        <v>950</v>
      </c>
      <c r="C1329" s="405">
        <v>2</v>
      </c>
      <c r="D1329" s="413"/>
      <c r="E1329" s="412" t="s">
        <v>579</v>
      </c>
      <c r="F1329" s="401">
        <v>240</v>
      </c>
      <c r="G1329" s="402" t="s">
        <v>262</v>
      </c>
      <c r="H1329" s="402" t="s">
        <v>595</v>
      </c>
      <c r="I1329" s="519">
        <v>1.69</v>
      </c>
      <c r="J1329" s="538">
        <v>205</v>
      </c>
      <c r="K1329" s="529"/>
      <c r="L1329" s="529"/>
    </row>
    <row r="1330" spans="1:12" ht="14.1" customHeight="1">
      <c r="A1330" s="402" t="s">
        <v>864</v>
      </c>
      <c r="B1330" s="402" t="s">
        <v>950</v>
      </c>
      <c r="C1330" s="405">
        <v>2</v>
      </c>
      <c r="D1330" s="413"/>
      <c r="E1330" s="412" t="s">
        <v>579</v>
      </c>
      <c r="F1330" s="401">
        <v>241</v>
      </c>
      <c r="G1330" s="402" t="s">
        <v>966</v>
      </c>
      <c r="H1330" s="402" t="s">
        <v>596</v>
      </c>
      <c r="I1330" s="519">
        <v>10.4</v>
      </c>
      <c r="J1330" s="538">
        <v>205</v>
      </c>
      <c r="K1330" s="529"/>
      <c r="L1330" s="529"/>
    </row>
    <row r="1331" spans="1:12" ht="14.1" customHeight="1">
      <c r="A1331" s="402" t="s">
        <v>864</v>
      </c>
      <c r="B1331" s="402" t="s">
        <v>950</v>
      </c>
      <c r="C1331" s="405">
        <v>2</v>
      </c>
      <c r="D1331" s="413"/>
      <c r="E1331" s="412" t="s">
        <v>579</v>
      </c>
      <c r="F1331" s="401">
        <v>242</v>
      </c>
      <c r="G1331" s="402" t="s">
        <v>995</v>
      </c>
      <c r="H1331" s="402" t="s">
        <v>595</v>
      </c>
      <c r="I1331" s="519">
        <v>58.4</v>
      </c>
      <c r="J1331" s="538">
        <v>205</v>
      </c>
      <c r="K1331" s="529"/>
      <c r="L1331" s="529"/>
    </row>
    <row r="1332" spans="1:12" ht="14.1" customHeight="1">
      <c r="A1332" s="402" t="s">
        <v>864</v>
      </c>
      <c r="B1332" s="402" t="s">
        <v>950</v>
      </c>
      <c r="C1332" s="405">
        <v>2</v>
      </c>
      <c r="D1332" s="413"/>
      <c r="E1332" s="412" t="s">
        <v>579</v>
      </c>
      <c r="F1332" s="401">
        <v>243</v>
      </c>
      <c r="G1332" s="402" t="s">
        <v>963</v>
      </c>
      <c r="H1332" s="402" t="s">
        <v>595</v>
      </c>
      <c r="I1332" s="519">
        <v>42.34</v>
      </c>
      <c r="J1332" s="538">
        <v>205</v>
      </c>
      <c r="K1332" s="529"/>
      <c r="L1332" s="529"/>
    </row>
    <row r="1333" spans="1:12" ht="14.1" customHeight="1">
      <c r="A1333" s="402" t="s">
        <v>864</v>
      </c>
      <c r="B1333" s="402" t="s">
        <v>950</v>
      </c>
      <c r="C1333" s="405">
        <v>2</v>
      </c>
      <c r="D1333" s="413"/>
      <c r="E1333" s="412" t="s">
        <v>579</v>
      </c>
      <c r="F1333" s="401">
        <v>244</v>
      </c>
      <c r="G1333" s="402" t="s">
        <v>309</v>
      </c>
      <c r="H1333" s="402" t="s">
        <v>595</v>
      </c>
      <c r="I1333" s="519">
        <v>81.97</v>
      </c>
      <c r="J1333" s="538">
        <v>205</v>
      </c>
      <c r="K1333" s="529"/>
      <c r="L1333" s="529"/>
    </row>
    <row r="1334" spans="1:12" ht="14.1" customHeight="1">
      <c r="A1334" s="402" t="s">
        <v>864</v>
      </c>
      <c r="B1334" s="402" t="s">
        <v>950</v>
      </c>
      <c r="C1334" s="405">
        <v>2</v>
      </c>
      <c r="D1334" s="413"/>
      <c r="E1334" s="412" t="s">
        <v>579</v>
      </c>
      <c r="F1334" s="401">
        <v>247</v>
      </c>
      <c r="G1334" s="402" t="s">
        <v>996</v>
      </c>
      <c r="H1334" s="402" t="s">
        <v>595</v>
      </c>
      <c r="I1334" s="519">
        <v>16.68</v>
      </c>
      <c r="J1334" s="538" t="s">
        <v>198</v>
      </c>
      <c r="K1334" s="529"/>
      <c r="L1334" s="529"/>
    </row>
    <row r="1335" spans="1:12" ht="14.1" customHeight="1">
      <c r="A1335" s="402" t="s">
        <v>864</v>
      </c>
      <c r="B1335" s="402" t="s">
        <v>950</v>
      </c>
      <c r="C1335" s="405">
        <v>2</v>
      </c>
      <c r="D1335" s="413"/>
      <c r="E1335" s="412" t="s">
        <v>579</v>
      </c>
      <c r="F1335" s="401">
        <v>248</v>
      </c>
      <c r="G1335" s="402" t="s">
        <v>997</v>
      </c>
      <c r="H1335" s="402" t="s">
        <v>595</v>
      </c>
      <c r="I1335" s="519">
        <v>27.54</v>
      </c>
      <c r="J1335" s="538">
        <v>205</v>
      </c>
      <c r="K1335" s="529"/>
      <c r="L1335" s="529"/>
    </row>
    <row r="1336" spans="1:12" ht="14.1" customHeight="1">
      <c r="A1336" s="402" t="s">
        <v>864</v>
      </c>
      <c r="B1336" s="402" t="s">
        <v>950</v>
      </c>
      <c r="C1336" s="405">
        <v>2</v>
      </c>
      <c r="D1336" s="413"/>
      <c r="E1336" s="412" t="s">
        <v>579</v>
      </c>
      <c r="F1336" s="401">
        <v>249</v>
      </c>
      <c r="G1336" s="402" t="s">
        <v>974</v>
      </c>
      <c r="H1336" s="402" t="s">
        <v>596</v>
      </c>
      <c r="I1336" s="519">
        <v>7</v>
      </c>
      <c r="J1336" s="538">
        <v>205</v>
      </c>
      <c r="K1336" s="529"/>
      <c r="L1336" s="529"/>
    </row>
    <row r="1337" spans="1:12" ht="14.1" customHeight="1">
      <c r="A1337" s="402" t="s">
        <v>864</v>
      </c>
      <c r="B1337" s="402" t="s">
        <v>950</v>
      </c>
      <c r="C1337" s="405">
        <v>2</v>
      </c>
      <c r="D1337" s="413"/>
      <c r="E1337" s="412" t="s">
        <v>579</v>
      </c>
      <c r="F1337" s="401">
        <v>251</v>
      </c>
      <c r="G1337" s="402" t="s">
        <v>998</v>
      </c>
      <c r="H1337" s="402" t="s">
        <v>595</v>
      </c>
      <c r="I1337" s="519">
        <v>49.12</v>
      </c>
      <c r="J1337" s="538">
        <v>205</v>
      </c>
      <c r="K1337" s="529"/>
      <c r="L1337" s="529"/>
    </row>
    <row r="1338" spans="1:12" ht="14.1" customHeight="1">
      <c r="A1338" s="402" t="s">
        <v>864</v>
      </c>
      <c r="B1338" s="402" t="s">
        <v>950</v>
      </c>
      <c r="C1338" s="405">
        <v>2</v>
      </c>
      <c r="D1338" s="413"/>
      <c r="E1338" s="412" t="s">
        <v>579</v>
      </c>
      <c r="F1338" s="401">
        <v>252</v>
      </c>
      <c r="G1338" s="402" t="s">
        <v>999</v>
      </c>
      <c r="H1338" s="402" t="s">
        <v>596</v>
      </c>
      <c r="I1338" s="519">
        <v>16</v>
      </c>
      <c r="J1338" s="538">
        <v>205</v>
      </c>
      <c r="K1338" s="529"/>
      <c r="L1338" s="529"/>
    </row>
    <row r="1339" spans="1:12" ht="14.1" customHeight="1">
      <c r="A1339" s="402" t="s">
        <v>864</v>
      </c>
      <c r="B1339" s="402" t="s">
        <v>950</v>
      </c>
      <c r="C1339" s="405">
        <v>2</v>
      </c>
      <c r="D1339" s="413"/>
      <c r="E1339" s="412" t="s">
        <v>579</v>
      </c>
      <c r="F1339" s="401">
        <v>253</v>
      </c>
      <c r="G1339" s="402" t="s">
        <v>998</v>
      </c>
      <c r="H1339" s="402" t="s">
        <v>595</v>
      </c>
      <c r="I1339" s="519">
        <v>49.12</v>
      </c>
      <c r="J1339" s="538">
        <v>205</v>
      </c>
      <c r="K1339" s="529"/>
      <c r="L1339" s="529"/>
    </row>
    <row r="1340" spans="1:12" ht="14.1" customHeight="1">
      <c r="A1340" s="402" t="s">
        <v>864</v>
      </c>
      <c r="B1340" s="402" t="s">
        <v>950</v>
      </c>
      <c r="C1340" s="405">
        <v>2</v>
      </c>
      <c r="D1340" s="413"/>
      <c r="E1340" s="412" t="s">
        <v>579</v>
      </c>
      <c r="F1340" s="401">
        <v>254</v>
      </c>
      <c r="G1340" s="402" t="s">
        <v>998</v>
      </c>
      <c r="H1340" s="402" t="s">
        <v>595</v>
      </c>
      <c r="I1340" s="519">
        <v>49.12</v>
      </c>
      <c r="J1340" s="538">
        <v>205</v>
      </c>
      <c r="K1340" s="529"/>
      <c r="L1340" s="529"/>
    </row>
    <row r="1341" spans="1:12" ht="14.1" customHeight="1">
      <c r="A1341" s="402" t="s">
        <v>864</v>
      </c>
      <c r="B1341" s="402" t="s">
        <v>950</v>
      </c>
      <c r="C1341" s="405">
        <v>2</v>
      </c>
      <c r="D1341" s="413"/>
      <c r="E1341" s="412" t="s">
        <v>579</v>
      </c>
      <c r="F1341" s="401">
        <v>255</v>
      </c>
      <c r="G1341" s="402" t="s">
        <v>999</v>
      </c>
      <c r="H1341" s="402" t="s">
        <v>596</v>
      </c>
      <c r="I1341" s="519">
        <v>16</v>
      </c>
      <c r="J1341" s="538">
        <v>205</v>
      </c>
      <c r="K1341" s="529"/>
      <c r="L1341" s="529"/>
    </row>
    <row r="1342" spans="1:12" ht="14.1" customHeight="1">
      <c r="A1342" s="402" t="s">
        <v>864</v>
      </c>
      <c r="B1342" s="402" t="s">
        <v>950</v>
      </c>
      <c r="C1342" s="405">
        <v>2</v>
      </c>
      <c r="D1342" s="413"/>
      <c r="E1342" s="412" t="s">
        <v>579</v>
      </c>
      <c r="F1342" s="401">
        <v>256</v>
      </c>
      <c r="G1342" s="402" t="s">
        <v>998</v>
      </c>
      <c r="H1342" s="402" t="s">
        <v>595</v>
      </c>
      <c r="I1342" s="519">
        <v>48.8</v>
      </c>
      <c r="J1342" s="538">
        <v>205</v>
      </c>
      <c r="K1342" s="529"/>
      <c r="L1342" s="529"/>
    </row>
    <row r="1343" spans="1:12" ht="14.1" customHeight="1">
      <c r="A1343" s="402" t="s">
        <v>864</v>
      </c>
      <c r="B1343" s="402" t="s">
        <v>950</v>
      </c>
      <c r="C1343" s="405">
        <v>2</v>
      </c>
      <c r="D1343" s="413"/>
      <c r="E1343" s="412" t="s">
        <v>579</v>
      </c>
      <c r="F1343" s="401">
        <v>257</v>
      </c>
      <c r="G1343" s="402" t="s">
        <v>963</v>
      </c>
      <c r="H1343" s="402" t="s">
        <v>595</v>
      </c>
      <c r="I1343" s="519">
        <v>44.08</v>
      </c>
      <c r="J1343" s="538">
        <v>205</v>
      </c>
      <c r="K1343" s="529"/>
      <c r="L1343" s="529"/>
    </row>
    <row r="1344" spans="1:12" ht="14.1" customHeight="1">
      <c r="A1344" s="402" t="s">
        <v>864</v>
      </c>
      <c r="B1344" s="402" t="s">
        <v>950</v>
      </c>
      <c r="C1344" s="405">
        <v>2</v>
      </c>
      <c r="D1344" s="413"/>
      <c r="E1344" s="412" t="s">
        <v>579</v>
      </c>
      <c r="F1344" s="401">
        <v>258</v>
      </c>
      <c r="G1344" s="402" t="s">
        <v>955</v>
      </c>
      <c r="H1344" s="402" t="s">
        <v>595</v>
      </c>
      <c r="I1344" s="519">
        <v>13.22</v>
      </c>
      <c r="J1344" s="538" t="s">
        <v>198</v>
      </c>
      <c r="K1344" s="529"/>
      <c r="L1344" s="529"/>
    </row>
    <row r="1345" spans="1:12" ht="14.1" customHeight="1">
      <c r="A1345" s="402" t="s">
        <v>864</v>
      </c>
      <c r="B1345" s="402" t="s">
        <v>950</v>
      </c>
      <c r="C1345" s="405">
        <v>2</v>
      </c>
      <c r="D1345" s="413"/>
      <c r="E1345" s="412" t="s">
        <v>579</v>
      </c>
      <c r="F1345" s="401">
        <v>259</v>
      </c>
      <c r="G1345" s="402" t="s">
        <v>974</v>
      </c>
      <c r="H1345" s="402" t="s">
        <v>596</v>
      </c>
      <c r="I1345" s="519">
        <v>6</v>
      </c>
      <c r="J1345" s="538">
        <v>205</v>
      </c>
      <c r="K1345" s="529"/>
      <c r="L1345" s="529"/>
    </row>
    <row r="1346" spans="1:12" ht="14.1" customHeight="1">
      <c r="A1346" s="402" t="s">
        <v>864</v>
      </c>
      <c r="B1346" s="402" t="s">
        <v>950</v>
      </c>
      <c r="C1346" s="405">
        <v>2</v>
      </c>
      <c r="D1346" s="413"/>
      <c r="E1346" s="412" t="s">
        <v>579</v>
      </c>
      <c r="F1346" s="401">
        <v>260</v>
      </c>
      <c r="G1346" s="402" t="s">
        <v>1000</v>
      </c>
      <c r="H1346" s="402" t="s">
        <v>595</v>
      </c>
      <c r="I1346" s="519">
        <v>14.92</v>
      </c>
      <c r="J1346" s="538">
        <v>205</v>
      </c>
      <c r="K1346" s="529"/>
      <c r="L1346" s="529"/>
    </row>
    <row r="1347" spans="1:12" ht="14.1" customHeight="1">
      <c r="A1347" s="402" t="s">
        <v>864</v>
      </c>
      <c r="B1347" s="402" t="s">
        <v>950</v>
      </c>
      <c r="C1347" s="405">
        <v>2</v>
      </c>
      <c r="D1347" s="413"/>
      <c r="E1347" s="412" t="s">
        <v>579</v>
      </c>
      <c r="F1347" s="401">
        <v>261</v>
      </c>
      <c r="G1347" s="402" t="s">
        <v>975</v>
      </c>
      <c r="H1347" s="402" t="s">
        <v>595</v>
      </c>
      <c r="I1347" s="519">
        <v>11.53</v>
      </c>
      <c r="J1347" s="538">
        <v>205</v>
      </c>
      <c r="K1347" s="529"/>
      <c r="L1347" s="529"/>
    </row>
    <row r="1348" spans="1:12" ht="14.1" customHeight="1">
      <c r="A1348" s="402" t="s">
        <v>864</v>
      </c>
      <c r="B1348" s="402" t="s">
        <v>950</v>
      </c>
      <c r="C1348" s="405">
        <v>2</v>
      </c>
      <c r="D1348" s="413"/>
      <c r="E1348" s="412" t="s">
        <v>579</v>
      </c>
      <c r="F1348" s="401">
        <v>262</v>
      </c>
      <c r="G1348" s="402" t="s">
        <v>961</v>
      </c>
      <c r="H1348" s="402" t="s">
        <v>595</v>
      </c>
      <c r="I1348" s="519">
        <v>11.53</v>
      </c>
      <c r="J1348" s="538">
        <v>205</v>
      </c>
      <c r="K1348" s="529"/>
      <c r="L1348" s="529"/>
    </row>
    <row r="1349" spans="1:12" ht="14.1" customHeight="1">
      <c r="A1349" s="402" t="s">
        <v>864</v>
      </c>
      <c r="B1349" s="402" t="s">
        <v>950</v>
      </c>
      <c r="C1349" s="405">
        <v>2</v>
      </c>
      <c r="D1349" s="413"/>
      <c r="E1349" s="412" t="s">
        <v>579</v>
      </c>
      <c r="F1349" s="401">
        <v>263</v>
      </c>
      <c r="G1349" s="402" t="s">
        <v>961</v>
      </c>
      <c r="H1349" s="402" t="s">
        <v>595</v>
      </c>
      <c r="I1349" s="519">
        <v>11.53</v>
      </c>
      <c r="J1349" s="538">
        <v>205</v>
      </c>
      <c r="K1349" s="529"/>
      <c r="L1349" s="529"/>
    </row>
    <row r="1350" spans="1:12" ht="14.1" customHeight="1">
      <c r="A1350" s="402" t="s">
        <v>864</v>
      </c>
      <c r="B1350" s="402" t="s">
        <v>950</v>
      </c>
      <c r="C1350" s="405">
        <v>2</v>
      </c>
      <c r="D1350" s="413"/>
      <c r="E1350" s="412" t="s">
        <v>579</v>
      </c>
      <c r="F1350" s="401">
        <v>104</v>
      </c>
      <c r="G1350" s="402" t="s">
        <v>384</v>
      </c>
      <c r="H1350" s="402" t="s">
        <v>595</v>
      </c>
      <c r="I1350" s="519">
        <v>10</v>
      </c>
      <c r="J1350" s="538">
        <v>205</v>
      </c>
      <c r="K1350" s="529"/>
      <c r="L1350" s="529"/>
    </row>
    <row r="1351" spans="1:12" ht="14.1" customHeight="1">
      <c r="A1351" s="402" t="s">
        <v>864</v>
      </c>
      <c r="B1351" s="402" t="s">
        <v>950</v>
      </c>
      <c r="C1351" s="405">
        <v>2</v>
      </c>
      <c r="D1351" s="413"/>
      <c r="E1351" s="412" t="s">
        <v>579</v>
      </c>
      <c r="F1351" s="401">
        <v>102</v>
      </c>
      <c r="G1351" s="402" t="s">
        <v>259</v>
      </c>
      <c r="H1351" s="402" t="s">
        <v>595</v>
      </c>
      <c r="I1351" s="519">
        <v>23</v>
      </c>
      <c r="J1351" s="538">
        <v>205</v>
      </c>
      <c r="K1351" s="529"/>
      <c r="L1351" s="529"/>
    </row>
    <row r="1352" spans="1:12" ht="14.1" customHeight="1">
      <c r="A1352" s="402" t="s">
        <v>864</v>
      </c>
      <c r="B1352" s="402" t="s">
        <v>950</v>
      </c>
      <c r="C1352" s="405">
        <v>2</v>
      </c>
      <c r="D1352" s="413"/>
      <c r="E1352" s="412" t="s">
        <v>579</v>
      </c>
      <c r="F1352" s="401">
        <v>271</v>
      </c>
      <c r="G1352" s="402" t="s">
        <v>1001</v>
      </c>
      <c r="H1352" s="402" t="s">
        <v>595</v>
      </c>
      <c r="I1352" s="519">
        <v>74.23</v>
      </c>
      <c r="J1352" s="538">
        <v>205</v>
      </c>
      <c r="K1352" s="529"/>
      <c r="L1352" s="529"/>
    </row>
    <row r="1353" spans="1:12" ht="14.1" customHeight="1">
      <c r="A1353" s="402" t="s">
        <v>864</v>
      </c>
      <c r="B1353" s="402" t="s">
        <v>950</v>
      </c>
      <c r="C1353" s="405">
        <v>2</v>
      </c>
      <c r="D1353" s="413"/>
      <c r="E1353" s="412" t="s">
        <v>579</v>
      </c>
      <c r="F1353" s="401">
        <v>272</v>
      </c>
      <c r="G1353" s="402" t="s">
        <v>994</v>
      </c>
      <c r="H1353" s="402" t="s">
        <v>595</v>
      </c>
      <c r="I1353" s="519">
        <v>74</v>
      </c>
      <c r="J1353" s="538">
        <v>205</v>
      </c>
      <c r="K1353" s="529"/>
      <c r="L1353" s="529"/>
    </row>
    <row r="1354" spans="1:12" ht="14.1" customHeight="1">
      <c r="A1354" s="402" t="s">
        <v>864</v>
      </c>
      <c r="B1354" s="402" t="s">
        <v>950</v>
      </c>
      <c r="C1354" s="405">
        <v>2</v>
      </c>
      <c r="D1354" s="413"/>
      <c r="E1354" s="412" t="s">
        <v>579</v>
      </c>
      <c r="F1354" s="401">
        <v>273</v>
      </c>
      <c r="G1354" s="402" t="s">
        <v>975</v>
      </c>
      <c r="H1354" s="402" t="s">
        <v>595</v>
      </c>
      <c r="I1354" s="519">
        <v>13.57</v>
      </c>
      <c r="J1354" s="538">
        <v>205</v>
      </c>
      <c r="K1354" s="529"/>
      <c r="L1354" s="529"/>
    </row>
    <row r="1355" spans="1:12" ht="14.1" customHeight="1">
      <c r="A1355" s="402" t="s">
        <v>864</v>
      </c>
      <c r="B1355" s="402" t="s">
        <v>950</v>
      </c>
      <c r="C1355" s="405">
        <v>2</v>
      </c>
      <c r="D1355" s="413"/>
      <c r="E1355" s="412" t="s">
        <v>579</v>
      </c>
      <c r="F1355" s="401">
        <v>274</v>
      </c>
      <c r="G1355" s="402" t="s">
        <v>975</v>
      </c>
      <c r="H1355" s="402" t="s">
        <v>595</v>
      </c>
      <c r="I1355" s="519">
        <v>12.9</v>
      </c>
      <c r="J1355" s="538">
        <v>205</v>
      </c>
      <c r="K1355" s="529"/>
      <c r="L1355" s="529"/>
    </row>
    <row r="1356" spans="1:12" ht="14.1" customHeight="1">
      <c r="A1356" s="402" t="s">
        <v>864</v>
      </c>
      <c r="B1356" s="402" t="s">
        <v>950</v>
      </c>
      <c r="C1356" s="405">
        <v>2</v>
      </c>
      <c r="D1356" s="413"/>
      <c r="E1356" s="412" t="s">
        <v>579</v>
      </c>
      <c r="F1356" s="401">
        <v>275</v>
      </c>
      <c r="G1356" s="402" t="s">
        <v>975</v>
      </c>
      <c r="H1356" s="402" t="s">
        <v>595</v>
      </c>
      <c r="I1356" s="519">
        <v>13.65</v>
      </c>
      <c r="J1356" s="538">
        <v>205</v>
      </c>
      <c r="K1356" s="529"/>
      <c r="L1356" s="529"/>
    </row>
    <row r="1357" spans="1:12" ht="14.1" customHeight="1">
      <c r="A1357" s="402" t="s">
        <v>864</v>
      </c>
      <c r="B1357" s="402" t="s">
        <v>950</v>
      </c>
      <c r="C1357" s="405">
        <v>2</v>
      </c>
      <c r="D1357" s="413"/>
      <c r="E1357" s="412" t="s">
        <v>579</v>
      </c>
      <c r="F1357" s="401">
        <v>276</v>
      </c>
      <c r="G1357" s="402" t="s">
        <v>975</v>
      </c>
      <c r="H1357" s="402" t="s">
        <v>595</v>
      </c>
      <c r="I1357" s="519">
        <v>13.39</v>
      </c>
      <c r="J1357" s="538">
        <v>205</v>
      </c>
      <c r="K1357" s="529"/>
      <c r="L1357" s="529"/>
    </row>
    <row r="1358" spans="1:12" ht="14.1" customHeight="1">
      <c r="A1358" s="402" t="s">
        <v>864</v>
      </c>
      <c r="B1358" s="402" t="s">
        <v>950</v>
      </c>
      <c r="C1358" s="405">
        <v>2</v>
      </c>
      <c r="D1358" s="413"/>
      <c r="E1358" s="412" t="s">
        <v>579</v>
      </c>
      <c r="F1358" s="401">
        <v>277</v>
      </c>
      <c r="G1358" s="402" t="s">
        <v>975</v>
      </c>
      <c r="H1358" s="402" t="s">
        <v>595</v>
      </c>
      <c r="I1358" s="519">
        <v>13.39</v>
      </c>
      <c r="J1358" s="538">
        <v>205</v>
      </c>
      <c r="K1358" s="529"/>
      <c r="L1358" s="529"/>
    </row>
    <row r="1359" spans="1:12" ht="14.1" customHeight="1">
      <c r="A1359" s="402" t="s">
        <v>864</v>
      </c>
      <c r="B1359" s="402" t="s">
        <v>950</v>
      </c>
      <c r="C1359" s="405">
        <v>2</v>
      </c>
      <c r="D1359" s="413"/>
      <c r="E1359" s="412" t="s">
        <v>579</v>
      </c>
      <c r="F1359" s="401">
        <v>278</v>
      </c>
      <c r="G1359" s="402" t="s">
        <v>975</v>
      </c>
      <c r="H1359" s="402" t="s">
        <v>595</v>
      </c>
      <c r="I1359" s="519">
        <v>13.39</v>
      </c>
      <c r="J1359" s="538">
        <v>205</v>
      </c>
      <c r="K1359" s="529"/>
      <c r="L1359" s="529"/>
    </row>
    <row r="1360" spans="1:12" ht="14.1" customHeight="1">
      <c r="A1360" s="402" t="s">
        <v>864</v>
      </c>
      <c r="B1360" s="402" t="s">
        <v>950</v>
      </c>
      <c r="C1360" s="405">
        <v>2</v>
      </c>
      <c r="D1360" s="413"/>
      <c r="E1360" s="412" t="s">
        <v>579</v>
      </c>
      <c r="F1360" s="401">
        <v>279</v>
      </c>
      <c r="G1360" s="402" t="s">
        <v>975</v>
      </c>
      <c r="H1360" s="402" t="s">
        <v>595</v>
      </c>
      <c r="I1360" s="519">
        <v>13.45</v>
      </c>
      <c r="J1360" s="538">
        <v>205</v>
      </c>
      <c r="K1360" s="529"/>
      <c r="L1360" s="529"/>
    </row>
    <row r="1361" spans="1:12" ht="14.1" customHeight="1">
      <c r="A1361" s="402" t="s">
        <v>864</v>
      </c>
      <c r="B1361" s="402" t="s">
        <v>950</v>
      </c>
      <c r="C1361" s="405">
        <v>2</v>
      </c>
      <c r="D1361" s="413"/>
      <c r="E1361" s="412" t="s">
        <v>579</v>
      </c>
      <c r="F1361" s="401">
        <v>280</v>
      </c>
      <c r="G1361" s="402" t="s">
        <v>975</v>
      </c>
      <c r="H1361" s="402" t="s">
        <v>595</v>
      </c>
      <c r="I1361" s="519">
        <v>13.46</v>
      </c>
      <c r="J1361" s="538">
        <v>205</v>
      </c>
      <c r="K1361" s="529"/>
      <c r="L1361" s="529"/>
    </row>
    <row r="1362" spans="1:12" ht="14.1" customHeight="1">
      <c r="A1362" s="402" t="s">
        <v>864</v>
      </c>
      <c r="B1362" s="402" t="s">
        <v>950</v>
      </c>
      <c r="C1362" s="405">
        <v>2</v>
      </c>
      <c r="D1362" s="413"/>
      <c r="E1362" s="412" t="s">
        <v>579</v>
      </c>
      <c r="F1362" s="401">
        <v>301</v>
      </c>
      <c r="G1362" s="402" t="s">
        <v>259</v>
      </c>
      <c r="H1362" s="402" t="s">
        <v>595</v>
      </c>
      <c r="I1362" s="519">
        <v>37</v>
      </c>
      <c r="J1362" s="538">
        <v>205</v>
      </c>
      <c r="K1362" s="529"/>
      <c r="L1362" s="529"/>
    </row>
    <row r="1363" spans="1:12" ht="14.1" customHeight="1">
      <c r="A1363" s="402" t="s">
        <v>864</v>
      </c>
      <c r="B1363" s="402" t="s">
        <v>950</v>
      </c>
      <c r="C1363" s="405">
        <v>2</v>
      </c>
      <c r="D1363" s="413"/>
      <c r="E1363" s="412" t="s">
        <v>579</v>
      </c>
      <c r="F1363" s="401">
        <v>311</v>
      </c>
      <c r="G1363" s="402" t="s">
        <v>394</v>
      </c>
      <c r="H1363" s="402" t="s">
        <v>595</v>
      </c>
      <c r="I1363" s="519">
        <v>15.71</v>
      </c>
      <c r="J1363" s="538">
        <v>205</v>
      </c>
      <c r="K1363" s="529"/>
      <c r="L1363" s="529"/>
    </row>
    <row r="1364" spans="1:12" ht="14.1" customHeight="1">
      <c r="A1364" s="402" t="s">
        <v>864</v>
      </c>
      <c r="B1364" s="402" t="s">
        <v>950</v>
      </c>
      <c r="C1364" s="405">
        <v>2</v>
      </c>
      <c r="D1364" s="413"/>
      <c r="E1364" s="412" t="s">
        <v>579</v>
      </c>
      <c r="F1364" s="401"/>
      <c r="G1364" s="402" t="s">
        <v>1002</v>
      </c>
      <c r="H1364" s="402" t="s">
        <v>596</v>
      </c>
      <c r="I1364" s="519">
        <v>5</v>
      </c>
      <c r="J1364" s="538">
        <v>205</v>
      </c>
      <c r="K1364" s="529"/>
      <c r="L1364" s="529"/>
    </row>
    <row r="1365" spans="1:12" ht="14.1" customHeight="1">
      <c r="A1365" s="402" t="s">
        <v>864</v>
      </c>
      <c r="B1365" s="402" t="s">
        <v>950</v>
      </c>
      <c r="C1365" s="405">
        <v>2</v>
      </c>
      <c r="D1365" s="413"/>
      <c r="E1365" s="412" t="s">
        <v>579</v>
      </c>
      <c r="F1365" s="401">
        <v>313</v>
      </c>
      <c r="G1365" s="402" t="s">
        <v>1003</v>
      </c>
      <c r="H1365" s="402" t="s">
        <v>596</v>
      </c>
      <c r="I1365" s="519">
        <v>25.4</v>
      </c>
      <c r="J1365" s="538">
        <v>205</v>
      </c>
      <c r="K1365" s="529"/>
      <c r="L1365" s="529"/>
    </row>
    <row r="1366" spans="1:12" ht="14.1" customHeight="1">
      <c r="A1366" s="402" t="s">
        <v>864</v>
      </c>
      <c r="B1366" s="402" t="s">
        <v>950</v>
      </c>
      <c r="C1366" s="405">
        <v>2</v>
      </c>
      <c r="D1366" s="413"/>
      <c r="E1366" s="412" t="s">
        <v>579</v>
      </c>
      <c r="F1366" s="401">
        <v>314</v>
      </c>
      <c r="G1366" s="402" t="s">
        <v>1004</v>
      </c>
      <c r="H1366" s="402" t="s">
        <v>596</v>
      </c>
      <c r="I1366" s="519">
        <v>15.78</v>
      </c>
      <c r="J1366" s="538">
        <v>205</v>
      </c>
      <c r="K1366" s="529"/>
      <c r="L1366" s="529"/>
    </row>
    <row r="1367" spans="1:12" ht="14.1" customHeight="1">
      <c r="A1367" s="402" t="s">
        <v>864</v>
      </c>
      <c r="B1367" s="402" t="s">
        <v>950</v>
      </c>
      <c r="C1367" s="405">
        <v>2</v>
      </c>
      <c r="D1367" s="413"/>
      <c r="E1367" s="412" t="s">
        <v>579</v>
      </c>
      <c r="F1367" s="401">
        <v>315</v>
      </c>
      <c r="G1367" s="402" t="s">
        <v>1004</v>
      </c>
      <c r="H1367" s="402" t="s">
        <v>596</v>
      </c>
      <c r="I1367" s="519">
        <v>15.78</v>
      </c>
      <c r="J1367" s="538">
        <v>205</v>
      </c>
      <c r="K1367" s="529"/>
      <c r="L1367" s="529"/>
    </row>
    <row r="1368" spans="1:12" ht="14.1" customHeight="1">
      <c r="A1368" s="402" t="s">
        <v>864</v>
      </c>
      <c r="B1368" s="402" t="s">
        <v>950</v>
      </c>
      <c r="C1368" s="405">
        <v>2</v>
      </c>
      <c r="D1368" s="413"/>
      <c r="E1368" s="412" t="s">
        <v>579</v>
      </c>
      <c r="F1368" s="401">
        <v>316</v>
      </c>
      <c r="G1368" s="402" t="s">
        <v>1003</v>
      </c>
      <c r="H1368" s="402" t="s">
        <v>596</v>
      </c>
      <c r="I1368" s="519">
        <v>25.4</v>
      </c>
      <c r="J1368" s="538">
        <v>205</v>
      </c>
      <c r="K1368" s="529"/>
      <c r="L1368" s="529"/>
    </row>
    <row r="1369" spans="1:12" ht="14.1" customHeight="1">
      <c r="A1369" s="402" t="s">
        <v>864</v>
      </c>
      <c r="B1369" s="402" t="s">
        <v>950</v>
      </c>
      <c r="C1369" s="405">
        <v>2</v>
      </c>
      <c r="D1369" s="413"/>
      <c r="E1369" s="412" t="s">
        <v>579</v>
      </c>
      <c r="F1369" s="401">
        <v>317</v>
      </c>
      <c r="G1369" s="402" t="s">
        <v>1005</v>
      </c>
      <c r="H1369" s="402" t="s">
        <v>595</v>
      </c>
      <c r="I1369" s="519">
        <v>9</v>
      </c>
      <c r="J1369" s="538">
        <v>205</v>
      </c>
      <c r="K1369" s="529"/>
      <c r="L1369" s="529"/>
    </row>
    <row r="1370" spans="1:12" ht="14.1" customHeight="1">
      <c r="A1370" s="402" t="s">
        <v>864</v>
      </c>
      <c r="B1370" s="402" t="s">
        <v>950</v>
      </c>
      <c r="C1370" s="405">
        <v>2</v>
      </c>
      <c r="D1370" s="413"/>
      <c r="E1370" s="412" t="s">
        <v>579</v>
      </c>
      <c r="F1370" s="401">
        <v>318</v>
      </c>
      <c r="G1370" s="402" t="s">
        <v>429</v>
      </c>
      <c r="H1370" s="402" t="s">
        <v>596</v>
      </c>
      <c r="I1370" s="519">
        <v>5</v>
      </c>
      <c r="J1370" s="538">
        <v>205</v>
      </c>
      <c r="K1370" s="529"/>
      <c r="L1370" s="529"/>
    </row>
    <row r="1371" spans="1:12" ht="14.1" customHeight="1">
      <c r="A1371" s="402" t="s">
        <v>864</v>
      </c>
      <c r="B1371" s="402" t="s">
        <v>950</v>
      </c>
      <c r="C1371" s="405">
        <v>2</v>
      </c>
      <c r="D1371" s="413"/>
      <c r="E1371" s="412" t="s">
        <v>579</v>
      </c>
      <c r="F1371" s="401">
        <v>319</v>
      </c>
      <c r="G1371" s="402" t="s">
        <v>986</v>
      </c>
      <c r="H1371" s="402" t="s">
        <v>595</v>
      </c>
      <c r="I1371" s="519">
        <v>252.84</v>
      </c>
      <c r="J1371" s="538">
        <v>205</v>
      </c>
      <c r="K1371" s="529"/>
      <c r="L1371" s="529"/>
    </row>
    <row r="1372" spans="1:12" ht="14.1" customHeight="1">
      <c r="A1372" s="402" t="s">
        <v>864</v>
      </c>
      <c r="B1372" s="402" t="s">
        <v>950</v>
      </c>
      <c r="C1372" s="405">
        <v>2</v>
      </c>
      <c r="D1372" s="413"/>
      <c r="E1372" s="412" t="s">
        <v>579</v>
      </c>
      <c r="F1372" s="401">
        <v>320</v>
      </c>
      <c r="G1372" s="402" t="s">
        <v>1006</v>
      </c>
      <c r="H1372" s="402" t="s">
        <v>595</v>
      </c>
      <c r="I1372" s="519"/>
      <c r="J1372" s="538" t="s">
        <v>198</v>
      </c>
      <c r="K1372" s="529"/>
      <c r="L1372" s="529"/>
    </row>
    <row r="1373" spans="1:12" ht="14.1" customHeight="1">
      <c r="A1373" s="402" t="s">
        <v>864</v>
      </c>
      <c r="B1373" s="402" t="s">
        <v>950</v>
      </c>
      <c r="C1373" s="405">
        <v>2</v>
      </c>
      <c r="D1373" s="413"/>
      <c r="E1373" s="412" t="s">
        <v>579</v>
      </c>
      <c r="F1373" s="401">
        <v>321</v>
      </c>
      <c r="G1373" s="402" t="s">
        <v>1007</v>
      </c>
      <c r="H1373" s="402" t="s">
        <v>595</v>
      </c>
      <c r="I1373" s="519"/>
      <c r="J1373" s="538" t="s">
        <v>198</v>
      </c>
      <c r="K1373" s="529"/>
      <c r="L1373" s="529"/>
    </row>
    <row r="1374" spans="1:12" ht="14.1" customHeight="1">
      <c r="A1374" s="402" t="s">
        <v>864</v>
      </c>
      <c r="B1374" s="402" t="s">
        <v>950</v>
      </c>
      <c r="C1374" s="405">
        <v>2</v>
      </c>
      <c r="D1374" s="413"/>
      <c r="E1374" s="412" t="s">
        <v>579</v>
      </c>
      <c r="F1374" s="401">
        <v>322</v>
      </c>
      <c r="G1374" s="402" t="s">
        <v>849</v>
      </c>
      <c r="H1374" s="402" t="s">
        <v>595</v>
      </c>
      <c r="I1374" s="519">
        <v>36.619999999999997</v>
      </c>
      <c r="J1374" s="538">
        <v>205</v>
      </c>
      <c r="K1374" s="529"/>
      <c r="L1374" s="529"/>
    </row>
    <row r="1375" spans="1:12" ht="14.1" customHeight="1">
      <c r="I1375" s="385"/>
    </row>
    <row r="1376" spans="1:12" ht="14.1" customHeight="1">
      <c r="I1376" s="385"/>
    </row>
    <row r="1377" spans="9:9" ht="14.1" customHeight="1">
      <c r="I1377" s="385"/>
    </row>
    <row r="1378" spans="9:9" ht="14.1" customHeight="1">
      <c r="I1378" s="385"/>
    </row>
    <row r="1379" spans="9:9" ht="14.1" customHeight="1">
      <c r="I1379" s="385"/>
    </row>
    <row r="1380" spans="9:9" ht="14.1" customHeight="1">
      <c r="I1380" s="385"/>
    </row>
    <row r="1381" spans="9:9" ht="14.1" customHeight="1">
      <c r="I1381" s="385"/>
    </row>
    <row r="1382" spans="9:9" ht="14.1" customHeight="1">
      <c r="I1382" s="385"/>
    </row>
    <row r="1383" spans="9:9" ht="14.1" customHeight="1">
      <c r="I1383" s="385"/>
    </row>
    <row r="1384" spans="9:9" ht="14.1" customHeight="1">
      <c r="I1384" s="385"/>
    </row>
    <row r="1385" spans="9:9" ht="14.1" customHeight="1">
      <c r="I1385" s="385"/>
    </row>
  </sheetData>
  <autoFilter ref="A9:J1374"/>
  <phoneticPr fontId="7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portrait"/>
  <headerFooter alignWithMargins="0">
    <oddFooter>&amp;L&amp;"Verdana,Regular"&amp;F-&amp;A
Atir b.v. ©&amp;C&amp;R&amp;"Verdana,Regular"printversie &amp;D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showZeros="0" showOutlineSymbols="0" zoomScaleSheetLayoutView="100" workbookViewId="0">
      <pane ySplit="7" topLeftCell="A8" activePane="bottomLeft" state="frozen"/>
      <selection sqref="A1:XFD1048576"/>
      <selection pane="bottomLeft" activeCell="D48" sqref="D48:D51"/>
    </sheetView>
  </sheetViews>
  <sheetFormatPr defaultColWidth="9.28515625" defaultRowHeight="12.75"/>
  <cols>
    <col min="1" max="1" width="45.5703125" style="36" customWidth="1"/>
    <col min="2" max="2" width="16.140625" style="36" customWidth="1"/>
    <col min="3" max="3" width="18.42578125" style="36" customWidth="1"/>
    <col min="4" max="4" width="10.7109375" style="36" customWidth="1"/>
    <col min="5" max="5" width="11.140625" style="36" customWidth="1"/>
    <col min="6" max="6" width="12.85546875" style="36" bestFit="1" customWidth="1"/>
    <col min="7" max="7" width="2.140625" style="36" customWidth="1"/>
    <col min="8" max="8" width="7.85546875" style="36" customWidth="1"/>
    <col min="9" max="9" width="27" style="36" bestFit="1" customWidth="1"/>
    <col min="10" max="16384" width="9.28515625" style="36"/>
  </cols>
  <sheetData>
    <row r="1" spans="1:10">
      <c r="A1" s="34"/>
      <c r="B1" s="34"/>
      <c r="C1" s="34"/>
      <c r="D1" s="34"/>
      <c r="E1" s="34"/>
      <c r="F1" s="35"/>
      <c r="G1" s="35"/>
      <c r="H1" s="35"/>
    </row>
    <row r="2" spans="1:10" ht="15">
      <c r="A2" s="83" t="s">
        <v>85</v>
      </c>
      <c r="B2" s="84" t="str">
        <f>'1-Contractblad dag'!B3</f>
        <v>Openbaar Onderwijs Zwolle en Regio</v>
      </c>
      <c r="C2" s="34"/>
      <c r="D2" s="34"/>
      <c r="E2" s="34"/>
      <c r="F2" s="35"/>
      <c r="G2" s="35"/>
      <c r="H2" s="35"/>
    </row>
    <row r="3" spans="1:10" ht="15">
      <c r="A3" s="83" t="s">
        <v>44</v>
      </c>
      <c r="B3" s="84" t="s">
        <v>75</v>
      </c>
      <c r="C3" s="322"/>
      <c r="D3" s="196"/>
      <c r="E3" s="323"/>
      <c r="F3" s="37"/>
      <c r="G3" s="37"/>
      <c r="H3" s="37"/>
    </row>
    <row r="4" spans="1:10" ht="15">
      <c r="A4" s="83" t="s">
        <v>227</v>
      </c>
      <c r="B4" s="84" t="str">
        <f>'1-Contractblad dag'!B5</f>
        <v>diversen</v>
      </c>
      <c r="C4" s="83"/>
      <c r="D4" s="324"/>
      <c r="E4" s="325"/>
      <c r="F4" s="39"/>
      <c r="G4" s="40"/>
      <c r="H4" s="37"/>
    </row>
    <row r="5" spans="1:10" ht="15">
      <c r="A5" s="83" t="s">
        <v>115</v>
      </c>
      <c r="B5" s="84" t="str">
        <f>'1-Contractblad dag'!B6</f>
        <v>OOZ-EA-NVB-2015</v>
      </c>
      <c r="C5" s="326"/>
      <c r="D5" s="324"/>
      <c r="E5" s="325"/>
      <c r="F5" s="39"/>
      <c r="G5" s="40"/>
      <c r="H5" s="37"/>
    </row>
    <row r="6" spans="1:10" ht="15">
      <c r="A6" s="83" t="s">
        <v>172</v>
      </c>
      <c r="B6" s="84" t="str">
        <f>'1-Contractblad dag'!B7</f>
        <v>Atir</v>
      </c>
      <c r="C6" s="327"/>
      <c r="D6" s="58"/>
      <c r="E6" s="328"/>
      <c r="F6" s="39"/>
      <c r="G6" s="40"/>
      <c r="H6" s="37"/>
      <c r="I6" s="10"/>
      <c r="J6" s="10"/>
    </row>
    <row r="7" spans="1:10" ht="15">
      <c r="A7" s="83" t="s">
        <v>36</v>
      </c>
      <c r="B7" s="329">
        <f>'1-Contractblad dag'!B8</f>
        <v>2015</v>
      </c>
      <c r="C7" s="325"/>
      <c r="D7" s="325"/>
      <c r="E7" s="325"/>
      <c r="F7" s="39"/>
      <c r="G7" s="40"/>
      <c r="H7" s="37"/>
    </row>
    <row r="8" spans="1:10" ht="15">
      <c r="A8" s="330"/>
      <c r="B8" s="325"/>
      <c r="C8" s="325"/>
      <c r="D8" s="325"/>
      <c r="E8" s="325"/>
      <c r="F8" s="39"/>
      <c r="G8" s="40"/>
      <c r="H8" s="37"/>
    </row>
    <row r="9" spans="1:10" ht="18">
      <c r="A9" s="331" t="s">
        <v>7</v>
      </c>
      <c r="B9" s="25"/>
      <c r="C9" s="25"/>
      <c r="D9" s="25"/>
      <c r="E9" s="332"/>
      <c r="F9" s="39"/>
      <c r="G9" s="40"/>
      <c r="H9" s="37"/>
    </row>
    <row r="10" spans="1:10">
      <c r="A10" s="333"/>
      <c r="B10" s="26"/>
      <c r="C10" s="26"/>
      <c r="D10" s="26"/>
      <c r="E10" s="26"/>
      <c r="F10" s="506"/>
      <c r="G10" s="37"/>
      <c r="H10" s="37"/>
    </row>
    <row r="11" spans="1:10">
      <c r="A11" s="334"/>
      <c r="B11" s="335"/>
      <c r="C11" s="336" t="s">
        <v>114</v>
      </c>
      <c r="D11" s="26"/>
      <c r="E11" s="26"/>
      <c r="F11" s="507"/>
      <c r="G11" s="40"/>
      <c r="H11" s="37"/>
    </row>
    <row r="12" spans="1:10">
      <c r="A12" s="337" t="s">
        <v>235</v>
      </c>
      <c r="B12" s="338"/>
      <c r="C12" s="20"/>
      <c r="D12" s="26"/>
      <c r="E12" s="39"/>
      <c r="F12" s="508"/>
      <c r="G12" s="37"/>
    </row>
    <row r="13" spans="1:10">
      <c r="A13" s="337" t="s">
        <v>236</v>
      </c>
      <c r="B13" s="338"/>
      <c r="C13" s="20"/>
      <c r="D13" s="26"/>
      <c r="E13" s="39"/>
      <c r="F13" s="508"/>
      <c r="G13" s="37"/>
      <c r="H13" s="82"/>
    </row>
    <row r="14" spans="1:10">
      <c r="A14" s="337" t="s">
        <v>237</v>
      </c>
      <c r="B14" s="338"/>
      <c r="C14" s="20"/>
      <c r="D14" s="26"/>
      <c r="E14" s="39"/>
      <c r="F14" s="508"/>
      <c r="G14" s="37"/>
      <c r="H14" s="82"/>
    </row>
    <row r="15" spans="1:10">
      <c r="A15" s="337" t="s">
        <v>238</v>
      </c>
      <c r="B15" s="338"/>
      <c r="C15" s="20"/>
      <c r="D15" s="26"/>
      <c r="E15" s="39"/>
      <c r="F15" s="508"/>
      <c r="G15" s="37"/>
      <c r="H15" s="82"/>
    </row>
    <row r="16" spans="1:10">
      <c r="A16" s="339" t="s">
        <v>27</v>
      </c>
      <c r="B16" s="340"/>
      <c r="C16" s="21">
        <f>SUM(C12:C15)</f>
        <v>0</v>
      </c>
      <c r="D16" s="26"/>
      <c r="E16" s="39"/>
      <c r="F16" s="509"/>
      <c r="G16" s="37"/>
      <c r="H16" s="82"/>
    </row>
    <row r="17" spans="1:10">
      <c r="A17" s="339"/>
      <c r="B17" s="340"/>
      <c r="C17" s="21"/>
      <c r="D17" s="26"/>
      <c r="E17" s="39"/>
      <c r="F17" s="509"/>
      <c r="G17" s="37"/>
      <c r="H17" s="82"/>
    </row>
    <row r="18" spans="1:10">
      <c r="A18" s="549" t="s">
        <v>192</v>
      </c>
      <c r="B18" s="550"/>
      <c r="C18" s="20"/>
      <c r="D18" s="26"/>
      <c r="E18" s="39"/>
      <c r="F18" s="508"/>
      <c r="G18" s="37"/>
    </row>
    <row r="19" spans="1:10">
      <c r="A19" s="549" t="s">
        <v>101</v>
      </c>
      <c r="B19" s="550"/>
      <c r="C19" s="20"/>
      <c r="D19" s="26"/>
      <c r="E19" s="39"/>
      <c r="F19" s="508"/>
      <c r="G19" s="37"/>
    </row>
    <row r="20" spans="1:10">
      <c r="A20" s="549" t="s">
        <v>102</v>
      </c>
      <c r="B20" s="550"/>
      <c r="C20" s="20"/>
      <c r="D20" s="26"/>
      <c r="E20" s="39"/>
      <c r="F20" s="508"/>
      <c r="G20" s="37"/>
    </row>
    <row r="21" spans="1:10">
      <c r="A21" s="549" t="s">
        <v>103</v>
      </c>
      <c r="B21" s="550"/>
      <c r="C21" s="20"/>
      <c r="D21" s="26"/>
      <c r="E21" s="39"/>
      <c r="F21" s="508"/>
      <c r="G21" s="37"/>
    </row>
    <row r="22" spans="1:10">
      <c r="A22" s="549" t="s">
        <v>104</v>
      </c>
      <c r="B22" s="550"/>
      <c r="C22" s="20"/>
      <c r="D22" s="26"/>
      <c r="E22" s="39"/>
      <c r="F22" s="508"/>
      <c r="G22" s="37"/>
    </row>
    <row r="23" spans="1:10">
      <c r="A23" s="549" t="s">
        <v>193</v>
      </c>
      <c r="B23" s="550"/>
      <c r="C23" s="20"/>
      <c r="D23" s="26"/>
      <c r="E23" s="39"/>
      <c r="F23" s="508"/>
      <c r="G23" s="37"/>
    </row>
    <row r="24" spans="1:10">
      <c r="A24" s="549" t="s">
        <v>190</v>
      </c>
      <c r="B24" s="550"/>
      <c r="C24" s="20"/>
      <c r="D24" s="26"/>
      <c r="E24" s="39"/>
      <c r="F24" s="508"/>
      <c r="G24" s="37"/>
    </row>
    <row r="25" spans="1:10">
      <c r="A25" s="551" t="s">
        <v>191</v>
      </c>
      <c r="B25" s="552"/>
      <c r="C25" s="22">
        <f>SUM(C16:C24)</f>
        <v>0</v>
      </c>
      <c r="D25" s="325"/>
      <c r="E25" s="37"/>
      <c r="F25" s="510"/>
      <c r="G25" s="37"/>
    </row>
    <row r="26" spans="1:10">
      <c r="A26" s="68"/>
      <c r="B26" s="136"/>
      <c r="C26" s="23"/>
      <c r="D26" s="325"/>
      <c r="E26" s="37"/>
      <c r="F26" s="511"/>
      <c r="G26" s="37"/>
    </row>
    <row r="27" spans="1:10">
      <c r="A27" s="68"/>
      <c r="B27" s="136"/>
      <c r="C27" s="23"/>
      <c r="D27" s="325"/>
      <c r="E27" s="37"/>
      <c r="F27" s="511"/>
      <c r="G27" s="37"/>
    </row>
    <row r="28" spans="1:10">
      <c r="A28" s="341"/>
      <c r="B28" s="196"/>
      <c r="C28" s="24"/>
      <c r="D28" s="55"/>
      <c r="E28" s="55"/>
      <c r="F28" s="512"/>
      <c r="G28" s="55"/>
      <c r="H28" s="37"/>
    </row>
    <row r="29" spans="1:10" ht="18">
      <c r="A29" s="331" t="s">
        <v>179</v>
      </c>
      <c r="B29" s="25"/>
      <c r="C29" s="25"/>
      <c r="D29" s="25"/>
      <c r="E29" s="332"/>
      <c r="F29" s="513"/>
      <c r="G29" s="40"/>
      <c r="H29" s="37"/>
    </row>
    <row r="30" spans="1:10">
      <c r="A30" s="333"/>
      <c r="B30" s="26"/>
      <c r="C30" s="26"/>
      <c r="D30" s="325"/>
      <c r="E30" s="325"/>
      <c r="F30" s="513"/>
      <c r="G30" s="37"/>
      <c r="H30" s="37"/>
      <c r="I30" s="82"/>
    </row>
    <row r="31" spans="1:10">
      <c r="A31" s="26"/>
      <c r="B31" s="26"/>
      <c r="C31" s="27" t="s">
        <v>54</v>
      </c>
      <c r="E31" s="342"/>
      <c r="F31" s="514"/>
      <c r="G31" s="37"/>
      <c r="H31" s="37"/>
      <c r="I31" s="82"/>
    </row>
    <row r="32" spans="1:10">
      <c r="A32" s="337" t="s">
        <v>64</v>
      </c>
      <c r="B32" s="335"/>
      <c r="C32" s="28">
        <f>('5-Opbouw uurtarieven'!K21+'5-Opbouw uurtarieven'!N21)/2</f>
        <v>0</v>
      </c>
      <c r="D32" s="82"/>
      <c r="E32" s="343"/>
      <c r="F32" s="515"/>
      <c r="G32" s="82"/>
      <c r="H32" s="37"/>
      <c r="I32" s="82"/>
      <c r="J32" s="82"/>
    </row>
    <row r="33" spans="1:10">
      <c r="A33" s="337" t="s">
        <v>147</v>
      </c>
      <c r="B33" s="335"/>
      <c r="C33" s="29"/>
      <c r="E33" s="343"/>
      <c r="F33" s="516"/>
      <c r="G33" s="40"/>
      <c r="H33" s="37"/>
      <c r="I33" s="82"/>
      <c r="J33" s="82"/>
    </row>
    <row r="34" spans="1:10">
      <c r="A34" s="337" t="s">
        <v>135</v>
      </c>
      <c r="B34" s="335"/>
      <c r="C34" s="30">
        <f>C32+C33</f>
        <v>0</v>
      </c>
      <c r="E34" s="343"/>
      <c r="F34" s="515"/>
      <c r="G34" s="40"/>
      <c r="H34" s="37"/>
      <c r="I34" s="82"/>
      <c r="J34" s="82"/>
    </row>
    <row r="35" spans="1:10">
      <c r="A35" s="344" t="s">
        <v>1</v>
      </c>
      <c r="B35" s="345"/>
      <c r="C35" s="31"/>
      <c r="E35" s="346"/>
      <c r="F35" s="517"/>
      <c r="G35" s="40"/>
      <c r="H35" s="37"/>
      <c r="I35" s="82"/>
    </row>
    <row r="36" spans="1:10">
      <c r="A36" s="333"/>
      <c r="B36" s="347"/>
      <c r="C36" s="26"/>
      <c r="E36" s="26"/>
      <c r="F36" s="513"/>
      <c r="G36" s="37"/>
      <c r="H36" s="37"/>
      <c r="I36" s="82"/>
    </row>
    <row r="37" spans="1:10">
      <c r="A37" s="348" t="s">
        <v>136</v>
      </c>
      <c r="B37" s="347"/>
      <c r="C37" s="32" t="e">
        <f>(C34/C32)*C35</f>
        <v>#DIV/0!</v>
      </c>
      <c r="E37" s="349"/>
      <c r="F37" s="518"/>
      <c r="G37" s="40"/>
      <c r="H37" s="350"/>
      <c r="I37" s="82"/>
    </row>
    <row r="38" spans="1:10">
      <c r="A38" s="68"/>
      <c r="B38" s="136"/>
      <c r="C38" s="351"/>
      <c r="D38" s="352"/>
      <c r="E38" s="349"/>
      <c r="F38" s="506"/>
      <c r="G38" s="40"/>
      <c r="H38" s="37"/>
      <c r="I38" s="82"/>
    </row>
    <row r="39" spans="1:10">
      <c r="A39" s="333"/>
      <c r="B39" s="26"/>
      <c r="C39" s="353"/>
      <c r="D39" s="325"/>
      <c r="E39" s="26"/>
      <c r="F39" s="506"/>
      <c r="G39" s="40"/>
      <c r="H39" s="37"/>
    </row>
    <row r="40" spans="1:10">
      <c r="A40" s="333"/>
      <c r="B40" s="26"/>
      <c r="C40" s="26"/>
      <c r="D40" s="325"/>
      <c r="E40" s="26"/>
      <c r="F40" s="506"/>
      <c r="G40" s="37"/>
      <c r="H40" s="37"/>
    </row>
    <row r="41" spans="1:10" ht="18">
      <c r="A41" s="354" t="s">
        <v>153</v>
      </c>
      <c r="B41" s="355"/>
      <c r="C41" s="356"/>
      <c r="D41" s="357"/>
      <c r="E41" s="358"/>
      <c r="F41" s="55"/>
      <c r="G41" s="55"/>
      <c r="H41" s="37"/>
    </row>
    <row r="42" spans="1:10">
      <c r="A42" s="341"/>
      <c r="B42" s="196"/>
      <c r="C42" s="24"/>
      <c r="D42" s="55"/>
      <c r="E42" s="55"/>
      <c r="F42" s="55"/>
      <c r="G42" s="55"/>
      <c r="H42" s="37"/>
    </row>
    <row r="43" spans="1:10">
      <c r="A43" s="341"/>
      <c r="B43" s="359" t="s">
        <v>203</v>
      </c>
      <c r="C43" s="24"/>
      <c r="D43" s="359" t="s">
        <v>204</v>
      </c>
      <c r="E43" s="360"/>
      <c r="F43" s="55"/>
      <c r="G43" s="48"/>
      <c r="H43" s="37"/>
    </row>
    <row r="44" spans="1:10">
      <c r="A44" s="361" t="s">
        <v>19</v>
      </c>
      <c r="B44" s="362"/>
      <c r="C44" s="363"/>
      <c r="D44" s="362"/>
      <c r="E44" s="364"/>
      <c r="F44" s="26"/>
      <c r="G44" s="48"/>
      <c r="H44" s="60"/>
    </row>
    <row r="45" spans="1:10">
      <c r="A45" s="361" t="s">
        <v>18</v>
      </c>
      <c r="B45" s="365"/>
      <c r="C45" s="364"/>
      <c r="D45" s="365"/>
      <c r="E45" s="363"/>
      <c r="F45" s="60"/>
      <c r="G45" s="48"/>
      <c r="H45" s="60"/>
    </row>
    <row r="46" spans="1:10">
      <c r="A46" s="366" t="s">
        <v>20</v>
      </c>
      <c r="B46" s="364"/>
      <c r="C46" s="367">
        <f>B44-B45</f>
        <v>0</v>
      </c>
      <c r="D46" s="364"/>
      <c r="E46" s="367">
        <f>D44-D45</f>
        <v>0</v>
      </c>
      <c r="F46" s="59"/>
      <c r="G46" s="48"/>
      <c r="H46" s="49"/>
    </row>
    <row r="47" spans="1:10">
      <c r="A47" s="366"/>
      <c r="B47" s="368"/>
      <c r="C47" s="366"/>
      <c r="D47" s="368"/>
      <c r="E47" s="366"/>
      <c r="F47" s="59"/>
      <c r="G47" s="48"/>
      <c r="H47" s="49"/>
    </row>
    <row r="48" spans="1:10">
      <c r="A48" s="361" t="s">
        <v>90</v>
      </c>
      <c r="B48" s="365"/>
      <c r="C48" s="368"/>
      <c r="D48" s="365"/>
      <c r="E48" s="368"/>
      <c r="F48" s="55"/>
      <c r="G48" s="48"/>
      <c r="H48" s="49"/>
    </row>
    <row r="49" spans="1:9">
      <c r="A49" s="361" t="s">
        <v>63</v>
      </c>
      <c r="B49" s="365"/>
      <c r="C49" s="368"/>
      <c r="D49" s="365"/>
      <c r="E49" s="368"/>
      <c r="F49" s="55"/>
      <c r="G49" s="48"/>
      <c r="H49" s="49"/>
    </row>
    <row r="50" spans="1:9">
      <c r="A50" s="361" t="s">
        <v>125</v>
      </c>
      <c r="B50" s="365"/>
      <c r="C50" s="368"/>
      <c r="D50" s="365"/>
      <c r="E50" s="368"/>
      <c r="F50" s="55"/>
      <c r="G50" s="48"/>
      <c r="H50" s="49"/>
    </row>
    <row r="51" spans="1:9">
      <c r="A51" s="361" t="s">
        <v>145</v>
      </c>
      <c r="B51" s="365"/>
      <c r="C51" s="368"/>
      <c r="D51" s="365"/>
      <c r="E51" s="368"/>
      <c r="F51" s="55"/>
      <c r="G51" s="48"/>
      <c r="H51" s="49"/>
    </row>
    <row r="52" spans="1:9">
      <c r="A52" s="366" t="s">
        <v>83</v>
      </c>
      <c r="B52" s="368"/>
      <c r="C52" s="367">
        <f>C46-SUM(B48:B51)</f>
        <v>0</v>
      </c>
      <c r="D52" s="368"/>
      <c r="E52" s="367">
        <f>E46-SUM(D48:D51)</f>
        <v>0</v>
      </c>
      <c r="F52" s="55"/>
      <c r="G52" s="48"/>
      <c r="H52" s="49"/>
    </row>
    <row r="53" spans="1:9">
      <c r="A53" s="369"/>
      <c r="B53" s="368"/>
      <c r="C53" s="369"/>
      <c r="D53" s="368"/>
      <c r="E53" s="369"/>
      <c r="F53" s="55"/>
      <c r="G53" s="48"/>
      <c r="H53" s="49"/>
    </row>
    <row r="54" spans="1:9">
      <c r="A54" s="370" t="s">
        <v>181</v>
      </c>
      <c r="B54" s="371">
        <f>IF(B48=0,0,B48/$C$52)</f>
        <v>0</v>
      </c>
      <c r="C54" s="368"/>
      <c r="D54" s="371">
        <f>IF(D48=0,0,D48/$E$52)</f>
        <v>0</v>
      </c>
      <c r="E54" s="368"/>
      <c r="F54" s="55"/>
      <c r="G54" s="48"/>
      <c r="H54" s="49"/>
    </row>
    <row r="55" spans="1:9">
      <c r="A55" s="370" t="s">
        <v>63</v>
      </c>
      <c r="B55" s="371">
        <f>IF(B49=0,0,B49/$C$52)</f>
        <v>0</v>
      </c>
      <c r="C55" s="368"/>
      <c r="D55" s="371">
        <f>IF(D49=0,0,D49/$E$52)</f>
        <v>0</v>
      </c>
      <c r="E55" s="368"/>
      <c r="F55" s="55"/>
      <c r="G55" s="48"/>
      <c r="H55" s="49"/>
    </row>
    <row r="56" spans="1:9">
      <c r="A56" s="370" t="s">
        <v>160</v>
      </c>
      <c r="B56" s="371">
        <f>IF(B50=0,0,B50/$C$52)</f>
        <v>0</v>
      </c>
      <c r="C56" s="368"/>
      <c r="D56" s="371">
        <f>IF(D50=0,0,D50/$E$52)</f>
        <v>0</v>
      </c>
      <c r="E56" s="368"/>
      <c r="F56" s="55"/>
      <c r="G56" s="48"/>
      <c r="H56" s="49"/>
    </row>
    <row r="57" spans="1:9">
      <c r="A57" s="370" t="s">
        <v>145</v>
      </c>
      <c r="B57" s="371">
        <f>IF(B51=0,0,B51/$C$52)</f>
        <v>0</v>
      </c>
      <c r="C57" s="368"/>
      <c r="D57" s="371">
        <f>IF(D51=0,0,D51/$E$52)</f>
        <v>0</v>
      </c>
      <c r="E57" s="368"/>
      <c r="F57" s="55"/>
      <c r="G57" s="65"/>
      <c r="H57" s="67"/>
    </row>
    <row r="58" spans="1:9">
      <c r="A58" s="366" t="s">
        <v>194</v>
      </c>
      <c r="B58" s="368"/>
      <c r="C58" s="372">
        <f>SUM(B54:B57)</f>
        <v>0</v>
      </c>
      <c r="D58" s="368"/>
      <c r="E58" s="372">
        <f>SUM(D54:D57)</f>
        <v>0</v>
      </c>
      <c r="F58" s="55"/>
      <c r="G58" s="65"/>
      <c r="H58" s="71"/>
    </row>
    <row r="59" spans="1:9">
      <c r="A59" s="75"/>
      <c r="B59" s="75"/>
      <c r="C59" s="75"/>
      <c r="D59" s="75"/>
      <c r="E59" s="75"/>
      <c r="F59" s="55"/>
      <c r="G59" s="35"/>
      <c r="H59" s="35"/>
    </row>
    <row r="60" spans="1:9">
      <c r="A60" s="373" t="s">
        <v>81</v>
      </c>
      <c r="B60" s="374"/>
      <c r="C60" s="81"/>
      <c r="D60" s="81"/>
      <c r="E60" s="81"/>
      <c r="F60" s="35"/>
      <c r="G60" s="35"/>
      <c r="H60" s="35"/>
      <c r="I60" s="82"/>
    </row>
    <row r="61" spans="1:9">
      <c r="A61" s="79"/>
      <c r="B61" s="80"/>
      <c r="C61" s="80"/>
      <c r="D61" s="81"/>
      <c r="E61" s="81"/>
      <c r="F61" s="35"/>
      <c r="G61" s="35"/>
      <c r="H61" s="35"/>
    </row>
    <row r="62" spans="1:9" s="82" customFormat="1"/>
    <row r="63" spans="1:9" s="82" customFormat="1"/>
    <row r="64" spans="1:9" s="82" customFormat="1" ht="14.25">
      <c r="A64" s="375"/>
      <c r="B64" s="376"/>
    </row>
    <row r="65" spans="1:3" s="82" customFormat="1" ht="14.25">
      <c r="A65" s="375"/>
      <c r="B65" s="376"/>
    </row>
    <row r="66" spans="1:3" s="82" customFormat="1" ht="14.25">
      <c r="A66" s="375"/>
      <c r="B66" s="376"/>
    </row>
    <row r="67" spans="1:3" s="82" customFormat="1" ht="14.25">
      <c r="A67" s="375"/>
      <c r="B67" s="376"/>
    </row>
    <row r="68" spans="1:3" s="82" customFormat="1" ht="14.25">
      <c r="A68" s="377"/>
      <c r="B68" s="376"/>
    </row>
    <row r="69" spans="1:3" s="82" customFormat="1" ht="14.25">
      <c r="A69" s="376"/>
      <c r="B69" s="376"/>
    </row>
    <row r="70" spans="1:3" s="82" customFormat="1" ht="14.25">
      <c r="A70" s="376"/>
      <c r="B70" s="376"/>
    </row>
    <row r="71" spans="1:3" s="82" customFormat="1" ht="14.25">
      <c r="A71" s="376"/>
      <c r="B71" s="376"/>
    </row>
    <row r="72" spans="1:3" s="82" customFormat="1" ht="14.25">
      <c r="A72" s="376"/>
      <c r="B72" s="376"/>
    </row>
    <row r="73" spans="1:3" s="82" customFormat="1" ht="14.25">
      <c r="A73" s="376"/>
      <c r="B73" s="376"/>
    </row>
    <row r="74" spans="1:3" s="82" customFormat="1" ht="14.25">
      <c r="A74" s="376"/>
      <c r="B74" s="376"/>
    </row>
    <row r="75" spans="1:3" s="82" customFormat="1" ht="14.25">
      <c r="A75" s="376"/>
      <c r="B75" s="376"/>
    </row>
    <row r="76" spans="1:3" s="82" customFormat="1" ht="14.25">
      <c r="A76" s="376"/>
      <c r="B76" s="378"/>
    </row>
    <row r="77" spans="1:3" s="82" customFormat="1" ht="14.25">
      <c r="A77" s="376"/>
      <c r="B77" s="376"/>
    </row>
    <row r="78" spans="1:3" s="82" customFormat="1" ht="14.25">
      <c r="B78" s="376"/>
    </row>
    <row r="79" spans="1:3" s="82" customFormat="1" ht="14.25">
      <c r="A79" s="376"/>
      <c r="B79" s="376"/>
      <c r="C79" s="376"/>
    </row>
    <row r="80" spans="1:3" s="82" customFormat="1" ht="14.25">
      <c r="A80" s="379"/>
      <c r="B80" s="376"/>
      <c r="C80" s="379"/>
    </row>
    <row r="81" spans="1:3" s="82" customFormat="1" ht="14.25">
      <c r="A81" s="376"/>
      <c r="B81" s="376"/>
      <c r="C81" s="376"/>
    </row>
    <row r="82" spans="1:3" s="82" customFormat="1" ht="14.25">
      <c r="A82" s="376"/>
      <c r="B82" s="376"/>
      <c r="C82" s="376"/>
    </row>
    <row r="83" spans="1:3" s="82" customFormat="1" ht="14.25">
      <c r="A83" s="376"/>
      <c r="B83" s="376"/>
      <c r="C83" s="376"/>
    </row>
    <row r="84" spans="1:3" s="82" customFormat="1" ht="14.25">
      <c r="A84" s="379"/>
      <c r="B84" s="376"/>
      <c r="C84" s="379"/>
    </row>
    <row r="85" spans="1:3" s="82" customFormat="1" ht="14.25">
      <c r="A85" s="379"/>
      <c r="B85" s="376"/>
      <c r="C85" s="379"/>
    </row>
    <row r="86" spans="1:3" s="82" customFormat="1" ht="14.25">
      <c r="A86" s="379"/>
      <c r="B86" s="376"/>
      <c r="C86" s="379"/>
    </row>
    <row r="87" spans="1:3" s="82" customFormat="1" ht="14.25">
      <c r="A87" s="376"/>
      <c r="B87" s="376"/>
    </row>
    <row r="88" spans="1:3" s="82" customFormat="1" ht="14.25">
      <c r="A88" s="376"/>
      <c r="B88" s="376"/>
    </row>
    <row r="89" spans="1:3" s="82" customFormat="1" ht="14.25">
      <c r="A89" s="376"/>
      <c r="B89" s="376"/>
    </row>
  </sheetData>
  <dataConsolidate/>
  <mergeCells count="8">
    <mergeCell ref="A18:B18"/>
    <mergeCell ref="A19:B19"/>
    <mergeCell ref="A25:B25"/>
    <mergeCell ref="A21:B21"/>
    <mergeCell ref="A20:B20"/>
    <mergeCell ref="A24:B24"/>
    <mergeCell ref="A23:B23"/>
    <mergeCell ref="A22:B22"/>
  </mergeCells>
  <phoneticPr fontId="7"/>
  <pageMargins left="0.59055118110236227" right="0.59055118110236227" top="0.59055118110236227" bottom="0.78740157480314965" header="0.39370078740157483" footer="0.19685039370078741"/>
  <headerFooter alignWithMargins="0">
    <oddFooter>&amp;L&amp;"Verdana,Regular"&amp;F-&amp;A
Atir b.v. ©&amp;C&amp;R&amp;"Verdana,Regular"printversie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6"/>
  <sheetViews>
    <sheetView showGridLines="0" showZeros="0" showOutlineSymbols="0" workbookViewId="0">
      <selection activeCell="H11" sqref="H11:AU11"/>
    </sheetView>
  </sheetViews>
  <sheetFormatPr defaultColWidth="11.42578125" defaultRowHeight="12.75"/>
  <cols>
    <col min="1" max="1" width="35.85546875" style="36" customWidth="1"/>
    <col min="2" max="2" width="16.140625" style="36" customWidth="1"/>
    <col min="3" max="3" width="19.28515625" style="36" bestFit="1" customWidth="1"/>
    <col min="4" max="4" width="2" style="36" customWidth="1"/>
    <col min="5" max="5" width="14.42578125" style="36" customWidth="1"/>
    <col min="6" max="6" width="10.7109375" style="36" customWidth="1"/>
    <col min="7" max="7" width="2" style="36" customWidth="1"/>
    <col min="8" max="8" width="15.28515625" style="36" bestFit="1" customWidth="1"/>
    <col min="9" max="9" width="10" style="36" bestFit="1" customWidth="1"/>
    <col min="10" max="10" width="2.140625" style="36" customWidth="1"/>
    <col min="11" max="11" width="15.28515625" style="36" bestFit="1" customWidth="1"/>
    <col min="12" max="12" width="10.42578125" style="82" bestFit="1" customWidth="1"/>
    <col min="13" max="13" width="4.85546875" style="36" bestFit="1" customWidth="1"/>
    <col min="14" max="14" width="15.28515625" style="36" bestFit="1" customWidth="1"/>
    <col min="15" max="15" width="10" style="36" customWidth="1"/>
    <col min="16" max="16" width="4.5703125" style="36" bestFit="1" customWidth="1"/>
    <col min="17" max="17" width="15.5703125" style="36" bestFit="1" customWidth="1"/>
    <col min="18" max="18" width="10.28515625" style="36" bestFit="1" customWidth="1"/>
    <col min="19" max="19" width="4.5703125" style="36" bestFit="1" customWidth="1"/>
    <col min="20" max="20" width="15.28515625" style="36" bestFit="1" customWidth="1"/>
    <col min="21" max="21" width="9.85546875" style="36" bestFit="1" customWidth="1"/>
    <col min="22" max="22" width="5.5703125" style="36" bestFit="1" customWidth="1"/>
    <col min="23" max="23" width="15.85546875" style="36" bestFit="1" customWidth="1"/>
    <col min="24" max="24" width="11.7109375" style="36" bestFit="1" customWidth="1"/>
    <col min="25" max="25" width="5.42578125" style="36" bestFit="1" customWidth="1"/>
    <col min="26" max="26" width="15.7109375" style="36" bestFit="1" customWidth="1"/>
    <col min="27" max="27" width="11.28515625" style="36" bestFit="1" customWidth="1"/>
    <col min="28" max="28" width="5.7109375" style="36" bestFit="1" customWidth="1"/>
    <col min="29" max="29" width="15.5703125" style="36" bestFit="1" customWidth="1"/>
    <col min="30" max="30" width="11.140625" style="36" bestFit="1" customWidth="1"/>
    <col min="31" max="31" width="5.5703125" style="36" bestFit="1" customWidth="1"/>
    <col min="32" max="32" width="15.7109375" style="36" bestFit="1" customWidth="1"/>
    <col min="33" max="33" width="11.28515625" style="36" bestFit="1" customWidth="1"/>
    <col min="34" max="34" width="5.5703125" style="36" bestFit="1" customWidth="1"/>
    <col min="35" max="35" width="15.85546875" style="36" bestFit="1" customWidth="1"/>
    <col min="36" max="36" width="12" style="36" customWidth="1"/>
    <col min="37" max="37" width="8" style="36" customWidth="1"/>
    <col min="38" max="38" width="15.28515625" style="36" bestFit="1" customWidth="1"/>
    <col min="39" max="39" width="9.85546875" style="36" bestFit="1" customWidth="1"/>
    <col min="40" max="42" width="1.140625" style="36" bestFit="1" customWidth="1"/>
    <col min="43" max="16384" width="11.42578125" style="36"/>
  </cols>
  <sheetData>
    <row r="1" spans="1:39">
      <c r="A1" s="247"/>
      <c r="B1" s="248"/>
      <c r="C1" s="249"/>
      <c r="D1" s="248"/>
      <c r="E1" s="250"/>
      <c r="F1" s="251"/>
      <c r="H1" s="250"/>
      <c r="I1" s="251"/>
      <c r="K1" s="250"/>
      <c r="L1" s="251"/>
      <c r="M1" s="250"/>
      <c r="N1" s="250"/>
      <c r="O1" s="251"/>
      <c r="P1" s="248"/>
      <c r="Q1" s="250"/>
      <c r="R1" s="251"/>
      <c r="S1" s="250"/>
      <c r="T1" s="250"/>
      <c r="U1" s="251"/>
      <c r="V1" s="250"/>
      <c r="W1" s="250"/>
      <c r="X1" s="251"/>
      <c r="Y1" s="248"/>
      <c r="Z1" s="250"/>
      <c r="AA1" s="251"/>
      <c r="AB1" s="250"/>
      <c r="AC1" s="250"/>
      <c r="AD1" s="251"/>
      <c r="AE1" s="250"/>
      <c r="AF1" s="250"/>
      <c r="AG1" s="251"/>
      <c r="AH1" s="250"/>
      <c r="AI1" s="250"/>
      <c r="AJ1" s="251"/>
      <c r="AK1" s="250"/>
    </row>
    <row r="2" spans="1:39" ht="18">
      <c r="A2" s="252" t="s">
        <v>85</v>
      </c>
      <c r="B2" s="253" t="str">
        <f>'1-Contractblad dag'!B3</f>
        <v>Openbaar Onderwijs Zwolle en Regio</v>
      </c>
      <c r="C2" s="249"/>
      <c r="D2" s="248"/>
      <c r="E2" s="254"/>
      <c r="F2" s="255"/>
      <c r="H2" s="254"/>
      <c r="I2" s="255"/>
      <c r="K2" s="254"/>
      <c r="L2" s="255"/>
      <c r="M2" s="250"/>
      <c r="N2" s="254"/>
      <c r="O2" s="255"/>
      <c r="P2" s="248"/>
      <c r="Q2" s="254"/>
      <c r="R2" s="255"/>
      <c r="S2" s="250"/>
      <c r="T2" s="254"/>
      <c r="U2" s="255"/>
      <c r="V2" s="250"/>
      <c r="W2" s="254"/>
      <c r="X2" s="255"/>
      <c r="Y2" s="248"/>
      <c r="Z2" s="254"/>
      <c r="AA2" s="255"/>
      <c r="AB2" s="250"/>
      <c r="AC2" s="254"/>
      <c r="AD2" s="255"/>
      <c r="AE2" s="250"/>
      <c r="AF2" s="254"/>
      <c r="AG2" s="255"/>
      <c r="AH2" s="250"/>
      <c r="AI2" s="254"/>
      <c r="AJ2" s="255"/>
      <c r="AK2" s="250"/>
    </row>
    <row r="3" spans="1:39" ht="15">
      <c r="A3" s="252" t="s">
        <v>44</v>
      </c>
      <c r="B3" s="152" t="s">
        <v>49</v>
      </c>
      <c r="C3" s="256"/>
      <c r="D3" s="257"/>
    </row>
    <row r="4" spans="1:39" ht="15">
      <c r="A4" s="252" t="s">
        <v>227</v>
      </c>
      <c r="B4" s="253" t="str">
        <f>'1-Contractblad dag'!B5</f>
        <v>diversen</v>
      </c>
      <c r="C4" s="256"/>
      <c r="D4" s="257"/>
    </row>
    <row r="5" spans="1:39" ht="15">
      <c r="A5" s="252" t="s">
        <v>115</v>
      </c>
      <c r="B5" s="253" t="str">
        <f>'1-Contractblad dag'!B6</f>
        <v>OOZ-EA-NVB-2015</v>
      </c>
      <c r="C5" s="256"/>
      <c r="D5" s="257"/>
    </row>
    <row r="6" spans="1:39" s="10" customFormat="1" ht="15">
      <c r="A6" s="252" t="s">
        <v>172</v>
      </c>
      <c r="B6" s="253" t="str">
        <f>'1-Contractblad dag'!B7</f>
        <v>Atir</v>
      </c>
      <c r="C6" s="256"/>
      <c r="D6" s="257"/>
    </row>
    <row r="7" spans="1:39" ht="15">
      <c r="A7" s="252" t="s">
        <v>36</v>
      </c>
      <c r="B7" s="200">
        <f>'1-Contractblad dag'!B8</f>
        <v>2015</v>
      </c>
      <c r="C7" s="256"/>
      <c r="D7" s="257"/>
    </row>
    <row r="8" spans="1:39" ht="15">
      <c r="A8" s="252"/>
      <c r="B8" s="152"/>
      <c r="C8" s="256"/>
      <c r="D8" s="257"/>
      <c r="E8" s="258"/>
      <c r="F8" s="259"/>
      <c r="H8" s="258"/>
      <c r="I8" s="259"/>
      <c r="K8" s="260"/>
      <c r="L8" s="259"/>
      <c r="M8" s="250"/>
      <c r="N8" s="260"/>
      <c r="O8" s="259"/>
      <c r="P8" s="257"/>
      <c r="Q8" s="258"/>
      <c r="R8" s="259"/>
      <c r="S8" s="250"/>
      <c r="T8" s="260"/>
      <c r="U8" s="259"/>
      <c r="V8" s="250"/>
      <c r="W8" s="260"/>
      <c r="X8" s="259"/>
      <c r="Y8" s="257"/>
      <c r="Z8" s="258"/>
      <c r="AA8" s="259"/>
      <c r="AB8" s="250"/>
      <c r="AC8" s="260"/>
      <c r="AD8" s="259"/>
      <c r="AE8" s="250"/>
      <c r="AF8" s="260"/>
      <c r="AG8" s="259"/>
      <c r="AH8" s="250"/>
      <c r="AI8" s="260"/>
      <c r="AJ8" s="259"/>
      <c r="AK8" s="250"/>
    </row>
    <row r="9" spans="1:39" s="265" customFormat="1" ht="30.75" customHeight="1">
      <c r="A9" s="261" t="s">
        <v>77</v>
      </c>
      <c r="B9" s="262"/>
      <c r="C9" s="263"/>
      <c r="D9" s="264"/>
      <c r="E9" s="553" t="s">
        <v>97</v>
      </c>
      <c r="F9" s="554"/>
      <c r="H9" s="553" t="s">
        <v>66</v>
      </c>
      <c r="I9" s="554"/>
      <c r="K9" s="553" t="s">
        <v>42</v>
      </c>
      <c r="L9" s="554"/>
      <c r="M9" s="266"/>
      <c r="N9" s="553" t="s">
        <v>32</v>
      </c>
      <c r="O9" s="555"/>
      <c r="P9" s="264"/>
      <c r="Q9" s="553" t="s">
        <v>106</v>
      </c>
      <c r="R9" s="554"/>
      <c r="S9" s="266"/>
      <c r="T9" s="553" t="s">
        <v>108</v>
      </c>
      <c r="U9" s="555"/>
      <c r="V9" s="266"/>
      <c r="W9" s="553" t="s">
        <v>109</v>
      </c>
      <c r="X9" s="555"/>
      <c r="Y9" s="264"/>
      <c r="Z9" s="553" t="s">
        <v>74</v>
      </c>
      <c r="AA9" s="554"/>
      <c r="AB9" s="266"/>
      <c r="AC9" s="553" t="s">
        <v>92</v>
      </c>
      <c r="AD9" s="555"/>
      <c r="AE9" s="266"/>
      <c r="AF9" s="553" t="s">
        <v>93</v>
      </c>
      <c r="AG9" s="555"/>
      <c r="AH9" s="266"/>
      <c r="AI9" s="553" t="s">
        <v>51</v>
      </c>
      <c r="AJ9" s="555"/>
      <c r="AK9" s="266"/>
      <c r="AL9" s="553" t="s">
        <v>232</v>
      </c>
      <c r="AM9" s="555"/>
    </row>
    <row r="10" spans="1:39">
      <c r="A10" s="267"/>
      <c r="B10" s="268" t="s">
        <v>162</v>
      </c>
      <c r="C10" s="269" t="s">
        <v>162</v>
      </c>
      <c r="D10" s="257"/>
      <c r="E10" s="7"/>
      <c r="F10" s="270"/>
      <c r="H10" s="7"/>
      <c r="I10" s="270"/>
      <c r="K10" s="1"/>
      <c r="L10" s="270"/>
      <c r="M10" s="250"/>
      <c r="N10" s="1"/>
      <c r="O10" s="270"/>
      <c r="P10" s="257"/>
      <c r="Q10" s="7"/>
      <c r="R10" s="270"/>
      <c r="S10" s="250"/>
      <c r="T10" s="1"/>
      <c r="U10" s="270"/>
      <c r="V10" s="250"/>
      <c r="W10" s="1"/>
      <c r="X10" s="270"/>
      <c r="Y10" s="257"/>
      <c r="Z10" s="7"/>
      <c r="AA10" s="270"/>
      <c r="AB10" s="250"/>
      <c r="AC10" s="1"/>
      <c r="AD10" s="270"/>
      <c r="AE10" s="250"/>
      <c r="AF10" s="1"/>
      <c r="AG10" s="270"/>
      <c r="AH10" s="250"/>
      <c r="AI10" s="1"/>
      <c r="AJ10" s="270"/>
      <c r="AK10" s="250"/>
      <c r="AL10" s="1"/>
      <c r="AM10" s="270"/>
    </row>
    <row r="11" spans="1:39">
      <c r="A11" s="267" t="s">
        <v>113</v>
      </c>
      <c r="B11" s="271"/>
      <c r="C11" s="272"/>
      <c r="D11" s="257"/>
      <c r="E11" s="273"/>
      <c r="F11" s="3"/>
      <c r="H11" s="273"/>
      <c r="I11" s="3"/>
      <c r="K11" s="273"/>
      <c r="L11" s="3"/>
      <c r="M11" s="250"/>
      <c r="N11" s="273"/>
      <c r="O11" s="3"/>
      <c r="P11" s="257"/>
      <c r="Q11" s="273"/>
      <c r="R11" s="3"/>
      <c r="S11" s="250"/>
      <c r="T11" s="273"/>
      <c r="U11" s="3"/>
      <c r="V11" s="250"/>
      <c r="W11" s="273"/>
      <c r="X11" s="3"/>
      <c r="Y11" s="257"/>
      <c r="Z11" s="273"/>
      <c r="AA11" s="3"/>
      <c r="AB11" s="250"/>
      <c r="AC11" s="273"/>
      <c r="AD11" s="3"/>
      <c r="AE11" s="250"/>
      <c r="AF11" s="273"/>
      <c r="AG11" s="3"/>
      <c r="AH11" s="250"/>
      <c r="AI11" s="274"/>
      <c r="AJ11" s="3"/>
      <c r="AK11" s="250"/>
      <c r="AL11" s="2"/>
      <c r="AM11" s="3"/>
    </row>
    <row r="12" spans="1:39">
      <c r="A12" s="267" t="s">
        <v>52</v>
      </c>
      <c r="B12" s="275"/>
      <c r="C12" s="276" t="s">
        <v>176</v>
      </c>
      <c r="D12" s="257"/>
      <c r="E12" s="4"/>
      <c r="F12" s="3"/>
      <c r="H12" s="4"/>
      <c r="I12" s="3"/>
      <c r="K12" s="4"/>
      <c r="L12" s="3"/>
      <c r="M12" s="250"/>
      <c r="N12" s="4"/>
      <c r="O12" s="3"/>
      <c r="P12" s="257"/>
      <c r="Q12" s="4"/>
      <c r="R12" s="3"/>
      <c r="S12" s="250"/>
      <c r="T12" s="4"/>
      <c r="U12" s="3"/>
      <c r="V12" s="250"/>
      <c r="W12" s="4"/>
      <c r="X12" s="3"/>
      <c r="Y12" s="257"/>
      <c r="Z12" s="4"/>
      <c r="AA12" s="3"/>
      <c r="AB12" s="250"/>
      <c r="AC12" s="4"/>
      <c r="AD12" s="3"/>
      <c r="AE12" s="250"/>
      <c r="AF12" s="4"/>
      <c r="AG12" s="3"/>
      <c r="AH12" s="250"/>
      <c r="AI12" s="277">
        <f>AI11*5%</f>
        <v>0</v>
      </c>
      <c r="AJ12" s="3"/>
      <c r="AK12" s="250"/>
      <c r="AL12" s="4"/>
      <c r="AM12" s="3"/>
    </row>
    <row r="13" spans="1:39">
      <c r="A13" s="267" t="s">
        <v>128</v>
      </c>
      <c r="B13" s="275"/>
      <c r="C13" s="276" t="s">
        <v>176</v>
      </c>
      <c r="D13" s="257"/>
      <c r="E13" s="4"/>
      <c r="F13" s="3"/>
      <c r="H13" s="4"/>
      <c r="I13" s="3"/>
      <c r="K13" s="4"/>
      <c r="L13" s="3"/>
      <c r="M13" s="250"/>
      <c r="N13" s="4"/>
      <c r="O13" s="3"/>
      <c r="P13" s="257"/>
      <c r="Q13" s="4"/>
      <c r="R13" s="3"/>
      <c r="S13" s="250"/>
      <c r="T13" s="4"/>
      <c r="U13" s="3"/>
      <c r="V13" s="250"/>
      <c r="W13" s="4"/>
      <c r="X13" s="3"/>
      <c r="Y13" s="257"/>
      <c r="Z13" s="4"/>
      <c r="AA13" s="3"/>
      <c r="AB13" s="250"/>
      <c r="AC13" s="4"/>
      <c r="AD13" s="3"/>
      <c r="AE13" s="250"/>
      <c r="AF13" s="4"/>
      <c r="AG13" s="3"/>
      <c r="AH13" s="250"/>
      <c r="AI13" s="277"/>
      <c r="AJ13" s="3"/>
      <c r="AK13" s="250"/>
      <c r="AL13" s="4"/>
      <c r="AM13" s="3"/>
    </row>
    <row r="14" spans="1:39" s="82" customFormat="1">
      <c r="A14" s="278" t="s">
        <v>94</v>
      </c>
      <c r="B14" s="279"/>
      <c r="C14" s="280"/>
      <c r="D14" s="257"/>
      <c r="E14" s="5"/>
      <c r="F14" s="3"/>
      <c r="H14" s="5"/>
      <c r="I14" s="3"/>
      <c r="K14" s="5"/>
      <c r="L14" s="3"/>
      <c r="M14" s="250"/>
      <c r="N14" s="5"/>
      <c r="O14" s="3"/>
      <c r="P14" s="257"/>
      <c r="Q14" s="5"/>
      <c r="R14" s="3"/>
      <c r="S14" s="250"/>
      <c r="T14" s="5"/>
      <c r="U14" s="3"/>
      <c r="V14" s="250"/>
      <c r="W14" s="5"/>
      <c r="X14" s="3"/>
      <c r="Y14" s="257"/>
      <c r="Z14" s="5"/>
      <c r="AA14" s="3"/>
      <c r="AB14" s="250"/>
      <c r="AC14" s="5"/>
      <c r="AD14" s="3"/>
      <c r="AE14" s="250"/>
      <c r="AF14" s="5"/>
      <c r="AG14" s="3"/>
      <c r="AH14" s="250"/>
      <c r="AI14" s="277">
        <f>AI11*10%</f>
        <v>0</v>
      </c>
      <c r="AJ14" s="3"/>
      <c r="AK14" s="250"/>
      <c r="AL14" s="5"/>
      <c r="AM14" s="3"/>
    </row>
    <row r="15" spans="1:39">
      <c r="A15" s="281" t="s">
        <v>43</v>
      </c>
      <c r="B15" s="279"/>
      <c r="C15" s="280"/>
      <c r="D15" s="257"/>
      <c r="E15" s="6">
        <f>SUM(E11:E14)</f>
        <v>0</v>
      </c>
      <c r="F15" s="3"/>
      <c r="H15" s="6">
        <f>SUM(H11:H14)</f>
        <v>0</v>
      </c>
      <c r="I15" s="3"/>
      <c r="K15" s="6">
        <f>SUM(K11:K14)</f>
        <v>0</v>
      </c>
      <c r="L15" s="3"/>
      <c r="M15" s="250"/>
      <c r="N15" s="6">
        <f>SUM(N11:N14)</f>
        <v>0</v>
      </c>
      <c r="O15" s="3"/>
      <c r="P15" s="257"/>
      <c r="Q15" s="6">
        <f>SUM(Q11:Q14)</f>
        <v>0</v>
      </c>
      <c r="R15" s="3"/>
      <c r="S15" s="250"/>
      <c r="T15" s="6">
        <f>SUM(T11:T14)</f>
        <v>0</v>
      </c>
      <c r="U15" s="3"/>
      <c r="V15" s="250"/>
      <c r="W15" s="6">
        <f>SUM(W11:W14)</f>
        <v>0</v>
      </c>
      <c r="X15" s="3"/>
      <c r="Y15" s="257"/>
      <c r="Z15" s="6">
        <f>SUM(Z11:Z14)</f>
        <v>0</v>
      </c>
      <c r="AA15" s="3"/>
      <c r="AB15" s="250"/>
      <c r="AC15" s="6">
        <f>SUM(AC11:AC14)</f>
        <v>0</v>
      </c>
      <c r="AD15" s="3"/>
      <c r="AE15" s="250"/>
      <c r="AF15" s="6">
        <f>SUM(AF11:AF14)</f>
        <v>0</v>
      </c>
      <c r="AG15" s="3"/>
      <c r="AH15" s="250"/>
      <c r="AI15" s="6">
        <f>SUM(AI11:AI14)</f>
        <v>0</v>
      </c>
      <c r="AJ15" s="3"/>
      <c r="AK15" s="250"/>
      <c r="AL15" s="6">
        <f>SUM(AL11:AL14)</f>
        <v>0</v>
      </c>
      <c r="AM15" s="3"/>
    </row>
    <row r="16" spans="1:39">
      <c r="A16" s="278"/>
      <c r="B16" s="282"/>
      <c r="C16" s="283"/>
      <c r="D16" s="257"/>
      <c r="E16" s="1"/>
      <c r="F16" s="3"/>
      <c r="H16" s="1"/>
      <c r="I16" s="3"/>
      <c r="K16" s="1"/>
      <c r="L16" s="3"/>
      <c r="M16" s="250"/>
      <c r="N16" s="1"/>
      <c r="O16" s="3"/>
      <c r="P16" s="257"/>
      <c r="Q16" s="1"/>
      <c r="R16" s="3"/>
      <c r="S16" s="250"/>
      <c r="T16" s="1"/>
      <c r="U16" s="3"/>
      <c r="V16" s="250"/>
      <c r="W16" s="1"/>
      <c r="X16" s="3"/>
      <c r="Y16" s="257"/>
      <c r="Z16" s="1"/>
      <c r="AA16" s="3"/>
      <c r="AB16" s="250"/>
      <c r="AC16" s="1"/>
      <c r="AD16" s="3"/>
      <c r="AE16" s="250"/>
      <c r="AF16" s="1"/>
      <c r="AG16" s="3"/>
      <c r="AH16" s="250"/>
      <c r="AI16" s="1"/>
      <c r="AJ16" s="3"/>
      <c r="AK16" s="250"/>
      <c r="AL16" s="1"/>
      <c r="AM16" s="3"/>
    </row>
    <row r="17" spans="1:39">
      <c r="A17" s="284" t="s">
        <v>154</v>
      </c>
      <c r="B17" s="285"/>
      <c r="C17" s="286"/>
      <c r="D17" s="257"/>
      <c r="E17" s="5">
        <f>$C17*E15</f>
        <v>0</v>
      </c>
      <c r="F17" s="3"/>
      <c r="H17" s="5">
        <f>$C17*H15</f>
        <v>0</v>
      </c>
      <c r="I17" s="3"/>
      <c r="K17" s="5">
        <f>$C17*K15</f>
        <v>0</v>
      </c>
      <c r="L17" s="3"/>
      <c r="M17" s="250"/>
      <c r="N17" s="5">
        <f>$C17*N15</f>
        <v>0</v>
      </c>
      <c r="O17" s="3"/>
      <c r="P17" s="257"/>
      <c r="Q17" s="5">
        <f>$C17*Q15</f>
        <v>0</v>
      </c>
      <c r="R17" s="3"/>
      <c r="S17" s="250"/>
      <c r="T17" s="5">
        <f>$C17*T15</f>
        <v>0</v>
      </c>
      <c r="U17" s="3"/>
      <c r="V17" s="250"/>
      <c r="W17" s="5">
        <f>$C17*W15</f>
        <v>0</v>
      </c>
      <c r="X17" s="3"/>
      <c r="Y17" s="257"/>
      <c r="Z17" s="5">
        <f>$C17*Z15</f>
        <v>0</v>
      </c>
      <c r="AA17" s="3"/>
      <c r="AB17" s="250"/>
      <c r="AC17" s="5">
        <f>$C17*AC15</f>
        <v>0</v>
      </c>
      <c r="AD17" s="3"/>
      <c r="AE17" s="250"/>
      <c r="AF17" s="5">
        <f>$C17*AF15</f>
        <v>0</v>
      </c>
      <c r="AG17" s="3"/>
      <c r="AH17" s="250"/>
      <c r="AI17" s="5">
        <f>$C17*AI15</f>
        <v>0</v>
      </c>
      <c r="AJ17" s="3"/>
      <c r="AK17" s="250"/>
      <c r="AL17" s="5">
        <f>$C17*AL15</f>
        <v>0</v>
      </c>
      <c r="AM17" s="3"/>
    </row>
    <row r="18" spans="1:39" s="82" customFormat="1">
      <c r="A18" s="284" t="s">
        <v>231</v>
      </c>
      <c r="B18" s="285"/>
      <c r="C18" s="286"/>
      <c r="D18" s="257"/>
      <c r="E18" s="5">
        <f>$C18*E15</f>
        <v>0</v>
      </c>
      <c r="F18" s="3"/>
      <c r="H18" s="5">
        <f>$C18*H15</f>
        <v>0</v>
      </c>
      <c r="I18" s="3"/>
      <c r="K18" s="5">
        <f>$C18*K15</f>
        <v>0</v>
      </c>
      <c r="L18" s="3"/>
      <c r="M18" s="250"/>
      <c r="N18" s="5">
        <f>$C18*N15</f>
        <v>0</v>
      </c>
      <c r="O18" s="3"/>
      <c r="P18" s="257"/>
      <c r="Q18" s="5">
        <f>$C18*Q15</f>
        <v>0</v>
      </c>
      <c r="R18" s="3"/>
      <c r="S18" s="250"/>
      <c r="T18" s="5">
        <f>$C18*T15</f>
        <v>0</v>
      </c>
      <c r="U18" s="3"/>
      <c r="V18" s="250"/>
      <c r="W18" s="5">
        <f>$C18*W15</f>
        <v>0</v>
      </c>
      <c r="X18" s="3"/>
      <c r="Y18" s="257"/>
      <c r="Z18" s="5">
        <f>$C18*Z15</f>
        <v>0</v>
      </c>
      <c r="AA18" s="3"/>
      <c r="AB18" s="250"/>
      <c r="AC18" s="5">
        <f>$C18*AC15</f>
        <v>0</v>
      </c>
      <c r="AD18" s="3"/>
      <c r="AE18" s="250"/>
      <c r="AF18" s="5">
        <f>$C18*AF15</f>
        <v>0</v>
      </c>
      <c r="AG18" s="3"/>
      <c r="AH18" s="250"/>
      <c r="AI18" s="5">
        <f>$C18*AI15</f>
        <v>0</v>
      </c>
      <c r="AJ18" s="3"/>
      <c r="AK18" s="250"/>
      <c r="AL18" s="5">
        <f>$C18*AL15</f>
        <v>0</v>
      </c>
      <c r="AM18" s="3"/>
    </row>
    <row r="19" spans="1:39">
      <c r="A19" s="281" t="s">
        <v>146</v>
      </c>
      <c r="B19" s="287"/>
      <c r="C19" s="280"/>
      <c r="D19" s="257"/>
      <c r="E19" s="6">
        <f>SUM(E15:E18)</f>
        <v>0</v>
      </c>
      <c r="F19" s="288">
        <f>IF(E19=0,0,E19/E$47)</f>
        <v>0</v>
      </c>
      <c r="H19" s="6">
        <f>SUM(H15:H18)</f>
        <v>0</v>
      </c>
      <c r="I19" s="288">
        <f>IF(H19=0,0,H19/H$47)</f>
        <v>0</v>
      </c>
      <c r="K19" s="6">
        <f>SUM(K15:K18)</f>
        <v>0</v>
      </c>
      <c r="L19" s="288">
        <f>IF(K19=0,0,K19/K$47)</f>
        <v>0</v>
      </c>
      <c r="M19" s="250"/>
      <c r="N19" s="6">
        <f>SUM(N15:N18)</f>
        <v>0</v>
      </c>
      <c r="O19" s="288">
        <f>IF(N19=0,0,N19/N$47)</f>
        <v>0</v>
      </c>
      <c r="P19" s="257"/>
      <c r="Q19" s="6">
        <f>SUM(Q15:Q18)</f>
        <v>0</v>
      </c>
      <c r="R19" s="288">
        <f>IF(Q19=0,0,Q19/Q$47)</f>
        <v>0</v>
      </c>
      <c r="S19" s="250"/>
      <c r="T19" s="6">
        <f>SUM(T15:T18)</f>
        <v>0</v>
      </c>
      <c r="U19" s="288">
        <f>IF(T19=0,0,T19/T$47)</f>
        <v>0</v>
      </c>
      <c r="V19" s="250"/>
      <c r="W19" s="6">
        <f>SUM(W15:W18)</f>
        <v>0</v>
      </c>
      <c r="X19" s="288">
        <f>IF(W19=0,0,W19/W$47)</f>
        <v>0</v>
      </c>
      <c r="Y19" s="257"/>
      <c r="Z19" s="6">
        <f>SUM(Z15:Z18)</f>
        <v>0</v>
      </c>
      <c r="AA19" s="288">
        <f>IF(Z19=0,0,Z19/Z$47)</f>
        <v>0</v>
      </c>
      <c r="AB19" s="250"/>
      <c r="AC19" s="6">
        <f>SUM(AC15:AC18)</f>
        <v>0</v>
      </c>
      <c r="AD19" s="288">
        <f>IF(AC19=0,0,AC19/AC$47)</f>
        <v>0</v>
      </c>
      <c r="AE19" s="250"/>
      <c r="AF19" s="6">
        <f>SUM(AF15:AF18)</f>
        <v>0</v>
      </c>
      <c r="AG19" s="288">
        <f>IF(AF19=0,0,AF19/AF$47)</f>
        <v>0</v>
      </c>
      <c r="AH19" s="250"/>
      <c r="AI19" s="6">
        <f>SUM(AI15:AI18)</f>
        <v>0</v>
      </c>
      <c r="AJ19" s="288">
        <f>IF(AI19=0,0,AI19/AI$47)</f>
        <v>0</v>
      </c>
      <c r="AK19" s="250"/>
      <c r="AL19" s="6">
        <f>SUM(AL15:AL18)</f>
        <v>0</v>
      </c>
      <c r="AM19" s="288">
        <f>IF(AL19=0,0,AL19/AL$47)</f>
        <v>0</v>
      </c>
    </row>
    <row r="20" spans="1:39">
      <c r="A20" s="278"/>
      <c r="B20" s="282"/>
      <c r="C20" s="283"/>
      <c r="D20" s="257"/>
      <c r="E20" s="1"/>
      <c r="F20" s="3"/>
      <c r="H20" s="1"/>
      <c r="I20" s="3"/>
      <c r="K20" s="1"/>
      <c r="L20" s="3"/>
      <c r="M20" s="250"/>
      <c r="N20" s="1"/>
      <c r="O20" s="3"/>
      <c r="P20" s="257"/>
      <c r="Q20" s="1"/>
      <c r="R20" s="3"/>
      <c r="S20" s="250"/>
      <c r="T20" s="1"/>
      <c r="U20" s="3"/>
      <c r="V20" s="250"/>
      <c r="W20" s="1"/>
      <c r="X20" s="3"/>
      <c r="Y20" s="257"/>
      <c r="Z20" s="1"/>
      <c r="AA20" s="3"/>
      <c r="AB20" s="250"/>
      <c r="AC20" s="1"/>
      <c r="AD20" s="3"/>
      <c r="AE20" s="250"/>
      <c r="AF20" s="1"/>
      <c r="AG20" s="3"/>
      <c r="AH20" s="250"/>
      <c r="AI20" s="1"/>
      <c r="AJ20" s="3"/>
      <c r="AK20" s="250"/>
      <c r="AL20" s="1"/>
      <c r="AM20" s="3"/>
    </row>
    <row r="21" spans="1:39" s="245" customFormat="1">
      <c r="A21" s="289" t="s">
        <v>158</v>
      </c>
      <c r="B21" s="285"/>
      <c r="C21" s="283"/>
      <c r="D21" s="290"/>
      <c r="E21" s="291">
        <f>E15*0.9508</f>
        <v>0</v>
      </c>
      <c r="F21" s="292"/>
      <c r="H21" s="291">
        <f>H15*0.9508</f>
        <v>0</v>
      </c>
      <c r="I21" s="292"/>
      <c r="K21" s="291">
        <f>K15*0.9508</f>
        <v>0</v>
      </c>
      <c r="L21" s="292"/>
      <c r="M21" s="293"/>
      <c r="N21" s="291">
        <f>N15*0.9508</f>
        <v>0</v>
      </c>
      <c r="O21" s="292"/>
      <c r="P21" s="290"/>
      <c r="Q21" s="291">
        <f>Q15*0.9508</f>
        <v>0</v>
      </c>
      <c r="R21" s="292"/>
      <c r="S21" s="293"/>
      <c r="T21" s="291">
        <f>T15*0.9508</f>
        <v>0</v>
      </c>
      <c r="U21" s="292"/>
      <c r="V21" s="293"/>
      <c r="W21" s="291">
        <f>W15*0.9508</f>
        <v>0</v>
      </c>
      <c r="X21" s="292"/>
      <c r="Y21" s="290"/>
      <c r="Z21" s="291">
        <f>Z15*0.9508</f>
        <v>0</v>
      </c>
      <c r="AA21" s="292"/>
      <c r="AB21" s="293"/>
      <c r="AC21" s="291">
        <f>AC15*0.9508</f>
        <v>0</v>
      </c>
      <c r="AD21" s="292"/>
      <c r="AE21" s="293"/>
      <c r="AF21" s="291">
        <f>AF15*0.9508</f>
        <v>0</v>
      </c>
      <c r="AG21" s="292"/>
      <c r="AH21" s="293"/>
      <c r="AI21" s="291">
        <f>AI15*0.9508</f>
        <v>0</v>
      </c>
      <c r="AJ21" s="292"/>
      <c r="AK21" s="293"/>
      <c r="AL21" s="291">
        <f>AL15*0.9508</f>
        <v>0</v>
      </c>
      <c r="AM21" s="292"/>
    </row>
    <row r="22" spans="1:39">
      <c r="A22" s="284" t="s">
        <v>182</v>
      </c>
      <c r="B22" s="285"/>
      <c r="C22" s="294" t="s">
        <v>129</v>
      </c>
      <c r="D22" s="257"/>
      <c r="E22" s="5">
        <f>E21*'4-Premies en opslagen'!$C25</f>
        <v>0</v>
      </c>
      <c r="F22" s="3"/>
      <c r="H22" s="5">
        <f>H21*'4-Premies en opslagen'!$C25</f>
        <v>0</v>
      </c>
      <c r="I22" s="3"/>
      <c r="K22" s="5">
        <f>K21*'4-Premies en opslagen'!$C25</f>
        <v>0</v>
      </c>
      <c r="L22" s="3"/>
      <c r="M22" s="250"/>
      <c r="N22" s="5">
        <f>N21*'4-Premies en opslagen'!$C25</f>
        <v>0</v>
      </c>
      <c r="O22" s="3"/>
      <c r="P22" s="257"/>
      <c r="Q22" s="5">
        <f>Q21*'4-Premies en opslagen'!$C25</f>
        <v>0</v>
      </c>
      <c r="R22" s="3"/>
      <c r="S22" s="250"/>
      <c r="T22" s="5">
        <f>T21*'4-Premies en opslagen'!$C25</f>
        <v>0</v>
      </c>
      <c r="U22" s="3"/>
      <c r="V22" s="250"/>
      <c r="W22" s="5">
        <f>W21*'4-Premies en opslagen'!$C25</f>
        <v>0</v>
      </c>
      <c r="X22" s="3"/>
      <c r="Y22" s="257"/>
      <c r="Z22" s="5">
        <f>Z21*'4-Premies en opslagen'!$C25</f>
        <v>0</v>
      </c>
      <c r="AA22" s="3"/>
      <c r="AB22" s="250"/>
      <c r="AC22" s="5">
        <f>AC21*'4-Premies en opslagen'!$C25</f>
        <v>0</v>
      </c>
      <c r="AD22" s="3"/>
      <c r="AE22" s="250"/>
      <c r="AF22" s="5">
        <f>AF21*'4-Premies en opslagen'!$C25</f>
        <v>0</v>
      </c>
      <c r="AG22" s="3"/>
      <c r="AH22" s="250"/>
      <c r="AI22" s="5">
        <f>AI21*'4-Premies en opslagen'!$C25</f>
        <v>0</v>
      </c>
      <c r="AJ22" s="3"/>
      <c r="AK22" s="250"/>
      <c r="AL22" s="5">
        <f>AL21*'4-Premies en opslagen'!$C25</f>
        <v>0</v>
      </c>
      <c r="AM22" s="3"/>
    </row>
    <row r="23" spans="1:39">
      <c r="A23" s="281" t="s">
        <v>177</v>
      </c>
      <c r="B23" s="287"/>
      <c r="C23" s="280"/>
      <c r="D23" s="257"/>
      <c r="E23" s="6">
        <f>E22+E19</f>
        <v>0</v>
      </c>
      <c r="F23" s="288">
        <f>IF(E23=0,0,E23/E$47)</f>
        <v>0</v>
      </c>
      <c r="H23" s="6">
        <f>H22+H19</f>
        <v>0</v>
      </c>
      <c r="I23" s="288">
        <f>IF(H23=0,0,H23/H$47)</f>
        <v>0</v>
      </c>
      <c r="K23" s="6">
        <f>K22+K19</f>
        <v>0</v>
      </c>
      <c r="L23" s="288">
        <f>IF(K23=0,0,K23/K$47)</f>
        <v>0</v>
      </c>
      <c r="M23" s="250"/>
      <c r="N23" s="6">
        <f>N22+N19</f>
        <v>0</v>
      </c>
      <c r="O23" s="288">
        <f>IF(N23=0,0,N23/N$47)</f>
        <v>0</v>
      </c>
      <c r="P23" s="257"/>
      <c r="Q23" s="6">
        <f>Q22+Q19</f>
        <v>0</v>
      </c>
      <c r="R23" s="288">
        <f>IF(Q23=0,0,Q23/Q$47)</f>
        <v>0</v>
      </c>
      <c r="S23" s="250"/>
      <c r="T23" s="6">
        <f>T22+T19</f>
        <v>0</v>
      </c>
      <c r="U23" s="288">
        <f>IF(T23=0,0,T23/T$47)</f>
        <v>0</v>
      </c>
      <c r="V23" s="250"/>
      <c r="W23" s="6">
        <f>W22+W19</f>
        <v>0</v>
      </c>
      <c r="X23" s="288">
        <f>IF(W23=0,0,W23/W$47)</f>
        <v>0</v>
      </c>
      <c r="Y23" s="257"/>
      <c r="Z23" s="6">
        <f>Z22+Z19</f>
        <v>0</v>
      </c>
      <c r="AA23" s="288">
        <f>IF(Z23=0,0,Z23/Z$47)</f>
        <v>0</v>
      </c>
      <c r="AB23" s="250"/>
      <c r="AC23" s="6">
        <f>AC22+AC19</f>
        <v>0</v>
      </c>
      <c r="AD23" s="288">
        <f>IF(AC23=0,0,AC23/AC$47)</f>
        <v>0</v>
      </c>
      <c r="AE23" s="250"/>
      <c r="AF23" s="6">
        <f>AF22+AF19</f>
        <v>0</v>
      </c>
      <c r="AG23" s="288">
        <f>IF(AF23=0,0,AF23/AF$47)</f>
        <v>0</v>
      </c>
      <c r="AH23" s="250"/>
      <c r="AI23" s="6">
        <f>AI22+AI19</f>
        <v>0</v>
      </c>
      <c r="AJ23" s="288">
        <f>IF(AI23=0,0,AI23/AI$47)</f>
        <v>0</v>
      </c>
      <c r="AK23" s="250"/>
      <c r="AL23" s="6">
        <f>AL22+AL19</f>
        <v>0</v>
      </c>
      <c r="AM23" s="288">
        <f>IF(AL23=0,0,AL23/AL$47)</f>
        <v>0</v>
      </c>
    </row>
    <row r="24" spans="1:39">
      <c r="A24" s="278"/>
      <c r="B24" s="287"/>
      <c r="C24" s="280"/>
      <c r="D24" s="257"/>
      <c r="E24" s="7"/>
      <c r="F24" s="3"/>
      <c r="H24" s="7"/>
      <c r="I24" s="3"/>
      <c r="K24" s="7"/>
      <c r="L24" s="3"/>
      <c r="M24" s="250"/>
      <c r="N24" s="7"/>
      <c r="O24" s="3"/>
      <c r="P24" s="257"/>
      <c r="Q24" s="7"/>
      <c r="R24" s="3"/>
      <c r="S24" s="250"/>
      <c r="T24" s="7"/>
      <c r="U24" s="3"/>
      <c r="V24" s="250"/>
      <c r="W24" s="7"/>
      <c r="X24" s="3"/>
      <c r="Y24" s="257"/>
      <c r="Z24" s="7"/>
      <c r="AA24" s="3"/>
      <c r="AB24" s="250"/>
      <c r="AC24" s="7"/>
      <c r="AD24" s="3"/>
      <c r="AE24" s="250"/>
      <c r="AF24" s="7"/>
      <c r="AG24" s="3"/>
      <c r="AH24" s="250"/>
      <c r="AI24" s="7"/>
      <c r="AJ24" s="3"/>
      <c r="AK24" s="250"/>
      <c r="AL24" s="7"/>
      <c r="AM24" s="3"/>
    </row>
    <row r="25" spans="1:39">
      <c r="A25" s="284" t="s">
        <v>98</v>
      </c>
      <c r="B25" s="285"/>
      <c r="C25" s="294" t="s">
        <v>129</v>
      </c>
      <c r="D25" s="257"/>
      <c r="E25" s="5">
        <f>E23*'4-Premies en opslagen'!$C58</f>
        <v>0</v>
      </c>
      <c r="F25" s="3"/>
      <c r="H25" s="5">
        <f>H23*'4-Premies en opslagen'!$C58</f>
        <v>0</v>
      </c>
      <c r="I25" s="3"/>
      <c r="K25" s="5">
        <f>K23*'4-Premies en opslagen'!$C58</f>
        <v>0</v>
      </c>
      <c r="L25" s="3"/>
      <c r="M25" s="250"/>
      <c r="N25" s="5">
        <f>N23*'4-Premies en opslagen'!$C58</f>
        <v>0</v>
      </c>
      <c r="O25" s="3"/>
      <c r="P25" s="257"/>
      <c r="Q25" s="5">
        <f>Q23*'4-Premies en opslagen'!$C58</f>
        <v>0</v>
      </c>
      <c r="R25" s="3"/>
      <c r="S25" s="250"/>
      <c r="T25" s="5">
        <f>T23*'4-Premies en opslagen'!$C58</f>
        <v>0</v>
      </c>
      <c r="U25" s="3"/>
      <c r="V25" s="250"/>
      <c r="W25" s="5">
        <f>W23*'4-Premies en opslagen'!$C58</f>
        <v>0</v>
      </c>
      <c r="X25" s="3"/>
      <c r="Y25" s="257"/>
      <c r="Z25" s="5">
        <f>Z23*'4-Premies en opslagen'!$C58</f>
        <v>0</v>
      </c>
      <c r="AA25" s="3"/>
      <c r="AB25" s="250"/>
      <c r="AC25" s="5">
        <f>AC23*'4-Premies en opslagen'!$C58</f>
        <v>0</v>
      </c>
      <c r="AD25" s="3"/>
      <c r="AE25" s="250"/>
      <c r="AF25" s="5">
        <f>AF23*'4-Premies en opslagen'!$C58</f>
        <v>0</v>
      </c>
      <c r="AG25" s="3"/>
      <c r="AH25" s="250"/>
      <c r="AI25" s="5">
        <f>AI23*'4-Premies en opslagen'!$E58</f>
        <v>0</v>
      </c>
      <c r="AJ25" s="3"/>
      <c r="AK25" s="250"/>
      <c r="AL25" s="5">
        <f>AL23*'4-Premies en opslagen'!$E58</f>
        <v>0</v>
      </c>
      <c r="AM25" s="3"/>
    </row>
    <row r="26" spans="1:39">
      <c r="A26" s="281" t="s">
        <v>196</v>
      </c>
      <c r="B26" s="287"/>
      <c r="C26" s="280"/>
      <c r="D26" s="257"/>
      <c r="E26" s="6">
        <f>SUM(E23:E25)</f>
        <v>0</v>
      </c>
      <c r="F26" s="288">
        <f>IF(E26=0,0,E26/E$47)</f>
        <v>0</v>
      </c>
      <c r="H26" s="6">
        <f>SUM(H23:H25)</f>
        <v>0</v>
      </c>
      <c r="I26" s="288">
        <f>IF(H26=0,0,H26/H$47)</f>
        <v>0</v>
      </c>
      <c r="K26" s="6">
        <f>SUM(K23:K25)</f>
        <v>0</v>
      </c>
      <c r="L26" s="288">
        <f>IF(K26=0,0,K26/K$47)</f>
        <v>0</v>
      </c>
      <c r="M26" s="250"/>
      <c r="N26" s="6">
        <f>SUM(N23:N25)</f>
        <v>0</v>
      </c>
      <c r="O26" s="288">
        <f>IF(N26=0,0,N26/N$47)</f>
        <v>0</v>
      </c>
      <c r="P26" s="257"/>
      <c r="Q26" s="6">
        <f>SUM(Q23:Q25)</f>
        <v>0</v>
      </c>
      <c r="R26" s="288">
        <f>IF(Q26=0,0,Q26/Q$47)</f>
        <v>0</v>
      </c>
      <c r="S26" s="250"/>
      <c r="T26" s="6">
        <f>SUM(T23:T25)</f>
        <v>0</v>
      </c>
      <c r="U26" s="288">
        <f>IF(T26=0,0,T26/T$47)</f>
        <v>0</v>
      </c>
      <c r="V26" s="250"/>
      <c r="W26" s="6">
        <f>SUM(W23:W25)</f>
        <v>0</v>
      </c>
      <c r="X26" s="288">
        <f>IF(W26=0,0,W26/W$47)</f>
        <v>0</v>
      </c>
      <c r="Y26" s="257"/>
      <c r="Z26" s="6">
        <f>SUM(Z23:Z25)</f>
        <v>0</v>
      </c>
      <c r="AA26" s="288">
        <f>IF(Z26=0,0,Z26/Z$47)</f>
        <v>0</v>
      </c>
      <c r="AB26" s="250"/>
      <c r="AC26" s="6">
        <f>SUM(AC23:AC25)</f>
        <v>0</v>
      </c>
      <c r="AD26" s="288">
        <f>IF(AC26=0,0,AC26/AC$47)</f>
        <v>0</v>
      </c>
      <c r="AE26" s="250"/>
      <c r="AF26" s="6">
        <f>SUM(AF23:AF25)</f>
        <v>0</v>
      </c>
      <c r="AG26" s="288">
        <f>IF(AF26=0,0,AF26/AF$47)</f>
        <v>0</v>
      </c>
      <c r="AH26" s="250"/>
      <c r="AI26" s="6">
        <f>SUM(AI23:AI25)</f>
        <v>0</v>
      </c>
      <c r="AJ26" s="288">
        <f>IF(AI26=0,0,AI26/AI$47)</f>
        <v>0</v>
      </c>
      <c r="AK26" s="250"/>
      <c r="AL26" s="6">
        <f>SUM(AL23:AL25)</f>
        <v>0</v>
      </c>
      <c r="AM26" s="288">
        <f>IF(AL26=0,0,AL26/AL$47)</f>
        <v>0</v>
      </c>
    </row>
    <row r="27" spans="1:39">
      <c r="A27" s="278"/>
      <c r="B27" s="287"/>
      <c r="C27" s="280"/>
      <c r="D27" s="257"/>
      <c r="E27" s="7"/>
      <c r="F27" s="3"/>
      <c r="H27" s="7"/>
      <c r="I27" s="3"/>
      <c r="K27" s="7"/>
      <c r="L27" s="3"/>
      <c r="M27" s="250"/>
      <c r="N27" s="7"/>
      <c r="O27" s="3"/>
      <c r="P27" s="257"/>
      <c r="Q27" s="7"/>
      <c r="R27" s="3"/>
      <c r="S27" s="250"/>
      <c r="T27" s="7"/>
      <c r="U27" s="3"/>
      <c r="V27" s="250"/>
      <c r="W27" s="7"/>
      <c r="X27" s="3"/>
      <c r="Y27" s="257"/>
      <c r="Z27" s="7"/>
      <c r="AA27" s="3"/>
      <c r="AB27" s="250"/>
      <c r="AC27" s="7"/>
      <c r="AD27" s="3"/>
      <c r="AE27" s="250"/>
      <c r="AF27" s="7"/>
      <c r="AG27" s="3"/>
      <c r="AH27" s="250"/>
      <c r="AI27" s="7"/>
      <c r="AJ27" s="3"/>
      <c r="AK27" s="250"/>
      <c r="AL27" s="7"/>
      <c r="AM27" s="3"/>
    </row>
    <row r="28" spans="1:39">
      <c r="A28" s="278" t="s">
        <v>159</v>
      </c>
      <c r="B28" s="295"/>
      <c r="C28" s="276" t="s">
        <v>176</v>
      </c>
      <c r="D28" s="257"/>
      <c r="E28" s="4"/>
      <c r="F28" s="3">
        <v>0</v>
      </c>
      <c r="G28" s="36">
        <v>0</v>
      </c>
      <c r="H28" s="4"/>
      <c r="I28" s="3"/>
      <c r="K28" s="4"/>
      <c r="L28" s="3"/>
      <c r="M28" s="250"/>
      <c r="N28" s="4"/>
      <c r="O28" s="3"/>
      <c r="P28" s="257"/>
      <c r="Q28" s="4"/>
      <c r="R28" s="3"/>
      <c r="S28" s="250"/>
      <c r="T28" s="4"/>
      <c r="U28" s="3"/>
      <c r="V28" s="250"/>
      <c r="W28" s="4"/>
      <c r="X28" s="3"/>
      <c r="Y28" s="257"/>
      <c r="Z28" s="4"/>
      <c r="AA28" s="3"/>
      <c r="AB28" s="250"/>
      <c r="AC28" s="4"/>
      <c r="AD28" s="3"/>
      <c r="AE28" s="250"/>
      <c r="AF28" s="4"/>
      <c r="AG28" s="3"/>
      <c r="AH28" s="250"/>
      <c r="AI28" s="4"/>
      <c r="AJ28" s="3"/>
      <c r="AK28" s="296"/>
      <c r="AL28" s="3"/>
      <c r="AM28" s="3"/>
    </row>
    <row r="29" spans="1:39">
      <c r="A29" s="278" t="s">
        <v>170</v>
      </c>
      <c r="B29" s="297"/>
      <c r="C29" s="276" t="s">
        <v>176</v>
      </c>
      <c r="D29" s="257"/>
      <c r="E29" s="4"/>
      <c r="F29" s="3">
        <v>0</v>
      </c>
      <c r="G29" s="36">
        <v>0</v>
      </c>
      <c r="H29" s="4"/>
      <c r="I29" s="3"/>
      <c r="K29" s="4"/>
      <c r="L29" s="3"/>
      <c r="M29" s="250"/>
      <c r="N29" s="4"/>
      <c r="O29" s="3"/>
      <c r="P29" s="257"/>
      <c r="Q29" s="4"/>
      <c r="R29" s="3"/>
      <c r="S29" s="250"/>
      <c r="T29" s="4"/>
      <c r="U29" s="3"/>
      <c r="V29" s="250"/>
      <c r="W29" s="4"/>
      <c r="X29" s="3"/>
      <c r="Y29" s="257"/>
      <c r="Z29" s="4"/>
      <c r="AA29" s="3"/>
      <c r="AB29" s="250"/>
      <c r="AC29" s="4"/>
      <c r="AD29" s="3"/>
      <c r="AE29" s="250"/>
      <c r="AF29" s="4"/>
      <c r="AG29" s="3"/>
      <c r="AH29" s="250"/>
      <c r="AI29" s="4"/>
      <c r="AJ29" s="3"/>
      <c r="AK29" s="296"/>
      <c r="AL29" s="4"/>
      <c r="AM29" s="3"/>
    </row>
    <row r="30" spans="1:39" ht="12.75" customHeight="1">
      <c r="A30" s="278" t="s">
        <v>171</v>
      </c>
      <c r="B30" s="287"/>
      <c r="C30" s="280" t="s">
        <v>162</v>
      </c>
      <c r="D30" s="257"/>
      <c r="E30" s="298" t="s">
        <v>55</v>
      </c>
      <c r="F30" s="3"/>
      <c r="H30" s="298" t="s">
        <v>55</v>
      </c>
      <c r="I30" s="3"/>
      <c r="K30" s="298" t="s">
        <v>55</v>
      </c>
      <c r="L30" s="3"/>
      <c r="M30" s="250"/>
      <c r="N30" s="298" t="s">
        <v>55</v>
      </c>
      <c r="O30" s="3"/>
      <c r="P30" s="257"/>
      <c r="Q30" s="298" t="s">
        <v>55</v>
      </c>
      <c r="R30" s="3"/>
      <c r="S30" s="250"/>
      <c r="T30" s="298" t="s">
        <v>55</v>
      </c>
      <c r="U30" s="3"/>
      <c r="V30" s="250"/>
      <c r="W30" s="298" t="s">
        <v>55</v>
      </c>
      <c r="X30" s="3"/>
      <c r="Y30" s="257"/>
      <c r="Z30" s="298" t="s">
        <v>55</v>
      </c>
      <c r="AA30" s="3"/>
      <c r="AB30" s="250"/>
      <c r="AC30" s="298" t="s">
        <v>55</v>
      </c>
      <c r="AD30" s="3"/>
      <c r="AE30" s="250"/>
      <c r="AF30" s="298" t="s">
        <v>55</v>
      </c>
      <c r="AG30" s="3"/>
      <c r="AH30" s="250"/>
      <c r="AI30" s="298" t="s">
        <v>55</v>
      </c>
      <c r="AJ30" s="3"/>
      <c r="AK30" s="250"/>
      <c r="AL30" s="298" t="s">
        <v>55</v>
      </c>
      <c r="AM30" s="3"/>
    </row>
    <row r="31" spans="1:39" ht="12.75" customHeight="1">
      <c r="A31" s="299"/>
      <c r="B31" s="287"/>
      <c r="C31" s="280" t="s">
        <v>162</v>
      </c>
      <c r="D31" s="257"/>
      <c r="E31" s="4"/>
      <c r="F31" s="3"/>
      <c r="H31" s="4"/>
      <c r="I31" s="3"/>
      <c r="K31" s="4"/>
      <c r="L31" s="3"/>
      <c r="M31" s="250"/>
      <c r="N31" s="4"/>
      <c r="O31" s="3"/>
      <c r="P31" s="257"/>
      <c r="Q31" s="4"/>
      <c r="R31" s="3"/>
      <c r="S31" s="250"/>
      <c r="T31" s="4"/>
      <c r="U31" s="3"/>
      <c r="V31" s="250"/>
      <c r="W31" s="4"/>
      <c r="X31" s="3"/>
      <c r="Y31" s="257"/>
      <c r="Z31" s="4"/>
      <c r="AA31" s="3"/>
      <c r="AB31" s="250"/>
      <c r="AC31" s="4"/>
      <c r="AD31" s="3"/>
      <c r="AE31" s="250"/>
      <c r="AF31" s="4"/>
      <c r="AG31" s="3"/>
      <c r="AH31" s="250"/>
      <c r="AI31" s="277"/>
      <c r="AJ31" s="3"/>
      <c r="AK31" s="250"/>
      <c r="AL31" s="4"/>
      <c r="AM31" s="3"/>
    </row>
    <row r="32" spans="1:39" ht="12.75" customHeight="1">
      <c r="A32" s="281" t="s">
        <v>151</v>
      </c>
      <c r="B32" s="287"/>
      <c r="C32" s="280"/>
      <c r="D32" s="257"/>
      <c r="E32" s="6">
        <f>SUM(E26:E31)</f>
        <v>0</v>
      </c>
      <c r="F32" s="288">
        <f>IF(E32=0,0,E32/E$47)</f>
        <v>0</v>
      </c>
      <c r="H32" s="6">
        <f>SUM(H26:H31)</f>
        <v>0</v>
      </c>
      <c r="I32" s="288">
        <f>IF(H32=0,0,H32/H$47)</f>
        <v>0</v>
      </c>
      <c r="K32" s="6">
        <f>SUM(K26:K31)</f>
        <v>0</v>
      </c>
      <c r="L32" s="288">
        <f>IF(K32=0,0,K32/K$47)</f>
        <v>0</v>
      </c>
      <c r="M32" s="250"/>
      <c r="N32" s="6">
        <f>SUM(N26:N31)</f>
        <v>0</v>
      </c>
      <c r="O32" s="288">
        <f>IF(N32=0,0,N32/N$47)</f>
        <v>0</v>
      </c>
      <c r="P32" s="257"/>
      <c r="Q32" s="6">
        <f>SUM(Q26:Q31)</f>
        <v>0</v>
      </c>
      <c r="R32" s="288">
        <f>IF(Q32=0,0,Q32/Q$47)</f>
        <v>0</v>
      </c>
      <c r="S32" s="250"/>
      <c r="T32" s="6">
        <f>SUM(T26:T31)</f>
        <v>0</v>
      </c>
      <c r="U32" s="288">
        <f>IF(T32=0,0,T32/T$47)</f>
        <v>0</v>
      </c>
      <c r="V32" s="250"/>
      <c r="W32" s="6">
        <f>SUM(W26:W31)</f>
        <v>0</v>
      </c>
      <c r="X32" s="288">
        <f>IF(W32=0,0,W32/W$47)</f>
        <v>0</v>
      </c>
      <c r="Y32" s="257"/>
      <c r="Z32" s="6">
        <f>SUM(Z26:Z31)</f>
        <v>0</v>
      </c>
      <c r="AA32" s="288">
        <f>IF(Z32=0,0,Z32/Z$47)</f>
        <v>0</v>
      </c>
      <c r="AB32" s="250"/>
      <c r="AC32" s="6">
        <f>SUM(AC26:AC31)</f>
        <v>0</v>
      </c>
      <c r="AD32" s="288">
        <f>IF(AC32=0,0,AC32/AC$47)</f>
        <v>0</v>
      </c>
      <c r="AE32" s="250"/>
      <c r="AF32" s="6">
        <f>SUM(AF26:AF31)</f>
        <v>0</v>
      </c>
      <c r="AG32" s="288">
        <f>IF(AF32=0,0,AF32/AF$47)</f>
        <v>0</v>
      </c>
      <c r="AH32" s="250"/>
      <c r="AI32" s="6">
        <f>SUM(AI26:AI31)</f>
        <v>0</v>
      </c>
      <c r="AJ32" s="288">
        <f>IF(AI32=0,0,AI32/AI$47)</f>
        <v>0</v>
      </c>
      <c r="AK32" s="250"/>
      <c r="AL32" s="6">
        <f>SUM(AL26:AL31)</f>
        <v>0</v>
      </c>
      <c r="AM32" s="288">
        <f>IF(AL32=0,0,AL32/AL$47)</f>
        <v>0</v>
      </c>
    </row>
    <row r="33" spans="1:39" ht="12.75" customHeight="1">
      <c r="A33" s="278"/>
      <c r="B33" s="287"/>
      <c r="C33" s="280"/>
      <c r="D33" s="257"/>
      <c r="E33" s="7"/>
      <c r="F33" s="3"/>
      <c r="H33" s="7"/>
      <c r="I33" s="3"/>
      <c r="K33" s="7"/>
      <c r="L33" s="3"/>
      <c r="M33" s="250"/>
      <c r="N33" s="7"/>
      <c r="O33" s="3"/>
      <c r="P33" s="257"/>
      <c r="Q33" s="7"/>
      <c r="R33" s="3"/>
      <c r="S33" s="250"/>
      <c r="T33" s="7"/>
      <c r="U33" s="3"/>
      <c r="V33" s="250"/>
      <c r="W33" s="7"/>
      <c r="X33" s="3"/>
      <c r="Y33" s="257"/>
      <c r="Z33" s="7"/>
      <c r="AA33" s="3"/>
      <c r="AB33" s="250"/>
      <c r="AC33" s="7"/>
      <c r="AD33" s="3"/>
      <c r="AE33" s="250"/>
      <c r="AF33" s="7"/>
      <c r="AG33" s="3"/>
      <c r="AH33" s="250"/>
      <c r="AI33" s="7"/>
      <c r="AJ33" s="3"/>
      <c r="AK33" s="250"/>
      <c r="AL33" s="7"/>
      <c r="AM33" s="3"/>
    </row>
    <row r="34" spans="1:39" ht="12.75" customHeight="1">
      <c r="A34" s="278" t="s">
        <v>202</v>
      </c>
      <c r="B34" s="287"/>
      <c r="C34" s="300"/>
      <c r="D34" s="257"/>
      <c r="E34" s="4"/>
      <c r="F34" s="3">
        <v>0</v>
      </c>
      <c r="G34" s="36">
        <v>0</v>
      </c>
      <c r="H34" s="4"/>
      <c r="I34" s="301"/>
      <c r="K34" s="4"/>
      <c r="L34" s="3"/>
      <c r="M34" s="250"/>
      <c r="N34" s="4"/>
      <c r="O34" s="3"/>
      <c r="P34" s="257"/>
      <c r="Q34" s="4"/>
      <c r="R34" s="3"/>
      <c r="S34" s="250"/>
      <c r="T34" s="4"/>
      <c r="U34" s="3"/>
      <c r="V34" s="250"/>
      <c r="W34" s="4"/>
      <c r="X34" s="3"/>
      <c r="Y34" s="257"/>
      <c r="Z34" s="4"/>
      <c r="AA34" s="3"/>
      <c r="AB34" s="250"/>
      <c r="AC34" s="4"/>
      <c r="AD34" s="3"/>
      <c r="AE34" s="250"/>
      <c r="AF34" s="4"/>
      <c r="AG34" s="3"/>
      <c r="AH34" s="250"/>
      <c r="AI34" s="4"/>
      <c r="AJ34" s="3"/>
      <c r="AK34" s="250"/>
      <c r="AL34" s="4"/>
      <c r="AM34" s="3"/>
    </row>
    <row r="35" spans="1:39">
      <c r="A35" s="278" t="s">
        <v>96</v>
      </c>
      <c r="B35" s="287"/>
      <c r="C35" s="300"/>
      <c r="D35" s="257"/>
      <c r="E35" s="4"/>
      <c r="F35" s="3">
        <v>0</v>
      </c>
      <c r="G35" s="36">
        <v>0</v>
      </c>
      <c r="H35" s="4"/>
      <c r="I35" s="301"/>
      <c r="K35" s="4"/>
      <c r="L35" s="3"/>
      <c r="M35" s="250"/>
      <c r="N35" s="4"/>
      <c r="O35" s="3"/>
      <c r="P35" s="257"/>
      <c r="Q35" s="4"/>
      <c r="R35" s="3"/>
      <c r="S35" s="250"/>
      <c r="T35" s="4"/>
      <c r="U35" s="3"/>
      <c r="V35" s="250"/>
      <c r="W35" s="4"/>
      <c r="X35" s="3"/>
      <c r="Y35" s="257"/>
      <c r="Z35" s="4"/>
      <c r="AA35" s="3"/>
      <c r="AB35" s="250"/>
      <c r="AC35" s="4"/>
      <c r="AD35" s="3"/>
      <c r="AE35" s="250"/>
      <c r="AF35" s="4"/>
      <c r="AG35" s="3"/>
      <c r="AH35" s="250"/>
      <c r="AI35" s="4"/>
      <c r="AJ35" s="3"/>
      <c r="AK35" s="250"/>
      <c r="AL35" s="4"/>
      <c r="AM35" s="3"/>
    </row>
    <row r="36" spans="1:39">
      <c r="A36" s="278" t="s">
        <v>73</v>
      </c>
      <c r="B36" s="287"/>
      <c r="C36" s="300"/>
      <c r="D36" s="257"/>
      <c r="E36" s="4"/>
      <c r="F36" s="3">
        <v>0</v>
      </c>
      <c r="G36" s="36">
        <v>0</v>
      </c>
      <c r="H36" s="4"/>
      <c r="I36" s="3"/>
      <c r="K36" s="4"/>
      <c r="L36" s="3"/>
      <c r="M36" s="250"/>
      <c r="N36" s="4"/>
      <c r="O36" s="3"/>
      <c r="P36" s="257"/>
      <c r="Q36" s="4"/>
      <c r="R36" s="3"/>
      <c r="S36" s="250"/>
      <c r="T36" s="4"/>
      <c r="U36" s="3"/>
      <c r="V36" s="250"/>
      <c r="W36" s="4"/>
      <c r="X36" s="3"/>
      <c r="Y36" s="257"/>
      <c r="Z36" s="4"/>
      <c r="AA36" s="3"/>
      <c r="AB36" s="250"/>
      <c r="AC36" s="4"/>
      <c r="AD36" s="3"/>
      <c r="AE36" s="250"/>
      <c r="AF36" s="4"/>
      <c r="AG36" s="3"/>
      <c r="AH36" s="250"/>
      <c r="AI36" s="4"/>
      <c r="AJ36" s="3"/>
      <c r="AK36" s="250"/>
      <c r="AL36" s="4"/>
      <c r="AM36" s="3"/>
    </row>
    <row r="37" spans="1:39">
      <c r="A37" s="278" t="s">
        <v>6</v>
      </c>
      <c r="B37" s="287"/>
      <c r="C37" s="302"/>
      <c r="D37" s="257"/>
      <c r="E37" s="4"/>
      <c r="F37" s="3">
        <v>0</v>
      </c>
      <c r="G37" s="36">
        <v>0</v>
      </c>
      <c r="H37" s="4"/>
      <c r="I37" s="3"/>
      <c r="K37" s="4"/>
      <c r="L37" s="3"/>
      <c r="M37" s="250"/>
      <c r="N37" s="4"/>
      <c r="O37" s="3"/>
      <c r="P37" s="257"/>
      <c r="Q37" s="4"/>
      <c r="R37" s="3"/>
      <c r="S37" s="250"/>
      <c r="T37" s="4"/>
      <c r="U37" s="3"/>
      <c r="V37" s="250"/>
      <c r="W37" s="4"/>
      <c r="X37" s="3"/>
      <c r="Y37" s="257"/>
      <c r="Z37" s="4"/>
      <c r="AA37" s="3"/>
      <c r="AB37" s="250"/>
      <c r="AC37" s="4"/>
      <c r="AD37" s="3"/>
      <c r="AE37" s="250"/>
      <c r="AF37" s="4"/>
      <c r="AG37" s="3"/>
      <c r="AH37" s="250"/>
      <c r="AI37" s="4"/>
      <c r="AJ37" s="3"/>
      <c r="AK37" s="250"/>
      <c r="AL37" s="4"/>
      <c r="AM37" s="3"/>
    </row>
    <row r="38" spans="1:39">
      <c r="A38" s="278" t="s">
        <v>91</v>
      </c>
      <c r="B38" s="287"/>
      <c r="C38" s="300"/>
      <c r="D38" s="257"/>
      <c r="E38" s="4"/>
      <c r="F38" s="3">
        <v>0</v>
      </c>
      <c r="G38" s="36">
        <v>0</v>
      </c>
      <c r="H38" s="4"/>
      <c r="I38" s="3"/>
      <c r="K38" s="4"/>
      <c r="L38" s="3"/>
      <c r="M38" s="250"/>
      <c r="N38" s="4"/>
      <c r="O38" s="3"/>
      <c r="P38" s="257"/>
      <c r="Q38" s="4"/>
      <c r="R38" s="3"/>
      <c r="S38" s="250"/>
      <c r="T38" s="4"/>
      <c r="U38" s="3"/>
      <c r="V38" s="250"/>
      <c r="W38" s="4"/>
      <c r="X38" s="3"/>
      <c r="Y38" s="257"/>
      <c r="Z38" s="4"/>
      <c r="AA38" s="3"/>
      <c r="AB38" s="250"/>
      <c r="AC38" s="4"/>
      <c r="AD38" s="3"/>
      <c r="AE38" s="250"/>
      <c r="AF38" s="4"/>
      <c r="AG38" s="3"/>
      <c r="AH38" s="250"/>
      <c r="AI38" s="4"/>
      <c r="AJ38" s="3"/>
      <c r="AK38" s="250"/>
      <c r="AL38" s="4"/>
      <c r="AM38" s="3"/>
    </row>
    <row r="39" spans="1:39">
      <c r="A39" s="278" t="s">
        <v>84</v>
      </c>
      <c r="B39" s="287"/>
      <c r="C39" s="302"/>
      <c r="D39" s="257"/>
      <c r="E39" s="4"/>
      <c r="F39" s="3">
        <v>0</v>
      </c>
      <c r="G39" s="36">
        <v>0</v>
      </c>
      <c r="H39" s="4"/>
      <c r="I39" s="3"/>
      <c r="K39" s="4"/>
      <c r="L39" s="3"/>
      <c r="M39" s="250"/>
      <c r="N39" s="4"/>
      <c r="O39" s="3"/>
      <c r="P39" s="257"/>
      <c r="Q39" s="4"/>
      <c r="R39" s="3"/>
      <c r="S39" s="250"/>
      <c r="T39" s="4"/>
      <c r="U39" s="3"/>
      <c r="V39" s="250"/>
      <c r="W39" s="4"/>
      <c r="X39" s="3"/>
      <c r="Y39" s="257"/>
      <c r="Z39" s="4"/>
      <c r="AA39" s="3"/>
      <c r="AB39" s="250"/>
      <c r="AC39" s="4"/>
      <c r="AD39" s="3"/>
      <c r="AE39" s="250"/>
      <c r="AF39" s="4"/>
      <c r="AG39" s="3"/>
      <c r="AH39" s="250"/>
      <c r="AI39" s="4"/>
      <c r="AJ39" s="3"/>
      <c r="AK39" s="250"/>
      <c r="AL39" s="4"/>
      <c r="AM39" s="3"/>
    </row>
    <row r="40" spans="1:39">
      <c r="A40" s="278" t="s">
        <v>184</v>
      </c>
      <c r="B40" s="287"/>
      <c r="C40" s="276" t="s">
        <v>176</v>
      </c>
      <c r="D40" s="257"/>
      <c r="E40" s="4"/>
      <c r="F40" s="3">
        <v>0</v>
      </c>
      <c r="G40" s="36">
        <v>0</v>
      </c>
      <c r="H40" s="4"/>
      <c r="I40" s="3"/>
      <c r="K40" s="4"/>
      <c r="L40" s="3"/>
      <c r="M40" s="250"/>
      <c r="N40" s="4"/>
      <c r="O40" s="3"/>
      <c r="P40" s="257"/>
      <c r="Q40" s="4"/>
      <c r="R40" s="3"/>
      <c r="S40" s="250"/>
      <c r="T40" s="4"/>
      <c r="U40" s="3"/>
      <c r="V40" s="250"/>
      <c r="W40" s="4"/>
      <c r="X40" s="3"/>
      <c r="Y40" s="257"/>
      <c r="Z40" s="4"/>
      <c r="AA40" s="3"/>
      <c r="AB40" s="250"/>
      <c r="AC40" s="4"/>
      <c r="AD40" s="3"/>
      <c r="AE40" s="250"/>
      <c r="AF40" s="4"/>
      <c r="AG40" s="3"/>
      <c r="AH40" s="250"/>
      <c r="AI40" s="4"/>
      <c r="AJ40" s="3"/>
      <c r="AK40" s="250"/>
      <c r="AL40" s="4"/>
      <c r="AM40" s="3"/>
    </row>
    <row r="41" spans="1:39">
      <c r="A41" s="278" t="s">
        <v>228</v>
      </c>
      <c r="B41" s="287"/>
      <c r="C41" s="276"/>
      <c r="D41" s="257"/>
      <c r="E41" s="4"/>
      <c r="F41" s="3">
        <v>0</v>
      </c>
      <c r="G41" s="36">
        <v>0</v>
      </c>
      <c r="H41" s="4"/>
      <c r="I41" s="3"/>
      <c r="K41" s="4"/>
      <c r="L41" s="3"/>
      <c r="M41" s="250"/>
      <c r="N41" s="4"/>
      <c r="O41" s="3"/>
      <c r="P41" s="257"/>
      <c r="Q41" s="4"/>
      <c r="R41" s="3"/>
      <c r="S41" s="250"/>
      <c r="T41" s="4"/>
      <c r="U41" s="3"/>
      <c r="V41" s="250"/>
      <c r="W41" s="4"/>
      <c r="X41" s="3"/>
      <c r="Y41" s="257"/>
      <c r="Z41" s="4"/>
      <c r="AA41" s="3"/>
      <c r="AB41" s="250"/>
      <c r="AC41" s="4"/>
      <c r="AD41" s="3"/>
      <c r="AE41" s="250"/>
      <c r="AF41" s="4"/>
      <c r="AG41" s="3"/>
      <c r="AH41" s="250"/>
      <c r="AI41" s="4"/>
      <c r="AJ41" s="3"/>
      <c r="AK41" s="250"/>
      <c r="AL41" s="4"/>
      <c r="AM41" s="3"/>
    </row>
    <row r="42" spans="1:39">
      <c r="A42" s="299"/>
      <c r="B42" s="287"/>
      <c r="C42" s="302"/>
      <c r="D42" s="257"/>
      <c r="E42" s="4"/>
      <c r="F42" s="3"/>
      <c r="H42" s="4"/>
      <c r="I42" s="3"/>
      <c r="K42" s="4"/>
      <c r="L42" s="3"/>
      <c r="M42" s="250"/>
      <c r="N42" s="4"/>
      <c r="O42" s="3"/>
      <c r="P42" s="257"/>
      <c r="Q42" s="4"/>
      <c r="R42" s="3"/>
      <c r="S42" s="250"/>
      <c r="T42" s="4"/>
      <c r="U42" s="3"/>
      <c r="V42" s="250"/>
      <c r="W42" s="4"/>
      <c r="X42" s="3"/>
      <c r="Y42" s="257"/>
      <c r="Z42" s="4"/>
      <c r="AA42" s="3"/>
      <c r="AB42" s="250"/>
      <c r="AC42" s="4"/>
      <c r="AD42" s="3"/>
      <c r="AE42" s="250"/>
      <c r="AF42" s="4"/>
      <c r="AG42" s="3"/>
      <c r="AH42" s="250"/>
      <c r="AI42" s="277"/>
      <c r="AJ42" s="3"/>
      <c r="AK42" s="250"/>
      <c r="AL42" s="4"/>
      <c r="AM42" s="3"/>
    </row>
    <row r="43" spans="1:39">
      <c r="A43" s="281" t="s">
        <v>187</v>
      </c>
      <c r="B43" s="287"/>
      <c r="C43" s="280"/>
      <c r="D43" s="257"/>
      <c r="E43" s="6">
        <f>SUM(E32:E42)</f>
        <v>0</v>
      </c>
      <c r="F43" s="288">
        <f>IF(E43=0,0,E43/E$47)</f>
        <v>0</v>
      </c>
      <c r="H43" s="6">
        <f>SUM(H32:H42)</f>
        <v>0</v>
      </c>
      <c r="I43" s="288">
        <f>IF(H43=0,0,H43/H$47)</f>
        <v>0</v>
      </c>
      <c r="K43" s="6">
        <f>SUM(K32:K42)</f>
        <v>0</v>
      </c>
      <c r="L43" s="288">
        <f>IF(K43=0,0,K43/K$47)</f>
        <v>0</v>
      </c>
      <c r="M43" s="250"/>
      <c r="N43" s="6">
        <f>SUM(N32:N42)</f>
        <v>0</v>
      </c>
      <c r="O43" s="288">
        <f>IF(N43=0,0,N43/N$47)</f>
        <v>0</v>
      </c>
      <c r="P43" s="257"/>
      <c r="Q43" s="6">
        <f>SUM(Q32:Q42)</f>
        <v>0</v>
      </c>
      <c r="R43" s="288">
        <f>IF(Q43=0,0,Q43/Q$47)</f>
        <v>0</v>
      </c>
      <c r="S43" s="250"/>
      <c r="T43" s="6">
        <f>SUM(T32:T42)</f>
        <v>0</v>
      </c>
      <c r="U43" s="288">
        <f>IF(T43=0,0,T43/T$47)</f>
        <v>0</v>
      </c>
      <c r="V43" s="250"/>
      <c r="W43" s="6">
        <f>SUM(W32:W42)</f>
        <v>0</v>
      </c>
      <c r="X43" s="288">
        <f>IF(W43=0,0,W43/W$47)</f>
        <v>0</v>
      </c>
      <c r="Y43" s="257"/>
      <c r="Z43" s="6">
        <f>SUM(Z32:Z42)</f>
        <v>0</v>
      </c>
      <c r="AA43" s="288">
        <f>IF(Z43=0,0,Z43/Z$47)</f>
        <v>0</v>
      </c>
      <c r="AB43" s="250"/>
      <c r="AC43" s="6">
        <f>SUM(AC32:AC42)</f>
        <v>0</v>
      </c>
      <c r="AD43" s="288">
        <f>IF(AC43=0,0,AC43/AC$47)</f>
        <v>0</v>
      </c>
      <c r="AE43" s="250"/>
      <c r="AF43" s="6">
        <f>SUM(AF32:AF42)</f>
        <v>0</v>
      </c>
      <c r="AG43" s="288">
        <f>IF(AF43=0,0,AF43/AF$47)</f>
        <v>0</v>
      </c>
      <c r="AH43" s="250"/>
      <c r="AI43" s="6">
        <f>SUM(AI32:AI42)</f>
        <v>0</v>
      </c>
      <c r="AJ43" s="288">
        <f>IF(AI43=0,0,AI43/AI$47)</f>
        <v>0</v>
      </c>
      <c r="AK43" s="250"/>
      <c r="AL43" s="6">
        <f>SUM(AL32:AL42)</f>
        <v>0</v>
      </c>
      <c r="AM43" s="288">
        <f>IF(AL43=0,0,AL43/AL$47)</f>
        <v>0</v>
      </c>
    </row>
    <row r="44" spans="1:39">
      <c r="A44" s="278"/>
      <c r="B44" s="287"/>
      <c r="C44" s="280"/>
      <c r="D44" s="257"/>
      <c r="E44" s="7"/>
      <c r="F44" s="303"/>
      <c r="H44" s="7"/>
      <c r="I44" s="303"/>
      <c r="K44" s="7"/>
      <c r="L44" s="304"/>
      <c r="M44" s="250"/>
      <c r="N44" s="7"/>
      <c r="O44" s="303"/>
      <c r="P44" s="257"/>
      <c r="Q44" s="7"/>
      <c r="R44" s="303"/>
      <c r="S44" s="250"/>
      <c r="T44" s="7"/>
      <c r="U44" s="303"/>
      <c r="V44" s="250"/>
      <c r="W44" s="7"/>
      <c r="X44" s="303"/>
      <c r="Y44" s="257"/>
      <c r="Z44" s="7"/>
      <c r="AA44" s="303"/>
      <c r="AB44" s="250"/>
      <c r="AC44" s="7"/>
      <c r="AD44" s="303"/>
      <c r="AE44" s="250"/>
      <c r="AF44" s="7"/>
      <c r="AG44" s="303"/>
      <c r="AH44" s="250"/>
      <c r="AI44" s="7"/>
      <c r="AJ44" s="304"/>
      <c r="AK44" s="250"/>
      <c r="AL44" s="7"/>
      <c r="AM44" s="303"/>
    </row>
    <row r="45" spans="1:39">
      <c r="A45" s="278" t="s">
        <v>188</v>
      </c>
      <c r="B45" s="287"/>
      <c r="C45" s="302"/>
      <c r="D45" s="257"/>
      <c r="E45" s="4"/>
      <c r="F45" s="288">
        <f>(IF(E45=0,0,E45/E$47))</f>
        <v>0</v>
      </c>
      <c r="G45" s="36">
        <v>0</v>
      </c>
      <c r="H45" s="4"/>
      <c r="I45" s="288">
        <f>(IF(H45=0,0,H45/H$47))</f>
        <v>0</v>
      </c>
      <c r="K45" s="4"/>
      <c r="L45" s="288">
        <f>IF(K45=0,0,K45/K$47)</f>
        <v>0</v>
      </c>
      <c r="M45" s="250"/>
      <c r="N45" s="4"/>
      <c r="O45" s="288">
        <f>(IF(N45=0,0,N45/N$47))</f>
        <v>0</v>
      </c>
      <c r="P45" s="257"/>
      <c r="Q45" s="4"/>
      <c r="R45" s="288">
        <f>(IF(Q45=0,0,Q45/Q$47))</f>
        <v>0</v>
      </c>
      <c r="S45" s="250"/>
      <c r="T45" s="4"/>
      <c r="U45" s="288">
        <f>(IF(T45=0,0,T45/T$47))</f>
        <v>0</v>
      </c>
      <c r="V45" s="250"/>
      <c r="W45" s="4"/>
      <c r="X45" s="288">
        <f>(IF(W45=0,0,W45/W$47))</f>
        <v>0</v>
      </c>
      <c r="Y45" s="257"/>
      <c r="Z45" s="4"/>
      <c r="AA45" s="288">
        <f>(IF(Z45=0,0,Z45/Z$47))</f>
        <v>0</v>
      </c>
      <c r="AB45" s="250"/>
      <c r="AC45" s="4"/>
      <c r="AD45" s="288">
        <f>(IF(AC45=0,0,AC45/AC$47))</f>
        <v>0</v>
      </c>
      <c r="AE45" s="250"/>
      <c r="AF45" s="4"/>
      <c r="AG45" s="288">
        <f>(IF(AF45=0,0,AF45/AF$47))</f>
        <v>0</v>
      </c>
      <c r="AH45" s="250"/>
      <c r="AI45" s="277"/>
      <c r="AJ45" s="288">
        <f>(IF(AI45=0,0,AI45/AI$47))</f>
        <v>0</v>
      </c>
      <c r="AK45" s="250"/>
      <c r="AL45" s="4"/>
      <c r="AM45" s="288">
        <f>(IF(AL45=0,0,AL45/AL$47))</f>
        <v>0</v>
      </c>
    </row>
    <row r="46" spans="1:39">
      <c r="A46" s="278"/>
      <c r="B46" s="279"/>
      <c r="C46" s="280"/>
      <c r="D46" s="257"/>
      <c r="E46" s="7"/>
      <c r="F46" s="3"/>
      <c r="H46" s="7"/>
      <c r="I46" s="3"/>
      <c r="K46" s="8"/>
      <c r="L46" s="3"/>
      <c r="M46" s="250"/>
      <c r="N46" s="8"/>
      <c r="O46" s="3"/>
      <c r="P46" s="257"/>
      <c r="Q46" s="7"/>
      <c r="R46" s="3"/>
      <c r="S46" s="250"/>
      <c r="T46" s="8"/>
      <c r="U46" s="3"/>
      <c r="V46" s="250"/>
      <c r="W46" s="8"/>
      <c r="X46" s="3"/>
      <c r="Y46" s="257"/>
      <c r="Z46" s="7"/>
      <c r="AA46" s="3"/>
      <c r="AB46" s="250"/>
      <c r="AC46" s="8"/>
      <c r="AD46" s="3"/>
      <c r="AE46" s="250"/>
      <c r="AF46" s="8"/>
      <c r="AG46" s="3"/>
      <c r="AH46" s="250"/>
      <c r="AI46" s="8"/>
      <c r="AJ46" s="3"/>
      <c r="AK46" s="250"/>
      <c r="AL46" s="8"/>
      <c r="AM46" s="3"/>
    </row>
    <row r="47" spans="1:39">
      <c r="A47" s="281" t="s">
        <v>130</v>
      </c>
      <c r="B47" s="305"/>
      <c r="C47" s="306"/>
      <c r="D47" s="257"/>
      <c r="E47" s="9">
        <f>SUM(E43:E46)</f>
        <v>0</v>
      </c>
      <c r="F47" s="307">
        <f>SUM(F43:F46)</f>
        <v>0</v>
      </c>
      <c r="H47" s="9">
        <f>SUM(H43:H46)</f>
        <v>0</v>
      </c>
      <c r="I47" s="307">
        <f>SUM(I43:I46)</f>
        <v>0</v>
      </c>
      <c r="K47" s="9">
        <f>SUM(K43:K46)</f>
        <v>0</v>
      </c>
      <c r="L47" s="307">
        <f>SUM(L43:L46)</f>
        <v>0</v>
      </c>
      <c r="M47" s="250"/>
      <c r="N47" s="9">
        <f>SUM(N43:N46)</f>
        <v>0</v>
      </c>
      <c r="O47" s="307">
        <f>SUM(O43:O46)</f>
        <v>0</v>
      </c>
      <c r="P47" s="257"/>
      <c r="Q47" s="9">
        <f>SUM(Q43:Q46)</f>
        <v>0</v>
      </c>
      <c r="R47" s="307">
        <f>SUM(R43:R46)</f>
        <v>0</v>
      </c>
      <c r="S47" s="250"/>
      <c r="T47" s="9">
        <f>SUM(T43:T46)</f>
        <v>0</v>
      </c>
      <c r="U47" s="307">
        <f>SUM(U43:U46)</f>
        <v>0</v>
      </c>
      <c r="V47" s="250"/>
      <c r="W47" s="9">
        <f>SUM(W43:W46)</f>
        <v>0</v>
      </c>
      <c r="X47" s="307">
        <f>SUM(X43:X46)</f>
        <v>0</v>
      </c>
      <c r="Y47" s="257"/>
      <c r="Z47" s="9">
        <f>SUM(Z43:Z46)</f>
        <v>0</v>
      </c>
      <c r="AA47" s="307">
        <f>SUM(AA43:AA46)</f>
        <v>0</v>
      </c>
      <c r="AB47" s="250"/>
      <c r="AC47" s="9">
        <f>SUM(AC43:AC46)</f>
        <v>0</v>
      </c>
      <c r="AD47" s="307">
        <f>SUM(AD43:AD46)</f>
        <v>0</v>
      </c>
      <c r="AE47" s="250"/>
      <c r="AF47" s="9">
        <f>SUM(AF43:AF46)</f>
        <v>0</v>
      </c>
      <c r="AG47" s="307">
        <f>SUM(AG43:AG46)</f>
        <v>0</v>
      </c>
      <c r="AH47" s="250"/>
      <c r="AI47" s="9">
        <f>SUM(AI43:AI46)</f>
        <v>0</v>
      </c>
      <c r="AJ47" s="307">
        <f>SUM(AJ43:AJ46)</f>
        <v>0</v>
      </c>
      <c r="AK47" s="250"/>
      <c r="AL47" s="9">
        <f>SUM(AL43:AL46)</f>
        <v>0</v>
      </c>
      <c r="AM47" s="307">
        <f>SUM(AM43:AM46)</f>
        <v>0</v>
      </c>
    </row>
    <row r="48" spans="1:39">
      <c r="A48" s="308"/>
      <c r="B48" s="309"/>
      <c r="C48" s="310"/>
      <c r="D48" s="257"/>
      <c r="E48" s="10"/>
      <c r="F48" s="11"/>
      <c r="H48" s="10"/>
      <c r="I48" s="11"/>
      <c r="K48" s="10"/>
      <c r="L48" s="11"/>
      <c r="M48" s="250"/>
      <c r="N48" s="10"/>
      <c r="O48" s="11"/>
      <c r="P48" s="257"/>
      <c r="Q48" s="10"/>
      <c r="R48" s="11"/>
      <c r="S48" s="250"/>
      <c r="T48" s="10"/>
      <c r="U48" s="11"/>
      <c r="V48" s="250"/>
      <c r="W48" s="10"/>
      <c r="X48" s="11"/>
      <c r="Y48" s="257"/>
      <c r="Z48" s="10"/>
      <c r="AA48" s="11"/>
      <c r="AB48" s="250"/>
      <c r="AC48" s="10"/>
      <c r="AD48" s="11"/>
      <c r="AE48" s="250"/>
      <c r="AF48" s="10"/>
      <c r="AG48" s="11"/>
      <c r="AH48" s="250"/>
      <c r="AI48" s="10"/>
      <c r="AJ48" s="11"/>
      <c r="AK48" s="250"/>
      <c r="AL48" s="10"/>
      <c r="AM48" s="11"/>
    </row>
    <row r="49" spans="1:39" s="245" customFormat="1">
      <c r="A49" s="311" t="s">
        <v>143</v>
      </c>
      <c r="B49" s="312"/>
      <c r="C49" s="313"/>
      <c r="E49" s="12">
        <f>(E$26*1.5)+E$53</f>
        <v>0</v>
      </c>
      <c r="F49" s="13"/>
      <c r="H49" s="12">
        <f>(H$26*1.5)+H$53</f>
        <v>0</v>
      </c>
      <c r="I49" s="13"/>
      <c r="K49" s="12">
        <f>(K$26*1.5)+K$53</f>
        <v>0</v>
      </c>
      <c r="L49" s="13"/>
      <c r="M49" s="293"/>
      <c r="N49" s="12">
        <f>(N$26*1.5)+N$53</f>
        <v>0</v>
      </c>
      <c r="O49" s="13"/>
      <c r="Q49" s="12">
        <f>(Q$26*1.5)+Q$53</f>
        <v>0</v>
      </c>
      <c r="R49" s="13"/>
      <c r="S49" s="293"/>
      <c r="T49" s="12">
        <f>(T$26*1.5)+T$53</f>
        <v>0</v>
      </c>
      <c r="U49" s="13"/>
      <c r="V49" s="293"/>
      <c r="W49" s="12">
        <f>(W$26*1.5)+W$53</f>
        <v>0</v>
      </c>
      <c r="X49" s="13"/>
      <c r="Z49" s="12">
        <f>(Z$26*1.5)+Z$53</f>
        <v>0</v>
      </c>
      <c r="AA49" s="13"/>
      <c r="AB49" s="293"/>
      <c r="AC49" s="12">
        <f>(AC$26*1.5)+AC$53</f>
        <v>0</v>
      </c>
      <c r="AD49" s="13"/>
      <c r="AE49" s="293"/>
      <c r="AF49" s="12">
        <f>(AF$26*1.5)+AF$53</f>
        <v>0</v>
      </c>
      <c r="AG49" s="13"/>
      <c r="AH49" s="293"/>
      <c r="AI49" s="12">
        <f>(AI$26*1.5)+AI$53</f>
        <v>0</v>
      </c>
      <c r="AJ49" s="13"/>
      <c r="AK49" s="293"/>
      <c r="AL49" s="12">
        <f>(AL$26*1.5)+AL$53</f>
        <v>0</v>
      </c>
      <c r="AM49" s="13"/>
    </row>
    <row r="50" spans="1:39" s="245" customFormat="1">
      <c r="A50" s="14"/>
      <c r="B50" s="314"/>
      <c r="C50" s="315"/>
      <c r="E50" s="14"/>
      <c r="F50" s="14"/>
      <c r="H50" s="14"/>
      <c r="I50" s="14"/>
      <c r="K50" s="14"/>
      <c r="L50" s="14"/>
      <c r="M50" s="293"/>
      <c r="N50" s="14"/>
      <c r="O50" s="14"/>
      <c r="Q50" s="14"/>
      <c r="R50" s="14"/>
      <c r="S50" s="293"/>
      <c r="T50" s="14"/>
      <c r="U50" s="14"/>
      <c r="V50" s="293"/>
      <c r="W50" s="14"/>
      <c r="X50" s="14"/>
      <c r="Z50" s="14"/>
      <c r="AA50" s="14"/>
      <c r="AB50" s="293"/>
      <c r="AC50" s="14"/>
      <c r="AD50" s="14"/>
      <c r="AE50" s="293"/>
      <c r="AF50" s="14"/>
      <c r="AG50" s="14"/>
      <c r="AH50" s="293"/>
      <c r="AI50" s="14"/>
      <c r="AJ50" s="14"/>
      <c r="AK50" s="293"/>
      <c r="AL50" s="14"/>
      <c r="AM50" s="14"/>
    </row>
    <row r="51" spans="1:39" s="245" customFormat="1">
      <c r="A51" s="311" t="s">
        <v>218</v>
      </c>
      <c r="B51" s="312"/>
      <c r="C51" s="313"/>
      <c r="E51" s="12">
        <f>(E$26*2.5)+E$53</f>
        <v>0</v>
      </c>
      <c r="F51" s="15"/>
      <c r="H51" s="12">
        <f>(H$26*2.5)+H$53</f>
        <v>0</v>
      </c>
      <c r="I51" s="15"/>
      <c r="K51" s="12">
        <f>(K$26*2.5)+K$53</f>
        <v>0</v>
      </c>
      <c r="L51" s="15"/>
      <c r="M51" s="293"/>
      <c r="N51" s="12">
        <f>(N$26*2.5)+N$53</f>
        <v>0</v>
      </c>
      <c r="O51" s="15"/>
      <c r="Q51" s="12">
        <f>(Q$26*2.5)+Q$53</f>
        <v>0</v>
      </c>
      <c r="R51" s="15"/>
      <c r="S51" s="293"/>
      <c r="T51" s="12">
        <f>(T$26*2.5)+T$53</f>
        <v>0</v>
      </c>
      <c r="U51" s="15"/>
      <c r="V51" s="293"/>
      <c r="W51" s="12">
        <f>(W$26*2.5)+W$53</f>
        <v>0</v>
      </c>
      <c r="X51" s="15"/>
      <c r="Z51" s="12">
        <f>(Z$26*2.5)+Z$53</f>
        <v>0</v>
      </c>
      <c r="AA51" s="15"/>
      <c r="AB51" s="293"/>
      <c r="AC51" s="12">
        <f>(AC$26*2.5)+AC$53</f>
        <v>0</v>
      </c>
      <c r="AD51" s="15"/>
      <c r="AE51" s="293"/>
      <c r="AF51" s="12">
        <f>(AF$26*2.5)+AF$53</f>
        <v>0</v>
      </c>
      <c r="AG51" s="15"/>
      <c r="AH51" s="293"/>
      <c r="AI51" s="12">
        <f>(AI$26*2.5)+AI$53</f>
        <v>0</v>
      </c>
      <c r="AJ51" s="15"/>
      <c r="AK51" s="293"/>
      <c r="AL51" s="12">
        <f>(AL$26*2.5)+AL$53</f>
        <v>0</v>
      </c>
      <c r="AM51" s="15"/>
    </row>
    <row r="52" spans="1:39" s="16" customFormat="1">
      <c r="B52" s="316"/>
      <c r="C52" s="317"/>
      <c r="F52" s="17"/>
      <c r="I52" s="17"/>
      <c r="L52" s="318"/>
      <c r="O52" s="17"/>
      <c r="R52" s="17"/>
      <c r="U52" s="17"/>
      <c r="X52" s="17"/>
      <c r="AA52" s="17"/>
      <c r="AD52" s="17"/>
      <c r="AG52" s="17"/>
      <c r="AI52" s="245"/>
      <c r="AJ52" s="318"/>
      <c r="AM52" s="17"/>
    </row>
    <row r="53" spans="1:39" s="16" customFormat="1">
      <c r="A53" s="19" t="s">
        <v>183</v>
      </c>
      <c r="B53" s="319"/>
      <c r="C53" s="320"/>
      <c r="D53" s="18"/>
      <c r="E53" s="18">
        <f>E47-E26</f>
        <v>0</v>
      </c>
      <c r="F53" s="19"/>
      <c r="H53" s="18">
        <f>H47-H26</f>
        <v>0</v>
      </c>
      <c r="I53" s="19"/>
      <c r="K53" s="18">
        <f>K47-K26</f>
        <v>0</v>
      </c>
      <c r="L53" s="15"/>
      <c r="M53" s="18"/>
      <c r="N53" s="18">
        <f>N47-N26</f>
        <v>0</v>
      </c>
      <c r="O53" s="19"/>
      <c r="P53" s="18"/>
      <c r="Q53" s="18">
        <f>Q47-Q26</f>
        <v>0</v>
      </c>
      <c r="R53" s="19"/>
      <c r="S53" s="18"/>
      <c r="T53" s="18">
        <f>T47-T26</f>
        <v>0</v>
      </c>
      <c r="U53" s="19"/>
      <c r="V53" s="18"/>
      <c r="W53" s="18">
        <f>W47-W26</f>
        <v>0</v>
      </c>
      <c r="X53" s="19"/>
      <c r="Y53" s="18"/>
      <c r="Z53" s="18">
        <f>Z47-Z26</f>
        <v>0</v>
      </c>
      <c r="AA53" s="19"/>
      <c r="AB53" s="18"/>
      <c r="AC53" s="18">
        <f>AC47-AC26</f>
        <v>0</v>
      </c>
      <c r="AD53" s="19"/>
      <c r="AE53" s="18"/>
      <c r="AF53" s="18">
        <f>AF47-AF26</f>
        <v>0</v>
      </c>
      <c r="AG53" s="19"/>
      <c r="AH53" s="18"/>
      <c r="AI53" s="13">
        <f>AI47-AI26</f>
        <v>0</v>
      </c>
      <c r="AJ53" s="15"/>
      <c r="AK53" s="18"/>
      <c r="AL53" s="18">
        <f>AL47-AL26</f>
        <v>0</v>
      </c>
      <c r="AM53" s="19"/>
    </row>
    <row r="54" spans="1:39" s="16" customFormat="1">
      <c r="B54" s="316"/>
      <c r="C54" s="317"/>
      <c r="F54" s="17"/>
      <c r="I54" s="17"/>
      <c r="L54" s="318"/>
      <c r="O54" s="17"/>
      <c r="R54" s="17"/>
      <c r="U54" s="17"/>
      <c r="X54" s="17"/>
      <c r="AA54" s="17"/>
      <c r="AD54" s="17"/>
      <c r="AG54" s="17"/>
      <c r="AI54" s="245"/>
      <c r="AJ54" s="318"/>
    </row>
    <row r="55" spans="1:39" s="16" customFormat="1">
      <c r="B55" s="316"/>
      <c r="C55" s="317"/>
      <c r="F55" s="17"/>
      <c r="I55" s="17"/>
      <c r="L55" s="318"/>
      <c r="O55" s="17"/>
      <c r="R55" s="17"/>
      <c r="U55" s="17"/>
      <c r="X55" s="17"/>
      <c r="AA55" s="17"/>
      <c r="AD55" s="17"/>
      <c r="AG55" s="17"/>
      <c r="AI55" s="245"/>
      <c r="AJ55" s="318"/>
    </row>
    <row r="56" spans="1:39" s="16" customFormat="1">
      <c r="B56" s="316"/>
      <c r="C56" s="317"/>
      <c r="F56" s="17"/>
      <c r="I56" s="17"/>
      <c r="K56" s="321"/>
      <c r="L56" s="318"/>
      <c r="O56" s="17"/>
      <c r="R56" s="17"/>
      <c r="U56" s="17"/>
      <c r="X56" s="17"/>
      <c r="AA56" s="17"/>
      <c r="AD56" s="17"/>
      <c r="AG56" s="17"/>
      <c r="AI56" s="245"/>
      <c r="AJ56" s="318"/>
    </row>
    <row r="57" spans="1:39" s="16" customFormat="1">
      <c r="C57" s="320"/>
      <c r="F57" s="17"/>
      <c r="I57" s="17"/>
      <c r="L57" s="318"/>
      <c r="O57" s="17"/>
      <c r="R57" s="17"/>
      <c r="U57" s="17"/>
      <c r="X57" s="17"/>
      <c r="AA57" s="17"/>
      <c r="AD57" s="17"/>
      <c r="AG57" s="17"/>
      <c r="AI57" s="245"/>
      <c r="AJ57" s="318"/>
    </row>
    <row r="58" spans="1:39" s="16" customFormat="1">
      <c r="C58" s="320"/>
      <c r="F58" s="17"/>
      <c r="I58" s="17"/>
      <c r="L58" s="318"/>
      <c r="O58" s="17"/>
      <c r="R58" s="17"/>
      <c r="U58" s="17"/>
      <c r="X58" s="17"/>
      <c r="AA58" s="17"/>
      <c r="AD58" s="17"/>
      <c r="AG58" s="17"/>
      <c r="AI58" s="245"/>
      <c r="AJ58" s="318"/>
    </row>
    <row r="59" spans="1:39" s="16" customFormat="1">
      <c r="A59" s="82"/>
      <c r="C59" s="320"/>
      <c r="F59" s="17"/>
      <c r="I59" s="17"/>
      <c r="L59" s="318"/>
      <c r="O59" s="17"/>
      <c r="R59" s="17"/>
      <c r="U59" s="17"/>
      <c r="X59" s="17"/>
      <c r="AA59" s="17"/>
      <c r="AD59" s="17"/>
      <c r="AG59" s="17"/>
      <c r="AI59" s="245"/>
      <c r="AJ59" s="318"/>
    </row>
    <row r="60" spans="1:39" s="16" customFormat="1">
      <c r="C60" s="320"/>
      <c r="F60" s="17"/>
      <c r="I60" s="17"/>
      <c r="L60" s="318"/>
      <c r="O60" s="17"/>
      <c r="R60" s="17"/>
      <c r="U60" s="17"/>
      <c r="X60" s="17"/>
      <c r="AA60" s="17"/>
      <c r="AD60" s="17"/>
      <c r="AG60" s="17"/>
      <c r="AI60" s="245"/>
      <c r="AJ60" s="318"/>
    </row>
    <row r="61" spans="1:39" s="16" customFormat="1">
      <c r="C61" s="320"/>
      <c r="F61" s="17"/>
      <c r="I61" s="17"/>
      <c r="L61" s="318"/>
      <c r="O61" s="17"/>
      <c r="R61" s="17"/>
      <c r="U61" s="17"/>
      <c r="X61" s="17"/>
      <c r="AA61" s="17"/>
      <c r="AD61" s="17"/>
      <c r="AG61" s="17"/>
      <c r="AI61" s="245"/>
      <c r="AJ61" s="318"/>
    </row>
    <row r="62" spans="1:39" s="16" customFormat="1">
      <c r="C62" s="320"/>
      <c r="F62" s="17"/>
      <c r="I62" s="17"/>
      <c r="L62" s="318"/>
      <c r="O62" s="17"/>
      <c r="R62" s="17"/>
      <c r="U62" s="17"/>
      <c r="X62" s="17"/>
      <c r="AA62" s="17"/>
      <c r="AD62" s="17"/>
      <c r="AG62" s="17"/>
      <c r="AI62" s="245"/>
      <c r="AJ62" s="318"/>
    </row>
    <row r="63" spans="1:39" s="16" customFormat="1">
      <c r="C63" s="320"/>
      <c r="F63" s="17"/>
      <c r="I63" s="17"/>
      <c r="L63" s="318"/>
      <c r="O63" s="17"/>
      <c r="R63" s="17"/>
      <c r="U63" s="17"/>
      <c r="X63" s="17"/>
      <c r="AA63" s="17"/>
      <c r="AD63" s="17"/>
      <c r="AG63" s="17"/>
      <c r="AI63" s="245"/>
      <c r="AJ63" s="318"/>
    </row>
    <row r="64" spans="1:39" s="16" customFormat="1">
      <c r="C64" s="320"/>
      <c r="F64" s="17"/>
      <c r="I64" s="17"/>
      <c r="L64" s="318"/>
      <c r="O64" s="17"/>
      <c r="R64" s="17"/>
      <c r="U64" s="17"/>
      <c r="X64" s="17"/>
      <c r="AA64" s="17"/>
      <c r="AD64" s="17"/>
      <c r="AG64" s="17"/>
      <c r="AI64" s="245"/>
      <c r="AJ64" s="318"/>
    </row>
    <row r="65" spans="3:36" s="16" customFormat="1">
      <c r="C65" s="320"/>
      <c r="F65" s="17"/>
      <c r="I65" s="17"/>
      <c r="L65" s="318"/>
      <c r="O65" s="17"/>
      <c r="R65" s="17"/>
      <c r="U65" s="17"/>
      <c r="X65" s="17"/>
      <c r="AA65" s="17"/>
      <c r="AD65" s="17"/>
      <c r="AG65" s="17"/>
      <c r="AI65" s="245"/>
      <c r="AJ65" s="318"/>
    </row>
    <row r="66" spans="3:36" s="16" customFormat="1">
      <c r="C66" s="320"/>
      <c r="F66" s="17"/>
      <c r="I66" s="17"/>
      <c r="L66" s="318"/>
      <c r="O66" s="17"/>
      <c r="R66" s="17"/>
      <c r="U66" s="17"/>
      <c r="X66" s="17"/>
      <c r="AA66" s="17"/>
      <c r="AD66" s="17"/>
      <c r="AG66" s="17"/>
      <c r="AI66" s="245"/>
      <c r="AJ66" s="318"/>
    </row>
  </sheetData>
  <dataConsolidate/>
  <mergeCells count="12">
    <mergeCell ref="AL9:AM9"/>
    <mergeCell ref="AI9:AJ9"/>
    <mergeCell ref="AC9:AD9"/>
    <mergeCell ref="AF9:AG9"/>
    <mergeCell ref="T9:U9"/>
    <mergeCell ref="W9:X9"/>
    <mergeCell ref="Z9:AA9"/>
    <mergeCell ref="Q9:R9"/>
    <mergeCell ref="E9:F9"/>
    <mergeCell ref="H9:I9"/>
    <mergeCell ref="K9:L9"/>
    <mergeCell ref="N9:O9"/>
  </mergeCells>
  <phoneticPr fontId="7"/>
  <pageMargins left="0.19685039370078741" right="0.19685039370078741" top="0.59055118110236227" bottom="0.78740157480314965" header="0.39370078740157483" footer="0.19685039370078741"/>
  <pageSetup paperSize="9" scale="60" orientation="landscape" horizontalDpi="4294967292" verticalDpi="4294967292"/>
  <headerFooter alignWithMargins="0">
    <oddFooter>&amp;L&amp;"Verdana,Regular"&amp;F-&amp;A
Atir b.v. ©&amp;C&amp;R&amp;"Verdana,Regular"printversie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"/>
  <sheetViews>
    <sheetView showGridLines="0" workbookViewId="0">
      <pane ySplit="9" topLeftCell="A10" activePane="bottomLeft" state="frozen"/>
      <selection sqref="A1:XFD1048576"/>
      <selection pane="bottomLeft" activeCell="E4" sqref="E4"/>
    </sheetView>
  </sheetViews>
  <sheetFormatPr defaultColWidth="10.7109375" defaultRowHeight="12.75"/>
  <cols>
    <col min="1" max="1" width="24.28515625" style="246" customWidth="1"/>
    <col min="2" max="9" width="12.28515625" style="82" customWidth="1"/>
    <col min="10" max="10" width="1.7109375" style="82" customWidth="1"/>
    <col min="11" max="11" width="35.140625" style="188" bestFit="1" customWidth="1"/>
    <col min="12" max="12" width="10" style="188" customWidth="1"/>
    <col min="13" max="13" width="14.7109375" style="82" customWidth="1"/>
    <col min="14" max="16384" width="10.7109375" style="82"/>
  </cols>
  <sheetData>
    <row r="1" spans="1:13">
      <c r="A1" s="187" t="s">
        <v>16</v>
      </c>
    </row>
    <row r="2" spans="1:13">
      <c r="A2" s="187"/>
    </row>
    <row r="3" spans="1:13" ht="15">
      <c r="A3" s="149" t="s">
        <v>85</v>
      </c>
      <c r="B3" s="152" t="str">
        <f>'1-Contractblad dag'!B3</f>
        <v>Openbaar Onderwijs Zwolle en Regio</v>
      </c>
      <c r="C3" s="189"/>
      <c r="D3" s="190"/>
      <c r="E3" s="190"/>
      <c r="F3" s="190"/>
      <c r="G3" s="190"/>
      <c r="H3" s="190"/>
      <c r="I3" s="190"/>
      <c r="J3" s="190"/>
      <c r="M3" s="191"/>
    </row>
    <row r="4" spans="1:13" s="196" customFormat="1" ht="15">
      <c r="A4" s="149" t="s">
        <v>44</v>
      </c>
      <c r="B4" s="152" t="s">
        <v>17</v>
      </c>
      <c r="C4" s="192"/>
      <c r="D4" s="193"/>
      <c r="E4" s="194"/>
      <c r="F4" s="193"/>
      <c r="G4" s="193"/>
      <c r="H4" s="193"/>
      <c r="I4" s="193"/>
      <c r="J4" s="193"/>
      <c r="K4" s="195"/>
      <c r="L4" s="195"/>
      <c r="M4" s="58"/>
    </row>
    <row r="5" spans="1:13" ht="15">
      <c r="A5" s="149" t="s">
        <v>227</v>
      </c>
      <c r="B5" s="152" t="str">
        <f>'1-Contractblad dag'!B5</f>
        <v>diversen</v>
      </c>
      <c r="C5" s="190"/>
      <c r="D5" s="190"/>
      <c r="E5" s="190"/>
      <c r="F5" s="190"/>
      <c r="G5" s="190"/>
      <c r="H5" s="190"/>
      <c r="I5" s="190"/>
      <c r="J5" s="190"/>
      <c r="K5" s="197"/>
      <c r="L5" s="197"/>
      <c r="M5" s="191"/>
    </row>
    <row r="6" spans="1:13" ht="15">
      <c r="A6" s="149" t="s">
        <v>115</v>
      </c>
      <c r="B6" s="152" t="str">
        <f>'1-Contractblad dag'!B6</f>
        <v>OOZ-EA-NVB-2015</v>
      </c>
      <c r="C6" s="190"/>
      <c r="D6" s="190"/>
      <c r="E6" s="190"/>
      <c r="F6" s="190"/>
      <c r="G6" s="190"/>
      <c r="H6" s="190"/>
      <c r="I6" s="190"/>
      <c r="J6" s="190"/>
      <c r="K6" s="197"/>
      <c r="L6" s="197"/>
      <c r="M6" s="191"/>
    </row>
    <row r="7" spans="1:13" ht="15">
      <c r="A7" s="149" t="s">
        <v>172</v>
      </c>
      <c r="B7" s="152" t="str">
        <f>'1-Contractblad dag'!B7</f>
        <v>Atir</v>
      </c>
      <c r="C7" s="198"/>
      <c r="D7" s="198" t="s">
        <v>162</v>
      </c>
      <c r="E7" s="199"/>
      <c r="F7" s="199"/>
      <c r="G7" s="199"/>
      <c r="H7" s="199"/>
      <c r="I7" s="199"/>
      <c r="J7" s="199"/>
      <c r="K7" s="197"/>
      <c r="L7" s="197"/>
    </row>
    <row r="8" spans="1:13" ht="15">
      <c r="A8" s="149" t="s">
        <v>36</v>
      </c>
      <c r="B8" s="200">
        <f>'1-Contractblad dag'!B8</f>
        <v>2015</v>
      </c>
      <c r="C8" s="198"/>
      <c r="D8" s="198"/>
      <c r="E8" s="199"/>
      <c r="F8" s="199"/>
      <c r="G8" s="199"/>
      <c r="H8" s="199"/>
      <c r="I8" s="199"/>
      <c r="J8" s="199"/>
      <c r="K8" s="197"/>
      <c r="L8" s="197"/>
    </row>
    <row r="9" spans="1:13" ht="15">
      <c r="A9" s="149"/>
      <c r="B9" s="152"/>
      <c r="C9" s="198"/>
      <c r="D9" s="198"/>
      <c r="E9" s="199"/>
      <c r="F9" s="199"/>
      <c r="G9" s="199"/>
      <c r="H9" s="199"/>
      <c r="I9" s="199"/>
      <c r="J9" s="199"/>
      <c r="K9" s="197"/>
      <c r="L9" s="197"/>
    </row>
    <row r="10" spans="1:13" s="80" customFormat="1" ht="17.100000000000001" customHeight="1">
      <c r="A10" s="556" t="s">
        <v>97</v>
      </c>
      <c r="B10" s="557"/>
      <c r="C10" s="201"/>
      <c r="D10" s="201"/>
      <c r="E10" s="202"/>
      <c r="F10" s="202"/>
      <c r="G10" s="202"/>
      <c r="H10" s="202"/>
      <c r="I10" s="203" t="s">
        <v>59</v>
      </c>
      <c r="J10" s="204"/>
      <c r="K10" s="205" t="str">
        <f>A10</f>
        <v>Medewerker lngrp. 1 (jeugd)</v>
      </c>
      <c r="L10" s="206" t="s">
        <v>9</v>
      </c>
    </row>
    <row r="11" spans="1:13">
      <c r="A11" s="207" t="s">
        <v>206</v>
      </c>
      <c r="B11" s="208" t="s">
        <v>207</v>
      </c>
      <c r="C11" s="208" t="s">
        <v>208</v>
      </c>
      <c r="D11" s="208" t="s">
        <v>209</v>
      </c>
      <c r="E11" s="209" t="s">
        <v>210</v>
      </c>
      <c r="F11" s="209" t="s">
        <v>211</v>
      </c>
      <c r="G11" s="209" t="s">
        <v>212</v>
      </c>
      <c r="H11" s="209" t="s">
        <v>126</v>
      </c>
      <c r="I11" s="209" t="s">
        <v>137</v>
      </c>
      <c r="J11" s="210"/>
      <c r="K11" s="211" t="s">
        <v>10</v>
      </c>
      <c r="L11" s="212">
        <f>'5-Opbouw uurtarieven'!E26</f>
        <v>0</v>
      </c>
    </row>
    <row r="12" spans="1:13">
      <c r="A12" s="213" t="str">
        <f>A$103</f>
        <v>00.00 - 06.00</v>
      </c>
      <c r="B12" s="214">
        <f t="shared" ref="B12:I12" si="0">SUM((1+B$103)*$L11)+$L12</f>
        <v>0</v>
      </c>
      <c r="C12" s="214">
        <f t="shared" si="0"/>
        <v>0</v>
      </c>
      <c r="D12" s="214">
        <f t="shared" si="0"/>
        <v>0</v>
      </c>
      <c r="E12" s="214">
        <f t="shared" si="0"/>
        <v>0</v>
      </c>
      <c r="F12" s="214">
        <f t="shared" si="0"/>
        <v>0</v>
      </c>
      <c r="G12" s="214">
        <f t="shared" si="0"/>
        <v>0</v>
      </c>
      <c r="H12" s="214">
        <f t="shared" si="0"/>
        <v>0</v>
      </c>
      <c r="I12" s="214">
        <f t="shared" si="0"/>
        <v>0</v>
      </c>
      <c r="J12" s="210"/>
      <c r="K12" s="211" t="s">
        <v>11</v>
      </c>
      <c r="L12" s="212">
        <f>L13-L11</f>
        <v>0</v>
      </c>
    </row>
    <row r="13" spans="1:13">
      <c r="A13" s="213" t="str">
        <f>A$104</f>
        <v>06.00 - 21.30</v>
      </c>
      <c r="B13" s="214">
        <f t="shared" ref="B13:I13" si="1">SUM((1+B$104)*$L11)+$L12</f>
        <v>0</v>
      </c>
      <c r="C13" s="214">
        <f t="shared" si="1"/>
        <v>0</v>
      </c>
      <c r="D13" s="214">
        <f t="shared" si="1"/>
        <v>0</v>
      </c>
      <c r="E13" s="214">
        <f t="shared" si="1"/>
        <v>0</v>
      </c>
      <c r="F13" s="214">
        <f t="shared" si="1"/>
        <v>0</v>
      </c>
      <c r="G13" s="214">
        <f t="shared" si="1"/>
        <v>0</v>
      </c>
      <c r="H13" s="214">
        <f t="shared" si="1"/>
        <v>0</v>
      </c>
      <c r="I13" s="214">
        <f t="shared" si="1"/>
        <v>0</v>
      </c>
      <c r="J13" s="210"/>
      <c r="K13" s="211" t="s">
        <v>12</v>
      </c>
      <c r="L13" s="212">
        <f>'5-Opbouw uurtarieven'!E47</f>
        <v>0</v>
      </c>
    </row>
    <row r="14" spans="1:13">
      <c r="A14" s="213" t="str">
        <f>A$105</f>
        <v>21.30 - 24.00</v>
      </c>
      <c r="B14" s="214">
        <f t="shared" ref="B14:I14" si="2">SUM((1+B$105)*$L11)+$L12</f>
        <v>0</v>
      </c>
      <c r="C14" s="214">
        <f t="shared" si="2"/>
        <v>0</v>
      </c>
      <c r="D14" s="214">
        <f t="shared" si="2"/>
        <v>0</v>
      </c>
      <c r="E14" s="214">
        <f t="shared" si="2"/>
        <v>0</v>
      </c>
      <c r="F14" s="214">
        <f t="shared" si="2"/>
        <v>0</v>
      </c>
      <c r="G14" s="214">
        <f t="shared" si="2"/>
        <v>0</v>
      </c>
      <c r="H14" s="214">
        <f t="shared" si="2"/>
        <v>0</v>
      </c>
      <c r="I14" s="214">
        <f t="shared" si="2"/>
        <v>0</v>
      </c>
      <c r="J14" s="210"/>
      <c r="K14" s="215"/>
      <c r="L14" s="216"/>
    </row>
    <row r="15" spans="1:13">
      <c r="A15" s="217"/>
      <c r="B15" s="218"/>
      <c r="C15" s="218"/>
      <c r="D15" s="218"/>
      <c r="E15" s="218"/>
      <c r="F15" s="218"/>
      <c r="G15" s="218"/>
      <c r="H15" s="218"/>
      <c r="I15" s="218"/>
      <c r="J15" s="210"/>
      <c r="K15" s="219"/>
      <c r="L15" s="219"/>
    </row>
    <row r="16" spans="1:13">
      <c r="A16" s="220"/>
      <c r="B16" s="204"/>
      <c r="C16" s="204"/>
      <c r="D16" s="204"/>
      <c r="E16" s="210"/>
      <c r="F16" s="210"/>
      <c r="G16" s="210"/>
      <c r="H16" s="210"/>
      <c r="I16" s="210"/>
      <c r="J16" s="210"/>
    </row>
    <row r="17" spans="1:12">
      <c r="A17" s="221"/>
      <c r="B17" s="198"/>
      <c r="C17" s="198"/>
      <c r="D17" s="198"/>
      <c r="E17" s="199"/>
      <c r="F17" s="199"/>
      <c r="G17" s="199"/>
      <c r="H17" s="199"/>
      <c r="I17" s="199"/>
      <c r="J17" s="199"/>
      <c r="K17" s="219"/>
      <c r="L17" s="219"/>
    </row>
    <row r="18" spans="1:12" s="80" customFormat="1" ht="17.100000000000001" customHeight="1">
      <c r="A18" s="556" t="s">
        <v>66</v>
      </c>
      <c r="B18" s="559"/>
      <c r="C18" s="559"/>
      <c r="D18" s="559"/>
      <c r="E18" s="202"/>
      <c r="F18" s="202"/>
      <c r="G18" s="202"/>
      <c r="H18" s="202"/>
      <c r="I18" s="203" t="s">
        <v>59</v>
      </c>
      <c r="J18" s="204"/>
      <c r="K18" s="205" t="str">
        <f>A18</f>
        <v>Medewerker lngrp. 1 (tot 1 jaar inleerperiode)</v>
      </c>
      <c r="L18" s="206" t="s">
        <v>9</v>
      </c>
    </row>
    <row r="19" spans="1:12">
      <c r="A19" s="207" t="s">
        <v>206</v>
      </c>
      <c r="B19" s="208" t="s">
        <v>207</v>
      </c>
      <c r="C19" s="208" t="s">
        <v>208</v>
      </c>
      <c r="D19" s="208" t="s">
        <v>209</v>
      </c>
      <c r="E19" s="209" t="s">
        <v>210</v>
      </c>
      <c r="F19" s="209" t="s">
        <v>211</v>
      </c>
      <c r="G19" s="209" t="s">
        <v>212</v>
      </c>
      <c r="H19" s="209" t="s">
        <v>126</v>
      </c>
      <c r="I19" s="209" t="s">
        <v>137</v>
      </c>
      <c r="J19" s="210"/>
      <c r="K19" s="211" t="s">
        <v>10</v>
      </c>
      <c r="L19" s="212">
        <f>'5-Opbouw uurtarieven'!H26</f>
        <v>0</v>
      </c>
    </row>
    <row r="20" spans="1:12">
      <c r="A20" s="213" t="str">
        <f>A$103</f>
        <v>00.00 - 06.00</v>
      </c>
      <c r="B20" s="214">
        <f t="shared" ref="B20:I20" si="3">SUM((1+B$103)*$L19)+$L20</f>
        <v>0</v>
      </c>
      <c r="C20" s="214">
        <f t="shared" si="3"/>
        <v>0</v>
      </c>
      <c r="D20" s="214">
        <f t="shared" si="3"/>
        <v>0</v>
      </c>
      <c r="E20" s="214">
        <f t="shared" si="3"/>
        <v>0</v>
      </c>
      <c r="F20" s="214">
        <f t="shared" si="3"/>
        <v>0</v>
      </c>
      <c r="G20" s="214">
        <f t="shared" si="3"/>
        <v>0</v>
      </c>
      <c r="H20" s="214">
        <f t="shared" si="3"/>
        <v>0</v>
      </c>
      <c r="I20" s="214">
        <f t="shared" si="3"/>
        <v>0</v>
      </c>
      <c r="J20" s="210"/>
      <c r="K20" s="211" t="s">
        <v>11</v>
      </c>
      <c r="L20" s="212">
        <f>L21-L19</f>
        <v>0</v>
      </c>
    </row>
    <row r="21" spans="1:12">
      <c r="A21" s="213" t="str">
        <f>A$104</f>
        <v>06.00 - 21.30</v>
      </c>
      <c r="B21" s="214">
        <f t="shared" ref="B21:I21" si="4">SUM((1+B$104)*$L19)+$L20</f>
        <v>0</v>
      </c>
      <c r="C21" s="214">
        <f t="shared" si="4"/>
        <v>0</v>
      </c>
      <c r="D21" s="214">
        <f t="shared" si="4"/>
        <v>0</v>
      </c>
      <c r="E21" s="214">
        <f t="shared" si="4"/>
        <v>0</v>
      </c>
      <c r="F21" s="214">
        <f t="shared" si="4"/>
        <v>0</v>
      </c>
      <c r="G21" s="214">
        <f t="shared" si="4"/>
        <v>0</v>
      </c>
      <c r="H21" s="214">
        <f t="shared" si="4"/>
        <v>0</v>
      </c>
      <c r="I21" s="214">
        <f t="shared" si="4"/>
        <v>0</v>
      </c>
      <c r="J21" s="210"/>
      <c r="K21" s="211" t="s">
        <v>12</v>
      </c>
      <c r="L21" s="212">
        <f>'5-Opbouw uurtarieven'!H47</f>
        <v>0</v>
      </c>
    </row>
    <row r="22" spans="1:12">
      <c r="A22" s="213" t="str">
        <f>A$105</f>
        <v>21.30 - 24.00</v>
      </c>
      <c r="B22" s="214">
        <f t="shared" ref="B22:I22" si="5">SUM((1+B$105)*$L19)+$L20</f>
        <v>0</v>
      </c>
      <c r="C22" s="214">
        <f t="shared" si="5"/>
        <v>0</v>
      </c>
      <c r="D22" s="214">
        <f t="shared" si="5"/>
        <v>0</v>
      </c>
      <c r="E22" s="214">
        <f t="shared" si="5"/>
        <v>0</v>
      </c>
      <c r="F22" s="214">
        <f t="shared" si="5"/>
        <v>0</v>
      </c>
      <c r="G22" s="214">
        <f t="shared" si="5"/>
        <v>0</v>
      </c>
      <c r="H22" s="214">
        <f t="shared" si="5"/>
        <v>0</v>
      </c>
      <c r="I22" s="214">
        <f t="shared" si="5"/>
        <v>0</v>
      </c>
      <c r="J22" s="210"/>
      <c r="K22" s="215"/>
      <c r="L22" s="216"/>
    </row>
    <row r="23" spans="1:12">
      <c r="A23" s="217"/>
      <c r="B23" s="218"/>
      <c r="C23" s="218"/>
      <c r="D23" s="218"/>
      <c r="E23" s="218"/>
      <c r="F23" s="218"/>
      <c r="G23" s="218"/>
      <c r="H23" s="218"/>
      <c r="I23" s="218"/>
      <c r="J23" s="210"/>
      <c r="K23" s="219"/>
      <c r="L23" s="219"/>
    </row>
    <row r="24" spans="1:12">
      <c r="A24" s="220"/>
      <c r="B24" s="204"/>
      <c r="C24" s="204"/>
      <c r="D24" s="204"/>
      <c r="E24" s="210"/>
      <c r="F24" s="210"/>
      <c r="G24" s="210"/>
      <c r="H24" s="210"/>
      <c r="I24" s="210"/>
      <c r="J24" s="210"/>
      <c r="K24" s="222"/>
      <c r="L24" s="222"/>
    </row>
    <row r="25" spans="1:12">
      <c r="A25" s="220"/>
      <c r="B25" s="204"/>
      <c r="C25" s="204"/>
      <c r="D25" s="204"/>
      <c r="E25" s="210"/>
      <c r="F25" s="210"/>
      <c r="G25" s="210"/>
      <c r="H25" s="210"/>
      <c r="I25" s="210"/>
      <c r="J25" s="210"/>
    </row>
    <row r="26" spans="1:12" ht="17.100000000000001" customHeight="1">
      <c r="A26" s="556" t="s">
        <v>42</v>
      </c>
      <c r="B26" s="558"/>
      <c r="C26" s="223"/>
      <c r="D26" s="223"/>
      <c r="E26" s="224"/>
      <c r="F26" s="224"/>
      <c r="G26" s="224"/>
      <c r="H26" s="224"/>
      <c r="I26" s="203" t="s">
        <v>59</v>
      </c>
      <c r="J26" s="210"/>
      <c r="K26" s="205" t="str">
        <f>A26</f>
        <v>Medewerker lngrp. 1 (1 tot 8 jaar)</v>
      </c>
      <c r="L26" s="206" t="s">
        <v>9</v>
      </c>
    </row>
    <row r="27" spans="1:12">
      <c r="A27" s="207" t="s">
        <v>206</v>
      </c>
      <c r="B27" s="208" t="s">
        <v>207</v>
      </c>
      <c r="C27" s="208" t="s">
        <v>208</v>
      </c>
      <c r="D27" s="208" t="s">
        <v>209</v>
      </c>
      <c r="E27" s="209" t="s">
        <v>210</v>
      </c>
      <c r="F27" s="209" t="s">
        <v>211</v>
      </c>
      <c r="G27" s="209" t="s">
        <v>212</v>
      </c>
      <c r="H27" s="209" t="s">
        <v>126</v>
      </c>
      <c r="I27" s="209" t="s">
        <v>137</v>
      </c>
      <c r="J27" s="210"/>
      <c r="K27" s="211" t="s">
        <v>10</v>
      </c>
      <c r="L27" s="212">
        <f>'5-Opbouw uurtarieven'!K26</f>
        <v>0</v>
      </c>
    </row>
    <row r="28" spans="1:12">
      <c r="A28" s="213" t="str">
        <f>A$103</f>
        <v>00.00 - 06.00</v>
      </c>
      <c r="B28" s="214">
        <f t="shared" ref="B28:I28" si="6">SUM((1+B$103)*$L27)+$L28</f>
        <v>0</v>
      </c>
      <c r="C28" s="214">
        <f t="shared" si="6"/>
        <v>0</v>
      </c>
      <c r="D28" s="214">
        <f t="shared" si="6"/>
        <v>0</v>
      </c>
      <c r="E28" s="214">
        <f t="shared" si="6"/>
        <v>0</v>
      </c>
      <c r="F28" s="214">
        <f t="shared" si="6"/>
        <v>0</v>
      </c>
      <c r="G28" s="214">
        <f t="shared" si="6"/>
        <v>0</v>
      </c>
      <c r="H28" s="214">
        <f t="shared" si="6"/>
        <v>0</v>
      </c>
      <c r="I28" s="214">
        <f t="shared" si="6"/>
        <v>0</v>
      </c>
      <c r="J28" s="210"/>
      <c r="K28" s="211" t="s">
        <v>11</v>
      </c>
      <c r="L28" s="212">
        <f>L29-L27</f>
        <v>0</v>
      </c>
    </row>
    <row r="29" spans="1:12">
      <c r="A29" s="213" t="str">
        <f>A$104</f>
        <v>06.00 - 21.30</v>
      </c>
      <c r="B29" s="214">
        <f t="shared" ref="B29:I29" si="7">SUM((1+B$104)*$L27)+$L28</f>
        <v>0</v>
      </c>
      <c r="C29" s="214">
        <f t="shared" si="7"/>
        <v>0</v>
      </c>
      <c r="D29" s="214">
        <f t="shared" si="7"/>
        <v>0</v>
      </c>
      <c r="E29" s="214">
        <f t="shared" si="7"/>
        <v>0</v>
      </c>
      <c r="F29" s="214">
        <f t="shared" si="7"/>
        <v>0</v>
      </c>
      <c r="G29" s="214">
        <f t="shared" si="7"/>
        <v>0</v>
      </c>
      <c r="H29" s="214">
        <f t="shared" si="7"/>
        <v>0</v>
      </c>
      <c r="I29" s="214">
        <f t="shared" si="7"/>
        <v>0</v>
      </c>
      <c r="J29" s="210"/>
      <c r="K29" s="211" t="s">
        <v>12</v>
      </c>
      <c r="L29" s="212">
        <f>'5-Opbouw uurtarieven'!K47</f>
        <v>0</v>
      </c>
    </row>
    <row r="30" spans="1:12">
      <c r="A30" s="213" t="str">
        <f>A$105</f>
        <v>21.30 - 24.00</v>
      </c>
      <c r="B30" s="214">
        <f t="shared" ref="B30:I30" si="8">SUM((1+B$105)*$L27)+$L28</f>
        <v>0</v>
      </c>
      <c r="C30" s="214">
        <f t="shared" si="8"/>
        <v>0</v>
      </c>
      <c r="D30" s="214">
        <f t="shared" si="8"/>
        <v>0</v>
      </c>
      <c r="E30" s="214">
        <f t="shared" si="8"/>
        <v>0</v>
      </c>
      <c r="F30" s="214">
        <f t="shared" si="8"/>
        <v>0</v>
      </c>
      <c r="G30" s="214">
        <f t="shared" si="8"/>
        <v>0</v>
      </c>
      <c r="H30" s="214">
        <f t="shared" si="8"/>
        <v>0</v>
      </c>
      <c r="I30" s="214">
        <f t="shared" si="8"/>
        <v>0</v>
      </c>
      <c r="J30" s="210"/>
      <c r="K30" s="215"/>
      <c r="L30" s="216"/>
    </row>
    <row r="31" spans="1:12">
      <c r="A31" s="217"/>
      <c r="B31" s="218"/>
      <c r="C31" s="218"/>
      <c r="D31" s="218"/>
      <c r="E31" s="218"/>
      <c r="F31" s="218"/>
      <c r="G31" s="218"/>
      <c r="H31" s="225"/>
      <c r="I31" s="225"/>
      <c r="J31" s="210"/>
      <c r="K31" s="219"/>
      <c r="L31" s="219"/>
    </row>
    <row r="32" spans="1:12">
      <c r="A32" s="220"/>
      <c r="B32" s="204"/>
      <c r="C32" s="204"/>
      <c r="D32" s="204"/>
      <c r="E32" s="210"/>
      <c r="F32" s="210"/>
      <c r="G32" s="210"/>
      <c r="H32" s="210"/>
      <c r="I32" s="210"/>
      <c r="J32" s="210"/>
      <c r="K32" s="219"/>
      <c r="L32" s="219"/>
    </row>
    <row r="33" spans="1:12">
      <c r="A33" s="220"/>
      <c r="B33" s="204"/>
      <c r="C33" s="204"/>
      <c r="D33" s="204"/>
      <c r="E33" s="210"/>
      <c r="F33" s="210"/>
      <c r="G33" s="210"/>
      <c r="H33" s="210"/>
      <c r="I33" s="210"/>
      <c r="J33" s="199"/>
      <c r="K33" s="219"/>
      <c r="L33" s="219"/>
    </row>
    <row r="34" spans="1:12" ht="17.100000000000001" customHeight="1">
      <c r="A34" s="556" t="s">
        <v>32</v>
      </c>
      <c r="B34" s="559"/>
      <c r="C34" s="559"/>
      <c r="D34" s="559"/>
      <c r="E34" s="202"/>
      <c r="F34" s="202"/>
      <c r="G34" s="202"/>
      <c r="H34" s="202"/>
      <c r="I34" s="203" t="s">
        <v>59</v>
      </c>
      <c r="J34" s="204"/>
      <c r="K34" s="205" t="str">
        <f>A34</f>
        <v>Medewerker lngrp. 1 (8 jaar en langer)</v>
      </c>
      <c r="L34" s="205" t="s">
        <v>9</v>
      </c>
    </row>
    <row r="35" spans="1:12">
      <c r="A35" s="207" t="s">
        <v>206</v>
      </c>
      <c r="B35" s="208" t="s">
        <v>207</v>
      </c>
      <c r="C35" s="208" t="s">
        <v>208</v>
      </c>
      <c r="D35" s="208" t="s">
        <v>209</v>
      </c>
      <c r="E35" s="209" t="s">
        <v>210</v>
      </c>
      <c r="F35" s="209" t="s">
        <v>211</v>
      </c>
      <c r="G35" s="209" t="s">
        <v>212</v>
      </c>
      <c r="H35" s="209" t="s">
        <v>126</v>
      </c>
      <c r="I35" s="209" t="s">
        <v>137</v>
      </c>
      <c r="J35" s="210"/>
      <c r="K35" s="211" t="s">
        <v>10</v>
      </c>
      <c r="L35" s="226">
        <f>'5-Opbouw uurtarieven'!N26</f>
        <v>0</v>
      </c>
    </row>
    <row r="36" spans="1:12">
      <c r="A36" s="213" t="str">
        <f>A$103</f>
        <v>00.00 - 06.00</v>
      </c>
      <c r="B36" s="214">
        <f t="shared" ref="B36:I36" si="9">SUM((1+B$103)*$L35)+$L36</f>
        <v>0</v>
      </c>
      <c r="C36" s="214">
        <f t="shared" si="9"/>
        <v>0</v>
      </c>
      <c r="D36" s="214">
        <f t="shared" si="9"/>
        <v>0</v>
      </c>
      <c r="E36" s="214">
        <f t="shared" si="9"/>
        <v>0</v>
      </c>
      <c r="F36" s="214">
        <f t="shared" si="9"/>
        <v>0</v>
      </c>
      <c r="G36" s="214">
        <f t="shared" si="9"/>
        <v>0</v>
      </c>
      <c r="H36" s="214">
        <f t="shared" si="9"/>
        <v>0</v>
      </c>
      <c r="I36" s="214">
        <f t="shared" si="9"/>
        <v>0</v>
      </c>
      <c r="J36" s="210"/>
      <c r="K36" s="211" t="s">
        <v>11</v>
      </c>
      <c r="L36" s="226">
        <f>L37-L35</f>
        <v>0</v>
      </c>
    </row>
    <row r="37" spans="1:12">
      <c r="A37" s="213" t="str">
        <f>A$104</f>
        <v>06.00 - 21.30</v>
      </c>
      <c r="B37" s="214">
        <f t="shared" ref="B37:I37" si="10">SUM((1+B$104)*$L35)+$L36</f>
        <v>0</v>
      </c>
      <c r="C37" s="214">
        <f t="shared" si="10"/>
        <v>0</v>
      </c>
      <c r="D37" s="214">
        <f t="shared" si="10"/>
        <v>0</v>
      </c>
      <c r="E37" s="214">
        <f t="shared" si="10"/>
        <v>0</v>
      </c>
      <c r="F37" s="214">
        <f t="shared" si="10"/>
        <v>0</v>
      </c>
      <c r="G37" s="214">
        <f t="shared" si="10"/>
        <v>0</v>
      </c>
      <c r="H37" s="214">
        <f t="shared" si="10"/>
        <v>0</v>
      </c>
      <c r="I37" s="214">
        <f t="shared" si="10"/>
        <v>0</v>
      </c>
      <c r="J37" s="210"/>
      <c r="K37" s="215" t="s">
        <v>12</v>
      </c>
      <c r="L37" s="227">
        <f>'5-Opbouw uurtarieven'!N47</f>
        <v>0</v>
      </c>
    </row>
    <row r="38" spans="1:12">
      <c r="A38" s="213" t="str">
        <f>A$105</f>
        <v>21.30 - 24.00</v>
      </c>
      <c r="B38" s="214">
        <f t="shared" ref="B38:I38" si="11">SUM((1+B$105)*$L35)+$L36</f>
        <v>0</v>
      </c>
      <c r="C38" s="214">
        <f t="shared" si="11"/>
        <v>0</v>
      </c>
      <c r="D38" s="214">
        <f t="shared" si="11"/>
        <v>0</v>
      </c>
      <c r="E38" s="214">
        <f t="shared" si="11"/>
        <v>0</v>
      </c>
      <c r="F38" s="214">
        <f t="shared" si="11"/>
        <v>0</v>
      </c>
      <c r="G38" s="214">
        <f t="shared" si="11"/>
        <v>0</v>
      </c>
      <c r="H38" s="214">
        <f t="shared" si="11"/>
        <v>0</v>
      </c>
      <c r="I38" s="214">
        <f t="shared" si="11"/>
        <v>0</v>
      </c>
      <c r="J38" s="210"/>
    </row>
    <row r="39" spans="1:12">
      <c r="A39" s="217"/>
      <c r="B39" s="218"/>
      <c r="C39" s="218"/>
      <c r="D39" s="218"/>
      <c r="E39" s="218"/>
      <c r="F39" s="218"/>
      <c r="G39" s="218"/>
      <c r="H39" s="218"/>
      <c r="I39" s="225"/>
      <c r="J39" s="210"/>
      <c r="K39" s="219"/>
      <c r="L39" s="219"/>
    </row>
    <row r="40" spans="1:12">
      <c r="A40" s="220"/>
      <c r="B40" s="204"/>
      <c r="C40" s="204"/>
      <c r="D40" s="204"/>
      <c r="E40" s="210"/>
      <c r="F40" s="210"/>
      <c r="G40" s="210"/>
      <c r="H40" s="210"/>
      <c r="I40" s="210"/>
      <c r="J40" s="210"/>
      <c r="K40" s="219"/>
      <c r="L40" s="219"/>
    </row>
    <row r="41" spans="1:12">
      <c r="A41" s="220"/>
      <c r="B41" s="204"/>
      <c r="C41" s="204"/>
      <c r="D41" s="204"/>
      <c r="E41" s="210"/>
      <c r="F41" s="210"/>
      <c r="G41" s="210"/>
      <c r="H41" s="210"/>
      <c r="I41" s="210"/>
      <c r="J41" s="210"/>
      <c r="K41" s="219"/>
      <c r="L41" s="219"/>
    </row>
    <row r="42" spans="1:12" ht="17.100000000000001" customHeight="1">
      <c r="A42" s="556" t="s">
        <v>106</v>
      </c>
      <c r="B42" s="559"/>
      <c r="C42" s="559"/>
      <c r="D42" s="201"/>
      <c r="E42" s="202"/>
      <c r="F42" s="202"/>
      <c r="G42" s="202"/>
      <c r="H42" s="202"/>
      <c r="I42" s="203" t="s">
        <v>59</v>
      </c>
      <c r="J42" s="210"/>
      <c r="K42" s="205" t="str">
        <f>A42</f>
        <v>Medewerker lngrp. 2 (tot 1 jaar inleerperiode)</v>
      </c>
      <c r="L42" s="205" t="s">
        <v>9</v>
      </c>
    </row>
    <row r="43" spans="1:12">
      <c r="A43" s="207" t="s">
        <v>206</v>
      </c>
      <c r="B43" s="208" t="s">
        <v>207</v>
      </c>
      <c r="C43" s="208" t="s">
        <v>208</v>
      </c>
      <c r="D43" s="208" t="s">
        <v>209</v>
      </c>
      <c r="E43" s="209" t="s">
        <v>210</v>
      </c>
      <c r="F43" s="209" t="s">
        <v>211</v>
      </c>
      <c r="G43" s="209" t="s">
        <v>212</v>
      </c>
      <c r="H43" s="209" t="s">
        <v>126</v>
      </c>
      <c r="I43" s="209" t="s">
        <v>137</v>
      </c>
      <c r="J43" s="210"/>
      <c r="K43" s="211" t="s">
        <v>10</v>
      </c>
      <c r="L43" s="226">
        <f>'5-Opbouw uurtarieven'!Q26</f>
        <v>0</v>
      </c>
    </row>
    <row r="44" spans="1:12">
      <c r="A44" s="213" t="str">
        <f>A$103</f>
        <v>00.00 - 06.00</v>
      </c>
      <c r="B44" s="214">
        <f t="shared" ref="B44:I44" si="12">SUM((1+B$103)*$L43)+$L44</f>
        <v>0</v>
      </c>
      <c r="C44" s="214">
        <f t="shared" si="12"/>
        <v>0</v>
      </c>
      <c r="D44" s="214">
        <f t="shared" si="12"/>
        <v>0</v>
      </c>
      <c r="E44" s="214">
        <f t="shared" si="12"/>
        <v>0</v>
      </c>
      <c r="F44" s="214">
        <f t="shared" si="12"/>
        <v>0</v>
      </c>
      <c r="G44" s="214">
        <f t="shared" si="12"/>
        <v>0</v>
      </c>
      <c r="H44" s="214">
        <f>SUM((1+H$103)*$L43)+$L44</f>
        <v>0</v>
      </c>
      <c r="I44" s="214">
        <f t="shared" si="12"/>
        <v>0</v>
      </c>
      <c r="J44" s="210"/>
      <c r="K44" s="211" t="s">
        <v>11</v>
      </c>
      <c r="L44" s="226">
        <f>L45-L43</f>
        <v>0</v>
      </c>
    </row>
    <row r="45" spans="1:12">
      <c r="A45" s="213" t="str">
        <f>A$104</f>
        <v>06.00 - 21.30</v>
      </c>
      <c r="B45" s="214">
        <f t="shared" ref="B45:I45" si="13">SUM((1+B$104)*$L43)+$L44</f>
        <v>0</v>
      </c>
      <c r="C45" s="214">
        <f t="shared" si="13"/>
        <v>0</v>
      </c>
      <c r="D45" s="214">
        <f t="shared" si="13"/>
        <v>0</v>
      </c>
      <c r="E45" s="214">
        <f t="shared" si="13"/>
        <v>0</v>
      </c>
      <c r="F45" s="214">
        <f t="shared" si="13"/>
        <v>0</v>
      </c>
      <c r="G45" s="214">
        <f t="shared" si="13"/>
        <v>0</v>
      </c>
      <c r="H45" s="214">
        <f t="shared" si="13"/>
        <v>0</v>
      </c>
      <c r="I45" s="214">
        <f t="shared" si="13"/>
        <v>0</v>
      </c>
      <c r="J45" s="210"/>
      <c r="K45" s="215" t="s">
        <v>12</v>
      </c>
      <c r="L45" s="227">
        <f>'5-Opbouw uurtarieven'!Q47</f>
        <v>0</v>
      </c>
    </row>
    <row r="46" spans="1:12">
      <c r="A46" s="213" t="str">
        <f>A$105</f>
        <v>21.30 - 24.00</v>
      </c>
      <c r="B46" s="214">
        <f t="shared" ref="B46:I46" si="14">SUM((1+B$105)*$L43)+$L44</f>
        <v>0</v>
      </c>
      <c r="C46" s="214">
        <f t="shared" si="14"/>
        <v>0</v>
      </c>
      <c r="D46" s="214">
        <f t="shared" si="14"/>
        <v>0</v>
      </c>
      <c r="E46" s="214">
        <f t="shared" si="14"/>
        <v>0</v>
      </c>
      <c r="F46" s="214">
        <f t="shared" si="14"/>
        <v>0</v>
      </c>
      <c r="G46" s="214">
        <f t="shared" si="14"/>
        <v>0</v>
      </c>
      <c r="H46" s="214">
        <f t="shared" si="14"/>
        <v>0</v>
      </c>
      <c r="I46" s="214">
        <f t="shared" si="14"/>
        <v>0</v>
      </c>
      <c r="J46" s="210"/>
      <c r="K46" s="219"/>
      <c r="L46" s="219"/>
    </row>
    <row r="47" spans="1:12">
      <c r="A47" s="217"/>
      <c r="B47" s="218"/>
      <c r="C47" s="218"/>
      <c r="D47" s="218"/>
      <c r="E47" s="218"/>
      <c r="F47" s="218"/>
      <c r="G47" s="218"/>
      <c r="H47" s="218"/>
      <c r="I47" s="225"/>
      <c r="J47" s="210"/>
      <c r="K47" s="219"/>
      <c r="L47" s="219"/>
    </row>
    <row r="48" spans="1:12">
      <c r="A48" s="220"/>
      <c r="B48" s="204"/>
      <c r="C48" s="204"/>
      <c r="D48" s="204"/>
      <c r="E48" s="210"/>
      <c r="F48" s="210"/>
      <c r="G48" s="210"/>
      <c r="H48" s="210"/>
      <c r="I48" s="210"/>
      <c r="J48" s="210"/>
      <c r="K48" s="219"/>
      <c r="L48" s="219"/>
    </row>
    <row r="49" spans="1:12">
      <c r="A49" s="220"/>
      <c r="B49" s="204"/>
      <c r="C49" s="204"/>
      <c r="D49" s="204"/>
      <c r="E49" s="210"/>
      <c r="F49" s="210"/>
      <c r="G49" s="210"/>
      <c r="H49" s="210"/>
      <c r="I49" s="210"/>
      <c r="J49" s="199"/>
      <c r="K49" s="219"/>
      <c r="L49" s="219"/>
    </row>
    <row r="50" spans="1:12" ht="17.100000000000001" customHeight="1">
      <c r="A50" s="228" t="s">
        <v>108</v>
      </c>
      <c r="B50" s="201"/>
      <c r="C50" s="201"/>
      <c r="D50" s="201"/>
      <c r="E50" s="202"/>
      <c r="F50" s="202"/>
      <c r="G50" s="202"/>
      <c r="H50" s="202"/>
      <c r="I50" s="203" t="s">
        <v>59</v>
      </c>
      <c r="J50" s="204"/>
      <c r="K50" s="205" t="str">
        <f>A50</f>
        <v>Medewerker lngrp. 2 (1 tot 8 jaar)</v>
      </c>
      <c r="L50" s="205" t="s">
        <v>9</v>
      </c>
    </row>
    <row r="51" spans="1:12">
      <c r="A51" s="207" t="s">
        <v>206</v>
      </c>
      <c r="B51" s="208" t="s">
        <v>207</v>
      </c>
      <c r="C51" s="208" t="s">
        <v>208</v>
      </c>
      <c r="D51" s="208" t="s">
        <v>209</v>
      </c>
      <c r="E51" s="209" t="s">
        <v>210</v>
      </c>
      <c r="F51" s="209" t="s">
        <v>211</v>
      </c>
      <c r="G51" s="209" t="s">
        <v>212</v>
      </c>
      <c r="H51" s="209" t="s">
        <v>126</v>
      </c>
      <c r="I51" s="209" t="s">
        <v>137</v>
      </c>
      <c r="J51" s="210"/>
      <c r="K51" s="211" t="s">
        <v>10</v>
      </c>
      <c r="L51" s="226">
        <f>'5-Opbouw uurtarieven'!T26</f>
        <v>0</v>
      </c>
    </row>
    <row r="52" spans="1:12">
      <c r="A52" s="213" t="str">
        <f>A$103</f>
        <v>00.00 - 06.00</v>
      </c>
      <c r="B52" s="214">
        <f t="shared" ref="B52:I52" si="15">SUM((1+B$103)*$L51)+$L52</f>
        <v>0</v>
      </c>
      <c r="C52" s="214">
        <f t="shared" si="15"/>
        <v>0</v>
      </c>
      <c r="D52" s="214">
        <f t="shared" si="15"/>
        <v>0</v>
      </c>
      <c r="E52" s="214">
        <f t="shared" si="15"/>
        <v>0</v>
      </c>
      <c r="F52" s="214">
        <f t="shared" si="15"/>
        <v>0</v>
      </c>
      <c r="G52" s="214">
        <f t="shared" si="15"/>
        <v>0</v>
      </c>
      <c r="H52" s="214">
        <f t="shared" si="15"/>
        <v>0</v>
      </c>
      <c r="I52" s="214">
        <f t="shared" si="15"/>
        <v>0</v>
      </c>
      <c r="J52" s="210"/>
      <c r="K52" s="211" t="s">
        <v>11</v>
      </c>
      <c r="L52" s="226">
        <f>L53-L51</f>
        <v>0</v>
      </c>
    </row>
    <row r="53" spans="1:12">
      <c r="A53" s="213" t="str">
        <f>A$104</f>
        <v>06.00 - 21.30</v>
      </c>
      <c r="B53" s="214">
        <f t="shared" ref="B53:I53" si="16">SUM((1+B$104)*$L51)+$L52</f>
        <v>0</v>
      </c>
      <c r="C53" s="214">
        <f t="shared" si="16"/>
        <v>0</v>
      </c>
      <c r="D53" s="214">
        <f t="shared" si="16"/>
        <v>0</v>
      </c>
      <c r="E53" s="214">
        <f t="shared" si="16"/>
        <v>0</v>
      </c>
      <c r="F53" s="214">
        <f t="shared" si="16"/>
        <v>0</v>
      </c>
      <c r="G53" s="214">
        <f t="shared" si="16"/>
        <v>0</v>
      </c>
      <c r="H53" s="214">
        <f t="shared" si="16"/>
        <v>0</v>
      </c>
      <c r="I53" s="214">
        <f t="shared" si="16"/>
        <v>0</v>
      </c>
      <c r="J53" s="210"/>
      <c r="K53" s="215" t="s">
        <v>12</v>
      </c>
      <c r="L53" s="227">
        <f>'5-Opbouw uurtarieven'!T47</f>
        <v>0</v>
      </c>
    </row>
    <row r="54" spans="1:12">
      <c r="A54" s="213" t="str">
        <f>A$105</f>
        <v>21.30 - 24.00</v>
      </c>
      <c r="B54" s="214">
        <f t="shared" ref="B54:I54" si="17">SUM((1+B$105)*$L51)+$L52</f>
        <v>0</v>
      </c>
      <c r="C54" s="214">
        <f t="shared" si="17"/>
        <v>0</v>
      </c>
      <c r="D54" s="214">
        <f t="shared" si="17"/>
        <v>0</v>
      </c>
      <c r="E54" s="214">
        <f t="shared" si="17"/>
        <v>0</v>
      </c>
      <c r="F54" s="214">
        <f t="shared" si="17"/>
        <v>0</v>
      </c>
      <c r="G54" s="214">
        <f t="shared" si="17"/>
        <v>0</v>
      </c>
      <c r="H54" s="214">
        <f t="shared" si="17"/>
        <v>0</v>
      </c>
      <c r="I54" s="214">
        <f t="shared" si="17"/>
        <v>0</v>
      </c>
      <c r="J54" s="210"/>
      <c r="K54" s="219"/>
      <c r="L54" s="219"/>
    </row>
    <row r="55" spans="1:12">
      <c r="A55" s="217"/>
      <c r="B55" s="218"/>
      <c r="C55" s="218"/>
      <c r="D55" s="218"/>
      <c r="E55" s="218"/>
      <c r="F55" s="218"/>
      <c r="G55" s="218"/>
      <c r="H55" s="218"/>
      <c r="I55" s="225"/>
      <c r="J55" s="210"/>
      <c r="K55" s="219"/>
      <c r="L55" s="219"/>
    </row>
    <row r="56" spans="1:12">
      <c r="A56" s="220"/>
      <c r="B56" s="204"/>
      <c r="C56" s="204"/>
      <c r="D56" s="204"/>
      <c r="E56" s="210"/>
      <c r="F56" s="210"/>
      <c r="G56" s="210"/>
      <c r="H56" s="210"/>
      <c r="I56" s="210"/>
      <c r="J56" s="210"/>
      <c r="K56" s="219"/>
      <c r="L56" s="219"/>
    </row>
    <row r="57" spans="1:12" ht="17.100000000000001" customHeight="1">
      <c r="A57" s="556" t="s">
        <v>109</v>
      </c>
      <c r="B57" s="559"/>
      <c r="C57" s="559"/>
      <c r="D57" s="201"/>
      <c r="E57" s="202"/>
      <c r="F57" s="202"/>
      <c r="G57" s="202"/>
      <c r="H57" s="202"/>
      <c r="I57" s="229" t="s">
        <v>59</v>
      </c>
      <c r="J57" s="210"/>
      <c r="K57" s="205" t="str">
        <f>A57</f>
        <v>Medewerker lngrp. 2 (8 jaar en langer)</v>
      </c>
      <c r="L57" s="205" t="s">
        <v>9</v>
      </c>
    </row>
    <row r="58" spans="1:12">
      <c r="A58" s="207" t="s">
        <v>206</v>
      </c>
      <c r="B58" s="208" t="s">
        <v>207</v>
      </c>
      <c r="C58" s="208" t="s">
        <v>208</v>
      </c>
      <c r="D58" s="208" t="s">
        <v>209</v>
      </c>
      <c r="E58" s="209" t="s">
        <v>210</v>
      </c>
      <c r="F58" s="209" t="s">
        <v>211</v>
      </c>
      <c r="G58" s="209" t="s">
        <v>212</v>
      </c>
      <c r="H58" s="209" t="s">
        <v>126</v>
      </c>
      <c r="I58" s="230" t="s">
        <v>137</v>
      </c>
      <c r="J58" s="210"/>
      <c r="K58" s="211" t="s">
        <v>10</v>
      </c>
      <c r="L58" s="226">
        <f>'5-Opbouw uurtarieven'!W26</f>
        <v>0</v>
      </c>
    </row>
    <row r="59" spans="1:12">
      <c r="A59" s="213" t="str">
        <f>A$103</f>
        <v>00.00 - 06.00</v>
      </c>
      <c r="B59" s="214">
        <f t="shared" ref="B59:I59" si="18">SUM((1+B$103)*$L58)+$L59</f>
        <v>0</v>
      </c>
      <c r="C59" s="214">
        <f t="shared" si="18"/>
        <v>0</v>
      </c>
      <c r="D59" s="214">
        <f t="shared" si="18"/>
        <v>0</v>
      </c>
      <c r="E59" s="214">
        <f t="shared" si="18"/>
        <v>0</v>
      </c>
      <c r="F59" s="214">
        <f t="shared" si="18"/>
        <v>0</v>
      </c>
      <c r="G59" s="214">
        <f t="shared" si="18"/>
        <v>0</v>
      </c>
      <c r="H59" s="214">
        <f t="shared" si="18"/>
        <v>0</v>
      </c>
      <c r="I59" s="214">
        <f t="shared" si="18"/>
        <v>0</v>
      </c>
      <c r="J59" s="210"/>
      <c r="K59" s="211" t="s">
        <v>11</v>
      </c>
      <c r="L59" s="226">
        <f>L60-L58</f>
        <v>0</v>
      </c>
    </row>
    <row r="60" spans="1:12">
      <c r="A60" s="213" t="str">
        <f>A$104</f>
        <v>06.00 - 21.30</v>
      </c>
      <c r="B60" s="214">
        <f t="shared" ref="B60:I60" si="19">SUM((1+B$104)*$L58)+$L59</f>
        <v>0</v>
      </c>
      <c r="C60" s="214">
        <f t="shared" si="19"/>
        <v>0</v>
      </c>
      <c r="D60" s="214">
        <f t="shared" si="19"/>
        <v>0</v>
      </c>
      <c r="E60" s="214">
        <f t="shared" si="19"/>
        <v>0</v>
      </c>
      <c r="F60" s="214">
        <f t="shared" si="19"/>
        <v>0</v>
      </c>
      <c r="G60" s="214">
        <f t="shared" si="19"/>
        <v>0</v>
      </c>
      <c r="H60" s="214">
        <f t="shared" si="19"/>
        <v>0</v>
      </c>
      <c r="I60" s="214">
        <f t="shared" si="19"/>
        <v>0</v>
      </c>
      <c r="J60" s="210"/>
      <c r="K60" s="215" t="s">
        <v>12</v>
      </c>
      <c r="L60" s="227">
        <f>'5-Opbouw uurtarieven'!W47</f>
        <v>0</v>
      </c>
    </row>
    <row r="61" spans="1:12">
      <c r="A61" s="213" t="str">
        <f>A$105</f>
        <v>21.30 - 24.00</v>
      </c>
      <c r="B61" s="214">
        <f t="shared" ref="B61:I61" si="20">SUM((1+B$105)*$L58)+$L59</f>
        <v>0</v>
      </c>
      <c r="C61" s="214">
        <f t="shared" si="20"/>
        <v>0</v>
      </c>
      <c r="D61" s="214">
        <f t="shared" si="20"/>
        <v>0</v>
      </c>
      <c r="E61" s="214">
        <f t="shared" si="20"/>
        <v>0</v>
      </c>
      <c r="F61" s="214">
        <f t="shared" si="20"/>
        <v>0</v>
      </c>
      <c r="G61" s="214">
        <f t="shared" si="20"/>
        <v>0</v>
      </c>
      <c r="H61" s="214">
        <f t="shared" si="20"/>
        <v>0</v>
      </c>
      <c r="I61" s="214">
        <f t="shared" si="20"/>
        <v>0</v>
      </c>
      <c r="J61" s="210"/>
      <c r="K61" s="219"/>
      <c r="L61" s="219"/>
    </row>
    <row r="62" spans="1:12">
      <c r="A62" s="217"/>
      <c r="B62" s="218"/>
      <c r="C62" s="218"/>
      <c r="D62" s="218"/>
      <c r="E62" s="218"/>
      <c r="F62" s="218"/>
      <c r="G62" s="218"/>
      <c r="H62" s="218"/>
      <c r="I62" s="231"/>
      <c r="J62" s="210"/>
      <c r="K62" s="219"/>
      <c r="L62" s="219"/>
    </row>
    <row r="63" spans="1:12">
      <c r="A63" s="220"/>
      <c r="B63" s="204"/>
      <c r="C63" s="204"/>
      <c r="D63" s="204"/>
      <c r="E63" s="210"/>
      <c r="F63" s="210"/>
      <c r="G63" s="210"/>
      <c r="H63" s="210"/>
      <c r="I63" s="210"/>
      <c r="J63" s="210"/>
      <c r="K63" s="219"/>
      <c r="L63" s="219"/>
    </row>
    <row r="64" spans="1:12" s="234" customFormat="1" ht="17.100000000000001" customHeight="1">
      <c r="A64" s="556" t="s">
        <v>74</v>
      </c>
      <c r="B64" s="559"/>
      <c r="C64" s="559"/>
      <c r="D64" s="201"/>
      <c r="E64" s="202"/>
      <c r="F64" s="202"/>
      <c r="G64" s="202"/>
      <c r="H64" s="202"/>
      <c r="I64" s="229" t="s">
        <v>59</v>
      </c>
      <c r="J64" s="232"/>
      <c r="K64" s="205" t="str">
        <f>A64</f>
        <v>Medewerker lngrp. 3 (tot 1 jaar inleerperiode)</v>
      </c>
      <c r="L64" s="233" t="s">
        <v>9</v>
      </c>
    </row>
    <row r="65" spans="1:12">
      <c r="A65" s="207" t="s">
        <v>206</v>
      </c>
      <c r="B65" s="208" t="s">
        <v>207</v>
      </c>
      <c r="C65" s="208" t="s">
        <v>208</v>
      </c>
      <c r="D65" s="208" t="s">
        <v>209</v>
      </c>
      <c r="E65" s="209" t="s">
        <v>210</v>
      </c>
      <c r="F65" s="209" t="s">
        <v>211</v>
      </c>
      <c r="G65" s="209" t="s">
        <v>212</v>
      </c>
      <c r="H65" s="209" t="s">
        <v>126</v>
      </c>
      <c r="I65" s="230" t="s">
        <v>137</v>
      </c>
      <c r="J65" s="210"/>
      <c r="K65" s="211" t="s">
        <v>10</v>
      </c>
      <c r="L65" s="226">
        <f>'5-Opbouw uurtarieven'!Z26</f>
        <v>0</v>
      </c>
    </row>
    <row r="66" spans="1:12">
      <c r="A66" s="213" t="str">
        <f>A$103</f>
        <v>00.00 - 06.00</v>
      </c>
      <c r="B66" s="214">
        <f t="shared" ref="B66:I66" si="21">SUM((1+B$103)*$L65)+$L66</f>
        <v>0</v>
      </c>
      <c r="C66" s="214">
        <f t="shared" si="21"/>
        <v>0</v>
      </c>
      <c r="D66" s="214">
        <f t="shared" si="21"/>
        <v>0</v>
      </c>
      <c r="E66" s="214">
        <f t="shared" si="21"/>
        <v>0</v>
      </c>
      <c r="F66" s="214">
        <f t="shared" si="21"/>
        <v>0</v>
      </c>
      <c r="G66" s="214">
        <f t="shared" si="21"/>
        <v>0</v>
      </c>
      <c r="H66" s="214">
        <f t="shared" si="21"/>
        <v>0</v>
      </c>
      <c r="I66" s="214">
        <f t="shared" si="21"/>
        <v>0</v>
      </c>
      <c r="J66" s="210"/>
      <c r="K66" s="211" t="s">
        <v>11</v>
      </c>
      <c r="L66" s="226">
        <f>L67-L65</f>
        <v>0</v>
      </c>
    </row>
    <row r="67" spans="1:12">
      <c r="A67" s="213" t="str">
        <f>A$104</f>
        <v>06.00 - 21.30</v>
      </c>
      <c r="B67" s="214">
        <f t="shared" ref="B67:I67" si="22">SUM((1+B$104)*$L65)+$L66</f>
        <v>0</v>
      </c>
      <c r="C67" s="214">
        <f t="shared" si="22"/>
        <v>0</v>
      </c>
      <c r="D67" s="214">
        <f t="shared" si="22"/>
        <v>0</v>
      </c>
      <c r="E67" s="214">
        <f t="shared" si="22"/>
        <v>0</v>
      </c>
      <c r="F67" s="214">
        <f t="shared" si="22"/>
        <v>0</v>
      </c>
      <c r="G67" s="214">
        <f t="shared" si="22"/>
        <v>0</v>
      </c>
      <c r="H67" s="214">
        <f t="shared" si="22"/>
        <v>0</v>
      </c>
      <c r="I67" s="214">
        <f t="shared" si="22"/>
        <v>0</v>
      </c>
      <c r="J67" s="210"/>
      <c r="K67" s="215" t="s">
        <v>12</v>
      </c>
      <c r="L67" s="227">
        <f>'5-Opbouw uurtarieven'!Z47</f>
        <v>0</v>
      </c>
    </row>
    <row r="68" spans="1:12">
      <c r="A68" s="213" t="str">
        <f>A$105</f>
        <v>21.30 - 24.00</v>
      </c>
      <c r="B68" s="214">
        <f t="shared" ref="B68:I68" si="23">SUM((1+B$105)*$L65)+$L66</f>
        <v>0</v>
      </c>
      <c r="C68" s="214">
        <f t="shared" si="23"/>
        <v>0</v>
      </c>
      <c r="D68" s="214">
        <f t="shared" si="23"/>
        <v>0</v>
      </c>
      <c r="E68" s="214">
        <f t="shared" si="23"/>
        <v>0</v>
      </c>
      <c r="F68" s="214">
        <f t="shared" si="23"/>
        <v>0</v>
      </c>
      <c r="G68" s="214">
        <f t="shared" si="23"/>
        <v>0</v>
      </c>
      <c r="H68" s="214">
        <f t="shared" si="23"/>
        <v>0</v>
      </c>
      <c r="I68" s="214">
        <f t="shared" si="23"/>
        <v>0</v>
      </c>
      <c r="J68" s="210"/>
      <c r="K68" s="219"/>
      <c r="L68" s="219"/>
    </row>
    <row r="69" spans="1:12">
      <c r="A69" s="217"/>
      <c r="B69" s="218"/>
      <c r="C69" s="218"/>
      <c r="D69" s="218"/>
      <c r="E69" s="218"/>
      <c r="F69" s="218"/>
      <c r="G69" s="218"/>
      <c r="H69" s="218"/>
      <c r="I69" s="231"/>
      <c r="J69" s="210"/>
      <c r="K69" s="219"/>
      <c r="L69" s="219"/>
    </row>
    <row r="70" spans="1:12">
      <c r="A70" s="220"/>
      <c r="B70" s="204"/>
      <c r="C70" s="204"/>
      <c r="D70" s="204"/>
      <c r="E70" s="210"/>
      <c r="F70" s="210"/>
      <c r="G70" s="210"/>
      <c r="H70" s="210"/>
      <c r="I70" s="210"/>
      <c r="J70" s="210"/>
      <c r="K70" s="219"/>
      <c r="L70" s="219"/>
    </row>
    <row r="71" spans="1:12">
      <c r="A71" s="220"/>
      <c r="B71" s="204"/>
      <c r="C71" s="204"/>
      <c r="D71" s="204"/>
      <c r="E71" s="210"/>
      <c r="F71" s="210"/>
      <c r="G71" s="210"/>
      <c r="H71" s="210"/>
      <c r="I71" s="210"/>
      <c r="J71" s="210"/>
      <c r="K71" s="219"/>
      <c r="L71" s="219"/>
    </row>
    <row r="72" spans="1:12" ht="17.100000000000001" customHeight="1">
      <c r="A72" s="228" t="s">
        <v>92</v>
      </c>
      <c r="B72" s="201"/>
      <c r="C72" s="201"/>
      <c r="D72" s="201"/>
      <c r="E72" s="202"/>
      <c r="F72" s="202"/>
      <c r="G72" s="202"/>
      <c r="H72" s="202"/>
      <c r="I72" s="229" t="s">
        <v>59</v>
      </c>
      <c r="J72" s="210"/>
      <c r="K72" s="205" t="str">
        <f>A72</f>
        <v>Medewerker lngrp. 3 (1 tot 8 jaar)</v>
      </c>
      <c r="L72" s="205" t="s">
        <v>9</v>
      </c>
    </row>
    <row r="73" spans="1:12">
      <c r="A73" s="207" t="s">
        <v>206</v>
      </c>
      <c r="B73" s="208" t="s">
        <v>207</v>
      </c>
      <c r="C73" s="208" t="s">
        <v>208</v>
      </c>
      <c r="D73" s="208" t="s">
        <v>209</v>
      </c>
      <c r="E73" s="209" t="s">
        <v>210</v>
      </c>
      <c r="F73" s="209" t="s">
        <v>211</v>
      </c>
      <c r="G73" s="209" t="s">
        <v>212</v>
      </c>
      <c r="H73" s="209" t="s">
        <v>126</v>
      </c>
      <c r="I73" s="230" t="s">
        <v>137</v>
      </c>
      <c r="J73" s="210"/>
      <c r="K73" s="211" t="s">
        <v>10</v>
      </c>
      <c r="L73" s="226">
        <f>'5-Opbouw uurtarieven'!AC26</f>
        <v>0</v>
      </c>
    </row>
    <row r="74" spans="1:12">
      <c r="A74" s="213" t="str">
        <f>A$103</f>
        <v>00.00 - 06.00</v>
      </c>
      <c r="B74" s="214">
        <f t="shared" ref="B74:I74" si="24">SUM((1+B$103)*$L73)+$L74</f>
        <v>0</v>
      </c>
      <c r="C74" s="214">
        <f t="shared" si="24"/>
        <v>0</v>
      </c>
      <c r="D74" s="214">
        <f t="shared" si="24"/>
        <v>0</v>
      </c>
      <c r="E74" s="214">
        <f t="shared" si="24"/>
        <v>0</v>
      </c>
      <c r="F74" s="214">
        <f t="shared" si="24"/>
        <v>0</v>
      </c>
      <c r="G74" s="214">
        <f t="shared" si="24"/>
        <v>0</v>
      </c>
      <c r="H74" s="214">
        <f t="shared" si="24"/>
        <v>0</v>
      </c>
      <c r="I74" s="214">
        <f t="shared" si="24"/>
        <v>0</v>
      </c>
      <c r="J74" s="210"/>
      <c r="K74" s="211" t="s">
        <v>11</v>
      </c>
      <c r="L74" s="226">
        <f>L75-L73</f>
        <v>0</v>
      </c>
    </row>
    <row r="75" spans="1:12">
      <c r="A75" s="213" t="str">
        <f>A$104</f>
        <v>06.00 - 21.30</v>
      </c>
      <c r="B75" s="214">
        <f t="shared" ref="B75:I75" si="25">SUM((1+B$104)*$L73)+$L74</f>
        <v>0</v>
      </c>
      <c r="C75" s="214">
        <f t="shared" si="25"/>
        <v>0</v>
      </c>
      <c r="D75" s="214">
        <f t="shared" si="25"/>
        <v>0</v>
      </c>
      <c r="E75" s="214">
        <f t="shared" si="25"/>
        <v>0</v>
      </c>
      <c r="F75" s="214">
        <f t="shared" si="25"/>
        <v>0</v>
      </c>
      <c r="G75" s="214">
        <f t="shared" si="25"/>
        <v>0</v>
      </c>
      <c r="H75" s="214">
        <f t="shared" si="25"/>
        <v>0</v>
      </c>
      <c r="I75" s="214">
        <f t="shared" si="25"/>
        <v>0</v>
      </c>
      <c r="J75" s="210"/>
      <c r="K75" s="215" t="s">
        <v>12</v>
      </c>
      <c r="L75" s="227">
        <f>'5-Opbouw uurtarieven'!AC47</f>
        <v>0</v>
      </c>
    </row>
    <row r="76" spans="1:12">
      <c r="A76" s="213" t="str">
        <f>A$105</f>
        <v>21.30 - 24.00</v>
      </c>
      <c r="B76" s="214">
        <f t="shared" ref="B76:I76" si="26">SUM((1+B$105)*$L73)+$L74</f>
        <v>0</v>
      </c>
      <c r="C76" s="214">
        <f t="shared" si="26"/>
        <v>0</v>
      </c>
      <c r="D76" s="214">
        <f t="shared" si="26"/>
        <v>0</v>
      </c>
      <c r="E76" s="214">
        <f t="shared" si="26"/>
        <v>0</v>
      </c>
      <c r="F76" s="214">
        <f t="shared" si="26"/>
        <v>0</v>
      </c>
      <c r="G76" s="214">
        <f t="shared" si="26"/>
        <v>0</v>
      </c>
      <c r="H76" s="214">
        <f t="shared" si="26"/>
        <v>0</v>
      </c>
      <c r="I76" s="214">
        <f t="shared" si="26"/>
        <v>0</v>
      </c>
      <c r="J76" s="210"/>
      <c r="K76" s="219"/>
      <c r="L76" s="219"/>
    </row>
    <row r="77" spans="1:12">
      <c r="A77" s="217"/>
      <c r="B77" s="218"/>
      <c r="C77" s="218"/>
      <c r="D77" s="218"/>
      <c r="E77" s="218"/>
      <c r="F77" s="218"/>
      <c r="G77" s="218"/>
      <c r="H77" s="218"/>
      <c r="I77" s="231"/>
      <c r="J77" s="210"/>
      <c r="K77" s="219"/>
      <c r="L77" s="219"/>
    </row>
    <row r="78" spans="1:12">
      <c r="A78" s="220"/>
      <c r="B78" s="204"/>
      <c r="C78" s="204"/>
      <c r="D78" s="204"/>
      <c r="E78" s="210"/>
      <c r="F78" s="210"/>
      <c r="G78" s="210"/>
      <c r="H78" s="210"/>
      <c r="I78" s="210"/>
      <c r="J78" s="210"/>
      <c r="K78" s="219"/>
      <c r="L78" s="219"/>
    </row>
    <row r="79" spans="1:12">
      <c r="A79" s="220"/>
      <c r="B79" s="204"/>
      <c r="C79" s="204"/>
      <c r="D79" s="204"/>
      <c r="E79" s="210"/>
      <c r="F79" s="210"/>
      <c r="G79" s="210"/>
      <c r="H79" s="210"/>
      <c r="I79" s="210"/>
      <c r="J79" s="199"/>
      <c r="K79" s="219"/>
      <c r="L79" s="219"/>
    </row>
    <row r="80" spans="1:12" ht="17.100000000000001" customHeight="1">
      <c r="A80" s="228" t="s">
        <v>93</v>
      </c>
      <c r="B80" s="201"/>
      <c r="C80" s="201"/>
      <c r="D80" s="201"/>
      <c r="E80" s="202"/>
      <c r="F80" s="202"/>
      <c r="G80" s="202"/>
      <c r="H80" s="202"/>
      <c r="I80" s="229" t="s">
        <v>59</v>
      </c>
      <c r="J80" s="204"/>
      <c r="K80" s="205" t="str">
        <f>A80</f>
        <v>Medewerker lngrp. 3 (8 jaar en langer)</v>
      </c>
      <c r="L80" s="205" t="s">
        <v>9</v>
      </c>
    </row>
    <row r="81" spans="1:12">
      <c r="A81" s="207" t="s">
        <v>206</v>
      </c>
      <c r="B81" s="208" t="s">
        <v>207</v>
      </c>
      <c r="C81" s="208" t="s">
        <v>208</v>
      </c>
      <c r="D81" s="208" t="s">
        <v>209</v>
      </c>
      <c r="E81" s="209" t="s">
        <v>210</v>
      </c>
      <c r="F81" s="209" t="s">
        <v>211</v>
      </c>
      <c r="G81" s="209" t="s">
        <v>212</v>
      </c>
      <c r="H81" s="209" t="s">
        <v>126</v>
      </c>
      <c r="I81" s="230" t="s">
        <v>137</v>
      </c>
      <c r="J81" s="210"/>
      <c r="K81" s="211" t="s">
        <v>10</v>
      </c>
      <c r="L81" s="226">
        <f>'5-Opbouw uurtarieven'!AF26</f>
        <v>0</v>
      </c>
    </row>
    <row r="82" spans="1:12">
      <c r="A82" s="213" t="str">
        <f>A$103</f>
        <v>00.00 - 06.00</v>
      </c>
      <c r="B82" s="214">
        <f t="shared" ref="B82:I82" si="27">SUM((1+B$103)*$L81)+$L82</f>
        <v>0</v>
      </c>
      <c r="C82" s="214">
        <f t="shared" si="27"/>
        <v>0</v>
      </c>
      <c r="D82" s="214">
        <f t="shared" si="27"/>
        <v>0</v>
      </c>
      <c r="E82" s="214">
        <f t="shared" si="27"/>
        <v>0</v>
      </c>
      <c r="F82" s="214">
        <f t="shared" si="27"/>
        <v>0</v>
      </c>
      <c r="G82" s="214">
        <f t="shared" si="27"/>
        <v>0</v>
      </c>
      <c r="H82" s="214">
        <f t="shared" si="27"/>
        <v>0</v>
      </c>
      <c r="I82" s="214">
        <f t="shared" si="27"/>
        <v>0</v>
      </c>
      <c r="J82" s="210"/>
      <c r="K82" s="211" t="s">
        <v>11</v>
      </c>
      <c r="L82" s="226">
        <f>L83-L81</f>
        <v>0</v>
      </c>
    </row>
    <row r="83" spans="1:12">
      <c r="A83" s="213" t="str">
        <f>A$104</f>
        <v>06.00 - 21.30</v>
      </c>
      <c r="B83" s="214">
        <f t="shared" ref="B83:I83" si="28">SUM((1+B$104)*$L81)+$L82</f>
        <v>0</v>
      </c>
      <c r="C83" s="214">
        <f t="shared" si="28"/>
        <v>0</v>
      </c>
      <c r="D83" s="214">
        <f t="shared" si="28"/>
        <v>0</v>
      </c>
      <c r="E83" s="214">
        <f t="shared" si="28"/>
        <v>0</v>
      </c>
      <c r="F83" s="214">
        <f t="shared" si="28"/>
        <v>0</v>
      </c>
      <c r="G83" s="214">
        <f t="shared" si="28"/>
        <v>0</v>
      </c>
      <c r="H83" s="214">
        <f t="shared" si="28"/>
        <v>0</v>
      </c>
      <c r="I83" s="214">
        <f t="shared" si="28"/>
        <v>0</v>
      </c>
      <c r="J83" s="210"/>
      <c r="K83" s="215" t="s">
        <v>12</v>
      </c>
      <c r="L83" s="227">
        <f>'5-Opbouw uurtarieven'!AF47</f>
        <v>0</v>
      </c>
    </row>
    <row r="84" spans="1:12">
      <c r="A84" s="213" t="str">
        <f>A$105</f>
        <v>21.30 - 24.00</v>
      </c>
      <c r="B84" s="214">
        <f t="shared" ref="B84:I84" si="29">SUM((1+B$105)*$L81)+$L82</f>
        <v>0</v>
      </c>
      <c r="C84" s="214">
        <f t="shared" si="29"/>
        <v>0</v>
      </c>
      <c r="D84" s="214">
        <f t="shared" si="29"/>
        <v>0</v>
      </c>
      <c r="E84" s="214">
        <f t="shared" si="29"/>
        <v>0</v>
      </c>
      <c r="F84" s="214">
        <f t="shared" si="29"/>
        <v>0</v>
      </c>
      <c r="G84" s="214">
        <f t="shared" si="29"/>
        <v>0</v>
      </c>
      <c r="H84" s="214">
        <f t="shared" si="29"/>
        <v>0</v>
      </c>
      <c r="I84" s="214">
        <f t="shared" si="29"/>
        <v>0</v>
      </c>
      <c r="J84" s="210"/>
      <c r="K84" s="219"/>
      <c r="L84" s="219"/>
    </row>
    <row r="85" spans="1:12">
      <c r="A85" s="217"/>
      <c r="B85" s="218"/>
      <c r="C85" s="218"/>
      <c r="D85" s="218"/>
      <c r="E85" s="218"/>
      <c r="F85" s="218"/>
      <c r="G85" s="218"/>
      <c r="H85" s="218"/>
      <c r="I85" s="231"/>
      <c r="J85" s="210"/>
      <c r="K85" s="219"/>
      <c r="L85" s="219"/>
    </row>
    <row r="86" spans="1:12">
      <c r="A86" s="220"/>
      <c r="B86" s="204"/>
      <c r="C86" s="204"/>
      <c r="D86" s="204"/>
      <c r="E86" s="210"/>
      <c r="F86" s="210"/>
      <c r="G86" s="210"/>
      <c r="H86" s="210"/>
      <c r="I86" s="210"/>
      <c r="J86" s="199"/>
      <c r="K86" s="219"/>
      <c r="L86" s="219"/>
    </row>
    <row r="87" spans="1:12" ht="17.100000000000001" customHeight="1">
      <c r="A87" s="556" t="s">
        <v>51</v>
      </c>
      <c r="B87" s="558"/>
      <c r="C87" s="201"/>
      <c r="D87" s="201"/>
      <c r="E87" s="202"/>
      <c r="F87" s="202"/>
      <c r="G87" s="202"/>
      <c r="H87" s="202"/>
      <c r="I87" s="229" t="s">
        <v>59</v>
      </c>
      <c r="J87" s="204"/>
      <c r="K87" s="205" t="str">
        <f>A87</f>
        <v>Glazenwasser lngrp. 2 (1 tot 8 jaar)</v>
      </c>
      <c r="L87" s="205" t="s">
        <v>9</v>
      </c>
    </row>
    <row r="88" spans="1:12">
      <c r="A88" s="207" t="s">
        <v>206</v>
      </c>
      <c r="B88" s="208" t="s">
        <v>207</v>
      </c>
      <c r="C88" s="208" t="s">
        <v>208</v>
      </c>
      <c r="D88" s="208" t="s">
        <v>209</v>
      </c>
      <c r="E88" s="209" t="s">
        <v>210</v>
      </c>
      <c r="F88" s="209" t="s">
        <v>211</v>
      </c>
      <c r="G88" s="209" t="s">
        <v>212</v>
      </c>
      <c r="H88" s="209" t="s">
        <v>126</v>
      </c>
      <c r="I88" s="230" t="s">
        <v>137</v>
      </c>
      <c r="J88" s="210"/>
      <c r="K88" s="211" t="s">
        <v>10</v>
      </c>
      <c r="L88" s="226">
        <f>'5-Opbouw uurtarieven'!AI26</f>
        <v>0</v>
      </c>
    </row>
    <row r="89" spans="1:12">
      <c r="A89" s="213" t="str">
        <f>A$103</f>
        <v>00.00 - 06.00</v>
      </c>
      <c r="B89" s="214">
        <f t="shared" ref="B89:I89" si="30">SUM((1+B$103)*$L88)+$L89</f>
        <v>0</v>
      </c>
      <c r="C89" s="214">
        <f t="shared" si="30"/>
        <v>0</v>
      </c>
      <c r="D89" s="214">
        <f t="shared" si="30"/>
        <v>0</v>
      </c>
      <c r="E89" s="214">
        <f t="shared" si="30"/>
        <v>0</v>
      </c>
      <c r="F89" s="214">
        <f t="shared" si="30"/>
        <v>0</v>
      </c>
      <c r="G89" s="214">
        <f t="shared" si="30"/>
        <v>0</v>
      </c>
      <c r="H89" s="214">
        <f t="shared" si="30"/>
        <v>0</v>
      </c>
      <c r="I89" s="214">
        <f t="shared" si="30"/>
        <v>0</v>
      </c>
      <c r="J89" s="210"/>
      <c r="K89" s="211" t="s">
        <v>11</v>
      </c>
      <c r="L89" s="226">
        <f>L90-L88</f>
        <v>0</v>
      </c>
    </row>
    <row r="90" spans="1:12">
      <c r="A90" s="213" t="str">
        <f>A$104</f>
        <v>06.00 - 21.30</v>
      </c>
      <c r="B90" s="214">
        <f t="shared" ref="B90:I90" si="31">SUM((1+B$104)*$L88)+$L89</f>
        <v>0</v>
      </c>
      <c r="C90" s="214">
        <f t="shared" si="31"/>
        <v>0</v>
      </c>
      <c r="D90" s="214">
        <f t="shared" si="31"/>
        <v>0</v>
      </c>
      <c r="E90" s="214">
        <f t="shared" si="31"/>
        <v>0</v>
      </c>
      <c r="F90" s="214">
        <f t="shared" si="31"/>
        <v>0</v>
      </c>
      <c r="G90" s="214">
        <f t="shared" si="31"/>
        <v>0</v>
      </c>
      <c r="H90" s="214">
        <f t="shared" si="31"/>
        <v>0</v>
      </c>
      <c r="I90" s="214">
        <f t="shared" si="31"/>
        <v>0</v>
      </c>
      <c r="J90" s="210"/>
      <c r="K90" s="215" t="s">
        <v>12</v>
      </c>
      <c r="L90" s="227">
        <f>'5-Opbouw uurtarieven'!AI47</f>
        <v>0</v>
      </c>
    </row>
    <row r="91" spans="1:12">
      <c r="A91" s="213" t="str">
        <f>A$105</f>
        <v>21.30 - 24.00</v>
      </c>
      <c r="B91" s="214">
        <f t="shared" ref="B91:I91" si="32">SUM((1+B$105)*$L88)+$L89</f>
        <v>0</v>
      </c>
      <c r="C91" s="214">
        <f t="shared" si="32"/>
        <v>0</v>
      </c>
      <c r="D91" s="214">
        <f t="shared" si="32"/>
        <v>0</v>
      </c>
      <c r="E91" s="214">
        <f t="shared" si="32"/>
        <v>0</v>
      </c>
      <c r="F91" s="214">
        <f t="shared" si="32"/>
        <v>0</v>
      </c>
      <c r="G91" s="214">
        <f t="shared" si="32"/>
        <v>0</v>
      </c>
      <c r="H91" s="214">
        <f t="shared" si="32"/>
        <v>0</v>
      </c>
      <c r="I91" s="214">
        <f t="shared" si="32"/>
        <v>0</v>
      </c>
      <c r="J91" s="210"/>
      <c r="K91" s="219"/>
      <c r="L91" s="219"/>
    </row>
    <row r="92" spans="1:12">
      <c r="A92" s="217"/>
      <c r="B92" s="218"/>
      <c r="C92" s="218"/>
      <c r="D92" s="218"/>
      <c r="E92" s="218"/>
      <c r="F92" s="218"/>
      <c r="G92" s="218"/>
      <c r="H92" s="218"/>
      <c r="I92" s="231"/>
      <c r="J92" s="210"/>
      <c r="K92" s="219"/>
      <c r="L92" s="219"/>
    </row>
    <row r="93" spans="1:12">
      <c r="A93" s="220"/>
      <c r="B93" s="204"/>
      <c r="C93" s="204"/>
      <c r="D93" s="204"/>
      <c r="E93" s="210"/>
      <c r="F93" s="210"/>
      <c r="G93" s="210"/>
      <c r="H93" s="210"/>
      <c r="I93" s="210"/>
      <c r="J93" s="199"/>
      <c r="K93" s="219"/>
      <c r="L93" s="219"/>
    </row>
    <row r="94" spans="1:12" ht="17.100000000000001" customHeight="1">
      <c r="A94" s="228"/>
      <c r="B94" s="201"/>
      <c r="C94" s="201"/>
      <c r="D94" s="201"/>
      <c r="E94" s="202"/>
      <c r="F94" s="202"/>
      <c r="G94" s="202"/>
      <c r="H94" s="202"/>
      <c r="I94" s="229" t="s">
        <v>59</v>
      </c>
      <c r="J94" s="204"/>
      <c r="K94" s="205">
        <f>A94</f>
        <v>0</v>
      </c>
      <c r="L94" s="206" t="s">
        <v>9</v>
      </c>
    </row>
    <row r="95" spans="1:12">
      <c r="A95" s="207" t="s">
        <v>206</v>
      </c>
      <c r="B95" s="208" t="s">
        <v>207</v>
      </c>
      <c r="C95" s="208" t="s">
        <v>208</v>
      </c>
      <c r="D95" s="208" t="s">
        <v>209</v>
      </c>
      <c r="E95" s="209" t="s">
        <v>210</v>
      </c>
      <c r="F95" s="209" t="s">
        <v>211</v>
      </c>
      <c r="G95" s="209" t="s">
        <v>212</v>
      </c>
      <c r="H95" s="209" t="s">
        <v>126</v>
      </c>
      <c r="I95" s="230" t="s">
        <v>137</v>
      </c>
      <c r="J95" s="210"/>
      <c r="K95" s="211" t="s">
        <v>10</v>
      </c>
      <c r="L95" s="212"/>
    </row>
    <row r="96" spans="1:12">
      <c r="A96" s="213" t="str">
        <f>A$103</f>
        <v>00.00 - 06.00</v>
      </c>
      <c r="B96" s="214">
        <f t="shared" ref="B96:I96" si="33">SUM((1+B$103)*$L95)+$L96</f>
        <v>0</v>
      </c>
      <c r="C96" s="214">
        <f t="shared" si="33"/>
        <v>0</v>
      </c>
      <c r="D96" s="214">
        <f t="shared" si="33"/>
        <v>0</v>
      </c>
      <c r="E96" s="214">
        <f t="shared" si="33"/>
        <v>0</v>
      </c>
      <c r="F96" s="214">
        <f t="shared" si="33"/>
        <v>0</v>
      </c>
      <c r="G96" s="214">
        <f t="shared" si="33"/>
        <v>0</v>
      </c>
      <c r="H96" s="214">
        <f t="shared" si="33"/>
        <v>0</v>
      </c>
      <c r="I96" s="214">
        <f t="shared" si="33"/>
        <v>0</v>
      </c>
      <c r="J96" s="210"/>
      <c r="K96" s="211" t="s">
        <v>11</v>
      </c>
      <c r="L96" s="212"/>
    </row>
    <row r="97" spans="1:12">
      <c r="A97" s="213" t="str">
        <f>A$104</f>
        <v>06.00 - 21.30</v>
      </c>
      <c r="B97" s="214">
        <f t="shared" ref="B97:I97" si="34">SUM((1+B$104)*$L95)+$L96</f>
        <v>0</v>
      </c>
      <c r="C97" s="214">
        <f t="shared" si="34"/>
        <v>0</v>
      </c>
      <c r="D97" s="214">
        <f t="shared" si="34"/>
        <v>0</v>
      </c>
      <c r="E97" s="214">
        <f t="shared" si="34"/>
        <v>0</v>
      </c>
      <c r="F97" s="214">
        <f t="shared" si="34"/>
        <v>0</v>
      </c>
      <c r="G97" s="214">
        <f t="shared" si="34"/>
        <v>0</v>
      </c>
      <c r="H97" s="214">
        <f t="shared" si="34"/>
        <v>0</v>
      </c>
      <c r="I97" s="214">
        <f t="shared" si="34"/>
        <v>0</v>
      </c>
      <c r="J97" s="210"/>
      <c r="K97" s="215" t="s">
        <v>12</v>
      </c>
      <c r="L97" s="216"/>
    </row>
    <row r="98" spans="1:12">
      <c r="A98" s="213" t="str">
        <f>A$105</f>
        <v>21.30 - 24.00</v>
      </c>
      <c r="B98" s="214">
        <f t="shared" ref="B98:I98" si="35">SUM((1+B$105)*$L95)+$L96</f>
        <v>0</v>
      </c>
      <c r="C98" s="214">
        <f t="shared" si="35"/>
        <v>0</v>
      </c>
      <c r="D98" s="214">
        <f t="shared" si="35"/>
        <v>0</v>
      </c>
      <c r="E98" s="214">
        <f t="shared" si="35"/>
        <v>0</v>
      </c>
      <c r="F98" s="214">
        <f t="shared" si="35"/>
        <v>0</v>
      </c>
      <c r="G98" s="214">
        <f t="shared" si="35"/>
        <v>0</v>
      </c>
      <c r="H98" s="214">
        <f t="shared" si="35"/>
        <v>0</v>
      </c>
      <c r="I98" s="214">
        <f t="shared" si="35"/>
        <v>0</v>
      </c>
      <c r="J98" s="210"/>
      <c r="K98" s="219"/>
      <c r="L98" s="219"/>
    </row>
    <row r="99" spans="1:12">
      <c r="A99" s="217"/>
      <c r="B99" s="218"/>
      <c r="C99" s="218"/>
      <c r="D99" s="218"/>
      <c r="E99" s="218"/>
      <c r="F99" s="218"/>
      <c r="G99" s="218"/>
      <c r="H99" s="218"/>
      <c r="I99" s="231"/>
      <c r="J99" s="210"/>
      <c r="K99" s="219"/>
      <c r="L99" s="219"/>
    </row>
    <row r="100" spans="1:12">
      <c r="A100" s="220"/>
      <c r="B100" s="204"/>
      <c r="C100" s="204"/>
      <c r="D100" s="204"/>
      <c r="E100" s="210"/>
      <c r="F100" s="210"/>
      <c r="G100" s="210"/>
      <c r="H100" s="210"/>
      <c r="I100" s="210"/>
      <c r="J100" s="210"/>
      <c r="K100" s="219"/>
      <c r="L100" s="219"/>
    </row>
    <row r="101" spans="1:12" ht="17.100000000000001" customHeight="1">
      <c r="A101" s="235" t="s">
        <v>13</v>
      </c>
      <c r="B101" s="236"/>
      <c r="C101" s="236"/>
      <c r="D101" s="236"/>
      <c r="E101" s="237"/>
      <c r="F101" s="237"/>
      <c r="G101" s="237"/>
      <c r="H101" s="237"/>
      <c r="I101" s="238"/>
      <c r="K101" s="219"/>
      <c r="L101" s="219"/>
    </row>
    <row r="102" spans="1:12">
      <c r="A102" s="239" t="s">
        <v>206</v>
      </c>
      <c r="B102" s="240" t="s">
        <v>207</v>
      </c>
      <c r="C102" s="240" t="s">
        <v>208</v>
      </c>
      <c r="D102" s="240" t="s">
        <v>209</v>
      </c>
      <c r="E102" s="241" t="s">
        <v>210</v>
      </c>
      <c r="F102" s="241" t="s">
        <v>211</v>
      </c>
      <c r="G102" s="241" t="s">
        <v>212</v>
      </c>
      <c r="H102" s="241" t="s">
        <v>126</v>
      </c>
      <c r="I102" s="241" t="s">
        <v>137</v>
      </c>
      <c r="K102" s="219"/>
      <c r="L102" s="219"/>
    </row>
    <row r="103" spans="1:12">
      <c r="A103" s="242" t="s">
        <v>14</v>
      </c>
      <c r="B103" s="243">
        <v>0.5</v>
      </c>
      <c r="C103" s="243">
        <v>0.3</v>
      </c>
      <c r="D103" s="243">
        <v>0.3</v>
      </c>
      <c r="E103" s="243">
        <v>0.3</v>
      </c>
      <c r="F103" s="243">
        <v>0.3</v>
      </c>
      <c r="G103" s="243">
        <v>0.5</v>
      </c>
      <c r="H103" s="243">
        <v>0.5</v>
      </c>
      <c r="I103" s="243">
        <v>1.5</v>
      </c>
      <c r="K103" s="219"/>
      <c r="L103" s="219"/>
    </row>
    <row r="104" spans="1:12">
      <c r="A104" s="244" t="s">
        <v>226</v>
      </c>
      <c r="B104" s="243">
        <v>0</v>
      </c>
      <c r="C104" s="243">
        <v>0</v>
      </c>
      <c r="D104" s="243">
        <v>0</v>
      </c>
      <c r="E104" s="243">
        <v>0</v>
      </c>
      <c r="F104" s="243">
        <v>0</v>
      </c>
      <c r="G104" s="243">
        <v>0.5</v>
      </c>
      <c r="H104" s="243">
        <v>0.5</v>
      </c>
      <c r="I104" s="243">
        <v>1.5</v>
      </c>
      <c r="K104" s="219"/>
      <c r="L104" s="219"/>
    </row>
    <row r="105" spans="1:12">
      <c r="A105" s="244" t="s">
        <v>46</v>
      </c>
      <c r="B105" s="243">
        <v>0.3</v>
      </c>
      <c r="C105" s="243">
        <v>0.3</v>
      </c>
      <c r="D105" s="243">
        <v>0.3</v>
      </c>
      <c r="E105" s="243">
        <v>0.3</v>
      </c>
      <c r="F105" s="243">
        <v>0.5</v>
      </c>
      <c r="G105" s="243">
        <v>0.5</v>
      </c>
      <c r="H105" s="243">
        <v>0.5</v>
      </c>
      <c r="I105" s="243">
        <v>1.5</v>
      </c>
      <c r="K105" s="219"/>
      <c r="L105" s="219"/>
    </row>
    <row r="106" spans="1:12">
      <c r="A106" s="245"/>
      <c r="B106" s="245"/>
      <c r="C106" s="245"/>
      <c r="D106" s="245"/>
      <c r="E106" s="245"/>
      <c r="F106" s="245"/>
      <c r="G106" s="245"/>
      <c r="H106" s="245"/>
      <c r="I106" s="245"/>
      <c r="K106" s="219"/>
      <c r="L106" s="219"/>
    </row>
    <row r="107" spans="1:12">
      <c r="K107" s="219"/>
      <c r="L107" s="219"/>
    </row>
    <row r="108" spans="1:12">
      <c r="K108" s="219"/>
      <c r="L108" s="219"/>
    </row>
    <row r="109" spans="1:12">
      <c r="K109" s="219"/>
      <c r="L109" s="219"/>
    </row>
    <row r="110" spans="1:12">
      <c r="K110" s="219"/>
      <c r="L110" s="219"/>
    </row>
    <row r="111" spans="1:12">
      <c r="K111" s="219"/>
      <c r="L111" s="219"/>
    </row>
    <row r="112" spans="1:12">
      <c r="K112" s="219"/>
      <c r="L112" s="219"/>
    </row>
    <row r="113" spans="11:12">
      <c r="K113" s="219"/>
      <c r="L113" s="219"/>
    </row>
    <row r="114" spans="11:12">
      <c r="K114" s="219"/>
      <c r="L114" s="219"/>
    </row>
    <row r="115" spans="11:12">
      <c r="K115" s="219"/>
      <c r="L115" s="219"/>
    </row>
    <row r="116" spans="11:12">
      <c r="K116" s="219"/>
      <c r="L116" s="219"/>
    </row>
    <row r="117" spans="11:12">
      <c r="K117" s="219"/>
      <c r="L117" s="219"/>
    </row>
    <row r="118" spans="11:12">
      <c r="K118" s="219"/>
      <c r="L118" s="219"/>
    </row>
    <row r="119" spans="11:12">
      <c r="K119" s="219"/>
      <c r="L119" s="219"/>
    </row>
    <row r="120" spans="11:12">
      <c r="K120" s="219"/>
      <c r="L120" s="219"/>
    </row>
    <row r="121" spans="11:12">
      <c r="K121" s="219"/>
      <c r="L121" s="219"/>
    </row>
    <row r="122" spans="11:12">
      <c r="K122" s="219"/>
      <c r="L122" s="219"/>
    </row>
    <row r="123" spans="11:12">
      <c r="K123" s="219"/>
      <c r="L123" s="219"/>
    </row>
    <row r="124" spans="11:12">
      <c r="K124" s="219"/>
      <c r="L124" s="219"/>
    </row>
    <row r="125" spans="11:12">
      <c r="K125" s="219"/>
      <c r="L125" s="219"/>
    </row>
    <row r="126" spans="11:12">
      <c r="K126" s="219"/>
      <c r="L126" s="219"/>
    </row>
    <row r="127" spans="11:12">
      <c r="K127" s="219"/>
      <c r="L127" s="219"/>
    </row>
    <row r="128" spans="11:12">
      <c r="K128" s="219"/>
      <c r="L128" s="219"/>
    </row>
    <row r="129" spans="11:12">
      <c r="K129" s="219"/>
      <c r="L129" s="219"/>
    </row>
    <row r="130" spans="11:12">
      <c r="K130" s="219"/>
      <c r="L130" s="219"/>
    </row>
    <row r="131" spans="11:12">
      <c r="K131" s="219"/>
      <c r="L131" s="219"/>
    </row>
    <row r="132" spans="11:12">
      <c r="K132" s="219"/>
      <c r="L132" s="219"/>
    </row>
    <row r="133" spans="11:12">
      <c r="K133" s="219"/>
      <c r="L133" s="219"/>
    </row>
    <row r="134" spans="11:12">
      <c r="K134" s="219"/>
      <c r="L134" s="219"/>
    </row>
    <row r="135" spans="11:12">
      <c r="K135" s="219"/>
      <c r="L135" s="219"/>
    </row>
    <row r="136" spans="11:12">
      <c r="K136" s="219"/>
      <c r="L136" s="219"/>
    </row>
    <row r="137" spans="11:12">
      <c r="K137" s="219"/>
      <c r="L137" s="219"/>
    </row>
    <row r="138" spans="11:12">
      <c r="K138" s="219"/>
      <c r="L138" s="219"/>
    </row>
    <row r="139" spans="11:12">
      <c r="K139" s="219"/>
      <c r="L139" s="219"/>
    </row>
    <row r="140" spans="11:12">
      <c r="K140" s="219"/>
      <c r="L140" s="219"/>
    </row>
    <row r="141" spans="11:12">
      <c r="K141" s="219"/>
      <c r="L141" s="219"/>
    </row>
    <row r="142" spans="11:12">
      <c r="K142" s="219"/>
      <c r="L142" s="219"/>
    </row>
    <row r="143" spans="11:12">
      <c r="K143" s="219"/>
      <c r="L143" s="219"/>
    </row>
    <row r="144" spans="11:12">
      <c r="K144" s="219"/>
      <c r="L144" s="219"/>
    </row>
    <row r="145" spans="11:12">
      <c r="K145" s="219"/>
      <c r="L145" s="219"/>
    </row>
    <row r="146" spans="11:12">
      <c r="K146" s="219"/>
      <c r="L146" s="219"/>
    </row>
    <row r="147" spans="11:12">
      <c r="K147" s="219"/>
      <c r="L147" s="219"/>
    </row>
    <row r="148" spans="11:12">
      <c r="K148" s="219"/>
      <c r="L148" s="219"/>
    </row>
    <row r="149" spans="11:12">
      <c r="K149" s="219"/>
      <c r="L149" s="219"/>
    </row>
    <row r="150" spans="11:12">
      <c r="K150" s="219"/>
      <c r="L150" s="219"/>
    </row>
    <row r="151" spans="11:12">
      <c r="K151" s="219"/>
      <c r="L151" s="219"/>
    </row>
    <row r="152" spans="11:12">
      <c r="K152" s="219"/>
      <c r="L152" s="219"/>
    </row>
    <row r="153" spans="11:12">
      <c r="K153" s="219"/>
      <c r="L153" s="219"/>
    </row>
    <row r="154" spans="11:12">
      <c r="K154" s="219"/>
      <c r="L154" s="219"/>
    </row>
    <row r="155" spans="11:12">
      <c r="K155" s="219"/>
      <c r="L155" s="219"/>
    </row>
    <row r="156" spans="11:12">
      <c r="K156" s="219"/>
      <c r="L156" s="219"/>
    </row>
    <row r="157" spans="11:12">
      <c r="K157" s="219"/>
      <c r="L157" s="219"/>
    </row>
    <row r="158" spans="11:12">
      <c r="K158" s="219"/>
      <c r="L158" s="219"/>
    </row>
    <row r="159" spans="11:12">
      <c r="K159" s="219"/>
      <c r="L159" s="219"/>
    </row>
    <row r="160" spans="11:12">
      <c r="K160" s="219"/>
      <c r="L160" s="219"/>
    </row>
    <row r="161" spans="11:12">
      <c r="K161" s="219"/>
      <c r="L161" s="219"/>
    </row>
    <row r="162" spans="11:12">
      <c r="K162" s="219"/>
      <c r="L162" s="219"/>
    </row>
    <row r="163" spans="11:12">
      <c r="K163" s="219"/>
      <c r="L163" s="219"/>
    </row>
    <row r="164" spans="11:12">
      <c r="K164" s="219"/>
      <c r="L164" s="219"/>
    </row>
    <row r="165" spans="11:12">
      <c r="K165" s="219"/>
      <c r="L165" s="219"/>
    </row>
    <row r="166" spans="11:12">
      <c r="K166" s="219"/>
      <c r="L166" s="219"/>
    </row>
    <row r="167" spans="11:12">
      <c r="K167" s="219"/>
      <c r="L167" s="219"/>
    </row>
    <row r="168" spans="11:12">
      <c r="K168" s="219"/>
      <c r="L168" s="219"/>
    </row>
    <row r="169" spans="11:12">
      <c r="K169" s="219"/>
      <c r="L169" s="219"/>
    </row>
    <row r="170" spans="11:12">
      <c r="K170" s="219"/>
      <c r="L170" s="219"/>
    </row>
    <row r="171" spans="11:12">
      <c r="K171" s="219"/>
      <c r="L171" s="219"/>
    </row>
    <row r="172" spans="11:12">
      <c r="K172" s="219"/>
      <c r="L172" s="219"/>
    </row>
    <row r="173" spans="11:12">
      <c r="K173" s="219"/>
      <c r="L173" s="219"/>
    </row>
    <row r="174" spans="11:12">
      <c r="K174" s="219"/>
      <c r="L174" s="219"/>
    </row>
    <row r="175" spans="11:12">
      <c r="K175" s="219"/>
      <c r="L175" s="219"/>
    </row>
    <row r="176" spans="11:12">
      <c r="K176" s="219"/>
      <c r="L176" s="219"/>
    </row>
    <row r="177" spans="11:12">
      <c r="K177" s="219"/>
      <c r="L177" s="219"/>
    </row>
    <row r="178" spans="11:12">
      <c r="K178" s="219"/>
      <c r="L178" s="219"/>
    </row>
    <row r="179" spans="11:12">
      <c r="K179" s="219"/>
      <c r="L179" s="219"/>
    </row>
    <row r="180" spans="11:12">
      <c r="K180" s="219"/>
      <c r="L180" s="219"/>
    </row>
    <row r="181" spans="11:12">
      <c r="K181" s="219"/>
      <c r="L181" s="219"/>
    </row>
    <row r="182" spans="11:12">
      <c r="K182" s="219"/>
      <c r="L182" s="219"/>
    </row>
    <row r="183" spans="11:12">
      <c r="K183" s="219"/>
      <c r="L183" s="219"/>
    </row>
    <row r="184" spans="11:12">
      <c r="K184" s="219"/>
      <c r="L184" s="219"/>
    </row>
    <row r="185" spans="11:12">
      <c r="K185" s="219"/>
      <c r="L185" s="219"/>
    </row>
    <row r="186" spans="11:12">
      <c r="K186" s="219"/>
      <c r="L186" s="219"/>
    </row>
    <row r="187" spans="11:12">
      <c r="K187" s="219"/>
      <c r="L187" s="219"/>
    </row>
    <row r="188" spans="11:12">
      <c r="K188" s="219"/>
      <c r="L188" s="219"/>
    </row>
    <row r="189" spans="11:12">
      <c r="K189" s="219"/>
      <c r="L189" s="219"/>
    </row>
    <row r="190" spans="11:12">
      <c r="K190" s="219"/>
      <c r="L190" s="219"/>
    </row>
    <row r="191" spans="11:12">
      <c r="K191" s="219"/>
      <c r="L191" s="219"/>
    </row>
    <row r="192" spans="11:12">
      <c r="K192" s="219"/>
      <c r="L192" s="219"/>
    </row>
    <row r="193" spans="11:12">
      <c r="K193" s="219"/>
      <c r="L193" s="219"/>
    </row>
    <row r="194" spans="11:12">
      <c r="K194" s="219"/>
      <c r="L194" s="219"/>
    </row>
    <row r="195" spans="11:12">
      <c r="K195" s="219"/>
      <c r="L195" s="219"/>
    </row>
    <row r="196" spans="11:12">
      <c r="K196" s="219"/>
      <c r="L196" s="219"/>
    </row>
    <row r="197" spans="11:12">
      <c r="K197" s="219"/>
      <c r="L197" s="219"/>
    </row>
    <row r="198" spans="11:12">
      <c r="K198" s="219"/>
      <c r="L198" s="219"/>
    </row>
    <row r="199" spans="11:12">
      <c r="K199" s="219"/>
      <c r="L199" s="219"/>
    </row>
    <row r="200" spans="11:12">
      <c r="K200" s="219"/>
      <c r="L200" s="219"/>
    </row>
    <row r="201" spans="11:12">
      <c r="K201" s="219"/>
      <c r="L201" s="219"/>
    </row>
    <row r="202" spans="11:12">
      <c r="K202" s="219"/>
      <c r="L202" s="219"/>
    </row>
    <row r="203" spans="11:12">
      <c r="K203" s="219"/>
      <c r="L203" s="219"/>
    </row>
    <row r="204" spans="11:12">
      <c r="K204" s="219"/>
      <c r="L204" s="219"/>
    </row>
    <row r="205" spans="11:12">
      <c r="K205" s="219"/>
      <c r="L205" s="219"/>
    </row>
    <row r="206" spans="11:12">
      <c r="K206" s="219"/>
      <c r="L206" s="219"/>
    </row>
    <row r="207" spans="11:12">
      <c r="K207" s="219"/>
      <c r="L207" s="219"/>
    </row>
    <row r="208" spans="11:12">
      <c r="K208" s="219"/>
      <c r="L208" s="219"/>
    </row>
    <row r="209" spans="11:12">
      <c r="K209" s="219"/>
      <c r="L209" s="219"/>
    </row>
    <row r="210" spans="11:12">
      <c r="K210" s="219"/>
      <c r="L210" s="219"/>
    </row>
    <row r="211" spans="11:12">
      <c r="K211" s="219"/>
      <c r="L211" s="219"/>
    </row>
    <row r="212" spans="11:12">
      <c r="K212" s="219"/>
      <c r="L212" s="219"/>
    </row>
    <row r="213" spans="11:12">
      <c r="K213" s="219"/>
      <c r="L213" s="219"/>
    </row>
    <row r="214" spans="11:12">
      <c r="K214" s="219"/>
      <c r="L214" s="219"/>
    </row>
    <row r="215" spans="11:12">
      <c r="K215" s="219"/>
      <c r="L215" s="219"/>
    </row>
    <row r="216" spans="11:12">
      <c r="K216" s="219"/>
      <c r="L216" s="219"/>
    </row>
    <row r="217" spans="11:12">
      <c r="K217" s="219"/>
      <c r="L217" s="219"/>
    </row>
    <row r="218" spans="11:12">
      <c r="K218" s="219"/>
      <c r="L218" s="219"/>
    </row>
    <row r="219" spans="11:12">
      <c r="K219" s="219"/>
      <c r="L219" s="219"/>
    </row>
    <row r="220" spans="11:12">
      <c r="K220" s="219"/>
      <c r="L220" s="219"/>
    </row>
    <row r="221" spans="11:12">
      <c r="K221" s="219"/>
      <c r="L221" s="219"/>
    </row>
    <row r="222" spans="11:12">
      <c r="K222" s="219"/>
      <c r="L222" s="219"/>
    </row>
    <row r="223" spans="11:12">
      <c r="K223" s="219"/>
      <c r="L223" s="219"/>
    </row>
    <row r="224" spans="11:12">
      <c r="K224" s="219"/>
      <c r="L224" s="219"/>
    </row>
    <row r="225" spans="11:12">
      <c r="K225" s="219"/>
      <c r="L225" s="219"/>
    </row>
    <row r="226" spans="11:12">
      <c r="K226" s="219"/>
      <c r="L226" s="219"/>
    </row>
  </sheetData>
  <mergeCells count="8">
    <mergeCell ref="A10:B10"/>
    <mergeCell ref="A26:B26"/>
    <mergeCell ref="A87:B87"/>
    <mergeCell ref="A18:D18"/>
    <mergeCell ref="A34:D34"/>
    <mergeCell ref="A42:C42"/>
    <mergeCell ref="A57:C57"/>
    <mergeCell ref="A64:C64"/>
  </mergeCells>
  <phoneticPr fontId="7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D77"/>
  <sheetViews>
    <sheetView showGridLines="0" showZeros="0" workbookViewId="0">
      <pane ySplit="10" topLeftCell="A11" activePane="bottomLeft" state="frozen"/>
      <selection sqref="A1:XFD1048576"/>
      <selection pane="bottomLeft" activeCell="G11" sqref="G11"/>
    </sheetView>
  </sheetViews>
  <sheetFormatPr defaultColWidth="11.42578125" defaultRowHeight="12.75"/>
  <cols>
    <col min="1" max="1" width="42.42578125" style="36" customWidth="1"/>
    <col min="2" max="2" width="37.140625" style="36" bestFit="1" customWidth="1"/>
    <col min="3" max="3" width="11.42578125" style="36"/>
    <col min="4" max="4" width="9.7109375" style="36" bestFit="1" customWidth="1"/>
    <col min="5" max="16384" width="11.42578125" style="36"/>
  </cols>
  <sheetData>
    <row r="3" spans="1:4" ht="15">
      <c r="A3" s="149" t="str">
        <f>'1-Contractblad dag'!A3</f>
        <v>Naam opdrachtgever</v>
      </c>
      <c r="B3" s="150" t="str">
        <f>'1-Contractblad dag'!B3</f>
        <v>Openbaar Onderwijs Zwolle en Regio</v>
      </c>
      <c r="C3" s="151"/>
      <c r="D3" s="151"/>
    </row>
    <row r="4" spans="1:4" ht="15">
      <c r="A4" s="149" t="str">
        <f>'1-Contractblad dag'!A4</f>
        <v>Calculatie onderdeel</v>
      </c>
      <c r="B4" s="150" t="s">
        <v>60</v>
      </c>
      <c r="C4" s="151"/>
      <c r="D4" s="151"/>
    </row>
    <row r="5" spans="1:4" ht="15">
      <c r="A5" s="149" t="str">
        <f>'1-Contractblad dag'!A5</f>
        <v>Gebouw/plaats</v>
      </c>
      <c r="B5" s="150" t="str">
        <f>'1-Contractblad dag'!B5</f>
        <v>diversen</v>
      </c>
      <c r="C5" s="151"/>
      <c r="D5" s="151"/>
    </row>
    <row r="6" spans="1:4" ht="15">
      <c r="A6" s="149" t="str">
        <f>'1-Contractblad dag'!A6</f>
        <v>Besteknummer</v>
      </c>
      <c r="B6" s="150" t="str">
        <f>'1-Contractblad dag'!B6</f>
        <v>OOZ-EA-NVB-2015</v>
      </c>
      <c r="C6" s="151"/>
      <c r="D6" s="151"/>
    </row>
    <row r="7" spans="1:4" ht="15">
      <c r="A7" s="149" t="str">
        <f>'1-Contractblad dag'!A7</f>
        <v>Naam leverancier</v>
      </c>
      <c r="B7" s="150" t="str">
        <f>'1-Contractblad dag'!B7</f>
        <v>Atir</v>
      </c>
      <c r="C7" s="151"/>
      <c r="D7" s="151"/>
    </row>
    <row r="8" spans="1:4" ht="15">
      <c r="A8" s="149" t="str">
        <f>'1-Contractblad dag'!A8</f>
        <v>Prijspeil</v>
      </c>
      <c r="B8" s="152">
        <f>'1-Contractblad dag'!B8</f>
        <v>2015</v>
      </c>
      <c r="C8" s="151"/>
      <c r="D8" s="151"/>
    </row>
    <row r="9" spans="1:4" ht="15">
      <c r="A9" s="83"/>
      <c r="B9" s="153"/>
      <c r="C9" s="151"/>
      <c r="D9" s="151"/>
    </row>
    <row r="10" spans="1:4" ht="15">
      <c r="A10" s="154" t="s">
        <v>223</v>
      </c>
      <c r="B10" s="155"/>
      <c r="C10" s="155"/>
      <c r="D10" s="156"/>
    </row>
    <row r="11" spans="1:4">
      <c r="A11" s="157"/>
      <c r="B11" s="157"/>
      <c r="C11" s="157"/>
      <c r="D11" s="157"/>
    </row>
    <row r="12" spans="1:4" ht="27.75" customHeight="1">
      <c r="A12" s="158" t="s">
        <v>224</v>
      </c>
      <c r="B12" s="159"/>
      <c r="C12" s="160"/>
      <c r="D12" s="161"/>
    </row>
    <row r="13" spans="1:4" ht="21.75" customHeight="1">
      <c r="A13" s="162" t="s">
        <v>225</v>
      </c>
      <c r="B13" s="163"/>
      <c r="C13" s="164"/>
      <c r="D13" s="165"/>
    </row>
    <row r="14" spans="1:4">
      <c r="A14" s="166"/>
      <c r="B14" s="167"/>
      <c r="C14" s="168"/>
      <c r="D14" s="169"/>
    </row>
    <row r="15" spans="1:4" ht="15">
      <c r="A15" s="170" t="s">
        <v>37</v>
      </c>
      <c r="B15" s="171"/>
      <c r="C15" s="172"/>
      <c r="D15" s="173" t="s">
        <v>4</v>
      </c>
    </row>
    <row r="16" spans="1:4">
      <c r="A16" s="104" t="s">
        <v>61</v>
      </c>
      <c r="B16" s="171"/>
      <c r="C16" s="174"/>
      <c r="D16" s="175"/>
    </row>
    <row r="17" spans="1:4">
      <c r="A17" s="104" t="s">
        <v>120</v>
      </c>
      <c r="B17" s="171"/>
      <c r="C17" s="174"/>
      <c r="D17" s="175"/>
    </row>
    <row r="18" spans="1:4">
      <c r="A18" s="104" t="s">
        <v>161</v>
      </c>
      <c r="B18" s="171"/>
      <c r="C18" s="174"/>
      <c r="D18" s="176">
        <f>D16-D17</f>
        <v>0</v>
      </c>
    </row>
    <row r="19" spans="1:4">
      <c r="A19" s="104" t="s">
        <v>166</v>
      </c>
      <c r="B19" s="171"/>
      <c r="C19" s="174"/>
      <c r="D19" s="177"/>
    </row>
    <row r="20" spans="1:4">
      <c r="A20" s="104" t="s">
        <v>163</v>
      </c>
      <c r="B20" s="171"/>
      <c r="C20" s="174"/>
      <c r="D20" s="175"/>
    </row>
    <row r="21" spans="1:4">
      <c r="A21" s="166"/>
      <c r="B21" s="167"/>
      <c r="C21" s="168"/>
      <c r="D21" s="169"/>
    </row>
    <row r="22" spans="1:4">
      <c r="A22" s="170" t="s">
        <v>140</v>
      </c>
      <c r="B22" s="171"/>
      <c r="C22" s="174"/>
      <c r="D22" s="178"/>
    </row>
    <row r="23" spans="1:4">
      <c r="A23" s="104" t="s">
        <v>122</v>
      </c>
      <c r="B23" s="171"/>
      <c r="C23" s="174"/>
      <c r="D23" s="176">
        <f>IF(D19=0,0,(D18-D20)/D19)</f>
        <v>0</v>
      </c>
    </row>
    <row r="24" spans="1:4">
      <c r="A24" s="104" t="s">
        <v>100</v>
      </c>
      <c r="B24" s="171"/>
      <c r="C24" s="174"/>
      <c r="D24" s="175"/>
    </row>
    <row r="25" spans="1:4">
      <c r="A25" s="104" t="s">
        <v>131</v>
      </c>
      <c r="B25" s="171"/>
      <c r="C25" s="179"/>
      <c r="D25" s="176">
        <f>C25*D18</f>
        <v>0</v>
      </c>
    </row>
    <row r="26" spans="1:4">
      <c r="A26" s="104" t="s">
        <v>173</v>
      </c>
      <c r="B26" s="171"/>
      <c r="C26" s="179"/>
      <c r="D26" s="176">
        <f>C26*D18</f>
        <v>0</v>
      </c>
    </row>
    <row r="27" spans="1:4">
      <c r="A27" s="166"/>
      <c r="B27" s="167"/>
      <c r="C27" s="168"/>
      <c r="D27" s="169"/>
    </row>
    <row r="28" spans="1:4">
      <c r="A28" s="170" t="s">
        <v>40</v>
      </c>
      <c r="B28" s="171"/>
      <c r="C28" s="174"/>
      <c r="D28" s="180">
        <f>SUM(D23:D27)</f>
        <v>0</v>
      </c>
    </row>
    <row r="29" spans="1:4">
      <c r="A29" s="166"/>
      <c r="B29" s="167"/>
      <c r="C29" s="168"/>
      <c r="D29" s="169"/>
    </row>
    <row r="30" spans="1:4">
      <c r="A30" s="104" t="s">
        <v>78</v>
      </c>
      <c r="B30" s="171"/>
      <c r="C30" s="181"/>
      <c r="D30" s="176">
        <f>C30*D28</f>
        <v>0</v>
      </c>
    </row>
    <row r="31" spans="1:4" ht="15">
      <c r="A31" s="83"/>
      <c r="B31" s="153"/>
      <c r="C31" s="151"/>
      <c r="D31" s="151"/>
    </row>
    <row r="32" spans="1:4" ht="27.75" customHeight="1">
      <c r="A32" s="158" t="s">
        <v>224</v>
      </c>
      <c r="B32" s="159"/>
      <c r="C32" s="160"/>
      <c r="D32" s="161"/>
    </row>
    <row r="33" spans="1:4" ht="21.75" customHeight="1">
      <c r="A33" s="162" t="s">
        <v>225</v>
      </c>
      <c r="B33" s="163"/>
      <c r="C33" s="164"/>
      <c r="D33" s="165"/>
    </row>
    <row r="34" spans="1:4">
      <c r="A34" s="166"/>
      <c r="B34" s="167"/>
      <c r="C34" s="168"/>
      <c r="D34" s="169"/>
    </row>
    <row r="35" spans="1:4" ht="15">
      <c r="A35" s="170" t="s">
        <v>37</v>
      </c>
      <c r="B35" s="171"/>
      <c r="C35" s="172"/>
      <c r="D35" s="173" t="s">
        <v>4</v>
      </c>
    </row>
    <row r="36" spans="1:4">
      <c r="A36" s="104" t="s">
        <v>61</v>
      </c>
      <c r="B36" s="171"/>
      <c r="C36" s="174"/>
      <c r="D36" s="175"/>
    </row>
    <row r="37" spans="1:4">
      <c r="A37" s="104" t="s">
        <v>120</v>
      </c>
      <c r="B37" s="171"/>
      <c r="C37" s="174"/>
      <c r="D37" s="175"/>
    </row>
    <row r="38" spans="1:4">
      <c r="A38" s="104" t="s">
        <v>161</v>
      </c>
      <c r="B38" s="171"/>
      <c r="C38" s="174"/>
      <c r="D38" s="176">
        <f>D36-D37</f>
        <v>0</v>
      </c>
    </row>
    <row r="39" spans="1:4">
      <c r="A39" s="104" t="s">
        <v>166</v>
      </c>
      <c r="B39" s="171"/>
      <c r="C39" s="174"/>
      <c r="D39" s="177"/>
    </row>
    <row r="40" spans="1:4">
      <c r="A40" s="104" t="s">
        <v>163</v>
      </c>
      <c r="B40" s="171"/>
      <c r="C40" s="174"/>
      <c r="D40" s="175"/>
    </row>
    <row r="41" spans="1:4">
      <c r="A41" s="166"/>
      <c r="B41" s="167"/>
      <c r="C41" s="168"/>
      <c r="D41" s="169"/>
    </row>
    <row r="42" spans="1:4">
      <c r="A42" s="170" t="s">
        <v>140</v>
      </c>
      <c r="B42" s="171"/>
      <c r="C42" s="174"/>
      <c r="D42" s="178"/>
    </row>
    <row r="43" spans="1:4">
      <c r="A43" s="104" t="s">
        <v>122</v>
      </c>
      <c r="B43" s="171"/>
      <c r="C43" s="174"/>
      <c r="D43" s="176">
        <f>IF(D39=0,0,(D38-D40)/D39)</f>
        <v>0</v>
      </c>
    </row>
    <row r="44" spans="1:4">
      <c r="A44" s="104" t="s">
        <v>100</v>
      </c>
      <c r="B44" s="171"/>
      <c r="C44" s="174"/>
      <c r="D44" s="175"/>
    </row>
    <row r="45" spans="1:4">
      <c r="A45" s="104" t="s">
        <v>131</v>
      </c>
      <c r="B45" s="171"/>
      <c r="C45" s="179"/>
      <c r="D45" s="176">
        <f>C45*D38</f>
        <v>0</v>
      </c>
    </row>
    <row r="46" spans="1:4">
      <c r="A46" s="104" t="s">
        <v>173</v>
      </c>
      <c r="B46" s="171"/>
      <c r="C46" s="179"/>
      <c r="D46" s="176">
        <f>C46*D38</f>
        <v>0</v>
      </c>
    </row>
    <row r="47" spans="1:4">
      <c r="A47" s="166"/>
      <c r="B47" s="167"/>
      <c r="C47" s="168"/>
      <c r="D47" s="169"/>
    </row>
    <row r="48" spans="1:4">
      <c r="A48" s="170" t="s">
        <v>40</v>
      </c>
      <c r="B48" s="171"/>
      <c r="C48" s="174"/>
      <c r="D48" s="180">
        <f>SUM(D43:D47)</f>
        <v>0</v>
      </c>
    </row>
    <row r="49" spans="1:4">
      <c r="A49" s="166"/>
      <c r="B49" s="167"/>
      <c r="C49" s="168"/>
      <c r="D49" s="169"/>
    </row>
    <row r="50" spans="1:4">
      <c r="A50" s="104" t="s">
        <v>78</v>
      </c>
      <c r="B50" s="171"/>
      <c r="C50" s="181"/>
      <c r="D50" s="176">
        <f>C50*D48</f>
        <v>0</v>
      </c>
    </row>
    <row r="51" spans="1:4">
      <c r="A51" s="182"/>
      <c r="B51" s="125"/>
      <c r="C51" s="183"/>
      <c r="D51" s="126"/>
    </row>
    <row r="52" spans="1:4" ht="27.75" customHeight="1">
      <c r="A52" s="158" t="s">
        <v>224</v>
      </c>
      <c r="B52" s="159"/>
      <c r="C52" s="160"/>
      <c r="D52" s="161"/>
    </row>
    <row r="53" spans="1:4" ht="21.75" customHeight="1">
      <c r="A53" s="162" t="s">
        <v>225</v>
      </c>
      <c r="B53" s="163"/>
      <c r="C53" s="164"/>
      <c r="D53" s="165"/>
    </row>
    <row r="54" spans="1:4">
      <c r="A54" s="166"/>
      <c r="B54" s="167"/>
      <c r="C54" s="168"/>
      <c r="D54" s="169"/>
    </row>
    <row r="55" spans="1:4" ht="15">
      <c r="A55" s="170" t="s">
        <v>37</v>
      </c>
      <c r="B55" s="171"/>
      <c r="C55" s="172"/>
      <c r="D55" s="173" t="s">
        <v>4</v>
      </c>
    </row>
    <row r="56" spans="1:4">
      <c r="A56" s="104" t="s">
        <v>61</v>
      </c>
      <c r="B56" s="171"/>
      <c r="C56" s="174"/>
      <c r="D56" s="175"/>
    </row>
    <row r="57" spans="1:4">
      <c r="A57" s="104" t="s">
        <v>120</v>
      </c>
      <c r="B57" s="171"/>
      <c r="C57" s="174"/>
      <c r="D57" s="175"/>
    </row>
    <row r="58" spans="1:4">
      <c r="A58" s="104" t="s">
        <v>161</v>
      </c>
      <c r="B58" s="171"/>
      <c r="C58" s="174"/>
      <c r="D58" s="176">
        <f>D56-D57</f>
        <v>0</v>
      </c>
    </row>
    <row r="59" spans="1:4">
      <c r="A59" s="104" t="s">
        <v>166</v>
      </c>
      <c r="B59" s="171"/>
      <c r="C59" s="174"/>
      <c r="D59" s="177"/>
    </row>
    <row r="60" spans="1:4">
      <c r="A60" s="104" t="s">
        <v>163</v>
      </c>
      <c r="B60" s="171"/>
      <c r="C60" s="174"/>
      <c r="D60" s="175"/>
    </row>
    <row r="61" spans="1:4">
      <c r="A61" s="166"/>
      <c r="B61" s="167"/>
      <c r="C61" s="168"/>
      <c r="D61" s="169"/>
    </row>
    <row r="62" spans="1:4">
      <c r="A62" s="170" t="s">
        <v>140</v>
      </c>
      <c r="B62" s="171"/>
      <c r="C62" s="174"/>
      <c r="D62" s="178"/>
    </row>
    <row r="63" spans="1:4">
      <c r="A63" s="104" t="s">
        <v>122</v>
      </c>
      <c r="B63" s="171"/>
      <c r="C63" s="174"/>
      <c r="D63" s="176">
        <f>IF(D59=0,0,(D58-D60)/D59)</f>
        <v>0</v>
      </c>
    </row>
    <row r="64" spans="1:4">
      <c r="A64" s="104" t="s">
        <v>100</v>
      </c>
      <c r="B64" s="171"/>
      <c r="C64" s="174"/>
      <c r="D64" s="175"/>
    </row>
    <row r="65" spans="1:4">
      <c r="A65" s="104" t="s">
        <v>131</v>
      </c>
      <c r="B65" s="171"/>
      <c r="C65" s="179"/>
      <c r="D65" s="176">
        <f>C65*D58</f>
        <v>0</v>
      </c>
    </row>
    <row r="66" spans="1:4">
      <c r="A66" s="104" t="s">
        <v>173</v>
      </c>
      <c r="B66" s="171"/>
      <c r="C66" s="179"/>
      <c r="D66" s="176">
        <f>C66*D58</f>
        <v>0</v>
      </c>
    </row>
    <row r="67" spans="1:4">
      <c r="A67" s="166"/>
      <c r="B67" s="167"/>
      <c r="C67" s="168"/>
      <c r="D67" s="169"/>
    </row>
    <row r="68" spans="1:4">
      <c r="A68" s="170" t="s">
        <v>40</v>
      </c>
      <c r="B68" s="171"/>
      <c r="C68" s="174"/>
      <c r="D68" s="180">
        <f>SUM(D63:D67)</f>
        <v>0</v>
      </c>
    </row>
    <row r="69" spans="1:4">
      <c r="A69" s="166"/>
      <c r="B69" s="167"/>
      <c r="C69" s="168"/>
      <c r="D69" s="169"/>
    </row>
    <row r="70" spans="1:4">
      <c r="A70" s="104" t="s">
        <v>78</v>
      </c>
      <c r="B70" s="171"/>
      <c r="C70" s="181"/>
      <c r="D70" s="176">
        <f>C70*D68</f>
        <v>0</v>
      </c>
    </row>
    <row r="71" spans="1:4">
      <c r="A71" s="182"/>
      <c r="B71" s="125"/>
      <c r="C71" s="183"/>
      <c r="D71" s="126"/>
    </row>
    <row r="72" spans="1:4" ht="15">
      <c r="A72" s="129" t="s">
        <v>119</v>
      </c>
      <c r="B72" s="184"/>
      <c r="C72" s="185"/>
      <c r="D72" s="126"/>
    </row>
    <row r="73" spans="1:4" ht="15">
      <c r="A73" s="186" t="s">
        <v>48</v>
      </c>
      <c r="B73" s="184"/>
      <c r="C73" s="185"/>
      <c r="D73" s="126"/>
    </row>
    <row r="74" spans="1:4" ht="15">
      <c r="A74" s="186" t="s">
        <v>0</v>
      </c>
      <c r="B74" s="184"/>
      <c r="C74" s="185"/>
      <c r="D74" s="126"/>
    </row>
    <row r="75" spans="1:4" ht="15">
      <c r="A75" s="186" t="s">
        <v>95</v>
      </c>
      <c r="B75" s="184"/>
      <c r="C75" s="185"/>
      <c r="D75" s="186"/>
    </row>
    <row r="77" spans="1:4">
      <c r="A77" s="145" t="s">
        <v>81</v>
      </c>
      <c r="B77" s="146"/>
      <c r="C77" s="147"/>
      <c r="D77" s="148"/>
    </row>
  </sheetData>
  <phoneticPr fontId="11" type="noConversion"/>
  <pageMargins left="0.59055118110236227" right="0.59055118110236227" top="0.59055118110236227" bottom="0.98425196850393704" header="0.51181102362204722" footer="0.51181102362204722"/>
  <headerFooter alignWithMargins="0">
    <oddFooter>&amp;L&amp;"Verdana,Regular"&amp;F-&amp;A
Atir b.v. ©&amp;C&amp;R&amp;"Lucida Grande,Regular"printversie 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0"/>
  <sheetViews>
    <sheetView showGridLines="0" showZeros="0" workbookViewId="0">
      <pane ySplit="12" topLeftCell="A13" activePane="bottomLeft" state="frozen"/>
      <selection sqref="A1:XFD1048576"/>
      <selection pane="bottomLeft" activeCell="F8" sqref="F8"/>
    </sheetView>
  </sheetViews>
  <sheetFormatPr defaultColWidth="11.42578125" defaultRowHeight="12.75"/>
  <cols>
    <col min="1" max="1" width="33.85546875" style="36" customWidth="1"/>
    <col min="2" max="6" width="17.5703125" style="36" customWidth="1"/>
    <col min="7" max="16384" width="11.42578125" style="36"/>
  </cols>
  <sheetData>
    <row r="3" spans="1:6" ht="15">
      <c r="A3" s="83" t="str">
        <f>'1-Contractblad dag'!A3</f>
        <v>Naam opdrachtgever</v>
      </c>
      <c r="B3" s="84" t="str">
        <f>'1-Contractblad dag'!B3</f>
        <v>Openbaar Onderwijs Zwolle en Regio</v>
      </c>
      <c r="C3" s="85"/>
      <c r="D3" s="85"/>
    </row>
    <row r="4" spans="1:6" ht="15">
      <c r="A4" s="83" t="str">
        <f>'1-Contractblad dag'!A4</f>
        <v>Calculatie onderdeel</v>
      </c>
      <c r="B4" s="84" t="s">
        <v>99</v>
      </c>
      <c r="C4" s="86"/>
      <c r="D4" s="87"/>
    </row>
    <row r="5" spans="1:6" ht="15">
      <c r="A5" s="83" t="str">
        <f>'1-Contractblad dag'!A5</f>
        <v>Gebouw/plaats</v>
      </c>
      <c r="B5" s="84" t="str">
        <f>'1-Contractblad dag'!B5</f>
        <v>diversen</v>
      </c>
      <c r="C5" s="86"/>
      <c r="D5" s="87"/>
    </row>
    <row r="6" spans="1:6" ht="15">
      <c r="A6" s="83" t="str">
        <f>'1-Contractblad dag'!A6</f>
        <v>Besteknummer</v>
      </c>
      <c r="B6" s="84" t="str">
        <f>'1-Contractblad dag'!B6</f>
        <v>OOZ-EA-NVB-2015</v>
      </c>
      <c r="C6" s="86"/>
      <c r="D6" s="87"/>
    </row>
    <row r="7" spans="1:6" ht="15">
      <c r="A7" s="83" t="str">
        <f>'1-Contractblad dag'!A7</f>
        <v>Naam leverancier</v>
      </c>
      <c r="B7" s="84" t="str">
        <f>'1-Contractblad dag'!B7</f>
        <v>Atir</v>
      </c>
      <c r="C7" s="86"/>
      <c r="D7" s="87"/>
    </row>
    <row r="8" spans="1:6" ht="15">
      <c r="A8" s="83" t="str">
        <f>'1-Contractblad dag'!A8</f>
        <v>Prijspeil</v>
      </c>
      <c r="B8" s="88">
        <f>'1-Contractblad dag'!B8</f>
        <v>2015</v>
      </c>
      <c r="C8" s="86"/>
      <c r="D8" s="87"/>
    </row>
    <row r="9" spans="1:6" ht="15">
      <c r="A9" s="83" t="str">
        <f>'1-Contractblad dag'!A9</f>
        <v>Bijzonderheden</v>
      </c>
      <c r="B9" s="89" t="s">
        <v>15</v>
      </c>
      <c r="C9" s="86"/>
      <c r="D9" s="87"/>
    </row>
    <row r="10" spans="1:6" ht="15">
      <c r="A10" s="83"/>
      <c r="B10" s="89"/>
      <c r="C10" s="86"/>
      <c r="D10" s="87"/>
    </row>
    <row r="11" spans="1:6">
      <c r="A11" s="90"/>
      <c r="B11" s="91"/>
      <c r="C11" s="91"/>
      <c r="D11" s="91"/>
    </row>
    <row r="12" spans="1:6" ht="15">
      <c r="A12" s="92" t="s">
        <v>189</v>
      </c>
      <c r="B12" s="93"/>
      <c r="C12" s="93"/>
      <c r="D12" s="94"/>
      <c r="E12" s="94"/>
      <c r="F12" s="95"/>
    </row>
    <row r="14" spans="1:6">
      <c r="A14" s="96"/>
      <c r="B14" s="97"/>
      <c r="C14" s="560" t="s">
        <v>71</v>
      </c>
      <c r="D14" s="561"/>
      <c r="E14" s="561"/>
      <c r="F14" s="562"/>
    </row>
    <row r="15" spans="1:6">
      <c r="A15" s="98" t="s">
        <v>152</v>
      </c>
      <c r="B15" s="98" t="s">
        <v>39</v>
      </c>
      <c r="C15" s="99" t="s">
        <v>28</v>
      </c>
      <c r="D15" s="100" t="s">
        <v>29</v>
      </c>
      <c r="E15" s="100" t="s">
        <v>30</v>
      </c>
      <c r="F15" s="100" t="s">
        <v>31</v>
      </c>
    </row>
    <row r="16" spans="1:6">
      <c r="A16" s="101" t="s">
        <v>214</v>
      </c>
      <c r="B16" s="101" t="s">
        <v>111</v>
      </c>
      <c r="C16" s="103">
        <v>0</v>
      </c>
      <c r="D16" s="103">
        <v>0</v>
      </c>
      <c r="E16" s="103">
        <v>0</v>
      </c>
      <c r="F16" s="103">
        <v>0</v>
      </c>
    </row>
    <row r="17" spans="1:6">
      <c r="A17" s="101" t="s">
        <v>215</v>
      </c>
      <c r="B17" s="101" t="s">
        <v>112</v>
      </c>
      <c r="C17" s="103">
        <v>0</v>
      </c>
      <c r="D17" s="103">
        <v>0</v>
      </c>
      <c r="E17" s="103">
        <v>0</v>
      </c>
      <c r="F17" s="103">
        <v>0</v>
      </c>
    </row>
    <row r="18" spans="1:6">
      <c r="A18" s="104" t="s">
        <v>216</v>
      </c>
      <c r="B18" s="102"/>
      <c r="C18" s="103">
        <v>0</v>
      </c>
      <c r="D18" s="103">
        <v>0</v>
      </c>
      <c r="E18" s="103">
        <v>0</v>
      </c>
      <c r="F18" s="103">
        <v>0</v>
      </c>
    </row>
    <row r="19" spans="1:6">
      <c r="A19" s="104" t="s">
        <v>22</v>
      </c>
      <c r="B19" s="102"/>
      <c r="C19" s="103">
        <v>0</v>
      </c>
      <c r="D19" s="103">
        <v>0</v>
      </c>
      <c r="E19" s="103">
        <v>0</v>
      </c>
      <c r="F19" s="103">
        <v>0</v>
      </c>
    </row>
    <row r="20" spans="1:6" ht="12" customHeight="1">
      <c r="A20" s="105" t="s">
        <v>23</v>
      </c>
      <c r="B20" s="102"/>
      <c r="C20" s="103">
        <v>0</v>
      </c>
      <c r="D20" s="103">
        <v>0</v>
      </c>
      <c r="E20" s="103">
        <v>0</v>
      </c>
      <c r="F20" s="103">
        <v>0</v>
      </c>
    </row>
    <row r="21" spans="1:6">
      <c r="A21" s="105" t="s">
        <v>26</v>
      </c>
      <c r="B21" s="102"/>
      <c r="C21" s="103">
        <v>0</v>
      </c>
      <c r="D21" s="103">
        <v>0</v>
      </c>
      <c r="E21" s="103">
        <v>0</v>
      </c>
      <c r="F21" s="103">
        <v>0</v>
      </c>
    </row>
    <row r="22" spans="1:6">
      <c r="A22" s="106"/>
      <c r="B22" s="106"/>
      <c r="C22" s="106"/>
      <c r="D22" s="107"/>
    </row>
    <row r="23" spans="1:6" ht="15">
      <c r="A23" s="108" t="s">
        <v>213</v>
      </c>
      <c r="B23" s="109"/>
      <c r="C23" s="109"/>
      <c r="D23" s="110"/>
      <c r="E23" s="110"/>
      <c r="F23" s="111"/>
    </row>
    <row r="24" spans="1:6">
      <c r="A24" s="112" t="s">
        <v>80</v>
      </c>
      <c r="B24" s="113"/>
      <c r="C24" s="113"/>
      <c r="D24" s="114"/>
      <c r="E24" s="114"/>
      <c r="F24" s="115"/>
    </row>
    <row r="25" spans="1:6">
      <c r="A25" s="116"/>
      <c r="B25" s="116"/>
      <c r="C25" s="116"/>
      <c r="D25" s="116"/>
      <c r="E25" s="117"/>
      <c r="F25" s="117"/>
    </row>
    <row r="26" spans="1:6">
      <c r="A26" s="118"/>
      <c r="B26" s="119"/>
      <c r="C26" s="560" t="s">
        <v>72</v>
      </c>
      <c r="D26" s="561"/>
      <c r="E26" s="561"/>
      <c r="F26" s="562"/>
    </row>
    <row r="27" spans="1:6" s="120" customFormat="1">
      <c r="A27" s="98" t="s">
        <v>152</v>
      </c>
      <c r="B27" s="98" t="s">
        <v>39</v>
      </c>
      <c r="C27" s="99" t="s">
        <v>8</v>
      </c>
      <c r="D27" s="99" t="s">
        <v>165</v>
      </c>
      <c r="E27" s="99" t="s">
        <v>68</v>
      </c>
      <c r="F27" s="99" t="s">
        <v>53</v>
      </c>
    </row>
    <row r="28" spans="1:6">
      <c r="A28" s="121" t="s">
        <v>24</v>
      </c>
      <c r="B28" s="122"/>
      <c r="C28" s="103">
        <v>0</v>
      </c>
      <c r="D28" s="103">
        <v>0</v>
      </c>
      <c r="E28" s="103">
        <v>0</v>
      </c>
      <c r="F28" s="103">
        <v>0</v>
      </c>
    </row>
    <row r="29" spans="1:6">
      <c r="A29" s="121" t="s">
        <v>180</v>
      </c>
      <c r="B29" s="122"/>
      <c r="C29" s="103">
        <v>0</v>
      </c>
      <c r="D29" s="103">
        <v>0</v>
      </c>
      <c r="E29" s="103">
        <v>0</v>
      </c>
      <c r="F29" s="103">
        <v>0</v>
      </c>
    </row>
    <row r="30" spans="1:6">
      <c r="A30" s="121" t="s">
        <v>134</v>
      </c>
      <c r="B30" s="123"/>
      <c r="C30" s="103">
        <v>0</v>
      </c>
      <c r="D30" s="103">
        <v>0</v>
      </c>
      <c r="E30" s="103">
        <v>0</v>
      </c>
      <c r="F30" s="103">
        <v>0</v>
      </c>
    </row>
    <row r="31" spans="1:6">
      <c r="A31" s="124"/>
      <c r="B31" s="125"/>
      <c r="C31" s="125"/>
      <c r="D31" s="126"/>
    </row>
    <row r="32" spans="1:6" ht="15">
      <c r="A32" s="92" t="s">
        <v>50</v>
      </c>
      <c r="B32" s="127"/>
      <c r="C32" s="127"/>
      <c r="D32" s="127"/>
      <c r="E32" s="127"/>
      <c r="F32" s="128"/>
    </row>
    <row r="33" spans="1:7">
      <c r="A33" s="129"/>
      <c r="B33" s="106"/>
      <c r="C33" s="106"/>
      <c r="D33" s="107"/>
    </row>
    <row r="34" spans="1:7">
      <c r="A34" s="130" t="s">
        <v>152</v>
      </c>
      <c r="B34" s="96" t="s">
        <v>39</v>
      </c>
      <c r="C34" s="131"/>
      <c r="D34" s="131"/>
      <c r="E34" s="131"/>
      <c r="F34" s="132" t="s">
        <v>148</v>
      </c>
    </row>
    <row r="35" spans="1:7">
      <c r="A35" s="105" t="s">
        <v>2</v>
      </c>
      <c r="B35" s="133"/>
      <c r="C35" s="133"/>
      <c r="D35" s="133"/>
      <c r="E35" s="133"/>
      <c r="F35" s="134">
        <v>0</v>
      </c>
    </row>
    <row r="36" spans="1:7">
      <c r="A36" s="105" t="s">
        <v>178</v>
      </c>
      <c r="B36" s="135"/>
      <c r="C36" s="135"/>
      <c r="D36" s="135"/>
      <c r="E36" s="135"/>
      <c r="F36" s="134">
        <v>0</v>
      </c>
    </row>
    <row r="37" spans="1:7">
      <c r="A37" s="131"/>
      <c r="B37" s="131"/>
      <c r="C37" s="131"/>
      <c r="D37" s="131"/>
      <c r="E37" s="136"/>
      <c r="F37" s="136"/>
      <c r="G37" s="136"/>
    </row>
    <row r="38" spans="1:7" ht="25.5">
      <c r="A38" s="130" t="s">
        <v>152</v>
      </c>
      <c r="B38" s="137" t="s">
        <v>39</v>
      </c>
      <c r="C38" s="138"/>
      <c r="D38" s="139"/>
      <c r="E38" s="140" t="s">
        <v>221</v>
      </c>
      <c r="F38" s="141" t="s">
        <v>105</v>
      </c>
    </row>
    <row r="39" spans="1:7">
      <c r="A39" s="105" t="s">
        <v>110</v>
      </c>
      <c r="B39" s="142" t="s">
        <v>57</v>
      </c>
      <c r="C39" s="143"/>
      <c r="D39" s="135"/>
      <c r="E39" s="134">
        <v>0</v>
      </c>
      <c r="F39" s="134">
        <v>0</v>
      </c>
    </row>
    <row r="40" spans="1:7">
      <c r="A40" s="105" t="s">
        <v>21</v>
      </c>
      <c r="B40" s="142" t="s">
        <v>57</v>
      </c>
      <c r="C40" s="143"/>
      <c r="D40" s="135"/>
      <c r="E40" s="134">
        <v>0</v>
      </c>
      <c r="F40" s="134">
        <v>0</v>
      </c>
    </row>
    <row r="41" spans="1:7">
      <c r="A41" s="131"/>
      <c r="B41" s="131"/>
      <c r="C41" s="131"/>
      <c r="D41" s="131"/>
      <c r="E41" s="136"/>
      <c r="F41" s="136"/>
      <c r="G41" s="136"/>
    </row>
    <row r="42" spans="1:7" ht="25.5">
      <c r="A42" s="130" t="s">
        <v>152</v>
      </c>
      <c r="B42" s="137" t="s">
        <v>39</v>
      </c>
      <c r="C42" s="138"/>
      <c r="D42" s="139"/>
      <c r="E42" s="140" t="s">
        <v>118</v>
      </c>
      <c r="F42" s="141" t="s">
        <v>117</v>
      </c>
    </row>
    <row r="43" spans="1:7">
      <c r="A43" s="105" t="s">
        <v>217</v>
      </c>
      <c r="B43" s="142" t="s">
        <v>57</v>
      </c>
      <c r="C43" s="143"/>
      <c r="D43" s="135"/>
      <c r="E43" s="134">
        <v>0</v>
      </c>
      <c r="F43" s="134">
        <v>0</v>
      </c>
    </row>
    <row r="44" spans="1:7">
      <c r="A44" s="106"/>
      <c r="B44" s="107"/>
      <c r="C44" s="107"/>
      <c r="D44" s="106"/>
    </row>
    <row r="45" spans="1:7" ht="15">
      <c r="A45" s="144" t="s">
        <v>3</v>
      </c>
      <c r="B45" s="107"/>
      <c r="C45" s="107"/>
      <c r="D45" s="106"/>
    </row>
    <row r="46" spans="1:7">
      <c r="A46" s="106" t="s">
        <v>123</v>
      </c>
      <c r="B46" s="107"/>
      <c r="C46" s="107"/>
      <c r="D46" s="106"/>
    </row>
    <row r="47" spans="1:7">
      <c r="A47" s="106" t="s">
        <v>41</v>
      </c>
      <c r="B47" s="107"/>
      <c r="C47" s="107"/>
      <c r="D47" s="106"/>
    </row>
    <row r="48" spans="1:7">
      <c r="A48" s="106"/>
      <c r="B48" s="107"/>
      <c r="C48" s="107"/>
      <c r="D48" s="106"/>
    </row>
    <row r="49" spans="1:4">
      <c r="A49" s="145" t="s">
        <v>81</v>
      </c>
      <c r="B49" s="146"/>
      <c r="C49" s="147"/>
      <c r="D49" s="148"/>
    </row>
    <row r="50" spans="1:4">
      <c r="A50" s="146"/>
      <c r="B50" s="146"/>
      <c r="C50" s="146"/>
      <c r="D50" s="146"/>
    </row>
  </sheetData>
  <mergeCells count="2">
    <mergeCell ref="C26:F26"/>
    <mergeCell ref="C14:F14"/>
  </mergeCells>
  <phoneticPr fontId="10"/>
  <conditionalFormatting sqref="F35:F36 C28:F30 E43:F43 E39:F40">
    <cfRule type="cellIs" dxfId="0" priority="1" stopIfTrue="1" operator="equal">
      <formula>"nvt"</formula>
    </cfRule>
  </conditionalFormatting>
  <printOptions horizontalCentered="1"/>
  <pageMargins left="0.59055118110236227" right="0.59055118110236227" top="0.59055118110236227" bottom="0.78740157480314965" header="0.39370078740157483" footer="0.19685039370078741"/>
  <headerFooter alignWithMargins="0">
    <oddFooter>&amp;L&amp;"Verdana,Regular"&amp;F-&amp;A
Atir b.v. ©&amp;C&amp;R&amp;"Verdana,Regular"printversie &amp;D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12</vt:i4>
      </vt:variant>
    </vt:vector>
  </HeadingPairs>
  <TitlesOfParts>
    <vt:vector size="20" baseType="lpstr">
      <vt:lpstr>Info blad</vt:lpstr>
      <vt:lpstr>1-Contractblad dag</vt:lpstr>
      <vt:lpstr>3-Basis ruimtestaat</vt:lpstr>
      <vt:lpstr>4-Premies en opslagen</vt:lpstr>
      <vt:lpstr>5-Opbouw uurtarieven</vt:lpstr>
      <vt:lpstr>6- toeslagenmatrix</vt:lpstr>
      <vt:lpstr>7-Machine-investeringskosten</vt:lpstr>
      <vt:lpstr>8-Afroepprijs</vt:lpstr>
      <vt:lpstr>'1-Contractblad dag'!Afdrukbereik</vt:lpstr>
      <vt:lpstr>'3-Basis ruimtestaat'!Afdrukbereik</vt:lpstr>
      <vt:lpstr>'4-Premies en opslagen'!Afdrukbereik</vt:lpstr>
      <vt:lpstr>'5-Opbouw uurtarieven'!Afdrukbereik</vt:lpstr>
      <vt:lpstr>'7-Machine-investeringskosten'!Afdrukbereik</vt:lpstr>
      <vt:lpstr>'8-Afroepprijs'!Afdrukbereik</vt:lpstr>
      <vt:lpstr>'Info blad'!Afdrukbereik</vt:lpstr>
      <vt:lpstr>'1-Contractblad dag'!Afdruktitels</vt:lpstr>
      <vt:lpstr>'3-Basis ruimtestaat'!Afdruktitels</vt:lpstr>
      <vt:lpstr>'5-Opbouw uurtarieven'!Afdruktitels</vt:lpstr>
      <vt:lpstr>'8-Afroepprijs'!Afdruktitels</vt:lpstr>
      <vt:lpstr>gebouw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Velde</dc:creator>
  <cp:lastModifiedBy>Naomi van Bronswijk</cp:lastModifiedBy>
  <cp:lastPrinted>2009-02-04T13:24:22Z</cp:lastPrinted>
  <dcterms:created xsi:type="dcterms:W3CDTF">1999-10-05T12:28:40Z</dcterms:created>
  <dcterms:modified xsi:type="dcterms:W3CDTF">2015-01-28T14:00:07Z</dcterms:modified>
</cp:coreProperties>
</file>