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https://aquon.sharepoint.com/sites/ProjectVervangingICAPS/Gedeelde documenten/Algemeen/00 Aanbesteding ICP-MS-TQ 2026 2e/02. Aanbestedingsdocumenten/01. Bijlagen/"/>
    </mc:Choice>
  </mc:AlternateContent>
  <xr:revisionPtr revIDLastSave="35" documentId="13_ncr:1_{32F60328-309F-425A-900C-E17E1B1F8B9F}" xr6:coauthVersionLast="47" xr6:coauthVersionMax="47" xr10:uidLastSave="{20DA69E4-C4A2-4387-A491-79BDBD40B2EB}"/>
  <bookViews>
    <workbookView xWindow="-108" yWindow="-108" windowWidth="61656" windowHeight="16776" firstSheet="1" activeTab="4" xr2:uid="{D21E6CB9-4B65-400F-8825-849992B3AAE8}"/>
  </bookViews>
  <sheets>
    <sheet name="BKG" sheetId="1" r:id="rId1"/>
    <sheet name="Sample Controle" sheetId="3" r:id="rId2"/>
    <sheet name="Herhaalbaarheid RG" sheetId="4" r:id="rId3"/>
    <sheet name="Invoer Samples" sheetId="5" r:id="rId4"/>
    <sheet name="Invoer RG" sheetId="2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9" i="1" l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" i="1"/>
  <c r="A33" i="4"/>
  <c r="A18" i="4"/>
  <c r="G58" i="4"/>
  <c r="C52" i="4" s="1"/>
  <c r="M1" i="1" a="1"/>
  <c r="M1" i="1" s="1"/>
  <c r="C31" i="4" s="1"/>
  <c r="E2" i="1"/>
  <c r="F2" i="1" s="1"/>
  <c r="F33" i="1" s="1"/>
  <c r="AV19" i="3"/>
  <c r="AV23" i="3" s="1"/>
  <c r="AU19" i="3"/>
  <c r="AU23" i="3" s="1"/>
  <c r="AT19" i="3"/>
  <c r="AT21" i="3" s="1"/>
  <c r="AT24" i="3" s="1"/>
  <c r="AS19" i="3"/>
  <c r="AS21" i="3" s="1"/>
  <c r="AS24" i="3" s="1"/>
  <c r="AR19" i="3"/>
  <c r="AR21" i="3" s="1"/>
  <c r="AR24" i="3" s="1"/>
  <c r="AQ19" i="3"/>
  <c r="AQ23" i="3" s="1"/>
  <c r="AP19" i="3"/>
  <c r="AP23" i="3" s="1"/>
  <c r="AO19" i="3"/>
  <c r="AN19" i="3"/>
  <c r="AM19" i="3"/>
  <c r="AL19" i="3"/>
  <c r="AK19" i="3"/>
  <c r="AJ19" i="3"/>
  <c r="AI19" i="3"/>
  <c r="AV10" i="3"/>
  <c r="AV14" i="3" s="1"/>
  <c r="AU10" i="3"/>
  <c r="AU14" i="3" s="1"/>
  <c r="AT10" i="3"/>
  <c r="AT14" i="3" s="1"/>
  <c r="AS10" i="3"/>
  <c r="AS12" i="3" s="1"/>
  <c r="AS15" i="3" s="1"/>
  <c r="AR10" i="3"/>
  <c r="AR12" i="3" s="1"/>
  <c r="AR15" i="3" s="1"/>
  <c r="AQ10" i="3"/>
  <c r="AQ12" i="3" s="1"/>
  <c r="AQ15" i="3" s="1"/>
  <c r="AP10" i="3"/>
  <c r="AP14" i="3" s="1"/>
  <c r="AO10" i="3"/>
  <c r="AN10" i="3"/>
  <c r="AM10" i="3"/>
  <c r="AL10" i="3"/>
  <c r="AK10" i="3"/>
  <c r="AJ10" i="3"/>
  <c r="AI10" i="3"/>
  <c r="AV1" i="3"/>
  <c r="AV5" i="3" s="1"/>
  <c r="AU1" i="3"/>
  <c r="AU5" i="3" s="1"/>
  <c r="AT1" i="3"/>
  <c r="AT5" i="3" s="1"/>
  <c r="AS1" i="3"/>
  <c r="AS3" i="3" s="1"/>
  <c r="AS6" i="3" s="1"/>
  <c r="AR1" i="3"/>
  <c r="AR5" i="3" s="1"/>
  <c r="AQ1" i="3"/>
  <c r="AQ3" i="3" s="1"/>
  <c r="AQ6" i="3" s="1"/>
  <c r="AP1" i="3"/>
  <c r="AP5" i="3" s="1"/>
  <c r="AO1" i="3"/>
  <c r="AN1" i="3"/>
  <c r="AM1" i="3"/>
  <c r="AL1" i="3"/>
  <c r="AK1" i="3"/>
  <c r="AJ1" i="3"/>
  <c r="AI1" i="3"/>
  <c r="A36" i="3"/>
  <c r="BB1" i="5"/>
  <c r="BA1" i="5"/>
  <c r="AZ1" i="5"/>
  <c r="AY1" i="5"/>
  <c r="AX1" i="5"/>
  <c r="AW1" i="5"/>
  <c r="AV1" i="5"/>
  <c r="AU1" i="5"/>
  <c r="AT1" i="5"/>
  <c r="AS1" i="5"/>
  <c r="AR1" i="5"/>
  <c r="AQ1" i="5"/>
  <c r="AP1" i="5"/>
  <c r="AO1" i="5"/>
  <c r="AN1" i="5"/>
  <c r="AM1" i="5"/>
  <c r="AL1" i="5"/>
  <c r="AK1" i="5"/>
  <c r="AJ1" i="5"/>
  <c r="AI1" i="5"/>
  <c r="A34" i="3"/>
  <c r="A40" i="3" s="1"/>
  <c r="A3" i="4"/>
  <c r="F34" i="1" l="1"/>
  <c r="AH19" i="3"/>
  <c r="AH10" i="3"/>
  <c r="AH1" i="5"/>
  <c r="AH1" i="4"/>
  <c r="AH16" i="4"/>
  <c r="AH1" i="3"/>
  <c r="AH31" i="4"/>
  <c r="AH32" i="4"/>
  <c r="AH14" i="4"/>
  <c r="AH2" i="4"/>
  <c r="AH3" i="2" s="1"/>
  <c r="AH17" i="4"/>
  <c r="L1" i="4"/>
  <c r="L32" i="4" s="1"/>
  <c r="AE1" i="4"/>
  <c r="AE2" i="4" s="1"/>
  <c r="AE3" i="2" s="1"/>
  <c r="X16" i="4"/>
  <c r="L31" i="4"/>
  <c r="S19" i="3"/>
  <c r="M1" i="4"/>
  <c r="M32" i="4" s="1"/>
  <c r="AF1" i="4"/>
  <c r="AF17" i="4" s="1"/>
  <c r="Y16" i="4"/>
  <c r="M31" i="4"/>
  <c r="U19" i="3"/>
  <c r="O1" i="4"/>
  <c r="O32" i="4" s="1"/>
  <c r="C16" i="4"/>
  <c r="AA16" i="4"/>
  <c r="T31" i="4"/>
  <c r="F1" i="4"/>
  <c r="F32" i="4" s="1"/>
  <c r="AD1" i="4"/>
  <c r="M1" i="5"/>
  <c r="AF10" i="3"/>
  <c r="N1" i="5"/>
  <c r="F1" i="3"/>
  <c r="X1" i="3"/>
  <c r="K10" i="3"/>
  <c r="AG10" i="3"/>
  <c r="T19" i="3"/>
  <c r="N1" i="4"/>
  <c r="N2" i="4" s="1"/>
  <c r="N3" i="2" s="1"/>
  <c r="AG1" i="4"/>
  <c r="AG17" i="4" s="1"/>
  <c r="Z16" i="4"/>
  <c r="N31" i="4"/>
  <c r="S1" i="5"/>
  <c r="G1" i="3"/>
  <c r="Y1" i="3"/>
  <c r="L10" i="3"/>
  <c r="T1" i="5"/>
  <c r="H1" i="3"/>
  <c r="Z1" i="3"/>
  <c r="Q10" i="3"/>
  <c r="D19" i="3"/>
  <c r="V19" i="3"/>
  <c r="P1" i="4"/>
  <c r="P17" i="4" s="1"/>
  <c r="I16" i="4"/>
  <c r="AB16" i="4"/>
  <c r="U31" i="4"/>
  <c r="K1" i="5"/>
  <c r="K31" i="4"/>
  <c r="L1" i="5"/>
  <c r="W1" i="3"/>
  <c r="U1" i="5"/>
  <c r="I1" i="3"/>
  <c r="AA1" i="3"/>
  <c r="R10" i="3"/>
  <c r="E19" i="3"/>
  <c r="W19" i="3"/>
  <c r="Q1" i="4"/>
  <c r="J16" i="4"/>
  <c r="AC16" i="4"/>
  <c r="V31" i="4"/>
  <c r="U1" i="3"/>
  <c r="W16" i="4"/>
  <c r="V1" i="3"/>
  <c r="I10" i="3"/>
  <c r="AE10" i="3"/>
  <c r="R19" i="3"/>
  <c r="J10" i="3"/>
  <c r="S10" i="3"/>
  <c r="AB19" i="3"/>
  <c r="AD16" i="4"/>
  <c r="K1" i="3"/>
  <c r="AC1" i="3"/>
  <c r="T10" i="3"/>
  <c r="G19" i="3"/>
  <c r="AC19" i="3"/>
  <c r="S1" i="4"/>
  <c r="S17" i="4" s="1"/>
  <c r="L16" i="4"/>
  <c r="AE16" i="4"/>
  <c r="X31" i="4"/>
  <c r="H10" i="3"/>
  <c r="Z10" i="3"/>
  <c r="Q19" i="3"/>
  <c r="V1" i="5"/>
  <c r="J1" i="3"/>
  <c r="AB1" i="3"/>
  <c r="F19" i="3"/>
  <c r="R1" i="4"/>
  <c r="R32" i="4" s="1"/>
  <c r="K16" i="4"/>
  <c r="W31" i="4"/>
  <c r="E1" i="5"/>
  <c r="W1" i="5"/>
  <c r="F1" i="5"/>
  <c r="X1" i="5"/>
  <c r="L1" i="3"/>
  <c r="U10" i="3"/>
  <c r="H19" i="3"/>
  <c r="AD19" i="3"/>
  <c r="T1" i="4"/>
  <c r="T17" i="4" s="1"/>
  <c r="M16" i="4"/>
  <c r="F31" i="4"/>
  <c r="Y31" i="4"/>
  <c r="Z1" i="4"/>
  <c r="Z17" i="4" s="1"/>
  <c r="N16" i="4"/>
  <c r="G31" i="4"/>
  <c r="Z31" i="4"/>
  <c r="AG1" i="5"/>
  <c r="C1" i="4"/>
  <c r="AA1" i="4"/>
  <c r="O16" i="4"/>
  <c r="H31" i="4"/>
  <c r="AA31" i="4"/>
  <c r="AB31" i="4"/>
  <c r="G1" i="5"/>
  <c r="Y1" i="5"/>
  <c r="M1" i="3"/>
  <c r="D10" i="3"/>
  <c r="V10" i="3"/>
  <c r="I19" i="3"/>
  <c r="AE19" i="3"/>
  <c r="H1" i="5"/>
  <c r="Z1" i="5"/>
  <c r="N1" i="3"/>
  <c r="E10" i="3"/>
  <c r="W10" i="3"/>
  <c r="N19" i="3"/>
  <c r="AF19" i="3"/>
  <c r="I1" i="5"/>
  <c r="AA1" i="5"/>
  <c r="O1" i="3"/>
  <c r="F10" i="3"/>
  <c r="X10" i="3"/>
  <c r="O19" i="3"/>
  <c r="AG19" i="3"/>
  <c r="D1" i="4"/>
  <c r="D2" i="4" s="1"/>
  <c r="D3" i="2" s="1"/>
  <c r="AB1" i="4"/>
  <c r="AB2" i="2" s="1"/>
  <c r="P16" i="4"/>
  <c r="I31" i="4"/>
  <c r="J1" i="5"/>
  <c r="AB1" i="5"/>
  <c r="T1" i="3"/>
  <c r="G10" i="3"/>
  <c r="Y10" i="3"/>
  <c r="P19" i="3"/>
  <c r="E1" i="4"/>
  <c r="E17" i="4" s="1"/>
  <c r="AC1" i="4"/>
  <c r="AC32" i="4" s="1"/>
  <c r="Q16" i="4"/>
  <c r="J31" i="4"/>
  <c r="AE31" i="4"/>
  <c r="AB2" i="4"/>
  <c r="AB3" i="2" s="1"/>
  <c r="AC2" i="2"/>
  <c r="G1" i="4"/>
  <c r="U1" i="4"/>
  <c r="D16" i="4"/>
  <c r="R16" i="4"/>
  <c r="AF16" i="4"/>
  <c r="O31" i="4"/>
  <c r="AC31" i="4"/>
  <c r="M10" i="3"/>
  <c r="AA10" i="3"/>
  <c r="J19" i="3"/>
  <c r="X19" i="3"/>
  <c r="H1" i="4"/>
  <c r="H32" i="4" s="1"/>
  <c r="V1" i="4"/>
  <c r="E16" i="4"/>
  <c r="S16" i="4"/>
  <c r="AG16" i="4"/>
  <c r="P31" i="4"/>
  <c r="AD31" i="4"/>
  <c r="P1" i="3"/>
  <c r="P1" i="5"/>
  <c r="AD1" i="5"/>
  <c r="Q1" i="3"/>
  <c r="AE1" i="3"/>
  <c r="N10" i="3"/>
  <c r="Q1" i="5"/>
  <c r="AE1" i="5"/>
  <c r="D1" i="3"/>
  <c r="R1" i="3"/>
  <c r="AF1" i="3"/>
  <c r="O10" i="3"/>
  <c r="AC10" i="3"/>
  <c r="L19" i="3"/>
  <c r="Z19" i="3"/>
  <c r="J1" i="4"/>
  <c r="J32" i="4" s="1"/>
  <c r="X1" i="4"/>
  <c r="G16" i="4"/>
  <c r="U16" i="4"/>
  <c r="D31" i="4"/>
  <c r="R31" i="4"/>
  <c r="AF31" i="4"/>
  <c r="O1" i="5"/>
  <c r="AC1" i="5"/>
  <c r="AD1" i="3"/>
  <c r="AB10" i="3"/>
  <c r="K19" i="3"/>
  <c r="Y19" i="3"/>
  <c r="I1" i="4"/>
  <c r="W1" i="4"/>
  <c r="F16" i="4"/>
  <c r="T16" i="4"/>
  <c r="Q31" i="4"/>
  <c r="D1" i="5"/>
  <c r="R1" i="5"/>
  <c r="AF1" i="5"/>
  <c r="E1" i="3"/>
  <c r="S1" i="3"/>
  <c r="AG1" i="3"/>
  <c r="P10" i="3"/>
  <c r="AD10" i="3"/>
  <c r="M19" i="3"/>
  <c r="AA19" i="3"/>
  <c r="K1" i="4"/>
  <c r="K17" i="4" s="1"/>
  <c r="Y1" i="4"/>
  <c r="Y17" i="4" s="1"/>
  <c r="H16" i="4"/>
  <c r="V16" i="4"/>
  <c r="E31" i="4"/>
  <c r="S31" i="4"/>
  <c r="AG31" i="4"/>
  <c r="D2" i="2"/>
  <c r="AF32" i="4"/>
  <c r="R2" i="4"/>
  <c r="R3" i="2" s="1"/>
  <c r="D32" i="4"/>
  <c r="R2" i="2"/>
  <c r="O17" i="4"/>
  <c r="A34" i="4"/>
  <c r="A35" i="4" s="1"/>
  <c r="A36" i="4" s="1"/>
  <c r="A37" i="4" s="1"/>
  <c r="A38" i="4" s="1"/>
  <c r="A19" i="4"/>
  <c r="A20" i="4" s="1"/>
  <c r="A21" i="4" s="1"/>
  <c r="A22" i="4" s="1"/>
  <c r="A23" i="4" s="1"/>
  <c r="M17" i="4"/>
  <c r="E52" i="4"/>
  <c r="D52" i="4"/>
  <c r="F52" i="4"/>
  <c r="S2" i="2"/>
  <c r="T2" i="2"/>
  <c r="AO5" i="3"/>
  <c r="AM14" i="3"/>
  <c r="AJ23" i="3"/>
  <c r="AN14" i="3"/>
  <c r="AO14" i="3"/>
  <c r="AJ3" i="3"/>
  <c r="AJ6" i="3" s="1"/>
  <c r="AN3" i="3"/>
  <c r="AN6" i="3" s="1"/>
  <c r="AL14" i="3"/>
  <c r="AK3" i="3"/>
  <c r="AK6" i="3" s="1"/>
  <c r="AL3" i="3"/>
  <c r="AL6" i="3" s="1"/>
  <c r="AI21" i="3"/>
  <c r="AI24" i="3" s="1"/>
  <c r="AK23" i="3"/>
  <c r="AM21" i="3"/>
  <c r="AM24" i="3" s="1"/>
  <c r="AN23" i="3"/>
  <c r="AI5" i="3"/>
  <c r="AM3" i="3"/>
  <c r="AM6" i="3" s="1"/>
  <c r="AJ12" i="3"/>
  <c r="AJ15" i="3" s="1"/>
  <c r="C10" i="3"/>
  <c r="C19" i="3"/>
  <c r="C1" i="3"/>
  <c r="C1" i="5"/>
  <c r="F15" i="1"/>
  <c r="F20" i="1"/>
  <c r="F21" i="1"/>
  <c r="F22" i="1"/>
  <c r="F14" i="1"/>
  <c r="F6" i="1"/>
  <c r="F8" i="1"/>
  <c r="F26" i="1"/>
  <c r="F9" i="1"/>
  <c r="F27" i="1"/>
  <c r="F24" i="1"/>
  <c r="F25" i="1"/>
  <c r="F29" i="1"/>
  <c r="F12" i="1"/>
  <c r="F23" i="1"/>
  <c r="F7" i="1"/>
  <c r="F10" i="1"/>
  <c r="F28" i="1"/>
  <c r="F11" i="1"/>
  <c r="F13" i="1"/>
  <c r="F16" i="1"/>
  <c r="F30" i="1"/>
  <c r="F3" i="1"/>
  <c r="F17" i="1"/>
  <c r="F31" i="1"/>
  <c r="F4" i="1"/>
  <c r="F18" i="1"/>
  <c r="F32" i="1"/>
  <c r="F5" i="1"/>
  <c r="F19" i="1"/>
  <c r="AU21" i="3"/>
  <c r="AU24" i="3" s="1"/>
  <c r="AS23" i="3"/>
  <c r="AS25" i="3" s="1"/>
  <c r="AT23" i="3"/>
  <c r="AT25" i="3" s="1"/>
  <c r="AJ21" i="3"/>
  <c r="AJ24" i="3" s="1"/>
  <c r="AV21" i="3"/>
  <c r="AV24" i="3" s="1"/>
  <c r="AS14" i="3"/>
  <c r="AS16" i="3" s="1"/>
  <c r="AI23" i="3"/>
  <c r="AV12" i="3"/>
  <c r="AV15" i="3" s="1"/>
  <c r="AR23" i="3"/>
  <c r="AR25" i="3" s="1"/>
  <c r="AQ21" i="3"/>
  <c r="AQ24" i="3" s="1"/>
  <c r="AM23" i="3"/>
  <c r="AN21" i="3"/>
  <c r="AN24" i="3" s="1"/>
  <c r="AP21" i="3"/>
  <c r="AP24" i="3" s="1"/>
  <c r="AL23" i="3"/>
  <c r="AO23" i="3"/>
  <c r="AV3" i="3"/>
  <c r="AV6" i="3" s="1"/>
  <c r="AO12" i="3"/>
  <c r="AO15" i="3" s="1"/>
  <c r="AL12" i="3"/>
  <c r="AL15" i="3" s="1"/>
  <c r="AM12" i="3"/>
  <c r="AM15" i="3" s="1"/>
  <c r="AN12" i="3"/>
  <c r="AN15" i="3" s="1"/>
  <c r="AI14" i="3"/>
  <c r="AJ14" i="3"/>
  <c r="AI3" i="3"/>
  <c r="AI6" i="3" s="1"/>
  <c r="AM5" i="3"/>
  <c r="AL5" i="3"/>
  <c r="AK14" i="3"/>
  <c r="AP12" i="3"/>
  <c r="AP15" i="3" s="1"/>
  <c r="AN5" i="3"/>
  <c r="AT12" i="3"/>
  <c r="AT15" i="3" s="1"/>
  <c r="AU12" i="3"/>
  <c r="AU15" i="3" s="1"/>
  <c r="AQ14" i="3"/>
  <c r="AQ16" i="3" s="1"/>
  <c r="AO3" i="3"/>
  <c r="AO6" i="3" s="1"/>
  <c r="AR14" i="3"/>
  <c r="AR16" i="3" s="1"/>
  <c r="AJ5" i="3"/>
  <c r="AK5" i="3"/>
  <c r="AU3" i="3"/>
  <c r="AU6" i="3" s="1"/>
  <c r="AQ5" i="3"/>
  <c r="AQ7" i="3" s="1"/>
  <c r="AR3" i="3"/>
  <c r="AR6" i="3" s="1"/>
  <c r="AP3" i="3"/>
  <c r="AP6" i="3" s="1"/>
  <c r="AS5" i="3"/>
  <c r="AS7" i="3" s="1"/>
  <c r="AT3" i="3"/>
  <c r="AT6" i="3" s="1"/>
  <c r="A4" i="4"/>
  <c r="A5" i="4" s="1"/>
  <c r="A6" i="4" s="1"/>
  <c r="A7" i="4" s="1"/>
  <c r="A8" i="4" s="1"/>
  <c r="A33" i="3" l="1"/>
  <c r="A41" i="3" s="1"/>
  <c r="AH14" i="3"/>
  <c r="C14" i="3"/>
  <c r="D14" i="3"/>
  <c r="E14" i="3"/>
  <c r="C23" i="3"/>
  <c r="AH23" i="3"/>
  <c r="E23" i="3"/>
  <c r="D23" i="3"/>
  <c r="AH5" i="3"/>
  <c r="C5" i="3"/>
  <c r="D5" i="3"/>
  <c r="E5" i="3"/>
  <c r="H17" i="4"/>
  <c r="AH29" i="4"/>
  <c r="AH2" i="2"/>
  <c r="J17" i="4"/>
  <c r="F17" i="4"/>
  <c r="E32" i="4"/>
  <c r="P32" i="4"/>
  <c r="N32" i="4"/>
  <c r="AH21" i="3"/>
  <c r="L17" i="4"/>
  <c r="AE2" i="2"/>
  <c r="AG2" i="2"/>
  <c r="P2" i="2"/>
  <c r="F2" i="4"/>
  <c r="F3" i="2" s="1"/>
  <c r="AF2" i="2"/>
  <c r="AH44" i="4"/>
  <c r="L2" i="4"/>
  <c r="L3" i="2" s="1"/>
  <c r="M2" i="4"/>
  <c r="M3" i="2" s="1"/>
  <c r="AH12" i="3"/>
  <c r="M2" i="2"/>
  <c r="AD2" i="4"/>
  <c r="AD3" i="2" s="1"/>
  <c r="AD29" i="4"/>
  <c r="AD44" i="4"/>
  <c r="AD14" i="4"/>
  <c r="AE32" i="4"/>
  <c r="AE29" i="4"/>
  <c r="AE44" i="4"/>
  <c r="AE14" i="4"/>
  <c r="T32" i="4"/>
  <c r="AE17" i="4"/>
  <c r="U2" i="4"/>
  <c r="U3" i="2" s="1"/>
  <c r="U14" i="4"/>
  <c r="U29" i="4"/>
  <c r="U44" i="4"/>
  <c r="P2" i="4"/>
  <c r="P3" i="2" s="1"/>
  <c r="P44" i="4"/>
  <c r="P29" i="4"/>
  <c r="P14" i="4"/>
  <c r="F14" i="4"/>
  <c r="F44" i="4"/>
  <c r="F29" i="4"/>
  <c r="L2" i="2"/>
  <c r="L44" i="4"/>
  <c r="L14" i="4"/>
  <c r="L29" i="4"/>
  <c r="AA2" i="2"/>
  <c r="AA14" i="4"/>
  <c r="AA44" i="4"/>
  <c r="AA29" i="4"/>
  <c r="Q2" i="4"/>
  <c r="Q3" i="2" s="1"/>
  <c r="Q29" i="4"/>
  <c r="Q44" i="4"/>
  <c r="Q14" i="4"/>
  <c r="C29" i="4"/>
  <c r="C44" i="4"/>
  <c r="C14" i="4"/>
  <c r="K2" i="2"/>
  <c r="K14" i="4"/>
  <c r="K44" i="4"/>
  <c r="K29" i="4"/>
  <c r="Y2" i="4"/>
  <c r="Y3" i="2" s="1"/>
  <c r="Y14" i="4"/>
  <c r="Y44" i="4"/>
  <c r="Y29" i="4"/>
  <c r="AD2" i="2"/>
  <c r="AD17" i="4"/>
  <c r="W2" i="4"/>
  <c r="W3" i="2" s="1"/>
  <c r="W29" i="4"/>
  <c r="W14" i="4"/>
  <c r="W44" i="4"/>
  <c r="N2" i="2"/>
  <c r="N44" i="4"/>
  <c r="N29" i="4"/>
  <c r="N14" i="4"/>
  <c r="W17" i="4"/>
  <c r="I2" i="4"/>
  <c r="I3" i="2" s="1"/>
  <c r="I29" i="4"/>
  <c r="I14" i="4"/>
  <c r="I44" i="4"/>
  <c r="V2" i="4"/>
  <c r="V3" i="2" s="1"/>
  <c r="V29" i="4"/>
  <c r="V14" i="4"/>
  <c r="V44" i="4"/>
  <c r="Z2" i="4"/>
  <c r="Z3" i="2" s="1"/>
  <c r="Z44" i="4"/>
  <c r="Z14" i="4"/>
  <c r="Z29" i="4"/>
  <c r="I17" i="4"/>
  <c r="X2" i="2"/>
  <c r="X14" i="4"/>
  <c r="X29" i="4"/>
  <c r="X44" i="4"/>
  <c r="H2" i="2"/>
  <c r="H29" i="4"/>
  <c r="H14" i="4"/>
  <c r="H44" i="4"/>
  <c r="S2" i="4"/>
  <c r="S3" i="2" s="1"/>
  <c r="S44" i="4"/>
  <c r="S14" i="4"/>
  <c r="S29" i="4"/>
  <c r="O2" i="4"/>
  <c r="O3" i="2" s="1"/>
  <c r="O44" i="4"/>
  <c r="O29" i="4"/>
  <c r="O14" i="4"/>
  <c r="AA32" i="4"/>
  <c r="S32" i="4"/>
  <c r="AC17" i="4"/>
  <c r="W2" i="2"/>
  <c r="J2" i="2"/>
  <c r="J14" i="4"/>
  <c r="J44" i="4"/>
  <c r="J29" i="4"/>
  <c r="AB17" i="4"/>
  <c r="AB44" i="4"/>
  <c r="AB29" i="4"/>
  <c r="AB14" i="4"/>
  <c r="F2" i="2"/>
  <c r="D29" i="4"/>
  <c r="D14" i="4"/>
  <c r="D44" i="4"/>
  <c r="R29" i="4"/>
  <c r="R14" i="4"/>
  <c r="R44" i="4"/>
  <c r="AG2" i="4"/>
  <c r="AG3" i="2" s="1"/>
  <c r="AG14" i="4"/>
  <c r="AG44" i="4"/>
  <c r="AG29" i="4"/>
  <c r="T14" i="4"/>
  <c r="T44" i="4"/>
  <c r="T29" i="4"/>
  <c r="X32" i="4"/>
  <c r="C17" i="4"/>
  <c r="E2" i="4"/>
  <c r="E3" i="2" s="1"/>
  <c r="E14" i="4"/>
  <c r="E29" i="4"/>
  <c r="E44" i="4"/>
  <c r="AF2" i="4"/>
  <c r="AF3" i="2" s="1"/>
  <c r="AF29" i="4"/>
  <c r="AF14" i="4"/>
  <c r="AF44" i="4"/>
  <c r="G2" i="2"/>
  <c r="G14" i="4"/>
  <c r="G44" i="4"/>
  <c r="G29" i="4"/>
  <c r="AA17" i="4"/>
  <c r="AC2" i="4"/>
  <c r="AC3" i="2" s="1"/>
  <c r="AC44" i="4"/>
  <c r="AC29" i="4"/>
  <c r="AC14" i="4"/>
  <c r="C32" i="4"/>
  <c r="M44" i="4"/>
  <c r="M29" i="4"/>
  <c r="M14" i="4"/>
  <c r="C2" i="2"/>
  <c r="C43" i="4" s="1"/>
  <c r="Z32" i="4"/>
  <c r="N17" i="4"/>
  <c r="Q32" i="4"/>
  <c r="K2" i="4"/>
  <c r="K3" i="2" s="1"/>
  <c r="AD32" i="4"/>
  <c r="T2" i="4"/>
  <c r="T3" i="2" s="1"/>
  <c r="AA2" i="4"/>
  <c r="AA3" i="2" s="1"/>
  <c r="U2" i="2"/>
  <c r="E2" i="2"/>
  <c r="U17" i="4"/>
  <c r="Q17" i="4"/>
  <c r="AG32" i="4"/>
  <c r="D17" i="4"/>
  <c r="Q2" i="2"/>
  <c r="O2" i="2"/>
  <c r="AB32" i="4"/>
  <c r="R17" i="4"/>
  <c r="C2" i="4"/>
  <c r="C3" i="2" s="1"/>
  <c r="G53" i="4"/>
  <c r="Z2" i="2"/>
  <c r="G2" i="4"/>
  <c r="G3" i="2" s="1"/>
  <c r="V32" i="4"/>
  <c r="G32" i="4"/>
  <c r="Y2" i="2"/>
  <c r="U32" i="4"/>
  <c r="V2" i="2"/>
  <c r="X2" i="4"/>
  <c r="X3" i="2" s="1"/>
  <c r="B33" i="4" a="1"/>
  <c r="B33" i="4" s="1"/>
  <c r="V17" i="4"/>
  <c r="H2" i="4"/>
  <c r="H3" i="2" s="1"/>
  <c r="G17" i="4"/>
  <c r="K32" i="4"/>
  <c r="J2" i="4"/>
  <c r="J3" i="2" s="1"/>
  <c r="X17" i="4"/>
  <c r="W32" i="4"/>
  <c r="I2" i="2"/>
  <c r="Y32" i="4"/>
  <c r="I32" i="4"/>
  <c r="B18" i="4" a="1"/>
  <c r="B18" i="4" s="1"/>
  <c r="B3" i="4" a="1"/>
  <c r="B3" i="4" s="1"/>
  <c r="AM7" i="3"/>
  <c r="F21" i="3"/>
  <c r="AJ7" i="3"/>
  <c r="D3" i="3"/>
  <c r="E21" i="3"/>
  <c r="E12" i="3"/>
  <c r="D12" i="3"/>
  <c r="AN7" i="3"/>
  <c r="C12" i="3"/>
  <c r="AL7" i="3"/>
  <c r="AL21" i="3"/>
  <c r="AL24" i="3" s="1"/>
  <c r="AH3" i="3"/>
  <c r="C3" i="3"/>
  <c r="AI25" i="3"/>
  <c r="AK7" i="3"/>
  <c r="AJ16" i="3"/>
  <c r="E3" i="3"/>
  <c r="AK21" i="3"/>
  <c r="AK24" i="3" s="1"/>
  <c r="AK12" i="3"/>
  <c r="AK15" i="3" s="1"/>
  <c r="AM25" i="3"/>
  <c r="AO21" i="3"/>
  <c r="AO24" i="3" s="1"/>
  <c r="AI12" i="3"/>
  <c r="AI15" i="3" s="1"/>
  <c r="D21" i="3"/>
  <c r="C21" i="3"/>
  <c r="AO16" i="3"/>
  <c r="AV25" i="3"/>
  <c r="AU25" i="3"/>
  <c r="AJ25" i="3"/>
  <c r="AV7" i="3"/>
  <c r="AV16" i="3"/>
  <c r="AP25" i="3"/>
  <c r="AN25" i="3"/>
  <c r="AQ25" i="3"/>
  <c r="AM16" i="3"/>
  <c r="AN16" i="3"/>
  <c r="AL16" i="3"/>
  <c r="AI7" i="3"/>
  <c r="AT16" i="3"/>
  <c r="AO7" i="3"/>
  <c r="AU16" i="3"/>
  <c r="AP16" i="3"/>
  <c r="AR7" i="3"/>
  <c r="AP7" i="3"/>
  <c r="AT7" i="3"/>
  <c r="AU7" i="3"/>
  <c r="C35" i="4" l="1"/>
  <c r="C34" i="4"/>
  <c r="C38" i="4"/>
  <c r="C37" i="4"/>
  <c r="C33" i="4"/>
  <c r="C36" i="4"/>
  <c r="AH16" i="3"/>
  <c r="AH15" i="3" s="1"/>
  <c r="AH17" i="3" s="1"/>
  <c r="AH25" i="3"/>
  <c r="AH24" i="3" s="1"/>
  <c r="AH26" i="3" s="1"/>
  <c r="D43" i="4"/>
  <c r="X43" i="4"/>
  <c r="P13" i="4"/>
  <c r="D28" i="4"/>
  <c r="F43" i="4"/>
  <c r="E13" i="4"/>
  <c r="D13" i="4"/>
  <c r="F13" i="4"/>
  <c r="G43" i="4"/>
  <c r="AH13" i="4"/>
  <c r="AH28" i="4"/>
  <c r="AH43" i="4"/>
  <c r="C13" i="4"/>
  <c r="C28" i="4"/>
  <c r="Y28" i="4"/>
  <c r="L28" i="4"/>
  <c r="J28" i="4"/>
  <c r="E43" i="4"/>
  <c r="AE13" i="4"/>
  <c r="P43" i="4"/>
  <c r="AD13" i="4"/>
  <c r="F28" i="4"/>
  <c r="H43" i="4"/>
  <c r="H13" i="4"/>
  <c r="Z43" i="4"/>
  <c r="G28" i="4"/>
  <c r="E28" i="4"/>
  <c r="R28" i="4"/>
  <c r="K43" i="4"/>
  <c r="W13" i="4"/>
  <c r="V13" i="4"/>
  <c r="V43" i="4"/>
  <c r="U43" i="4"/>
  <c r="Q28" i="4"/>
  <c r="I43" i="4"/>
  <c r="H28" i="4"/>
  <c r="M43" i="4"/>
  <c r="G13" i="4"/>
  <c r="O28" i="4"/>
  <c r="AB13" i="4"/>
  <c r="R43" i="4"/>
  <c r="R13" i="4"/>
  <c r="T13" i="4"/>
  <c r="AC13" i="4"/>
  <c r="U28" i="4"/>
  <c r="AD43" i="4"/>
  <c r="J43" i="4"/>
  <c r="AF43" i="4"/>
  <c r="Y13" i="4"/>
  <c r="Z28" i="4"/>
  <c r="AB43" i="4"/>
  <c r="AG13" i="4"/>
  <c r="M28" i="4"/>
  <c r="M13" i="4"/>
  <c r="AD28" i="4"/>
  <c r="K13" i="4"/>
  <c r="N28" i="4"/>
  <c r="O13" i="4"/>
  <c r="AG28" i="4"/>
  <c r="Y43" i="4"/>
  <c r="S28" i="4"/>
  <c r="T28" i="4"/>
  <c r="O43" i="4"/>
  <c r="S43" i="4"/>
  <c r="S13" i="4"/>
  <c r="L13" i="4"/>
  <c r="AE28" i="4"/>
  <c r="W28" i="4"/>
  <c r="AF28" i="4"/>
  <c r="T43" i="4"/>
  <c r="J13" i="4"/>
  <c r="AA28" i="4"/>
  <c r="AG43" i="4"/>
  <c r="U13" i="4"/>
  <c r="AF13" i="4"/>
  <c r="K28" i="4"/>
  <c r="W43" i="4"/>
  <c r="AA13" i="4"/>
  <c r="Q13" i="4"/>
  <c r="I13" i="4"/>
  <c r="Z13" i="4"/>
  <c r="X28" i="4"/>
  <c r="AC28" i="4"/>
  <c r="L43" i="4"/>
  <c r="P28" i="4"/>
  <c r="Q43" i="4"/>
  <c r="AA43" i="4"/>
  <c r="X13" i="4"/>
  <c r="AB28" i="4"/>
  <c r="N43" i="4"/>
  <c r="N13" i="4"/>
  <c r="V28" i="4"/>
  <c r="I28" i="4"/>
  <c r="AE43" i="4"/>
  <c r="AC43" i="4"/>
  <c r="C16" i="3"/>
  <c r="C15" i="3" s="1"/>
  <c r="D16" i="3"/>
  <c r="D15" i="3" s="1"/>
  <c r="C7" i="3"/>
  <c r="C6" i="3" s="1"/>
  <c r="E25" i="3"/>
  <c r="E24" i="3" s="1"/>
  <c r="E7" i="3"/>
  <c r="E6" i="3" s="1"/>
  <c r="E16" i="3"/>
  <c r="E15" i="3" s="1"/>
  <c r="D7" i="3"/>
  <c r="D6" i="3" s="1"/>
  <c r="C25" i="3"/>
  <c r="C24" i="3" s="1"/>
  <c r="AL25" i="3"/>
  <c r="AL26" i="3"/>
  <c r="AO25" i="3"/>
  <c r="AO26" i="3"/>
  <c r="D25" i="3"/>
  <c r="D24" i="3" s="1"/>
  <c r="AK16" i="3"/>
  <c r="AK17" i="3"/>
  <c r="F12" i="3"/>
  <c r="F3" i="3"/>
  <c r="F5" i="3"/>
  <c r="AN17" i="3"/>
  <c r="AK25" i="3"/>
  <c r="AK26" i="3" s="1"/>
  <c r="AO8" i="3"/>
  <c r="AJ26" i="3"/>
  <c r="AM8" i="3"/>
  <c r="AL8" i="3"/>
  <c r="AM26" i="3"/>
  <c r="AI16" i="3"/>
  <c r="AI17" i="3" s="1"/>
  <c r="AH7" i="3"/>
  <c r="AH6" i="3" s="1"/>
  <c r="AU26" i="3"/>
  <c r="AJ8" i="3"/>
  <c r="AP17" i="3"/>
  <c r="AI8" i="3"/>
  <c r="AP26" i="3"/>
  <c r="AU17" i="3"/>
  <c r="AS8" i="3"/>
  <c r="AK8" i="3"/>
  <c r="AT26" i="3"/>
  <c r="AV26" i="3"/>
  <c r="AU8" i="3"/>
  <c r="AN8" i="3"/>
  <c r="AS17" i="3"/>
  <c r="AQ17" i="3"/>
  <c r="AN26" i="3"/>
  <c r="AR8" i="3"/>
  <c r="AR17" i="3"/>
  <c r="AP8" i="3"/>
  <c r="AQ8" i="3"/>
  <c r="AT17" i="3"/>
  <c r="AV8" i="3"/>
  <c r="AJ17" i="3"/>
  <c r="AO17" i="3"/>
  <c r="AL17" i="3"/>
  <c r="AT8" i="3"/>
  <c r="AV17" i="3"/>
  <c r="AI26" i="3"/>
  <c r="AM17" i="3"/>
  <c r="AQ26" i="3"/>
  <c r="AR26" i="3"/>
  <c r="AS26" i="3"/>
  <c r="T22" i="4" l="1"/>
  <c r="T20" i="4"/>
  <c r="T23" i="4"/>
  <c r="T19" i="4"/>
  <c r="T21" i="4"/>
  <c r="T18" i="4"/>
  <c r="Q23" i="4"/>
  <c r="Q19" i="4"/>
  <c r="Q18" i="4"/>
  <c r="Q21" i="4"/>
  <c r="Q20" i="4"/>
  <c r="Q22" i="4"/>
  <c r="E3" i="4"/>
  <c r="E6" i="4"/>
  <c r="E5" i="4"/>
  <c r="E8" i="4"/>
  <c r="E4" i="4"/>
  <c r="E7" i="4"/>
  <c r="S19" i="4"/>
  <c r="S22" i="4"/>
  <c r="S18" i="4"/>
  <c r="S20" i="4"/>
  <c r="S23" i="4"/>
  <c r="S21" i="4"/>
  <c r="J37" i="4"/>
  <c r="J33" i="4"/>
  <c r="J35" i="4"/>
  <c r="J34" i="4"/>
  <c r="J36" i="4"/>
  <c r="J38" i="4"/>
  <c r="X5" i="4"/>
  <c r="X6" i="4"/>
  <c r="X8" i="4"/>
  <c r="X4" i="4"/>
  <c r="X7" i="4"/>
  <c r="X3" i="4"/>
  <c r="Y37" i="4"/>
  <c r="Y33" i="4"/>
  <c r="Y34" i="4"/>
  <c r="Y35" i="4"/>
  <c r="Y38" i="4"/>
  <c r="Y36" i="4"/>
  <c r="V34" i="4"/>
  <c r="V37" i="4"/>
  <c r="V36" i="4"/>
  <c r="V38" i="4"/>
  <c r="V35" i="4"/>
  <c r="V33" i="4"/>
  <c r="D22" i="4"/>
  <c r="D19" i="4"/>
  <c r="D18" i="4"/>
  <c r="D21" i="4"/>
  <c r="D23" i="4"/>
  <c r="D20" i="4"/>
  <c r="AG35" i="4"/>
  <c r="AG38" i="4"/>
  <c r="AG34" i="4"/>
  <c r="AG37" i="4"/>
  <c r="AG33" i="4"/>
  <c r="AG36" i="4"/>
  <c r="U22" i="4"/>
  <c r="U18" i="4"/>
  <c r="U20" i="4"/>
  <c r="U23" i="4"/>
  <c r="U19" i="4"/>
  <c r="U21" i="4"/>
  <c r="J21" i="4"/>
  <c r="J23" i="4"/>
  <c r="J22" i="4"/>
  <c r="J19" i="4"/>
  <c r="J20" i="4"/>
  <c r="J18" i="4"/>
  <c r="Q35" i="4"/>
  <c r="Q33" i="4"/>
  <c r="Q36" i="4"/>
  <c r="Q38" i="4"/>
  <c r="Q34" i="4"/>
  <c r="Q37" i="4"/>
  <c r="O4" i="4"/>
  <c r="O7" i="4"/>
  <c r="O3" i="4"/>
  <c r="O8" i="4"/>
  <c r="O5" i="4"/>
  <c r="O6" i="4"/>
  <c r="W5" i="4"/>
  <c r="W6" i="4"/>
  <c r="W8" i="4"/>
  <c r="W4" i="4"/>
  <c r="W7" i="4"/>
  <c r="W3" i="4"/>
  <c r="X33" i="4"/>
  <c r="X37" i="4"/>
  <c r="X34" i="4"/>
  <c r="X35" i="4"/>
  <c r="X38" i="4"/>
  <c r="X36" i="4"/>
  <c r="J5" i="4"/>
  <c r="J6" i="4"/>
  <c r="J7" i="4"/>
  <c r="J3" i="4"/>
  <c r="J8" i="4"/>
  <c r="J4" i="4"/>
  <c r="T6" i="4"/>
  <c r="T4" i="4"/>
  <c r="T8" i="4"/>
  <c r="T5" i="4"/>
  <c r="T7" i="4"/>
  <c r="T3" i="4"/>
  <c r="Y21" i="4"/>
  <c r="Y20" i="4"/>
  <c r="Y19" i="4"/>
  <c r="Y22" i="4"/>
  <c r="Y18" i="4"/>
  <c r="Y23" i="4"/>
  <c r="L33" i="4"/>
  <c r="L36" i="4"/>
  <c r="L35" i="4"/>
  <c r="L38" i="4"/>
  <c r="L34" i="4"/>
  <c r="L37" i="4"/>
  <c r="K5" i="4"/>
  <c r="K8" i="4"/>
  <c r="K7" i="4"/>
  <c r="K3" i="4"/>
  <c r="K4" i="4"/>
  <c r="K6" i="4"/>
  <c r="R19" i="4"/>
  <c r="R22" i="4"/>
  <c r="R18" i="4"/>
  <c r="R20" i="4"/>
  <c r="R23" i="4"/>
  <c r="R21" i="4"/>
  <c r="AC20" i="4"/>
  <c r="AC23" i="4"/>
  <c r="AC19" i="4"/>
  <c r="AC22" i="4"/>
  <c r="AC21" i="4"/>
  <c r="AC18" i="4"/>
  <c r="AD23" i="4"/>
  <c r="AD20" i="4"/>
  <c r="AD19" i="4"/>
  <c r="AD22" i="4"/>
  <c r="AD21" i="4"/>
  <c r="AD18" i="4"/>
  <c r="C7" i="4"/>
  <c r="C3" i="4"/>
  <c r="C4" i="4"/>
  <c r="C8" i="4"/>
  <c r="C5" i="4"/>
  <c r="C6" i="4"/>
  <c r="X21" i="4"/>
  <c r="X22" i="4"/>
  <c r="X19" i="4"/>
  <c r="X23" i="4"/>
  <c r="X20" i="4"/>
  <c r="X18" i="4"/>
  <c r="W18" i="4"/>
  <c r="W21" i="4"/>
  <c r="W22" i="4"/>
  <c r="W19" i="4"/>
  <c r="W23" i="4"/>
  <c r="W20" i="4"/>
  <c r="M8" i="4"/>
  <c r="M4" i="4"/>
  <c r="M7" i="4"/>
  <c r="M3" i="4"/>
  <c r="M5" i="4"/>
  <c r="M6" i="4"/>
  <c r="AB4" i="4"/>
  <c r="AB7" i="4"/>
  <c r="AB8" i="4"/>
  <c r="AB3" i="4"/>
  <c r="AB5" i="4"/>
  <c r="AB6" i="4"/>
  <c r="G22" i="4"/>
  <c r="G18" i="4"/>
  <c r="G19" i="4"/>
  <c r="G20" i="4"/>
  <c r="G21" i="4"/>
  <c r="G23" i="4"/>
  <c r="AH38" i="4"/>
  <c r="AH34" i="4"/>
  <c r="AH35" i="4"/>
  <c r="AH33" i="4"/>
  <c r="AH37" i="4"/>
  <c r="AH36" i="4"/>
  <c r="K21" i="4"/>
  <c r="K20" i="4"/>
  <c r="K23" i="4"/>
  <c r="K18" i="4"/>
  <c r="K22" i="4"/>
  <c r="K19" i="4"/>
  <c r="P35" i="4"/>
  <c r="P33" i="4"/>
  <c r="P37" i="4"/>
  <c r="P38" i="4"/>
  <c r="P36" i="4"/>
  <c r="P34" i="4"/>
  <c r="AF3" i="4"/>
  <c r="AF7" i="4"/>
  <c r="AF8" i="4"/>
  <c r="AF5" i="4"/>
  <c r="AF6" i="4"/>
  <c r="AF4" i="4"/>
  <c r="U38" i="4"/>
  <c r="U34" i="4"/>
  <c r="U36" i="4"/>
  <c r="U35" i="4"/>
  <c r="U37" i="4"/>
  <c r="U33" i="4"/>
  <c r="F38" i="4"/>
  <c r="F34" i="4"/>
  <c r="F37" i="4"/>
  <c r="F35" i="4"/>
  <c r="F33" i="4"/>
  <c r="F36" i="4"/>
  <c r="AD35" i="4"/>
  <c r="AD38" i="4"/>
  <c r="AD34" i="4"/>
  <c r="AD37" i="4"/>
  <c r="AD33" i="4"/>
  <c r="AD36" i="4"/>
  <c r="E35" i="4"/>
  <c r="E38" i="4"/>
  <c r="E37" i="4"/>
  <c r="E34" i="4"/>
  <c r="E33" i="4"/>
  <c r="E36" i="4"/>
  <c r="AA33" i="4"/>
  <c r="AA36" i="4"/>
  <c r="AA37" i="4"/>
  <c r="AA35" i="4"/>
  <c r="AA38" i="4"/>
  <c r="AA34" i="4"/>
  <c r="AG19" i="4"/>
  <c r="AG22" i="4"/>
  <c r="AG21" i="4"/>
  <c r="AG18" i="4"/>
  <c r="AG20" i="4"/>
  <c r="AG23" i="4"/>
  <c r="V5" i="4"/>
  <c r="V6" i="4"/>
  <c r="V8" i="4"/>
  <c r="V4" i="4"/>
  <c r="V7" i="4"/>
  <c r="V3" i="4"/>
  <c r="P7" i="4"/>
  <c r="P8" i="4"/>
  <c r="P3" i="4"/>
  <c r="P6" i="4"/>
  <c r="P4" i="4"/>
  <c r="P5" i="4"/>
  <c r="AA20" i="4"/>
  <c r="AA23" i="4"/>
  <c r="AA19" i="4"/>
  <c r="AA22" i="4"/>
  <c r="AA21" i="4"/>
  <c r="AA18" i="4"/>
  <c r="AC4" i="4"/>
  <c r="AC7" i="4"/>
  <c r="AC3" i="4"/>
  <c r="AC5" i="4"/>
  <c r="AC8" i="4"/>
  <c r="AC6" i="4"/>
  <c r="L20" i="4"/>
  <c r="L21" i="4"/>
  <c r="L18" i="4"/>
  <c r="L23" i="4"/>
  <c r="L19" i="4"/>
  <c r="L22" i="4"/>
  <c r="P23" i="4"/>
  <c r="P21" i="4"/>
  <c r="P18" i="4"/>
  <c r="P20" i="4"/>
  <c r="P22" i="4"/>
  <c r="P19" i="4"/>
  <c r="N20" i="4"/>
  <c r="N23" i="4"/>
  <c r="N21" i="4"/>
  <c r="N18" i="4"/>
  <c r="N22" i="4"/>
  <c r="N19" i="4"/>
  <c r="K37" i="4"/>
  <c r="K33" i="4"/>
  <c r="K35" i="4"/>
  <c r="K34" i="4"/>
  <c r="K36" i="4"/>
  <c r="K38" i="4"/>
  <c r="D35" i="4"/>
  <c r="D38" i="4"/>
  <c r="D34" i="4"/>
  <c r="D37" i="4"/>
  <c r="D33" i="4"/>
  <c r="D36" i="4"/>
  <c r="T38" i="4"/>
  <c r="T34" i="4"/>
  <c r="T36" i="4"/>
  <c r="T33" i="4"/>
  <c r="T35" i="4"/>
  <c r="T37" i="4"/>
  <c r="R3" i="4"/>
  <c r="R6" i="4"/>
  <c r="R4" i="4"/>
  <c r="R8" i="4"/>
  <c r="R5" i="4"/>
  <c r="R7" i="4"/>
  <c r="C23" i="4"/>
  <c r="C19" i="4"/>
  <c r="C22" i="4"/>
  <c r="C21" i="4"/>
  <c r="C18" i="4"/>
  <c r="C20" i="4"/>
  <c r="AF22" i="4"/>
  <c r="AF19" i="4"/>
  <c r="AF23" i="4"/>
  <c r="AF21" i="4"/>
  <c r="AF18" i="4"/>
  <c r="AF20" i="4"/>
  <c r="R38" i="4"/>
  <c r="R35" i="4"/>
  <c r="R33" i="4"/>
  <c r="R36" i="4"/>
  <c r="R34" i="4"/>
  <c r="R37" i="4"/>
  <c r="E19" i="4"/>
  <c r="E22" i="4"/>
  <c r="E21" i="4"/>
  <c r="E18" i="4"/>
  <c r="E23" i="4"/>
  <c r="E20" i="4"/>
  <c r="AC36" i="4"/>
  <c r="AC35" i="4"/>
  <c r="AC38" i="4"/>
  <c r="AC34" i="4"/>
  <c r="AC37" i="4"/>
  <c r="AC33" i="4"/>
  <c r="Z8" i="4"/>
  <c r="Z6" i="4"/>
  <c r="Z5" i="4"/>
  <c r="Z7" i="4"/>
  <c r="Z3" i="4"/>
  <c r="Z4" i="4"/>
  <c r="AE23" i="4"/>
  <c r="AE19" i="4"/>
  <c r="AE20" i="4"/>
  <c r="AE22" i="4"/>
  <c r="AE21" i="4"/>
  <c r="AE18" i="4"/>
  <c r="M20" i="4"/>
  <c r="M21" i="4"/>
  <c r="M18" i="4"/>
  <c r="M23" i="4"/>
  <c r="M22" i="4"/>
  <c r="M19" i="4"/>
  <c r="O20" i="4"/>
  <c r="O23" i="4"/>
  <c r="O21" i="4"/>
  <c r="O18" i="4"/>
  <c r="O22" i="4"/>
  <c r="O19" i="4"/>
  <c r="Z36" i="4"/>
  <c r="Z33" i="4"/>
  <c r="Z34" i="4"/>
  <c r="Z37" i="4"/>
  <c r="Z35" i="4"/>
  <c r="Z38" i="4"/>
  <c r="AH22" i="4"/>
  <c r="AH21" i="4"/>
  <c r="AH18" i="4"/>
  <c r="AH20" i="4"/>
  <c r="AH19" i="4"/>
  <c r="AH23" i="4"/>
  <c r="N36" i="4"/>
  <c r="N38" i="4"/>
  <c r="N37" i="4"/>
  <c r="N33" i="4"/>
  <c r="N35" i="4"/>
  <c r="N34" i="4"/>
  <c r="AF35" i="4"/>
  <c r="AF38" i="4"/>
  <c r="AF34" i="4"/>
  <c r="AF37" i="4"/>
  <c r="AF33" i="4"/>
  <c r="AF36" i="4"/>
  <c r="AB23" i="4"/>
  <c r="AB20" i="4"/>
  <c r="AB19" i="4"/>
  <c r="AB22" i="4"/>
  <c r="AB21" i="4"/>
  <c r="AB18" i="4"/>
  <c r="AE7" i="4"/>
  <c r="AE3" i="4"/>
  <c r="AE5" i="4"/>
  <c r="AE6" i="4"/>
  <c r="AE8" i="4"/>
  <c r="AE4" i="4"/>
  <c r="U6" i="4"/>
  <c r="U5" i="4"/>
  <c r="U8" i="4"/>
  <c r="U4" i="4"/>
  <c r="U3" i="4"/>
  <c r="U7" i="4"/>
  <c r="AE35" i="4"/>
  <c r="AE38" i="4"/>
  <c r="AE34" i="4"/>
  <c r="AE33" i="4"/>
  <c r="AE37" i="4"/>
  <c r="AE36" i="4"/>
  <c r="I5" i="4"/>
  <c r="I6" i="4"/>
  <c r="I7" i="4"/>
  <c r="I3" i="4"/>
  <c r="I4" i="4"/>
  <c r="I8" i="4"/>
  <c r="L8" i="4"/>
  <c r="L7" i="4"/>
  <c r="L3" i="4"/>
  <c r="L5" i="4"/>
  <c r="L4" i="4"/>
  <c r="L6" i="4"/>
  <c r="AG3" i="4"/>
  <c r="AG6" i="4"/>
  <c r="AG8" i="4"/>
  <c r="AG5" i="4"/>
  <c r="AG7" i="4"/>
  <c r="AG4" i="4"/>
  <c r="G6" i="4"/>
  <c r="G7" i="4"/>
  <c r="G5" i="4"/>
  <c r="G3" i="4"/>
  <c r="G4" i="4"/>
  <c r="G8" i="4"/>
  <c r="H7" i="4"/>
  <c r="H5" i="4"/>
  <c r="H3" i="4"/>
  <c r="H4" i="4"/>
  <c r="H6" i="4"/>
  <c r="H8" i="4"/>
  <c r="AH6" i="4"/>
  <c r="AH8" i="4"/>
  <c r="AH3" i="4"/>
  <c r="AH5" i="4"/>
  <c r="AH7" i="4"/>
  <c r="AH4" i="4"/>
  <c r="I18" i="4"/>
  <c r="I21" i="4"/>
  <c r="I20" i="4"/>
  <c r="I23" i="4"/>
  <c r="I22" i="4"/>
  <c r="I19" i="4"/>
  <c r="Q7" i="4"/>
  <c r="Q3" i="4"/>
  <c r="Q8" i="4"/>
  <c r="Q6" i="4"/>
  <c r="Q4" i="4"/>
  <c r="Q5" i="4"/>
  <c r="S3" i="4"/>
  <c r="S6" i="4"/>
  <c r="S4" i="4"/>
  <c r="S8" i="4"/>
  <c r="S7" i="4"/>
  <c r="S5" i="4"/>
  <c r="AB36" i="4"/>
  <c r="AB37" i="4"/>
  <c r="AB35" i="4"/>
  <c r="AB38" i="4"/>
  <c r="AB34" i="4"/>
  <c r="AB33" i="4"/>
  <c r="M33" i="4"/>
  <c r="M36" i="4"/>
  <c r="M38" i="4"/>
  <c r="M34" i="4"/>
  <c r="M37" i="4"/>
  <c r="M35" i="4"/>
  <c r="H34" i="4"/>
  <c r="H37" i="4"/>
  <c r="H38" i="4"/>
  <c r="H33" i="4"/>
  <c r="H36" i="4"/>
  <c r="H35" i="4"/>
  <c r="G38" i="4"/>
  <c r="G34" i="4"/>
  <c r="G33" i="4"/>
  <c r="G36" i="4"/>
  <c r="G37" i="4"/>
  <c r="G35" i="4"/>
  <c r="V21" i="4"/>
  <c r="V18" i="4"/>
  <c r="V22" i="4"/>
  <c r="V19" i="4"/>
  <c r="V20" i="4"/>
  <c r="V23" i="4"/>
  <c r="AA8" i="4"/>
  <c r="AA4" i="4"/>
  <c r="AA6" i="4"/>
  <c r="AA7" i="4"/>
  <c r="AA5" i="4"/>
  <c r="AA3" i="4"/>
  <c r="S35" i="4"/>
  <c r="S38" i="4"/>
  <c r="S36" i="4"/>
  <c r="S33" i="4"/>
  <c r="S34" i="4"/>
  <c r="S37" i="4"/>
  <c r="Z20" i="4"/>
  <c r="Z23" i="4"/>
  <c r="Z22" i="4"/>
  <c r="Z19" i="4"/>
  <c r="Z21" i="4"/>
  <c r="Z18" i="4"/>
  <c r="H18" i="4"/>
  <c r="H20" i="4"/>
  <c r="H23" i="4"/>
  <c r="H22" i="4"/>
  <c r="H19" i="4"/>
  <c r="H21" i="4"/>
  <c r="F22" i="4"/>
  <c r="F19" i="4"/>
  <c r="F20" i="4"/>
  <c r="F21" i="4"/>
  <c r="F18" i="4"/>
  <c r="F23" i="4"/>
  <c r="F6" i="4"/>
  <c r="F4" i="4"/>
  <c r="F7" i="4"/>
  <c r="F5" i="4"/>
  <c r="F3" i="4"/>
  <c r="F8" i="4"/>
  <c r="N4" i="4"/>
  <c r="N3" i="4"/>
  <c r="N7" i="4"/>
  <c r="N5" i="4"/>
  <c r="N8" i="4"/>
  <c r="N6" i="4"/>
  <c r="W34" i="4"/>
  <c r="W37" i="4"/>
  <c r="W36" i="4"/>
  <c r="W38" i="4"/>
  <c r="W35" i="4"/>
  <c r="W33" i="4"/>
  <c r="O36" i="4"/>
  <c r="O37" i="4"/>
  <c r="O33" i="4"/>
  <c r="O35" i="4"/>
  <c r="O38" i="4"/>
  <c r="O34" i="4"/>
  <c r="Y5" i="4"/>
  <c r="Y8" i="4"/>
  <c r="Y4" i="4"/>
  <c r="Y7" i="4"/>
  <c r="Y3" i="4"/>
  <c r="Y6" i="4"/>
  <c r="I34" i="4"/>
  <c r="I37" i="4"/>
  <c r="I38" i="4"/>
  <c r="I36" i="4"/>
  <c r="I33" i="4"/>
  <c r="I35" i="4"/>
  <c r="AD7" i="4"/>
  <c r="AD3" i="4"/>
  <c r="AD5" i="4"/>
  <c r="AD8" i="4"/>
  <c r="AD6" i="4"/>
  <c r="AD4" i="4"/>
  <c r="D3" i="4"/>
  <c r="D5" i="4"/>
  <c r="D8" i="4"/>
  <c r="D4" i="4"/>
  <c r="D7" i="4"/>
  <c r="D6" i="4"/>
  <c r="E17" i="3"/>
  <c r="E8" i="3"/>
  <c r="C26" i="3"/>
  <c r="D8" i="3"/>
  <c r="E26" i="3"/>
  <c r="D17" i="3"/>
  <c r="D26" i="3"/>
  <c r="AH8" i="3"/>
  <c r="C40" i="4"/>
  <c r="C8" i="3"/>
  <c r="C17" i="3"/>
  <c r="F7" i="3"/>
  <c r="F6" i="3" s="1"/>
  <c r="G3" i="3"/>
  <c r="F23" i="3"/>
  <c r="F25" i="3" s="1"/>
  <c r="F24" i="3" s="1"/>
  <c r="F14" i="3"/>
  <c r="F16" i="3" s="1"/>
  <c r="F15" i="3" s="1"/>
  <c r="G5" i="3"/>
  <c r="S46" i="4" l="1"/>
  <c r="R46" i="4"/>
  <c r="O46" i="4"/>
  <c r="J46" i="4"/>
  <c r="D46" i="4"/>
  <c r="Z46" i="4"/>
  <c r="Y46" i="4"/>
  <c r="I46" i="4"/>
  <c r="P46" i="4"/>
  <c r="W46" i="4"/>
  <c r="C46" i="4"/>
  <c r="AD46" i="4"/>
  <c r="N46" i="4"/>
  <c r="G46" i="4"/>
  <c r="M46" i="4"/>
  <c r="X46" i="4"/>
  <c r="F46" i="4"/>
  <c r="AB46" i="4"/>
  <c r="AA46" i="4"/>
  <c r="T46" i="4"/>
  <c r="E46" i="4"/>
  <c r="L46" i="4"/>
  <c r="AG46" i="4"/>
  <c r="V46" i="4"/>
  <c r="H46" i="4"/>
  <c r="AH46" i="4"/>
  <c r="AF46" i="4"/>
  <c r="Q46" i="4"/>
  <c r="K46" i="4"/>
  <c r="AE46" i="4"/>
  <c r="AC46" i="4"/>
  <c r="U46" i="4"/>
  <c r="D40" i="4"/>
  <c r="I40" i="4"/>
  <c r="D10" i="4"/>
  <c r="Y10" i="4"/>
  <c r="V40" i="4"/>
  <c r="F40" i="4"/>
  <c r="Q25" i="4"/>
  <c r="E40" i="4"/>
  <c r="P10" i="4"/>
  <c r="P40" i="4"/>
  <c r="D25" i="4"/>
  <c r="S10" i="4"/>
  <c r="T25" i="4"/>
  <c r="F10" i="4"/>
  <c r="AH25" i="4"/>
  <c r="AH10" i="4"/>
  <c r="J40" i="4"/>
  <c r="O40" i="4"/>
  <c r="AH40" i="4"/>
  <c r="U40" i="4"/>
  <c r="N40" i="4"/>
  <c r="AF40" i="4"/>
  <c r="S25" i="4"/>
  <c r="G40" i="4"/>
  <c r="T10" i="4"/>
  <c r="N25" i="4"/>
  <c r="AD10" i="4"/>
  <c r="AB25" i="4"/>
  <c r="E10" i="4"/>
  <c r="J25" i="4"/>
  <c r="X40" i="4"/>
  <c r="H25" i="4"/>
  <c r="K25" i="4"/>
  <c r="G10" i="4"/>
  <c r="R25" i="4"/>
  <c r="Y25" i="4"/>
  <c r="AE10" i="4"/>
  <c r="M40" i="4"/>
  <c r="L25" i="4"/>
  <c r="H40" i="4"/>
  <c r="K10" i="4"/>
  <c r="W10" i="4"/>
  <c r="V10" i="4"/>
  <c r="F25" i="4"/>
  <c r="AF10" i="4"/>
  <c r="I25" i="4"/>
  <c r="Q10" i="4"/>
  <c r="K40" i="4"/>
  <c r="AC10" i="4"/>
  <c r="Z40" i="4"/>
  <c r="G25" i="4"/>
  <c r="Z25" i="4"/>
  <c r="Z10" i="4"/>
  <c r="AE40" i="4"/>
  <c r="AF25" i="4"/>
  <c r="E25" i="4"/>
  <c r="O25" i="4"/>
  <c r="H10" i="4"/>
  <c r="R40" i="4"/>
  <c r="M10" i="4"/>
  <c r="AB40" i="4"/>
  <c r="X10" i="4"/>
  <c r="AG10" i="4"/>
  <c r="U25" i="4"/>
  <c r="S40" i="4"/>
  <c r="Y40" i="4"/>
  <c r="W40" i="4"/>
  <c r="U10" i="4"/>
  <c r="M25" i="4"/>
  <c r="J10" i="4"/>
  <c r="V25" i="4"/>
  <c r="AB10" i="4"/>
  <c r="I10" i="4"/>
  <c r="R10" i="4"/>
  <c r="Q40" i="4"/>
  <c r="AC40" i="4"/>
  <c r="O10" i="4"/>
  <c r="AG25" i="4"/>
  <c r="N10" i="4"/>
  <c r="AD25" i="4"/>
  <c r="AC25" i="4"/>
  <c r="AE25" i="4"/>
  <c r="AD40" i="4"/>
  <c r="T40" i="4"/>
  <c r="L10" i="4"/>
  <c r="AA40" i="4"/>
  <c r="AA25" i="4"/>
  <c r="P25" i="4"/>
  <c r="AG40" i="4"/>
  <c r="W25" i="4"/>
  <c r="X25" i="4"/>
  <c r="L40" i="4"/>
  <c r="AA10" i="4"/>
  <c r="F26" i="3"/>
  <c r="F17" i="3"/>
  <c r="F8" i="3"/>
  <c r="G21" i="3"/>
  <c r="G12" i="3"/>
  <c r="G7" i="3"/>
  <c r="G6" i="3" s="1"/>
  <c r="H3" i="3"/>
  <c r="G23" i="3"/>
  <c r="G14" i="3"/>
  <c r="H5" i="3"/>
  <c r="K59" i="4" l="1"/>
  <c r="B41" i="4"/>
  <c r="G8" i="3"/>
  <c r="H7" i="3"/>
  <c r="H6" i="3" s="1"/>
  <c r="H21" i="3"/>
  <c r="H12" i="3"/>
  <c r="G16" i="3"/>
  <c r="G15" i="3" s="1"/>
  <c r="G25" i="3"/>
  <c r="G24" i="3" s="1"/>
  <c r="I3" i="3"/>
  <c r="H23" i="3"/>
  <c r="H14" i="3"/>
  <c r="I5" i="3"/>
  <c r="G17" i="3" l="1"/>
  <c r="G26" i="3"/>
  <c r="H8" i="3"/>
  <c r="I7" i="3"/>
  <c r="I6" i="3" s="1"/>
  <c r="H25" i="3"/>
  <c r="H24" i="3" s="1"/>
  <c r="J3" i="3"/>
  <c r="H16" i="3"/>
  <c r="H15" i="3" s="1"/>
  <c r="I21" i="3"/>
  <c r="I12" i="3"/>
  <c r="J5" i="3"/>
  <c r="I23" i="3"/>
  <c r="I14" i="3"/>
  <c r="I8" i="3" l="1"/>
  <c r="H17" i="3"/>
  <c r="H26" i="3"/>
  <c r="I16" i="3"/>
  <c r="I15" i="3" s="1"/>
  <c r="J7" i="3"/>
  <c r="J6" i="3" s="1"/>
  <c r="K3" i="3"/>
  <c r="J21" i="3"/>
  <c r="J12" i="3"/>
  <c r="I25" i="3"/>
  <c r="I24" i="3" s="1"/>
  <c r="J23" i="3"/>
  <c r="J14" i="3"/>
  <c r="K5" i="3"/>
  <c r="J8" i="3" l="1"/>
  <c r="I17" i="3"/>
  <c r="I26" i="3"/>
  <c r="K7" i="3"/>
  <c r="K6" i="3" s="1"/>
  <c r="J25" i="3"/>
  <c r="J24" i="3" s="1"/>
  <c r="K21" i="3"/>
  <c r="K12" i="3"/>
  <c r="J16" i="3"/>
  <c r="J15" i="3" s="1"/>
  <c r="L3" i="3"/>
  <c r="K23" i="3"/>
  <c r="K14" i="3"/>
  <c r="L5" i="3"/>
  <c r="J17" i="3" l="1"/>
  <c r="K8" i="3"/>
  <c r="J26" i="3"/>
  <c r="L21" i="3"/>
  <c r="L12" i="3"/>
  <c r="L7" i="3"/>
  <c r="L6" i="3" s="1"/>
  <c r="K16" i="3"/>
  <c r="K15" i="3" s="1"/>
  <c r="K25" i="3"/>
  <c r="K24" i="3" s="1"/>
  <c r="M3" i="3"/>
  <c r="M5" i="3"/>
  <c r="L23" i="3"/>
  <c r="L14" i="3"/>
  <c r="K17" i="3" l="1"/>
  <c r="L8" i="3"/>
  <c r="K26" i="3"/>
  <c r="L25" i="3"/>
  <c r="L24" i="3" s="1"/>
  <c r="N3" i="3"/>
  <c r="M21" i="3"/>
  <c r="M12" i="3"/>
  <c r="L16" i="3"/>
  <c r="L15" i="3" s="1"/>
  <c r="M7" i="3"/>
  <c r="M6" i="3" s="1"/>
  <c r="M23" i="3"/>
  <c r="M14" i="3"/>
  <c r="N5" i="3"/>
  <c r="M8" i="3" l="1"/>
  <c r="L26" i="3"/>
  <c r="L17" i="3"/>
  <c r="M25" i="3"/>
  <c r="M24" i="3" s="1"/>
  <c r="M16" i="3"/>
  <c r="M15" i="3" s="1"/>
  <c r="N7" i="3"/>
  <c r="N6" i="3" s="1"/>
  <c r="O3" i="3"/>
  <c r="N21" i="3"/>
  <c r="N12" i="3"/>
  <c r="N23" i="3"/>
  <c r="N14" i="3"/>
  <c r="O5" i="3"/>
  <c r="N8" i="3" l="1"/>
  <c r="M26" i="3"/>
  <c r="M17" i="3"/>
  <c r="N16" i="3"/>
  <c r="N15" i="3" s="1"/>
  <c r="N25" i="3"/>
  <c r="N24" i="3" s="1"/>
  <c r="O7" i="3"/>
  <c r="O6" i="3" s="1"/>
  <c r="O21" i="3"/>
  <c r="O12" i="3"/>
  <c r="P3" i="3"/>
  <c r="O23" i="3"/>
  <c r="O14" i="3"/>
  <c r="P5" i="3"/>
  <c r="N26" i="3" l="1"/>
  <c r="N17" i="3"/>
  <c r="O8" i="3"/>
  <c r="P7" i="3"/>
  <c r="P6" i="3" s="1"/>
  <c r="O16" i="3"/>
  <c r="O15" i="3" s="1"/>
  <c r="O25" i="3"/>
  <c r="O24" i="3" s="1"/>
  <c r="Q3" i="3"/>
  <c r="P21" i="3"/>
  <c r="P12" i="3"/>
  <c r="P23" i="3"/>
  <c r="P14" i="3"/>
  <c r="Q5" i="3"/>
  <c r="O26" i="3" l="1"/>
  <c r="O17" i="3"/>
  <c r="P8" i="3"/>
  <c r="Q7" i="3"/>
  <c r="Q6" i="3" s="1"/>
  <c r="P25" i="3"/>
  <c r="P24" i="3" s="1"/>
  <c r="P16" i="3"/>
  <c r="P15" i="3" s="1"/>
  <c r="R3" i="3"/>
  <c r="Q21" i="3"/>
  <c r="Q12" i="3"/>
  <c r="Q23" i="3"/>
  <c r="Q14" i="3"/>
  <c r="R5" i="3"/>
  <c r="P26" i="3" l="1"/>
  <c r="Q8" i="3"/>
  <c r="P17" i="3"/>
  <c r="Q25" i="3"/>
  <c r="Q24" i="3" s="1"/>
  <c r="Q16" i="3"/>
  <c r="Q15" i="3" s="1"/>
  <c r="S3" i="3"/>
  <c r="R21" i="3"/>
  <c r="R12" i="3"/>
  <c r="R7" i="3"/>
  <c r="R6" i="3" s="1"/>
  <c r="R23" i="3"/>
  <c r="R14" i="3"/>
  <c r="S5" i="3"/>
  <c r="Q26" i="3" l="1"/>
  <c r="Q17" i="3"/>
  <c r="R8" i="3"/>
  <c r="R25" i="3"/>
  <c r="R24" i="3" s="1"/>
  <c r="S21" i="3"/>
  <c r="S12" i="3"/>
  <c r="S7" i="3"/>
  <c r="S6" i="3" s="1"/>
  <c r="R16" i="3"/>
  <c r="R15" i="3" s="1"/>
  <c r="T3" i="3"/>
  <c r="T5" i="3"/>
  <c r="S23" i="3"/>
  <c r="S14" i="3"/>
  <c r="R26" i="3" l="1"/>
  <c r="R17" i="3"/>
  <c r="S8" i="3"/>
  <c r="S16" i="3"/>
  <c r="S15" i="3" s="1"/>
  <c r="T7" i="3"/>
  <c r="T6" i="3" s="1"/>
  <c r="T21" i="3"/>
  <c r="T12" i="3"/>
  <c r="U3" i="3"/>
  <c r="S25" i="3"/>
  <c r="S24" i="3" s="1"/>
  <c r="U5" i="3"/>
  <c r="T23" i="3"/>
  <c r="T14" i="3"/>
  <c r="S17" i="3" l="1"/>
  <c r="S26" i="3"/>
  <c r="T8" i="3"/>
  <c r="U7" i="3"/>
  <c r="U6" i="3" s="1"/>
  <c r="U21" i="3"/>
  <c r="U12" i="3"/>
  <c r="T16" i="3"/>
  <c r="T15" i="3" s="1"/>
  <c r="T25" i="3"/>
  <c r="T24" i="3" s="1"/>
  <c r="V3" i="3"/>
  <c r="V5" i="3"/>
  <c r="U23" i="3"/>
  <c r="U14" i="3"/>
  <c r="T17" i="3" l="1"/>
  <c r="U8" i="3"/>
  <c r="T26" i="3"/>
  <c r="U16" i="3"/>
  <c r="U15" i="3" s="1"/>
  <c r="V7" i="3"/>
  <c r="V6" i="3" s="1"/>
  <c r="U25" i="3"/>
  <c r="U24" i="3" s="1"/>
  <c r="W3" i="3"/>
  <c r="V21" i="3"/>
  <c r="V12" i="3"/>
  <c r="V23" i="3"/>
  <c r="V14" i="3"/>
  <c r="W5" i="3"/>
  <c r="V8" i="3" l="1"/>
  <c r="U26" i="3"/>
  <c r="U17" i="3"/>
  <c r="V16" i="3"/>
  <c r="V15" i="3" s="1"/>
  <c r="V25" i="3"/>
  <c r="V24" i="3" s="1"/>
  <c r="W7" i="3"/>
  <c r="W6" i="3" s="1"/>
  <c r="X3" i="3"/>
  <c r="W21" i="3"/>
  <c r="W12" i="3"/>
  <c r="W23" i="3"/>
  <c r="W14" i="3"/>
  <c r="X5" i="3"/>
  <c r="V26" i="3" l="1"/>
  <c r="V17" i="3"/>
  <c r="W8" i="3"/>
  <c r="W16" i="3"/>
  <c r="W15" i="3" s="1"/>
  <c r="X21" i="3"/>
  <c r="X12" i="3"/>
  <c r="X7" i="3"/>
  <c r="X6" i="3" s="1"/>
  <c r="W25" i="3"/>
  <c r="W24" i="3" s="1"/>
  <c r="Y3" i="3"/>
  <c r="Y5" i="3"/>
  <c r="X23" i="3"/>
  <c r="X14" i="3"/>
  <c r="W26" i="3" l="1"/>
  <c r="W17" i="3"/>
  <c r="X8" i="3"/>
  <c r="Y7" i="3"/>
  <c r="Y6" i="3" s="1"/>
  <c r="X16" i="3"/>
  <c r="X15" i="3" s="1"/>
  <c r="X25" i="3"/>
  <c r="X24" i="3" s="1"/>
  <c r="Y21" i="3"/>
  <c r="Y12" i="3"/>
  <c r="Z3" i="3"/>
  <c r="Y23" i="3"/>
  <c r="Y14" i="3"/>
  <c r="Z5" i="3"/>
  <c r="Y8" i="3" l="1"/>
  <c r="X17" i="3"/>
  <c r="X26" i="3"/>
  <c r="Y25" i="3"/>
  <c r="Y24" i="3" s="1"/>
  <c r="Z7" i="3"/>
  <c r="Z6" i="3" s="1"/>
  <c r="Y16" i="3"/>
  <c r="Y15" i="3" s="1"/>
  <c r="AA3" i="3"/>
  <c r="Z21" i="3"/>
  <c r="Z12" i="3"/>
  <c r="Z23" i="3"/>
  <c r="Z14" i="3"/>
  <c r="AA5" i="3"/>
  <c r="Y26" i="3" l="1"/>
  <c r="Y17" i="3"/>
  <c r="Z8" i="3"/>
  <c r="Z16" i="3"/>
  <c r="Z15" i="3" s="1"/>
  <c r="Z25" i="3"/>
  <c r="Z24" i="3" s="1"/>
  <c r="AA7" i="3"/>
  <c r="AA6" i="3" s="1"/>
  <c r="AA21" i="3"/>
  <c r="AA12" i="3"/>
  <c r="AB3" i="3"/>
  <c r="AA23" i="3"/>
  <c r="AA14" i="3"/>
  <c r="AB5" i="3"/>
  <c r="AA16" i="3" l="1"/>
  <c r="AA15" i="3" s="1"/>
  <c r="AA17" i="3" s="1"/>
  <c r="Z17" i="3"/>
  <c r="Z26" i="3"/>
  <c r="AA8" i="3"/>
  <c r="AA25" i="3"/>
  <c r="AA24" i="3" s="1"/>
  <c r="AB7" i="3"/>
  <c r="AB6" i="3" s="1"/>
  <c r="AC3" i="3"/>
  <c r="AB21" i="3"/>
  <c r="AB12" i="3"/>
  <c r="AB23" i="3"/>
  <c r="AB14" i="3"/>
  <c r="AC5" i="3"/>
  <c r="AA26" i="3" l="1"/>
  <c r="AB8" i="3"/>
  <c r="AB25" i="3"/>
  <c r="AB24" i="3" s="1"/>
  <c r="AD3" i="3"/>
  <c r="AB16" i="3"/>
  <c r="AB15" i="3" s="1"/>
  <c r="AC7" i="3"/>
  <c r="AC6" i="3" s="1"/>
  <c r="AC21" i="3"/>
  <c r="AC12" i="3"/>
  <c r="AD5" i="3"/>
  <c r="AC23" i="3"/>
  <c r="AC14" i="3"/>
  <c r="AB26" i="3" l="1"/>
  <c r="AB17" i="3"/>
  <c r="AC8" i="3"/>
  <c r="AD7" i="3"/>
  <c r="AD6" i="3" s="1"/>
  <c r="AE3" i="3"/>
  <c r="AC16" i="3"/>
  <c r="AC15" i="3" s="1"/>
  <c r="AC25" i="3"/>
  <c r="AC24" i="3" s="1"/>
  <c r="AD21" i="3"/>
  <c r="AD12" i="3"/>
  <c r="AD23" i="3"/>
  <c r="AD14" i="3"/>
  <c r="AE5" i="3"/>
  <c r="AC26" i="3" l="1"/>
  <c r="AD8" i="3"/>
  <c r="AC17" i="3"/>
  <c r="AD25" i="3"/>
  <c r="AD24" i="3" s="1"/>
  <c r="AD16" i="3"/>
  <c r="AD15" i="3" s="1"/>
  <c r="AF3" i="3"/>
  <c r="AE7" i="3"/>
  <c r="AE6" i="3" s="1"/>
  <c r="AE21" i="3"/>
  <c r="AE12" i="3"/>
  <c r="AE23" i="3"/>
  <c r="AE14" i="3"/>
  <c r="AF5" i="3"/>
  <c r="AD17" i="3" l="1"/>
  <c r="AD26" i="3"/>
  <c r="AE8" i="3"/>
  <c r="AF7" i="3"/>
  <c r="AF6" i="3" s="1"/>
  <c r="AE25" i="3"/>
  <c r="AE24" i="3" s="1"/>
  <c r="AE16" i="3"/>
  <c r="AE15" i="3" s="1"/>
  <c r="AG3" i="3"/>
  <c r="AF21" i="3"/>
  <c r="AF12" i="3"/>
  <c r="AF23" i="3"/>
  <c r="AF14" i="3"/>
  <c r="AG5" i="3"/>
  <c r="AE26" i="3" l="1"/>
  <c r="AE17" i="3"/>
  <c r="AF8" i="3"/>
  <c r="AG21" i="3"/>
  <c r="AG12" i="3"/>
  <c r="AG7" i="3"/>
  <c r="AG6" i="3" s="1"/>
  <c r="AF25" i="3"/>
  <c r="AF24" i="3" s="1"/>
  <c r="AF16" i="3"/>
  <c r="AF15" i="3" s="1"/>
  <c r="AG23" i="3"/>
  <c r="AG14" i="3"/>
  <c r="AG8" i="3" l="1"/>
  <c r="AF17" i="3"/>
  <c r="AF26" i="3"/>
  <c r="AG16" i="3"/>
  <c r="AG15" i="3" s="1"/>
  <c r="AG25" i="3"/>
  <c r="AG24" i="3" s="1"/>
  <c r="B24" i="3" s="1"/>
  <c r="AG17" i="3" l="1"/>
  <c r="B6" i="3"/>
  <c r="AG26" i="3"/>
  <c r="B15" i="3" l="1"/>
  <c r="B28" i="3" s="1" a="1"/>
  <c r="B28" i="3" s="1"/>
  <c r="E53" i="4"/>
  <c r="F53" i="4"/>
  <c r="C53" i="4"/>
  <c r="D53" i="4"/>
  <c r="C10" i="4" l="1"/>
  <c r="C25" i="4"/>
  <c r="B26" i="4" s="1"/>
  <c r="B11" i="4" l="1"/>
  <c r="B46" i="4" s="1" a="1"/>
  <c r="B46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<sst xmlns="http://schemas.openxmlformats.org/spreadsheetml/2006/main" count="142" uniqueCount="106">
  <si>
    <t>Herhaalbaarheid Eis</t>
  </si>
  <si>
    <t>Pmult</t>
  </si>
  <si>
    <t>Pm</t>
  </si>
  <si>
    <t>Punten</t>
  </si>
  <si>
    <t>Element</t>
  </si>
  <si>
    <t>Omschrijving</t>
  </si>
  <si>
    <t>EIS (µg/l)</t>
  </si>
  <si>
    <t>EIS / 10</t>
  </si>
  <si>
    <t>Herhaalbaarheid</t>
  </si>
  <si>
    <t>#</t>
  </si>
  <si>
    <t>Ag</t>
  </si>
  <si>
    <t>Zilver</t>
  </si>
  <si>
    <t>Samples</t>
  </si>
  <si>
    <t>M1</t>
  </si>
  <si>
    <t>Al</t>
  </si>
  <si>
    <t>Aluminium</t>
  </si>
  <si>
    <t>M2</t>
  </si>
  <si>
    <t>As</t>
  </si>
  <si>
    <t>Arseen</t>
  </si>
  <si>
    <t>M3</t>
  </si>
  <si>
    <t>B</t>
  </si>
  <si>
    <t>Boor</t>
  </si>
  <si>
    <t>Ba</t>
  </si>
  <si>
    <t>Barium</t>
  </si>
  <si>
    <t>Be</t>
  </si>
  <si>
    <t>Beryllium</t>
  </si>
  <si>
    <t>Bi</t>
  </si>
  <si>
    <t>Bismuth</t>
  </si>
  <si>
    <t>Ca</t>
  </si>
  <si>
    <t>Calcium</t>
  </si>
  <si>
    <t>Cd</t>
  </si>
  <si>
    <t>Cadmium</t>
  </si>
  <si>
    <t>Co</t>
  </si>
  <si>
    <t>Kobalt</t>
  </si>
  <si>
    <t>Cr</t>
  </si>
  <si>
    <t>Chroom</t>
  </si>
  <si>
    <t>Cu</t>
  </si>
  <si>
    <t>Koper</t>
  </si>
  <si>
    <t>Fe</t>
  </si>
  <si>
    <t>IJzer</t>
  </si>
  <si>
    <t>Hg</t>
  </si>
  <si>
    <t>Kwik</t>
  </si>
  <si>
    <t>La</t>
  </si>
  <si>
    <t>Lanthaan</t>
  </si>
  <si>
    <t>Li</t>
  </si>
  <si>
    <t>Lithium</t>
  </si>
  <si>
    <t>Mg</t>
  </si>
  <si>
    <t>Magnesium</t>
  </si>
  <si>
    <t>Mn</t>
  </si>
  <si>
    <t>Mangaan</t>
  </si>
  <si>
    <t>Mo</t>
  </si>
  <si>
    <t>Molybdeen</t>
  </si>
  <si>
    <t>Na</t>
  </si>
  <si>
    <t>Natrium</t>
  </si>
  <si>
    <t>Ni</t>
  </si>
  <si>
    <t>Nikkel</t>
  </si>
  <si>
    <t>Pb</t>
  </si>
  <si>
    <t>Lood</t>
  </si>
  <si>
    <t>Sb</t>
  </si>
  <si>
    <t>Antimoon</t>
  </si>
  <si>
    <t>Se</t>
  </si>
  <si>
    <t>Seleen</t>
  </si>
  <si>
    <t>Sn</t>
  </si>
  <si>
    <t>Tin</t>
  </si>
  <si>
    <t>Sr</t>
  </si>
  <si>
    <t>Strontium</t>
  </si>
  <si>
    <t>Te</t>
  </si>
  <si>
    <t>Telluur</t>
  </si>
  <si>
    <t>Th</t>
  </si>
  <si>
    <t>Thorium</t>
  </si>
  <si>
    <t>Tl</t>
  </si>
  <si>
    <t>Thallium</t>
  </si>
  <si>
    <t>U</t>
  </si>
  <si>
    <t>Uraan</t>
  </si>
  <si>
    <t>V</t>
  </si>
  <si>
    <t>Vanadium</t>
  </si>
  <si>
    <t>Zn</t>
  </si>
  <si>
    <t>Zink</t>
  </si>
  <si>
    <t>Totaal:</t>
  </si>
  <si>
    <t>Element = E</t>
  </si>
  <si>
    <t>V = Vergelijkbare Waarde</t>
  </si>
  <si>
    <t>Samples = S</t>
  </si>
  <si>
    <t>Vb = Inschrijver</t>
  </si>
  <si>
    <t>Margin = M</t>
  </si>
  <si>
    <t>Va = Verwachte Waarde</t>
  </si>
  <si>
    <t>Totaal Punten = Pt</t>
  </si>
  <si>
    <t>Punten / Sample</t>
  </si>
  <si>
    <t>Punten / Element = P</t>
  </si>
  <si>
    <t>Sample</t>
  </si>
  <si>
    <t>(µg/l)</t>
  </si>
  <si>
    <t>Punten:</t>
  </si>
  <si>
    <t>*Hoogste Punt per Element Wordt Gebruikt</t>
  </si>
  <si>
    <t>Pnt Bons</t>
  </si>
  <si>
    <t xml:space="preserve">Stp = </t>
  </si>
  <si>
    <t>Eis</t>
  </si>
  <si>
    <t>L     = Punten van Laagste %</t>
  </si>
  <si>
    <t>Pm = Punt Gewicht</t>
  </si>
  <si>
    <t>Lp  = Laagste %</t>
  </si>
  <si>
    <t>P    = Punt Score</t>
  </si>
  <si>
    <t>Pf = Punten Final</t>
  </si>
  <si>
    <t>Pp = Punten Procent VF</t>
  </si>
  <si>
    <t>Herhaalbaarheid Test</t>
  </si>
  <si>
    <t># Getallen hoger dan 0 invoeren</t>
  </si>
  <si>
    <t>H0</t>
  </si>
  <si>
    <t>H1</t>
  </si>
  <si>
    <t>H2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</si>
</sst>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theme="0" tint="-0.1499984740745262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color theme="2" tint="-0.499984740745262"/>
      <name val="Aptos Narrow"/>
      <family val="2"/>
      <scheme val="minor"/>
    </font>
    <font>
      <sz val="11"/>
      <color theme="2" tint="-9.9978637043366805E-2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3" borderId="0" xfId="0" applyFill="1"/>
    <xf numFmtId="0" fontId="1" fillId="4" borderId="1" xfId="0" applyFont="1" applyFill="1" applyBorder="1"/>
    <xf numFmtId="0" fontId="0" fillId="3" borderId="1" xfId="0" applyFill="1" applyBorder="1"/>
    <xf numFmtId="0" fontId="0" fillId="0" borderId="1" xfId="0" applyBorder="1"/>
    <xf numFmtId="0" fontId="0" fillId="2" borderId="2" xfId="0" applyFill="1" applyBorder="1"/>
    <xf numFmtId="0" fontId="1" fillId="4" borderId="2" xfId="0" applyFont="1" applyFill="1" applyBorder="1"/>
    <xf numFmtId="0" fontId="0" fillId="3" borderId="3" xfId="0" applyFill="1" applyBorder="1"/>
    <xf numFmtId="0" fontId="0" fillId="0" borderId="2" xfId="0" applyBorder="1"/>
    <xf numFmtId="0" fontId="0" fillId="0" borderId="4" xfId="0" applyBorder="1"/>
    <xf numFmtId="0" fontId="0" fillId="2" borderId="5" xfId="0" applyFill="1" applyBorder="1"/>
    <xf numFmtId="0" fontId="0" fillId="3" borderId="6" xfId="0" applyFill="1" applyBorder="1"/>
    <xf numFmtId="0" fontId="0" fillId="0" borderId="7" xfId="0" applyBorder="1"/>
    <xf numFmtId="0" fontId="0" fillId="3" borderId="5" xfId="0" applyFill="1" applyBorder="1"/>
    <xf numFmtId="0" fontId="0" fillId="3" borderId="7" xfId="0" applyFill="1" applyBorder="1"/>
    <xf numFmtId="0" fontId="0" fillId="2" borderId="8" xfId="0" applyFill="1" applyBorder="1"/>
    <xf numFmtId="0" fontId="0" fillId="0" borderId="9" xfId="0" applyBorder="1"/>
    <xf numFmtId="0" fontId="0" fillId="2" borderId="10" xfId="0" applyFill="1" applyBorder="1"/>
    <xf numFmtId="0" fontId="0" fillId="2" borderId="11" xfId="0" applyFill="1" applyBorder="1"/>
    <xf numFmtId="0" fontId="0" fillId="0" borderId="13" xfId="0" applyBorder="1"/>
    <xf numFmtId="9" fontId="0" fillId="0" borderId="0" xfId="0" applyNumberFormat="1"/>
    <xf numFmtId="0" fontId="0" fillId="5" borderId="0" xfId="0" applyFill="1"/>
    <xf numFmtId="0" fontId="0" fillId="6" borderId="5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10" xfId="0" applyFill="1" applyBorder="1"/>
    <xf numFmtId="0" fontId="0" fillId="0" borderId="7" xfId="0" applyBorder="1" applyProtection="1">
      <protection locked="0"/>
    </xf>
    <xf numFmtId="0" fontId="0" fillId="0" borderId="10" xfId="0" applyBorder="1"/>
    <xf numFmtId="0" fontId="0" fillId="0" borderId="14" xfId="0" applyBorder="1"/>
    <xf numFmtId="0" fontId="0" fillId="4" borderId="5" xfId="0" applyFill="1" applyBorder="1"/>
    <xf numFmtId="0" fontId="0" fillId="4" borderId="6" xfId="0" applyFill="1" applyBorder="1"/>
    <xf numFmtId="0" fontId="0" fillId="8" borderId="0" xfId="0" applyFill="1"/>
    <xf numFmtId="0" fontId="0" fillId="4" borderId="0" xfId="0" applyFill="1"/>
    <xf numFmtId="0" fontId="0" fillId="8" borderId="7" xfId="0" applyFill="1" applyBorder="1"/>
    <xf numFmtId="0" fontId="0" fillId="4" borderId="15" xfId="0" applyFill="1" applyBorder="1"/>
    <xf numFmtId="0" fontId="0" fillId="8" borderId="13" xfId="0" applyFill="1" applyBorder="1"/>
    <xf numFmtId="0" fontId="0" fillId="8" borderId="4" xfId="0" applyFill="1" applyBorder="1"/>
    <xf numFmtId="0" fontId="0" fillId="8" borderId="2" xfId="0" applyFill="1" applyBorder="1"/>
    <xf numFmtId="9" fontId="0" fillId="8" borderId="12" xfId="0" applyNumberFormat="1" applyFill="1" applyBorder="1"/>
    <xf numFmtId="9" fontId="0" fillId="8" borderId="2" xfId="0" applyNumberFormat="1" applyFill="1" applyBorder="1"/>
    <xf numFmtId="9" fontId="0" fillId="8" borderId="3" xfId="0" applyNumberFormat="1" applyFill="1" applyBorder="1"/>
    <xf numFmtId="0" fontId="0" fillId="8" borderId="5" xfId="0" applyFill="1" applyBorder="1"/>
    <xf numFmtId="0" fontId="0" fillId="4" borderId="4" xfId="0" applyFill="1" applyBorder="1"/>
    <xf numFmtId="0" fontId="0" fillId="4" borderId="7" xfId="0" applyFill="1" applyBorder="1"/>
    <xf numFmtId="0" fontId="0" fillId="9" borderId="5" xfId="0" applyFill="1" applyBorder="1"/>
    <xf numFmtId="0" fontId="0" fillId="9" borderId="7" xfId="0" applyFill="1" applyBorder="1"/>
    <xf numFmtId="0" fontId="0" fillId="2" borderId="7" xfId="0" applyFill="1" applyBorder="1"/>
    <xf numFmtId="0" fontId="0" fillId="9" borderId="6" xfId="0" applyFill="1" applyBorder="1"/>
    <xf numFmtId="0" fontId="0" fillId="8" borderId="6" xfId="0" applyFill="1" applyBorder="1"/>
    <xf numFmtId="0" fontId="0" fillId="8" borderId="8" xfId="0" applyFill="1" applyBorder="1"/>
    <xf numFmtId="0" fontId="0" fillId="4" borderId="9" xfId="0" applyFill="1" applyBorder="1"/>
    <xf numFmtId="0" fontId="0" fillId="4" borderId="12" xfId="0" applyFill="1" applyBorder="1"/>
    <xf numFmtId="0" fontId="0" fillId="8" borderId="14" xfId="0" applyFill="1" applyBorder="1"/>
    <xf numFmtId="0" fontId="0" fillId="0" borderId="3" xfId="0" applyBorder="1"/>
    <xf numFmtId="0" fontId="3" fillId="9" borderId="0" xfId="0" applyFont="1" applyFill="1"/>
    <xf numFmtId="0" fontId="3" fillId="0" borderId="0" xfId="0" applyFont="1"/>
    <xf numFmtId="9" fontId="3" fillId="9" borderId="0" xfId="0" applyNumberFormat="1" applyFont="1" applyFill="1"/>
    <xf numFmtId="0" fontId="0" fillId="10" borderId="8" xfId="0" applyFill="1" applyBorder="1"/>
    <xf numFmtId="0" fontId="0" fillId="10" borderId="9" xfId="0" applyFill="1" applyBorder="1"/>
    <xf numFmtId="0" fontId="0" fillId="10" borderId="12" xfId="0" applyFill="1" applyBorder="1"/>
    <xf numFmtId="0" fontId="0" fillId="10" borderId="10" xfId="0" applyFill="1" applyBorder="1"/>
    <xf numFmtId="0" fontId="0" fillId="10" borderId="0" xfId="0" applyFill="1"/>
    <xf numFmtId="0" fontId="0" fillId="10" borderId="2" xfId="0" applyFill="1" applyBorder="1"/>
    <xf numFmtId="0" fontId="0" fillId="10" borderId="11" xfId="0" applyFill="1" applyBorder="1"/>
    <xf numFmtId="0" fontId="0" fillId="10" borderId="1" xfId="0" applyFill="1" applyBorder="1"/>
    <xf numFmtId="0" fontId="0" fillId="10" borderId="3" xfId="0" applyFill="1" applyBorder="1"/>
    <xf numFmtId="0" fontId="0" fillId="11" borderId="10" xfId="0" applyFill="1" applyBorder="1"/>
    <xf numFmtId="0" fontId="0" fillId="11" borderId="0" xfId="0" applyFill="1"/>
    <xf numFmtId="0" fontId="0" fillId="3" borderId="13" xfId="0" applyFill="1" applyBorder="1"/>
    <xf numFmtId="0" fontId="0" fillId="0" borderId="10" xfId="0" applyBorder="1" applyProtection="1">
      <protection locked="0"/>
    </xf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3" xfId="0" applyBorder="1" applyProtection="1">
      <protection locked="0"/>
    </xf>
    <xf numFmtId="0" fontId="0" fillId="4" borderId="8" xfId="0" applyFill="1" applyBorder="1"/>
    <xf numFmtId="0" fontId="0" fillId="3" borderId="4" xfId="0" applyFill="1" applyBorder="1"/>
    <xf numFmtId="0" fontId="0" fillId="3" borderId="15" xfId="0" applyFill="1" applyBorder="1"/>
    <xf numFmtId="0" fontId="0" fillId="3" borderId="14" xfId="0" applyFill="1" applyBorder="1"/>
    <xf numFmtId="9" fontId="0" fillId="4" borderId="0" xfId="0" applyNumberFormat="1" applyFill="1"/>
    <xf numFmtId="9" fontId="0" fillId="5" borderId="0" xfId="0" applyNumberFormat="1" applyFill="1"/>
    <xf numFmtId="0" fontId="5" fillId="2" borderId="0" xfId="0" applyFont="1" applyFill="1"/>
    <xf numFmtId="0" fontId="1" fillId="4" borderId="12" xfId="0" applyFont="1" applyFill="1" applyBorder="1"/>
    <xf numFmtId="0" fontId="1" fillId="2" borderId="10" xfId="0" applyFont="1" applyFill="1" applyBorder="1"/>
    <xf numFmtId="0" fontId="0" fillId="6" borderId="11" xfId="0" applyFill="1" applyBorder="1"/>
    <xf numFmtId="0" fontId="0" fillId="6" borderId="3" xfId="0" applyFill="1" applyBorder="1"/>
    <xf numFmtId="0" fontId="4" fillId="6" borderId="5" xfId="0" applyFont="1" applyFill="1" applyBorder="1"/>
    <xf numFmtId="0" fontId="0" fillId="0" borderId="6" xfId="0" applyBorder="1" applyProtection="1">
      <protection locked="0"/>
    </xf>
    <xf numFmtId="0" fontId="0" fillId="0" borderId="5" xfId="0" applyBorder="1" applyProtection="1">
      <protection locked="0"/>
    </xf>
    <xf numFmtId="0" fontId="6" fillId="0" borderId="0" xfId="0" applyFont="1"/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1">
    <cellStyle name="Standaard" xfId="0" builtinId="0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85725</xdr:colOff>
      <xdr:row>32</xdr:row>
      <xdr:rowOff>90487</xdr:rowOff>
    </xdr:from>
    <xdr:ext cx="571500" cy="24378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kstvak 1">
              <a:extLst>
                <a:ext uri="{FF2B5EF4-FFF2-40B4-BE49-F238E27FC236}">
                  <a16:creationId xmlns:a16="http://schemas.microsoft.com/office/drawing/2014/main" id="{43EF2EEA-D9B1-6B7A-6AFE-AF2B37D916B3}"/>
                </a:ext>
              </a:extLst>
            </xdr:cNvPr>
            <xdr:cNvSpPr txBox="1"/>
          </xdr:nvSpPr>
          <xdr:spPr>
            <a:xfrm>
              <a:off x="4857750" y="2281237"/>
              <a:ext cx="571500" cy="24378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f>
                    <m:fPr>
                      <m:ctrlPr>
                        <a:rPr lang="nl-NL" sz="1100" b="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nl-NL" sz="1100" b="0" i="1">
                          <a:latin typeface="Cambria Math" panose="02040503050406030204" pitchFamily="18" charset="0"/>
                        </a:rPr>
                        <m:t>𝑉𝑏</m:t>
                      </m:r>
                    </m:num>
                    <m:den>
                      <m:r>
                        <a:rPr lang="nl-NL" sz="1100" b="0" i="1">
                          <a:latin typeface="Cambria Math" panose="02040503050406030204" pitchFamily="18" charset="0"/>
                        </a:rPr>
                        <m:t>𝑉𝑎</m:t>
                      </m:r>
                    </m:den>
                  </m:f>
                  <m:r>
                    <a:rPr lang="nl-NL" sz="1100" b="0" i="1">
                      <a:latin typeface="Cambria Math" panose="02040503050406030204" pitchFamily="18" charset="0"/>
                    </a:rPr>
                    <m:t>= </m:t>
                  </m:r>
                </m:oMath>
              </a14:m>
              <a:r>
                <a:rPr lang="nl-NL" sz="1100"/>
                <a:t>V</a:t>
              </a:r>
            </a:p>
          </xdr:txBody>
        </xdr:sp>
      </mc:Choice>
      <mc:Fallback xmlns="">
        <xdr:sp macro="" textlink="">
          <xdr:nvSpPr>
            <xdr:cNvPr id="2" name="Tekstvak 1">
              <a:extLst>
                <a:ext uri="{FF2B5EF4-FFF2-40B4-BE49-F238E27FC236}">
                  <a16:creationId xmlns:a16="http://schemas.microsoft.com/office/drawing/2014/main" id="{43EF2EEA-D9B1-6B7A-6AFE-AF2B37D916B3}"/>
                </a:ext>
              </a:extLst>
            </xdr:cNvPr>
            <xdr:cNvSpPr txBox="1"/>
          </xdr:nvSpPr>
          <xdr:spPr>
            <a:xfrm>
              <a:off x="4857750" y="2281237"/>
              <a:ext cx="571500" cy="24378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nl-NL" sz="1100" b="0" i="0">
                  <a:latin typeface="Cambria Math" panose="02040503050406030204" pitchFamily="18" charset="0"/>
                </a:rPr>
                <a:t>𝑉𝑏/𝑉𝑎= </a:t>
              </a:r>
              <a:r>
                <a:rPr lang="nl-NL" sz="1100"/>
                <a:t>V</a:t>
              </a:r>
            </a:p>
          </xdr:txBody>
        </xdr:sp>
      </mc:Fallback>
    </mc:AlternateContent>
    <xdr:clientData/>
  </xdr:oneCellAnchor>
  <xdr:oneCellAnchor>
    <xdr:from>
      <xdr:col>10</xdr:col>
      <xdr:colOff>419100</xdr:colOff>
      <xdr:row>32</xdr:row>
      <xdr:rowOff>128587</xdr:rowOff>
    </xdr:from>
    <xdr:ext cx="1813702" cy="31688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kstvak 2">
              <a:extLst>
                <a:ext uri="{FF2B5EF4-FFF2-40B4-BE49-F238E27FC236}">
                  <a16:creationId xmlns:a16="http://schemas.microsoft.com/office/drawing/2014/main" id="{91D6AEA1-A55A-B551-ACE3-8EAD9A24C1F0}"/>
                </a:ext>
              </a:extLst>
            </xdr:cNvPr>
            <xdr:cNvSpPr txBox="1"/>
          </xdr:nvSpPr>
          <xdr:spPr>
            <a:xfrm>
              <a:off x="7019925" y="2319337"/>
              <a:ext cx="1813702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nl-NL" sz="1100" b="0" i="1">
                        <a:latin typeface="Cambria Math" panose="02040503050406030204" pitchFamily="18" charset="0"/>
                      </a:rPr>
                      <m:t>𝑉</m:t>
                    </m:r>
                    <m:r>
                      <a:rPr lang="nl-NL" sz="1100" b="0" i="1">
                        <a:latin typeface="Cambria Math" panose="02040503050406030204" pitchFamily="18" charset="0"/>
                      </a:rPr>
                      <m:t>&gt;1:</m:t>
                    </m:r>
                    <m:r>
                      <a:rPr lang="nl-NL" sz="1100" b="0" i="1">
                        <a:latin typeface="Cambria Math" panose="02040503050406030204" pitchFamily="18" charset="0"/>
                      </a:rPr>
                      <m:t>𝑃</m:t>
                    </m:r>
                    <m:r>
                      <a:rPr lang="nl-NL" sz="1100" b="0" i="1">
                        <a:latin typeface="Cambria Math" panose="02040503050406030204" pitchFamily="18" charset="0"/>
                      </a:rPr>
                      <m:t>∗</m:t>
                    </m:r>
                    <m:d>
                      <m:dPr>
                        <m:ctrlPr>
                          <a:rPr lang="nl-NL" sz="1100" b="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nl-NL" sz="1100" b="0" i="1">
                            <a:latin typeface="Cambria Math" panose="02040503050406030204" pitchFamily="18" charset="0"/>
                          </a:rPr>
                          <m:t>𝑀</m:t>
                        </m:r>
                        <m:r>
                          <a:rPr lang="nl-NL" sz="1100" b="0" i="1">
                            <a:latin typeface="Cambria Math" panose="02040503050406030204" pitchFamily="18" charset="0"/>
                          </a:rPr>
                          <m:t>+1−</m:t>
                        </m:r>
                        <m:r>
                          <a:rPr lang="nl-NL" sz="1100" b="0" i="1">
                            <a:latin typeface="Cambria Math" panose="02040503050406030204" pitchFamily="18" charset="0"/>
                          </a:rPr>
                          <m:t>𝑉</m:t>
                        </m:r>
                      </m:e>
                    </m:d>
                    <m:r>
                      <a:rPr lang="nl-NL" sz="1100" b="0" i="1">
                        <a:latin typeface="Cambria Math" panose="02040503050406030204" pitchFamily="18" charset="0"/>
                      </a:rPr>
                      <m:t>∗(</m:t>
                    </m:r>
                    <m:f>
                      <m:fPr>
                        <m:ctrlPr>
                          <a:rPr lang="nl-NL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nl-NL" sz="1100" b="0" i="1">
                            <a:latin typeface="Cambria Math" panose="02040503050406030204" pitchFamily="18" charset="0"/>
                          </a:rPr>
                          <m:t>1</m:t>
                        </m:r>
                      </m:num>
                      <m:den>
                        <m:r>
                          <a:rPr lang="nl-NL" sz="1100" b="0" i="1">
                            <a:latin typeface="Cambria Math" panose="02040503050406030204" pitchFamily="18" charset="0"/>
                          </a:rPr>
                          <m:t>𝑀</m:t>
                        </m:r>
                      </m:den>
                    </m:f>
                    <m:r>
                      <a:rPr lang="nl-NL" sz="1100" b="0" i="1">
                        <a:latin typeface="Cambria Math" panose="02040503050406030204" pitchFamily="18" charset="0"/>
                      </a:rPr>
                      <m:t>) </m:t>
                    </m:r>
                  </m:oMath>
                </m:oMathPara>
              </a14:m>
              <a:endParaRPr lang="nl-NL" sz="1100"/>
            </a:p>
          </xdr:txBody>
        </xdr:sp>
      </mc:Choice>
      <mc:Fallback xmlns="">
        <xdr:sp macro="" textlink="">
          <xdr:nvSpPr>
            <xdr:cNvPr id="3" name="Tekstvak 2">
              <a:extLst>
                <a:ext uri="{FF2B5EF4-FFF2-40B4-BE49-F238E27FC236}">
                  <a16:creationId xmlns:a16="http://schemas.microsoft.com/office/drawing/2014/main" id="{91D6AEA1-A55A-B551-ACE3-8EAD9A24C1F0}"/>
                </a:ext>
              </a:extLst>
            </xdr:cNvPr>
            <xdr:cNvSpPr txBox="1"/>
          </xdr:nvSpPr>
          <xdr:spPr>
            <a:xfrm>
              <a:off x="7019925" y="2319337"/>
              <a:ext cx="1813702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nl-NL" sz="1100" b="0" i="0">
                  <a:latin typeface="Cambria Math" panose="02040503050406030204" pitchFamily="18" charset="0"/>
                </a:rPr>
                <a:t>𝑉&gt;1:𝑃∗(𝑀+1−𝑉)∗(1/𝑀) </a:t>
              </a:r>
              <a:endParaRPr lang="nl-NL" sz="1100"/>
            </a:p>
          </xdr:txBody>
        </xdr:sp>
      </mc:Fallback>
    </mc:AlternateContent>
    <xdr:clientData/>
  </xdr:oneCellAnchor>
  <xdr:oneCellAnchor>
    <xdr:from>
      <xdr:col>3</xdr:col>
      <xdr:colOff>266700</xdr:colOff>
      <xdr:row>39</xdr:row>
      <xdr:rowOff>52387</xdr:rowOff>
    </xdr:from>
    <xdr:ext cx="633956" cy="31701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kstvak 3">
              <a:extLst>
                <a:ext uri="{FF2B5EF4-FFF2-40B4-BE49-F238E27FC236}">
                  <a16:creationId xmlns:a16="http://schemas.microsoft.com/office/drawing/2014/main" id="{F428262D-9FDA-CF34-1B91-BBB9C4976206}"/>
                </a:ext>
              </a:extLst>
            </xdr:cNvPr>
            <xdr:cNvSpPr txBox="1"/>
          </xdr:nvSpPr>
          <xdr:spPr>
            <a:xfrm>
              <a:off x="2600325" y="3576637"/>
              <a:ext cx="633956" cy="3170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nl-NL" sz="1100" b="0" i="1">
                        <a:latin typeface="Cambria Math" panose="02040503050406030204" pitchFamily="18" charset="0"/>
                      </a:rPr>
                      <m:t>𝑃</m:t>
                    </m:r>
                    <m:r>
                      <a:rPr lang="nl-NL" sz="11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nl-NL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nl-NL" sz="1100" b="0" i="1">
                            <a:latin typeface="Cambria Math" panose="02040503050406030204" pitchFamily="18" charset="0"/>
                          </a:rPr>
                          <m:t>𝑃𝑡</m:t>
                        </m:r>
                      </m:num>
                      <m:den>
                        <m:r>
                          <a:rPr lang="nl-NL" sz="1100" b="0" i="1">
                            <a:latin typeface="Cambria Math" panose="02040503050406030204" pitchFamily="18" charset="0"/>
                          </a:rPr>
                          <m:t>𝑆</m:t>
                        </m:r>
                      </m:den>
                    </m:f>
                    <m:r>
                      <a:rPr lang="nl-NL" sz="1100" b="0" i="1">
                        <a:latin typeface="Cambria Math" panose="02040503050406030204" pitchFamily="18" charset="0"/>
                      </a:rPr>
                      <m:t>/</m:t>
                    </m:r>
                    <m:r>
                      <a:rPr lang="nl-NL" sz="1100" b="0" i="1">
                        <a:latin typeface="Cambria Math" panose="02040503050406030204" pitchFamily="18" charset="0"/>
                      </a:rPr>
                      <m:t>𝐸</m:t>
                    </m:r>
                  </m:oMath>
                </m:oMathPara>
              </a14:m>
              <a:endParaRPr lang="nl-NL" sz="1100"/>
            </a:p>
          </xdr:txBody>
        </xdr:sp>
      </mc:Choice>
      <mc:Fallback xmlns="">
        <xdr:sp macro="" textlink="">
          <xdr:nvSpPr>
            <xdr:cNvPr id="4" name="Tekstvak 3">
              <a:extLst>
                <a:ext uri="{FF2B5EF4-FFF2-40B4-BE49-F238E27FC236}">
                  <a16:creationId xmlns:a16="http://schemas.microsoft.com/office/drawing/2014/main" id="{F428262D-9FDA-CF34-1B91-BBB9C4976206}"/>
                </a:ext>
              </a:extLst>
            </xdr:cNvPr>
            <xdr:cNvSpPr txBox="1"/>
          </xdr:nvSpPr>
          <xdr:spPr>
            <a:xfrm>
              <a:off x="2600325" y="3576637"/>
              <a:ext cx="633956" cy="3170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nl-NL" sz="1100" b="0" i="0">
                  <a:latin typeface="Cambria Math" panose="02040503050406030204" pitchFamily="18" charset="0"/>
                </a:rPr>
                <a:t>𝑃=𝑃𝑡/𝑆/𝐸</a:t>
              </a:r>
              <a:endParaRPr lang="nl-NL" sz="1100"/>
            </a:p>
          </xdr:txBody>
        </xdr:sp>
      </mc:Fallback>
    </mc:AlternateContent>
    <xdr:clientData/>
  </xdr:oneCellAnchor>
  <xdr:oneCellAnchor>
    <xdr:from>
      <xdr:col>8</xdr:col>
      <xdr:colOff>161925</xdr:colOff>
      <xdr:row>33</xdr:row>
      <xdr:rowOff>38100</xdr:rowOff>
    </xdr:from>
    <xdr:ext cx="1086323" cy="17376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kstvak 4">
              <a:extLst>
                <a:ext uri="{FF2B5EF4-FFF2-40B4-BE49-F238E27FC236}">
                  <a16:creationId xmlns:a16="http://schemas.microsoft.com/office/drawing/2014/main" id="{435FCD59-DC93-4BEC-8C22-3D36336C5F26}"/>
                </a:ext>
              </a:extLst>
            </xdr:cNvPr>
            <xdr:cNvSpPr txBox="1"/>
          </xdr:nvSpPr>
          <xdr:spPr>
            <a:xfrm>
              <a:off x="5543550" y="2419350"/>
              <a:ext cx="1086323" cy="1737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nl-NL" sz="1100" b="0" i="1">
                        <a:latin typeface="Cambria Math" panose="02040503050406030204" pitchFamily="18" charset="0"/>
                      </a:rPr>
                      <m:t>𝑉</m:t>
                    </m:r>
                    <m:r>
                      <a:rPr lang="nl-NL" sz="1100" b="0" i="1">
                        <a:latin typeface="Cambria Math" panose="02040503050406030204" pitchFamily="18" charset="0"/>
                      </a:rPr>
                      <m:t>&gt;1+</m:t>
                    </m:r>
                    <m:r>
                      <a:rPr lang="nl-NL" sz="1100" b="0" i="1">
                        <a:latin typeface="Cambria Math" panose="02040503050406030204" pitchFamily="18" charset="0"/>
                      </a:rPr>
                      <m:t>𝑀</m:t>
                    </m:r>
                    <m:r>
                      <a:rPr lang="nl-NL" sz="1100" b="0" i="1">
                        <a:latin typeface="Cambria Math" panose="02040503050406030204" pitchFamily="18" charset="0"/>
                      </a:rPr>
                      <m:t>:</m:t>
                    </m:r>
                    <m:r>
                      <a:rPr lang="nl-NL" sz="1100" b="0" i="1">
                        <a:latin typeface="Cambria Math" panose="02040503050406030204" pitchFamily="18" charset="0"/>
                      </a:rPr>
                      <m:t>𝑃</m:t>
                    </m:r>
                    <m:r>
                      <a:rPr lang="nl-NL" sz="1100" b="0" i="1">
                        <a:latin typeface="Cambria Math" panose="02040503050406030204" pitchFamily="18" charset="0"/>
                      </a:rPr>
                      <m:t>=0</m:t>
                    </m:r>
                  </m:oMath>
                </m:oMathPara>
              </a14:m>
              <a:endParaRPr lang="nl-NL" sz="1100"/>
            </a:p>
          </xdr:txBody>
        </xdr:sp>
      </mc:Choice>
      <mc:Fallback xmlns="">
        <xdr:sp macro="" textlink="">
          <xdr:nvSpPr>
            <xdr:cNvPr id="5" name="Tekstvak 4">
              <a:extLst>
                <a:ext uri="{FF2B5EF4-FFF2-40B4-BE49-F238E27FC236}">
                  <a16:creationId xmlns:a16="http://schemas.microsoft.com/office/drawing/2014/main" id="{435FCD59-DC93-4BEC-8C22-3D36336C5F26}"/>
                </a:ext>
              </a:extLst>
            </xdr:cNvPr>
            <xdr:cNvSpPr txBox="1"/>
          </xdr:nvSpPr>
          <xdr:spPr>
            <a:xfrm>
              <a:off x="5543550" y="2419350"/>
              <a:ext cx="1086323" cy="1737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nl-NL" sz="1100" b="0" i="0">
                  <a:latin typeface="Cambria Math" panose="02040503050406030204" pitchFamily="18" charset="0"/>
                </a:rPr>
                <a:t>𝑉&gt;1+𝑀:𝑃=0</a:t>
              </a:r>
              <a:endParaRPr lang="nl-NL" sz="1100"/>
            </a:p>
          </xdr:txBody>
        </xdr:sp>
      </mc:Fallback>
    </mc:AlternateContent>
    <xdr:clientData/>
  </xdr:oneCellAnchor>
  <xdr:oneCellAnchor>
    <xdr:from>
      <xdr:col>8</xdr:col>
      <xdr:colOff>161925</xdr:colOff>
      <xdr:row>32</xdr:row>
      <xdr:rowOff>28575</xdr:rowOff>
    </xdr:from>
    <xdr:ext cx="532582" cy="17376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kstvak 5">
              <a:extLst>
                <a:ext uri="{FF2B5EF4-FFF2-40B4-BE49-F238E27FC236}">
                  <a16:creationId xmlns:a16="http://schemas.microsoft.com/office/drawing/2014/main" id="{DAE03787-93B3-4294-B4E6-F5AC87F3656E}"/>
                </a:ext>
              </a:extLst>
            </xdr:cNvPr>
            <xdr:cNvSpPr txBox="1"/>
          </xdr:nvSpPr>
          <xdr:spPr>
            <a:xfrm>
              <a:off x="5543550" y="2219325"/>
              <a:ext cx="532582" cy="1737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nl-NL" sz="1100" b="0" i="1">
                        <a:latin typeface="Cambria Math" panose="02040503050406030204" pitchFamily="18" charset="0"/>
                      </a:rPr>
                      <m:t>𝑉</m:t>
                    </m:r>
                    <m:r>
                      <a:rPr lang="nl-NL" sz="1100" b="0" i="1">
                        <a:latin typeface="Cambria Math" panose="02040503050406030204" pitchFamily="18" charset="0"/>
                      </a:rPr>
                      <m:t>=1:</m:t>
                    </m:r>
                    <m:r>
                      <a:rPr lang="nl-NL" sz="1100" b="0" i="1">
                        <a:latin typeface="Cambria Math" panose="02040503050406030204" pitchFamily="18" charset="0"/>
                      </a:rPr>
                      <m:t>𝑃</m:t>
                    </m:r>
                  </m:oMath>
                </m:oMathPara>
              </a14:m>
              <a:endParaRPr lang="nl-NL" sz="1100"/>
            </a:p>
          </xdr:txBody>
        </xdr:sp>
      </mc:Choice>
      <mc:Fallback xmlns="">
        <xdr:sp macro="" textlink="">
          <xdr:nvSpPr>
            <xdr:cNvPr id="6" name="Tekstvak 5">
              <a:extLst>
                <a:ext uri="{FF2B5EF4-FFF2-40B4-BE49-F238E27FC236}">
                  <a16:creationId xmlns:a16="http://schemas.microsoft.com/office/drawing/2014/main" id="{DAE03787-93B3-4294-B4E6-F5AC87F3656E}"/>
                </a:ext>
              </a:extLst>
            </xdr:cNvPr>
            <xdr:cNvSpPr txBox="1"/>
          </xdr:nvSpPr>
          <xdr:spPr>
            <a:xfrm>
              <a:off x="5543550" y="2219325"/>
              <a:ext cx="532582" cy="1737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nl-NL" sz="1100" b="0" i="0">
                  <a:latin typeface="Cambria Math" panose="02040503050406030204" pitchFamily="18" charset="0"/>
                </a:rPr>
                <a:t>𝑉=1:𝑃</a:t>
              </a:r>
              <a:endParaRPr lang="nl-NL" sz="1100"/>
            </a:p>
          </xdr:txBody>
        </xdr:sp>
      </mc:Fallback>
    </mc:AlternateContent>
    <xdr:clientData/>
  </xdr:oneCellAnchor>
  <xdr:oneCellAnchor>
    <xdr:from>
      <xdr:col>8</xdr:col>
      <xdr:colOff>161925</xdr:colOff>
      <xdr:row>34</xdr:row>
      <xdr:rowOff>66675</xdr:rowOff>
    </xdr:from>
    <xdr:ext cx="1086323" cy="17376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kstvak 6">
              <a:extLst>
                <a:ext uri="{FF2B5EF4-FFF2-40B4-BE49-F238E27FC236}">
                  <a16:creationId xmlns:a16="http://schemas.microsoft.com/office/drawing/2014/main" id="{E5F153C3-A5C6-4FE0-9F3D-F6B5BD367B1D}"/>
                </a:ext>
              </a:extLst>
            </xdr:cNvPr>
            <xdr:cNvSpPr txBox="1"/>
          </xdr:nvSpPr>
          <xdr:spPr>
            <a:xfrm>
              <a:off x="5543550" y="2638425"/>
              <a:ext cx="1086323" cy="1737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nl-NL" sz="1100" b="0" i="1">
                        <a:latin typeface="Cambria Math" panose="02040503050406030204" pitchFamily="18" charset="0"/>
                      </a:rPr>
                      <m:t>𝑉</m:t>
                    </m:r>
                    <m:r>
                      <a:rPr lang="nl-NL" sz="1100" b="0" i="1">
                        <a:latin typeface="Cambria Math" panose="02040503050406030204" pitchFamily="18" charset="0"/>
                      </a:rPr>
                      <m:t>&lt;1−</m:t>
                    </m:r>
                    <m:r>
                      <a:rPr lang="nl-NL" sz="1100" b="0" i="1">
                        <a:latin typeface="Cambria Math" panose="02040503050406030204" pitchFamily="18" charset="0"/>
                      </a:rPr>
                      <m:t>𝑀</m:t>
                    </m:r>
                    <m:r>
                      <a:rPr lang="nl-NL" sz="1100" b="0" i="1">
                        <a:latin typeface="Cambria Math" panose="02040503050406030204" pitchFamily="18" charset="0"/>
                      </a:rPr>
                      <m:t>:</m:t>
                    </m:r>
                    <m:r>
                      <a:rPr lang="nl-NL" sz="1100" b="0" i="1">
                        <a:latin typeface="Cambria Math" panose="02040503050406030204" pitchFamily="18" charset="0"/>
                      </a:rPr>
                      <m:t>𝑃</m:t>
                    </m:r>
                    <m:r>
                      <a:rPr lang="nl-NL" sz="1100" b="0" i="1">
                        <a:latin typeface="Cambria Math" panose="02040503050406030204" pitchFamily="18" charset="0"/>
                      </a:rPr>
                      <m:t>=0</m:t>
                    </m:r>
                  </m:oMath>
                </m:oMathPara>
              </a14:m>
              <a:endParaRPr lang="nl-NL" sz="1100"/>
            </a:p>
          </xdr:txBody>
        </xdr:sp>
      </mc:Choice>
      <mc:Fallback xmlns="">
        <xdr:sp macro="" textlink="">
          <xdr:nvSpPr>
            <xdr:cNvPr id="7" name="Tekstvak 6">
              <a:extLst>
                <a:ext uri="{FF2B5EF4-FFF2-40B4-BE49-F238E27FC236}">
                  <a16:creationId xmlns:a16="http://schemas.microsoft.com/office/drawing/2014/main" id="{E5F153C3-A5C6-4FE0-9F3D-F6B5BD367B1D}"/>
                </a:ext>
              </a:extLst>
            </xdr:cNvPr>
            <xdr:cNvSpPr txBox="1"/>
          </xdr:nvSpPr>
          <xdr:spPr>
            <a:xfrm>
              <a:off x="5543550" y="2638425"/>
              <a:ext cx="1086323" cy="1737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nl-NL" sz="1100" b="0" i="0">
                  <a:latin typeface="Cambria Math" panose="02040503050406030204" pitchFamily="18" charset="0"/>
                </a:rPr>
                <a:t>𝑉&lt;1−𝑀:𝑃=0</a:t>
              </a:r>
              <a:endParaRPr lang="nl-NL" sz="1100"/>
            </a:p>
          </xdr:txBody>
        </xdr:sp>
      </mc:Fallback>
    </mc:AlternateContent>
    <xdr:clientData/>
  </xdr:oneCellAnchor>
  <xdr:oneCellAnchor>
    <xdr:from>
      <xdr:col>10</xdr:col>
      <xdr:colOff>457200</xdr:colOff>
      <xdr:row>36</xdr:row>
      <xdr:rowOff>66675</xdr:rowOff>
    </xdr:from>
    <xdr:ext cx="1930144" cy="38036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kstvak 7">
              <a:extLst>
                <a:ext uri="{FF2B5EF4-FFF2-40B4-BE49-F238E27FC236}">
                  <a16:creationId xmlns:a16="http://schemas.microsoft.com/office/drawing/2014/main" id="{EDEEC9FA-3300-46A1-AB70-52C29CF5687E}"/>
                </a:ext>
              </a:extLst>
            </xdr:cNvPr>
            <xdr:cNvSpPr txBox="1"/>
          </xdr:nvSpPr>
          <xdr:spPr>
            <a:xfrm>
              <a:off x="7058025" y="8343900"/>
              <a:ext cx="1930144" cy="38036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nl-NL" sz="1100" b="0" i="1">
                        <a:latin typeface="Cambria Math" panose="02040503050406030204" pitchFamily="18" charset="0"/>
                      </a:rPr>
                      <m:t>𝑉</m:t>
                    </m:r>
                    <m:r>
                      <a:rPr lang="nl-NL" sz="1100" b="0" i="1">
                        <a:latin typeface="Cambria Math" panose="02040503050406030204" pitchFamily="18" charset="0"/>
                      </a:rPr>
                      <m:t>&lt;1:</m:t>
                    </m:r>
                    <m:r>
                      <a:rPr lang="nl-NL" sz="1100" b="0" i="1">
                        <a:latin typeface="Cambria Math" panose="02040503050406030204" pitchFamily="18" charset="0"/>
                      </a:rPr>
                      <m:t>𝑃</m:t>
                    </m:r>
                    <m:r>
                      <a:rPr lang="nl-NL" sz="1100" b="0" i="1">
                        <a:latin typeface="Cambria Math" panose="02040503050406030204" pitchFamily="18" charset="0"/>
                      </a:rPr>
                      <m:t>∗1−(</m:t>
                    </m:r>
                    <m:d>
                      <m:dPr>
                        <m:ctrlPr>
                          <a:rPr lang="nl-NL" sz="1100" b="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nl-NL" sz="1100" b="0" i="1">
                            <a:latin typeface="Cambria Math" panose="02040503050406030204" pitchFamily="18" charset="0"/>
                          </a:rPr>
                          <m:t>1−</m:t>
                        </m:r>
                        <m:r>
                          <a:rPr lang="nl-NL" sz="1100" b="0" i="1">
                            <a:latin typeface="Cambria Math" panose="02040503050406030204" pitchFamily="18" charset="0"/>
                          </a:rPr>
                          <m:t>𝑉</m:t>
                        </m:r>
                      </m:e>
                    </m:d>
                    <m:r>
                      <a:rPr lang="nl-NL" sz="1100" b="0" i="1">
                        <a:latin typeface="Cambria Math" panose="02040503050406030204" pitchFamily="18" charset="0"/>
                      </a:rPr>
                      <m:t>∗</m:t>
                    </m:r>
                    <m:d>
                      <m:dPr>
                        <m:ctrlPr>
                          <a:rPr lang="nl-NL" sz="1100" b="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nl-NL" sz="1100" b="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nl-NL" sz="1100" b="0" i="1">
                                <a:latin typeface="Cambria Math" panose="02040503050406030204" pitchFamily="18" charset="0"/>
                              </a:rPr>
                              <m:t>1</m:t>
                            </m:r>
                          </m:num>
                          <m:den>
                            <m:r>
                              <a:rPr lang="nl-NL" sz="1100" b="0" i="1">
                                <a:latin typeface="Cambria Math" panose="02040503050406030204" pitchFamily="18" charset="0"/>
                              </a:rPr>
                              <m:t>𝑀</m:t>
                            </m:r>
                          </m:den>
                        </m:f>
                      </m:e>
                    </m:d>
                    <m:r>
                      <a:rPr lang="nl-NL" sz="1100" b="0" i="1">
                        <a:latin typeface="Cambria Math" panose="02040503050406030204" pitchFamily="18" charset="0"/>
                      </a:rPr>
                      <m:t>) </m:t>
                    </m:r>
                  </m:oMath>
                </m:oMathPara>
              </a14:m>
              <a:endParaRPr lang="nl-NL" sz="1100"/>
            </a:p>
          </xdr:txBody>
        </xdr:sp>
      </mc:Choice>
      <mc:Fallback xmlns="">
        <xdr:sp macro="" textlink="">
          <xdr:nvSpPr>
            <xdr:cNvPr id="8" name="Tekstvak 7">
              <a:extLst>
                <a:ext uri="{FF2B5EF4-FFF2-40B4-BE49-F238E27FC236}">
                  <a16:creationId xmlns:a16="http://schemas.microsoft.com/office/drawing/2014/main" id="{EDEEC9FA-3300-46A1-AB70-52C29CF5687E}"/>
                </a:ext>
              </a:extLst>
            </xdr:cNvPr>
            <xdr:cNvSpPr txBox="1"/>
          </xdr:nvSpPr>
          <xdr:spPr>
            <a:xfrm>
              <a:off x="7058025" y="8343900"/>
              <a:ext cx="1930144" cy="38036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nl-NL" sz="1100" b="0" i="0">
                  <a:latin typeface="Cambria Math" panose="02040503050406030204" pitchFamily="18" charset="0"/>
                </a:rPr>
                <a:t>𝑉&lt;1:𝑃∗1−((1−𝑉)∗(1/𝑀)) </a:t>
              </a:r>
              <a:endParaRPr lang="nl-NL" sz="11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57</xdr:row>
      <xdr:rowOff>14287</xdr:rowOff>
    </xdr:from>
    <xdr:ext cx="1648593" cy="17376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kstvak 1">
              <a:extLst>
                <a:ext uri="{FF2B5EF4-FFF2-40B4-BE49-F238E27FC236}">
                  <a16:creationId xmlns:a16="http://schemas.microsoft.com/office/drawing/2014/main" id="{02ECBFF5-FCCC-78A1-CC94-AEA978F658F0}"/>
                </a:ext>
              </a:extLst>
            </xdr:cNvPr>
            <xdr:cNvSpPr txBox="1"/>
          </xdr:nvSpPr>
          <xdr:spPr>
            <a:xfrm>
              <a:off x="57150" y="2157412"/>
              <a:ext cx="1648593" cy="1737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nl-NL" sz="1100" b="0" i="1">
                        <a:latin typeface="Cambria Math" panose="02040503050406030204" pitchFamily="18" charset="0"/>
                      </a:rPr>
                      <m:t>𝑃</m:t>
                    </m:r>
                    <m:r>
                      <a:rPr lang="nl-NL" sz="11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nl-NL" sz="1100" b="0" i="1">
                        <a:latin typeface="Cambria Math" panose="02040503050406030204" pitchFamily="18" charset="0"/>
                      </a:rPr>
                      <m:t>𝐿</m:t>
                    </m:r>
                    <m:r>
                      <a:rPr lang="nl-NL" sz="1100" b="0" i="1">
                        <a:latin typeface="Cambria Math" panose="02040503050406030204" pitchFamily="18" charset="0"/>
                      </a:rPr>
                      <m:t>∗(</m:t>
                    </m:r>
                    <m:d>
                      <m:dPr>
                        <m:ctrlPr>
                          <a:rPr lang="nl-NL" sz="1100" b="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nl-NL" sz="1100" b="0" i="1">
                            <a:latin typeface="Cambria Math" panose="02040503050406030204" pitchFamily="18" charset="0"/>
                          </a:rPr>
                          <m:t>100%−</m:t>
                        </m:r>
                        <m:r>
                          <a:rPr lang="nl-NL" sz="1100" b="0" i="1">
                            <a:latin typeface="Cambria Math" panose="02040503050406030204" pitchFamily="18" charset="0"/>
                          </a:rPr>
                          <m:t>𝑃𝑝</m:t>
                        </m:r>
                      </m:e>
                    </m:d>
                    <m:r>
                      <a:rPr lang="nl-NL" sz="1100" b="0" i="1">
                        <a:latin typeface="Cambria Math" panose="02040503050406030204" pitchFamily="18" charset="0"/>
                      </a:rPr>
                      <m:t>∗2)</m:t>
                    </m:r>
                  </m:oMath>
                </m:oMathPara>
              </a14:m>
              <a:endParaRPr lang="nl-NL" sz="1100"/>
            </a:p>
          </xdr:txBody>
        </xdr:sp>
      </mc:Choice>
      <mc:Fallback xmlns="">
        <xdr:sp macro="" textlink="">
          <xdr:nvSpPr>
            <xdr:cNvPr id="2" name="Tekstvak 1">
              <a:extLst>
                <a:ext uri="{FF2B5EF4-FFF2-40B4-BE49-F238E27FC236}">
                  <a16:creationId xmlns:a16="http://schemas.microsoft.com/office/drawing/2014/main" id="{02ECBFF5-FCCC-78A1-CC94-AEA978F658F0}"/>
                </a:ext>
              </a:extLst>
            </xdr:cNvPr>
            <xdr:cNvSpPr txBox="1"/>
          </xdr:nvSpPr>
          <xdr:spPr>
            <a:xfrm>
              <a:off x="57150" y="2157412"/>
              <a:ext cx="1648593" cy="1737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nl-NL" sz="1100" b="0" i="0">
                  <a:latin typeface="Cambria Math" panose="02040503050406030204" pitchFamily="18" charset="0"/>
                </a:rPr>
                <a:t>𝑃=𝐿∗((100%−𝑃𝑝)∗2)</a:t>
              </a:r>
              <a:endParaRPr lang="nl-NL" sz="1100"/>
            </a:p>
          </xdr:txBody>
        </xdr:sp>
      </mc:Fallback>
    </mc:AlternateContent>
    <xdr:clientData/>
  </xdr:oneCellAnchor>
  <xdr:oneCellAnchor>
    <xdr:from>
      <xdr:col>3</xdr:col>
      <xdr:colOff>19050</xdr:colOff>
      <xdr:row>57</xdr:row>
      <xdr:rowOff>28575</xdr:rowOff>
    </xdr:from>
    <xdr:ext cx="1034770" cy="172227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44446513-44EA-4D01-9271-C6DF96C0EB4B}"/>
            </a:ext>
          </a:extLst>
        </xdr:cNvPr>
        <xdr:cNvSpPr txBox="1"/>
      </xdr:nvSpPr>
      <xdr:spPr>
        <a:xfrm>
          <a:off x="1952625" y="5314950"/>
          <a:ext cx="103477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nl-NL" sz="1100"/>
            <a:t>Stp = Lp - 100%</a:t>
          </a:r>
          <a:r>
            <a:rPr lang="nl-NL" sz="1100" baseline="0"/>
            <a:t> / 5</a:t>
          </a:r>
          <a:endParaRPr lang="nl-NL" sz="1100"/>
        </a:p>
      </xdr:txBody>
    </xdr:sp>
    <xdr:clientData/>
  </xdr:oneCellAnchor>
  <xdr:oneCellAnchor>
    <xdr:from>
      <xdr:col>3</xdr:col>
      <xdr:colOff>0</xdr:colOff>
      <xdr:row>61</xdr:row>
      <xdr:rowOff>0</xdr:rowOff>
    </xdr:from>
    <xdr:ext cx="809132" cy="17376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kstvak 3">
              <a:extLst>
                <a:ext uri="{FF2B5EF4-FFF2-40B4-BE49-F238E27FC236}">
                  <a16:creationId xmlns:a16="http://schemas.microsoft.com/office/drawing/2014/main" id="{F22D7CDA-13C0-4AF5-8105-7B9FD4D04577}"/>
                </a:ext>
              </a:extLst>
            </xdr:cNvPr>
            <xdr:cNvSpPr txBox="1"/>
          </xdr:nvSpPr>
          <xdr:spPr>
            <a:xfrm>
              <a:off x="1933575" y="9286875"/>
              <a:ext cx="809132" cy="1737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nl-NL" sz="1100" b="0" i="1">
                        <a:latin typeface="Cambria Math" panose="02040503050406030204" pitchFamily="18" charset="0"/>
                      </a:rPr>
                      <m:t>𝑃𝑓</m:t>
                    </m:r>
                    <m:r>
                      <a:rPr lang="nl-NL" sz="11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nl-NL" sz="1100" b="0" i="1">
                        <a:latin typeface="Cambria Math" panose="02040503050406030204" pitchFamily="18" charset="0"/>
                      </a:rPr>
                      <m:t>𝑃</m:t>
                    </m:r>
                    <m:r>
                      <a:rPr lang="nl-NL" sz="1100" b="0" i="1">
                        <a:latin typeface="Cambria Math" panose="02040503050406030204" pitchFamily="18" charset="0"/>
                      </a:rPr>
                      <m:t>∗</m:t>
                    </m:r>
                    <m:r>
                      <a:rPr lang="nl-NL" sz="1100" b="0" i="1">
                        <a:latin typeface="Cambria Math" panose="02040503050406030204" pitchFamily="18" charset="0"/>
                      </a:rPr>
                      <m:t>𝑃𝑚</m:t>
                    </m:r>
                  </m:oMath>
                </m:oMathPara>
              </a14:m>
              <a:endParaRPr lang="nl-NL" sz="1100"/>
            </a:p>
          </xdr:txBody>
        </xdr:sp>
      </mc:Choice>
      <mc:Fallback xmlns="">
        <xdr:sp macro="" textlink="">
          <xdr:nvSpPr>
            <xdr:cNvPr id="4" name="Tekstvak 3">
              <a:extLst>
                <a:ext uri="{FF2B5EF4-FFF2-40B4-BE49-F238E27FC236}">
                  <a16:creationId xmlns:a16="http://schemas.microsoft.com/office/drawing/2014/main" id="{F22D7CDA-13C0-4AF5-8105-7B9FD4D04577}"/>
                </a:ext>
              </a:extLst>
            </xdr:cNvPr>
            <xdr:cNvSpPr txBox="1"/>
          </xdr:nvSpPr>
          <xdr:spPr>
            <a:xfrm>
              <a:off x="1933575" y="9286875"/>
              <a:ext cx="809132" cy="1737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nl-NL" sz="1100" b="0" i="0">
                  <a:latin typeface="Cambria Math" panose="02040503050406030204" pitchFamily="18" charset="0"/>
                </a:rPr>
                <a:t>𝑃𝑓=𝑃∗𝑃𝑚</a:t>
              </a:r>
              <a:endParaRPr lang="nl-NL" sz="1100"/>
            </a:p>
          </xdr:txBody>
        </xdr:sp>
      </mc:Fallback>
    </mc:AlternateContent>
    <xdr:clientData/>
  </xdr:oneCellAnchor>
  <xdr:oneCellAnchor>
    <xdr:from>
      <xdr:col>0</xdr:col>
      <xdr:colOff>95250</xdr:colOff>
      <xdr:row>56</xdr:row>
      <xdr:rowOff>19050</xdr:rowOff>
    </xdr:from>
    <xdr:ext cx="3867597" cy="172227"/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6D90A214-0D6E-48AC-ABAD-3A33EAB8F082}"/>
            </a:ext>
          </a:extLst>
        </xdr:cNvPr>
        <xdr:cNvSpPr txBox="1"/>
      </xdr:nvSpPr>
      <xdr:spPr>
        <a:xfrm>
          <a:off x="95250" y="8924925"/>
          <a:ext cx="3867597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nl-NL" sz="1100"/>
            <a:t>L</a:t>
          </a:r>
          <a:r>
            <a:rPr lang="nl-NL" sz="1100" baseline="0"/>
            <a:t>= Maximum punten behaalbaar / Aantal Elementen / Aantal Samples</a:t>
          </a:r>
          <a:endParaRPr lang="nl-NL" sz="1100"/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F8E9C-368F-4ED2-B60B-2EAC794E4A0A}">
  <dimension ref="A1:BE40"/>
  <sheetViews>
    <sheetView workbookViewId="0">
      <selection activeCell="H4" sqref="H4"/>
    </sheetView>
  </sheetViews>
  <sheetFormatPr defaultRowHeight="14.45"/>
  <cols>
    <col min="1" max="1" width="9.140625" style="29"/>
    <col min="2" max="2" width="12.7109375" bestFit="1" customWidth="1"/>
    <col min="3" max="3" width="9.140625" style="10"/>
    <col min="6" max="6" width="9.140625" style="69"/>
    <col min="7" max="7" width="16.140625" style="29" bestFit="1" customWidth="1"/>
    <col min="8" max="8" width="9.140625" style="10"/>
    <col min="9" max="9" width="13.42578125" bestFit="1" customWidth="1"/>
    <col min="11" max="11" width="13.42578125" bestFit="1" customWidth="1"/>
    <col min="13" max="13" width="9.140625" customWidth="1"/>
  </cols>
  <sheetData>
    <row r="1" spans="1:57" s="14" customFormat="1">
      <c r="A1" s="15" t="s">
        <v>0</v>
      </c>
      <c r="B1" s="16"/>
      <c r="C1" s="13"/>
      <c r="D1" s="16"/>
      <c r="E1" s="16" t="s">
        <v>1</v>
      </c>
      <c r="F1" s="16" t="s">
        <v>2</v>
      </c>
      <c r="G1" s="31" t="s">
        <v>3</v>
      </c>
      <c r="H1" s="32"/>
      <c r="K1" s="51"/>
      <c r="L1" s="36" t="s">
        <v>4</v>
      </c>
      <c r="M1" s="52" t="str" cm="1">
        <f t="array" ref="M1:AR1">_xlfn.WRAPCOLS(A3:A34,1)</f>
        <v>Ag</v>
      </c>
      <c r="N1" s="52" t="str">
        <v>Al</v>
      </c>
      <c r="O1" s="52" t="str">
        <v>As</v>
      </c>
      <c r="P1" s="52" t="str">
        <v>B</v>
      </c>
      <c r="Q1" s="52" t="str">
        <v>Ba</v>
      </c>
      <c r="R1" s="52" t="str">
        <v>Be</v>
      </c>
      <c r="S1" s="52" t="str">
        <v>Bi</v>
      </c>
      <c r="T1" s="52" t="str">
        <v>Ca</v>
      </c>
      <c r="U1" s="52" t="str">
        <v>Cd</v>
      </c>
      <c r="V1" s="52" t="str">
        <v>Co</v>
      </c>
      <c r="W1" s="52" t="str">
        <v>Cr</v>
      </c>
      <c r="X1" s="52" t="str">
        <v>Cu</v>
      </c>
      <c r="Y1" s="52" t="str">
        <v>Fe</v>
      </c>
      <c r="Z1" s="52" t="str">
        <v>Hg</v>
      </c>
      <c r="AA1" s="52" t="str">
        <v>La</v>
      </c>
      <c r="AB1" s="52" t="str">
        <v>Li</v>
      </c>
      <c r="AC1" s="52" t="str">
        <v>Mg</v>
      </c>
      <c r="AD1" s="52" t="str">
        <v>Mn</v>
      </c>
      <c r="AE1" s="52" t="str">
        <v>Mo</v>
      </c>
      <c r="AF1" s="52" t="str">
        <v>Na</v>
      </c>
      <c r="AG1" s="52" t="str">
        <v>Ni</v>
      </c>
      <c r="AH1" s="52" t="str">
        <v>Pb</v>
      </c>
      <c r="AI1" s="52" t="str">
        <v>Sb</v>
      </c>
      <c r="AJ1" s="52" t="str">
        <v>Se</v>
      </c>
      <c r="AK1" s="52" t="str">
        <v>Sn</v>
      </c>
      <c r="AL1" s="52" t="str">
        <v>Sr</v>
      </c>
      <c r="AM1" s="52" t="str">
        <v>Te</v>
      </c>
      <c r="AN1" s="52" t="str">
        <v>Th</v>
      </c>
      <c r="AO1" s="52" t="str">
        <v>Tl</v>
      </c>
      <c r="AP1" s="52" t="str">
        <v>U</v>
      </c>
      <c r="AQ1" s="52" t="str">
        <v>V</v>
      </c>
      <c r="AR1" s="52" t="str">
        <v>Zn</v>
      </c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3"/>
    </row>
    <row r="2" spans="1:57">
      <c r="A2" s="30" t="s">
        <v>4</v>
      </c>
      <c r="B2" s="30" t="s">
        <v>5</v>
      </c>
      <c r="C2" s="30" t="s">
        <v>6</v>
      </c>
      <c r="D2" s="30" t="s">
        <v>7</v>
      </c>
      <c r="E2" s="70">
        <f>COUNTA(A3:A44)</f>
        <v>32</v>
      </c>
      <c r="F2" s="70">
        <f>E2-SUM(E3:E43)</f>
        <v>27.6</v>
      </c>
      <c r="G2" s="21" t="s">
        <v>8</v>
      </c>
      <c r="H2" s="10">
        <v>200</v>
      </c>
      <c r="K2" s="12" t="s">
        <v>9</v>
      </c>
      <c r="L2" s="38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50"/>
    </row>
    <row r="3" spans="1:57">
      <c r="A3" s="11" t="s">
        <v>10</v>
      </c>
      <c r="B3" s="11" t="s">
        <v>11</v>
      </c>
      <c r="C3" s="11">
        <v>3.0000000000000001E-3</v>
      </c>
      <c r="D3" s="11">
        <f>C3/10</f>
        <v>3.0000000000000003E-4</v>
      </c>
      <c r="E3" s="29"/>
      <c r="F3" s="68">
        <f>IF($E3="",F$2/(E$2-COUNTA(E$3:E$53)),$E3)</f>
        <v>1.0615384615384615</v>
      </c>
      <c r="G3" s="29" t="s">
        <v>12</v>
      </c>
      <c r="H3" s="10">
        <v>100</v>
      </c>
      <c r="K3" s="19" t="s">
        <v>13</v>
      </c>
      <c r="L3" s="37"/>
      <c r="M3">
        <v>0.03</v>
      </c>
      <c r="N3">
        <v>10</v>
      </c>
      <c r="O3">
        <v>1</v>
      </c>
      <c r="P3">
        <v>10</v>
      </c>
      <c r="Q3">
        <v>5</v>
      </c>
      <c r="R3">
        <v>0.3</v>
      </c>
      <c r="S3">
        <v>5</v>
      </c>
      <c r="T3">
        <v>100</v>
      </c>
      <c r="U3">
        <v>0.24</v>
      </c>
      <c r="V3">
        <v>0.66699999999999993</v>
      </c>
      <c r="W3">
        <v>1</v>
      </c>
      <c r="X3">
        <v>1</v>
      </c>
      <c r="Y3">
        <v>50</v>
      </c>
      <c r="Z3">
        <v>0.25</v>
      </c>
      <c r="AA3">
        <v>1</v>
      </c>
      <c r="AB3">
        <v>10</v>
      </c>
      <c r="AC3">
        <v>10</v>
      </c>
      <c r="AD3">
        <v>1</v>
      </c>
      <c r="AE3">
        <v>3</v>
      </c>
      <c r="AF3">
        <v>100</v>
      </c>
      <c r="AG3">
        <v>1</v>
      </c>
      <c r="AH3">
        <v>1</v>
      </c>
      <c r="AI3">
        <v>2</v>
      </c>
      <c r="AJ3">
        <v>0.17</v>
      </c>
      <c r="AK3">
        <v>2</v>
      </c>
      <c r="AL3">
        <v>3</v>
      </c>
      <c r="AM3">
        <v>20</v>
      </c>
      <c r="AN3">
        <v>1</v>
      </c>
      <c r="AO3">
        <v>0.17</v>
      </c>
      <c r="AP3">
        <v>0.6</v>
      </c>
      <c r="AQ3">
        <v>1</v>
      </c>
      <c r="AR3">
        <v>10</v>
      </c>
      <c r="BE3" s="10"/>
    </row>
    <row r="4" spans="1:57">
      <c r="A4" s="11" t="s">
        <v>14</v>
      </c>
      <c r="B4" s="11" t="s">
        <v>15</v>
      </c>
      <c r="C4" s="11">
        <v>1</v>
      </c>
      <c r="D4" s="11">
        <f t="shared" ref="D4:D34" si="0">C4/10</f>
        <v>0.1</v>
      </c>
      <c r="E4" s="29"/>
      <c r="F4" s="68">
        <f t="shared" ref="F4:F34" si="1">IF($E4="",F$2/(E$2-COUNTA(E$3:E$53)),$E4)</f>
        <v>1.0615384615384615</v>
      </c>
      <c r="K4" s="19" t="s">
        <v>16</v>
      </c>
      <c r="L4" s="37"/>
      <c r="M4">
        <v>3.0000000000000001E-3</v>
      </c>
      <c r="N4">
        <v>1</v>
      </c>
      <c r="O4">
        <v>0.1</v>
      </c>
      <c r="P4">
        <v>1</v>
      </c>
      <c r="Q4">
        <v>0.5</v>
      </c>
      <c r="R4">
        <v>0.03</v>
      </c>
      <c r="S4">
        <v>0.5</v>
      </c>
      <c r="T4">
        <v>10</v>
      </c>
      <c r="U4">
        <v>2.4E-2</v>
      </c>
      <c r="V4">
        <v>6.6699999999999995E-2</v>
      </c>
      <c r="W4">
        <v>0.1</v>
      </c>
      <c r="X4">
        <v>0.1</v>
      </c>
      <c r="Y4">
        <v>5</v>
      </c>
      <c r="Z4">
        <v>2.5000000000000001E-2</v>
      </c>
      <c r="AA4">
        <v>0.1</v>
      </c>
      <c r="AB4">
        <v>1</v>
      </c>
      <c r="AC4">
        <v>1</v>
      </c>
      <c r="AD4">
        <v>0.1</v>
      </c>
      <c r="AE4">
        <v>0.3</v>
      </c>
      <c r="AF4">
        <v>10</v>
      </c>
      <c r="AG4">
        <v>0.1</v>
      </c>
      <c r="AH4">
        <v>0.1</v>
      </c>
      <c r="AI4">
        <v>0.2</v>
      </c>
      <c r="AJ4">
        <v>1.7000000000000001E-2</v>
      </c>
      <c r="AK4">
        <v>0.2</v>
      </c>
      <c r="AL4">
        <v>0.3</v>
      </c>
      <c r="AM4">
        <v>2</v>
      </c>
      <c r="AN4">
        <v>0.1</v>
      </c>
      <c r="AO4">
        <v>1.7000000000000001E-2</v>
      </c>
      <c r="AP4">
        <v>0.06</v>
      </c>
      <c r="AQ4">
        <v>0.1</v>
      </c>
      <c r="AR4">
        <v>1</v>
      </c>
      <c r="BE4" s="10"/>
    </row>
    <row r="5" spans="1:57">
      <c r="A5" s="11" t="s">
        <v>17</v>
      </c>
      <c r="B5" s="11" t="s">
        <v>18</v>
      </c>
      <c r="C5" s="11">
        <v>0.1</v>
      </c>
      <c r="D5" s="11">
        <f t="shared" si="0"/>
        <v>0.01</v>
      </c>
      <c r="E5" s="29"/>
      <c r="F5" s="68">
        <f t="shared" si="1"/>
        <v>1.0615384615384615</v>
      </c>
      <c r="K5" s="19" t="s">
        <v>19</v>
      </c>
      <c r="L5" s="37"/>
      <c r="M5">
        <v>3.0000000000000001E-3</v>
      </c>
      <c r="N5">
        <v>1</v>
      </c>
      <c r="O5">
        <v>0.1</v>
      </c>
      <c r="P5">
        <v>1</v>
      </c>
      <c r="Q5">
        <v>0.5</v>
      </c>
      <c r="R5">
        <v>0.03</v>
      </c>
      <c r="S5">
        <v>0.5</v>
      </c>
      <c r="T5">
        <v>10</v>
      </c>
      <c r="U5">
        <v>2.4E-2</v>
      </c>
      <c r="V5">
        <v>6.6699999999999995E-2</v>
      </c>
      <c r="W5">
        <v>0.1</v>
      </c>
      <c r="X5">
        <v>0.1</v>
      </c>
      <c r="Y5">
        <v>5</v>
      </c>
      <c r="Z5">
        <v>2.5000000000000001E-2</v>
      </c>
      <c r="AA5">
        <v>0.1</v>
      </c>
      <c r="AB5">
        <v>1</v>
      </c>
      <c r="AC5">
        <v>1</v>
      </c>
      <c r="AD5">
        <v>0.1</v>
      </c>
      <c r="AE5">
        <v>0.3</v>
      </c>
      <c r="AF5">
        <v>10</v>
      </c>
      <c r="AG5">
        <v>0.1</v>
      </c>
      <c r="AH5">
        <v>0.1</v>
      </c>
      <c r="AI5">
        <v>0.2</v>
      </c>
      <c r="AJ5">
        <v>1.7000000000000001E-2</v>
      </c>
      <c r="AK5">
        <v>0.2</v>
      </c>
      <c r="AL5">
        <v>0.3</v>
      </c>
      <c r="AM5">
        <v>2</v>
      </c>
      <c r="AN5">
        <v>0.1</v>
      </c>
      <c r="AO5">
        <v>1.7000000000000001E-2</v>
      </c>
      <c r="AP5">
        <v>0.06</v>
      </c>
      <c r="AQ5">
        <v>0.1</v>
      </c>
      <c r="AR5">
        <v>1</v>
      </c>
      <c r="BE5" s="10"/>
    </row>
    <row r="6" spans="1:57">
      <c r="A6" s="11" t="s">
        <v>20</v>
      </c>
      <c r="B6" s="11" t="s">
        <v>21</v>
      </c>
      <c r="C6" s="11">
        <v>1</v>
      </c>
      <c r="D6" s="11">
        <f t="shared" si="0"/>
        <v>0.1</v>
      </c>
      <c r="E6" s="29"/>
      <c r="F6" s="68">
        <f t="shared" si="1"/>
        <v>1.0615384615384615</v>
      </c>
      <c r="K6" s="19"/>
      <c r="L6" s="37"/>
      <c r="BE6" s="10"/>
    </row>
    <row r="7" spans="1:57">
      <c r="A7" s="11" t="s">
        <v>22</v>
      </c>
      <c r="B7" s="11" t="s">
        <v>23</v>
      </c>
      <c r="C7" s="11">
        <v>0.5</v>
      </c>
      <c r="D7" s="11">
        <f t="shared" si="0"/>
        <v>0.05</v>
      </c>
      <c r="E7" s="29"/>
      <c r="F7" s="68">
        <f t="shared" si="1"/>
        <v>1.0615384615384615</v>
      </c>
      <c r="K7" s="19"/>
      <c r="L7" s="37"/>
      <c r="BE7" s="10"/>
    </row>
    <row r="8" spans="1:57">
      <c r="A8" s="11" t="s">
        <v>24</v>
      </c>
      <c r="B8" s="11" t="s">
        <v>25</v>
      </c>
      <c r="C8" s="11">
        <v>0.03</v>
      </c>
      <c r="D8" s="11">
        <f t="shared" si="0"/>
        <v>3.0000000000000001E-3</v>
      </c>
      <c r="E8" s="29"/>
      <c r="F8" s="68">
        <f t="shared" si="1"/>
        <v>1.0615384615384615</v>
      </c>
      <c r="K8" s="19"/>
      <c r="L8" s="37"/>
      <c r="BE8" s="10"/>
    </row>
    <row r="9" spans="1:57">
      <c r="A9" s="11" t="s">
        <v>26</v>
      </c>
      <c r="B9" s="11" t="s">
        <v>27</v>
      </c>
      <c r="C9" s="11">
        <v>0.5</v>
      </c>
      <c r="D9" s="11">
        <f t="shared" si="0"/>
        <v>0.05</v>
      </c>
      <c r="E9" s="29"/>
      <c r="F9" s="68">
        <f t="shared" si="1"/>
        <v>1.0615384615384615</v>
      </c>
      <c r="K9" s="19"/>
      <c r="L9" s="37"/>
      <c r="BE9" s="10"/>
    </row>
    <row r="10" spans="1:57">
      <c r="A10" s="11" t="s">
        <v>28</v>
      </c>
      <c r="B10" s="11" t="s">
        <v>29</v>
      </c>
      <c r="C10" s="11">
        <v>10</v>
      </c>
      <c r="D10" s="11">
        <f t="shared" si="0"/>
        <v>1</v>
      </c>
      <c r="E10" s="29">
        <v>0.1</v>
      </c>
      <c r="F10" s="68">
        <f t="shared" si="1"/>
        <v>0.1</v>
      </c>
      <c r="K10" s="19"/>
      <c r="L10" s="37"/>
      <c r="BE10" s="10"/>
    </row>
    <row r="11" spans="1:57">
      <c r="A11" s="11" t="s">
        <v>30</v>
      </c>
      <c r="B11" s="11" t="s">
        <v>31</v>
      </c>
      <c r="C11" s="11">
        <v>2.4E-2</v>
      </c>
      <c r="D11" s="11">
        <f t="shared" si="0"/>
        <v>2.4000000000000002E-3</v>
      </c>
      <c r="E11" s="29"/>
      <c r="F11" s="68">
        <f t="shared" si="1"/>
        <v>1.0615384615384615</v>
      </c>
      <c r="K11" s="19"/>
      <c r="L11" s="37"/>
      <c r="BE11" s="10"/>
    </row>
    <row r="12" spans="1:57">
      <c r="A12" s="11" t="s">
        <v>32</v>
      </c>
      <c r="B12" s="11" t="s">
        <v>33</v>
      </c>
      <c r="C12" s="11">
        <v>6.6699999999999995E-2</v>
      </c>
      <c r="D12" s="11">
        <f t="shared" si="0"/>
        <v>6.6699999999999997E-3</v>
      </c>
      <c r="E12" s="29"/>
      <c r="F12" s="68">
        <f t="shared" si="1"/>
        <v>1.0615384615384615</v>
      </c>
      <c r="K12" s="19"/>
      <c r="L12" s="37"/>
      <c r="BE12" s="10"/>
    </row>
    <row r="13" spans="1:57">
      <c r="A13" s="11" t="s">
        <v>34</v>
      </c>
      <c r="B13" s="11" t="s">
        <v>35</v>
      </c>
      <c r="C13" s="11">
        <v>0.1</v>
      </c>
      <c r="D13" s="11">
        <f t="shared" si="0"/>
        <v>0.01</v>
      </c>
      <c r="E13" s="29"/>
      <c r="F13" s="68">
        <f t="shared" si="1"/>
        <v>1.0615384615384615</v>
      </c>
      <c r="K13" s="19"/>
      <c r="L13" s="37"/>
      <c r="BE13" s="10"/>
    </row>
    <row r="14" spans="1:57">
      <c r="A14" s="11" t="s">
        <v>36</v>
      </c>
      <c r="B14" s="11" t="s">
        <v>37</v>
      </c>
      <c r="C14" s="11">
        <v>0.1</v>
      </c>
      <c r="D14" s="11">
        <f t="shared" si="0"/>
        <v>0.01</v>
      </c>
      <c r="E14" s="29"/>
      <c r="F14" s="68">
        <f t="shared" si="1"/>
        <v>1.0615384615384615</v>
      </c>
      <c r="K14" s="19"/>
      <c r="L14" s="37"/>
      <c r="BE14" s="10"/>
    </row>
    <row r="15" spans="1:57">
      <c r="A15" s="11" t="s">
        <v>38</v>
      </c>
      <c r="B15" s="11" t="s">
        <v>39</v>
      </c>
      <c r="C15" s="11">
        <v>5</v>
      </c>
      <c r="D15" s="11">
        <f t="shared" si="0"/>
        <v>0.5</v>
      </c>
      <c r="E15" s="29">
        <v>0.1</v>
      </c>
      <c r="F15" s="68">
        <f t="shared" si="1"/>
        <v>0.1</v>
      </c>
      <c r="K15" s="19"/>
      <c r="L15" s="37"/>
      <c r="BE15" s="10"/>
    </row>
    <row r="16" spans="1:57">
      <c r="A16" s="11" t="s">
        <v>40</v>
      </c>
      <c r="B16" s="11" t="s">
        <v>41</v>
      </c>
      <c r="C16" s="11">
        <v>2.5000000000000001E-2</v>
      </c>
      <c r="D16" s="11">
        <f t="shared" si="0"/>
        <v>2.5000000000000001E-3</v>
      </c>
      <c r="E16" s="29">
        <v>2</v>
      </c>
      <c r="F16" s="68">
        <f t="shared" si="1"/>
        <v>2</v>
      </c>
      <c r="K16" s="19"/>
      <c r="L16" s="37"/>
      <c r="BE16" s="10"/>
    </row>
    <row r="17" spans="1:57">
      <c r="A17" s="11" t="s">
        <v>42</v>
      </c>
      <c r="B17" s="11" t="s">
        <v>43</v>
      </c>
      <c r="C17" s="11">
        <v>0.1</v>
      </c>
      <c r="D17" s="11">
        <f t="shared" si="0"/>
        <v>0.01</v>
      </c>
      <c r="E17" s="29"/>
      <c r="F17" s="68">
        <f t="shared" si="1"/>
        <v>1.0615384615384615</v>
      </c>
      <c r="K17" s="19"/>
      <c r="L17" s="37"/>
      <c r="BE17" s="10"/>
    </row>
    <row r="18" spans="1:57">
      <c r="A18" s="11" t="s">
        <v>44</v>
      </c>
      <c r="B18" s="11" t="s">
        <v>45</v>
      </c>
      <c r="C18" s="11">
        <v>1</v>
      </c>
      <c r="D18" s="11">
        <f t="shared" si="0"/>
        <v>0.1</v>
      </c>
      <c r="E18" s="29"/>
      <c r="F18" s="68">
        <f t="shared" si="1"/>
        <v>1.0615384615384615</v>
      </c>
      <c r="K18" s="19"/>
      <c r="L18" s="37"/>
      <c r="BE18" s="10"/>
    </row>
    <row r="19" spans="1:57">
      <c r="A19" s="11" t="s">
        <v>46</v>
      </c>
      <c r="B19" s="11" t="s">
        <v>47</v>
      </c>
      <c r="C19" s="11">
        <v>1</v>
      </c>
      <c r="D19" s="11">
        <f t="shared" si="0"/>
        <v>0.1</v>
      </c>
      <c r="E19" s="29">
        <v>0.1</v>
      </c>
      <c r="F19" s="68">
        <f t="shared" si="1"/>
        <v>0.1</v>
      </c>
      <c r="K19" s="19"/>
      <c r="L19" s="37"/>
      <c r="BE19" s="10"/>
    </row>
    <row r="20" spans="1:57">
      <c r="A20" s="11" t="s">
        <v>48</v>
      </c>
      <c r="B20" s="11" t="s">
        <v>49</v>
      </c>
      <c r="C20" s="11">
        <v>0.1</v>
      </c>
      <c r="D20" s="11">
        <f t="shared" si="0"/>
        <v>0.01</v>
      </c>
      <c r="E20" s="29"/>
      <c r="F20" s="68">
        <f t="shared" si="1"/>
        <v>1.0615384615384615</v>
      </c>
      <c r="K20" s="19"/>
      <c r="L20" s="37"/>
      <c r="BE20" s="10"/>
    </row>
    <row r="21" spans="1:57">
      <c r="A21" s="11" t="s">
        <v>50</v>
      </c>
      <c r="B21" s="11" t="s">
        <v>51</v>
      </c>
      <c r="C21" s="11">
        <v>0.3</v>
      </c>
      <c r="D21" s="11">
        <f t="shared" si="0"/>
        <v>0.03</v>
      </c>
      <c r="E21" s="29"/>
      <c r="F21" s="68">
        <f t="shared" si="1"/>
        <v>1.0615384615384615</v>
      </c>
      <c r="K21" s="19"/>
      <c r="L21" s="37"/>
      <c r="BE21" s="10"/>
    </row>
    <row r="22" spans="1:57">
      <c r="A22" s="11" t="s">
        <v>52</v>
      </c>
      <c r="B22" s="11" t="s">
        <v>53</v>
      </c>
      <c r="C22" s="11">
        <v>10</v>
      </c>
      <c r="D22" s="11">
        <f t="shared" si="0"/>
        <v>1</v>
      </c>
      <c r="E22" s="29">
        <v>0.1</v>
      </c>
      <c r="F22" s="68">
        <f t="shared" si="1"/>
        <v>0.1</v>
      </c>
      <c r="K22" s="19"/>
      <c r="L22" s="37"/>
      <c r="BE22" s="10"/>
    </row>
    <row r="23" spans="1:57">
      <c r="A23" s="11" t="s">
        <v>54</v>
      </c>
      <c r="B23" s="11" t="s">
        <v>55</v>
      </c>
      <c r="C23" s="11">
        <v>0.1</v>
      </c>
      <c r="D23" s="11">
        <f t="shared" si="0"/>
        <v>0.01</v>
      </c>
      <c r="E23" s="29"/>
      <c r="F23" s="68">
        <f t="shared" si="1"/>
        <v>1.0615384615384615</v>
      </c>
      <c r="K23" s="19"/>
      <c r="L23" s="37"/>
      <c r="BE23" s="10"/>
    </row>
    <row r="24" spans="1:57">
      <c r="A24" s="11" t="s">
        <v>56</v>
      </c>
      <c r="B24" s="11" t="s">
        <v>57</v>
      </c>
      <c r="C24" s="11">
        <v>0.1</v>
      </c>
      <c r="D24" s="11">
        <f t="shared" si="0"/>
        <v>0.01</v>
      </c>
      <c r="E24" s="29"/>
      <c r="F24" s="68">
        <f t="shared" si="1"/>
        <v>1.0615384615384615</v>
      </c>
      <c r="K24" s="19"/>
      <c r="L24" s="37"/>
      <c r="BE24" s="10"/>
    </row>
    <row r="25" spans="1:57">
      <c r="A25" s="11" t="s">
        <v>58</v>
      </c>
      <c r="B25" s="11" t="s">
        <v>59</v>
      </c>
      <c r="C25" s="11">
        <v>0.2</v>
      </c>
      <c r="D25" s="11">
        <f t="shared" si="0"/>
        <v>0.02</v>
      </c>
      <c r="E25" s="29"/>
      <c r="F25" s="68">
        <f t="shared" si="1"/>
        <v>1.0615384615384615</v>
      </c>
      <c r="K25" s="19"/>
      <c r="L25" s="37"/>
      <c r="BE25" s="10"/>
    </row>
    <row r="26" spans="1:57">
      <c r="A26" s="11" t="s">
        <v>60</v>
      </c>
      <c r="B26" s="11" t="s">
        <v>61</v>
      </c>
      <c r="C26" s="11">
        <v>2.5000000000000001E-2</v>
      </c>
      <c r="D26" s="11">
        <f t="shared" si="0"/>
        <v>2.5000000000000001E-3</v>
      </c>
      <c r="E26" s="29">
        <v>2</v>
      </c>
      <c r="F26" s="68">
        <f t="shared" si="1"/>
        <v>2</v>
      </c>
      <c r="K26" s="19"/>
      <c r="L26" s="37"/>
      <c r="BE26" s="10"/>
    </row>
    <row r="27" spans="1:57">
      <c r="A27" s="11" t="s">
        <v>62</v>
      </c>
      <c r="B27" s="11" t="s">
        <v>63</v>
      </c>
      <c r="C27" s="11">
        <v>0.2</v>
      </c>
      <c r="D27" s="11">
        <f t="shared" si="0"/>
        <v>0.02</v>
      </c>
      <c r="E27" s="29"/>
      <c r="F27" s="68">
        <f t="shared" si="1"/>
        <v>1.0615384615384615</v>
      </c>
      <c r="K27" s="19"/>
      <c r="L27" s="37"/>
      <c r="BE27" s="10"/>
    </row>
    <row r="28" spans="1:57">
      <c r="A28" s="11" t="s">
        <v>64</v>
      </c>
      <c r="B28" s="11" t="s">
        <v>65</v>
      </c>
      <c r="C28" s="11">
        <v>0.3</v>
      </c>
      <c r="D28" s="11">
        <f t="shared" si="0"/>
        <v>0.03</v>
      </c>
      <c r="E28" s="29"/>
      <c r="F28" s="68">
        <f t="shared" si="1"/>
        <v>1.0615384615384615</v>
      </c>
      <c r="K28" s="19"/>
      <c r="L28" s="37"/>
      <c r="BE28" s="10"/>
    </row>
    <row r="29" spans="1:57">
      <c r="A29" s="11" t="s">
        <v>66</v>
      </c>
      <c r="B29" s="11" t="s">
        <v>67</v>
      </c>
      <c r="C29" s="11">
        <v>2</v>
      </c>
      <c r="D29" s="11">
        <f t="shared" si="0"/>
        <v>0.2</v>
      </c>
      <c r="E29" s="29"/>
      <c r="F29" s="68">
        <f t="shared" si="1"/>
        <v>1.0615384615384615</v>
      </c>
      <c r="K29" s="19"/>
      <c r="L29" s="37"/>
      <c r="BE29" s="10"/>
    </row>
    <row r="30" spans="1:57">
      <c r="A30" s="11" t="s">
        <v>68</v>
      </c>
      <c r="B30" s="11" t="s">
        <v>69</v>
      </c>
      <c r="C30" s="11">
        <v>0.1</v>
      </c>
      <c r="D30" s="11">
        <f t="shared" si="0"/>
        <v>0.01</v>
      </c>
      <c r="E30" s="29"/>
      <c r="F30" s="68">
        <f t="shared" si="1"/>
        <v>1.0615384615384615</v>
      </c>
      <c r="K30" s="19"/>
      <c r="L30" s="37"/>
      <c r="BE30" s="10"/>
    </row>
    <row r="31" spans="1:57">
      <c r="A31" s="11" t="s">
        <v>70</v>
      </c>
      <c r="B31" s="11" t="s">
        <v>71</v>
      </c>
      <c r="C31" s="11">
        <v>1.7000000000000001E-2</v>
      </c>
      <c r="D31" s="11">
        <f t="shared" si="0"/>
        <v>1.7000000000000001E-3</v>
      </c>
      <c r="E31" s="29"/>
      <c r="F31" s="68">
        <f t="shared" si="1"/>
        <v>1.0615384615384615</v>
      </c>
      <c r="K31" s="19"/>
      <c r="L31" s="37"/>
      <c r="BE31" s="10"/>
    </row>
    <row r="32" spans="1:57">
      <c r="A32" s="11" t="s">
        <v>72</v>
      </c>
      <c r="B32" s="11" t="s">
        <v>73</v>
      </c>
      <c r="C32" s="11">
        <v>0.06</v>
      </c>
      <c r="D32" s="11">
        <f t="shared" si="0"/>
        <v>6.0000000000000001E-3</v>
      </c>
      <c r="E32" s="29"/>
      <c r="F32" s="68">
        <f t="shared" si="1"/>
        <v>1.0615384615384615</v>
      </c>
      <c r="K32" s="19"/>
      <c r="L32" s="37"/>
      <c r="BE32" s="10"/>
    </row>
    <row r="33" spans="1:57">
      <c r="A33" s="11" t="s">
        <v>74</v>
      </c>
      <c r="B33" s="11" t="s">
        <v>75</v>
      </c>
      <c r="C33" s="11">
        <v>0.1</v>
      </c>
      <c r="D33" s="11">
        <f t="shared" si="0"/>
        <v>0.01</v>
      </c>
      <c r="E33" s="29"/>
      <c r="F33" s="68">
        <f t="shared" si="1"/>
        <v>1.0615384615384615</v>
      </c>
      <c r="K33" s="19"/>
      <c r="L33" s="37"/>
      <c r="BE33" s="10"/>
    </row>
    <row r="34" spans="1:57">
      <c r="A34" s="11" t="s">
        <v>76</v>
      </c>
      <c r="B34" s="11" t="s">
        <v>77</v>
      </c>
      <c r="C34" s="11">
        <v>1</v>
      </c>
      <c r="D34" s="11">
        <f t="shared" si="0"/>
        <v>0.1</v>
      </c>
      <c r="F34" s="68">
        <f t="shared" si="1"/>
        <v>1.0615384615384615</v>
      </c>
      <c r="K34" s="19"/>
      <c r="L34" s="37"/>
      <c r="BE34" s="10"/>
    </row>
    <row r="35" spans="1:57">
      <c r="K35" s="19"/>
      <c r="L35" s="37"/>
      <c r="BE35" s="10"/>
    </row>
    <row r="36" spans="1:57">
      <c r="K36" s="19"/>
      <c r="L36" s="37"/>
      <c r="BE36" s="10"/>
    </row>
    <row r="37" spans="1:57">
      <c r="K37" s="19"/>
      <c r="L37" s="37"/>
      <c r="BE37" s="10"/>
    </row>
    <row r="38" spans="1:57">
      <c r="K38" s="19"/>
      <c r="L38" s="37"/>
      <c r="BE38" s="10"/>
    </row>
    <row r="39" spans="1:57">
      <c r="K39" s="19"/>
      <c r="L39" s="37"/>
      <c r="BE39" s="10"/>
    </row>
    <row r="40" spans="1:57">
      <c r="K40" s="20"/>
      <c r="L40" s="54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55"/>
    </row>
  </sheetData>
  <sheetProtection algorithmName="SHA-512" hashValue="pBgr2gEWOM7lzqZmUn9pRMUtmEVipVDwV9jSAxLhDzz/zzxapyCtgilbg75zOsFz29FjkGPxSQ3tbwboo8ITUw==" saltValue="OIng0CVPt0Um6VYWr/p1D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E3B72-96BA-436B-9199-88FF4CBDD2CE}">
  <dimension ref="A1:AV42"/>
  <sheetViews>
    <sheetView workbookViewId="0">
      <selection activeCell="W30" sqref="W30"/>
    </sheetView>
  </sheetViews>
  <sheetFormatPr defaultRowHeight="14.45"/>
  <cols>
    <col min="1" max="1" width="16.7109375" bestFit="1" customWidth="1"/>
    <col min="3" max="3" width="9.140625" customWidth="1"/>
  </cols>
  <sheetData>
    <row r="1" spans="1:48" s="14" customFormat="1">
      <c r="A1" s="43"/>
      <c r="B1" s="44" t="s">
        <v>4</v>
      </c>
      <c r="C1" s="45" t="str">
        <f>IF(BKG!M$1&lt;&gt;"",BKG!M$1,"")</f>
        <v>Ag</v>
      </c>
      <c r="D1" s="45" t="str">
        <f>IF(BKG!N$1&lt;&gt;"",BKG!N$1,"")</f>
        <v>Al</v>
      </c>
      <c r="E1" s="45" t="str">
        <f>IF(BKG!O$1&lt;&gt;"",BKG!O$1,"")</f>
        <v>As</v>
      </c>
      <c r="F1" s="45" t="str">
        <f>IF(BKG!P$1&lt;&gt;"",BKG!P$1,"")</f>
        <v>B</v>
      </c>
      <c r="G1" s="45" t="str">
        <f>IF(BKG!Q$1&lt;&gt;"",BKG!Q$1,"")</f>
        <v>Ba</v>
      </c>
      <c r="H1" s="45" t="str">
        <f>IF(BKG!R$1&lt;&gt;"",BKG!R$1,"")</f>
        <v>Be</v>
      </c>
      <c r="I1" s="45" t="str">
        <f>IF(BKG!S$1&lt;&gt;"",BKG!S$1,"")</f>
        <v>Bi</v>
      </c>
      <c r="J1" s="45" t="str">
        <f>IF(BKG!T$1&lt;&gt;"",BKG!T$1,"")</f>
        <v>Ca</v>
      </c>
      <c r="K1" s="45" t="str">
        <f>IF(BKG!U$1&lt;&gt;"",BKG!U$1,"")</f>
        <v>Cd</v>
      </c>
      <c r="L1" s="45" t="str">
        <f>IF(BKG!V$1&lt;&gt;"",BKG!V$1,"")</f>
        <v>Co</v>
      </c>
      <c r="M1" s="45" t="str">
        <f>IF(BKG!W$1&lt;&gt;"",BKG!W$1,"")</f>
        <v>Cr</v>
      </c>
      <c r="N1" s="45" t="str">
        <f>IF(BKG!X$1&lt;&gt;"",BKG!X$1,"")</f>
        <v>Cu</v>
      </c>
      <c r="O1" s="45" t="str">
        <f>IF(BKG!Y$1&lt;&gt;"",BKG!Y$1,"")</f>
        <v>Fe</v>
      </c>
      <c r="P1" s="45" t="str">
        <f>IF(BKG!Z$1&lt;&gt;"",BKG!Z$1,"")</f>
        <v>Hg</v>
      </c>
      <c r="Q1" s="45" t="str">
        <f>IF(BKG!AA$1&lt;&gt;"",BKG!AA$1,"")</f>
        <v>La</v>
      </c>
      <c r="R1" s="45" t="str">
        <f>IF(BKG!AB$1&lt;&gt;"",BKG!AB$1,"")</f>
        <v>Li</v>
      </c>
      <c r="S1" s="45" t="str">
        <f>IF(BKG!AC$1&lt;&gt;"",BKG!AC$1,"")</f>
        <v>Mg</v>
      </c>
      <c r="T1" s="45" t="str">
        <f>IF(BKG!AD$1&lt;&gt;"",BKG!AD$1,"")</f>
        <v>Mn</v>
      </c>
      <c r="U1" s="45" t="str">
        <f>IF(BKG!AE$1&lt;&gt;"",BKG!AE$1,"")</f>
        <v>Mo</v>
      </c>
      <c r="V1" s="45" t="str">
        <f>IF(BKG!AF$1&lt;&gt;"",BKG!AF$1,"")</f>
        <v>Na</v>
      </c>
      <c r="W1" s="45" t="str">
        <f>IF(BKG!AG$1&lt;&gt;"",BKG!AG$1,"")</f>
        <v>Ni</v>
      </c>
      <c r="X1" s="45" t="str">
        <f>IF(BKG!AH$1&lt;&gt;"",BKG!AH$1,"")</f>
        <v>Pb</v>
      </c>
      <c r="Y1" s="45" t="str">
        <f>IF(BKG!AI$1&lt;&gt;"",BKG!AI$1,"")</f>
        <v>Sb</v>
      </c>
      <c r="Z1" s="45" t="str">
        <f>IF(BKG!AJ$1&lt;&gt;"",BKG!AJ$1,"")</f>
        <v>Se</v>
      </c>
      <c r="AA1" s="45" t="str">
        <f>IF(BKG!AK$1&lt;&gt;"",BKG!AK$1,"")</f>
        <v>Sn</v>
      </c>
      <c r="AB1" s="45" t="str">
        <f>IF(BKG!AL$1&lt;&gt;"",BKG!AL$1,"")</f>
        <v>Sr</v>
      </c>
      <c r="AC1" s="45" t="str">
        <f>IF(BKG!AM$1&lt;&gt;"",BKG!AM$1,"")</f>
        <v>Te</v>
      </c>
      <c r="AD1" s="45" t="str">
        <f>IF(BKG!AN$1&lt;&gt;"",BKG!AN$1,"")</f>
        <v>Th</v>
      </c>
      <c r="AE1" s="45" t="str">
        <f>IF(BKG!AO$1&lt;&gt;"",BKG!AO$1,"")</f>
        <v>Tl</v>
      </c>
      <c r="AF1" s="45" t="str">
        <f>IF(BKG!AP$1&lt;&gt;"",BKG!AP$1,"")</f>
        <v>U</v>
      </c>
      <c r="AG1" s="45" t="str">
        <f>IF(BKG!AQ$1&lt;&gt;"",BKG!AQ$1,"")</f>
        <v>V</v>
      </c>
      <c r="AH1" s="45" t="str">
        <f>IF(BKG!AR$1&lt;&gt;"",BKG!AR$1,"")</f>
        <v>Zn</v>
      </c>
      <c r="AI1" s="45" t="str">
        <f>IF(BKG!AS$1&lt;&gt;"",BKG!AS$1,"")</f>
        <v/>
      </c>
      <c r="AJ1" s="45" t="str">
        <f>IF(BKG!AT$1&lt;&gt;"",BKG!AT$1,"")</f>
        <v/>
      </c>
      <c r="AK1" s="45" t="str">
        <f>IF(BKG!AU$1&lt;&gt;"",BKG!AU$1,"")</f>
        <v/>
      </c>
      <c r="AL1" s="45" t="str">
        <f>IF(BKG!AV$1&lt;&gt;"",BKG!AV$1,"")</f>
        <v/>
      </c>
      <c r="AM1" s="45" t="str">
        <f>IF(BKG!AW$1&lt;&gt;"",BKG!AW$1,"")</f>
        <v/>
      </c>
      <c r="AN1" s="45" t="str">
        <f>IF(BKG!AX$1&lt;&gt;"",BKG!AX$1,"")</f>
        <v/>
      </c>
      <c r="AO1" s="45" t="str">
        <f>IF(BKG!AY$1&lt;&gt;"",BKG!AY$1,"")</f>
        <v/>
      </c>
      <c r="AP1" s="45" t="str">
        <f>IF(BKG!AZ$1&lt;&gt;"",BKG!AZ$1,"")</f>
        <v/>
      </c>
      <c r="AQ1" s="45" t="str">
        <f>IF(BKG!BA$1&lt;&gt;"",BKG!BA$1,"")</f>
        <v/>
      </c>
      <c r="AR1" s="45" t="str">
        <f>IF(BKG!BB$1&lt;&gt;"",BKG!BB$1,"")</f>
        <v/>
      </c>
      <c r="AS1" s="45" t="str">
        <f>IF(BKG!BC$1&lt;&gt;"",BKG!BC$1,"")</f>
        <v/>
      </c>
      <c r="AT1" s="45" t="str">
        <f>IF(BKG!BD$1&lt;&gt;"",BKG!BD$1,"")</f>
        <v/>
      </c>
      <c r="AU1" s="45" t="str">
        <f>IF(BKG!BE$1&lt;&gt;"",BKG!BE$1,"")</f>
        <v/>
      </c>
      <c r="AV1" s="45" t="str">
        <f>IF(BKG!BF$1&lt;&gt;"",BKG!BF$1,"")</f>
        <v/>
      </c>
    </row>
    <row r="2" spans="1:48" s="14" customFormat="1">
      <c r="A2" s="12" t="s">
        <v>9</v>
      </c>
      <c r="B2" s="38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</row>
    <row r="3" spans="1:48" s="14" customFormat="1">
      <c r="A3" s="12" t="s">
        <v>13</v>
      </c>
      <c r="B3" s="38"/>
      <c r="C3" s="14">
        <f>IF(AND(C1&lt;&gt;"",$A3&lt;&gt;""),INDEX('Invoer Samples'!$C$3:$AZ$51,MATCH('Sample Controle'!$A3,'Invoer Samples'!$A$3:$A$51,0),MATCH('Sample Controle'!C1,'Invoer Samples'!$C$1:$AZ$1,0)),"")</f>
        <v>0</v>
      </c>
      <c r="D3" s="14">
        <f>IF(AND(D1&lt;&gt;"",$A3&lt;&gt;""),INDEX('Invoer Samples'!$C$3:$AZ$51,MATCH('Sample Controle'!$A3,'Invoer Samples'!$A$3:$A$51,0),MATCH('Sample Controle'!D1,'Invoer Samples'!$C$1:$AZ$1,0)),"")</f>
        <v>0</v>
      </c>
      <c r="E3" s="14">
        <f>IF(AND(E1&lt;&gt;"",$A3&lt;&gt;""),INDEX('Invoer Samples'!$C$3:$AZ$51,MATCH('Sample Controle'!$A3,'Invoer Samples'!$A$3:$A$51,0),MATCH('Sample Controle'!E1,'Invoer Samples'!$C$1:$AZ$1,0)),"")</f>
        <v>0</v>
      </c>
      <c r="F3" s="14">
        <f>IF(AND(F1&lt;&gt;"",$A3&lt;&gt;""),INDEX('Invoer Samples'!$C$3:$AZ$51,MATCH('Sample Controle'!$A3,'Invoer Samples'!$A$3:$A$51,0),MATCH('Sample Controle'!F1,'Invoer Samples'!$C$1:$AZ$1,0)),"")</f>
        <v>0</v>
      </c>
      <c r="G3" s="14">
        <f>IF(AND(G1&lt;&gt;"",$A3&lt;&gt;""),INDEX('Invoer Samples'!$C$3:$AZ$51,MATCH('Sample Controle'!$A3,'Invoer Samples'!$A$3:$A$51,0),MATCH('Sample Controle'!G1,'Invoer Samples'!$C$1:$AZ$1,0)),"")</f>
        <v>0</v>
      </c>
      <c r="H3" s="14">
        <f>IF(AND(H1&lt;&gt;"",$A3&lt;&gt;""),INDEX('Invoer Samples'!$C$3:$AZ$51,MATCH('Sample Controle'!$A3,'Invoer Samples'!$A$3:$A$51,0),MATCH('Sample Controle'!H1,'Invoer Samples'!$C$1:$AZ$1,0)),"")</f>
        <v>0</v>
      </c>
      <c r="I3" s="14">
        <f>IF(AND(I1&lt;&gt;"",$A3&lt;&gt;""),INDEX('Invoer Samples'!$C$3:$AZ$51,MATCH('Sample Controle'!$A3,'Invoer Samples'!$A$3:$A$51,0),MATCH('Sample Controle'!I1,'Invoer Samples'!$C$1:$AZ$1,0)),"")</f>
        <v>0</v>
      </c>
      <c r="J3" s="14">
        <f>IF(AND(J1&lt;&gt;"",$A3&lt;&gt;""),INDEX('Invoer Samples'!$C$3:$AZ$51,MATCH('Sample Controle'!$A3,'Invoer Samples'!$A$3:$A$51,0),MATCH('Sample Controle'!J1,'Invoer Samples'!$C$1:$AZ$1,0)),"")</f>
        <v>0</v>
      </c>
      <c r="K3" s="14">
        <f>IF(AND(K1&lt;&gt;"",$A3&lt;&gt;""),INDEX('Invoer Samples'!$C$3:$AZ$51,MATCH('Sample Controle'!$A3,'Invoer Samples'!$A$3:$A$51,0),MATCH('Sample Controle'!K1,'Invoer Samples'!$C$1:$AZ$1,0)),"")</f>
        <v>0</v>
      </c>
      <c r="L3" s="14">
        <f>IF(AND(L1&lt;&gt;"",$A3&lt;&gt;""),INDEX('Invoer Samples'!$C$3:$AZ$51,MATCH('Sample Controle'!$A3,'Invoer Samples'!$A$3:$A$51,0),MATCH('Sample Controle'!L1,'Invoer Samples'!$C$1:$AZ$1,0)),"")</f>
        <v>0</v>
      </c>
      <c r="M3" s="14">
        <f>IF(AND(M1&lt;&gt;"",$A3&lt;&gt;""),INDEX('Invoer Samples'!$C$3:$AZ$51,MATCH('Sample Controle'!$A3,'Invoer Samples'!$A$3:$A$51,0),MATCH('Sample Controle'!M1,'Invoer Samples'!$C$1:$AZ$1,0)),"")</f>
        <v>0</v>
      </c>
      <c r="N3" s="14">
        <f>IF(AND(N1&lt;&gt;"",$A3&lt;&gt;""),INDEX('Invoer Samples'!$C$3:$AZ$51,MATCH('Sample Controle'!$A3,'Invoer Samples'!$A$3:$A$51,0),MATCH('Sample Controle'!N1,'Invoer Samples'!$C$1:$AZ$1,0)),"")</f>
        <v>0</v>
      </c>
      <c r="O3" s="14">
        <f>IF(AND(O1&lt;&gt;"",$A3&lt;&gt;""),INDEX('Invoer Samples'!$C$3:$AZ$51,MATCH('Sample Controle'!$A3,'Invoer Samples'!$A$3:$A$51,0),MATCH('Sample Controle'!O1,'Invoer Samples'!$C$1:$AZ$1,0)),"")</f>
        <v>0</v>
      </c>
      <c r="P3" s="14">
        <f>IF(AND(P1&lt;&gt;"",$A3&lt;&gt;""),INDEX('Invoer Samples'!$C$3:$AZ$51,MATCH('Sample Controle'!$A3,'Invoer Samples'!$A$3:$A$51,0),MATCH('Sample Controle'!P1,'Invoer Samples'!$C$1:$AZ$1,0)),"")</f>
        <v>0</v>
      </c>
      <c r="Q3" s="14">
        <f>IF(AND(Q1&lt;&gt;"",$A3&lt;&gt;""),INDEX('Invoer Samples'!$C$3:$AZ$51,MATCH('Sample Controle'!$A3,'Invoer Samples'!$A$3:$A$51,0),MATCH('Sample Controle'!Q1,'Invoer Samples'!$C$1:$AZ$1,0)),"")</f>
        <v>0</v>
      </c>
      <c r="R3" s="14">
        <f>IF(AND(R1&lt;&gt;"",$A3&lt;&gt;""),INDEX('Invoer Samples'!$C$3:$AZ$51,MATCH('Sample Controle'!$A3,'Invoer Samples'!$A$3:$A$51,0),MATCH('Sample Controle'!R1,'Invoer Samples'!$C$1:$AZ$1,0)),"")</f>
        <v>0</v>
      </c>
      <c r="S3" s="14">
        <f>IF(AND(S1&lt;&gt;"",$A3&lt;&gt;""),INDEX('Invoer Samples'!$C$3:$AZ$51,MATCH('Sample Controle'!$A3,'Invoer Samples'!$A$3:$A$51,0),MATCH('Sample Controle'!S1,'Invoer Samples'!$C$1:$AZ$1,0)),"")</f>
        <v>0</v>
      </c>
      <c r="T3" s="14">
        <f>IF(AND(T1&lt;&gt;"",$A3&lt;&gt;""),INDEX('Invoer Samples'!$C$3:$AZ$51,MATCH('Sample Controle'!$A3,'Invoer Samples'!$A$3:$A$51,0),MATCH('Sample Controle'!T1,'Invoer Samples'!$C$1:$AZ$1,0)),"")</f>
        <v>0</v>
      </c>
      <c r="U3" s="14">
        <f>IF(AND(U1&lt;&gt;"",$A3&lt;&gt;""),INDEX('Invoer Samples'!$C$3:$AZ$51,MATCH('Sample Controle'!$A3,'Invoer Samples'!$A$3:$A$51,0),MATCH('Sample Controle'!U1,'Invoer Samples'!$C$1:$AZ$1,0)),"")</f>
        <v>0</v>
      </c>
      <c r="V3" s="14">
        <f>IF(AND(V1&lt;&gt;"",$A3&lt;&gt;""),INDEX('Invoer Samples'!$C$3:$AZ$51,MATCH('Sample Controle'!$A3,'Invoer Samples'!$A$3:$A$51,0),MATCH('Sample Controle'!V1,'Invoer Samples'!$C$1:$AZ$1,0)),"")</f>
        <v>0</v>
      </c>
      <c r="W3" s="14">
        <f>IF(AND(W1&lt;&gt;"",$A3&lt;&gt;""),INDEX('Invoer Samples'!$C$3:$AZ$51,MATCH('Sample Controle'!$A3,'Invoer Samples'!$A$3:$A$51,0),MATCH('Sample Controle'!W1,'Invoer Samples'!$C$1:$AZ$1,0)),"")</f>
        <v>0</v>
      </c>
      <c r="X3" s="14">
        <f>IF(AND(X1&lt;&gt;"",$A3&lt;&gt;""),INDEX('Invoer Samples'!$C$3:$AZ$51,MATCH('Sample Controle'!$A3,'Invoer Samples'!$A$3:$A$51,0),MATCH('Sample Controle'!X1,'Invoer Samples'!$C$1:$AZ$1,0)),"")</f>
        <v>0</v>
      </c>
      <c r="Y3" s="14">
        <f>IF(AND(Y1&lt;&gt;"",$A3&lt;&gt;""),INDEX('Invoer Samples'!$C$3:$AZ$51,MATCH('Sample Controle'!$A3,'Invoer Samples'!$A$3:$A$51,0),MATCH('Sample Controle'!Y1,'Invoer Samples'!$C$1:$AZ$1,0)),"")</f>
        <v>0</v>
      </c>
      <c r="Z3" s="14">
        <f>IF(AND(Z1&lt;&gt;"",$A3&lt;&gt;""),INDEX('Invoer Samples'!$C$3:$AZ$51,MATCH('Sample Controle'!$A3,'Invoer Samples'!$A$3:$A$51,0),MATCH('Sample Controle'!Z1,'Invoer Samples'!$C$1:$AZ$1,0)),"")</f>
        <v>0</v>
      </c>
      <c r="AA3" s="14">
        <f>IF(AND(AA1&lt;&gt;"",$A3&lt;&gt;""),INDEX('Invoer Samples'!$C$3:$AZ$51,MATCH('Sample Controle'!$A3,'Invoer Samples'!$A$3:$A$51,0),MATCH('Sample Controle'!AA1,'Invoer Samples'!$C$1:$AZ$1,0)),"")</f>
        <v>0</v>
      </c>
      <c r="AB3" s="14">
        <f>IF(AND(AB1&lt;&gt;"",$A3&lt;&gt;""),INDEX('Invoer Samples'!$C$3:$AZ$51,MATCH('Sample Controle'!$A3,'Invoer Samples'!$A$3:$A$51,0),MATCH('Sample Controle'!AB1,'Invoer Samples'!$C$1:$AZ$1,0)),"")</f>
        <v>0</v>
      </c>
      <c r="AC3" s="14">
        <f>IF(AND(AC1&lt;&gt;"",$A3&lt;&gt;""),INDEX('Invoer Samples'!$C$3:$AZ$51,MATCH('Sample Controle'!$A3,'Invoer Samples'!$A$3:$A$51,0),MATCH('Sample Controle'!AC1,'Invoer Samples'!$C$1:$AZ$1,0)),"")</f>
        <v>0</v>
      </c>
      <c r="AD3" s="14">
        <f>IF(AND(AD1&lt;&gt;"",$A3&lt;&gt;""),INDEX('Invoer Samples'!$C$3:$AZ$51,MATCH('Sample Controle'!$A3,'Invoer Samples'!$A$3:$A$51,0),MATCH('Sample Controle'!AD1,'Invoer Samples'!$C$1:$AZ$1,0)),"")</f>
        <v>0</v>
      </c>
      <c r="AE3" s="14">
        <f>IF(AND(AE1&lt;&gt;"",$A3&lt;&gt;""),INDEX('Invoer Samples'!$C$3:$AZ$51,MATCH('Sample Controle'!$A3,'Invoer Samples'!$A$3:$A$51,0),MATCH('Sample Controle'!AE1,'Invoer Samples'!$C$1:$AZ$1,0)),"")</f>
        <v>0</v>
      </c>
      <c r="AF3" s="14">
        <f>IF(AND(AF1&lt;&gt;"",$A3&lt;&gt;""),INDEX('Invoer Samples'!$C$3:$AZ$51,MATCH('Sample Controle'!$A3,'Invoer Samples'!$A$3:$A$51,0),MATCH('Sample Controle'!AF1,'Invoer Samples'!$C$1:$AZ$1,0)),"")</f>
        <v>0</v>
      </c>
      <c r="AG3" s="14">
        <f>IF(AND(AG1&lt;&gt;"",$A3&lt;&gt;""),INDEX('Invoer Samples'!$C$3:$AZ$51,MATCH('Sample Controle'!$A3,'Invoer Samples'!$A$3:$A$51,0),MATCH('Sample Controle'!AG1,'Invoer Samples'!$C$1:$AZ$1,0)),"")</f>
        <v>0</v>
      </c>
      <c r="AH3" s="14">
        <f>IF(AND(AH1&lt;&gt;"",$A3&lt;&gt;""),INDEX('Invoer Samples'!$C$3:$AZ$51,MATCH('Sample Controle'!$A3,'Invoer Samples'!$A$3:$A$51,0),MATCH('Sample Controle'!AH1,'Invoer Samples'!$C$1:$AZ$1,0)),"")</f>
        <v>0</v>
      </c>
      <c r="AI3" s="14" t="str">
        <f>IF(AND(AI1&lt;&gt;"",$A3&lt;&gt;""),INDEX('Invoer Samples'!$C$3:$AZ$51,MATCH('Sample Controle'!$A3,'Invoer Samples'!$A$3:$A$51,0),MATCH('Sample Controle'!AI1,'Invoer Samples'!$C$1:$AZ$1,0)),"")</f>
        <v/>
      </c>
      <c r="AJ3" s="14" t="str">
        <f>IF(AND(AJ1&lt;&gt;"",$A3&lt;&gt;""),INDEX('Invoer Samples'!$C$3:$AZ$51,MATCH('Sample Controle'!$A3,'Invoer Samples'!$A$3:$A$51,0),MATCH('Sample Controle'!AJ1,'Invoer Samples'!$C$1:$AZ$1,0)),"")</f>
        <v/>
      </c>
      <c r="AK3" s="14" t="str">
        <f>IF(AND(AK1&lt;&gt;"",$A3&lt;&gt;""),INDEX('Invoer Samples'!$C$3:$AZ$51,MATCH('Sample Controle'!$A3,'Invoer Samples'!$A$3:$A$51,0),MATCH('Sample Controle'!AK1,'Invoer Samples'!$C$1:$AZ$1,0)),"")</f>
        <v/>
      </c>
      <c r="AL3" s="14" t="str">
        <f>IF(AND(AL1&lt;&gt;"",$A3&lt;&gt;""),INDEX('Invoer Samples'!$C$3:$AZ$51,MATCH('Sample Controle'!$A3,'Invoer Samples'!$A$3:$A$51,0),MATCH('Sample Controle'!AL1,'Invoer Samples'!$C$1:$AZ$1,0)),"")</f>
        <v/>
      </c>
      <c r="AM3" s="14" t="str">
        <f>IF(AND(AM1&lt;&gt;"",$A3&lt;&gt;""),INDEX('Invoer Samples'!$C$3:$AZ$51,MATCH('Sample Controle'!$A3,'Invoer Samples'!$A$3:$A$51,0),MATCH('Sample Controle'!AM1,'Invoer Samples'!$C$1:$AZ$1,0)),"")</f>
        <v/>
      </c>
      <c r="AN3" s="14" t="str">
        <f>IF(AND(AN1&lt;&gt;"",$A3&lt;&gt;""),INDEX('Invoer Samples'!$C$3:$AZ$51,MATCH('Sample Controle'!$A3,'Invoer Samples'!$A$3:$A$51,0),MATCH('Sample Controle'!AN1,'Invoer Samples'!$C$1:$AZ$1,0)),"")</f>
        <v/>
      </c>
      <c r="AO3" s="14" t="str">
        <f>IF(AND(AO1&lt;&gt;"",$A3&lt;&gt;""),INDEX('Invoer Samples'!$C$3:$AZ$51,MATCH('Sample Controle'!$A3,'Invoer Samples'!$A$3:$A$51,0),MATCH('Sample Controle'!AO1,'Invoer Samples'!$C$1:$AZ$1,0)),"")</f>
        <v/>
      </c>
      <c r="AP3" s="14" t="str">
        <f>IF(AND(AP1&lt;&gt;"",$A3&lt;&gt;""),INDEX('Invoer Samples'!$C$3:$AZ$51,MATCH('Sample Controle'!$A3,'Invoer Samples'!$A$3:$A$51,0),MATCH('Sample Controle'!AP1,'Invoer Samples'!$C$1:$AZ$1,0)),"")</f>
        <v/>
      </c>
      <c r="AQ3" s="14" t="str">
        <f>IF(AND(AQ1&lt;&gt;"",$A3&lt;&gt;""),INDEX('Invoer Samples'!$C$3:$AZ$51,MATCH('Sample Controle'!$A3,'Invoer Samples'!$A$3:$A$51,0),MATCH('Sample Controle'!AQ1,'Invoer Samples'!$C$1:$AZ$1,0)),"")</f>
        <v/>
      </c>
      <c r="AR3" s="14" t="str">
        <f>IF(AND(AR1&lt;&gt;"",$A3&lt;&gt;""),INDEX('Invoer Samples'!$C$3:$AZ$51,MATCH('Sample Controle'!$A3,'Invoer Samples'!$A$3:$A$51,0),MATCH('Sample Controle'!AR1,'Invoer Samples'!$C$1:$AZ$1,0)),"")</f>
        <v/>
      </c>
      <c r="AS3" s="14" t="str">
        <f>IF(AND(AS1&lt;&gt;"",$A3&lt;&gt;""),INDEX('Invoer Samples'!$C$3:$AZ$51,MATCH('Sample Controle'!$A3,'Invoer Samples'!$A$3:$A$51,0),MATCH('Sample Controle'!AS1,'Invoer Samples'!$C$1:$AZ$1,0)),"")</f>
        <v/>
      </c>
      <c r="AT3" s="14" t="str">
        <f>IF(AND(AT1&lt;&gt;"",$A3&lt;&gt;""),INDEX('Invoer Samples'!$C$3:$AZ$51,MATCH('Sample Controle'!$A3,'Invoer Samples'!$A$3:$A$51,0),MATCH('Sample Controle'!AT1,'Invoer Samples'!$C$1:$AZ$1,0)),"")</f>
        <v/>
      </c>
      <c r="AU3" s="14" t="str">
        <f>IF(AND(AU1&lt;&gt;"",$A3&lt;&gt;""),INDEX('Invoer Samples'!$C$3:$AZ$51,MATCH('Sample Controle'!$A3,'Invoer Samples'!$A$3:$A$51,0),MATCH('Sample Controle'!AU1,'Invoer Samples'!$C$1:$AZ$1,0)),"")</f>
        <v/>
      </c>
      <c r="AV3" s="14" t="str">
        <f>IF(AND(AV1&lt;&gt;"",$A3&lt;&gt;""),INDEX('Invoer Samples'!$C$3:$AZ$51,MATCH('Sample Controle'!$A3,'Invoer Samples'!$A$3:$A$51,0),MATCH('Sample Controle'!AV1,'Invoer Samples'!$C$1:$AZ$1,0)),"")</f>
        <v/>
      </c>
    </row>
    <row r="4" spans="1:48" s="47" customFormat="1" ht="3.75" customHeight="1">
      <c r="A4" s="46"/>
      <c r="B4" s="49"/>
    </row>
    <row r="5" spans="1:48" s="48" customFormat="1">
      <c r="A5" s="43"/>
      <c r="B5" s="50"/>
      <c r="C5" s="48">
        <f>IF(AND(C1&lt;&gt;"",$A3&lt;&gt;""),INDEX(BKG!$M$3:$BE$40,MATCH('Sample Controle'!$A3,BKG!$K$3:$K$40,0),MATCH('Sample Controle'!C1,BKG!$M$1:$BE$1,0)),"")</f>
        <v>0.03</v>
      </c>
      <c r="D5" s="48">
        <f>IF(AND(D1&lt;&gt;"",$A3&lt;&gt;""),INDEX(BKG!$M$3:$BE$40,MATCH('Sample Controle'!$A3,BKG!$K$3:$K$40,0),MATCH('Sample Controle'!D1,BKG!$M$1:$BE$1,0)),"")</f>
        <v>10</v>
      </c>
      <c r="E5" s="48">
        <f>IF(AND(E1&lt;&gt;"",$A3&lt;&gt;""),INDEX(BKG!$M$3:$BE$40,MATCH('Sample Controle'!$A3,BKG!$K$3:$K$40,0),MATCH('Sample Controle'!E1,BKG!$M$1:$BE$1,0)),"")</f>
        <v>1</v>
      </c>
      <c r="F5" s="48">
        <f>IF(AND(F1&lt;&gt;"",$A3&lt;&gt;""),INDEX(BKG!$M$3:$BE$40,MATCH('Sample Controle'!$A3,BKG!$K$3:$K$40,0),MATCH('Sample Controle'!F1,BKG!$M$1:$BE$1,0)),"")</f>
        <v>10</v>
      </c>
      <c r="G5" s="48">
        <f>IF(AND(G1&lt;&gt;"",$A3&lt;&gt;""),INDEX(BKG!$M$3:$BE$40,MATCH('Sample Controle'!$A3,BKG!$K$3:$K$40,0),MATCH('Sample Controle'!G1,BKG!$M$1:$BE$1,0)),"")</f>
        <v>5</v>
      </c>
      <c r="H5" s="48">
        <f>IF(AND(H1&lt;&gt;"",$A3&lt;&gt;""),INDEX(BKG!$M$3:$BE$40,MATCH('Sample Controle'!$A3,BKG!$K$3:$K$40,0),MATCH('Sample Controle'!H1,BKG!$M$1:$BE$1,0)),"")</f>
        <v>0.3</v>
      </c>
      <c r="I5" s="48">
        <f>IF(AND(I1&lt;&gt;"",$A3&lt;&gt;""),INDEX(BKG!$M$3:$BE$40,MATCH('Sample Controle'!$A3,BKG!$K$3:$K$40,0),MATCH('Sample Controle'!I1,BKG!$M$1:$BE$1,0)),"")</f>
        <v>5</v>
      </c>
      <c r="J5" s="48">
        <f>IF(AND(J1&lt;&gt;"",$A3&lt;&gt;""),INDEX(BKG!$M$3:$BE$40,MATCH('Sample Controle'!$A3,BKG!$K$3:$K$40,0),MATCH('Sample Controle'!J1,BKG!$M$1:$BE$1,0)),"")</f>
        <v>100</v>
      </c>
      <c r="K5" s="48">
        <f>IF(AND(K1&lt;&gt;"",$A3&lt;&gt;""),INDEX(BKG!$M$3:$BE$40,MATCH('Sample Controle'!$A3,BKG!$K$3:$K$40,0),MATCH('Sample Controle'!K1,BKG!$M$1:$BE$1,0)),"")</f>
        <v>0.24</v>
      </c>
      <c r="L5" s="48">
        <f>IF(AND(L1&lt;&gt;"",$A3&lt;&gt;""),INDEX(BKG!$M$3:$BE$40,MATCH('Sample Controle'!$A3,BKG!$K$3:$K$40,0),MATCH('Sample Controle'!L1,BKG!$M$1:$BE$1,0)),"")</f>
        <v>0.66699999999999993</v>
      </c>
      <c r="M5" s="48">
        <f>IF(AND(M1&lt;&gt;"",$A3&lt;&gt;""),INDEX(BKG!$M$3:$BE$40,MATCH('Sample Controle'!$A3,BKG!$K$3:$K$40,0),MATCH('Sample Controle'!M1,BKG!$M$1:$BE$1,0)),"")</f>
        <v>1</v>
      </c>
      <c r="N5" s="48">
        <f>IF(AND(N1&lt;&gt;"",$A3&lt;&gt;""),INDEX(BKG!$M$3:$BE$40,MATCH('Sample Controle'!$A3,BKG!$K$3:$K$40,0),MATCH('Sample Controle'!N1,BKG!$M$1:$BE$1,0)),"")</f>
        <v>1</v>
      </c>
      <c r="O5" s="48">
        <f>IF(AND(O1&lt;&gt;"",$A3&lt;&gt;""),INDEX(BKG!$M$3:$BE$40,MATCH('Sample Controle'!$A3,BKG!$K$3:$K$40,0),MATCH('Sample Controle'!O1,BKG!$M$1:$BE$1,0)),"")</f>
        <v>50</v>
      </c>
      <c r="P5" s="48">
        <f>IF(AND(P1&lt;&gt;"",$A3&lt;&gt;""),INDEX(BKG!$M$3:$BE$40,MATCH('Sample Controle'!$A3,BKG!$K$3:$K$40,0),MATCH('Sample Controle'!P1,BKG!$M$1:$BE$1,0)),"")</f>
        <v>0.25</v>
      </c>
      <c r="Q5" s="48">
        <f>IF(AND(Q1&lt;&gt;"",$A3&lt;&gt;""),INDEX(BKG!$M$3:$BE$40,MATCH('Sample Controle'!$A3,BKG!$K$3:$K$40,0),MATCH('Sample Controle'!Q1,BKG!$M$1:$BE$1,0)),"")</f>
        <v>1</v>
      </c>
      <c r="R5" s="48">
        <f>IF(AND(R1&lt;&gt;"",$A3&lt;&gt;""),INDEX(BKG!$M$3:$BE$40,MATCH('Sample Controle'!$A3,BKG!$K$3:$K$40,0),MATCH('Sample Controle'!R1,BKG!$M$1:$BE$1,0)),"")</f>
        <v>10</v>
      </c>
      <c r="S5" s="48">
        <f>IF(AND(S1&lt;&gt;"",$A3&lt;&gt;""),INDEX(BKG!$M$3:$BE$40,MATCH('Sample Controle'!$A3,BKG!$K$3:$K$40,0),MATCH('Sample Controle'!S1,BKG!$M$1:$BE$1,0)),"")</f>
        <v>10</v>
      </c>
      <c r="T5" s="48">
        <f>IF(AND(T1&lt;&gt;"",$A3&lt;&gt;""),INDEX(BKG!$M$3:$BE$40,MATCH('Sample Controle'!$A3,BKG!$K$3:$K$40,0),MATCH('Sample Controle'!T1,BKG!$M$1:$BE$1,0)),"")</f>
        <v>1</v>
      </c>
      <c r="U5" s="48">
        <f>IF(AND(U1&lt;&gt;"",$A3&lt;&gt;""),INDEX(BKG!$M$3:$BE$40,MATCH('Sample Controle'!$A3,BKG!$K$3:$K$40,0),MATCH('Sample Controle'!U1,BKG!$M$1:$BE$1,0)),"")</f>
        <v>3</v>
      </c>
      <c r="V5" s="48">
        <f>IF(AND(V1&lt;&gt;"",$A3&lt;&gt;""),INDEX(BKG!$M$3:$BE$40,MATCH('Sample Controle'!$A3,BKG!$K$3:$K$40,0),MATCH('Sample Controle'!V1,BKG!$M$1:$BE$1,0)),"")</f>
        <v>100</v>
      </c>
      <c r="W5" s="48">
        <f>IF(AND(W1&lt;&gt;"",$A3&lt;&gt;""),INDEX(BKG!$M$3:$BE$40,MATCH('Sample Controle'!$A3,BKG!$K$3:$K$40,0),MATCH('Sample Controle'!W1,BKG!$M$1:$BE$1,0)),"")</f>
        <v>1</v>
      </c>
      <c r="X5" s="48">
        <f>IF(AND(X1&lt;&gt;"",$A3&lt;&gt;""),INDEX(BKG!$M$3:$BE$40,MATCH('Sample Controle'!$A3,BKG!$K$3:$K$40,0),MATCH('Sample Controle'!X1,BKG!$M$1:$BE$1,0)),"")</f>
        <v>1</v>
      </c>
      <c r="Y5" s="48">
        <f>IF(AND(Y1&lt;&gt;"",$A3&lt;&gt;""),INDEX(BKG!$M$3:$BE$40,MATCH('Sample Controle'!$A3,BKG!$K$3:$K$40,0),MATCH('Sample Controle'!Y1,BKG!$M$1:$BE$1,0)),"")</f>
        <v>2</v>
      </c>
      <c r="Z5" s="48">
        <f>IF(AND(Z1&lt;&gt;"",$A3&lt;&gt;""),INDEX(BKG!$M$3:$BE$40,MATCH('Sample Controle'!$A3,BKG!$K$3:$K$40,0),MATCH('Sample Controle'!Z1,BKG!$M$1:$BE$1,0)),"")</f>
        <v>0.17</v>
      </c>
      <c r="AA5" s="48">
        <f>IF(AND(AA1&lt;&gt;"",$A3&lt;&gt;""),INDEX(BKG!$M$3:$BE$40,MATCH('Sample Controle'!$A3,BKG!$K$3:$K$40,0),MATCH('Sample Controle'!AA1,BKG!$M$1:$BE$1,0)),"")</f>
        <v>2</v>
      </c>
      <c r="AB5" s="48">
        <f>IF(AND(AB1&lt;&gt;"",$A3&lt;&gt;""),INDEX(BKG!$M$3:$BE$40,MATCH('Sample Controle'!$A3,BKG!$K$3:$K$40,0),MATCH('Sample Controle'!AB1,BKG!$M$1:$BE$1,0)),"")</f>
        <v>3</v>
      </c>
      <c r="AC5" s="48">
        <f>IF(AND(AC1&lt;&gt;"",$A3&lt;&gt;""),INDEX(BKG!$M$3:$BE$40,MATCH('Sample Controle'!$A3,BKG!$K$3:$K$40,0),MATCH('Sample Controle'!AC1,BKG!$M$1:$BE$1,0)),"")</f>
        <v>20</v>
      </c>
      <c r="AD5" s="48">
        <f>IF(AND(AD1&lt;&gt;"",$A3&lt;&gt;""),INDEX(BKG!$M$3:$BE$40,MATCH('Sample Controle'!$A3,BKG!$K$3:$K$40,0),MATCH('Sample Controle'!AD1,BKG!$M$1:$BE$1,0)),"")</f>
        <v>1</v>
      </c>
      <c r="AE5" s="48">
        <f>IF(AND(AE1&lt;&gt;"",$A3&lt;&gt;""),INDEX(BKG!$M$3:$BE$40,MATCH('Sample Controle'!$A3,BKG!$K$3:$K$40,0),MATCH('Sample Controle'!AE1,BKG!$M$1:$BE$1,0)),"")</f>
        <v>0.17</v>
      </c>
      <c r="AF5" s="48">
        <f>IF(AND(AF1&lt;&gt;"",$A3&lt;&gt;""),INDEX(BKG!$M$3:$BE$40,MATCH('Sample Controle'!$A3,BKG!$K$3:$K$40,0),MATCH('Sample Controle'!AF1,BKG!$M$1:$BE$1,0)),"")</f>
        <v>0.6</v>
      </c>
      <c r="AG5" s="48">
        <f>IF(AND(AG1&lt;&gt;"",$A3&lt;&gt;""),INDEX(BKG!$M$3:$BE$40,MATCH('Sample Controle'!$A3,BKG!$K$3:$K$40,0),MATCH('Sample Controle'!AG1,BKG!$M$1:$BE$1,0)),"")</f>
        <v>1</v>
      </c>
      <c r="AH5" s="48">
        <f>IF(AND(AH1&lt;&gt;"",$A3&lt;&gt;""),INDEX(BKG!$M$3:$BE$40,MATCH('Sample Controle'!$A3,BKG!$K$3:$K$40,0),MATCH('Sample Controle'!AH1,BKG!$M$1:$BE$1,0)),"")</f>
        <v>10</v>
      </c>
      <c r="AI5" s="48" t="str">
        <f>IF(AND(AI1&lt;&gt;"",$A3&lt;&gt;""),INDEX(BKG!$M$3:$BE$40,MATCH('Sample Controle'!$A3,BKG!$K$3:$K$40,0),MATCH('Sample Controle'!AI1,BKG!$M$1:$BE$1,0)),"")</f>
        <v/>
      </c>
      <c r="AJ5" s="48" t="str">
        <f>IF(AND(AJ1&lt;&gt;"",$A3&lt;&gt;""),INDEX(BKG!$M$3:$BE$40,MATCH('Sample Controle'!$A3,BKG!$K$3:$K$40,0),MATCH('Sample Controle'!AJ1,BKG!$M$1:$BE$1,0)),"")</f>
        <v/>
      </c>
      <c r="AK5" s="48" t="str">
        <f>IF(AND(AK1&lt;&gt;"",$A3&lt;&gt;""),INDEX(BKG!$M$3:$BE$40,MATCH('Sample Controle'!$A3,BKG!$K$3:$K$40,0),MATCH('Sample Controle'!AK1,BKG!$M$1:$BE$1,0)),"")</f>
        <v/>
      </c>
      <c r="AL5" s="48" t="str">
        <f>IF(AND(AL1&lt;&gt;"",$A3&lt;&gt;""),INDEX(BKG!$M$3:$BE$40,MATCH('Sample Controle'!$A3,BKG!$K$3:$K$40,0),MATCH('Sample Controle'!AL1,BKG!$M$1:$BE$1,0)),"")</f>
        <v/>
      </c>
      <c r="AM5" s="48" t="str">
        <f>IF(AND(AM1&lt;&gt;"",$A3&lt;&gt;""),INDEX(BKG!$M$3:$BE$40,MATCH('Sample Controle'!$A3,BKG!$K$3:$K$40,0),MATCH('Sample Controle'!AM1,BKG!$M$1:$BE$1,0)),"")</f>
        <v/>
      </c>
      <c r="AN5" s="48" t="str">
        <f>IF(AND(AN1&lt;&gt;"",$A3&lt;&gt;""),INDEX(BKG!$M$3:$BE$40,MATCH('Sample Controle'!$A3,BKG!$K$3:$K$40,0),MATCH('Sample Controle'!AN1,BKG!$M$1:$BE$1,0)),"")</f>
        <v/>
      </c>
      <c r="AO5" s="48" t="str">
        <f>IF(AND(AO1&lt;&gt;"",$A3&lt;&gt;""),INDEX(BKG!$M$3:$BE$40,MATCH('Sample Controle'!$A3,BKG!$K$3:$K$40,0),MATCH('Sample Controle'!AO1,BKG!$M$1:$BE$1,0)),"")</f>
        <v/>
      </c>
      <c r="AP5" s="48" t="str">
        <f>IF(AND(AP1&lt;&gt;"",$A3&lt;&gt;""),INDEX(BKG!$M$3:$BE$40,MATCH('Sample Controle'!$A3,BKG!$K$3:$K$40,0),MATCH('Sample Controle'!AP1,BKG!$M$1:$BE$1,0)),"")</f>
        <v/>
      </c>
      <c r="AQ5" s="48" t="str">
        <f>IF(AND(AQ1&lt;&gt;"",$A3&lt;&gt;""),INDEX(BKG!$M$3:$BE$40,MATCH('Sample Controle'!$A3,BKG!$K$3:$K$40,0),MATCH('Sample Controle'!AQ1,BKG!$M$1:$BE$1,0)),"")</f>
        <v/>
      </c>
      <c r="AR5" s="48" t="str">
        <f>IF(AND(AR1&lt;&gt;"",$A3&lt;&gt;""),INDEX(BKG!$M$3:$BE$40,MATCH('Sample Controle'!$A3,BKG!$K$3:$K$40,0),MATCH('Sample Controle'!AR1,BKG!$M$1:$BE$1,0)),"")</f>
        <v/>
      </c>
      <c r="AS5" s="48" t="str">
        <f>IF(AND(AS1&lt;&gt;"",$A3&lt;&gt;""),INDEX(BKG!$M$3:$BE$40,MATCH('Sample Controle'!$A3,BKG!$K$3:$K$40,0),MATCH('Sample Controle'!AS1,BKG!$M$1:$BE$1,0)),"")</f>
        <v/>
      </c>
      <c r="AT5" s="48" t="str">
        <f>IF(AND(AT1&lt;&gt;"",$A3&lt;&gt;""),INDEX(BKG!$M$3:$BE$40,MATCH('Sample Controle'!$A3,BKG!$K$3:$K$40,0),MATCH('Sample Controle'!AT1,BKG!$M$1:$BE$1,0)),"")</f>
        <v/>
      </c>
      <c r="AU5" s="48" t="str">
        <f>IF(AND(AU1&lt;&gt;"",$A3&lt;&gt;""),INDEX(BKG!$M$3:$BE$40,MATCH('Sample Controle'!$A3,BKG!$K$3:$K$40,0),MATCH('Sample Controle'!AU1,BKG!$M$1:$BE$1,0)),"")</f>
        <v/>
      </c>
      <c r="AV5" s="48" t="str">
        <f>IF(AND(AV1&lt;&gt;"",$A3&lt;&gt;""),INDEX(BKG!$M$3:$BE$40,MATCH('Sample Controle'!$A3,BKG!$K$3:$K$40,0),MATCH('Sample Controle'!AV1,BKG!$M$1:$BE$1,0)),"")</f>
        <v/>
      </c>
    </row>
    <row r="6" spans="1:48" s="26" customFormat="1">
      <c r="A6" s="24" t="s">
        <v>78</v>
      </c>
      <c r="B6" s="25">
        <f>SUM(C6:XFD6)</f>
        <v>0</v>
      </c>
      <c r="C6" s="26">
        <f t="shared" ref="C6:AV6" si="0">IF(C3&lt;&gt;"",IF(C7=1,$A$41,IF(C7&gt;1,$A$41*IF(C7&gt;(1+$A$35),0,($A$35+1-C7)*(1/$A$35)),$A$41*IF(C7&lt;(1-$A$35),0,1-((1-C7)*(1/$A$35))))),"")</f>
        <v>0</v>
      </c>
      <c r="D6" s="26">
        <f t="shared" si="0"/>
        <v>0</v>
      </c>
      <c r="E6" s="26">
        <f t="shared" si="0"/>
        <v>0</v>
      </c>
      <c r="F6" s="26">
        <f t="shared" si="0"/>
        <v>0</v>
      </c>
      <c r="G6" s="26">
        <f t="shared" si="0"/>
        <v>0</v>
      </c>
      <c r="H6" s="26">
        <f t="shared" si="0"/>
        <v>0</v>
      </c>
      <c r="I6" s="26">
        <f t="shared" si="0"/>
        <v>0</v>
      </c>
      <c r="J6" s="26">
        <f t="shared" si="0"/>
        <v>0</v>
      </c>
      <c r="K6" s="26">
        <f t="shared" si="0"/>
        <v>0</v>
      </c>
      <c r="L6" s="26">
        <f t="shared" si="0"/>
        <v>0</v>
      </c>
      <c r="M6" s="26">
        <f t="shared" si="0"/>
        <v>0</v>
      </c>
      <c r="N6" s="26">
        <f t="shared" si="0"/>
        <v>0</v>
      </c>
      <c r="O6" s="26">
        <f t="shared" si="0"/>
        <v>0</v>
      </c>
      <c r="P6" s="26">
        <f t="shared" si="0"/>
        <v>0</v>
      </c>
      <c r="Q6" s="26">
        <f t="shared" si="0"/>
        <v>0</v>
      </c>
      <c r="R6" s="26">
        <f t="shared" si="0"/>
        <v>0</v>
      </c>
      <c r="S6" s="26">
        <f t="shared" si="0"/>
        <v>0</v>
      </c>
      <c r="T6" s="26">
        <f t="shared" si="0"/>
        <v>0</v>
      </c>
      <c r="U6" s="26">
        <f t="shared" si="0"/>
        <v>0</v>
      </c>
      <c r="V6" s="26">
        <f t="shared" si="0"/>
        <v>0</v>
      </c>
      <c r="W6" s="26">
        <f t="shared" si="0"/>
        <v>0</v>
      </c>
      <c r="X6" s="26">
        <f t="shared" si="0"/>
        <v>0</v>
      </c>
      <c r="Y6" s="26">
        <f t="shared" si="0"/>
        <v>0</v>
      </c>
      <c r="Z6" s="26">
        <f t="shared" si="0"/>
        <v>0</v>
      </c>
      <c r="AA6" s="26">
        <f t="shared" si="0"/>
        <v>0</v>
      </c>
      <c r="AB6" s="26">
        <f t="shared" si="0"/>
        <v>0</v>
      </c>
      <c r="AC6" s="26">
        <f t="shared" si="0"/>
        <v>0</v>
      </c>
      <c r="AD6" s="26">
        <f t="shared" si="0"/>
        <v>0</v>
      </c>
      <c r="AE6" s="26">
        <f t="shared" si="0"/>
        <v>0</v>
      </c>
      <c r="AF6" s="26">
        <f t="shared" si="0"/>
        <v>0</v>
      </c>
      <c r="AG6" s="26">
        <f t="shared" si="0"/>
        <v>0</v>
      </c>
      <c r="AH6" s="26">
        <f t="shared" si="0"/>
        <v>0</v>
      </c>
      <c r="AI6" s="26" t="str">
        <f t="shared" si="0"/>
        <v/>
      </c>
      <c r="AJ6" s="26" t="str">
        <f t="shared" si="0"/>
        <v/>
      </c>
      <c r="AK6" s="26" t="str">
        <f t="shared" si="0"/>
        <v/>
      </c>
      <c r="AL6" s="26" t="str">
        <f t="shared" si="0"/>
        <v/>
      </c>
      <c r="AM6" s="26" t="str">
        <f t="shared" si="0"/>
        <v/>
      </c>
      <c r="AN6" s="26" t="str">
        <f t="shared" si="0"/>
        <v/>
      </c>
      <c r="AO6" s="26" t="str">
        <f t="shared" si="0"/>
        <v/>
      </c>
      <c r="AP6" s="26" t="str">
        <f t="shared" si="0"/>
        <v/>
      </c>
      <c r="AQ6" s="26" t="str">
        <f t="shared" si="0"/>
        <v/>
      </c>
      <c r="AR6" s="26" t="str">
        <f t="shared" si="0"/>
        <v/>
      </c>
      <c r="AS6" s="26" t="str">
        <f t="shared" si="0"/>
        <v/>
      </c>
      <c r="AT6" s="26" t="str">
        <f t="shared" si="0"/>
        <v/>
      </c>
      <c r="AU6" s="26" t="str">
        <f t="shared" si="0"/>
        <v/>
      </c>
      <c r="AV6" s="26" t="str">
        <f t="shared" si="0"/>
        <v/>
      </c>
    </row>
    <row r="7" spans="1:48" s="57" customFormat="1">
      <c r="A7" s="56"/>
      <c r="B7" s="56"/>
      <c r="C7" s="56">
        <f>IFERROR(C3/C5,"")</f>
        <v>0</v>
      </c>
      <c r="D7" s="56">
        <f t="shared" ref="D7:AV7" si="1">IFERROR(D3/D5,"")</f>
        <v>0</v>
      </c>
      <c r="E7" s="56">
        <f t="shared" si="1"/>
        <v>0</v>
      </c>
      <c r="F7" s="56">
        <f t="shared" si="1"/>
        <v>0</v>
      </c>
      <c r="G7" s="56">
        <f t="shared" si="1"/>
        <v>0</v>
      </c>
      <c r="H7" s="56">
        <f t="shared" si="1"/>
        <v>0</v>
      </c>
      <c r="I7" s="56">
        <f t="shared" si="1"/>
        <v>0</v>
      </c>
      <c r="J7" s="56">
        <f t="shared" si="1"/>
        <v>0</v>
      </c>
      <c r="K7" s="56">
        <f t="shared" si="1"/>
        <v>0</v>
      </c>
      <c r="L7" s="56">
        <f t="shared" si="1"/>
        <v>0</v>
      </c>
      <c r="M7" s="56">
        <f t="shared" si="1"/>
        <v>0</v>
      </c>
      <c r="N7" s="56">
        <f t="shared" si="1"/>
        <v>0</v>
      </c>
      <c r="O7" s="56">
        <f t="shared" si="1"/>
        <v>0</v>
      </c>
      <c r="P7" s="56">
        <f t="shared" si="1"/>
        <v>0</v>
      </c>
      <c r="Q7" s="56">
        <f t="shared" si="1"/>
        <v>0</v>
      </c>
      <c r="R7" s="56">
        <f t="shared" si="1"/>
        <v>0</v>
      </c>
      <c r="S7" s="56">
        <f t="shared" si="1"/>
        <v>0</v>
      </c>
      <c r="T7" s="56">
        <f t="shared" si="1"/>
        <v>0</v>
      </c>
      <c r="U7" s="56">
        <f t="shared" si="1"/>
        <v>0</v>
      </c>
      <c r="V7" s="56">
        <f t="shared" si="1"/>
        <v>0</v>
      </c>
      <c r="W7" s="56">
        <f t="shared" si="1"/>
        <v>0</v>
      </c>
      <c r="X7" s="56">
        <f t="shared" si="1"/>
        <v>0</v>
      </c>
      <c r="Y7" s="56">
        <f t="shared" si="1"/>
        <v>0</v>
      </c>
      <c r="Z7" s="56">
        <f t="shared" si="1"/>
        <v>0</v>
      </c>
      <c r="AA7" s="56">
        <f t="shared" si="1"/>
        <v>0</v>
      </c>
      <c r="AB7" s="56">
        <f t="shared" si="1"/>
        <v>0</v>
      </c>
      <c r="AC7" s="56">
        <f t="shared" si="1"/>
        <v>0</v>
      </c>
      <c r="AD7" s="56">
        <f t="shared" si="1"/>
        <v>0</v>
      </c>
      <c r="AE7" s="56">
        <f t="shared" si="1"/>
        <v>0</v>
      </c>
      <c r="AF7" s="56">
        <f t="shared" si="1"/>
        <v>0</v>
      </c>
      <c r="AG7" s="56">
        <f t="shared" si="1"/>
        <v>0</v>
      </c>
      <c r="AH7" s="56">
        <f t="shared" si="1"/>
        <v>0</v>
      </c>
      <c r="AI7" s="56" t="str">
        <f t="shared" si="1"/>
        <v/>
      </c>
      <c r="AJ7" s="56" t="str">
        <f t="shared" si="1"/>
        <v/>
      </c>
      <c r="AK7" s="56" t="str">
        <f t="shared" si="1"/>
        <v/>
      </c>
      <c r="AL7" s="56" t="str">
        <f t="shared" si="1"/>
        <v/>
      </c>
      <c r="AM7" s="56" t="str">
        <f t="shared" si="1"/>
        <v/>
      </c>
      <c r="AN7" s="56" t="str">
        <f t="shared" si="1"/>
        <v/>
      </c>
      <c r="AO7" s="56" t="str">
        <f t="shared" si="1"/>
        <v/>
      </c>
      <c r="AP7" s="56" t="str">
        <f t="shared" si="1"/>
        <v/>
      </c>
      <c r="AQ7" s="56" t="str">
        <f t="shared" si="1"/>
        <v/>
      </c>
      <c r="AR7" s="56" t="str">
        <f t="shared" si="1"/>
        <v/>
      </c>
      <c r="AS7" s="56" t="str">
        <f t="shared" si="1"/>
        <v/>
      </c>
      <c r="AT7" s="56" t="str">
        <f t="shared" si="1"/>
        <v/>
      </c>
      <c r="AU7" s="56" t="str">
        <f t="shared" si="1"/>
        <v/>
      </c>
      <c r="AV7" s="56" t="str">
        <f t="shared" si="1"/>
        <v/>
      </c>
    </row>
    <row r="8" spans="1:48" s="56" customFormat="1">
      <c r="C8" s="58">
        <f t="shared" ref="C8:AV8" si="2">IFERROR(C6/$A$41,"")</f>
        <v>0</v>
      </c>
      <c r="D8" s="58">
        <f t="shared" si="2"/>
        <v>0</v>
      </c>
      <c r="E8" s="58">
        <f t="shared" si="2"/>
        <v>0</v>
      </c>
      <c r="F8" s="58">
        <f t="shared" si="2"/>
        <v>0</v>
      </c>
      <c r="G8" s="58">
        <f t="shared" si="2"/>
        <v>0</v>
      </c>
      <c r="H8" s="58">
        <f t="shared" si="2"/>
        <v>0</v>
      </c>
      <c r="I8" s="58">
        <f t="shared" si="2"/>
        <v>0</v>
      </c>
      <c r="J8" s="58">
        <f t="shared" si="2"/>
        <v>0</v>
      </c>
      <c r="K8" s="58">
        <f t="shared" si="2"/>
        <v>0</v>
      </c>
      <c r="L8" s="58">
        <f t="shared" si="2"/>
        <v>0</v>
      </c>
      <c r="M8" s="58">
        <f t="shared" si="2"/>
        <v>0</v>
      </c>
      <c r="N8" s="58">
        <f t="shared" si="2"/>
        <v>0</v>
      </c>
      <c r="O8" s="58">
        <f t="shared" si="2"/>
        <v>0</v>
      </c>
      <c r="P8" s="58">
        <f t="shared" si="2"/>
        <v>0</v>
      </c>
      <c r="Q8" s="58">
        <f t="shared" si="2"/>
        <v>0</v>
      </c>
      <c r="R8" s="58">
        <f t="shared" si="2"/>
        <v>0</v>
      </c>
      <c r="S8" s="58">
        <f t="shared" si="2"/>
        <v>0</v>
      </c>
      <c r="T8" s="58">
        <f t="shared" si="2"/>
        <v>0</v>
      </c>
      <c r="U8" s="58">
        <f t="shared" si="2"/>
        <v>0</v>
      </c>
      <c r="V8" s="58">
        <f t="shared" si="2"/>
        <v>0</v>
      </c>
      <c r="W8" s="58">
        <f t="shared" si="2"/>
        <v>0</v>
      </c>
      <c r="X8" s="58">
        <f t="shared" si="2"/>
        <v>0</v>
      </c>
      <c r="Y8" s="58">
        <f t="shared" si="2"/>
        <v>0</v>
      </c>
      <c r="Z8" s="58">
        <f t="shared" si="2"/>
        <v>0</v>
      </c>
      <c r="AA8" s="58">
        <f t="shared" si="2"/>
        <v>0</v>
      </c>
      <c r="AB8" s="58">
        <f t="shared" si="2"/>
        <v>0</v>
      </c>
      <c r="AC8" s="58">
        <f t="shared" si="2"/>
        <v>0</v>
      </c>
      <c r="AD8" s="58">
        <f t="shared" si="2"/>
        <v>0</v>
      </c>
      <c r="AE8" s="58">
        <f t="shared" si="2"/>
        <v>0</v>
      </c>
      <c r="AF8" s="58">
        <f t="shared" si="2"/>
        <v>0</v>
      </c>
      <c r="AG8" s="58">
        <f t="shared" si="2"/>
        <v>0</v>
      </c>
      <c r="AH8" s="58">
        <f t="shared" si="2"/>
        <v>0</v>
      </c>
      <c r="AI8" s="58" t="str">
        <f t="shared" si="2"/>
        <v/>
      </c>
      <c r="AJ8" s="58" t="str">
        <f t="shared" si="2"/>
        <v/>
      </c>
      <c r="AK8" s="58" t="str">
        <f t="shared" si="2"/>
        <v/>
      </c>
      <c r="AL8" s="58" t="str">
        <f t="shared" si="2"/>
        <v/>
      </c>
      <c r="AM8" s="58" t="str">
        <f t="shared" si="2"/>
        <v/>
      </c>
      <c r="AN8" s="58" t="str">
        <f t="shared" si="2"/>
        <v/>
      </c>
      <c r="AO8" s="58" t="str">
        <f t="shared" si="2"/>
        <v/>
      </c>
      <c r="AP8" s="58" t="str">
        <f t="shared" si="2"/>
        <v/>
      </c>
      <c r="AQ8" s="58" t="str">
        <f t="shared" si="2"/>
        <v/>
      </c>
      <c r="AR8" s="58" t="str">
        <f t="shared" si="2"/>
        <v/>
      </c>
      <c r="AS8" s="58" t="str">
        <f t="shared" si="2"/>
        <v/>
      </c>
      <c r="AT8" s="58" t="str">
        <f t="shared" si="2"/>
        <v/>
      </c>
      <c r="AU8" s="58" t="str">
        <f t="shared" si="2"/>
        <v/>
      </c>
      <c r="AV8" s="58" t="str">
        <f t="shared" si="2"/>
        <v/>
      </c>
    </row>
    <row r="10" spans="1:48" s="14" customFormat="1">
      <c r="A10" s="43"/>
      <c r="B10" s="44" t="s">
        <v>4</v>
      </c>
      <c r="C10" s="45" t="str">
        <f>IF(BKG!M$1&lt;&gt;"",BKG!M$1,"")</f>
        <v>Ag</v>
      </c>
      <c r="D10" s="45" t="str">
        <f>IF(BKG!N$1&lt;&gt;"",BKG!N$1,"")</f>
        <v>Al</v>
      </c>
      <c r="E10" s="45" t="str">
        <f>IF(BKG!O$1&lt;&gt;"",BKG!O$1,"")</f>
        <v>As</v>
      </c>
      <c r="F10" s="45" t="str">
        <f>IF(BKG!P$1&lt;&gt;"",BKG!P$1,"")</f>
        <v>B</v>
      </c>
      <c r="G10" s="45" t="str">
        <f>IF(BKG!Q$1&lt;&gt;"",BKG!Q$1,"")</f>
        <v>Ba</v>
      </c>
      <c r="H10" s="45" t="str">
        <f>IF(BKG!R$1&lt;&gt;"",BKG!R$1,"")</f>
        <v>Be</v>
      </c>
      <c r="I10" s="45" t="str">
        <f>IF(BKG!S$1&lt;&gt;"",BKG!S$1,"")</f>
        <v>Bi</v>
      </c>
      <c r="J10" s="45" t="str">
        <f>IF(BKG!T$1&lt;&gt;"",BKG!T$1,"")</f>
        <v>Ca</v>
      </c>
      <c r="K10" s="45" t="str">
        <f>IF(BKG!U$1&lt;&gt;"",BKG!U$1,"")</f>
        <v>Cd</v>
      </c>
      <c r="L10" s="45" t="str">
        <f>IF(BKG!V$1&lt;&gt;"",BKG!V$1,"")</f>
        <v>Co</v>
      </c>
      <c r="M10" s="45" t="str">
        <f>IF(BKG!W$1&lt;&gt;"",BKG!W$1,"")</f>
        <v>Cr</v>
      </c>
      <c r="N10" s="45" t="str">
        <f>IF(BKG!X$1&lt;&gt;"",BKG!X$1,"")</f>
        <v>Cu</v>
      </c>
      <c r="O10" s="45" t="str">
        <f>IF(BKG!Y$1&lt;&gt;"",BKG!Y$1,"")</f>
        <v>Fe</v>
      </c>
      <c r="P10" s="45" t="str">
        <f>IF(BKG!Z$1&lt;&gt;"",BKG!Z$1,"")</f>
        <v>Hg</v>
      </c>
      <c r="Q10" s="45" t="str">
        <f>IF(BKG!AA$1&lt;&gt;"",BKG!AA$1,"")</f>
        <v>La</v>
      </c>
      <c r="R10" s="45" t="str">
        <f>IF(BKG!AB$1&lt;&gt;"",BKG!AB$1,"")</f>
        <v>Li</v>
      </c>
      <c r="S10" s="45" t="str">
        <f>IF(BKG!AC$1&lt;&gt;"",BKG!AC$1,"")</f>
        <v>Mg</v>
      </c>
      <c r="T10" s="45" t="str">
        <f>IF(BKG!AD$1&lt;&gt;"",BKG!AD$1,"")</f>
        <v>Mn</v>
      </c>
      <c r="U10" s="45" t="str">
        <f>IF(BKG!AE$1&lt;&gt;"",BKG!AE$1,"")</f>
        <v>Mo</v>
      </c>
      <c r="V10" s="45" t="str">
        <f>IF(BKG!AF$1&lt;&gt;"",BKG!AF$1,"")</f>
        <v>Na</v>
      </c>
      <c r="W10" s="45" t="str">
        <f>IF(BKG!AG$1&lt;&gt;"",BKG!AG$1,"")</f>
        <v>Ni</v>
      </c>
      <c r="X10" s="45" t="str">
        <f>IF(BKG!AH$1&lt;&gt;"",BKG!AH$1,"")</f>
        <v>Pb</v>
      </c>
      <c r="Y10" s="45" t="str">
        <f>IF(BKG!AI$1&lt;&gt;"",BKG!AI$1,"")</f>
        <v>Sb</v>
      </c>
      <c r="Z10" s="45" t="str">
        <f>IF(BKG!AJ$1&lt;&gt;"",BKG!AJ$1,"")</f>
        <v>Se</v>
      </c>
      <c r="AA10" s="45" t="str">
        <f>IF(BKG!AK$1&lt;&gt;"",BKG!AK$1,"")</f>
        <v>Sn</v>
      </c>
      <c r="AB10" s="45" t="str">
        <f>IF(BKG!AL$1&lt;&gt;"",BKG!AL$1,"")</f>
        <v>Sr</v>
      </c>
      <c r="AC10" s="45" t="str">
        <f>IF(BKG!AM$1&lt;&gt;"",BKG!AM$1,"")</f>
        <v>Te</v>
      </c>
      <c r="AD10" s="45" t="str">
        <f>IF(BKG!AN$1&lt;&gt;"",BKG!AN$1,"")</f>
        <v>Th</v>
      </c>
      <c r="AE10" s="45" t="str">
        <f>IF(BKG!AO$1&lt;&gt;"",BKG!AO$1,"")</f>
        <v>Tl</v>
      </c>
      <c r="AF10" s="45" t="str">
        <f>IF(BKG!AP$1&lt;&gt;"",BKG!AP$1,"")</f>
        <v>U</v>
      </c>
      <c r="AG10" s="45" t="str">
        <f>IF(BKG!AQ$1&lt;&gt;"",BKG!AQ$1,"")</f>
        <v>V</v>
      </c>
      <c r="AH10" s="45" t="str">
        <f>IF(BKG!AR$1&lt;&gt;"",BKG!AR$1,"")</f>
        <v>Zn</v>
      </c>
      <c r="AI10" s="45" t="str">
        <f>IF(BKG!AS$1&lt;&gt;"",BKG!AS$1,"")</f>
        <v/>
      </c>
      <c r="AJ10" s="45" t="str">
        <f>IF(BKG!AT$1&lt;&gt;"",BKG!AT$1,"")</f>
        <v/>
      </c>
      <c r="AK10" s="45" t="str">
        <f>IF(BKG!AU$1&lt;&gt;"",BKG!AU$1,"")</f>
        <v/>
      </c>
      <c r="AL10" s="45" t="str">
        <f>IF(BKG!AV$1&lt;&gt;"",BKG!AV$1,"")</f>
        <v/>
      </c>
      <c r="AM10" s="45" t="str">
        <f>IF(BKG!AW$1&lt;&gt;"",BKG!AW$1,"")</f>
        <v/>
      </c>
      <c r="AN10" s="45" t="str">
        <f>IF(BKG!AX$1&lt;&gt;"",BKG!AX$1,"")</f>
        <v/>
      </c>
      <c r="AO10" s="45" t="str">
        <f>IF(BKG!AY$1&lt;&gt;"",BKG!AY$1,"")</f>
        <v/>
      </c>
      <c r="AP10" s="45" t="str">
        <f>IF(BKG!AZ$1&lt;&gt;"",BKG!AZ$1,"")</f>
        <v/>
      </c>
      <c r="AQ10" s="45" t="str">
        <f>IF(BKG!BA$1&lt;&gt;"",BKG!BA$1,"")</f>
        <v/>
      </c>
      <c r="AR10" s="45" t="str">
        <f>IF(BKG!BB$1&lt;&gt;"",BKG!BB$1,"")</f>
        <v/>
      </c>
      <c r="AS10" s="45" t="str">
        <f>IF(BKG!BC$1&lt;&gt;"",BKG!BC$1,"")</f>
        <v/>
      </c>
      <c r="AT10" s="45" t="str">
        <f>IF(BKG!BD$1&lt;&gt;"",BKG!BD$1,"")</f>
        <v/>
      </c>
      <c r="AU10" s="45" t="str">
        <f>IF(BKG!BE$1&lt;&gt;"",BKG!BE$1,"")</f>
        <v/>
      </c>
      <c r="AV10" s="45" t="str">
        <f>IF(BKG!BF$1&lt;&gt;"",BKG!BF$1,"")</f>
        <v/>
      </c>
    </row>
    <row r="11" spans="1:48" s="14" customFormat="1">
      <c r="A11" s="12" t="s">
        <v>9</v>
      </c>
      <c r="B11" s="38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</row>
    <row r="12" spans="1:48" s="14" customFormat="1">
      <c r="A12" s="12" t="s">
        <v>16</v>
      </c>
      <c r="B12" s="38"/>
      <c r="C12" s="14">
        <f>IF(AND(C10&lt;&gt;"",$A12&lt;&gt;""),INDEX('Invoer Samples'!$C$3:$AZ$51,MATCH('Sample Controle'!$A12,'Invoer Samples'!$A$3:$A$51,0),MATCH('Sample Controle'!C10,'Invoer Samples'!$C$1:$AZ$1,0)),"")</f>
        <v>0</v>
      </c>
      <c r="D12" s="14">
        <f>IF(AND(D10&lt;&gt;"",$A12&lt;&gt;""),INDEX('Invoer Samples'!$C$3:$AZ$51,MATCH('Sample Controle'!$A12,'Invoer Samples'!$A$3:$A$51,0),MATCH('Sample Controle'!D10,'Invoer Samples'!$C$1:$AZ$1,0)),"")</f>
        <v>0</v>
      </c>
      <c r="E12" s="14">
        <f>IF(AND(E10&lt;&gt;"",$A12&lt;&gt;""),INDEX('Invoer Samples'!$C$3:$AZ$51,MATCH('Sample Controle'!$A12,'Invoer Samples'!$A$3:$A$51,0),MATCH('Sample Controle'!E10,'Invoer Samples'!$C$1:$AZ$1,0)),"")</f>
        <v>0</v>
      </c>
      <c r="F12" s="14">
        <f>IF(AND(F10&lt;&gt;"",$A12&lt;&gt;""),INDEX('Invoer Samples'!$C$3:$AZ$51,MATCH('Sample Controle'!$A12,'Invoer Samples'!$A$3:$A$51,0),MATCH('Sample Controle'!F10,'Invoer Samples'!$C$1:$AZ$1,0)),"")</f>
        <v>0</v>
      </c>
      <c r="G12" s="14">
        <f>IF(AND(G10&lt;&gt;"",$A12&lt;&gt;""),INDEX('Invoer Samples'!$C$3:$AZ$51,MATCH('Sample Controle'!$A12,'Invoer Samples'!$A$3:$A$51,0),MATCH('Sample Controle'!G10,'Invoer Samples'!$C$1:$AZ$1,0)),"")</f>
        <v>0</v>
      </c>
      <c r="H12" s="14">
        <f>IF(AND(H10&lt;&gt;"",$A12&lt;&gt;""),INDEX('Invoer Samples'!$C$3:$AZ$51,MATCH('Sample Controle'!$A12,'Invoer Samples'!$A$3:$A$51,0),MATCH('Sample Controle'!H10,'Invoer Samples'!$C$1:$AZ$1,0)),"")</f>
        <v>0</v>
      </c>
      <c r="I12" s="14">
        <f>IF(AND(I10&lt;&gt;"",$A12&lt;&gt;""),INDEX('Invoer Samples'!$C$3:$AZ$51,MATCH('Sample Controle'!$A12,'Invoer Samples'!$A$3:$A$51,0),MATCH('Sample Controle'!I10,'Invoer Samples'!$C$1:$AZ$1,0)),"")</f>
        <v>0</v>
      </c>
      <c r="J12" s="14">
        <f>IF(AND(J10&lt;&gt;"",$A12&lt;&gt;""),INDEX('Invoer Samples'!$C$3:$AZ$51,MATCH('Sample Controle'!$A12,'Invoer Samples'!$A$3:$A$51,0),MATCH('Sample Controle'!J10,'Invoer Samples'!$C$1:$AZ$1,0)),"")</f>
        <v>0</v>
      </c>
      <c r="K12" s="14">
        <f>IF(AND(K10&lt;&gt;"",$A12&lt;&gt;""),INDEX('Invoer Samples'!$C$3:$AZ$51,MATCH('Sample Controle'!$A12,'Invoer Samples'!$A$3:$A$51,0),MATCH('Sample Controle'!K10,'Invoer Samples'!$C$1:$AZ$1,0)),"")</f>
        <v>0</v>
      </c>
      <c r="L12" s="14">
        <f>IF(AND(L10&lt;&gt;"",$A12&lt;&gt;""),INDEX('Invoer Samples'!$C$3:$AZ$51,MATCH('Sample Controle'!$A12,'Invoer Samples'!$A$3:$A$51,0),MATCH('Sample Controle'!L10,'Invoer Samples'!$C$1:$AZ$1,0)),"")</f>
        <v>0</v>
      </c>
      <c r="M12" s="14">
        <f>IF(AND(M10&lt;&gt;"",$A12&lt;&gt;""),INDEX('Invoer Samples'!$C$3:$AZ$51,MATCH('Sample Controle'!$A12,'Invoer Samples'!$A$3:$A$51,0),MATCH('Sample Controle'!M10,'Invoer Samples'!$C$1:$AZ$1,0)),"")</f>
        <v>0</v>
      </c>
      <c r="N12" s="14">
        <f>IF(AND(N10&lt;&gt;"",$A12&lt;&gt;""),INDEX('Invoer Samples'!$C$3:$AZ$51,MATCH('Sample Controle'!$A12,'Invoer Samples'!$A$3:$A$51,0),MATCH('Sample Controle'!N10,'Invoer Samples'!$C$1:$AZ$1,0)),"")</f>
        <v>0</v>
      </c>
      <c r="O12" s="14">
        <f>IF(AND(O10&lt;&gt;"",$A12&lt;&gt;""),INDEX('Invoer Samples'!$C$3:$AZ$51,MATCH('Sample Controle'!$A12,'Invoer Samples'!$A$3:$A$51,0),MATCH('Sample Controle'!O10,'Invoer Samples'!$C$1:$AZ$1,0)),"")</f>
        <v>0</v>
      </c>
      <c r="P12" s="14">
        <f>IF(AND(P10&lt;&gt;"",$A12&lt;&gt;""),INDEX('Invoer Samples'!$C$3:$AZ$51,MATCH('Sample Controle'!$A12,'Invoer Samples'!$A$3:$A$51,0),MATCH('Sample Controle'!P10,'Invoer Samples'!$C$1:$AZ$1,0)),"")</f>
        <v>0</v>
      </c>
      <c r="Q12" s="14">
        <f>IF(AND(Q10&lt;&gt;"",$A12&lt;&gt;""),INDEX('Invoer Samples'!$C$3:$AZ$51,MATCH('Sample Controle'!$A12,'Invoer Samples'!$A$3:$A$51,0),MATCH('Sample Controle'!Q10,'Invoer Samples'!$C$1:$AZ$1,0)),"")</f>
        <v>0</v>
      </c>
      <c r="R12" s="14">
        <f>IF(AND(R10&lt;&gt;"",$A12&lt;&gt;""),INDEX('Invoer Samples'!$C$3:$AZ$51,MATCH('Sample Controle'!$A12,'Invoer Samples'!$A$3:$A$51,0),MATCH('Sample Controle'!R10,'Invoer Samples'!$C$1:$AZ$1,0)),"")</f>
        <v>0</v>
      </c>
      <c r="S12" s="14">
        <f>IF(AND(S10&lt;&gt;"",$A12&lt;&gt;""),INDEX('Invoer Samples'!$C$3:$AZ$51,MATCH('Sample Controle'!$A12,'Invoer Samples'!$A$3:$A$51,0),MATCH('Sample Controle'!S10,'Invoer Samples'!$C$1:$AZ$1,0)),"")</f>
        <v>0</v>
      </c>
      <c r="T12" s="14">
        <f>IF(AND(T10&lt;&gt;"",$A12&lt;&gt;""),INDEX('Invoer Samples'!$C$3:$AZ$51,MATCH('Sample Controle'!$A12,'Invoer Samples'!$A$3:$A$51,0),MATCH('Sample Controle'!T10,'Invoer Samples'!$C$1:$AZ$1,0)),"")</f>
        <v>0</v>
      </c>
      <c r="U12" s="14">
        <f>IF(AND(U10&lt;&gt;"",$A12&lt;&gt;""),INDEX('Invoer Samples'!$C$3:$AZ$51,MATCH('Sample Controle'!$A12,'Invoer Samples'!$A$3:$A$51,0),MATCH('Sample Controle'!U10,'Invoer Samples'!$C$1:$AZ$1,0)),"")</f>
        <v>0</v>
      </c>
      <c r="V12" s="14">
        <f>IF(AND(V10&lt;&gt;"",$A12&lt;&gt;""),INDEX('Invoer Samples'!$C$3:$AZ$51,MATCH('Sample Controle'!$A12,'Invoer Samples'!$A$3:$A$51,0),MATCH('Sample Controle'!V10,'Invoer Samples'!$C$1:$AZ$1,0)),"")</f>
        <v>0</v>
      </c>
      <c r="W12" s="14">
        <f>IF(AND(W10&lt;&gt;"",$A12&lt;&gt;""),INDEX('Invoer Samples'!$C$3:$AZ$51,MATCH('Sample Controle'!$A12,'Invoer Samples'!$A$3:$A$51,0),MATCH('Sample Controle'!W10,'Invoer Samples'!$C$1:$AZ$1,0)),"")</f>
        <v>0</v>
      </c>
      <c r="X12" s="14">
        <f>IF(AND(X10&lt;&gt;"",$A12&lt;&gt;""),INDEX('Invoer Samples'!$C$3:$AZ$51,MATCH('Sample Controle'!$A12,'Invoer Samples'!$A$3:$A$51,0),MATCH('Sample Controle'!X10,'Invoer Samples'!$C$1:$AZ$1,0)),"")</f>
        <v>0</v>
      </c>
      <c r="Y12" s="14">
        <f>IF(AND(Y10&lt;&gt;"",$A12&lt;&gt;""),INDEX('Invoer Samples'!$C$3:$AZ$51,MATCH('Sample Controle'!$A12,'Invoer Samples'!$A$3:$A$51,0),MATCH('Sample Controle'!Y10,'Invoer Samples'!$C$1:$AZ$1,0)),"")</f>
        <v>0</v>
      </c>
      <c r="Z12" s="14">
        <f>IF(AND(Z10&lt;&gt;"",$A12&lt;&gt;""),INDEX('Invoer Samples'!$C$3:$AZ$51,MATCH('Sample Controle'!$A12,'Invoer Samples'!$A$3:$A$51,0),MATCH('Sample Controle'!Z10,'Invoer Samples'!$C$1:$AZ$1,0)),"")</f>
        <v>0</v>
      </c>
      <c r="AA12" s="14">
        <f>IF(AND(AA10&lt;&gt;"",$A12&lt;&gt;""),INDEX('Invoer Samples'!$C$3:$AZ$51,MATCH('Sample Controle'!$A12,'Invoer Samples'!$A$3:$A$51,0),MATCH('Sample Controle'!AA10,'Invoer Samples'!$C$1:$AZ$1,0)),"")</f>
        <v>0</v>
      </c>
      <c r="AB12" s="14">
        <f>IF(AND(AB10&lt;&gt;"",$A12&lt;&gt;""),INDEX('Invoer Samples'!$C$3:$AZ$51,MATCH('Sample Controle'!$A12,'Invoer Samples'!$A$3:$A$51,0),MATCH('Sample Controle'!AB10,'Invoer Samples'!$C$1:$AZ$1,0)),"")</f>
        <v>0</v>
      </c>
      <c r="AC12" s="14">
        <f>IF(AND(AC10&lt;&gt;"",$A12&lt;&gt;""),INDEX('Invoer Samples'!$C$3:$AZ$51,MATCH('Sample Controle'!$A12,'Invoer Samples'!$A$3:$A$51,0),MATCH('Sample Controle'!AC10,'Invoer Samples'!$C$1:$AZ$1,0)),"")</f>
        <v>0</v>
      </c>
      <c r="AD12" s="14">
        <f>IF(AND(AD10&lt;&gt;"",$A12&lt;&gt;""),INDEX('Invoer Samples'!$C$3:$AZ$51,MATCH('Sample Controle'!$A12,'Invoer Samples'!$A$3:$A$51,0),MATCH('Sample Controle'!AD10,'Invoer Samples'!$C$1:$AZ$1,0)),"")</f>
        <v>0</v>
      </c>
      <c r="AE12" s="14">
        <f>IF(AND(AE10&lt;&gt;"",$A12&lt;&gt;""),INDEX('Invoer Samples'!$C$3:$AZ$51,MATCH('Sample Controle'!$A12,'Invoer Samples'!$A$3:$A$51,0),MATCH('Sample Controle'!AE10,'Invoer Samples'!$C$1:$AZ$1,0)),"")</f>
        <v>0</v>
      </c>
      <c r="AF12" s="14">
        <f>IF(AND(AF10&lt;&gt;"",$A12&lt;&gt;""),INDEX('Invoer Samples'!$C$3:$AZ$51,MATCH('Sample Controle'!$A12,'Invoer Samples'!$A$3:$A$51,0),MATCH('Sample Controle'!AF10,'Invoer Samples'!$C$1:$AZ$1,0)),"")</f>
        <v>0</v>
      </c>
      <c r="AG12" s="14">
        <f>IF(AND(AG10&lt;&gt;"",$A12&lt;&gt;""),INDEX('Invoer Samples'!$C$3:$AZ$51,MATCH('Sample Controle'!$A12,'Invoer Samples'!$A$3:$A$51,0),MATCH('Sample Controle'!AG10,'Invoer Samples'!$C$1:$AZ$1,0)),"")</f>
        <v>0</v>
      </c>
      <c r="AH12" s="14">
        <f>IF(AND(AH10&lt;&gt;"",$A12&lt;&gt;""),INDEX('Invoer Samples'!$C$3:$AZ$51,MATCH('Sample Controle'!$A12,'Invoer Samples'!$A$3:$A$51,0),MATCH('Sample Controle'!AH10,'Invoer Samples'!$C$1:$AZ$1,0)),"")</f>
        <v>0</v>
      </c>
      <c r="AI12" s="14" t="str">
        <f>IF(AND(AI10&lt;&gt;"",$A12&lt;&gt;""),INDEX('Invoer Samples'!$C$3:$AZ$51,MATCH('Sample Controle'!$A12,'Invoer Samples'!$A$3:$A$51,0),MATCH('Sample Controle'!AI10,'Invoer Samples'!$C$1:$AZ$1,0)),"")</f>
        <v/>
      </c>
      <c r="AJ12" s="14" t="str">
        <f>IF(AND(AJ10&lt;&gt;"",$A12&lt;&gt;""),INDEX('Invoer Samples'!$C$3:$AZ$51,MATCH('Sample Controle'!$A12,'Invoer Samples'!$A$3:$A$51,0),MATCH('Sample Controle'!AJ10,'Invoer Samples'!$C$1:$AZ$1,0)),"")</f>
        <v/>
      </c>
      <c r="AK12" s="14" t="str">
        <f>IF(AND(AK10&lt;&gt;"",$A12&lt;&gt;""),INDEX('Invoer Samples'!$C$3:$AZ$51,MATCH('Sample Controle'!$A12,'Invoer Samples'!$A$3:$A$51,0),MATCH('Sample Controle'!AK10,'Invoer Samples'!$C$1:$AZ$1,0)),"")</f>
        <v/>
      </c>
      <c r="AL12" s="14" t="str">
        <f>IF(AND(AL10&lt;&gt;"",$A12&lt;&gt;""),INDEX('Invoer Samples'!$C$3:$AZ$51,MATCH('Sample Controle'!$A12,'Invoer Samples'!$A$3:$A$51,0),MATCH('Sample Controle'!AL10,'Invoer Samples'!$C$1:$AZ$1,0)),"")</f>
        <v/>
      </c>
      <c r="AM12" s="14" t="str">
        <f>IF(AND(AM10&lt;&gt;"",$A12&lt;&gt;""),INDEX('Invoer Samples'!$C$3:$AZ$51,MATCH('Sample Controle'!$A12,'Invoer Samples'!$A$3:$A$51,0),MATCH('Sample Controle'!AM10,'Invoer Samples'!$C$1:$AZ$1,0)),"")</f>
        <v/>
      </c>
      <c r="AN12" s="14" t="str">
        <f>IF(AND(AN10&lt;&gt;"",$A12&lt;&gt;""),INDEX('Invoer Samples'!$C$3:$AZ$51,MATCH('Sample Controle'!$A12,'Invoer Samples'!$A$3:$A$51,0),MATCH('Sample Controle'!AN10,'Invoer Samples'!$C$1:$AZ$1,0)),"")</f>
        <v/>
      </c>
      <c r="AO12" s="14" t="str">
        <f>IF(AND(AO10&lt;&gt;"",$A12&lt;&gt;""),INDEX('Invoer Samples'!$C$3:$AZ$51,MATCH('Sample Controle'!$A12,'Invoer Samples'!$A$3:$A$51,0),MATCH('Sample Controle'!AO10,'Invoer Samples'!$C$1:$AZ$1,0)),"")</f>
        <v/>
      </c>
      <c r="AP12" s="14" t="str">
        <f>IF(AND(AP10&lt;&gt;"",$A12&lt;&gt;""),INDEX('Invoer Samples'!$C$3:$AZ$51,MATCH('Sample Controle'!$A12,'Invoer Samples'!$A$3:$A$51,0),MATCH('Sample Controle'!AP10,'Invoer Samples'!$C$1:$AZ$1,0)),"")</f>
        <v/>
      </c>
      <c r="AQ12" s="14" t="str">
        <f>IF(AND(AQ10&lt;&gt;"",$A12&lt;&gt;""),INDEX('Invoer Samples'!$C$3:$AZ$51,MATCH('Sample Controle'!$A12,'Invoer Samples'!$A$3:$A$51,0),MATCH('Sample Controle'!AQ10,'Invoer Samples'!$C$1:$AZ$1,0)),"")</f>
        <v/>
      </c>
      <c r="AR12" s="14" t="str">
        <f>IF(AND(AR10&lt;&gt;"",$A12&lt;&gt;""),INDEX('Invoer Samples'!$C$3:$AZ$51,MATCH('Sample Controle'!$A12,'Invoer Samples'!$A$3:$A$51,0),MATCH('Sample Controle'!AR10,'Invoer Samples'!$C$1:$AZ$1,0)),"")</f>
        <v/>
      </c>
      <c r="AS12" s="14" t="str">
        <f>IF(AND(AS10&lt;&gt;"",$A12&lt;&gt;""),INDEX('Invoer Samples'!$C$3:$AZ$51,MATCH('Sample Controle'!$A12,'Invoer Samples'!$A$3:$A$51,0),MATCH('Sample Controle'!AS10,'Invoer Samples'!$C$1:$AZ$1,0)),"")</f>
        <v/>
      </c>
      <c r="AT12" s="14" t="str">
        <f>IF(AND(AT10&lt;&gt;"",$A12&lt;&gt;""),INDEX('Invoer Samples'!$C$3:$AZ$51,MATCH('Sample Controle'!$A12,'Invoer Samples'!$A$3:$A$51,0),MATCH('Sample Controle'!AT10,'Invoer Samples'!$C$1:$AZ$1,0)),"")</f>
        <v/>
      </c>
      <c r="AU12" s="14" t="str">
        <f>IF(AND(AU10&lt;&gt;"",$A12&lt;&gt;""),INDEX('Invoer Samples'!$C$3:$AZ$51,MATCH('Sample Controle'!$A12,'Invoer Samples'!$A$3:$A$51,0),MATCH('Sample Controle'!AU10,'Invoer Samples'!$C$1:$AZ$1,0)),"")</f>
        <v/>
      </c>
      <c r="AV12" s="14" t="str">
        <f>IF(AND(AV10&lt;&gt;"",$A12&lt;&gt;""),INDEX('Invoer Samples'!$C$3:$AZ$51,MATCH('Sample Controle'!$A12,'Invoer Samples'!$A$3:$A$51,0),MATCH('Sample Controle'!AV10,'Invoer Samples'!$C$1:$AZ$1,0)),"")</f>
        <v/>
      </c>
    </row>
    <row r="13" spans="1:48" s="47" customFormat="1" ht="3.75" customHeight="1">
      <c r="A13" s="46"/>
      <c r="B13" s="49"/>
    </row>
    <row r="14" spans="1:48" s="48" customFormat="1">
      <c r="A14" s="43"/>
      <c r="B14" s="50"/>
      <c r="C14" s="48">
        <f>IF(AND(C10&lt;&gt;"",$A12&lt;&gt;""),INDEX(BKG!$M$3:$BE$40,MATCH('Sample Controle'!$A12,BKG!$K$3:$K$40,0),MATCH('Sample Controle'!C10,BKG!$M$1:$BE$1,0)),"")</f>
        <v>3.0000000000000001E-3</v>
      </c>
      <c r="D14" s="48">
        <f>IF(AND(D10&lt;&gt;"",$A12&lt;&gt;""),INDEX(BKG!$M$3:$BE$40,MATCH('Sample Controle'!$A12,BKG!$K$3:$K$40,0),MATCH('Sample Controle'!D10,BKG!$M$1:$BE$1,0)),"")</f>
        <v>1</v>
      </c>
      <c r="E14" s="48">
        <f>IF(AND(E10&lt;&gt;"",$A12&lt;&gt;""),INDEX(BKG!$M$3:$BE$40,MATCH('Sample Controle'!$A12,BKG!$K$3:$K$40,0),MATCH('Sample Controle'!E10,BKG!$M$1:$BE$1,0)),"")</f>
        <v>0.1</v>
      </c>
      <c r="F14" s="48">
        <f>IF(AND(F10&lt;&gt;"",$A12&lt;&gt;""),INDEX(BKG!$M$3:$BE$40,MATCH('Sample Controle'!$A12,BKG!$K$3:$K$40,0),MATCH('Sample Controle'!F10,BKG!$M$1:$BE$1,0)),"")</f>
        <v>1</v>
      </c>
      <c r="G14" s="48">
        <f>IF(AND(G10&lt;&gt;"",$A12&lt;&gt;""),INDEX(BKG!$M$3:$BE$40,MATCH('Sample Controle'!$A12,BKG!$K$3:$K$40,0),MATCH('Sample Controle'!G10,BKG!$M$1:$BE$1,0)),"")</f>
        <v>0.5</v>
      </c>
      <c r="H14" s="48">
        <f>IF(AND(H10&lt;&gt;"",$A12&lt;&gt;""),INDEX(BKG!$M$3:$BE$40,MATCH('Sample Controle'!$A12,BKG!$K$3:$K$40,0),MATCH('Sample Controle'!H10,BKG!$M$1:$BE$1,0)),"")</f>
        <v>0.03</v>
      </c>
      <c r="I14" s="48">
        <f>IF(AND(I10&lt;&gt;"",$A12&lt;&gt;""),INDEX(BKG!$M$3:$BE$40,MATCH('Sample Controle'!$A12,BKG!$K$3:$K$40,0),MATCH('Sample Controle'!I10,BKG!$M$1:$BE$1,0)),"")</f>
        <v>0.5</v>
      </c>
      <c r="J14" s="48">
        <f>IF(AND(J10&lt;&gt;"",$A12&lt;&gt;""),INDEX(BKG!$M$3:$BE$40,MATCH('Sample Controle'!$A12,BKG!$K$3:$K$40,0),MATCH('Sample Controle'!J10,BKG!$M$1:$BE$1,0)),"")</f>
        <v>10</v>
      </c>
      <c r="K14" s="48">
        <f>IF(AND(K10&lt;&gt;"",$A12&lt;&gt;""),INDEX(BKG!$M$3:$BE$40,MATCH('Sample Controle'!$A12,BKG!$K$3:$K$40,0),MATCH('Sample Controle'!K10,BKG!$M$1:$BE$1,0)),"")</f>
        <v>2.4E-2</v>
      </c>
      <c r="L14" s="48">
        <f>IF(AND(L10&lt;&gt;"",$A12&lt;&gt;""),INDEX(BKG!$M$3:$BE$40,MATCH('Sample Controle'!$A12,BKG!$K$3:$K$40,0),MATCH('Sample Controle'!L10,BKG!$M$1:$BE$1,0)),"")</f>
        <v>6.6699999999999995E-2</v>
      </c>
      <c r="M14" s="48">
        <f>IF(AND(M10&lt;&gt;"",$A12&lt;&gt;""),INDEX(BKG!$M$3:$BE$40,MATCH('Sample Controle'!$A12,BKG!$K$3:$K$40,0),MATCH('Sample Controle'!M10,BKG!$M$1:$BE$1,0)),"")</f>
        <v>0.1</v>
      </c>
      <c r="N14" s="48">
        <f>IF(AND(N10&lt;&gt;"",$A12&lt;&gt;""),INDEX(BKG!$M$3:$BE$40,MATCH('Sample Controle'!$A12,BKG!$K$3:$K$40,0),MATCH('Sample Controle'!N10,BKG!$M$1:$BE$1,0)),"")</f>
        <v>0.1</v>
      </c>
      <c r="O14" s="48">
        <f>IF(AND(O10&lt;&gt;"",$A12&lt;&gt;""),INDEX(BKG!$M$3:$BE$40,MATCH('Sample Controle'!$A12,BKG!$K$3:$K$40,0),MATCH('Sample Controle'!O10,BKG!$M$1:$BE$1,0)),"")</f>
        <v>5</v>
      </c>
      <c r="P14" s="48">
        <f>IF(AND(P10&lt;&gt;"",$A12&lt;&gt;""),INDEX(BKG!$M$3:$BE$40,MATCH('Sample Controle'!$A12,BKG!$K$3:$K$40,0),MATCH('Sample Controle'!P10,BKG!$M$1:$BE$1,0)),"")</f>
        <v>2.5000000000000001E-2</v>
      </c>
      <c r="Q14" s="48">
        <f>IF(AND(Q10&lt;&gt;"",$A12&lt;&gt;""),INDEX(BKG!$M$3:$BE$40,MATCH('Sample Controle'!$A12,BKG!$K$3:$K$40,0),MATCH('Sample Controle'!Q10,BKG!$M$1:$BE$1,0)),"")</f>
        <v>0.1</v>
      </c>
      <c r="R14" s="48">
        <f>IF(AND(R10&lt;&gt;"",$A12&lt;&gt;""),INDEX(BKG!$M$3:$BE$40,MATCH('Sample Controle'!$A12,BKG!$K$3:$K$40,0),MATCH('Sample Controle'!R10,BKG!$M$1:$BE$1,0)),"")</f>
        <v>1</v>
      </c>
      <c r="S14" s="48">
        <f>IF(AND(S10&lt;&gt;"",$A12&lt;&gt;""),INDEX(BKG!$M$3:$BE$40,MATCH('Sample Controle'!$A12,BKG!$K$3:$K$40,0),MATCH('Sample Controle'!S10,BKG!$M$1:$BE$1,0)),"")</f>
        <v>1</v>
      </c>
      <c r="T14" s="48">
        <f>IF(AND(T10&lt;&gt;"",$A12&lt;&gt;""),INDEX(BKG!$M$3:$BE$40,MATCH('Sample Controle'!$A12,BKG!$K$3:$K$40,0),MATCH('Sample Controle'!T10,BKG!$M$1:$BE$1,0)),"")</f>
        <v>0.1</v>
      </c>
      <c r="U14" s="48">
        <f>IF(AND(U10&lt;&gt;"",$A12&lt;&gt;""),INDEX(BKG!$M$3:$BE$40,MATCH('Sample Controle'!$A12,BKG!$K$3:$K$40,0),MATCH('Sample Controle'!U10,BKG!$M$1:$BE$1,0)),"")</f>
        <v>0.3</v>
      </c>
      <c r="V14" s="48">
        <f>IF(AND(V10&lt;&gt;"",$A12&lt;&gt;""),INDEX(BKG!$M$3:$BE$40,MATCH('Sample Controle'!$A12,BKG!$K$3:$K$40,0),MATCH('Sample Controle'!V10,BKG!$M$1:$BE$1,0)),"")</f>
        <v>10</v>
      </c>
      <c r="W14" s="48">
        <f>IF(AND(W10&lt;&gt;"",$A12&lt;&gt;""),INDEX(BKG!$M$3:$BE$40,MATCH('Sample Controle'!$A12,BKG!$K$3:$K$40,0),MATCH('Sample Controle'!W10,BKG!$M$1:$BE$1,0)),"")</f>
        <v>0.1</v>
      </c>
      <c r="X14" s="48">
        <f>IF(AND(X10&lt;&gt;"",$A12&lt;&gt;""),INDEX(BKG!$M$3:$BE$40,MATCH('Sample Controle'!$A12,BKG!$K$3:$K$40,0),MATCH('Sample Controle'!X10,BKG!$M$1:$BE$1,0)),"")</f>
        <v>0.1</v>
      </c>
      <c r="Y14" s="48">
        <f>IF(AND(Y10&lt;&gt;"",$A12&lt;&gt;""),INDEX(BKG!$M$3:$BE$40,MATCH('Sample Controle'!$A12,BKG!$K$3:$K$40,0),MATCH('Sample Controle'!Y10,BKG!$M$1:$BE$1,0)),"")</f>
        <v>0.2</v>
      </c>
      <c r="Z14" s="48">
        <f>IF(AND(Z10&lt;&gt;"",$A12&lt;&gt;""),INDEX(BKG!$M$3:$BE$40,MATCH('Sample Controle'!$A12,BKG!$K$3:$K$40,0),MATCH('Sample Controle'!Z10,BKG!$M$1:$BE$1,0)),"")</f>
        <v>1.7000000000000001E-2</v>
      </c>
      <c r="AA14" s="48">
        <f>IF(AND(AA10&lt;&gt;"",$A12&lt;&gt;""),INDEX(BKG!$M$3:$BE$40,MATCH('Sample Controle'!$A12,BKG!$K$3:$K$40,0),MATCH('Sample Controle'!AA10,BKG!$M$1:$BE$1,0)),"")</f>
        <v>0.2</v>
      </c>
      <c r="AB14" s="48">
        <f>IF(AND(AB10&lt;&gt;"",$A12&lt;&gt;""),INDEX(BKG!$M$3:$BE$40,MATCH('Sample Controle'!$A12,BKG!$K$3:$K$40,0),MATCH('Sample Controle'!AB10,BKG!$M$1:$BE$1,0)),"")</f>
        <v>0.3</v>
      </c>
      <c r="AC14" s="48">
        <f>IF(AND(AC10&lt;&gt;"",$A12&lt;&gt;""),INDEX(BKG!$M$3:$BE$40,MATCH('Sample Controle'!$A12,BKG!$K$3:$K$40,0),MATCH('Sample Controle'!AC10,BKG!$M$1:$BE$1,0)),"")</f>
        <v>2</v>
      </c>
      <c r="AD14" s="48">
        <f>IF(AND(AD10&lt;&gt;"",$A12&lt;&gt;""),INDEX(BKG!$M$3:$BE$40,MATCH('Sample Controle'!$A12,BKG!$K$3:$K$40,0),MATCH('Sample Controle'!AD10,BKG!$M$1:$BE$1,0)),"")</f>
        <v>0.1</v>
      </c>
      <c r="AE14" s="48">
        <f>IF(AND(AE10&lt;&gt;"",$A12&lt;&gt;""),INDEX(BKG!$M$3:$BE$40,MATCH('Sample Controle'!$A12,BKG!$K$3:$K$40,0),MATCH('Sample Controle'!AE10,BKG!$M$1:$BE$1,0)),"")</f>
        <v>1.7000000000000001E-2</v>
      </c>
      <c r="AF14" s="48">
        <f>IF(AND(AF10&lt;&gt;"",$A12&lt;&gt;""),INDEX(BKG!$M$3:$BE$40,MATCH('Sample Controle'!$A12,BKG!$K$3:$K$40,0),MATCH('Sample Controle'!AF10,BKG!$M$1:$BE$1,0)),"")</f>
        <v>0.06</v>
      </c>
      <c r="AG14" s="48">
        <f>IF(AND(AG10&lt;&gt;"",$A12&lt;&gt;""),INDEX(BKG!$M$3:$BE$40,MATCH('Sample Controle'!$A12,BKG!$K$3:$K$40,0),MATCH('Sample Controle'!AG10,BKG!$M$1:$BE$1,0)),"")</f>
        <v>0.1</v>
      </c>
      <c r="AH14" s="48">
        <f>IF(AND(AH10&lt;&gt;"",$A12&lt;&gt;""),INDEX(BKG!$M$3:$BE$40,MATCH('Sample Controle'!$A12,BKG!$K$3:$K$40,0),MATCH('Sample Controle'!AH10,BKG!$M$1:$BE$1,0)),"")</f>
        <v>1</v>
      </c>
      <c r="AI14" s="48" t="str">
        <f>IF(AND(AI10&lt;&gt;"",$A12&lt;&gt;""),INDEX(BKG!$M$3:$BE$40,MATCH('Sample Controle'!$A12,BKG!$K$3:$K$40,0),MATCH('Sample Controle'!AI10,BKG!$M$1:$BE$1,0)),"")</f>
        <v/>
      </c>
      <c r="AJ14" s="48" t="str">
        <f>IF(AND(AJ10&lt;&gt;"",$A12&lt;&gt;""),INDEX(BKG!$M$3:$BE$40,MATCH('Sample Controle'!$A12,BKG!$K$3:$K$40,0),MATCH('Sample Controle'!AJ10,BKG!$M$1:$BE$1,0)),"")</f>
        <v/>
      </c>
      <c r="AK14" s="48" t="str">
        <f>IF(AND(AK10&lt;&gt;"",$A12&lt;&gt;""),INDEX(BKG!$M$3:$BE$40,MATCH('Sample Controle'!$A12,BKG!$K$3:$K$40,0),MATCH('Sample Controle'!AK10,BKG!$M$1:$BE$1,0)),"")</f>
        <v/>
      </c>
      <c r="AL14" s="48" t="str">
        <f>IF(AND(AL10&lt;&gt;"",$A12&lt;&gt;""),INDEX(BKG!$M$3:$BE$40,MATCH('Sample Controle'!$A12,BKG!$K$3:$K$40,0),MATCH('Sample Controle'!AL10,BKG!$M$1:$BE$1,0)),"")</f>
        <v/>
      </c>
      <c r="AM14" s="48" t="str">
        <f>IF(AND(AM10&lt;&gt;"",$A12&lt;&gt;""),INDEX(BKG!$M$3:$BE$40,MATCH('Sample Controle'!$A12,BKG!$K$3:$K$40,0),MATCH('Sample Controle'!AM10,BKG!$M$1:$BE$1,0)),"")</f>
        <v/>
      </c>
      <c r="AN14" s="48" t="str">
        <f>IF(AND(AN10&lt;&gt;"",$A12&lt;&gt;""),INDEX(BKG!$M$3:$BE$40,MATCH('Sample Controle'!$A12,BKG!$K$3:$K$40,0),MATCH('Sample Controle'!AN10,BKG!$M$1:$BE$1,0)),"")</f>
        <v/>
      </c>
      <c r="AO14" s="48" t="str">
        <f>IF(AND(AO10&lt;&gt;"",$A12&lt;&gt;""),INDEX(BKG!$M$3:$BE$40,MATCH('Sample Controle'!$A12,BKG!$K$3:$K$40,0),MATCH('Sample Controle'!AO10,BKG!$M$1:$BE$1,0)),"")</f>
        <v/>
      </c>
      <c r="AP14" s="48" t="str">
        <f>IF(AND(AP10&lt;&gt;"",$A12&lt;&gt;""),INDEX(BKG!$M$3:$BE$40,MATCH('Sample Controle'!$A12,BKG!$K$3:$K$40,0),MATCH('Sample Controle'!AP10,BKG!$M$1:$BE$1,0)),"")</f>
        <v/>
      </c>
      <c r="AQ14" s="48" t="str">
        <f>IF(AND(AQ10&lt;&gt;"",$A12&lt;&gt;""),INDEX(BKG!$M$3:$BE$40,MATCH('Sample Controle'!$A12,BKG!$K$3:$K$40,0),MATCH('Sample Controle'!AQ10,BKG!$M$1:$BE$1,0)),"")</f>
        <v/>
      </c>
      <c r="AR14" s="48" t="str">
        <f>IF(AND(AR10&lt;&gt;"",$A12&lt;&gt;""),INDEX(BKG!$M$3:$BE$40,MATCH('Sample Controle'!$A12,BKG!$K$3:$K$40,0),MATCH('Sample Controle'!AR10,BKG!$M$1:$BE$1,0)),"")</f>
        <v/>
      </c>
      <c r="AS14" s="48" t="str">
        <f>IF(AND(AS10&lt;&gt;"",$A12&lt;&gt;""),INDEX(BKG!$M$3:$BE$40,MATCH('Sample Controle'!$A12,BKG!$K$3:$K$40,0),MATCH('Sample Controle'!AS10,BKG!$M$1:$BE$1,0)),"")</f>
        <v/>
      </c>
      <c r="AT14" s="48" t="str">
        <f>IF(AND(AT10&lt;&gt;"",$A12&lt;&gt;""),INDEX(BKG!$M$3:$BE$40,MATCH('Sample Controle'!$A12,BKG!$K$3:$K$40,0),MATCH('Sample Controle'!AT10,BKG!$M$1:$BE$1,0)),"")</f>
        <v/>
      </c>
      <c r="AU14" s="48" t="str">
        <f>IF(AND(AU10&lt;&gt;"",$A12&lt;&gt;""),INDEX(BKG!$M$3:$BE$40,MATCH('Sample Controle'!$A12,BKG!$K$3:$K$40,0),MATCH('Sample Controle'!AU10,BKG!$M$1:$BE$1,0)),"")</f>
        <v/>
      </c>
      <c r="AV14" s="48" t="str">
        <f>IF(AND(AV10&lt;&gt;"",$A12&lt;&gt;""),INDEX(BKG!$M$3:$BE$40,MATCH('Sample Controle'!$A12,BKG!$K$3:$K$40,0),MATCH('Sample Controle'!AV10,BKG!$M$1:$BE$1,0)),"")</f>
        <v/>
      </c>
    </row>
    <row r="15" spans="1:48" s="26" customFormat="1">
      <c r="A15" s="24" t="s">
        <v>78</v>
      </c>
      <c r="B15" s="25">
        <f>SUM(C15:XFD15)</f>
        <v>0</v>
      </c>
      <c r="C15" s="26">
        <f t="shared" ref="C15:AV15" si="3">IF(C12&lt;&gt;"",IF(C16=1,$A$41,IF(C16&gt;1,$A$41*IF(C16&gt;(1+$A$35),0,($A$35+1-C16)*(1/$A$35)),$A$41*IF(C16&lt;(1-$A$35),0,1-((1-C16)*(1/$A$35))))),"")</f>
        <v>0</v>
      </c>
      <c r="D15" s="26">
        <f t="shared" si="3"/>
        <v>0</v>
      </c>
      <c r="E15" s="26">
        <f t="shared" si="3"/>
        <v>0</v>
      </c>
      <c r="F15" s="26">
        <f t="shared" si="3"/>
        <v>0</v>
      </c>
      <c r="G15" s="26">
        <f t="shared" si="3"/>
        <v>0</v>
      </c>
      <c r="H15" s="26">
        <f t="shared" si="3"/>
        <v>0</v>
      </c>
      <c r="I15" s="26">
        <f t="shared" si="3"/>
        <v>0</v>
      </c>
      <c r="J15" s="26">
        <f t="shared" si="3"/>
        <v>0</v>
      </c>
      <c r="K15" s="26">
        <f t="shared" si="3"/>
        <v>0</v>
      </c>
      <c r="L15" s="26">
        <f t="shared" si="3"/>
        <v>0</v>
      </c>
      <c r="M15" s="26">
        <f t="shared" si="3"/>
        <v>0</v>
      </c>
      <c r="N15" s="26">
        <f t="shared" si="3"/>
        <v>0</v>
      </c>
      <c r="O15" s="26">
        <f t="shared" si="3"/>
        <v>0</v>
      </c>
      <c r="P15" s="26">
        <f t="shared" si="3"/>
        <v>0</v>
      </c>
      <c r="Q15" s="26">
        <f t="shared" si="3"/>
        <v>0</v>
      </c>
      <c r="R15" s="26">
        <f t="shared" si="3"/>
        <v>0</v>
      </c>
      <c r="S15" s="26">
        <f t="shared" si="3"/>
        <v>0</v>
      </c>
      <c r="T15" s="26">
        <f t="shared" si="3"/>
        <v>0</v>
      </c>
      <c r="U15" s="26">
        <f t="shared" si="3"/>
        <v>0</v>
      </c>
      <c r="V15" s="26">
        <f t="shared" si="3"/>
        <v>0</v>
      </c>
      <c r="W15" s="26">
        <f t="shared" si="3"/>
        <v>0</v>
      </c>
      <c r="X15" s="26">
        <f t="shared" si="3"/>
        <v>0</v>
      </c>
      <c r="Y15" s="26">
        <f t="shared" si="3"/>
        <v>0</v>
      </c>
      <c r="Z15" s="26">
        <f t="shared" si="3"/>
        <v>0</v>
      </c>
      <c r="AA15" s="26">
        <f t="shared" si="3"/>
        <v>0</v>
      </c>
      <c r="AB15" s="26">
        <f t="shared" si="3"/>
        <v>0</v>
      </c>
      <c r="AC15" s="26">
        <f t="shared" si="3"/>
        <v>0</v>
      </c>
      <c r="AD15" s="26">
        <f t="shared" si="3"/>
        <v>0</v>
      </c>
      <c r="AE15" s="26">
        <f t="shared" si="3"/>
        <v>0</v>
      </c>
      <c r="AF15" s="26">
        <f t="shared" si="3"/>
        <v>0</v>
      </c>
      <c r="AG15" s="26">
        <f t="shared" si="3"/>
        <v>0</v>
      </c>
      <c r="AH15" s="26">
        <f t="shared" si="3"/>
        <v>0</v>
      </c>
      <c r="AI15" s="26" t="str">
        <f t="shared" si="3"/>
        <v/>
      </c>
      <c r="AJ15" s="26" t="str">
        <f t="shared" si="3"/>
        <v/>
      </c>
      <c r="AK15" s="26" t="str">
        <f t="shared" si="3"/>
        <v/>
      </c>
      <c r="AL15" s="26" t="str">
        <f t="shared" si="3"/>
        <v/>
      </c>
      <c r="AM15" s="26" t="str">
        <f t="shared" si="3"/>
        <v/>
      </c>
      <c r="AN15" s="26" t="str">
        <f t="shared" si="3"/>
        <v/>
      </c>
      <c r="AO15" s="26" t="str">
        <f t="shared" si="3"/>
        <v/>
      </c>
      <c r="AP15" s="26" t="str">
        <f t="shared" si="3"/>
        <v/>
      </c>
      <c r="AQ15" s="26" t="str">
        <f t="shared" si="3"/>
        <v/>
      </c>
      <c r="AR15" s="26" t="str">
        <f t="shared" si="3"/>
        <v/>
      </c>
      <c r="AS15" s="26" t="str">
        <f t="shared" si="3"/>
        <v/>
      </c>
      <c r="AT15" s="26" t="str">
        <f t="shared" si="3"/>
        <v/>
      </c>
      <c r="AU15" s="26" t="str">
        <f t="shared" si="3"/>
        <v/>
      </c>
      <c r="AV15" s="26" t="str">
        <f t="shared" si="3"/>
        <v/>
      </c>
    </row>
    <row r="16" spans="1:48" s="57" customFormat="1">
      <c r="A16" s="56"/>
      <c r="B16" s="56"/>
      <c r="C16" s="56">
        <f>IFERROR(C12/C14,"")</f>
        <v>0</v>
      </c>
      <c r="D16" s="56">
        <f t="shared" ref="D16:AV16" si="4">IFERROR(D12/D14,"")</f>
        <v>0</v>
      </c>
      <c r="E16" s="56">
        <f t="shared" si="4"/>
        <v>0</v>
      </c>
      <c r="F16" s="56">
        <f t="shared" si="4"/>
        <v>0</v>
      </c>
      <c r="G16" s="56">
        <f t="shared" si="4"/>
        <v>0</v>
      </c>
      <c r="H16" s="56">
        <f t="shared" si="4"/>
        <v>0</v>
      </c>
      <c r="I16" s="56">
        <f t="shared" si="4"/>
        <v>0</v>
      </c>
      <c r="J16" s="56">
        <f t="shared" si="4"/>
        <v>0</v>
      </c>
      <c r="K16" s="56">
        <f t="shared" si="4"/>
        <v>0</v>
      </c>
      <c r="L16" s="56">
        <f t="shared" si="4"/>
        <v>0</v>
      </c>
      <c r="M16" s="56">
        <f t="shared" si="4"/>
        <v>0</v>
      </c>
      <c r="N16" s="56">
        <f t="shared" si="4"/>
        <v>0</v>
      </c>
      <c r="O16" s="56">
        <f t="shared" si="4"/>
        <v>0</v>
      </c>
      <c r="P16" s="56">
        <f t="shared" si="4"/>
        <v>0</v>
      </c>
      <c r="Q16" s="56">
        <f t="shared" si="4"/>
        <v>0</v>
      </c>
      <c r="R16" s="56">
        <f t="shared" si="4"/>
        <v>0</v>
      </c>
      <c r="S16" s="56">
        <f t="shared" si="4"/>
        <v>0</v>
      </c>
      <c r="T16" s="56">
        <f t="shared" si="4"/>
        <v>0</v>
      </c>
      <c r="U16" s="56">
        <f t="shared" si="4"/>
        <v>0</v>
      </c>
      <c r="V16" s="56">
        <f t="shared" si="4"/>
        <v>0</v>
      </c>
      <c r="W16" s="56">
        <f t="shared" si="4"/>
        <v>0</v>
      </c>
      <c r="X16" s="56">
        <f t="shared" si="4"/>
        <v>0</v>
      </c>
      <c r="Y16" s="56">
        <f t="shared" si="4"/>
        <v>0</v>
      </c>
      <c r="Z16" s="56">
        <f t="shared" si="4"/>
        <v>0</v>
      </c>
      <c r="AA16" s="56">
        <f t="shared" si="4"/>
        <v>0</v>
      </c>
      <c r="AB16" s="56">
        <f t="shared" si="4"/>
        <v>0</v>
      </c>
      <c r="AC16" s="56">
        <f t="shared" si="4"/>
        <v>0</v>
      </c>
      <c r="AD16" s="56">
        <f t="shared" si="4"/>
        <v>0</v>
      </c>
      <c r="AE16" s="56">
        <f t="shared" si="4"/>
        <v>0</v>
      </c>
      <c r="AF16" s="56">
        <f t="shared" si="4"/>
        <v>0</v>
      </c>
      <c r="AG16" s="56">
        <f t="shared" si="4"/>
        <v>0</v>
      </c>
      <c r="AH16" s="56">
        <f t="shared" si="4"/>
        <v>0</v>
      </c>
      <c r="AI16" s="56" t="str">
        <f t="shared" si="4"/>
        <v/>
      </c>
      <c r="AJ16" s="56" t="str">
        <f t="shared" si="4"/>
        <v/>
      </c>
      <c r="AK16" s="56" t="str">
        <f t="shared" si="4"/>
        <v/>
      </c>
      <c r="AL16" s="56" t="str">
        <f t="shared" si="4"/>
        <v/>
      </c>
      <c r="AM16" s="56" t="str">
        <f t="shared" si="4"/>
        <v/>
      </c>
      <c r="AN16" s="56" t="str">
        <f t="shared" si="4"/>
        <v/>
      </c>
      <c r="AO16" s="56" t="str">
        <f t="shared" si="4"/>
        <v/>
      </c>
      <c r="AP16" s="56" t="str">
        <f t="shared" si="4"/>
        <v/>
      </c>
      <c r="AQ16" s="56" t="str">
        <f t="shared" si="4"/>
        <v/>
      </c>
      <c r="AR16" s="56" t="str">
        <f t="shared" si="4"/>
        <v/>
      </c>
      <c r="AS16" s="56" t="str">
        <f t="shared" si="4"/>
        <v/>
      </c>
      <c r="AT16" s="56" t="str">
        <f t="shared" si="4"/>
        <v/>
      </c>
      <c r="AU16" s="56" t="str">
        <f t="shared" si="4"/>
        <v/>
      </c>
      <c r="AV16" s="56" t="str">
        <f t="shared" si="4"/>
        <v/>
      </c>
    </row>
    <row r="17" spans="1:48" s="56" customFormat="1">
      <c r="C17" s="58">
        <f t="shared" ref="C17:AV17" si="5">IFERROR(C15/$A$41,"")</f>
        <v>0</v>
      </c>
      <c r="D17" s="58">
        <f t="shared" si="5"/>
        <v>0</v>
      </c>
      <c r="E17" s="58">
        <f t="shared" si="5"/>
        <v>0</v>
      </c>
      <c r="F17" s="58">
        <f t="shared" si="5"/>
        <v>0</v>
      </c>
      <c r="G17" s="58">
        <f t="shared" si="5"/>
        <v>0</v>
      </c>
      <c r="H17" s="58">
        <f t="shared" si="5"/>
        <v>0</v>
      </c>
      <c r="I17" s="58">
        <f t="shared" si="5"/>
        <v>0</v>
      </c>
      <c r="J17" s="58">
        <f t="shared" si="5"/>
        <v>0</v>
      </c>
      <c r="K17" s="58">
        <f t="shared" si="5"/>
        <v>0</v>
      </c>
      <c r="L17" s="58">
        <f t="shared" si="5"/>
        <v>0</v>
      </c>
      <c r="M17" s="58">
        <f t="shared" si="5"/>
        <v>0</v>
      </c>
      <c r="N17" s="58">
        <f t="shared" si="5"/>
        <v>0</v>
      </c>
      <c r="O17" s="58">
        <f t="shared" si="5"/>
        <v>0</v>
      </c>
      <c r="P17" s="58">
        <f t="shared" si="5"/>
        <v>0</v>
      </c>
      <c r="Q17" s="58">
        <f t="shared" si="5"/>
        <v>0</v>
      </c>
      <c r="R17" s="58">
        <f t="shared" si="5"/>
        <v>0</v>
      </c>
      <c r="S17" s="58">
        <f t="shared" si="5"/>
        <v>0</v>
      </c>
      <c r="T17" s="58">
        <f t="shared" si="5"/>
        <v>0</v>
      </c>
      <c r="U17" s="58">
        <f t="shared" si="5"/>
        <v>0</v>
      </c>
      <c r="V17" s="58">
        <f t="shared" si="5"/>
        <v>0</v>
      </c>
      <c r="W17" s="58">
        <f t="shared" si="5"/>
        <v>0</v>
      </c>
      <c r="X17" s="58">
        <f t="shared" si="5"/>
        <v>0</v>
      </c>
      <c r="Y17" s="58">
        <f t="shared" si="5"/>
        <v>0</v>
      </c>
      <c r="Z17" s="58">
        <f t="shared" si="5"/>
        <v>0</v>
      </c>
      <c r="AA17" s="58">
        <f t="shared" si="5"/>
        <v>0</v>
      </c>
      <c r="AB17" s="58">
        <f t="shared" si="5"/>
        <v>0</v>
      </c>
      <c r="AC17" s="58">
        <f t="shared" si="5"/>
        <v>0</v>
      </c>
      <c r="AD17" s="58">
        <f t="shared" si="5"/>
        <v>0</v>
      </c>
      <c r="AE17" s="58">
        <f t="shared" si="5"/>
        <v>0</v>
      </c>
      <c r="AF17" s="58">
        <f t="shared" si="5"/>
        <v>0</v>
      </c>
      <c r="AG17" s="58">
        <f t="shared" si="5"/>
        <v>0</v>
      </c>
      <c r="AH17" s="58">
        <f t="shared" si="5"/>
        <v>0</v>
      </c>
      <c r="AI17" s="58" t="str">
        <f t="shared" si="5"/>
        <v/>
      </c>
      <c r="AJ17" s="58" t="str">
        <f t="shared" si="5"/>
        <v/>
      </c>
      <c r="AK17" s="58" t="str">
        <f t="shared" si="5"/>
        <v/>
      </c>
      <c r="AL17" s="58" t="str">
        <f t="shared" si="5"/>
        <v/>
      </c>
      <c r="AM17" s="58" t="str">
        <f t="shared" si="5"/>
        <v/>
      </c>
      <c r="AN17" s="58" t="str">
        <f t="shared" si="5"/>
        <v/>
      </c>
      <c r="AO17" s="58" t="str">
        <f t="shared" si="5"/>
        <v/>
      </c>
      <c r="AP17" s="58" t="str">
        <f t="shared" si="5"/>
        <v/>
      </c>
      <c r="AQ17" s="58" t="str">
        <f t="shared" si="5"/>
        <v/>
      </c>
      <c r="AR17" s="58" t="str">
        <f t="shared" si="5"/>
        <v/>
      </c>
      <c r="AS17" s="58" t="str">
        <f t="shared" si="5"/>
        <v/>
      </c>
      <c r="AT17" s="58" t="str">
        <f t="shared" si="5"/>
        <v/>
      </c>
      <c r="AU17" s="58" t="str">
        <f t="shared" si="5"/>
        <v/>
      </c>
      <c r="AV17" s="58" t="str">
        <f t="shared" si="5"/>
        <v/>
      </c>
    </row>
    <row r="19" spans="1:48" s="14" customFormat="1">
      <c r="A19" s="43"/>
      <c r="B19" s="44" t="s">
        <v>4</v>
      </c>
      <c r="C19" s="45" t="str">
        <f>IF(BKG!M$1&lt;&gt;"",BKG!M$1,"")</f>
        <v>Ag</v>
      </c>
      <c r="D19" s="45" t="str">
        <f>IF(BKG!N$1&lt;&gt;"",BKG!N$1,"")</f>
        <v>Al</v>
      </c>
      <c r="E19" s="45" t="str">
        <f>IF(BKG!O$1&lt;&gt;"",BKG!O$1,"")</f>
        <v>As</v>
      </c>
      <c r="F19" s="45" t="str">
        <f>IF(BKG!P$1&lt;&gt;"",BKG!P$1,"")</f>
        <v>B</v>
      </c>
      <c r="G19" s="45" t="str">
        <f>IF(BKG!Q$1&lt;&gt;"",BKG!Q$1,"")</f>
        <v>Ba</v>
      </c>
      <c r="H19" s="45" t="str">
        <f>IF(BKG!R$1&lt;&gt;"",BKG!R$1,"")</f>
        <v>Be</v>
      </c>
      <c r="I19" s="45" t="str">
        <f>IF(BKG!S$1&lt;&gt;"",BKG!S$1,"")</f>
        <v>Bi</v>
      </c>
      <c r="J19" s="45" t="str">
        <f>IF(BKG!T$1&lt;&gt;"",BKG!T$1,"")</f>
        <v>Ca</v>
      </c>
      <c r="K19" s="45" t="str">
        <f>IF(BKG!U$1&lt;&gt;"",BKG!U$1,"")</f>
        <v>Cd</v>
      </c>
      <c r="L19" s="45" t="str">
        <f>IF(BKG!V$1&lt;&gt;"",BKG!V$1,"")</f>
        <v>Co</v>
      </c>
      <c r="M19" s="45" t="str">
        <f>IF(BKG!W$1&lt;&gt;"",BKG!W$1,"")</f>
        <v>Cr</v>
      </c>
      <c r="N19" s="45" t="str">
        <f>IF(BKG!X$1&lt;&gt;"",BKG!X$1,"")</f>
        <v>Cu</v>
      </c>
      <c r="O19" s="45" t="str">
        <f>IF(BKG!Y$1&lt;&gt;"",BKG!Y$1,"")</f>
        <v>Fe</v>
      </c>
      <c r="P19" s="45" t="str">
        <f>IF(BKG!Z$1&lt;&gt;"",BKG!Z$1,"")</f>
        <v>Hg</v>
      </c>
      <c r="Q19" s="45" t="str">
        <f>IF(BKG!AA$1&lt;&gt;"",BKG!AA$1,"")</f>
        <v>La</v>
      </c>
      <c r="R19" s="45" t="str">
        <f>IF(BKG!AB$1&lt;&gt;"",BKG!AB$1,"")</f>
        <v>Li</v>
      </c>
      <c r="S19" s="45" t="str">
        <f>IF(BKG!AC$1&lt;&gt;"",BKG!AC$1,"")</f>
        <v>Mg</v>
      </c>
      <c r="T19" s="45" t="str">
        <f>IF(BKG!AD$1&lt;&gt;"",BKG!AD$1,"")</f>
        <v>Mn</v>
      </c>
      <c r="U19" s="45" t="str">
        <f>IF(BKG!AE$1&lt;&gt;"",BKG!AE$1,"")</f>
        <v>Mo</v>
      </c>
      <c r="V19" s="45" t="str">
        <f>IF(BKG!AF$1&lt;&gt;"",BKG!AF$1,"")</f>
        <v>Na</v>
      </c>
      <c r="W19" s="45" t="str">
        <f>IF(BKG!AG$1&lt;&gt;"",BKG!AG$1,"")</f>
        <v>Ni</v>
      </c>
      <c r="X19" s="45" t="str">
        <f>IF(BKG!AH$1&lt;&gt;"",BKG!AH$1,"")</f>
        <v>Pb</v>
      </c>
      <c r="Y19" s="45" t="str">
        <f>IF(BKG!AI$1&lt;&gt;"",BKG!AI$1,"")</f>
        <v>Sb</v>
      </c>
      <c r="Z19" s="45" t="str">
        <f>IF(BKG!AJ$1&lt;&gt;"",BKG!AJ$1,"")</f>
        <v>Se</v>
      </c>
      <c r="AA19" s="45" t="str">
        <f>IF(BKG!AK$1&lt;&gt;"",BKG!AK$1,"")</f>
        <v>Sn</v>
      </c>
      <c r="AB19" s="45" t="str">
        <f>IF(BKG!AL$1&lt;&gt;"",BKG!AL$1,"")</f>
        <v>Sr</v>
      </c>
      <c r="AC19" s="45" t="str">
        <f>IF(BKG!AM$1&lt;&gt;"",BKG!AM$1,"")</f>
        <v>Te</v>
      </c>
      <c r="AD19" s="45" t="str">
        <f>IF(BKG!AN$1&lt;&gt;"",BKG!AN$1,"")</f>
        <v>Th</v>
      </c>
      <c r="AE19" s="45" t="str">
        <f>IF(BKG!AO$1&lt;&gt;"",BKG!AO$1,"")</f>
        <v>Tl</v>
      </c>
      <c r="AF19" s="45" t="str">
        <f>IF(BKG!AP$1&lt;&gt;"",BKG!AP$1,"")</f>
        <v>U</v>
      </c>
      <c r="AG19" s="45" t="str">
        <f>IF(BKG!AQ$1&lt;&gt;"",BKG!AQ$1,"")</f>
        <v>V</v>
      </c>
      <c r="AH19" s="45" t="str">
        <f>IF(BKG!AR$1&lt;&gt;"",BKG!AR$1,"")</f>
        <v>Zn</v>
      </c>
      <c r="AI19" s="45" t="str">
        <f>IF(BKG!AS$1&lt;&gt;"",BKG!AS$1,"")</f>
        <v/>
      </c>
      <c r="AJ19" s="45" t="str">
        <f>IF(BKG!AT$1&lt;&gt;"",BKG!AT$1,"")</f>
        <v/>
      </c>
      <c r="AK19" s="45" t="str">
        <f>IF(BKG!AU$1&lt;&gt;"",BKG!AU$1,"")</f>
        <v/>
      </c>
      <c r="AL19" s="45" t="str">
        <f>IF(BKG!AV$1&lt;&gt;"",BKG!AV$1,"")</f>
        <v/>
      </c>
      <c r="AM19" s="45" t="str">
        <f>IF(BKG!AW$1&lt;&gt;"",BKG!AW$1,"")</f>
        <v/>
      </c>
      <c r="AN19" s="45" t="str">
        <f>IF(BKG!AX$1&lt;&gt;"",BKG!AX$1,"")</f>
        <v/>
      </c>
      <c r="AO19" s="45" t="str">
        <f>IF(BKG!AY$1&lt;&gt;"",BKG!AY$1,"")</f>
        <v/>
      </c>
      <c r="AP19" s="45" t="str">
        <f>IF(BKG!AZ$1&lt;&gt;"",BKG!AZ$1,"")</f>
        <v/>
      </c>
      <c r="AQ19" s="45" t="str">
        <f>IF(BKG!BA$1&lt;&gt;"",BKG!BA$1,"")</f>
        <v/>
      </c>
      <c r="AR19" s="45" t="str">
        <f>IF(BKG!BB$1&lt;&gt;"",BKG!BB$1,"")</f>
        <v/>
      </c>
      <c r="AS19" s="45" t="str">
        <f>IF(BKG!BC$1&lt;&gt;"",BKG!BC$1,"")</f>
        <v/>
      </c>
      <c r="AT19" s="45" t="str">
        <f>IF(BKG!BD$1&lt;&gt;"",BKG!BD$1,"")</f>
        <v/>
      </c>
      <c r="AU19" s="45" t="str">
        <f>IF(BKG!BE$1&lt;&gt;"",BKG!BE$1,"")</f>
        <v/>
      </c>
      <c r="AV19" s="45" t="str">
        <f>IF(BKG!BF$1&lt;&gt;"",BKG!BF$1,"")</f>
        <v/>
      </c>
    </row>
    <row r="20" spans="1:48" s="14" customFormat="1">
      <c r="A20" s="12" t="s">
        <v>9</v>
      </c>
      <c r="B20" s="38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</row>
    <row r="21" spans="1:48" s="14" customFormat="1">
      <c r="A21" s="12" t="s">
        <v>19</v>
      </c>
      <c r="B21" s="38"/>
      <c r="C21" s="14">
        <f>IF(AND(C19&lt;&gt;"",$A21&lt;&gt;""),INDEX('Invoer Samples'!$C$3:$AZ$51,MATCH('Sample Controle'!$A21,'Invoer Samples'!$A$3:$A$51,0),MATCH('Sample Controle'!C19,'Invoer Samples'!$C$1:$AZ$1,0)),"")</f>
        <v>0</v>
      </c>
      <c r="D21" s="14">
        <f>IF(AND(D19&lt;&gt;"",$A21&lt;&gt;""),INDEX('Invoer Samples'!$C$3:$AZ$51,MATCH('Sample Controle'!$A21,'Invoer Samples'!$A$3:$A$51,0),MATCH('Sample Controle'!D19,'Invoer Samples'!$C$1:$AZ$1,0)),"")</f>
        <v>0</v>
      </c>
      <c r="E21" s="14">
        <f>IF(AND(E19&lt;&gt;"",$A21&lt;&gt;""),INDEX('Invoer Samples'!$C$3:$AZ$51,MATCH('Sample Controle'!$A21,'Invoer Samples'!$A$3:$A$51,0),MATCH('Sample Controle'!E19,'Invoer Samples'!$C$1:$AZ$1,0)),"")</f>
        <v>0</v>
      </c>
      <c r="F21" s="14">
        <f>IF(AND(F19&lt;&gt;"",$A21&lt;&gt;""),INDEX('Invoer Samples'!$C$3:$AZ$51,MATCH('Sample Controle'!$A21,'Invoer Samples'!$A$3:$A$51,0),MATCH('Sample Controle'!F19,'Invoer Samples'!$C$1:$AZ$1,0)),"")</f>
        <v>0</v>
      </c>
      <c r="G21" s="14">
        <f>IF(AND(G19&lt;&gt;"",$A21&lt;&gt;""),INDEX('Invoer Samples'!$C$3:$AZ$51,MATCH('Sample Controle'!$A21,'Invoer Samples'!$A$3:$A$51,0),MATCH('Sample Controle'!G19,'Invoer Samples'!$C$1:$AZ$1,0)),"")</f>
        <v>0</v>
      </c>
      <c r="H21" s="14">
        <f>IF(AND(H19&lt;&gt;"",$A21&lt;&gt;""),INDEX('Invoer Samples'!$C$3:$AZ$51,MATCH('Sample Controle'!$A21,'Invoer Samples'!$A$3:$A$51,0),MATCH('Sample Controle'!H19,'Invoer Samples'!$C$1:$AZ$1,0)),"")</f>
        <v>0</v>
      </c>
      <c r="I21" s="14">
        <f>IF(AND(I19&lt;&gt;"",$A21&lt;&gt;""),INDEX('Invoer Samples'!$C$3:$AZ$51,MATCH('Sample Controle'!$A21,'Invoer Samples'!$A$3:$A$51,0),MATCH('Sample Controle'!I19,'Invoer Samples'!$C$1:$AZ$1,0)),"")</f>
        <v>0</v>
      </c>
      <c r="J21" s="14">
        <f>IF(AND(J19&lt;&gt;"",$A21&lt;&gt;""),INDEX('Invoer Samples'!$C$3:$AZ$51,MATCH('Sample Controle'!$A21,'Invoer Samples'!$A$3:$A$51,0),MATCH('Sample Controle'!J19,'Invoer Samples'!$C$1:$AZ$1,0)),"")</f>
        <v>0</v>
      </c>
      <c r="K21" s="14">
        <f>IF(AND(K19&lt;&gt;"",$A21&lt;&gt;""),INDEX('Invoer Samples'!$C$3:$AZ$51,MATCH('Sample Controle'!$A21,'Invoer Samples'!$A$3:$A$51,0),MATCH('Sample Controle'!K19,'Invoer Samples'!$C$1:$AZ$1,0)),"")</f>
        <v>0</v>
      </c>
      <c r="L21" s="14">
        <f>IF(AND(L19&lt;&gt;"",$A21&lt;&gt;""),INDEX('Invoer Samples'!$C$3:$AZ$51,MATCH('Sample Controle'!$A21,'Invoer Samples'!$A$3:$A$51,0),MATCH('Sample Controle'!L19,'Invoer Samples'!$C$1:$AZ$1,0)),"")</f>
        <v>0</v>
      </c>
      <c r="M21" s="14">
        <f>IF(AND(M19&lt;&gt;"",$A21&lt;&gt;""),INDEX('Invoer Samples'!$C$3:$AZ$51,MATCH('Sample Controle'!$A21,'Invoer Samples'!$A$3:$A$51,0),MATCH('Sample Controle'!M19,'Invoer Samples'!$C$1:$AZ$1,0)),"")</f>
        <v>0</v>
      </c>
      <c r="N21" s="14">
        <f>IF(AND(N19&lt;&gt;"",$A21&lt;&gt;""),INDEX('Invoer Samples'!$C$3:$AZ$51,MATCH('Sample Controle'!$A21,'Invoer Samples'!$A$3:$A$51,0),MATCH('Sample Controle'!N19,'Invoer Samples'!$C$1:$AZ$1,0)),"")</f>
        <v>0</v>
      </c>
      <c r="O21" s="14">
        <f>IF(AND(O19&lt;&gt;"",$A21&lt;&gt;""),INDEX('Invoer Samples'!$C$3:$AZ$51,MATCH('Sample Controle'!$A21,'Invoer Samples'!$A$3:$A$51,0),MATCH('Sample Controle'!O19,'Invoer Samples'!$C$1:$AZ$1,0)),"")</f>
        <v>0</v>
      </c>
      <c r="P21" s="14">
        <f>IF(AND(P19&lt;&gt;"",$A21&lt;&gt;""),INDEX('Invoer Samples'!$C$3:$AZ$51,MATCH('Sample Controle'!$A21,'Invoer Samples'!$A$3:$A$51,0),MATCH('Sample Controle'!P19,'Invoer Samples'!$C$1:$AZ$1,0)),"")</f>
        <v>0</v>
      </c>
      <c r="Q21" s="14">
        <f>IF(AND(Q19&lt;&gt;"",$A21&lt;&gt;""),INDEX('Invoer Samples'!$C$3:$AZ$51,MATCH('Sample Controle'!$A21,'Invoer Samples'!$A$3:$A$51,0),MATCH('Sample Controle'!Q19,'Invoer Samples'!$C$1:$AZ$1,0)),"")</f>
        <v>0</v>
      </c>
      <c r="R21" s="14">
        <f>IF(AND(R19&lt;&gt;"",$A21&lt;&gt;""),INDEX('Invoer Samples'!$C$3:$AZ$51,MATCH('Sample Controle'!$A21,'Invoer Samples'!$A$3:$A$51,0),MATCH('Sample Controle'!R19,'Invoer Samples'!$C$1:$AZ$1,0)),"")</f>
        <v>0</v>
      </c>
      <c r="S21" s="14">
        <f>IF(AND(S19&lt;&gt;"",$A21&lt;&gt;""),INDEX('Invoer Samples'!$C$3:$AZ$51,MATCH('Sample Controle'!$A21,'Invoer Samples'!$A$3:$A$51,0),MATCH('Sample Controle'!S19,'Invoer Samples'!$C$1:$AZ$1,0)),"")</f>
        <v>0</v>
      </c>
      <c r="T21" s="14">
        <f>IF(AND(T19&lt;&gt;"",$A21&lt;&gt;""),INDEX('Invoer Samples'!$C$3:$AZ$51,MATCH('Sample Controle'!$A21,'Invoer Samples'!$A$3:$A$51,0),MATCH('Sample Controle'!T19,'Invoer Samples'!$C$1:$AZ$1,0)),"")</f>
        <v>0</v>
      </c>
      <c r="U21" s="14">
        <f>IF(AND(U19&lt;&gt;"",$A21&lt;&gt;""),INDEX('Invoer Samples'!$C$3:$AZ$51,MATCH('Sample Controle'!$A21,'Invoer Samples'!$A$3:$A$51,0),MATCH('Sample Controle'!U19,'Invoer Samples'!$C$1:$AZ$1,0)),"")</f>
        <v>0</v>
      </c>
      <c r="V21" s="14">
        <f>IF(AND(V19&lt;&gt;"",$A21&lt;&gt;""),INDEX('Invoer Samples'!$C$3:$AZ$51,MATCH('Sample Controle'!$A21,'Invoer Samples'!$A$3:$A$51,0),MATCH('Sample Controle'!V19,'Invoer Samples'!$C$1:$AZ$1,0)),"")</f>
        <v>0</v>
      </c>
      <c r="W21" s="14">
        <f>IF(AND(W19&lt;&gt;"",$A21&lt;&gt;""),INDEX('Invoer Samples'!$C$3:$AZ$51,MATCH('Sample Controle'!$A21,'Invoer Samples'!$A$3:$A$51,0),MATCH('Sample Controle'!W19,'Invoer Samples'!$C$1:$AZ$1,0)),"")</f>
        <v>0</v>
      </c>
      <c r="X21" s="14">
        <f>IF(AND(X19&lt;&gt;"",$A21&lt;&gt;""),INDEX('Invoer Samples'!$C$3:$AZ$51,MATCH('Sample Controle'!$A21,'Invoer Samples'!$A$3:$A$51,0),MATCH('Sample Controle'!X19,'Invoer Samples'!$C$1:$AZ$1,0)),"")</f>
        <v>0</v>
      </c>
      <c r="Y21" s="14">
        <f>IF(AND(Y19&lt;&gt;"",$A21&lt;&gt;""),INDEX('Invoer Samples'!$C$3:$AZ$51,MATCH('Sample Controle'!$A21,'Invoer Samples'!$A$3:$A$51,0),MATCH('Sample Controle'!Y19,'Invoer Samples'!$C$1:$AZ$1,0)),"")</f>
        <v>0</v>
      </c>
      <c r="Z21" s="14">
        <f>IF(AND(Z19&lt;&gt;"",$A21&lt;&gt;""),INDEX('Invoer Samples'!$C$3:$AZ$51,MATCH('Sample Controle'!$A21,'Invoer Samples'!$A$3:$A$51,0),MATCH('Sample Controle'!Z19,'Invoer Samples'!$C$1:$AZ$1,0)),"")</f>
        <v>0</v>
      </c>
      <c r="AA21" s="14">
        <f>IF(AND(AA19&lt;&gt;"",$A21&lt;&gt;""),INDEX('Invoer Samples'!$C$3:$AZ$51,MATCH('Sample Controle'!$A21,'Invoer Samples'!$A$3:$A$51,0),MATCH('Sample Controle'!AA19,'Invoer Samples'!$C$1:$AZ$1,0)),"")</f>
        <v>0</v>
      </c>
      <c r="AB21" s="14">
        <f>IF(AND(AB19&lt;&gt;"",$A21&lt;&gt;""),INDEX('Invoer Samples'!$C$3:$AZ$51,MATCH('Sample Controle'!$A21,'Invoer Samples'!$A$3:$A$51,0),MATCH('Sample Controle'!AB19,'Invoer Samples'!$C$1:$AZ$1,0)),"")</f>
        <v>0</v>
      </c>
      <c r="AC21" s="14">
        <f>IF(AND(AC19&lt;&gt;"",$A21&lt;&gt;""),INDEX('Invoer Samples'!$C$3:$AZ$51,MATCH('Sample Controle'!$A21,'Invoer Samples'!$A$3:$A$51,0),MATCH('Sample Controle'!AC19,'Invoer Samples'!$C$1:$AZ$1,0)),"")</f>
        <v>0</v>
      </c>
      <c r="AD21" s="14">
        <f>IF(AND(AD19&lt;&gt;"",$A21&lt;&gt;""),INDEX('Invoer Samples'!$C$3:$AZ$51,MATCH('Sample Controle'!$A21,'Invoer Samples'!$A$3:$A$51,0),MATCH('Sample Controle'!AD19,'Invoer Samples'!$C$1:$AZ$1,0)),"")</f>
        <v>0</v>
      </c>
      <c r="AE21" s="14">
        <f>IF(AND(AE19&lt;&gt;"",$A21&lt;&gt;""),INDEX('Invoer Samples'!$C$3:$AZ$51,MATCH('Sample Controle'!$A21,'Invoer Samples'!$A$3:$A$51,0),MATCH('Sample Controle'!AE19,'Invoer Samples'!$C$1:$AZ$1,0)),"")</f>
        <v>0</v>
      </c>
      <c r="AF21" s="14">
        <f>IF(AND(AF19&lt;&gt;"",$A21&lt;&gt;""),INDEX('Invoer Samples'!$C$3:$AZ$51,MATCH('Sample Controle'!$A21,'Invoer Samples'!$A$3:$A$51,0),MATCH('Sample Controle'!AF19,'Invoer Samples'!$C$1:$AZ$1,0)),"")</f>
        <v>0</v>
      </c>
      <c r="AG21" s="14">
        <f>IF(AND(AG19&lt;&gt;"",$A21&lt;&gt;""),INDEX('Invoer Samples'!$C$3:$AZ$51,MATCH('Sample Controle'!$A21,'Invoer Samples'!$A$3:$A$51,0),MATCH('Sample Controle'!AG19,'Invoer Samples'!$C$1:$AZ$1,0)),"")</f>
        <v>0</v>
      </c>
      <c r="AH21" s="14">
        <f>IF(AND(AH19&lt;&gt;"",$A21&lt;&gt;""),INDEX('Invoer Samples'!$C$3:$AZ$51,MATCH('Sample Controle'!$A21,'Invoer Samples'!$A$3:$A$51,0),MATCH('Sample Controle'!AH19,'Invoer Samples'!$C$1:$AZ$1,0)),"")</f>
        <v>0</v>
      </c>
      <c r="AI21" s="14" t="str">
        <f>IF(AND(AI19&lt;&gt;"",$A21&lt;&gt;""),INDEX('Invoer Samples'!$C$3:$AZ$51,MATCH('Sample Controle'!$A21,'Invoer Samples'!$A$3:$A$51,0),MATCH('Sample Controle'!AI19,'Invoer Samples'!$C$1:$AZ$1,0)),"")</f>
        <v/>
      </c>
      <c r="AJ21" s="14" t="str">
        <f>IF(AND(AJ19&lt;&gt;"",$A21&lt;&gt;""),INDEX('Invoer Samples'!$C$3:$AZ$51,MATCH('Sample Controle'!$A21,'Invoer Samples'!$A$3:$A$51,0),MATCH('Sample Controle'!AJ19,'Invoer Samples'!$C$1:$AZ$1,0)),"")</f>
        <v/>
      </c>
      <c r="AK21" s="14" t="str">
        <f>IF(AND(AK19&lt;&gt;"",$A21&lt;&gt;""),INDEX('Invoer Samples'!$C$3:$AZ$51,MATCH('Sample Controle'!$A21,'Invoer Samples'!$A$3:$A$51,0),MATCH('Sample Controle'!AK19,'Invoer Samples'!$C$1:$AZ$1,0)),"")</f>
        <v/>
      </c>
      <c r="AL21" s="14" t="str">
        <f>IF(AND(AL19&lt;&gt;"",$A21&lt;&gt;""),INDEX('Invoer Samples'!$C$3:$AZ$51,MATCH('Sample Controle'!$A21,'Invoer Samples'!$A$3:$A$51,0),MATCH('Sample Controle'!AL19,'Invoer Samples'!$C$1:$AZ$1,0)),"")</f>
        <v/>
      </c>
      <c r="AM21" s="14" t="str">
        <f>IF(AND(AM19&lt;&gt;"",$A21&lt;&gt;""),INDEX('Invoer Samples'!$C$3:$AZ$51,MATCH('Sample Controle'!$A21,'Invoer Samples'!$A$3:$A$51,0),MATCH('Sample Controle'!AM19,'Invoer Samples'!$C$1:$AZ$1,0)),"")</f>
        <v/>
      </c>
      <c r="AN21" s="14" t="str">
        <f>IF(AND(AN19&lt;&gt;"",$A21&lt;&gt;""),INDEX('Invoer Samples'!$C$3:$AZ$51,MATCH('Sample Controle'!$A21,'Invoer Samples'!$A$3:$A$51,0),MATCH('Sample Controle'!AN19,'Invoer Samples'!$C$1:$AZ$1,0)),"")</f>
        <v/>
      </c>
      <c r="AO21" s="14" t="str">
        <f>IF(AND(AO19&lt;&gt;"",$A21&lt;&gt;""),INDEX('Invoer Samples'!$C$3:$AZ$51,MATCH('Sample Controle'!$A21,'Invoer Samples'!$A$3:$A$51,0),MATCH('Sample Controle'!AO19,'Invoer Samples'!$C$1:$AZ$1,0)),"")</f>
        <v/>
      </c>
      <c r="AP21" s="14" t="str">
        <f>IF(AND(AP19&lt;&gt;"",$A21&lt;&gt;""),INDEX('Invoer Samples'!$C$3:$AZ$51,MATCH('Sample Controle'!$A21,'Invoer Samples'!$A$3:$A$51,0),MATCH('Sample Controle'!AP19,'Invoer Samples'!$C$1:$AZ$1,0)),"")</f>
        <v/>
      </c>
      <c r="AQ21" s="14" t="str">
        <f>IF(AND(AQ19&lt;&gt;"",$A21&lt;&gt;""),INDEX('Invoer Samples'!$C$3:$AZ$51,MATCH('Sample Controle'!$A21,'Invoer Samples'!$A$3:$A$51,0),MATCH('Sample Controle'!AQ19,'Invoer Samples'!$C$1:$AZ$1,0)),"")</f>
        <v/>
      </c>
      <c r="AR21" s="14" t="str">
        <f>IF(AND(AR19&lt;&gt;"",$A21&lt;&gt;""),INDEX('Invoer Samples'!$C$3:$AZ$51,MATCH('Sample Controle'!$A21,'Invoer Samples'!$A$3:$A$51,0),MATCH('Sample Controle'!AR19,'Invoer Samples'!$C$1:$AZ$1,0)),"")</f>
        <v/>
      </c>
      <c r="AS21" s="14" t="str">
        <f>IF(AND(AS19&lt;&gt;"",$A21&lt;&gt;""),INDEX('Invoer Samples'!$C$3:$AZ$51,MATCH('Sample Controle'!$A21,'Invoer Samples'!$A$3:$A$51,0),MATCH('Sample Controle'!AS19,'Invoer Samples'!$C$1:$AZ$1,0)),"")</f>
        <v/>
      </c>
      <c r="AT21" s="14" t="str">
        <f>IF(AND(AT19&lt;&gt;"",$A21&lt;&gt;""),INDEX('Invoer Samples'!$C$3:$AZ$51,MATCH('Sample Controle'!$A21,'Invoer Samples'!$A$3:$A$51,0),MATCH('Sample Controle'!AT19,'Invoer Samples'!$C$1:$AZ$1,0)),"")</f>
        <v/>
      </c>
      <c r="AU21" s="14" t="str">
        <f>IF(AND(AU19&lt;&gt;"",$A21&lt;&gt;""),INDEX('Invoer Samples'!$C$3:$AZ$51,MATCH('Sample Controle'!$A21,'Invoer Samples'!$A$3:$A$51,0),MATCH('Sample Controle'!AU19,'Invoer Samples'!$C$1:$AZ$1,0)),"")</f>
        <v/>
      </c>
      <c r="AV21" s="14" t="str">
        <f>IF(AND(AV19&lt;&gt;"",$A21&lt;&gt;""),INDEX('Invoer Samples'!$C$3:$AZ$51,MATCH('Sample Controle'!$A21,'Invoer Samples'!$A$3:$A$51,0),MATCH('Sample Controle'!AV19,'Invoer Samples'!$C$1:$AZ$1,0)),"")</f>
        <v/>
      </c>
    </row>
    <row r="22" spans="1:48" s="47" customFormat="1" ht="3.75" customHeight="1">
      <c r="A22" s="46"/>
      <c r="B22" s="49"/>
    </row>
    <row r="23" spans="1:48" s="48" customFormat="1">
      <c r="A23" s="43"/>
      <c r="B23" s="50"/>
      <c r="C23" s="48">
        <f>IF(AND(C19&lt;&gt;"",$A21&lt;&gt;""),INDEX(BKG!$M$3:$BE$40,MATCH('Sample Controle'!$A21,BKG!$K$3:$K$40,0),MATCH('Sample Controle'!C19,BKG!$M$1:$BE$1,0)),"")</f>
        <v>3.0000000000000001E-3</v>
      </c>
      <c r="D23" s="48">
        <f>IF(AND(D19&lt;&gt;"",$A21&lt;&gt;""),INDEX(BKG!$M$3:$BE$40,MATCH('Sample Controle'!$A21,BKG!$K$3:$K$40,0),MATCH('Sample Controle'!D19,BKG!$M$1:$BE$1,0)),"")</f>
        <v>1</v>
      </c>
      <c r="E23" s="48">
        <f>IF(AND(E19&lt;&gt;"",$A21&lt;&gt;""),INDEX(BKG!$M$3:$BE$40,MATCH('Sample Controle'!$A21,BKG!$K$3:$K$40,0),MATCH('Sample Controle'!E19,BKG!$M$1:$BE$1,0)),"")</f>
        <v>0.1</v>
      </c>
      <c r="F23" s="48">
        <f>IF(AND(F19&lt;&gt;"",$A21&lt;&gt;""),INDEX(BKG!$M$3:$BE$40,MATCH('Sample Controle'!$A21,BKG!$K$3:$K$40,0),MATCH('Sample Controle'!F19,BKG!$M$1:$BE$1,0)),"")</f>
        <v>1</v>
      </c>
      <c r="G23" s="48">
        <f>IF(AND(G19&lt;&gt;"",$A21&lt;&gt;""),INDEX(BKG!$M$3:$BE$40,MATCH('Sample Controle'!$A21,BKG!$K$3:$K$40,0),MATCH('Sample Controle'!G19,BKG!$M$1:$BE$1,0)),"")</f>
        <v>0.5</v>
      </c>
      <c r="H23" s="48">
        <f>IF(AND(H19&lt;&gt;"",$A21&lt;&gt;""),INDEX(BKG!$M$3:$BE$40,MATCH('Sample Controle'!$A21,BKG!$K$3:$K$40,0),MATCH('Sample Controle'!H19,BKG!$M$1:$BE$1,0)),"")</f>
        <v>0.03</v>
      </c>
      <c r="I23" s="48">
        <f>IF(AND(I19&lt;&gt;"",$A21&lt;&gt;""),INDEX(BKG!$M$3:$BE$40,MATCH('Sample Controle'!$A21,BKG!$K$3:$K$40,0),MATCH('Sample Controle'!I19,BKG!$M$1:$BE$1,0)),"")</f>
        <v>0.5</v>
      </c>
      <c r="J23" s="48">
        <f>IF(AND(J19&lt;&gt;"",$A21&lt;&gt;""),INDEX(BKG!$M$3:$BE$40,MATCH('Sample Controle'!$A21,BKG!$K$3:$K$40,0),MATCH('Sample Controle'!J19,BKG!$M$1:$BE$1,0)),"")</f>
        <v>10</v>
      </c>
      <c r="K23" s="48">
        <f>IF(AND(K19&lt;&gt;"",$A21&lt;&gt;""),INDEX(BKG!$M$3:$BE$40,MATCH('Sample Controle'!$A21,BKG!$K$3:$K$40,0),MATCH('Sample Controle'!K19,BKG!$M$1:$BE$1,0)),"")</f>
        <v>2.4E-2</v>
      </c>
      <c r="L23" s="48">
        <f>IF(AND(L19&lt;&gt;"",$A21&lt;&gt;""),INDEX(BKG!$M$3:$BE$40,MATCH('Sample Controle'!$A21,BKG!$K$3:$K$40,0),MATCH('Sample Controle'!L19,BKG!$M$1:$BE$1,0)),"")</f>
        <v>6.6699999999999995E-2</v>
      </c>
      <c r="M23" s="48">
        <f>IF(AND(M19&lt;&gt;"",$A21&lt;&gt;""),INDEX(BKG!$M$3:$BE$40,MATCH('Sample Controle'!$A21,BKG!$K$3:$K$40,0),MATCH('Sample Controle'!M19,BKG!$M$1:$BE$1,0)),"")</f>
        <v>0.1</v>
      </c>
      <c r="N23" s="48">
        <f>IF(AND(N19&lt;&gt;"",$A21&lt;&gt;""),INDEX(BKG!$M$3:$BE$40,MATCH('Sample Controle'!$A21,BKG!$K$3:$K$40,0),MATCH('Sample Controle'!N19,BKG!$M$1:$BE$1,0)),"")</f>
        <v>0.1</v>
      </c>
      <c r="O23" s="48">
        <f>IF(AND(O19&lt;&gt;"",$A21&lt;&gt;""),INDEX(BKG!$M$3:$BE$40,MATCH('Sample Controle'!$A21,BKG!$K$3:$K$40,0),MATCH('Sample Controle'!O19,BKG!$M$1:$BE$1,0)),"")</f>
        <v>5</v>
      </c>
      <c r="P23" s="48">
        <f>IF(AND(P19&lt;&gt;"",$A21&lt;&gt;""),INDEX(BKG!$M$3:$BE$40,MATCH('Sample Controle'!$A21,BKG!$K$3:$K$40,0),MATCH('Sample Controle'!P19,BKG!$M$1:$BE$1,0)),"")</f>
        <v>2.5000000000000001E-2</v>
      </c>
      <c r="Q23" s="48">
        <f>IF(AND(Q19&lt;&gt;"",$A21&lt;&gt;""),INDEX(BKG!$M$3:$BE$40,MATCH('Sample Controle'!$A21,BKG!$K$3:$K$40,0),MATCH('Sample Controle'!Q19,BKG!$M$1:$BE$1,0)),"")</f>
        <v>0.1</v>
      </c>
      <c r="R23" s="48">
        <f>IF(AND(R19&lt;&gt;"",$A21&lt;&gt;""),INDEX(BKG!$M$3:$BE$40,MATCH('Sample Controle'!$A21,BKG!$K$3:$K$40,0),MATCH('Sample Controle'!R19,BKG!$M$1:$BE$1,0)),"")</f>
        <v>1</v>
      </c>
      <c r="S23" s="48">
        <f>IF(AND(S19&lt;&gt;"",$A21&lt;&gt;""),INDEX(BKG!$M$3:$BE$40,MATCH('Sample Controle'!$A21,BKG!$K$3:$K$40,0),MATCH('Sample Controle'!S19,BKG!$M$1:$BE$1,0)),"")</f>
        <v>1</v>
      </c>
      <c r="T23" s="48">
        <f>IF(AND(T19&lt;&gt;"",$A21&lt;&gt;""),INDEX(BKG!$M$3:$BE$40,MATCH('Sample Controle'!$A21,BKG!$K$3:$K$40,0),MATCH('Sample Controle'!T19,BKG!$M$1:$BE$1,0)),"")</f>
        <v>0.1</v>
      </c>
      <c r="U23" s="48">
        <f>IF(AND(U19&lt;&gt;"",$A21&lt;&gt;""),INDEX(BKG!$M$3:$BE$40,MATCH('Sample Controle'!$A21,BKG!$K$3:$K$40,0),MATCH('Sample Controle'!U19,BKG!$M$1:$BE$1,0)),"")</f>
        <v>0.3</v>
      </c>
      <c r="V23" s="48">
        <f>IF(AND(V19&lt;&gt;"",$A21&lt;&gt;""),INDEX(BKG!$M$3:$BE$40,MATCH('Sample Controle'!$A21,BKG!$K$3:$K$40,0),MATCH('Sample Controle'!V19,BKG!$M$1:$BE$1,0)),"")</f>
        <v>10</v>
      </c>
      <c r="W23" s="48">
        <f>IF(AND(W19&lt;&gt;"",$A21&lt;&gt;""),INDEX(BKG!$M$3:$BE$40,MATCH('Sample Controle'!$A21,BKG!$K$3:$K$40,0),MATCH('Sample Controle'!W19,BKG!$M$1:$BE$1,0)),"")</f>
        <v>0.1</v>
      </c>
      <c r="X23" s="48">
        <f>IF(AND(X19&lt;&gt;"",$A21&lt;&gt;""),INDEX(BKG!$M$3:$BE$40,MATCH('Sample Controle'!$A21,BKG!$K$3:$K$40,0),MATCH('Sample Controle'!X19,BKG!$M$1:$BE$1,0)),"")</f>
        <v>0.1</v>
      </c>
      <c r="Y23" s="48">
        <f>IF(AND(Y19&lt;&gt;"",$A21&lt;&gt;""),INDEX(BKG!$M$3:$BE$40,MATCH('Sample Controle'!$A21,BKG!$K$3:$K$40,0),MATCH('Sample Controle'!Y19,BKG!$M$1:$BE$1,0)),"")</f>
        <v>0.2</v>
      </c>
      <c r="Z23" s="48">
        <f>IF(AND(Z19&lt;&gt;"",$A21&lt;&gt;""),INDEX(BKG!$M$3:$BE$40,MATCH('Sample Controle'!$A21,BKG!$K$3:$K$40,0),MATCH('Sample Controle'!Z19,BKG!$M$1:$BE$1,0)),"")</f>
        <v>1.7000000000000001E-2</v>
      </c>
      <c r="AA23" s="48">
        <f>IF(AND(AA19&lt;&gt;"",$A21&lt;&gt;""),INDEX(BKG!$M$3:$BE$40,MATCH('Sample Controle'!$A21,BKG!$K$3:$K$40,0),MATCH('Sample Controle'!AA19,BKG!$M$1:$BE$1,0)),"")</f>
        <v>0.2</v>
      </c>
      <c r="AB23" s="48">
        <f>IF(AND(AB19&lt;&gt;"",$A21&lt;&gt;""),INDEX(BKG!$M$3:$BE$40,MATCH('Sample Controle'!$A21,BKG!$K$3:$K$40,0),MATCH('Sample Controle'!AB19,BKG!$M$1:$BE$1,0)),"")</f>
        <v>0.3</v>
      </c>
      <c r="AC23" s="48">
        <f>IF(AND(AC19&lt;&gt;"",$A21&lt;&gt;""),INDEX(BKG!$M$3:$BE$40,MATCH('Sample Controle'!$A21,BKG!$K$3:$K$40,0),MATCH('Sample Controle'!AC19,BKG!$M$1:$BE$1,0)),"")</f>
        <v>2</v>
      </c>
      <c r="AD23" s="48">
        <f>IF(AND(AD19&lt;&gt;"",$A21&lt;&gt;""),INDEX(BKG!$M$3:$BE$40,MATCH('Sample Controle'!$A21,BKG!$K$3:$K$40,0),MATCH('Sample Controle'!AD19,BKG!$M$1:$BE$1,0)),"")</f>
        <v>0.1</v>
      </c>
      <c r="AE23" s="48">
        <f>IF(AND(AE19&lt;&gt;"",$A21&lt;&gt;""),INDEX(BKG!$M$3:$BE$40,MATCH('Sample Controle'!$A21,BKG!$K$3:$K$40,0),MATCH('Sample Controle'!AE19,BKG!$M$1:$BE$1,0)),"")</f>
        <v>1.7000000000000001E-2</v>
      </c>
      <c r="AF23" s="48">
        <f>IF(AND(AF19&lt;&gt;"",$A21&lt;&gt;""),INDEX(BKG!$M$3:$BE$40,MATCH('Sample Controle'!$A21,BKG!$K$3:$K$40,0),MATCH('Sample Controle'!AF19,BKG!$M$1:$BE$1,0)),"")</f>
        <v>0.06</v>
      </c>
      <c r="AG23" s="48">
        <f>IF(AND(AG19&lt;&gt;"",$A21&lt;&gt;""),INDEX(BKG!$M$3:$BE$40,MATCH('Sample Controle'!$A21,BKG!$K$3:$K$40,0),MATCH('Sample Controle'!AG19,BKG!$M$1:$BE$1,0)),"")</f>
        <v>0.1</v>
      </c>
      <c r="AH23" s="48">
        <f>IF(AND(AH19&lt;&gt;"",$A21&lt;&gt;""),INDEX(BKG!$M$3:$BE$40,MATCH('Sample Controle'!$A21,BKG!$K$3:$K$40,0),MATCH('Sample Controle'!AH19,BKG!$M$1:$BE$1,0)),"")</f>
        <v>1</v>
      </c>
      <c r="AI23" s="48" t="str">
        <f>IF(AND(AI19&lt;&gt;"",$A21&lt;&gt;""),INDEX(BKG!$M$3:$BE$40,MATCH('Sample Controle'!$A21,BKG!$K$3:$K$40,0),MATCH('Sample Controle'!AI19,BKG!$M$1:$BE$1,0)),"")</f>
        <v/>
      </c>
      <c r="AJ23" s="48" t="str">
        <f>IF(AND(AJ19&lt;&gt;"",$A21&lt;&gt;""),INDEX(BKG!$M$3:$BE$40,MATCH('Sample Controle'!$A21,BKG!$K$3:$K$40,0),MATCH('Sample Controle'!AJ19,BKG!$M$1:$BE$1,0)),"")</f>
        <v/>
      </c>
      <c r="AK23" s="48" t="str">
        <f>IF(AND(AK19&lt;&gt;"",$A21&lt;&gt;""),INDEX(BKG!$M$3:$BE$40,MATCH('Sample Controle'!$A21,BKG!$K$3:$K$40,0),MATCH('Sample Controle'!AK19,BKG!$M$1:$BE$1,0)),"")</f>
        <v/>
      </c>
      <c r="AL23" s="48" t="str">
        <f>IF(AND(AL19&lt;&gt;"",$A21&lt;&gt;""),INDEX(BKG!$M$3:$BE$40,MATCH('Sample Controle'!$A21,BKG!$K$3:$K$40,0),MATCH('Sample Controle'!AL19,BKG!$M$1:$BE$1,0)),"")</f>
        <v/>
      </c>
      <c r="AM23" s="48" t="str">
        <f>IF(AND(AM19&lt;&gt;"",$A21&lt;&gt;""),INDEX(BKG!$M$3:$BE$40,MATCH('Sample Controle'!$A21,BKG!$K$3:$K$40,0),MATCH('Sample Controle'!AM19,BKG!$M$1:$BE$1,0)),"")</f>
        <v/>
      </c>
      <c r="AN23" s="48" t="str">
        <f>IF(AND(AN19&lt;&gt;"",$A21&lt;&gt;""),INDEX(BKG!$M$3:$BE$40,MATCH('Sample Controle'!$A21,BKG!$K$3:$K$40,0),MATCH('Sample Controle'!AN19,BKG!$M$1:$BE$1,0)),"")</f>
        <v/>
      </c>
      <c r="AO23" s="48" t="str">
        <f>IF(AND(AO19&lt;&gt;"",$A21&lt;&gt;""),INDEX(BKG!$M$3:$BE$40,MATCH('Sample Controle'!$A21,BKG!$K$3:$K$40,0),MATCH('Sample Controle'!AO19,BKG!$M$1:$BE$1,0)),"")</f>
        <v/>
      </c>
      <c r="AP23" s="48" t="str">
        <f>IF(AND(AP19&lt;&gt;"",$A21&lt;&gt;""),INDEX(BKG!$M$3:$BE$40,MATCH('Sample Controle'!$A21,BKG!$K$3:$K$40,0),MATCH('Sample Controle'!AP19,BKG!$M$1:$BE$1,0)),"")</f>
        <v/>
      </c>
      <c r="AQ23" s="48" t="str">
        <f>IF(AND(AQ19&lt;&gt;"",$A21&lt;&gt;""),INDEX(BKG!$M$3:$BE$40,MATCH('Sample Controle'!$A21,BKG!$K$3:$K$40,0),MATCH('Sample Controle'!AQ19,BKG!$M$1:$BE$1,0)),"")</f>
        <v/>
      </c>
      <c r="AR23" s="48" t="str">
        <f>IF(AND(AR19&lt;&gt;"",$A21&lt;&gt;""),INDEX(BKG!$M$3:$BE$40,MATCH('Sample Controle'!$A21,BKG!$K$3:$K$40,0),MATCH('Sample Controle'!AR19,BKG!$M$1:$BE$1,0)),"")</f>
        <v/>
      </c>
      <c r="AS23" s="48" t="str">
        <f>IF(AND(AS19&lt;&gt;"",$A21&lt;&gt;""),INDEX(BKG!$M$3:$BE$40,MATCH('Sample Controle'!$A21,BKG!$K$3:$K$40,0),MATCH('Sample Controle'!AS19,BKG!$M$1:$BE$1,0)),"")</f>
        <v/>
      </c>
      <c r="AT23" s="48" t="str">
        <f>IF(AND(AT19&lt;&gt;"",$A21&lt;&gt;""),INDEX(BKG!$M$3:$BE$40,MATCH('Sample Controle'!$A21,BKG!$K$3:$K$40,0),MATCH('Sample Controle'!AT19,BKG!$M$1:$BE$1,0)),"")</f>
        <v/>
      </c>
      <c r="AU23" s="48" t="str">
        <f>IF(AND(AU19&lt;&gt;"",$A21&lt;&gt;""),INDEX(BKG!$M$3:$BE$40,MATCH('Sample Controle'!$A21,BKG!$K$3:$K$40,0),MATCH('Sample Controle'!AU19,BKG!$M$1:$BE$1,0)),"")</f>
        <v/>
      </c>
      <c r="AV23" s="48" t="str">
        <f>IF(AND(AV19&lt;&gt;"",$A21&lt;&gt;""),INDEX(BKG!$M$3:$BE$40,MATCH('Sample Controle'!$A21,BKG!$K$3:$K$40,0),MATCH('Sample Controle'!AV19,BKG!$M$1:$BE$1,0)),"")</f>
        <v/>
      </c>
    </row>
    <row r="24" spans="1:48" s="26" customFormat="1">
      <c r="A24" s="24" t="s">
        <v>78</v>
      </c>
      <c r="B24" s="25">
        <f>SUM(C24:XFD24)</f>
        <v>0</v>
      </c>
      <c r="C24" s="26">
        <f>IF(C21&lt;&gt;"",IF(C25=1,$A$41,IF(C25&gt;1,$A$41*IF(C25&gt;(1+$A$35),0,($A$35+1-C25)*(1/$A$35)),$A$41*IF(C25&lt;(1-$A$35),0,1-((1-C25)*(1/$A$35))))),"")</f>
        <v>0</v>
      </c>
      <c r="D24" s="26">
        <f t="shared" ref="D24" si="6">IF(D21&lt;&gt;"",IF(D25=1,$A$41,IF(D25&gt;1,$A$41*IF(D25&gt;(1+$A$35),0,($A$35+1-D25)*(1/$A$35)),$A$41*IF(D25&lt;(1-$A$35),0,1-((1-D25)*(1/$A$35))))),"")</f>
        <v>0</v>
      </c>
      <c r="E24" s="26">
        <f t="shared" ref="E24" si="7">IF(E21&lt;&gt;"",IF(E25=1,$A$41,IF(E25&gt;1,$A$41*IF(E25&gt;(1+$A$35),0,($A$35+1-E25)*(1/$A$35)),$A$41*IF(E25&lt;(1-$A$35),0,1-((1-E25)*(1/$A$35))))),"")</f>
        <v>0</v>
      </c>
      <c r="F24" s="26">
        <f t="shared" ref="F24" si="8">IF(F21&lt;&gt;"",IF(F25=1,$A$41,IF(F25&gt;1,$A$41*IF(F25&gt;(1+$A$35),0,($A$35+1-F25)*(1/$A$35)),$A$41*IF(F25&lt;(1-$A$35),0,1-((1-F25)*(1/$A$35))))),"")</f>
        <v>0</v>
      </c>
      <c r="G24" s="26">
        <f t="shared" ref="G24" si="9">IF(G21&lt;&gt;"",IF(G25=1,$A$41,IF(G25&gt;1,$A$41*IF(G25&gt;(1+$A$35),0,($A$35+1-G25)*(1/$A$35)),$A$41*IF(G25&lt;(1-$A$35),0,1-((1-G25)*(1/$A$35))))),"")</f>
        <v>0</v>
      </c>
      <c r="H24" s="26">
        <f t="shared" ref="H24" si="10">IF(H21&lt;&gt;"",IF(H25=1,$A$41,IF(H25&gt;1,$A$41*IF(H25&gt;(1+$A$35),0,($A$35+1-H25)*(1/$A$35)),$A$41*IF(H25&lt;(1-$A$35),0,1-((1-H25)*(1/$A$35))))),"")</f>
        <v>0</v>
      </c>
      <c r="I24" s="26">
        <f t="shared" ref="I24" si="11">IF(I21&lt;&gt;"",IF(I25=1,$A$41,IF(I25&gt;1,$A$41*IF(I25&gt;(1+$A$35),0,($A$35+1-I25)*(1/$A$35)),$A$41*IF(I25&lt;(1-$A$35),0,1-((1-I25)*(1/$A$35))))),"")</f>
        <v>0</v>
      </c>
      <c r="J24" s="26">
        <f t="shared" ref="J24" si="12">IF(J21&lt;&gt;"",IF(J25=1,$A$41,IF(J25&gt;1,$A$41*IF(J25&gt;(1+$A$35),0,($A$35+1-J25)*(1/$A$35)),$A$41*IF(J25&lt;(1-$A$35),0,1-((1-J25)*(1/$A$35))))),"")</f>
        <v>0</v>
      </c>
      <c r="K24" s="26">
        <f t="shared" ref="K24" si="13">IF(K21&lt;&gt;"",IF(K25=1,$A$41,IF(K25&gt;1,$A$41*IF(K25&gt;(1+$A$35),0,($A$35+1-K25)*(1/$A$35)),$A$41*IF(K25&lt;(1-$A$35),0,1-((1-K25)*(1/$A$35))))),"")</f>
        <v>0</v>
      </c>
      <c r="L24" s="26">
        <f t="shared" ref="L24" si="14">IF(L21&lt;&gt;"",IF(L25=1,$A$41,IF(L25&gt;1,$A$41*IF(L25&gt;(1+$A$35),0,($A$35+1-L25)*(1/$A$35)),$A$41*IF(L25&lt;(1-$A$35),0,1-((1-L25)*(1/$A$35))))),"")</f>
        <v>0</v>
      </c>
      <c r="M24" s="26">
        <f t="shared" ref="M24" si="15">IF(M21&lt;&gt;"",IF(M25=1,$A$41,IF(M25&gt;1,$A$41*IF(M25&gt;(1+$A$35),0,($A$35+1-M25)*(1/$A$35)),$A$41*IF(M25&lt;(1-$A$35),0,1-((1-M25)*(1/$A$35))))),"")</f>
        <v>0</v>
      </c>
      <c r="N24" s="26">
        <f t="shared" ref="N24" si="16">IF(N21&lt;&gt;"",IF(N25=1,$A$41,IF(N25&gt;1,$A$41*IF(N25&gt;(1+$A$35),0,($A$35+1-N25)*(1/$A$35)),$A$41*IF(N25&lt;(1-$A$35),0,1-((1-N25)*(1/$A$35))))),"")</f>
        <v>0</v>
      </c>
      <c r="O24" s="26">
        <f t="shared" ref="O24" si="17">IF(O21&lt;&gt;"",IF(O25=1,$A$41,IF(O25&gt;1,$A$41*IF(O25&gt;(1+$A$35),0,($A$35+1-O25)*(1/$A$35)),$A$41*IF(O25&lt;(1-$A$35),0,1-((1-O25)*(1/$A$35))))),"")</f>
        <v>0</v>
      </c>
      <c r="P24" s="26">
        <f t="shared" ref="P24" si="18">IF(P21&lt;&gt;"",IF(P25=1,$A$41,IF(P25&gt;1,$A$41*IF(P25&gt;(1+$A$35),0,($A$35+1-P25)*(1/$A$35)),$A$41*IF(P25&lt;(1-$A$35),0,1-((1-P25)*(1/$A$35))))),"")</f>
        <v>0</v>
      </c>
      <c r="Q24" s="26">
        <f t="shared" ref="Q24" si="19">IF(Q21&lt;&gt;"",IF(Q25=1,$A$41,IF(Q25&gt;1,$A$41*IF(Q25&gt;(1+$A$35),0,($A$35+1-Q25)*(1/$A$35)),$A$41*IF(Q25&lt;(1-$A$35),0,1-((1-Q25)*(1/$A$35))))),"")</f>
        <v>0</v>
      </c>
      <c r="R24" s="26">
        <f t="shared" ref="R24" si="20">IF(R21&lt;&gt;"",IF(R25=1,$A$41,IF(R25&gt;1,$A$41*IF(R25&gt;(1+$A$35),0,($A$35+1-R25)*(1/$A$35)),$A$41*IF(R25&lt;(1-$A$35),0,1-((1-R25)*(1/$A$35))))),"")</f>
        <v>0</v>
      </c>
      <c r="S24" s="26">
        <f t="shared" ref="S24" si="21">IF(S21&lt;&gt;"",IF(S25=1,$A$41,IF(S25&gt;1,$A$41*IF(S25&gt;(1+$A$35),0,($A$35+1-S25)*(1/$A$35)),$A$41*IF(S25&lt;(1-$A$35),0,1-((1-S25)*(1/$A$35))))),"")</f>
        <v>0</v>
      </c>
      <c r="T24" s="26">
        <f t="shared" ref="T24" si="22">IF(T21&lt;&gt;"",IF(T25=1,$A$41,IF(T25&gt;1,$A$41*IF(T25&gt;(1+$A$35),0,($A$35+1-T25)*(1/$A$35)),$A$41*IF(T25&lt;(1-$A$35),0,1-((1-T25)*(1/$A$35))))),"")</f>
        <v>0</v>
      </c>
      <c r="U24" s="26">
        <f t="shared" ref="U24" si="23">IF(U21&lt;&gt;"",IF(U25=1,$A$41,IF(U25&gt;1,$A$41*IF(U25&gt;(1+$A$35),0,($A$35+1-U25)*(1/$A$35)),$A$41*IF(U25&lt;(1-$A$35),0,1-((1-U25)*(1/$A$35))))),"")</f>
        <v>0</v>
      </c>
      <c r="V24" s="26">
        <f t="shared" ref="V24" si="24">IF(V21&lt;&gt;"",IF(V25=1,$A$41,IF(V25&gt;1,$A$41*IF(V25&gt;(1+$A$35),0,($A$35+1-V25)*(1/$A$35)),$A$41*IF(V25&lt;(1-$A$35),0,1-((1-V25)*(1/$A$35))))),"")</f>
        <v>0</v>
      </c>
      <c r="W24" s="26">
        <f t="shared" ref="W24" si="25">IF(W21&lt;&gt;"",IF(W25=1,$A$41,IF(W25&gt;1,$A$41*IF(W25&gt;(1+$A$35),0,($A$35+1-W25)*(1/$A$35)),$A$41*IF(W25&lt;(1-$A$35),0,1-((1-W25)*(1/$A$35))))),"")</f>
        <v>0</v>
      </c>
      <c r="X24" s="26">
        <f t="shared" ref="X24" si="26">IF(X21&lt;&gt;"",IF(X25=1,$A$41,IF(X25&gt;1,$A$41*IF(X25&gt;(1+$A$35),0,($A$35+1-X25)*(1/$A$35)),$A$41*IF(X25&lt;(1-$A$35),0,1-((1-X25)*(1/$A$35))))),"")</f>
        <v>0</v>
      </c>
      <c r="Y24" s="26">
        <f t="shared" ref="Y24" si="27">IF(Y21&lt;&gt;"",IF(Y25=1,$A$41,IF(Y25&gt;1,$A$41*IF(Y25&gt;(1+$A$35),0,($A$35+1-Y25)*(1/$A$35)),$A$41*IF(Y25&lt;(1-$A$35),0,1-((1-Y25)*(1/$A$35))))),"")</f>
        <v>0</v>
      </c>
      <c r="Z24" s="26">
        <f t="shared" ref="Z24" si="28">IF(Z21&lt;&gt;"",IF(Z25=1,$A$41,IF(Z25&gt;1,$A$41*IF(Z25&gt;(1+$A$35),0,($A$35+1-Z25)*(1/$A$35)),$A$41*IF(Z25&lt;(1-$A$35),0,1-((1-Z25)*(1/$A$35))))),"")</f>
        <v>0</v>
      </c>
      <c r="AA24" s="26">
        <f t="shared" ref="AA24" si="29">IF(AA21&lt;&gt;"",IF(AA25=1,$A$41,IF(AA25&gt;1,$A$41*IF(AA25&gt;(1+$A$35),0,($A$35+1-AA25)*(1/$A$35)),$A$41*IF(AA25&lt;(1-$A$35),0,1-((1-AA25)*(1/$A$35))))),"")</f>
        <v>0</v>
      </c>
      <c r="AB24" s="26">
        <f t="shared" ref="AB24" si="30">IF(AB21&lt;&gt;"",IF(AB25=1,$A$41,IF(AB25&gt;1,$A$41*IF(AB25&gt;(1+$A$35),0,($A$35+1-AB25)*(1/$A$35)),$A$41*IF(AB25&lt;(1-$A$35),0,1-((1-AB25)*(1/$A$35))))),"")</f>
        <v>0</v>
      </c>
      <c r="AC24" s="26">
        <f t="shared" ref="AC24" si="31">IF(AC21&lt;&gt;"",IF(AC25=1,$A$41,IF(AC25&gt;1,$A$41*IF(AC25&gt;(1+$A$35),0,($A$35+1-AC25)*(1/$A$35)),$A$41*IF(AC25&lt;(1-$A$35),0,1-((1-AC25)*(1/$A$35))))),"")</f>
        <v>0</v>
      </c>
      <c r="AD24" s="26">
        <f t="shared" ref="AD24" si="32">IF(AD21&lt;&gt;"",IF(AD25=1,$A$41,IF(AD25&gt;1,$A$41*IF(AD25&gt;(1+$A$35),0,($A$35+1-AD25)*(1/$A$35)),$A$41*IF(AD25&lt;(1-$A$35),0,1-((1-AD25)*(1/$A$35))))),"")</f>
        <v>0</v>
      </c>
      <c r="AE24" s="26">
        <f t="shared" ref="AE24" si="33">IF(AE21&lt;&gt;"",IF(AE25=1,$A$41,IF(AE25&gt;1,$A$41*IF(AE25&gt;(1+$A$35),0,($A$35+1-AE25)*(1/$A$35)),$A$41*IF(AE25&lt;(1-$A$35),0,1-((1-AE25)*(1/$A$35))))),"")</f>
        <v>0</v>
      </c>
      <c r="AF24" s="26">
        <f t="shared" ref="AF24" si="34">IF(AF21&lt;&gt;"",IF(AF25=1,$A$41,IF(AF25&gt;1,$A$41*IF(AF25&gt;(1+$A$35),0,($A$35+1-AF25)*(1/$A$35)),$A$41*IF(AF25&lt;(1-$A$35),0,1-((1-AF25)*(1/$A$35))))),"")</f>
        <v>0</v>
      </c>
      <c r="AG24" s="26">
        <f t="shared" ref="AG24" si="35">IF(AG21&lt;&gt;"",IF(AG25=1,$A$41,IF(AG25&gt;1,$A$41*IF(AG25&gt;(1+$A$35),0,($A$35+1-AG25)*(1/$A$35)),$A$41*IF(AG25&lt;(1-$A$35),0,1-((1-AG25)*(1/$A$35))))),"")</f>
        <v>0</v>
      </c>
      <c r="AH24" s="26">
        <f t="shared" ref="AH24" si="36">IF(AH21&lt;&gt;"",IF(AH25=1,$A$41,IF(AH25&gt;1,$A$41*IF(AH25&gt;(1+$A$35),0,($A$35+1-AH25)*(1/$A$35)),$A$41*IF(AH25&lt;(1-$A$35),0,1-((1-AH25)*(1/$A$35))))),"")</f>
        <v>0</v>
      </c>
      <c r="AI24" s="26" t="str">
        <f t="shared" ref="AI24" si="37">IF(AI21&lt;&gt;"",IF(AI25=1,$A$41,IF(AI25&gt;1,$A$41*IF(AI25&gt;(1+$A$35),0,($A$35+1-AI25)*(1/$A$35)),$A$41*IF(AI25&lt;(1-$A$35),0,1-((1-AI25)*(1/$A$35))))),"")</f>
        <v/>
      </c>
      <c r="AJ24" s="26" t="str">
        <f t="shared" ref="AJ24" si="38">IF(AJ21&lt;&gt;"",IF(AJ25=1,$A$41,IF(AJ25&gt;1,$A$41*IF(AJ25&gt;(1+$A$35),0,($A$35+1-AJ25)*(1/$A$35)),$A$41*IF(AJ25&lt;(1-$A$35),0,1-((1-AJ25)*(1/$A$35))))),"")</f>
        <v/>
      </c>
      <c r="AK24" s="26" t="str">
        <f t="shared" ref="AK24" si="39">IF(AK21&lt;&gt;"",IF(AK25=1,$A$41,IF(AK25&gt;1,$A$41*IF(AK25&gt;(1+$A$35),0,($A$35+1-AK25)*(1/$A$35)),$A$41*IF(AK25&lt;(1-$A$35),0,1-((1-AK25)*(1/$A$35))))),"")</f>
        <v/>
      </c>
      <c r="AL24" s="26" t="str">
        <f t="shared" ref="AL24" si="40">IF(AL21&lt;&gt;"",IF(AL25=1,$A$41,IF(AL25&gt;1,$A$41*IF(AL25&gt;(1+$A$35),0,($A$35+1-AL25)*(1/$A$35)),$A$41*IF(AL25&lt;(1-$A$35),0,1-((1-AL25)*(1/$A$35))))),"")</f>
        <v/>
      </c>
      <c r="AM24" s="26" t="str">
        <f t="shared" ref="AM24" si="41">IF(AM21&lt;&gt;"",IF(AM25=1,$A$41,IF(AM25&gt;1,$A$41*IF(AM25&gt;(1+$A$35),0,($A$35+1-AM25)*(1/$A$35)),$A$41*IF(AM25&lt;(1-$A$35),0,1-((1-AM25)*(1/$A$35))))),"")</f>
        <v/>
      </c>
      <c r="AN24" s="26" t="str">
        <f t="shared" ref="AN24" si="42">IF(AN21&lt;&gt;"",IF(AN25=1,$A$41,IF(AN25&gt;1,$A$41*IF(AN25&gt;(1+$A$35),0,($A$35+1-AN25)*(1/$A$35)),$A$41*IF(AN25&lt;(1-$A$35),0,1-((1-AN25)*(1/$A$35))))),"")</f>
        <v/>
      </c>
      <c r="AO24" s="26" t="str">
        <f t="shared" ref="AO24" si="43">IF(AO21&lt;&gt;"",IF(AO25=1,$A$41,IF(AO25&gt;1,$A$41*IF(AO25&gt;(1+$A$35),0,($A$35+1-AO25)*(1/$A$35)),$A$41*IF(AO25&lt;(1-$A$35),0,1-((1-AO25)*(1/$A$35))))),"")</f>
        <v/>
      </c>
      <c r="AP24" s="26" t="str">
        <f t="shared" ref="AP24" si="44">IF(AP21&lt;&gt;"",IF(AP25=1,$A$41,IF(AP25&gt;1,$A$41*IF(AP25&gt;(1+$A$35),0,($A$35+1-AP25)*(1/$A$35)),$A$41*IF(AP25&lt;(1-$A$35),0,1-((1-AP25)*(1/$A$35))))),"")</f>
        <v/>
      </c>
      <c r="AQ24" s="26" t="str">
        <f t="shared" ref="AQ24" si="45">IF(AQ21&lt;&gt;"",IF(AQ25=1,$A$41,IF(AQ25&gt;1,$A$41*IF(AQ25&gt;(1+$A$35),0,($A$35+1-AQ25)*(1/$A$35)),$A$41*IF(AQ25&lt;(1-$A$35),0,1-((1-AQ25)*(1/$A$35))))),"")</f>
        <v/>
      </c>
      <c r="AR24" s="26" t="str">
        <f t="shared" ref="AR24" si="46">IF(AR21&lt;&gt;"",IF(AR25=1,$A$41,IF(AR25&gt;1,$A$41*IF(AR25&gt;(1+$A$35),0,($A$35+1-AR25)*(1/$A$35)),$A$41*IF(AR25&lt;(1-$A$35),0,1-((1-AR25)*(1/$A$35))))),"")</f>
        <v/>
      </c>
      <c r="AS24" s="26" t="str">
        <f t="shared" ref="AS24" si="47">IF(AS21&lt;&gt;"",IF(AS25=1,$A$41,IF(AS25&gt;1,$A$41*IF(AS25&gt;(1+$A$35),0,($A$35+1-AS25)*(1/$A$35)),$A$41*IF(AS25&lt;(1-$A$35),0,1-((1-AS25)*(1/$A$35))))),"")</f>
        <v/>
      </c>
      <c r="AT24" s="26" t="str">
        <f t="shared" ref="AT24" si="48">IF(AT21&lt;&gt;"",IF(AT25=1,$A$41,IF(AT25&gt;1,$A$41*IF(AT25&gt;(1+$A$35),0,($A$35+1-AT25)*(1/$A$35)),$A$41*IF(AT25&lt;(1-$A$35),0,1-((1-AT25)*(1/$A$35))))),"")</f>
        <v/>
      </c>
      <c r="AU24" s="26" t="str">
        <f t="shared" ref="AU24" si="49">IF(AU21&lt;&gt;"",IF(AU25=1,$A$41,IF(AU25&gt;1,$A$41*IF(AU25&gt;(1+$A$35),0,($A$35+1-AU25)*(1/$A$35)),$A$41*IF(AU25&lt;(1-$A$35),0,1-((1-AU25)*(1/$A$35))))),"")</f>
        <v/>
      </c>
      <c r="AV24" s="26" t="str">
        <f t="shared" ref="AV24" si="50">IF(AV21&lt;&gt;"",IF(AV25=1,$A$41,IF(AV25&gt;1,$A$41*IF(AV25&gt;(1+$A$35),0,($A$35+1-AV25)*(1/$A$35)),$A$41*IF(AV25&lt;(1-$A$35),0,1-((1-AV25)*(1/$A$35))))),"")</f>
        <v/>
      </c>
    </row>
    <row r="25" spans="1:48" s="57" customFormat="1">
      <c r="A25" s="56"/>
      <c r="B25" s="56"/>
      <c r="C25" s="56">
        <f>IFERROR(C21/C23,"")</f>
        <v>0</v>
      </c>
      <c r="D25" s="56">
        <f t="shared" ref="D25:AV25" si="51">IFERROR(D21/D23,"")</f>
        <v>0</v>
      </c>
      <c r="E25" s="56">
        <f t="shared" si="51"/>
        <v>0</v>
      </c>
      <c r="F25" s="56">
        <f t="shared" si="51"/>
        <v>0</v>
      </c>
      <c r="G25" s="56">
        <f t="shared" si="51"/>
        <v>0</v>
      </c>
      <c r="H25" s="56">
        <f t="shared" si="51"/>
        <v>0</v>
      </c>
      <c r="I25" s="56">
        <f t="shared" si="51"/>
        <v>0</v>
      </c>
      <c r="J25" s="56">
        <f t="shared" si="51"/>
        <v>0</v>
      </c>
      <c r="K25" s="56">
        <f t="shared" si="51"/>
        <v>0</v>
      </c>
      <c r="L25" s="56">
        <f t="shared" si="51"/>
        <v>0</v>
      </c>
      <c r="M25" s="56">
        <f t="shared" si="51"/>
        <v>0</v>
      </c>
      <c r="N25" s="56">
        <f t="shared" si="51"/>
        <v>0</v>
      </c>
      <c r="O25" s="56">
        <f t="shared" si="51"/>
        <v>0</v>
      </c>
      <c r="P25" s="56">
        <f t="shared" si="51"/>
        <v>0</v>
      </c>
      <c r="Q25" s="56">
        <f t="shared" si="51"/>
        <v>0</v>
      </c>
      <c r="R25" s="56">
        <f t="shared" si="51"/>
        <v>0</v>
      </c>
      <c r="S25" s="56">
        <f t="shared" si="51"/>
        <v>0</v>
      </c>
      <c r="T25" s="56">
        <f t="shared" si="51"/>
        <v>0</v>
      </c>
      <c r="U25" s="56">
        <f t="shared" si="51"/>
        <v>0</v>
      </c>
      <c r="V25" s="56">
        <f t="shared" si="51"/>
        <v>0</v>
      </c>
      <c r="W25" s="56">
        <f t="shared" si="51"/>
        <v>0</v>
      </c>
      <c r="X25" s="56">
        <f t="shared" si="51"/>
        <v>0</v>
      </c>
      <c r="Y25" s="56">
        <f t="shared" si="51"/>
        <v>0</v>
      </c>
      <c r="Z25" s="56">
        <f t="shared" si="51"/>
        <v>0</v>
      </c>
      <c r="AA25" s="56">
        <f t="shared" si="51"/>
        <v>0</v>
      </c>
      <c r="AB25" s="56">
        <f t="shared" si="51"/>
        <v>0</v>
      </c>
      <c r="AC25" s="56">
        <f t="shared" si="51"/>
        <v>0</v>
      </c>
      <c r="AD25" s="56">
        <f t="shared" si="51"/>
        <v>0</v>
      </c>
      <c r="AE25" s="56">
        <f t="shared" si="51"/>
        <v>0</v>
      </c>
      <c r="AF25" s="56">
        <f t="shared" si="51"/>
        <v>0</v>
      </c>
      <c r="AG25" s="56">
        <f t="shared" si="51"/>
        <v>0</v>
      </c>
      <c r="AH25" s="56">
        <f t="shared" si="51"/>
        <v>0</v>
      </c>
      <c r="AI25" s="56" t="str">
        <f t="shared" si="51"/>
        <v/>
      </c>
      <c r="AJ25" s="56" t="str">
        <f t="shared" si="51"/>
        <v/>
      </c>
      <c r="AK25" s="56" t="str">
        <f t="shared" si="51"/>
        <v/>
      </c>
      <c r="AL25" s="56" t="str">
        <f t="shared" si="51"/>
        <v/>
      </c>
      <c r="AM25" s="56" t="str">
        <f t="shared" si="51"/>
        <v/>
      </c>
      <c r="AN25" s="56" t="str">
        <f t="shared" si="51"/>
        <v/>
      </c>
      <c r="AO25" s="56" t="str">
        <f t="shared" si="51"/>
        <v/>
      </c>
      <c r="AP25" s="56" t="str">
        <f t="shared" si="51"/>
        <v/>
      </c>
      <c r="AQ25" s="56" t="str">
        <f t="shared" si="51"/>
        <v/>
      </c>
      <c r="AR25" s="56" t="str">
        <f t="shared" si="51"/>
        <v/>
      </c>
      <c r="AS25" s="56" t="str">
        <f t="shared" si="51"/>
        <v/>
      </c>
      <c r="AT25" s="56" t="str">
        <f t="shared" si="51"/>
        <v/>
      </c>
      <c r="AU25" s="56" t="str">
        <f t="shared" si="51"/>
        <v/>
      </c>
      <c r="AV25" s="56" t="str">
        <f t="shared" si="51"/>
        <v/>
      </c>
    </row>
    <row r="26" spans="1:48" s="56" customFormat="1">
      <c r="C26" s="58">
        <f t="shared" ref="C26:AV26" si="52">IFERROR(C24/$A$41,"")</f>
        <v>0</v>
      </c>
      <c r="D26" s="58">
        <f t="shared" si="52"/>
        <v>0</v>
      </c>
      <c r="E26" s="58">
        <f t="shared" si="52"/>
        <v>0</v>
      </c>
      <c r="F26" s="58">
        <f t="shared" si="52"/>
        <v>0</v>
      </c>
      <c r="G26" s="58">
        <f t="shared" si="52"/>
        <v>0</v>
      </c>
      <c r="H26" s="58">
        <f t="shared" si="52"/>
        <v>0</v>
      </c>
      <c r="I26" s="58">
        <f t="shared" si="52"/>
        <v>0</v>
      </c>
      <c r="J26" s="58">
        <f t="shared" si="52"/>
        <v>0</v>
      </c>
      <c r="K26" s="58">
        <f t="shared" si="52"/>
        <v>0</v>
      </c>
      <c r="L26" s="58">
        <f t="shared" si="52"/>
        <v>0</v>
      </c>
      <c r="M26" s="58">
        <f t="shared" si="52"/>
        <v>0</v>
      </c>
      <c r="N26" s="58">
        <f t="shared" si="52"/>
        <v>0</v>
      </c>
      <c r="O26" s="58">
        <f t="shared" si="52"/>
        <v>0</v>
      </c>
      <c r="P26" s="58">
        <f t="shared" si="52"/>
        <v>0</v>
      </c>
      <c r="Q26" s="58">
        <f t="shared" si="52"/>
        <v>0</v>
      </c>
      <c r="R26" s="58">
        <f t="shared" si="52"/>
        <v>0</v>
      </c>
      <c r="S26" s="58">
        <f t="shared" si="52"/>
        <v>0</v>
      </c>
      <c r="T26" s="58">
        <f t="shared" si="52"/>
        <v>0</v>
      </c>
      <c r="U26" s="58">
        <f t="shared" si="52"/>
        <v>0</v>
      </c>
      <c r="V26" s="58">
        <f t="shared" si="52"/>
        <v>0</v>
      </c>
      <c r="W26" s="58">
        <f t="shared" si="52"/>
        <v>0</v>
      </c>
      <c r="X26" s="58">
        <f t="shared" si="52"/>
        <v>0</v>
      </c>
      <c r="Y26" s="58">
        <f t="shared" si="52"/>
        <v>0</v>
      </c>
      <c r="Z26" s="58">
        <f t="shared" si="52"/>
        <v>0</v>
      </c>
      <c r="AA26" s="58">
        <f t="shared" si="52"/>
        <v>0</v>
      </c>
      <c r="AB26" s="58">
        <f t="shared" si="52"/>
        <v>0</v>
      </c>
      <c r="AC26" s="58">
        <f t="shared" si="52"/>
        <v>0</v>
      </c>
      <c r="AD26" s="58">
        <f t="shared" si="52"/>
        <v>0</v>
      </c>
      <c r="AE26" s="58">
        <f t="shared" si="52"/>
        <v>0</v>
      </c>
      <c r="AF26" s="58">
        <f t="shared" si="52"/>
        <v>0</v>
      </c>
      <c r="AG26" s="58">
        <f t="shared" si="52"/>
        <v>0</v>
      </c>
      <c r="AH26" s="58">
        <f t="shared" si="52"/>
        <v>0</v>
      </c>
      <c r="AI26" s="58" t="str">
        <f t="shared" si="52"/>
        <v/>
      </c>
      <c r="AJ26" s="58" t="str">
        <f t="shared" si="52"/>
        <v/>
      </c>
      <c r="AK26" s="58" t="str">
        <f t="shared" si="52"/>
        <v/>
      </c>
      <c r="AL26" s="58" t="str">
        <f t="shared" si="52"/>
        <v/>
      </c>
      <c r="AM26" s="58" t="str">
        <f t="shared" si="52"/>
        <v/>
      </c>
      <c r="AN26" s="58" t="str">
        <f t="shared" si="52"/>
        <v/>
      </c>
      <c r="AO26" s="58" t="str">
        <f t="shared" si="52"/>
        <v/>
      </c>
      <c r="AP26" s="58" t="str">
        <f t="shared" si="52"/>
        <v/>
      </c>
      <c r="AQ26" s="58" t="str">
        <f t="shared" si="52"/>
        <v/>
      </c>
      <c r="AR26" s="58" t="str">
        <f t="shared" si="52"/>
        <v/>
      </c>
      <c r="AS26" s="58" t="str">
        <f t="shared" si="52"/>
        <v/>
      </c>
      <c r="AT26" s="58" t="str">
        <f t="shared" si="52"/>
        <v/>
      </c>
      <c r="AU26" s="58" t="str">
        <f t="shared" si="52"/>
        <v/>
      </c>
      <c r="AV26" s="58" t="str">
        <f t="shared" si="52"/>
        <v/>
      </c>
    </row>
    <row r="28" spans="1:48" ht="33" customHeight="1">
      <c r="A28" s="88" t="s">
        <v>78</v>
      </c>
      <c r="B28" s="25" cm="1">
        <f t="array" ref="B28">SUM(_xlfn._xlws.FILTER($B$1:$B27,$A$1:$A27="Totaal:"))</f>
        <v>0</v>
      </c>
    </row>
    <row r="32" spans="1:48" s="16" customFormat="1" ht="3.75" customHeight="1">
      <c r="A32" s="15"/>
    </row>
    <row r="33" spans="1:14">
      <c r="A33">
        <f>COUNTA($C$1:$AV$1)-COUNTIF($C$1:$AV$1,"")</f>
        <v>32</v>
      </c>
      <c r="B33" t="s">
        <v>79</v>
      </c>
      <c r="E33" t="s">
        <v>80</v>
      </c>
      <c r="H33" s="59"/>
      <c r="I33" s="60"/>
      <c r="J33" s="60"/>
      <c r="K33" s="60"/>
      <c r="L33" s="60"/>
      <c r="M33" s="60"/>
      <c r="N33" s="61"/>
    </row>
    <row r="34" spans="1:14">
      <c r="A34">
        <f>COUNTA(BKG!$K$3:$K$40)</f>
        <v>3</v>
      </c>
      <c r="B34" t="s">
        <v>81</v>
      </c>
      <c r="E34" t="s">
        <v>82</v>
      </c>
      <c r="H34" s="62"/>
      <c r="I34" s="63"/>
      <c r="J34" s="63"/>
      <c r="K34" s="63"/>
      <c r="L34" s="63"/>
      <c r="M34" s="63"/>
      <c r="N34" s="64"/>
    </row>
    <row r="35" spans="1:14">
      <c r="A35" s="22">
        <v>0.2</v>
      </c>
      <c r="B35" t="s">
        <v>83</v>
      </c>
      <c r="E35" t="s">
        <v>84</v>
      </c>
      <c r="H35" s="62"/>
      <c r="I35" s="63"/>
      <c r="J35" s="63"/>
      <c r="K35" s="63"/>
      <c r="L35" s="63"/>
      <c r="M35" s="63"/>
      <c r="N35" s="64"/>
    </row>
    <row r="36" spans="1:14">
      <c r="A36">
        <f>BKG!H3</f>
        <v>100</v>
      </c>
      <c r="B36" t="s">
        <v>85</v>
      </c>
      <c r="H36" s="62"/>
      <c r="I36" s="63"/>
      <c r="J36" s="63"/>
      <c r="K36" s="63"/>
      <c r="L36" s="63"/>
      <c r="M36" s="63"/>
      <c r="N36" s="64"/>
    </row>
    <row r="37" spans="1:14">
      <c r="H37" s="62"/>
      <c r="I37" s="63"/>
      <c r="J37" s="63"/>
      <c r="K37" s="63"/>
      <c r="L37" s="63"/>
      <c r="M37" s="63"/>
      <c r="N37" s="64"/>
    </row>
    <row r="38" spans="1:14">
      <c r="H38" s="62"/>
      <c r="I38" s="63"/>
      <c r="J38" s="63"/>
      <c r="K38" s="63"/>
      <c r="L38" s="63"/>
      <c r="M38" s="63"/>
      <c r="N38" s="64"/>
    </row>
    <row r="39" spans="1:14">
      <c r="H39" s="62"/>
      <c r="I39" s="63"/>
      <c r="J39" s="63"/>
      <c r="K39" s="63"/>
      <c r="L39" s="63"/>
      <c r="M39" s="63"/>
      <c r="N39" s="64"/>
    </row>
    <row r="40" spans="1:14">
      <c r="A40">
        <f>IFERROR(BKG!$H$3/$A$34,0)</f>
        <v>33.333333333333336</v>
      </c>
      <c r="B40" t="s">
        <v>86</v>
      </c>
      <c r="D40" s="59"/>
      <c r="E40" s="60"/>
      <c r="F40" s="60"/>
      <c r="G40" s="61"/>
      <c r="H40" s="62"/>
      <c r="I40" s="63"/>
      <c r="J40" s="63"/>
      <c r="K40" s="63"/>
      <c r="L40" s="63"/>
      <c r="M40" s="63"/>
      <c r="N40" s="64"/>
    </row>
    <row r="41" spans="1:14">
      <c r="A41">
        <f>$A$40/$A$33</f>
        <v>1.0416666666666667</v>
      </c>
      <c r="B41" t="s">
        <v>87</v>
      </c>
      <c r="D41" s="65"/>
      <c r="E41" s="66"/>
      <c r="F41" s="66"/>
      <c r="G41" s="67"/>
      <c r="H41" s="65"/>
      <c r="I41" s="66"/>
      <c r="J41" s="66"/>
      <c r="K41" s="66"/>
      <c r="L41" s="66"/>
      <c r="M41" s="66"/>
      <c r="N41" s="67"/>
    </row>
    <row r="42" spans="1:14" s="16" customFormat="1" ht="3.75" customHeight="1">
      <c r="A42" s="15"/>
    </row>
  </sheetData>
  <sheetProtection algorithmName="SHA-512" hashValue="/97YCXjuDdQ3ouVpwEq0s2oC7wT5eYfkqON8gN0FUPmMCJKmYRtp7SNso4Fj3C5Ncjkiaw01B2DSIV4x54QFNQ==" saltValue="LujrZtcLry8+2miByVkJFw==" spinCount="100000" sheet="1" objects="1" scenarios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B0436-1684-4569-9200-D18CDB194FE4}">
  <dimension ref="A1:AH63"/>
  <sheetViews>
    <sheetView topLeftCell="A26" workbookViewId="0">
      <selection activeCell="G53" sqref="G53"/>
    </sheetView>
  </sheetViews>
  <sheetFormatPr defaultRowHeight="14.45"/>
  <cols>
    <col min="1" max="1" width="13" customWidth="1"/>
    <col min="3" max="33" width="10.7109375" customWidth="1"/>
  </cols>
  <sheetData>
    <row r="1" spans="1:34" s="18" customFormat="1">
      <c r="A1" s="51"/>
      <c r="B1" s="84" t="s">
        <v>4</v>
      </c>
      <c r="C1" s="18" t="str">
        <f>IF(BKG!M$1&lt;&gt;"",BKG!M$1,"")</f>
        <v>Ag</v>
      </c>
      <c r="D1" s="18" t="str">
        <f>IF(BKG!N$1&lt;&gt;"",BKG!N$1,"")</f>
        <v>Al</v>
      </c>
      <c r="E1" s="18" t="str">
        <f>IF(BKG!O$1&lt;&gt;"",BKG!O$1,"")</f>
        <v>As</v>
      </c>
      <c r="F1" s="18" t="str">
        <f>IF(BKG!P$1&lt;&gt;"",BKG!P$1,"")</f>
        <v>B</v>
      </c>
      <c r="G1" s="18" t="str">
        <f>IF(BKG!Q$1&lt;&gt;"",BKG!Q$1,"")</f>
        <v>Ba</v>
      </c>
      <c r="H1" s="18" t="str">
        <f>IF(BKG!R$1&lt;&gt;"",BKG!R$1,"")</f>
        <v>Be</v>
      </c>
      <c r="I1" s="18" t="str">
        <f>IF(BKG!S$1&lt;&gt;"",BKG!S$1,"")</f>
        <v>Bi</v>
      </c>
      <c r="J1" s="18" t="str">
        <f>IF(BKG!T$1&lt;&gt;"",BKG!T$1,"")</f>
        <v>Ca</v>
      </c>
      <c r="K1" s="18" t="str">
        <f>IF(BKG!U$1&lt;&gt;"",BKG!U$1,"")</f>
        <v>Cd</v>
      </c>
      <c r="L1" s="18" t="str">
        <f>IF(BKG!V$1&lt;&gt;"",BKG!V$1,"")</f>
        <v>Co</v>
      </c>
      <c r="M1" s="18" t="str">
        <f>IF(BKG!W$1&lt;&gt;"",BKG!W$1,"")</f>
        <v>Cr</v>
      </c>
      <c r="N1" s="18" t="str">
        <f>IF(BKG!X$1&lt;&gt;"",BKG!X$1,"")</f>
        <v>Cu</v>
      </c>
      <c r="O1" s="18" t="str">
        <f>IF(BKG!Y$1&lt;&gt;"",BKG!Y$1,"")</f>
        <v>Fe</v>
      </c>
      <c r="P1" s="18" t="str">
        <f>IF(BKG!Z$1&lt;&gt;"",BKG!Z$1,"")</f>
        <v>Hg</v>
      </c>
      <c r="Q1" s="18" t="str">
        <f>IF(BKG!AA$1&lt;&gt;"",BKG!AA$1,"")</f>
        <v>La</v>
      </c>
      <c r="R1" s="18" t="str">
        <f>IF(BKG!AB$1&lt;&gt;"",BKG!AB$1,"")</f>
        <v>Li</v>
      </c>
      <c r="S1" s="18" t="str">
        <f>IF(BKG!AC$1&lt;&gt;"",BKG!AC$1,"")</f>
        <v>Mg</v>
      </c>
      <c r="T1" s="18" t="str">
        <f>IF(BKG!AD$1&lt;&gt;"",BKG!AD$1,"")</f>
        <v>Mn</v>
      </c>
      <c r="U1" s="18" t="str">
        <f>IF(BKG!AE$1&lt;&gt;"",BKG!AE$1,"")</f>
        <v>Mo</v>
      </c>
      <c r="V1" s="18" t="str">
        <f>IF(BKG!AF$1&lt;&gt;"",BKG!AF$1,"")</f>
        <v>Na</v>
      </c>
      <c r="W1" s="18" t="str">
        <f>IF(BKG!AG$1&lt;&gt;"",BKG!AG$1,"")</f>
        <v>Ni</v>
      </c>
      <c r="X1" s="18" t="str">
        <f>IF(BKG!AH$1&lt;&gt;"",BKG!AH$1,"")</f>
        <v>Pb</v>
      </c>
      <c r="Y1" s="18" t="str">
        <f>IF(BKG!AI$1&lt;&gt;"",BKG!AI$1,"")</f>
        <v>Sb</v>
      </c>
      <c r="Z1" s="18" t="str">
        <f>IF(BKG!AJ$1&lt;&gt;"",BKG!AJ$1,"")</f>
        <v>Se</v>
      </c>
      <c r="AA1" s="18" t="str">
        <f>IF(BKG!AK$1&lt;&gt;"",BKG!AK$1,"")</f>
        <v>Sn</v>
      </c>
      <c r="AB1" s="18" t="str">
        <f>IF(BKG!AL$1&lt;&gt;"",BKG!AL$1,"")</f>
        <v>Sr</v>
      </c>
      <c r="AC1" s="18" t="str">
        <f>IF(BKG!AM$1&lt;&gt;"",BKG!AM$1,"")</f>
        <v>Te</v>
      </c>
      <c r="AD1" s="18" t="str">
        <f>IF(BKG!AN$1&lt;&gt;"",BKG!AN$1,"")</f>
        <v>Th</v>
      </c>
      <c r="AE1" s="18" t="str">
        <f>IF(BKG!AO$1&lt;&gt;"",BKG!AO$1,"")</f>
        <v>Tl</v>
      </c>
      <c r="AF1" s="18" t="str">
        <f>IF(BKG!AP$1&lt;&gt;"",BKG!AP$1,"")</f>
        <v>U</v>
      </c>
      <c r="AG1" s="18" t="str">
        <f>IF(BKG!AQ$1&lt;&gt;"",BKG!AQ$1,"")</f>
        <v>V</v>
      </c>
      <c r="AH1" s="18" t="str">
        <f>IF(BKG!AR$1&lt;&gt;"",BKG!AR$1,"")</f>
        <v>Zn</v>
      </c>
    </row>
    <row r="2" spans="1:34" s="33" customFormat="1">
      <c r="A2" s="85" t="s">
        <v>88</v>
      </c>
      <c r="B2" s="39" t="s">
        <v>89</v>
      </c>
      <c r="C2" s="33" t="str">
        <f>IF(_xlfn.XLOOKUP(C$1,BKG!$A:$A,BKG!$B:$B)=0,"",_xlfn.XLOOKUP(C$1,BKG!$A:$A,BKG!$B:$B))</f>
        <v>Zilver</v>
      </c>
      <c r="D2" s="33" t="str">
        <f>IF(_xlfn.XLOOKUP(D$1,BKG!$A:$A,BKG!$B:$B)=0,"",_xlfn.XLOOKUP(D$1,BKG!$A:$A,BKG!$B:$B))</f>
        <v>Aluminium</v>
      </c>
      <c r="E2" s="33" t="str">
        <f>IF(_xlfn.XLOOKUP(E$1,BKG!$A:$A,BKG!$B:$B)=0,"",_xlfn.XLOOKUP(E$1,BKG!$A:$A,BKG!$B:$B))</f>
        <v>Arseen</v>
      </c>
      <c r="F2" s="33" t="str">
        <f>IF(_xlfn.XLOOKUP(F$1,BKG!$A:$A,BKG!$B:$B)=0,"",_xlfn.XLOOKUP(F$1,BKG!$A:$A,BKG!$B:$B))</f>
        <v>Boor</v>
      </c>
      <c r="G2" s="33" t="str">
        <f>IF(_xlfn.XLOOKUP(G$1,BKG!$A:$A,BKG!$B:$B)=0,"",_xlfn.XLOOKUP(G$1,BKG!$A:$A,BKG!$B:$B))</f>
        <v>Barium</v>
      </c>
      <c r="H2" s="33" t="str">
        <f>IF(_xlfn.XLOOKUP(H$1,BKG!$A:$A,BKG!$B:$B)=0,"",_xlfn.XLOOKUP(H$1,BKG!$A:$A,BKG!$B:$B))</f>
        <v>Beryllium</v>
      </c>
      <c r="I2" s="33" t="str">
        <f>IF(_xlfn.XLOOKUP(I$1,BKG!$A:$A,BKG!$B:$B)=0,"",_xlfn.XLOOKUP(I$1,BKG!$A:$A,BKG!$B:$B))</f>
        <v>Bismuth</v>
      </c>
      <c r="J2" s="33" t="str">
        <f>IF(_xlfn.XLOOKUP(J$1,BKG!$A:$A,BKG!$B:$B)=0,"",_xlfn.XLOOKUP(J$1,BKG!$A:$A,BKG!$B:$B))</f>
        <v>Calcium</v>
      </c>
      <c r="K2" s="33" t="str">
        <f>IF(_xlfn.XLOOKUP(K$1,BKG!$A:$A,BKG!$B:$B)=0,"",_xlfn.XLOOKUP(K$1,BKG!$A:$A,BKG!$B:$B))</f>
        <v>Cadmium</v>
      </c>
      <c r="L2" s="33" t="str">
        <f>IF(_xlfn.XLOOKUP(L$1,BKG!$A:$A,BKG!$B:$B)=0,"",_xlfn.XLOOKUP(L$1,BKG!$A:$A,BKG!$B:$B))</f>
        <v>Kobalt</v>
      </c>
      <c r="M2" s="33" t="str">
        <f>IF(_xlfn.XLOOKUP(M$1,BKG!$A:$A,BKG!$B:$B)=0,"",_xlfn.XLOOKUP(M$1,BKG!$A:$A,BKG!$B:$B))</f>
        <v>Chroom</v>
      </c>
      <c r="N2" s="33" t="str">
        <f>IF(_xlfn.XLOOKUP(N$1,BKG!$A:$A,BKG!$B:$B)=0,"",_xlfn.XLOOKUP(N$1,BKG!$A:$A,BKG!$B:$B))</f>
        <v>Koper</v>
      </c>
      <c r="O2" s="33" t="str">
        <f>IF(_xlfn.XLOOKUP(O$1,BKG!$A:$A,BKG!$B:$B)=0,"",_xlfn.XLOOKUP(O$1,BKG!$A:$A,BKG!$B:$B))</f>
        <v>IJzer</v>
      </c>
      <c r="P2" s="33" t="str">
        <f>IF(_xlfn.XLOOKUP(P$1,BKG!$A:$A,BKG!$B:$B)=0,"",_xlfn.XLOOKUP(P$1,BKG!$A:$A,BKG!$B:$B))</f>
        <v>Kwik</v>
      </c>
      <c r="Q2" s="33" t="str">
        <f>IF(_xlfn.XLOOKUP(Q$1,BKG!$A:$A,BKG!$B:$B)=0,"",_xlfn.XLOOKUP(Q$1,BKG!$A:$A,BKG!$B:$B))</f>
        <v>Lanthaan</v>
      </c>
      <c r="R2" s="33" t="str">
        <f>IF(_xlfn.XLOOKUP(R$1,BKG!$A:$A,BKG!$B:$B)=0,"",_xlfn.XLOOKUP(R$1,BKG!$A:$A,BKG!$B:$B))</f>
        <v>Lithium</v>
      </c>
      <c r="S2" s="33" t="str">
        <f>IF(_xlfn.XLOOKUP(S$1,BKG!$A:$A,BKG!$B:$B)=0,"",_xlfn.XLOOKUP(S$1,BKG!$A:$A,BKG!$B:$B))</f>
        <v>Magnesium</v>
      </c>
      <c r="T2" s="33" t="str">
        <f>IF(_xlfn.XLOOKUP(T$1,BKG!$A:$A,BKG!$B:$B)=0,"",_xlfn.XLOOKUP(T$1,BKG!$A:$A,BKG!$B:$B))</f>
        <v>Mangaan</v>
      </c>
      <c r="U2" s="33" t="str">
        <f>IF(_xlfn.XLOOKUP(U$1,BKG!$A:$A,BKG!$B:$B)=0,"",_xlfn.XLOOKUP(U$1,BKG!$A:$A,BKG!$B:$B))</f>
        <v>Molybdeen</v>
      </c>
      <c r="V2" s="33" t="str">
        <f>IF(_xlfn.XLOOKUP(V$1,BKG!$A:$A,BKG!$B:$B)=0,"",_xlfn.XLOOKUP(V$1,BKG!$A:$A,BKG!$B:$B))</f>
        <v>Natrium</v>
      </c>
      <c r="W2" s="33" t="str">
        <f>IF(_xlfn.XLOOKUP(W$1,BKG!$A:$A,BKG!$B:$B)=0,"",_xlfn.XLOOKUP(W$1,BKG!$A:$A,BKG!$B:$B))</f>
        <v>Nikkel</v>
      </c>
      <c r="X2" s="33" t="str">
        <f>IF(_xlfn.XLOOKUP(X$1,BKG!$A:$A,BKG!$B:$B)=0,"",_xlfn.XLOOKUP(X$1,BKG!$A:$A,BKG!$B:$B))</f>
        <v>Lood</v>
      </c>
      <c r="Y2" s="33" t="str">
        <f>IF(_xlfn.XLOOKUP(Y$1,BKG!$A:$A,BKG!$B:$B)=0,"",_xlfn.XLOOKUP(Y$1,BKG!$A:$A,BKG!$B:$B))</f>
        <v>Antimoon</v>
      </c>
      <c r="Z2" s="33" t="str">
        <f>IF(_xlfn.XLOOKUP(Z$1,BKG!$A:$A,BKG!$B:$B)=0,"",_xlfn.XLOOKUP(Z$1,BKG!$A:$A,BKG!$B:$B))</f>
        <v>Seleen</v>
      </c>
      <c r="AA2" s="33" t="str">
        <f>IF(_xlfn.XLOOKUP(AA$1,BKG!$A:$A,BKG!$B:$B)=0,"",_xlfn.XLOOKUP(AA$1,BKG!$A:$A,BKG!$B:$B))</f>
        <v>Tin</v>
      </c>
      <c r="AB2" s="33" t="str">
        <f>IF(_xlfn.XLOOKUP(AB$1,BKG!$A:$A,BKG!$B:$B)=0,"",_xlfn.XLOOKUP(AB$1,BKG!$A:$A,BKG!$B:$B))</f>
        <v>Strontium</v>
      </c>
      <c r="AC2" s="33" t="str">
        <f>IF(_xlfn.XLOOKUP(AC$1,BKG!$A:$A,BKG!$B:$B)=0,"",_xlfn.XLOOKUP(AC$1,BKG!$A:$A,BKG!$B:$B))</f>
        <v>Telluur</v>
      </c>
      <c r="AD2" s="33" t="str">
        <f>IF(_xlfn.XLOOKUP(AD$1,BKG!$A:$A,BKG!$B:$B)=0,"",_xlfn.XLOOKUP(AD$1,BKG!$A:$A,BKG!$B:$B))</f>
        <v>Thorium</v>
      </c>
      <c r="AE2" s="33" t="str">
        <f>IF(_xlfn.XLOOKUP(AE$1,BKG!$A:$A,BKG!$B:$B)=0,"",_xlfn.XLOOKUP(AE$1,BKG!$A:$A,BKG!$B:$B))</f>
        <v>Thallium</v>
      </c>
      <c r="AF2" s="33" t="str">
        <f>IF(_xlfn.XLOOKUP(AF$1,BKG!$A:$A,BKG!$B:$B)=0,"",_xlfn.XLOOKUP(AF$1,BKG!$A:$A,BKG!$B:$B))</f>
        <v>Uraan</v>
      </c>
      <c r="AG2" s="33" t="str">
        <f>IF(_xlfn.XLOOKUP(AG$1,BKG!$A:$A,BKG!$B:$B)=0,"",_xlfn.XLOOKUP(AG$1,BKG!$A:$A,BKG!$B:$B))</f>
        <v>Vanadium</v>
      </c>
      <c r="AH2" s="33" t="str">
        <f>IF(_xlfn.XLOOKUP(AH$1,BKG!$A:$A,BKG!$B:$B)=0,"",_xlfn.XLOOKUP(AH$1,BKG!$A:$A,BKG!$B:$B))</f>
        <v>Zink</v>
      </c>
    </row>
    <row r="3" spans="1:34" s="18" customFormat="1">
      <c r="A3" s="17" t="str">
        <f>'Invoer RG'!A4</f>
        <v>H0</v>
      </c>
      <c r="B3" s="40" cm="1">
        <f t="array" ref="B3:B8">_xlfn.WRAPROWS($B$52:$G$52,1)</f>
        <v>1</v>
      </c>
      <c r="C3" s="18" t="str">
        <f>IF(C$1&lt;&gt;"",IF(C$13&gt;0,IF(C$13&lt;=(C$14*$B3)=TRUE,_xlfn.XLOOKUP($B3,$52:$52,$53:$53)*_xlfn.XLOOKUP(C$1,BKG!$A:$A,BKG!$F:$F,1),""),""),"")</f>
        <v/>
      </c>
      <c r="D3" s="18" t="str">
        <f>IF(D$1&lt;&gt;"",IF(D$13&gt;0,IF(D$13&lt;=(D$14*$B3)=TRUE,_xlfn.XLOOKUP($B3,$52:$52,$53:$53)*_xlfn.XLOOKUP(D$1,BKG!$A:$A,BKG!$F:$F,1),""),""),"")</f>
        <v/>
      </c>
      <c r="E3" s="18" t="str">
        <f>IF(E$1&lt;&gt;"",IF(E$13&gt;0,IF(E$13&lt;=(E$14*$B3)=TRUE,_xlfn.XLOOKUP($B3,$52:$52,$53:$53)*_xlfn.XLOOKUP(E$1,BKG!$A:$A,BKG!$F:$F,1),""),""),"")</f>
        <v/>
      </c>
      <c r="F3" s="18" t="str">
        <f>IF(F$1&lt;&gt;"",IF(F$13&gt;0,IF(F$13&lt;=(F$14*$B3)=TRUE,_xlfn.XLOOKUP($B3,$52:$52,$53:$53)*_xlfn.XLOOKUP(F$1,BKG!$A:$A,BKG!$F:$F,1),""),""),"")</f>
        <v/>
      </c>
      <c r="G3" s="18" t="str">
        <f>IF(G$1&lt;&gt;"",IF(G$13&gt;0,IF(G$13&lt;=(G$14*$B3)=TRUE,_xlfn.XLOOKUP($B3,$52:$52,$53:$53)*_xlfn.XLOOKUP(G$1,BKG!$A:$A,BKG!$F:$F,1),""),""),"")</f>
        <v/>
      </c>
      <c r="H3" s="18" t="str">
        <f>IF(H$1&lt;&gt;"",IF(H$13&gt;0,IF(H$13&lt;=(H$14*$B3)=TRUE,_xlfn.XLOOKUP($B3,$52:$52,$53:$53)*_xlfn.XLOOKUP(H$1,BKG!$A:$A,BKG!$F:$F,1),""),""),"")</f>
        <v/>
      </c>
      <c r="I3" s="18" t="str">
        <f>IF(I$1&lt;&gt;"",IF(I$13&gt;0,IF(I$13&lt;=(I$14*$B3)=TRUE,_xlfn.XLOOKUP($B3,$52:$52,$53:$53)*_xlfn.XLOOKUP(I$1,BKG!$A:$A,BKG!$F:$F,1),""),""),"")</f>
        <v/>
      </c>
      <c r="J3" s="18" t="str">
        <f>IF(J$1&lt;&gt;"",IF(J$13&gt;0,IF(J$13&lt;=(J$14*$B3)=TRUE,_xlfn.XLOOKUP($B3,$52:$52,$53:$53)*_xlfn.XLOOKUP(J$1,BKG!$A:$A,BKG!$F:$F,1),""),""),"")</f>
        <v/>
      </c>
      <c r="K3" s="18" t="str">
        <f>IF(K$1&lt;&gt;"",IF(K$13&gt;0,IF(K$13&lt;=(K$14*$B3)=TRUE,_xlfn.XLOOKUP($B3,$52:$52,$53:$53)*_xlfn.XLOOKUP(K$1,BKG!$A:$A,BKG!$F:$F,1),""),""),"")</f>
        <v/>
      </c>
      <c r="L3" s="18" t="str">
        <f>IF(L$1&lt;&gt;"",IF(L$13&gt;0,IF(L$13&lt;=(L$14*$B3)=TRUE,_xlfn.XLOOKUP($B3,$52:$52,$53:$53)*_xlfn.XLOOKUP(L$1,BKG!$A:$A,BKG!$F:$F,1),""),""),"")</f>
        <v/>
      </c>
      <c r="M3" s="18" t="str">
        <f>IF(M$1&lt;&gt;"",IF(M$13&gt;0,IF(M$13&lt;=(M$14*$B3)=TRUE,_xlfn.XLOOKUP($B3,$52:$52,$53:$53)*_xlfn.XLOOKUP(M$1,BKG!$A:$A,BKG!$F:$F,1),""),""),"")</f>
        <v/>
      </c>
      <c r="N3" s="18" t="str">
        <f>IF(N$1&lt;&gt;"",IF(N$13&gt;0,IF(N$13&lt;=(N$14*$B3)=TRUE,_xlfn.XLOOKUP($B3,$52:$52,$53:$53)*_xlfn.XLOOKUP(N$1,BKG!$A:$A,BKG!$F:$F,1),""),""),"")</f>
        <v/>
      </c>
      <c r="O3" s="18" t="str">
        <f>IF(O$1&lt;&gt;"",IF(O$13&gt;0,IF(O$13&lt;=(O$14*$B3)=TRUE,_xlfn.XLOOKUP($B3,$52:$52,$53:$53)*_xlfn.XLOOKUP(O$1,BKG!$A:$A,BKG!$F:$F,1),""),""),"")</f>
        <v/>
      </c>
      <c r="P3" s="18" t="str">
        <f>IF(P$1&lt;&gt;"",IF(P$13&gt;0,IF(P$13&lt;=(P$14*$B3)=TRUE,_xlfn.XLOOKUP($B3,$52:$52,$53:$53)*_xlfn.XLOOKUP(P$1,BKG!$A:$A,BKG!$F:$F,1),""),""),"")</f>
        <v/>
      </c>
      <c r="Q3" s="18" t="str">
        <f>IF(Q$1&lt;&gt;"",IF(Q$13&gt;0,IF(Q$13&lt;=(Q$14*$B3)=TRUE,_xlfn.XLOOKUP($B3,$52:$52,$53:$53)*_xlfn.XLOOKUP(Q$1,BKG!$A:$A,BKG!$F:$F,1),""),""),"")</f>
        <v/>
      </c>
      <c r="R3" s="18" t="str">
        <f>IF(R$1&lt;&gt;"",IF(R$13&gt;0,IF(R$13&lt;=(R$14*$B3)=TRUE,_xlfn.XLOOKUP($B3,$52:$52,$53:$53)*_xlfn.XLOOKUP(R$1,BKG!$A:$A,BKG!$F:$F,1),""),""),"")</f>
        <v/>
      </c>
      <c r="S3" s="18" t="str">
        <f>IF(S$1&lt;&gt;"",IF(S$13&gt;0,IF(S$13&lt;=(S$14*$B3)=TRUE,_xlfn.XLOOKUP($B3,$52:$52,$53:$53)*_xlfn.XLOOKUP(S$1,BKG!$A:$A,BKG!$F:$F,1),""),""),"")</f>
        <v/>
      </c>
      <c r="T3" s="18" t="str">
        <f>IF(T$1&lt;&gt;"",IF(T$13&gt;0,IF(T$13&lt;=(T$14*$B3)=TRUE,_xlfn.XLOOKUP($B3,$52:$52,$53:$53)*_xlfn.XLOOKUP(T$1,BKG!$A:$A,BKG!$F:$F,1),""),""),"")</f>
        <v/>
      </c>
      <c r="U3" s="18" t="str">
        <f>IF(U$1&lt;&gt;"",IF(U$13&gt;0,IF(U$13&lt;=(U$14*$B3)=TRUE,_xlfn.XLOOKUP($B3,$52:$52,$53:$53)*_xlfn.XLOOKUP(U$1,BKG!$A:$A,BKG!$F:$F,1),""),""),"")</f>
        <v/>
      </c>
      <c r="V3" s="18" t="str">
        <f>IF(V$1&lt;&gt;"",IF(V$13&gt;0,IF(V$13&lt;=(V$14*$B3)=TRUE,_xlfn.XLOOKUP($B3,$52:$52,$53:$53)*_xlfn.XLOOKUP(V$1,BKG!$A:$A,BKG!$F:$F,1),""),""),"")</f>
        <v/>
      </c>
      <c r="W3" s="18" t="str">
        <f>IF(W$1&lt;&gt;"",IF(W$13&gt;0,IF(W$13&lt;=(W$14*$B3)=TRUE,_xlfn.XLOOKUP($B3,$52:$52,$53:$53)*_xlfn.XLOOKUP(W$1,BKG!$A:$A,BKG!$F:$F,1),""),""),"")</f>
        <v/>
      </c>
      <c r="X3" s="18" t="str">
        <f>IF(X$1&lt;&gt;"",IF(X$13&gt;0,IF(X$13&lt;=(X$14*$B3)=TRUE,_xlfn.XLOOKUP($B3,$52:$52,$53:$53)*_xlfn.XLOOKUP(X$1,BKG!$A:$A,BKG!$F:$F,1),""),""),"")</f>
        <v/>
      </c>
      <c r="Y3" s="18" t="str">
        <f>IF(Y$1&lt;&gt;"",IF(Y$13&gt;0,IF(Y$13&lt;=(Y$14*$B3)=TRUE,_xlfn.XLOOKUP($B3,$52:$52,$53:$53)*_xlfn.XLOOKUP(Y$1,BKG!$A:$A,BKG!$F:$F,1),""),""),"")</f>
        <v/>
      </c>
      <c r="Z3" s="18" t="str">
        <f>IF(Z$1&lt;&gt;"",IF(Z$13&gt;0,IF(Z$13&lt;=(Z$14*$B3)=TRUE,_xlfn.XLOOKUP($B3,$52:$52,$53:$53)*_xlfn.XLOOKUP(Z$1,BKG!$A:$A,BKG!$F:$F,1),""),""),"")</f>
        <v/>
      </c>
      <c r="AA3" s="18" t="str">
        <f>IF(AA$1&lt;&gt;"",IF(AA$13&gt;0,IF(AA$13&lt;=(AA$14*$B3)=TRUE,_xlfn.XLOOKUP($B3,$52:$52,$53:$53)*_xlfn.XLOOKUP(AA$1,BKG!$A:$A,BKG!$F:$F,1),""),""),"")</f>
        <v/>
      </c>
      <c r="AB3" s="18" t="str">
        <f>IF(AB$1&lt;&gt;"",IF(AB$13&gt;0,IF(AB$13&lt;=(AB$14*$B3)=TRUE,_xlfn.XLOOKUP($B3,$52:$52,$53:$53)*_xlfn.XLOOKUP(AB$1,BKG!$A:$A,BKG!$F:$F,1),""),""),"")</f>
        <v/>
      </c>
      <c r="AC3" s="18" t="str">
        <f>IF(AC$1&lt;&gt;"",IF(AC$13&gt;0,IF(AC$13&lt;=(AC$14*$B3)=TRUE,_xlfn.XLOOKUP($B3,$52:$52,$53:$53)*_xlfn.XLOOKUP(AC$1,BKG!$A:$A,BKG!$F:$F,1),""),""),"")</f>
        <v/>
      </c>
      <c r="AD3" s="18" t="str">
        <f>IF(AD$1&lt;&gt;"",IF(AD$13&gt;0,IF(AD$13&lt;=(AD$14*$B3)=TRUE,_xlfn.XLOOKUP($B3,$52:$52,$53:$53)*_xlfn.XLOOKUP(AD$1,BKG!$A:$A,BKG!$F:$F,1),""),""),"")</f>
        <v/>
      </c>
      <c r="AE3" s="18" t="str">
        <f>IF(AE$1&lt;&gt;"",IF(AE$13&gt;0,IF(AE$13&lt;=(AE$14*$B3)=TRUE,_xlfn.XLOOKUP($B3,$52:$52,$53:$53)*_xlfn.XLOOKUP(AE$1,BKG!$A:$A,BKG!$F:$F,1),""),""),"")</f>
        <v/>
      </c>
      <c r="AF3" s="18" t="str">
        <f>IF(AF$1&lt;&gt;"",IF(AF$13&gt;0,IF(AF$13&lt;=(AF$14*$B3)=TRUE,_xlfn.XLOOKUP($B3,$52:$52,$53:$53)*_xlfn.XLOOKUP(AF$1,BKG!$A:$A,BKG!$F:$F,1),""),""),"")</f>
        <v/>
      </c>
      <c r="AG3" s="18" t="str">
        <f>IF(AG$1&lt;&gt;"",IF(AG$13&gt;0,IF(AG$13&lt;=(AG$14*$B3)=TRUE,_xlfn.XLOOKUP($B3,$52:$52,$53:$53)*_xlfn.XLOOKUP(AG$1,BKG!$A:$A,BKG!$F:$F,1),""),""),"")</f>
        <v/>
      </c>
      <c r="AH3" s="18" t="str">
        <f>IF(AH$1&lt;&gt;"",IF(AH$13&gt;0,IF(AH$13&lt;=(AH$14*$B3)=TRUE,_xlfn.XLOOKUP($B3,$52:$52,$53:$53)*_xlfn.XLOOKUP(AH$1,BKG!$A:$A,BKG!$F:$F,1),""),""),"")</f>
        <v/>
      </c>
    </row>
    <row r="4" spans="1:34">
      <c r="A4" s="19" t="str">
        <f>A3</f>
        <v>H0</v>
      </c>
      <c r="B4" s="41">
        <v>0.9</v>
      </c>
      <c r="C4" t="str">
        <f>IF(C$1&lt;&gt;"",IF(C$13&gt;0,IF(C$13&lt;=(C$14*$B4)=TRUE,_xlfn.XLOOKUP($B4,$52:$52,$53:$53)*_xlfn.XLOOKUP(C$1,BKG!$A:$A,BKG!$F:$F,1),""),""),"")</f>
        <v/>
      </c>
      <c r="D4" t="str">
        <f>IF(D$1&lt;&gt;"",IF(D$13&gt;0,IF(D$13&lt;=(D$14*$B4)=TRUE,_xlfn.XLOOKUP($B4,$52:$52,$53:$53)*_xlfn.XLOOKUP(D$1,BKG!$A:$A,BKG!$F:$F,1),""),""),"")</f>
        <v/>
      </c>
      <c r="E4" t="str">
        <f>IF(E$1&lt;&gt;"",IF(E$13&gt;0,IF(E$13&lt;=(E$14*$B4)=TRUE,_xlfn.XLOOKUP($B4,$52:$52,$53:$53)*_xlfn.XLOOKUP(E$1,BKG!$A:$A,BKG!$F:$F,1),""),""),"")</f>
        <v/>
      </c>
      <c r="F4" t="str">
        <f>IF(F$1&lt;&gt;"",IF(F$13&gt;0,IF(F$13&lt;=(F$14*$B4)=TRUE,_xlfn.XLOOKUP($B4,$52:$52,$53:$53)*_xlfn.XLOOKUP(F$1,BKG!$A:$A,BKG!$F:$F,1),""),""),"")</f>
        <v/>
      </c>
      <c r="G4" t="str">
        <f>IF(G$1&lt;&gt;"",IF(G$13&gt;0,IF(G$13&lt;=(G$14*$B4)=TRUE,_xlfn.XLOOKUP($B4,$52:$52,$53:$53)*_xlfn.XLOOKUP(G$1,BKG!$A:$A,BKG!$F:$F,1),""),""),"")</f>
        <v/>
      </c>
      <c r="H4" t="str">
        <f>IF(H$1&lt;&gt;"",IF(H$13&gt;0,IF(H$13&lt;=(H$14*$B4)=TRUE,_xlfn.XLOOKUP($B4,$52:$52,$53:$53)*_xlfn.XLOOKUP(H$1,BKG!$A:$A,BKG!$F:$F,1),""),""),"")</f>
        <v/>
      </c>
      <c r="I4" t="str">
        <f>IF(I$1&lt;&gt;"",IF(I$13&gt;0,IF(I$13&lt;=(I$14*$B4)=TRUE,_xlfn.XLOOKUP($B4,$52:$52,$53:$53)*_xlfn.XLOOKUP(I$1,BKG!$A:$A,BKG!$F:$F,1),""),""),"")</f>
        <v/>
      </c>
      <c r="J4" t="str">
        <f>IF(J$1&lt;&gt;"",IF(J$13&gt;0,IF(J$13&lt;=(J$14*$B4)=TRUE,_xlfn.XLOOKUP($B4,$52:$52,$53:$53)*_xlfn.XLOOKUP(J$1,BKG!$A:$A,BKG!$F:$F,1),""),""),"")</f>
        <v/>
      </c>
      <c r="K4" t="str">
        <f>IF(K$1&lt;&gt;"",IF(K$13&gt;0,IF(K$13&lt;=(K$14*$B4)=TRUE,_xlfn.XLOOKUP($B4,$52:$52,$53:$53)*_xlfn.XLOOKUP(K$1,BKG!$A:$A,BKG!$F:$F,1),""),""),"")</f>
        <v/>
      </c>
      <c r="L4" t="str">
        <f>IF(L$1&lt;&gt;"",IF(L$13&gt;0,IF(L$13&lt;=(L$14*$B4)=TRUE,_xlfn.XLOOKUP($B4,$52:$52,$53:$53)*_xlfn.XLOOKUP(L$1,BKG!$A:$A,BKG!$F:$F,1),""),""),"")</f>
        <v/>
      </c>
      <c r="M4" t="str">
        <f>IF(M$1&lt;&gt;"",IF(M$13&gt;0,IF(M$13&lt;=(M$14*$B4)=TRUE,_xlfn.XLOOKUP($B4,$52:$52,$53:$53)*_xlfn.XLOOKUP(M$1,BKG!$A:$A,BKG!$F:$F,1),""),""),"")</f>
        <v/>
      </c>
      <c r="N4" t="str">
        <f>IF(N$1&lt;&gt;"",IF(N$13&gt;0,IF(N$13&lt;=(N$14*$B4)=TRUE,_xlfn.XLOOKUP($B4,$52:$52,$53:$53)*_xlfn.XLOOKUP(N$1,BKG!$A:$A,BKG!$F:$F,1),""),""),"")</f>
        <v/>
      </c>
      <c r="O4" t="str">
        <f>IF(O$1&lt;&gt;"",IF(O$13&gt;0,IF(O$13&lt;=(O$14*$B4)=TRUE,_xlfn.XLOOKUP($B4,$52:$52,$53:$53)*_xlfn.XLOOKUP(O$1,BKG!$A:$A,BKG!$F:$F,1),""),""),"")</f>
        <v/>
      </c>
      <c r="P4" t="str">
        <f>IF(P$1&lt;&gt;"",IF(P$13&gt;0,IF(P$13&lt;=(P$14*$B4)=TRUE,_xlfn.XLOOKUP($B4,$52:$52,$53:$53)*_xlfn.XLOOKUP(P$1,BKG!$A:$A,BKG!$F:$F,1),""),""),"")</f>
        <v/>
      </c>
      <c r="Q4" t="str">
        <f>IF(Q$1&lt;&gt;"",IF(Q$13&gt;0,IF(Q$13&lt;=(Q$14*$B4)=TRUE,_xlfn.XLOOKUP($B4,$52:$52,$53:$53)*_xlfn.XLOOKUP(Q$1,BKG!$A:$A,BKG!$F:$F,1),""),""),"")</f>
        <v/>
      </c>
      <c r="R4" t="str">
        <f>IF(R$1&lt;&gt;"",IF(R$13&gt;0,IF(R$13&lt;=(R$14*$B4)=TRUE,_xlfn.XLOOKUP($B4,$52:$52,$53:$53)*_xlfn.XLOOKUP(R$1,BKG!$A:$A,BKG!$F:$F,1),""),""),"")</f>
        <v/>
      </c>
      <c r="S4" t="str">
        <f>IF(S$1&lt;&gt;"",IF(S$13&gt;0,IF(S$13&lt;=(S$14*$B4)=TRUE,_xlfn.XLOOKUP($B4,$52:$52,$53:$53)*_xlfn.XLOOKUP(S$1,BKG!$A:$A,BKG!$F:$F,1),""),""),"")</f>
        <v/>
      </c>
      <c r="T4" t="str">
        <f>IF(T$1&lt;&gt;"",IF(T$13&gt;0,IF(T$13&lt;=(T$14*$B4)=TRUE,_xlfn.XLOOKUP($B4,$52:$52,$53:$53)*_xlfn.XLOOKUP(T$1,BKG!$A:$A,BKG!$F:$F,1),""),""),"")</f>
        <v/>
      </c>
      <c r="U4" t="str">
        <f>IF(U$1&lt;&gt;"",IF(U$13&gt;0,IF(U$13&lt;=(U$14*$B4)=TRUE,_xlfn.XLOOKUP($B4,$52:$52,$53:$53)*_xlfn.XLOOKUP(U$1,BKG!$A:$A,BKG!$F:$F,1),""),""),"")</f>
        <v/>
      </c>
      <c r="V4" t="str">
        <f>IF(V$1&lt;&gt;"",IF(V$13&gt;0,IF(V$13&lt;=(V$14*$B4)=TRUE,_xlfn.XLOOKUP($B4,$52:$52,$53:$53)*_xlfn.XLOOKUP(V$1,BKG!$A:$A,BKG!$F:$F,1),""),""),"")</f>
        <v/>
      </c>
      <c r="W4" t="str">
        <f>IF(W$1&lt;&gt;"",IF(W$13&gt;0,IF(W$13&lt;=(W$14*$B4)=TRUE,_xlfn.XLOOKUP($B4,$52:$52,$53:$53)*_xlfn.XLOOKUP(W$1,BKG!$A:$A,BKG!$F:$F,1),""),""),"")</f>
        <v/>
      </c>
      <c r="X4" t="str">
        <f>IF(X$1&lt;&gt;"",IF(X$13&gt;0,IF(X$13&lt;=(X$14*$B4)=TRUE,_xlfn.XLOOKUP($B4,$52:$52,$53:$53)*_xlfn.XLOOKUP(X$1,BKG!$A:$A,BKG!$F:$F,1),""),""),"")</f>
        <v/>
      </c>
      <c r="Y4" t="str">
        <f>IF(Y$1&lt;&gt;"",IF(Y$13&gt;0,IF(Y$13&lt;=(Y$14*$B4)=TRUE,_xlfn.XLOOKUP($B4,$52:$52,$53:$53)*_xlfn.XLOOKUP(Y$1,BKG!$A:$A,BKG!$F:$F,1),""),""),"")</f>
        <v/>
      </c>
      <c r="Z4" t="str">
        <f>IF(Z$1&lt;&gt;"",IF(Z$13&gt;0,IF(Z$13&lt;=(Z$14*$B4)=TRUE,_xlfn.XLOOKUP($B4,$52:$52,$53:$53)*_xlfn.XLOOKUP(Z$1,BKG!$A:$A,BKG!$F:$F,1),""),""),"")</f>
        <v/>
      </c>
      <c r="AA4" t="str">
        <f>IF(AA$1&lt;&gt;"",IF(AA$13&gt;0,IF(AA$13&lt;=(AA$14*$B4)=TRUE,_xlfn.XLOOKUP($B4,$52:$52,$53:$53)*_xlfn.XLOOKUP(AA$1,BKG!$A:$A,BKG!$F:$F,1),""),""),"")</f>
        <v/>
      </c>
      <c r="AB4" t="str">
        <f>IF(AB$1&lt;&gt;"",IF(AB$13&gt;0,IF(AB$13&lt;=(AB$14*$B4)=TRUE,_xlfn.XLOOKUP($B4,$52:$52,$53:$53)*_xlfn.XLOOKUP(AB$1,BKG!$A:$A,BKG!$F:$F,1),""),""),"")</f>
        <v/>
      </c>
      <c r="AC4" t="str">
        <f>IF(AC$1&lt;&gt;"",IF(AC$13&gt;0,IF(AC$13&lt;=(AC$14*$B4)=TRUE,_xlfn.XLOOKUP($B4,$52:$52,$53:$53)*_xlfn.XLOOKUP(AC$1,BKG!$A:$A,BKG!$F:$F,1),""),""),"")</f>
        <v/>
      </c>
      <c r="AD4" t="str">
        <f>IF(AD$1&lt;&gt;"",IF(AD$13&gt;0,IF(AD$13&lt;=(AD$14*$B4)=TRUE,_xlfn.XLOOKUP($B4,$52:$52,$53:$53)*_xlfn.XLOOKUP(AD$1,BKG!$A:$A,BKG!$F:$F,1),""),""),"")</f>
        <v/>
      </c>
      <c r="AE4" t="str">
        <f>IF(AE$1&lt;&gt;"",IF(AE$13&gt;0,IF(AE$13&lt;=(AE$14*$B4)=TRUE,_xlfn.XLOOKUP($B4,$52:$52,$53:$53)*_xlfn.XLOOKUP(AE$1,BKG!$A:$A,BKG!$F:$F,1),""),""),"")</f>
        <v/>
      </c>
      <c r="AF4" t="str">
        <f>IF(AF$1&lt;&gt;"",IF(AF$13&gt;0,IF(AF$13&lt;=(AF$14*$B4)=TRUE,_xlfn.XLOOKUP($B4,$52:$52,$53:$53)*_xlfn.XLOOKUP(AF$1,BKG!$A:$A,BKG!$F:$F,1),""),""),"")</f>
        <v/>
      </c>
      <c r="AG4" t="str">
        <f>IF(AG$1&lt;&gt;"",IF(AG$13&gt;0,IF(AG$13&lt;=(AG$14*$B4)=TRUE,_xlfn.XLOOKUP($B4,$52:$52,$53:$53)*_xlfn.XLOOKUP(AG$1,BKG!$A:$A,BKG!$F:$F,1),""),""),"")</f>
        <v/>
      </c>
      <c r="AH4" t="str">
        <f>IF(AH$1&lt;&gt;"",IF(AH$13&gt;0,IF(AH$13&lt;=(AH$14*$B4)=TRUE,_xlfn.XLOOKUP($B4,$52:$52,$53:$53)*_xlfn.XLOOKUP(AH$1,BKG!$A:$A,BKG!$F:$F,1),""),""),"")</f>
        <v/>
      </c>
    </row>
    <row r="5" spans="1:34">
      <c r="A5" s="19" t="str">
        <f t="shared" ref="A5:A8" si="0">A4</f>
        <v>H0</v>
      </c>
      <c r="B5" s="41">
        <v>0.8</v>
      </c>
      <c r="C5" t="str">
        <f>IF(C$1&lt;&gt;"",IF(C$13&gt;0,IF(C$13&lt;=(C$14*$B5)=TRUE,_xlfn.XLOOKUP($B5,$52:$52,$53:$53)*_xlfn.XLOOKUP(C$1,BKG!$A:$A,BKG!$F:$F,1),""),""),"")</f>
        <v/>
      </c>
      <c r="D5" t="str">
        <f>IF(D$1&lt;&gt;"",IF(D$13&gt;0,IF(D$13&lt;=(D$14*$B5)=TRUE,_xlfn.XLOOKUP($B5,$52:$52,$53:$53)*_xlfn.XLOOKUP(D$1,BKG!$A:$A,BKG!$F:$F,1),""),""),"")</f>
        <v/>
      </c>
      <c r="E5" t="str">
        <f>IF(E$1&lt;&gt;"",IF(E$13&gt;0,IF(E$13&lt;=(E$14*$B5)=TRUE,_xlfn.XLOOKUP($B5,$52:$52,$53:$53)*_xlfn.XLOOKUP(E$1,BKG!$A:$A,BKG!$F:$F,1),""),""),"")</f>
        <v/>
      </c>
      <c r="F5" t="str">
        <f>IF(F$1&lt;&gt;"",IF(F$13&gt;0,IF(F$13&lt;=(F$14*$B5)=TRUE,_xlfn.XLOOKUP($B5,$52:$52,$53:$53)*_xlfn.XLOOKUP(F$1,BKG!$A:$A,BKG!$F:$F,1),""),""),"")</f>
        <v/>
      </c>
      <c r="G5" t="str">
        <f>IF(G$1&lt;&gt;"",IF(G$13&gt;0,IF(G$13&lt;=(G$14*$B5)=TRUE,_xlfn.XLOOKUP($B5,$52:$52,$53:$53)*_xlfn.XLOOKUP(G$1,BKG!$A:$A,BKG!$F:$F,1),""),""),"")</f>
        <v/>
      </c>
      <c r="H5" t="str">
        <f>IF(H$1&lt;&gt;"",IF(H$13&gt;0,IF(H$13&lt;=(H$14*$B5)=TRUE,_xlfn.XLOOKUP($B5,$52:$52,$53:$53)*_xlfn.XLOOKUP(H$1,BKG!$A:$A,BKG!$F:$F,1),""),""),"")</f>
        <v/>
      </c>
      <c r="I5" t="str">
        <f>IF(I$1&lt;&gt;"",IF(I$13&gt;0,IF(I$13&lt;=(I$14*$B5)=TRUE,_xlfn.XLOOKUP($B5,$52:$52,$53:$53)*_xlfn.XLOOKUP(I$1,BKG!$A:$A,BKG!$F:$F,1),""),""),"")</f>
        <v/>
      </c>
      <c r="J5" t="str">
        <f>IF(J$1&lt;&gt;"",IF(J$13&gt;0,IF(J$13&lt;=(J$14*$B5)=TRUE,_xlfn.XLOOKUP($B5,$52:$52,$53:$53)*_xlfn.XLOOKUP(J$1,BKG!$A:$A,BKG!$F:$F,1),""),""),"")</f>
        <v/>
      </c>
      <c r="K5" t="str">
        <f>IF(K$1&lt;&gt;"",IF(K$13&gt;0,IF(K$13&lt;=(K$14*$B5)=TRUE,_xlfn.XLOOKUP($B5,$52:$52,$53:$53)*_xlfn.XLOOKUP(K$1,BKG!$A:$A,BKG!$F:$F,1),""),""),"")</f>
        <v/>
      </c>
      <c r="L5" t="str">
        <f>IF(L$1&lt;&gt;"",IF(L$13&gt;0,IF(L$13&lt;=(L$14*$B5)=TRUE,_xlfn.XLOOKUP($B5,$52:$52,$53:$53)*_xlfn.XLOOKUP(L$1,BKG!$A:$A,BKG!$F:$F,1),""),""),"")</f>
        <v/>
      </c>
      <c r="M5" t="str">
        <f>IF(M$1&lt;&gt;"",IF(M$13&gt;0,IF(M$13&lt;=(M$14*$B5)=TRUE,_xlfn.XLOOKUP($B5,$52:$52,$53:$53)*_xlfn.XLOOKUP(M$1,BKG!$A:$A,BKG!$F:$F,1),""),""),"")</f>
        <v/>
      </c>
      <c r="N5" t="str">
        <f>IF(N$1&lt;&gt;"",IF(N$13&gt;0,IF(N$13&lt;=(N$14*$B5)=TRUE,_xlfn.XLOOKUP($B5,$52:$52,$53:$53)*_xlfn.XLOOKUP(N$1,BKG!$A:$A,BKG!$F:$F,1),""),""),"")</f>
        <v/>
      </c>
      <c r="O5" t="str">
        <f>IF(O$1&lt;&gt;"",IF(O$13&gt;0,IF(O$13&lt;=(O$14*$B5)=TRUE,_xlfn.XLOOKUP($B5,$52:$52,$53:$53)*_xlfn.XLOOKUP(O$1,BKG!$A:$A,BKG!$F:$F,1),""),""),"")</f>
        <v/>
      </c>
      <c r="P5" t="str">
        <f>IF(P$1&lt;&gt;"",IF(P$13&gt;0,IF(P$13&lt;=(P$14*$B5)=TRUE,_xlfn.XLOOKUP($B5,$52:$52,$53:$53)*_xlfn.XLOOKUP(P$1,BKG!$A:$A,BKG!$F:$F,1),""),""),"")</f>
        <v/>
      </c>
      <c r="Q5" t="str">
        <f>IF(Q$1&lt;&gt;"",IF(Q$13&gt;0,IF(Q$13&lt;=(Q$14*$B5)=TRUE,_xlfn.XLOOKUP($B5,$52:$52,$53:$53)*_xlfn.XLOOKUP(Q$1,BKG!$A:$A,BKG!$F:$F,1),""),""),"")</f>
        <v/>
      </c>
      <c r="R5" t="str">
        <f>IF(R$1&lt;&gt;"",IF(R$13&gt;0,IF(R$13&lt;=(R$14*$B5)=TRUE,_xlfn.XLOOKUP($B5,$52:$52,$53:$53)*_xlfn.XLOOKUP(R$1,BKG!$A:$A,BKG!$F:$F,1),""),""),"")</f>
        <v/>
      </c>
      <c r="S5" t="str">
        <f>IF(S$1&lt;&gt;"",IF(S$13&gt;0,IF(S$13&lt;=(S$14*$B5)=TRUE,_xlfn.XLOOKUP($B5,$52:$52,$53:$53)*_xlfn.XLOOKUP(S$1,BKG!$A:$A,BKG!$F:$F,1),""),""),"")</f>
        <v/>
      </c>
      <c r="T5" t="str">
        <f>IF(T$1&lt;&gt;"",IF(T$13&gt;0,IF(T$13&lt;=(T$14*$B5)=TRUE,_xlfn.XLOOKUP($B5,$52:$52,$53:$53)*_xlfn.XLOOKUP(T$1,BKG!$A:$A,BKG!$F:$F,1),""),""),"")</f>
        <v/>
      </c>
      <c r="U5" t="str">
        <f>IF(U$1&lt;&gt;"",IF(U$13&gt;0,IF(U$13&lt;=(U$14*$B5)=TRUE,_xlfn.XLOOKUP($B5,$52:$52,$53:$53)*_xlfn.XLOOKUP(U$1,BKG!$A:$A,BKG!$F:$F,1),""),""),"")</f>
        <v/>
      </c>
      <c r="V5" t="str">
        <f>IF(V$1&lt;&gt;"",IF(V$13&gt;0,IF(V$13&lt;=(V$14*$B5)=TRUE,_xlfn.XLOOKUP($B5,$52:$52,$53:$53)*_xlfn.XLOOKUP(V$1,BKG!$A:$A,BKG!$F:$F,1),""),""),"")</f>
        <v/>
      </c>
      <c r="W5" t="str">
        <f>IF(W$1&lt;&gt;"",IF(W$13&gt;0,IF(W$13&lt;=(W$14*$B5)=TRUE,_xlfn.XLOOKUP($B5,$52:$52,$53:$53)*_xlfn.XLOOKUP(W$1,BKG!$A:$A,BKG!$F:$F,1),""),""),"")</f>
        <v/>
      </c>
      <c r="X5" t="str">
        <f>IF(X$1&lt;&gt;"",IF(X$13&gt;0,IF(X$13&lt;=(X$14*$B5)=TRUE,_xlfn.XLOOKUP($B5,$52:$52,$53:$53)*_xlfn.XLOOKUP(X$1,BKG!$A:$A,BKG!$F:$F,1),""),""),"")</f>
        <v/>
      </c>
      <c r="Y5" t="str">
        <f>IF(Y$1&lt;&gt;"",IF(Y$13&gt;0,IF(Y$13&lt;=(Y$14*$B5)=TRUE,_xlfn.XLOOKUP($B5,$52:$52,$53:$53)*_xlfn.XLOOKUP(Y$1,BKG!$A:$A,BKG!$F:$F,1),""),""),"")</f>
        <v/>
      </c>
      <c r="Z5" t="str">
        <f>IF(Z$1&lt;&gt;"",IF(Z$13&gt;0,IF(Z$13&lt;=(Z$14*$B5)=TRUE,_xlfn.XLOOKUP($B5,$52:$52,$53:$53)*_xlfn.XLOOKUP(Z$1,BKG!$A:$A,BKG!$F:$F,1),""),""),"")</f>
        <v/>
      </c>
      <c r="AA5" t="str">
        <f>IF(AA$1&lt;&gt;"",IF(AA$13&gt;0,IF(AA$13&lt;=(AA$14*$B5)=TRUE,_xlfn.XLOOKUP($B5,$52:$52,$53:$53)*_xlfn.XLOOKUP(AA$1,BKG!$A:$A,BKG!$F:$F,1),""),""),"")</f>
        <v/>
      </c>
      <c r="AB5" t="str">
        <f>IF(AB$1&lt;&gt;"",IF(AB$13&gt;0,IF(AB$13&lt;=(AB$14*$B5)=TRUE,_xlfn.XLOOKUP($B5,$52:$52,$53:$53)*_xlfn.XLOOKUP(AB$1,BKG!$A:$A,BKG!$F:$F,1),""),""),"")</f>
        <v/>
      </c>
      <c r="AC5" t="str">
        <f>IF(AC$1&lt;&gt;"",IF(AC$13&gt;0,IF(AC$13&lt;=(AC$14*$B5)=TRUE,_xlfn.XLOOKUP($B5,$52:$52,$53:$53)*_xlfn.XLOOKUP(AC$1,BKG!$A:$A,BKG!$F:$F,1),""),""),"")</f>
        <v/>
      </c>
      <c r="AD5" t="str">
        <f>IF(AD$1&lt;&gt;"",IF(AD$13&gt;0,IF(AD$13&lt;=(AD$14*$B5)=TRUE,_xlfn.XLOOKUP($B5,$52:$52,$53:$53)*_xlfn.XLOOKUP(AD$1,BKG!$A:$A,BKG!$F:$F,1),""),""),"")</f>
        <v/>
      </c>
      <c r="AE5" t="str">
        <f>IF(AE$1&lt;&gt;"",IF(AE$13&gt;0,IF(AE$13&lt;=(AE$14*$B5)=TRUE,_xlfn.XLOOKUP($B5,$52:$52,$53:$53)*_xlfn.XLOOKUP(AE$1,BKG!$A:$A,BKG!$F:$F,1),""),""),"")</f>
        <v/>
      </c>
      <c r="AF5" t="str">
        <f>IF(AF$1&lt;&gt;"",IF(AF$13&gt;0,IF(AF$13&lt;=(AF$14*$B5)=TRUE,_xlfn.XLOOKUP($B5,$52:$52,$53:$53)*_xlfn.XLOOKUP(AF$1,BKG!$A:$A,BKG!$F:$F,1),""),""),"")</f>
        <v/>
      </c>
      <c r="AG5" t="str">
        <f>IF(AG$1&lt;&gt;"",IF(AG$13&gt;0,IF(AG$13&lt;=(AG$14*$B5)=TRUE,_xlfn.XLOOKUP($B5,$52:$52,$53:$53)*_xlfn.XLOOKUP(AG$1,BKG!$A:$A,BKG!$F:$F,1),""),""),"")</f>
        <v/>
      </c>
      <c r="AH5" t="str">
        <f>IF(AH$1&lt;&gt;"",IF(AH$13&gt;0,IF(AH$13&lt;=(AH$14*$B5)=TRUE,_xlfn.XLOOKUP($B5,$52:$52,$53:$53)*_xlfn.XLOOKUP(AH$1,BKG!$A:$A,BKG!$F:$F,1),""),""),"")</f>
        <v/>
      </c>
    </row>
    <row r="6" spans="1:34">
      <c r="A6" s="19" t="str">
        <f t="shared" si="0"/>
        <v>H0</v>
      </c>
      <c r="B6" s="41">
        <v>0.7</v>
      </c>
      <c r="C6" t="str">
        <f>IF(C$1&lt;&gt;"",IF(C$13&gt;0,IF(C$13&lt;=(C$14*$B6)=TRUE,_xlfn.XLOOKUP($B6,$52:$52,$53:$53)*_xlfn.XLOOKUP(C$1,BKG!$A:$A,BKG!$F:$F,1),""),""),"")</f>
        <v/>
      </c>
      <c r="D6" t="str">
        <f>IF(D$1&lt;&gt;"",IF(D$13&gt;0,IF(D$13&lt;=(D$14*$B6)=TRUE,_xlfn.XLOOKUP($B6,$52:$52,$53:$53)*_xlfn.XLOOKUP(D$1,BKG!$A:$A,BKG!$F:$F,1),""),""),"")</f>
        <v/>
      </c>
      <c r="E6" t="str">
        <f>IF(E$1&lt;&gt;"",IF(E$13&gt;0,IF(E$13&lt;=(E$14*$B6)=TRUE,_xlfn.XLOOKUP($B6,$52:$52,$53:$53)*_xlfn.XLOOKUP(E$1,BKG!$A:$A,BKG!$F:$F,1),""),""),"")</f>
        <v/>
      </c>
      <c r="F6" t="str">
        <f>IF(F$1&lt;&gt;"",IF(F$13&gt;0,IF(F$13&lt;=(F$14*$B6)=TRUE,_xlfn.XLOOKUP($B6,$52:$52,$53:$53)*_xlfn.XLOOKUP(F$1,BKG!$A:$A,BKG!$F:$F,1),""),""),"")</f>
        <v/>
      </c>
      <c r="G6" t="str">
        <f>IF(G$1&lt;&gt;"",IF(G$13&gt;0,IF(G$13&lt;=(G$14*$B6)=TRUE,_xlfn.XLOOKUP($B6,$52:$52,$53:$53)*_xlfn.XLOOKUP(G$1,BKG!$A:$A,BKG!$F:$F,1),""),""),"")</f>
        <v/>
      </c>
      <c r="H6" t="str">
        <f>IF(H$1&lt;&gt;"",IF(H$13&gt;0,IF(H$13&lt;=(H$14*$B6)=TRUE,_xlfn.XLOOKUP($B6,$52:$52,$53:$53)*_xlfn.XLOOKUP(H$1,BKG!$A:$A,BKG!$F:$F,1),""),""),"")</f>
        <v/>
      </c>
      <c r="I6" t="str">
        <f>IF(I$1&lt;&gt;"",IF(I$13&gt;0,IF(I$13&lt;=(I$14*$B6)=TRUE,_xlfn.XLOOKUP($B6,$52:$52,$53:$53)*_xlfn.XLOOKUP(I$1,BKG!$A:$A,BKG!$F:$F,1),""),""),"")</f>
        <v/>
      </c>
      <c r="J6" t="str">
        <f>IF(J$1&lt;&gt;"",IF(J$13&gt;0,IF(J$13&lt;=(J$14*$B6)=TRUE,_xlfn.XLOOKUP($B6,$52:$52,$53:$53)*_xlfn.XLOOKUP(J$1,BKG!$A:$A,BKG!$F:$F,1),""),""),"")</f>
        <v/>
      </c>
      <c r="K6" t="str">
        <f>IF(K$1&lt;&gt;"",IF(K$13&gt;0,IF(K$13&lt;=(K$14*$B6)=TRUE,_xlfn.XLOOKUP($B6,$52:$52,$53:$53)*_xlfn.XLOOKUP(K$1,BKG!$A:$A,BKG!$F:$F,1),""),""),"")</f>
        <v/>
      </c>
      <c r="L6" t="str">
        <f>IF(L$1&lt;&gt;"",IF(L$13&gt;0,IF(L$13&lt;=(L$14*$B6)=TRUE,_xlfn.XLOOKUP($B6,$52:$52,$53:$53)*_xlfn.XLOOKUP(L$1,BKG!$A:$A,BKG!$F:$F,1),""),""),"")</f>
        <v/>
      </c>
      <c r="M6" t="str">
        <f>IF(M$1&lt;&gt;"",IF(M$13&gt;0,IF(M$13&lt;=(M$14*$B6)=TRUE,_xlfn.XLOOKUP($B6,$52:$52,$53:$53)*_xlfn.XLOOKUP(M$1,BKG!$A:$A,BKG!$F:$F,1),""),""),"")</f>
        <v/>
      </c>
      <c r="N6" t="str">
        <f>IF(N$1&lt;&gt;"",IF(N$13&gt;0,IF(N$13&lt;=(N$14*$B6)=TRUE,_xlfn.XLOOKUP($B6,$52:$52,$53:$53)*_xlfn.XLOOKUP(N$1,BKG!$A:$A,BKG!$F:$F,1),""),""),"")</f>
        <v/>
      </c>
      <c r="O6" t="str">
        <f>IF(O$1&lt;&gt;"",IF(O$13&gt;0,IF(O$13&lt;=(O$14*$B6)=TRUE,_xlfn.XLOOKUP($B6,$52:$52,$53:$53)*_xlfn.XLOOKUP(O$1,BKG!$A:$A,BKG!$F:$F,1),""),""),"")</f>
        <v/>
      </c>
      <c r="P6" t="str">
        <f>IF(P$1&lt;&gt;"",IF(P$13&gt;0,IF(P$13&lt;=(P$14*$B6)=TRUE,_xlfn.XLOOKUP($B6,$52:$52,$53:$53)*_xlfn.XLOOKUP(P$1,BKG!$A:$A,BKG!$F:$F,1),""),""),"")</f>
        <v/>
      </c>
      <c r="Q6" t="str">
        <f>IF(Q$1&lt;&gt;"",IF(Q$13&gt;0,IF(Q$13&lt;=(Q$14*$B6)=TRUE,_xlfn.XLOOKUP($B6,$52:$52,$53:$53)*_xlfn.XLOOKUP(Q$1,BKG!$A:$A,BKG!$F:$F,1),""),""),"")</f>
        <v/>
      </c>
      <c r="R6" t="str">
        <f>IF(R$1&lt;&gt;"",IF(R$13&gt;0,IF(R$13&lt;=(R$14*$B6)=TRUE,_xlfn.XLOOKUP($B6,$52:$52,$53:$53)*_xlfn.XLOOKUP(R$1,BKG!$A:$A,BKG!$F:$F,1),""),""),"")</f>
        <v/>
      </c>
      <c r="S6" t="str">
        <f>IF(S$1&lt;&gt;"",IF(S$13&gt;0,IF(S$13&lt;=(S$14*$B6)=TRUE,_xlfn.XLOOKUP($B6,$52:$52,$53:$53)*_xlfn.XLOOKUP(S$1,BKG!$A:$A,BKG!$F:$F,1),""),""),"")</f>
        <v/>
      </c>
      <c r="T6" t="str">
        <f>IF(T$1&lt;&gt;"",IF(T$13&gt;0,IF(T$13&lt;=(T$14*$B6)=TRUE,_xlfn.XLOOKUP($B6,$52:$52,$53:$53)*_xlfn.XLOOKUP(T$1,BKG!$A:$A,BKG!$F:$F,1),""),""),"")</f>
        <v/>
      </c>
      <c r="U6" t="str">
        <f>IF(U$1&lt;&gt;"",IF(U$13&gt;0,IF(U$13&lt;=(U$14*$B6)=TRUE,_xlfn.XLOOKUP($B6,$52:$52,$53:$53)*_xlfn.XLOOKUP(U$1,BKG!$A:$A,BKG!$F:$F,1),""),""),"")</f>
        <v/>
      </c>
      <c r="V6" t="str">
        <f>IF(V$1&lt;&gt;"",IF(V$13&gt;0,IF(V$13&lt;=(V$14*$B6)=TRUE,_xlfn.XLOOKUP($B6,$52:$52,$53:$53)*_xlfn.XLOOKUP(V$1,BKG!$A:$A,BKG!$F:$F,1),""),""),"")</f>
        <v/>
      </c>
      <c r="W6" t="str">
        <f>IF(W$1&lt;&gt;"",IF(W$13&gt;0,IF(W$13&lt;=(W$14*$B6)=TRUE,_xlfn.XLOOKUP($B6,$52:$52,$53:$53)*_xlfn.XLOOKUP(W$1,BKG!$A:$A,BKG!$F:$F,1),""),""),"")</f>
        <v/>
      </c>
      <c r="X6" t="str">
        <f>IF(X$1&lt;&gt;"",IF(X$13&gt;0,IF(X$13&lt;=(X$14*$B6)=TRUE,_xlfn.XLOOKUP($B6,$52:$52,$53:$53)*_xlfn.XLOOKUP(X$1,BKG!$A:$A,BKG!$F:$F,1),""),""),"")</f>
        <v/>
      </c>
      <c r="Y6" t="str">
        <f>IF(Y$1&lt;&gt;"",IF(Y$13&gt;0,IF(Y$13&lt;=(Y$14*$B6)=TRUE,_xlfn.XLOOKUP($B6,$52:$52,$53:$53)*_xlfn.XLOOKUP(Y$1,BKG!$A:$A,BKG!$F:$F,1),""),""),"")</f>
        <v/>
      </c>
      <c r="Z6" t="str">
        <f>IF(Z$1&lt;&gt;"",IF(Z$13&gt;0,IF(Z$13&lt;=(Z$14*$B6)=TRUE,_xlfn.XLOOKUP($B6,$52:$52,$53:$53)*_xlfn.XLOOKUP(Z$1,BKG!$A:$A,BKG!$F:$F,1),""),""),"")</f>
        <v/>
      </c>
      <c r="AA6" t="str">
        <f>IF(AA$1&lt;&gt;"",IF(AA$13&gt;0,IF(AA$13&lt;=(AA$14*$B6)=TRUE,_xlfn.XLOOKUP($B6,$52:$52,$53:$53)*_xlfn.XLOOKUP(AA$1,BKG!$A:$A,BKG!$F:$F,1),""),""),"")</f>
        <v/>
      </c>
      <c r="AB6" t="str">
        <f>IF(AB$1&lt;&gt;"",IF(AB$13&gt;0,IF(AB$13&lt;=(AB$14*$B6)=TRUE,_xlfn.XLOOKUP($B6,$52:$52,$53:$53)*_xlfn.XLOOKUP(AB$1,BKG!$A:$A,BKG!$F:$F,1),""),""),"")</f>
        <v/>
      </c>
      <c r="AC6" t="str">
        <f>IF(AC$1&lt;&gt;"",IF(AC$13&gt;0,IF(AC$13&lt;=(AC$14*$B6)=TRUE,_xlfn.XLOOKUP($B6,$52:$52,$53:$53)*_xlfn.XLOOKUP(AC$1,BKG!$A:$A,BKG!$F:$F,1),""),""),"")</f>
        <v/>
      </c>
      <c r="AD6" t="str">
        <f>IF(AD$1&lt;&gt;"",IF(AD$13&gt;0,IF(AD$13&lt;=(AD$14*$B6)=TRUE,_xlfn.XLOOKUP($B6,$52:$52,$53:$53)*_xlfn.XLOOKUP(AD$1,BKG!$A:$A,BKG!$F:$F,1),""),""),"")</f>
        <v/>
      </c>
      <c r="AE6" t="str">
        <f>IF(AE$1&lt;&gt;"",IF(AE$13&gt;0,IF(AE$13&lt;=(AE$14*$B6)=TRUE,_xlfn.XLOOKUP($B6,$52:$52,$53:$53)*_xlfn.XLOOKUP(AE$1,BKG!$A:$A,BKG!$F:$F,1),""),""),"")</f>
        <v/>
      </c>
      <c r="AF6" t="str">
        <f>IF(AF$1&lt;&gt;"",IF(AF$13&gt;0,IF(AF$13&lt;=(AF$14*$B6)=TRUE,_xlfn.XLOOKUP($B6,$52:$52,$53:$53)*_xlfn.XLOOKUP(AF$1,BKG!$A:$A,BKG!$F:$F,1),""),""),"")</f>
        <v/>
      </c>
      <c r="AG6" t="str">
        <f>IF(AG$1&lt;&gt;"",IF(AG$13&gt;0,IF(AG$13&lt;=(AG$14*$B6)=TRUE,_xlfn.XLOOKUP($B6,$52:$52,$53:$53)*_xlfn.XLOOKUP(AG$1,BKG!$A:$A,BKG!$F:$F,1),""),""),"")</f>
        <v/>
      </c>
      <c r="AH6" t="str">
        <f>IF(AH$1&lt;&gt;"",IF(AH$13&gt;0,IF(AH$13&lt;=(AH$14*$B6)=TRUE,_xlfn.XLOOKUP($B6,$52:$52,$53:$53)*_xlfn.XLOOKUP(AH$1,BKG!$A:$A,BKG!$F:$F,1),""),""),"")</f>
        <v/>
      </c>
    </row>
    <row r="7" spans="1:34">
      <c r="A7" s="19" t="str">
        <f t="shared" si="0"/>
        <v>H0</v>
      </c>
      <c r="B7" s="41">
        <v>0.6</v>
      </c>
      <c r="C7" t="str">
        <f>IF(C$1&lt;&gt;"",IF(C$13&gt;0,IF(C$13&lt;=(C$14*$B7)=TRUE,_xlfn.XLOOKUP($B7,$52:$52,$53:$53)*_xlfn.XLOOKUP(C$1,BKG!$A:$A,BKG!$F:$F,1),""),""),"")</f>
        <v/>
      </c>
      <c r="D7" t="str">
        <f>IF(D$1&lt;&gt;"",IF(D$13&gt;0,IF(D$13&lt;=(D$14*$B7)=TRUE,_xlfn.XLOOKUP($B7,$52:$52,$53:$53)*_xlfn.XLOOKUP(D$1,BKG!$A:$A,BKG!$F:$F,1),""),""),"")</f>
        <v/>
      </c>
      <c r="E7" t="str">
        <f>IF(E$1&lt;&gt;"",IF(E$13&gt;0,IF(E$13&lt;=(E$14*$B7)=TRUE,_xlfn.XLOOKUP($B7,$52:$52,$53:$53)*_xlfn.XLOOKUP(E$1,BKG!$A:$A,BKG!$F:$F,1),""),""),"")</f>
        <v/>
      </c>
      <c r="F7" t="str">
        <f>IF(F$1&lt;&gt;"",IF(F$13&gt;0,IF(F$13&lt;=(F$14*$B7)=TRUE,_xlfn.XLOOKUP($B7,$52:$52,$53:$53)*_xlfn.XLOOKUP(F$1,BKG!$A:$A,BKG!$F:$F,1),""),""),"")</f>
        <v/>
      </c>
      <c r="G7" t="str">
        <f>IF(G$1&lt;&gt;"",IF(G$13&gt;0,IF(G$13&lt;=(G$14*$B7)=TRUE,_xlfn.XLOOKUP($B7,$52:$52,$53:$53)*_xlfn.XLOOKUP(G$1,BKG!$A:$A,BKG!$F:$F,1),""),""),"")</f>
        <v/>
      </c>
      <c r="H7" t="str">
        <f>IF(H$1&lt;&gt;"",IF(H$13&gt;0,IF(H$13&lt;=(H$14*$B7)=TRUE,_xlfn.XLOOKUP($B7,$52:$52,$53:$53)*_xlfn.XLOOKUP(H$1,BKG!$A:$A,BKG!$F:$F,1),""),""),"")</f>
        <v/>
      </c>
      <c r="I7" t="str">
        <f>IF(I$1&lt;&gt;"",IF(I$13&gt;0,IF(I$13&lt;=(I$14*$B7)=TRUE,_xlfn.XLOOKUP($B7,$52:$52,$53:$53)*_xlfn.XLOOKUP(I$1,BKG!$A:$A,BKG!$F:$F,1),""),""),"")</f>
        <v/>
      </c>
      <c r="J7" t="str">
        <f>IF(J$1&lt;&gt;"",IF(J$13&gt;0,IF(J$13&lt;=(J$14*$B7)=TRUE,_xlfn.XLOOKUP($B7,$52:$52,$53:$53)*_xlfn.XLOOKUP(J$1,BKG!$A:$A,BKG!$F:$F,1),""),""),"")</f>
        <v/>
      </c>
      <c r="K7" t="str">
        <f>IF(K$1&lt;&gt;"",IF(K$13&gt;0,IF(K$13&lt;=(K$14*$B7)=TRUE,_xlfn.XLOOKUP($B7,$52:$52,$53:$53)*_xlfn.XLOOKUP(K$1,BKG!$A:$A,BKG!$F:$F,1),""),""),"")</f>
        <v/>
      </c>
      <c r="L7" t="str">
        <f>IF(L$1&lt;&gt;"",IF(L$13&gt;0,IF(L$13&lt;=(L$14*$B7)=TRUE,_xlfn.XLOOKUP($B7,$52:$52,$53:$53)*_xlfn.XLOOKUP(L$1,BKG!$A:$A,BKG!$F:$F,1),""),""),"")</f>
        <v/>
      </c>
      <c r="M7" t="str">
        <f>IF(M$1&lt;&gt;"",IF(M$13&gt;0,IF(M$13&lt;=(M$14*$B7)=TRUE,_xlfn.XLOOKUP($B7,$52:$52,$53:$53)*_xlfn.XLOOKUP(M$1,BKG!$A:$A,BKG!$F:$F,1),""),""),"")</f>
        <v/>
      </c>
      <c r="N7" t="str">
        <f>IF(N$1&lt;&gt;"",IF(N$13&gt;0,IF(N$13&lt;=(N$14*$B7)=TRUE,_xlfn.XLOOKUP($B7,$52:$52,$53:$53)*_xlfn.XLOOKUP(N$1,BKG!$A:$A,BKG!$F:$F,1),""),""),"")</f>
        <v/>
      </c>
      <c r="O7" t="str">
        <f>IF(O$1&lt;&gt;"",IF(O$13&gt;0,IF(O$13&lt;=(O$14*$B7)=TRUE,_xlfn.XLOOKUP($B7,$52:$52,$53:$53)*_xlfn.XLOOKUP(O$1,BKG!$A:$A,BKG!$F:$F,1),""),""),"")</f>
        <v/>
      </c>
      <c r="P7" t="str">
        <f>IF(P$1&lt;&gt;"",IF(P$13&gt;0,IF(P$13&lt;=(P$14*$B7)=TRUE,_xlfn.XLOOKUP($B7,$52:$52,$53:$53)*_xlfn.XLOOKUP(P$1,BKG!$A:$A,BKG!$F:$F,1),""),""),"")</f>
        <v/>
      </c>
      <c r="Q7" t="str">
        <f>IF(Q$1&lt;&gt;"",IF(Q$13&gt;0,IF(Q$13&lt;=(Q$14*$B7)=TRUE,_xlfn.XLOOKUP($B7,$52:$52,$53:$53)*_xlfn.XLOOKUP(Q$1,BKG!$A:$A,BKG!$F:$F,1),""),""),"")</f>
        <v/>
      </c>
      <c r="R7" t="str">
        <f>IF(R$1&lt;&gt;"",IF(R$13&gt;0,IF(R$13&lt;=(R$14*$B7)=TRUE,_xlfn.XLOOKUP($B7,$52:$52,$53:$53)*_xlfn.XLOOKUP(R$1,BKG!$A:$A,BKG!$F:$F,1),""),""),"")</f>
        <v/>
      </c>
      <c r="S7" t="str">
        <f>IF(S$1&lt;&gt;"",IF(S$13&gt;0,IF(S$13&lt;=(S$14*$B7)=TRUE,_xlfn.XLOOKUP($B7,$52:$52,$53:$53)*_xlfn.XLOOKUP(S$1,BKG!$A:$A,BKG!$F:$F,1),""),""),"")</f>
        <v/>
      </c>
      <c r="T7" t="str">
        <f>IF(T$1&lt;&gt;"",IF(T$13&gt;0,IF(T$13&lt;=(T$14*$B7)=TRUE,_xlfn.XLOOKUP($B7,$52:$52,$53:$53)*_xlfn.XLOOKUP(T$1,BKG!$A:$A,BKG!$F:$F,1),""),""),"")</f>
        <v/>
      </c>
      <c r="U7" t="str">
        <f>IF(U$1&lt;&gt;"",IF(U$13&gt;0,IF(U$13&lt;=(U$14*$B7)=TRUE,_xlfn.XLOOKUP($B7,$52:$52,$53:$53)*_xlfn.XLOOKUP(U$1,BKG!$A:$A,BKG!$F:$F,1),""),""),"")</f>
        <v/>
      </c>
      <c r="V7" t="str">
        <f>IF(V$1&lt;&gt;"",IF(V$13&gt;0,IF(V$13&lt;=(V$14*$B7)=TRUE,_xlfn.XLOOKUP($B7,$52:$52,$53:$53)*_xlfn.XLOOKUP(V$1,BKG!$A:$A,BKG!$F:$F,1),""),""),"")</f>
        <v/>
      </c>
      <c r="W7" t="str">
        <f>IF(W$1&lt;&gt;"",IF(W$13&gt;0,IF(W$13&lt;=(W$14*$B7)=TRUE,_xlfn.XLOOKUP($B7,$52:$52,$53:$53)*_xlfn.XLOOKUP(W$1,BKG!$A:$A,BKG!$F:$F,1),""),""),"")</f>
        <v/>
      </c>
      <c r="X7" t="str">
        <f>IF(X$1&lt;&gt;"",IF(X$13&gt;0,IF(X$13&lt;=(X$14*$B7)=TRUE,_xlfn.XLOOKUP($B7,$52:$52,$53:$53)*_xlfn.XLOOKUP(X$1,BKG!$A:$A,BKG!$F:$F,1),""),""),"")</f>
        <v/>
      </c>
      <c r="Y7" t="str">
        <f>IF(Y$1&lt;&gt;"",IF(Y$13&gt;0,IF(Y$13&lt;=(Y$14*$B7)=TRUE,_xlfn.XLOOKUP($B7,$52:$52,$53:$53)*_xlfn.XLOOKUP(Y$1,BKG!$A:$A,BKG!$F:$F,1),""),""),"")</f>
        <v/>
      </c>
      <c r="Z7" t="str">
        <f>IF(Z$1&lt;&gt;"",IF(Z$13&gt;0,IF(Z$13&lt;=(Z$14*$B7)=TRUE,_xlfn.XLOOKUP($B7,$52:$52,$53:$53)*_xlfn.XLOOKUP(Z$1,BKG!$A:$A,BKG!$F:$F,1),""),""),"")</f>
        <v/>
      </c>
      <c r="AA7" t="str">
        <f>IF(AA$1&lt;&gt;"",IF(AA$13&gt;0,IF(AA$13&lt;=(AA$14*$B7)=TRUE,_xlfn.XLOOKUP($B7,$52:$52,$53:$53)*_xlfn.XLOOKUP(AA$1,BKG!$A:$A,BKG!$F:$F,1),""),""),"")</f>
        <v/>
      </c>
      <c r="AB7" t="str">
        <f>IF(AB$1&lt;&gt;"",IF(AB$13&gt;0,IF(AB$13&lt;=(AB$14*$B7)=TRUE,_xlfn.XLOOKUP($B7,$52:$52,$53:$53)*_xlfn.XLOOKUP(AB$1,BKG!$A:$A,BKG!$F:$F,1),""),""),"")</f>
        <v/>
      </c>
      <c r="AC7" t="str">
        <f>IF(AC$1&lt;&gt;"",IF(AC$13&gt;0,IF(AC$13&lt;=(AC$14*$B7)=TRUE,_xlfn.XLOOKUP($B7,$52:$52,$53:$53)*_xlfn.XLOOKUP(AC$1,BKG!$A:$A,BKG!$F:$F,1),""),""),"")</f>
        <v/>
      </c>
      <c r="AD7" t="str">
        <f>IF(AD$1&lt;&gt;"",IF(AD$13&gt;0,IF(AD$13&lt;=(AD$14*$B7)=TRUE,_xlfn.XLOOKUP($B7,$52:$52,$53:$53)*_xlfn.XLOOKUP(AD$1,BKG!$A:$A,BKG!$F:$F,1),""),""),"")</f>
        <v/>
      </c>
      <c r="AE7" t="str">
        <f>IF(AE$1&lt;&gt;"",IF(AE$13&gt;0,IF(AE$13&lt;=(AE$14*$B7)=TRUE,_xlfn.XLOOKUP($B7,$52:$52,$53:$53)*_xlfn.XLOOKUP(AE$1,BKG!$A:$A,BKG!$F:$F,1),""),""),"")</f>
        <v/>
      </c>
      <c r="AF7" t="str">
        <f>IF(AF$1&lt;&gt;"",IF(AF$13&gt;0,IF(AF$13&lt;=(AF$14*$B7)=TRUE,_xlfn.XLOOKUP($B7,$52:$52,$53:$53)*_xlfn.XLOOKUP(AF$1,BKG!$A:$A,BKG!$F:$F,1),""),""),"")</f>
        <v/>
      </c>
      <c r="AG7" t="str">
        <f>IF(AG$1&lt;&gt;"",IF(AG$13&gt;0,IF(AG$13&lt;=(AG$14*$B7)=TRUE,_xlfn.XLOOKUP($B7,$52:$52,$53:$53)*_xlfn.XLOOKUP(AG$1,BKG!$A:$A,BKG!$F:$F,1),""),""),"")</f>
        <v/>
      </c>
      <c r="AH7" t="str">
        <f>IF(AH$1&lt;&gt;"",IF(AH$13&gt;0,IF(AH$13&lt;=(AH$14*$B7)=TRUE,_xlfn.XLOOKUP($B7,$52:$52,$53:$53)*_xlfn.XLOOKUP(AH$1,BKG!$A:$A,BKG!$F:$F,1),""),""),"")</f>
        <v/>
      </c>
    </row>
    <row r="8" spans="1:34" s="6" customFormat="1">
      <c r="A8" s="20" t="str">
        <f t="shared" si="0"/>
        <v>H0</v>
      </c>
      <c r="B8" s="42">
        <v>0.5</v>
      </c>
      <c r="C8" s="6" t="str">
        <f>IF(C$1&lt;&gt;"",IF(C$13&gt;0,IF(C$13&lt;=(C$14*$B8)=TRUE,_xlfn.XLOOKUP($B8,$52:$52,$53:$53)*_xlfn.XLOOKUP(C$1,BKG!$A:$A,BKG!$F:$F,1),""),""),"")</f>
        <v/>
      </c>
      <c r="D8" s="6" t="str">
        <f>IF(D$1&lt;&gt;"",IF(D$13&gt;0,IF(D$13&lt;=(D$14*$B8)=TRUE,_xlfn.XLOOKUP($B8,$52:$52,$53:$53)*_xlfn.XLOOKUP(D$1,BKG!$A:$A,BKG!$F:$F,1),""),""),"")</f>
        <v/>
      </c>
      <c r="E8" s="6" t="str">
        <f>IF(E$1&lt;&gt;"",IF(E$13&gt;0,IF(E$13&lt;=(E$14*$B8)=TRUE,_xlfn.XLOOKUP($B8,$52:$52,$53:$53)*_xlfn.XLOOKUP(E$1,BKG!$A:$A,BKG!$F:$F,1),""),""),"")</f>
        <v/>
      </c>
      <c r="F8" s="6" t="str">
        <f>IF(F$1&lt;&gt;"",IF(F$13&gt;0,IF(F$13&lt;=(F$14*$B8)=TRUE,_xlfn.XLOOKUP($B8,$52:$52,$53:$53)*_xlfn.XLOOKUP(F$1,BKG!$A:$A,BKG!$F:$F,1),""),""),"")</f>
        <v/>
      </c>
      <c r="G8" s="6" t="str">
        <f>IF(G$1&lt;&gt;"",IF(G$13&gt;0,IF(G$13&lt;=(G$14*$B8)=TRUE,_xlfn.XLOOKUP($B8,$52:$52,$53:$53)*_xlfn.XLOOKUP(G$1,BKG!$A:$A,BKG!$F:$F,1),""),""),"")</f>
        <v/>
      </c>
      <c r="H8" s="6" t="str">
        <f>IF(H$1&lt;&gt;"",IF(H$13&gt;0,IF(H$13&lt;=(H$14*$B8)=TRUE,_xlfn.XLOOKUP($B8,$52:$52,$53:$53)*_xlfn.XLOOKUP(H$1,BKG!$A:$A,BKG!$F:$F,1),""),""),"")</f>
        <v/>
      </c>
      <c r="I8" s="6" t="str">
        <f>IF(I$1&lt;&gt;"",IF(I$13&gt;0,IF(I$13&lt;=(I$14*$B8)=TRUE,_xlfn.XLOOKUP($B8,$52:$52,$53:$53)*_xlfn.XLOOKUP(I$1,BKG!$A:$A,BKG!$F:$F,1),""),""),"")</f>
        <v/>
      </c>
      <c r="J8" s="6" t="str">
        <f>IF(J$1&lt;&gt;"",IF(J$13&gt;0,IF(J$13&lt;=(J$14*$B8)=TRUE,_xlfn.XLOOKUP($B8,$52:$52,$53:$53)*_xlfn.XLOOKUP(J$1,BKG!$A:$A,BKG!$F:$F,1),""),""),"")</f>
        <v/>
      </c>
      <c r="K8" s="6" t="str">
        <f>IF(K$1&lt;&gt;"",IF(K$13&gt;0,IF(K$13&lt;=(K$14*$B8)=TRUE,_xlfn.XLOOKUP($B8,$52:$52,$53:$53)*_xlfn.XLOOKUP(K$1,BKG!$A:$A,BKG!$F:$F,1),""),""),"")</f>
        <v/>
      </c>
      <c r="L8" s="6" t="str">
        <f>IF(L$1&lt;&gt;"",IF(L$13&gt;0,IF(L$13&lt;=(L$14*$B8)=TRUE,_xlfn.XLOOKUP($B8,$52:$52,$53:$53)*_xlfn.XLOOKUP(L$1,BKG!$A:$A,BKG!$F:$F,1),""),""),"")</f>
        <v/>
      </c>
      <c r="M8" s="6" t="str">
        <f>IF(M$1&lt;&gt;"",IF(M$13&gt;0,IF(M$13&lt;=(M$14*$B8)=TRUE,_xlfn.XLOOKUP($B8,$52:$52,$53:$53)*_xlfn.XLOOKUP(M$1,BKG!$A:$A,BKG!$F:$F,1),""),""),"")</f>
        <v/>
      </c>
      <c r="N8" s="6" t="str">
        <f>IF(N$1&lt;&gt;"",IF(N$13&gt;0,IF(N$13&lt;=(N$14*$B8)=TRUE,_xlfn.XLOOKUP($B8,$52:$52,$53:$53)*_xlfn.XLOOKUP(N$1,BKG!$A:$A,BKG!$F:$F,1),""),""),"")</f>
        <v/>
      </c>
      <c r="O8" s="6" t="str">
        <f>IF(O$1&lt;&gt;"",IF(O$13&gt;0,IF(O$13&lt;=(O$14*$B8)=TRUE,_xlfn.XLOOKUP($B8,$52:$52,$53:$53)*_xlfn.XLOOKUP(O$1,BKG!$A:$A,BKG!$F:$F,1),""),""),"")</f>
        <v/>
      </c>
      <c r="P8" s="6" t="str">
        <f>IF(P$1&lt;&gt;"",IF(P$13&gt;0,IF(P$13&lt;=(P$14*$B8)=TRUE,_xlfn.XLOOKUP($B8,$52:$52,$53:$53)*_xlfn.XLOOKUP(P$1,BKG!$A:$A,BKG!$F:$F,1),""),""),"")</f>
        <v/>
      </c>
      <c r="Q8" s="6" t="str">
        <f>IF(Q$1&lt;&gt;"",IF(Q$13&gt;0,IF(Q$13&lt;=(Q$14*$B8)=TRUE,_xlfn.XLOOKUP($B8,$52:$52,$53:$53)*_xlfn.XLOOKUP(Q$1,BKG!$A:$A,BKG!$F:$F,1),""),""),"")</f>
        <v/>
      </c>
      <c r="R8" s="6" t="str">
        <f>IF(R$1&lt;&gt;"",IF(R$13&gt;0,IF(R$13&lt;=(R$14*$B8)=TRUE,_xlfn.XLOOKUP($B8,$52:$52,$53:$53)*_xlfn.XLOOKUP(R$1,BKG!$A:$A,BKG!$F:$F,1),""),""),"")</f>
        <v/>
      </c>
      <c r="S8" s="6" t="str">
        <f>IF(S$1&lt;&gt;"",IF(S$13&gt;0,IF(S$13&lt;=(S$14*$B8)=TRUE,_xlfn.XLOOKUP($B8,$52:$52,$53:$53)*_xlfn.XLOOKUP(S$1,BKG!$A:$A,BKG!$F:$F,1),""),""),"")</f>
        <v/>
      </c>
      <c r="T8" s="6" t="str">
        <f>IF(T$1&lt;&gt;"",IF(T$13&gt;0,IF(T$13&lt;=(T$14*$B8)=TRUE,_xlfn.XLOOKUP($B8,$52:$52,$53:$53)*_xlfn.XLOOKUP(T$1,BKG!$A:$A,BKG!$F:$F,1),""),""),"")</f>
        <v/>
      </c>
      <c r="U8" s="6" t="str">
        <f>IF(U$1&lt;&gt;"",IF(U$13&gt;0,IF(U$13&lt;=(U$14*$B8)=TRUE,_xlfn.XLOOKUP($B8,$52:$52,$53:$53)*_xlfn.XLOOKUP(U$1,BKG!$A:$A,BKG!$F:$F,1),""),""),"")</f>
        <v/>
      </c>
      <c r="V8" s="6" t="str">
        <f>IF(V$1&lt;&gt;"",IF(V$13&gt;0,IF(V$13&lt;=(V$14*$B8)=TRUE,_xlfn.XLOOKUP($B8,$52:$52,$53:$53)*_xlfn.XLOOKUP(V$1,BKG!$A:$A,BKG!$F:$F,1),""),""),"")</f>
        <v/>
      </c>
      <c r="W8" s="6" t="str">
        <f>IF(W$1&lt;&gt;"",IF(W$13&gt;0,IF(W$13&lt;=(W$14*$B8)=TRUE,_xlfn.XLOOKUP($B8,$52:$52,$53:$53)*_xlfn.XLOOKUP(W$1,BKG!$A:$A,BKG!$F:$F,1),""),""),"")</f>
        <v/>
      </c>
      <c r="X8" s="6" t="str">
        <f>IF(X$1&lt;&gt;"",IF(X$13&gt;0,IF(X$13&lt;=(X$14*$B8)=TRUE,_xlfn.XLOOKUP($B8,$52:$52,$53:$53)*_xlfn.XLOOKUP(X$1,BKG!$A:$A,BKG!$F:$F,1),""),""),"")</f>
        <v/>
      </c>
      <c r="Y8" s="6" t="str">
        <f>IF(Y$1&lt;&gt;"",IF(Y$13&gt;0,IF(Y$13&lt;=(Y$14*$B8)=TRUE,_xlfn.XLOOKUP($B8,$52:$52,$53:$53)*_xlfn.XLOOKUP(Y$1,BKG!$A:$A,BKG!$F:$F,1),""),""),"")</f>
        <v/>
      </c>
      <c r="Z8" s="6" t="str">
        <f>IF(Z$1&lt;&gt;"",IF(Z$13&gt;0,IF(Z$13&lt;=(Z$14*$B8)=TRUE,_xlfn.XLOOKUP($B8,$52:$52,$53:$53)*_xlfn.XLOOKUP(Z$1,BKG!$A:$A,BKG!$F:$F,1),""),""),"")</f>
        <v/>
      </c>
      <c r="AA8" s="6" t="str">
        <f>IF(AA$1&lt;&gt;"",IF(AA$13&gt;0,IF(AA$13&lt;=(AA$14*$B8)=TRUE,_xlfn.XLOOKUP($B8,$52:$52,$53:$53)*_xlfn.XLOOKUP(AA$1,BKG!$A:$A,BKG!$F:$F,1),""),""),"")</f>
        <v/>
      </c>
      <c r="AB8" s="6" t="str">
        <f>IF(AB$1&lt;&gt;"",IF(AB$13&gt;0,IF(AB$13&lt;=(AB$14*$B8)=TRUE,_xlfn.XLOOKUP($B8,$52:$52,$53:$53)*_xlfn.XLOOKUP(AB$1,BKG!$A:$A,BKG!$F:$F,1),""),""),"")</f>
        <v/>
      </c>
      <c r="AC8" s="6" t="str">
        <f>IF(AC$1&lt;&gt;"",IF(AC$13&gt;0,IF(AC$13&lt;=(AC$14*$B8)=TRUE,_xlfn.XLOOKUP($B8,$52:$52,$53:$53)*_xlfn.XLOOKUP(AC$1,BKG!$A:$A,BKG!$F:$F,1),""),""),"")</f>
        <v/>
      </c>
      <c r="AD8" s="6" t="str">
        <f>IF(AD$1&lt;&gt;"",IF(AD$13&gt;0,IF(AD$13&lt;=(AD$14*$B8)=TRUE,_xlfn.XLOOKUP($B8,$52:$52,$53:$53)*_xlfn.XLOOKUP(AD$1,BKG!$A:$A,BKG!$F:$F,1),""),""),"")</f>
        <v/>
      </c>
      <c r="AE8" s="6" t="str">
        <f>IF(AE$1&lt;&gt;"",IF(AE$13&gt;0,IF(AE$13&lt;=(AE$14*$B8)=TRUE,_xlfn.XLOOKUP($B8,$52:$52,$53:$53)*_xlfn.XLOOKUP(AE$1,BKG!$A:$A,BKG!$F:$F,1),""),""),"")</f>
        <v/>
      </c>
      <c r="AF8" s="6" t="str">
        <f>IF(AF$1&lt;&gt;"",IF(AF$13&gt;0,IF(AF$13&lt;=(AF$14*$B8)=TRUE,_xlfn.XLOOKUP($B8,$52:$52,$53:$53)*_xlfn.XLOOKUP(AF$1,BKG!$A:$A,BKG!$F:$F,1),""),""),"")</f>
        <v/>
      </c>
      <c r="AG8" s="6" t="str">
        <f>IF(AG$1&lt;&gt;"",IF(AG$13&gt;0,IF(AG$13&lt;=(AG$14*$B8)=TRUE,_xlfn.XLOOKUP($B8,$52:$52,$53:$53)*_xlfn.XLOOKUP(AG$1,BKG!$A:$A,BKG!$F:$F,1),""),""),"")</f>
        <v/>
      </c>
      <c r="AH8" s="6" t="str">
        <f>IF(AH$1&lt;&gt;"",IF(AH$13&gt;0,IF(AH$13&lt;=(AH$14*$B8)=TRUE,_xlfn.XLOOKUP($B8,$52:$52,$53:$53)*_xlfn.XLOOKUP(AH$1,BKG!$A:$A,BKG!$F:$F,1),""),""),"")</f>
        <v/>
      </c>
    </row>
    <row r="9" spans="1:34" s="16" customFormat="1" ht="3.75" customHeight="1">
      <c r="A9" s="15"/>
    </row>
    <row r="10" spans="1:34" s="26" customFormat="1">
      <c r="A10" s="24" t="s">
        <v>90</v>
      </c>
      <c r="B10" s="25"/>
      <c r="C10" s="26">
        <f>MAX(C3:C8)</f>
        <v>0</v>
      </c>
      <c r="D10" s="26">
        <f t="shared" ref="D10:AG10" si="1">MAX(D3:D8)</f>
        <v>0</v>
      </c>
      <c r="E10" s="26">
        <f t="shared" si="1"/>
        <v>0</v>
      </c>
      <c r="F10" s="26">
        <f t="shared" si="1"/>
        <v>0</v>
      </c>
      <c r="G10" s="26">
        <f t="shared" si="1"/>
        <v>0</v>
      </c>
      <c r="H10" s="26">
        <f t="shared" si="1"/>
        <v>0</v>
      </c>
      <c r="I10" s="26">
        <f t="shared" si="1"/>
        <v>0</v>
      </c>
      <c r="J10" s="26">
        <f t="shared" si="1"/>
        <v>0</v>
      </c>
      <c r="K10" s="26">
        <f t="shared" si="1"/>
        <v>0</v>
      </c>
      <c r="L10" s="26">
        <f t="shared" si="1"/>
        <v>0</v>
      </c>
      <c r="M10" s="26">
        <f t="shared" si="1"/>
        <v>0</v>
      </c>
      <c r="N10" s="26">
        <f t="shared" si="1"/>
        <v>0</v>
      </c>
      <c r="O10" s="26">
        <f t="shared" si="1"/>
        <v>0</v>
      </c>
      <c r="P10" s="26">
        <f t="shared" si="1"/>
        <v>0</v>
      </c>
      <c r="Q10" s="26">
        <f t="shared" si="1"/>
        <v>0</v>
      </c>
      <c r="R10" s="26">
        <f t="shared" si="1"/>
        <v>0</v>
      </c>
      <c r="S10" s="26">
        <f t="shared" si="1"/>
        <v>0</v>
      </c>
      <c r="T10" s="26">
        <f t="shared" si="1"/>
        <v>0</v>
      </c>
      <c r="U10" s="26">
        <f t="shared" si="1"/>
        <v>0</v>
      </c>
      <c r="V10" s="26">
        <f t="shared" si="1"/>
        <v>0</v>
      </c>
      <c r="W10" s="26">
        <f t="shared" si="1"/>
        <v>0</v>
      </c>
      <c r="X10" s="26">
        <f t="shared" si="1"/>
        <v>0</v>
      </c>
      <c r="Y10" s="26">
        <f t="shared" si="1"/>
        <v>0</v>
      </c>
      <c r="Z10" s="26">
        <f t="shared" si="1"/>
        <v>0</v>
      </c>
      <c r="AA10" s="26">
        <f t="shared" si="1"/>
        <v>0</v>
      </c>
      <c r="AB10" s="26">
        <f t="shared" si="1"/>
        <v>0</v>
      </c>
      <c r="AC10" s="26">
        <f t="shared" si="1"/>
        <v>0</v>
      </c>
      <c r="AD10" s="26">
        <f t="shared" si="1"/>
        <v>0</v>
      </c>
      <c r="AE10" s="26">
        <f t="shared" si="1"/>
        <v>0</v>
      </c>
      <c r="AF10" s="26">
        <f t="shared" si="1"/>
        <v>0</v>
      </c>
      <c r="AG10" s="26">
        <f t="shared" si="1"/>
        <v>0</v>
      </c>
      <c r="AH10" s="26">
        <f t="shared" ref="AH10" si="2">MAX(AH3:AH8)</f>
        <v>0</v>
      </c>
    </row>
    <row r="11" spans="1:34" s="6" customFormat="1">
      <c r="A11" s="86" t="s">
        <v>78</v>
      </c>
      <c r="B11" s="87">
        <f>SUM(C10:AS10)</f>
        <v>0</v>
      </c>
      <c r="C11" s="6" t="s">
        <v>91</v>
      </c>
    </row>
    <row r="12" spans="1:34" s="16" customFormat="1" ht="3.75" customHeight="1">
      <c r="A12" s="15"/>
    </row>
    <row r="13" spans="1:34" s="3" customFormat="1">
      <c r="C13" s="3">
        <f>IF(C$1&lt;&gt;"",INDEX('Invoer RG'!$1:$1048576,MATCH('Herhaalbaarheid RG'!$A3,'Invoer RG'!$A:$A,0),MATCH('Herhaalbaarheid RG'!C$1,'Invoer RG'!$2:$2,0)),"")</f>
        <v>0</v>
      </c>
      <c r="D13" s="3">
        <f>IF(D$1&lt;&gt;"",INDEX('Invoer RG'!$1:$1048576,MATCH('Herhaalbaarheid RG'!$A3,'Invoer RG'!$A:$A,0),MATCH('Herhaalbaarheid RG'!D$1,'Invoer RG'!$2:$2,0)),"")</f>
        <v>0</v>
      </c>
      <c r="E13" s="3">
        <f>IF(E$1&lt;&gt;"",INDEX('Invoer RG'!$1:$1048576,MATCH('Herhaalbaarheid RG'!$A3,'Invoer RG'!$A:$A,0),MATCH('Herhaalbaarheid RG'!E$1,'Invoer RG'!$2:$2,0)),"")</f>
        <v>0</v>
      </c>
      <c r="F13" s="3">
        <f>IF(F$1&lt;&gt;"",INDEX('Invoer RG'!$1:$1048576,MATCH('Herhaalbaarheid RG'!$A3,'Invoer RG'!$A:$A,0),MATCH('Herhaalbaarheid RG'!F$1,'Invoer RG'!$2:$2,0)),"")</f>
        <v>0</v>
      </c>
      <c r="G13" s="3">
        <f>IF(G$1&lt;&gt;"",INDEX('Invoer RG'!$1:$1048576,MATCH('Herhaalbaarheid RG'!$A3,'Invoer RG'!$A:$A,0),MATCH('Herhaalbaarheid RG'!G$1,'Invoer RG'!$2:$2,0)),"")</f>
        <v>0</v>
      </c>
      <c r="H13" s="3">
        <f>IF(H$1&lt;&gt;"",INDEX('Invoer RG'!$1:$1048576,MATCH('Herhaalbaarheid RG'!$A3,'Invoer RG'!$A:$A,0),MATCH('Herhaalbaarheid RG'!H$1,'Invoer RG'!$2:$2,0)),"")</f>
        <v>0</v>
      </c>
      <c r="I13" s="3">
        <f>IF(I$1&lt;&gt;"",INDEX('Invoer RG'!$1:$1048576,MATCH('Herhaalbaarheid RG'!$A3,'Invoer RG'!$A:$A,0),MATCH('Herhaalbaarheid RG'!I$1,'Invoer RG'!$2:$2,0)),"")</f>
        <v>0</v>
      </c>
      <c r="J13" s="3">
        <f>IF(J$1&lt;&gt;"",INDEX('Invoer RG'!$1:$1048576,MATCH('Herhaalbaarheid RG'!$A3,'Invoer RG'!$A:$A,0),MATCH('Herhaalbaarheid RG'!J$1,'Invoer RG'!$2:$2,0)),"")</f>
        <v>0</v>
      </c>
      <c r="K13" s="3">
        <f>IF(K$1&lt;&gt;"",INDEX('Invoer RG'!$1:$1048576,MATCH('Herhaalbaarheid RG'!$A3,'Invoer RG'!$A:$A,0),MATCH('Herhaalbaarheid RG'!K$1,'Invoer RG'!$2:$2,0)),"")</f>
        <v>0</v>
      </c>
      <c r="L13" s="3">
        <f>IF(L$1&lt;&gt;"",INDEX('Invoer RG'!$1:$1048576,MATCH('Herhaalbaarheid RG'!$A3,'Invoer RG'!$A:$A,0),MATCH('Herhaalbaarheid RG'!L$1,'Invoer RG'!$2:$2,0)),"")</f>
        <v>0</v>
      </c>
      <c r="M13" s="3">
        <f>IF(M$1&lt;&gt;"",INDEX('Invoer RG'!$1:$1048576,MATCH('Herhaalbaarheid RG'!$A3,'Invoer RG'!$A:$A,0),MATCH('Herhaalbaarheid RG'!M$1,'Invoer RG'!$2:$2,0)),"")</f>
        <v>0</v>
      </c>
      <c r="N13" s="3">
        <f>IF(N$1&lt;&gt;"",INDEX('Invoer RG'!$1:$1048576,MATCH('Herhaalbaarheid RG'!$A3,'Invoer RG'!$A:$A,0),MATCH('Herhaalbaarheid RG'!N$1,'Invoer RG'!$2:$2,0)),"")</f>
        <v>0</v>
      </c>
      <c r="O13" s="3">
        <f>IF(O$1&lt;&gt;"",INDEX('Invoer RG'!$1:$1048576,MATCH('Herhaalbaarheid RG'!$A3,'Invoer RG'!$A:$A,0),MATCH('Herhaalbaarheid RG'!O$1,'Invoer RG'!$2:$2,0)),"")</f>
        <v>0</v>
      </c>
      <c r="P13" s="3">
        <f>IF(P$1&lt;&gt;"",INDEX('Invoer RG'!$1:$1048576,MATCH('Herhaalbaarheid RG'!$A3,'Invoer RG'!$A:$A,0),MATCH('Herhaalbaarheid RG'!P$1,'Invoer RG'!$2:$2,0)),"")</f>
        <v>0</v>
      </c>
      <c r="Q13" s="3">
        <f>IF(Q$1&lt;&gt;"",INDEX('Invoer RG'!$1:$1048576,MATCH('Herhaalbaarheid RG'!$A3,'Invoer RG'!$A:$A,0),MATCH('Herhaalbaarheid RG'!Q$1,'Invoer RG'!$2:$2,0)),"")</f>
        <v>0</v>
      </c>
      <c r="R13" s="3">
        <f>IF(R$1&lt;&gt;"",INDEX('Invoer RG'!$1:$1048576,MATCH('Herhaalbaarheid RG'!$A3,'Invoer RG'!$A:$A,0),MATCH('Herhaalbaarheid RG'!R$1,'Invoer RG'!$2:$2,0)),"")</f>
        <v>0</v>
      </c>
      <c r="S13" s="3">
        <f>IF(S$1&lt;&gt;"",INDEX('Invoer RG'!$1:$1048576,MATCH('Herhaalbaarheid RG'!$A3,'Invoer RG'!$A:$A,0),MATCH('Herhaalbaarheid RG'!S$1,'Invoer RG'!$2:$2,0)),"")</f>
        <v>0</v>
      </c>
      <c r="T13" s="3">
        <f>IF(T$1&lt;&gt;"",INDEX('Invoer RG'!$1:$1048576,MATCH('Herhaalbaarheid RG'!$A3,'Invoer RG'!$A:$A,0),MATCH('Herhaalbaarheid RG'!T$1,'Invoer RG'!$2:$2,0)),"")</f>
        <v>0</v>
      </c>
      <c r="U13" s="3">
        <f>IF(U$1&lt;&gt;"",INDEX('Invoer RG'!$1:$1048576,MATCH('Herhaalbaarheid RG'!$A3,'Invoer RG'!$A:$A,0),MATCH('Herhaalbaarheid RG'!U$1,'Invoer RG'!$2:$2,0)),"")</f>
        <v>0</v>
      </c>
      <c r="V13" s="3">
        <f>IF(V$1&lt;&gt;"",INDEX('Invoer RG'!$1:$1048576,MATCH('Herhaalbaarheid RG'!$A3,'Invoer RG'!$A:$A,0),MATCH('Herhaalbaarheid RG'!V$1,'Invoer RG'!$2:$2,0)),"")</f>
        <v>0</v>
      </c>
      <c r="W13" s="3">
        <f>IF(W$1&lt;&gt;"",INDEX('Invoer RG'!$1:$1048576,MATCH('Herhaalbaarheid RG'!$A3,'Invoer RG'!$A:$A,0),MATCH('Herhaalbaarheid RG'!W$1,'Invoer RG'!$2:$2,0)),"")</f>
        <v>0</v>
      </c>
      <c r="X13" s="3">
        <f>IF(X$1&lt;&gt;"",INDEX('Invoer RG'!$1:$1048576,MATCH('Herhaalbaarheid RG'!$A3,'Invoer RG'!$A:$A,0),MATCH('Herhaalbaarheid RG'!X$1,'Invoer RG'!$2:$2,0)),"")</f>
        <v>0</v>
      </c>
      <c r="Y13" s="3">
        <f>IF(Y$1&lt;&gt;"",INDEX('Invoer RG'!$1:$1048576,MATCH('Herhaalbaarheid RG'!$A3,'Invoer RG'!$A:$A,0),MATCH('Herhaalbaarheid RG'!Y$1,'Invoer RG'!$2:$2,0)),"")</f>
        <v>0</v>
      </c>
      <c r="Z13" s="3">
        <f>IF(Z$1&lt;&gt;"",INDEX('Invoer RG'!$1:$1048576,MATCH('Herhaalbaarheid RG'!$A3,'Invoer RG'!$A:$A,0),MATCH('Herhaalbaarheid RG'!Z$1,'Invoer RG'!$2:$2,0)),"")</f>
        <v>0</v>
      </c>
      <c r="AA13" s="3">
        <f>IF(AA$1&lt;&gt;"",INDEX('Invoer RG'!$1:$1048576,MATCH('Herhaalbaarheid RG'!$A3,'Invoer RG'!$A:$A,0),MATCH('Herhaalbaarheid RG'!AA$1,'Invoer RG'!$2:$2,0)),"")</f>
        <v>0</v>
      </c>
      <c r="AB13" s="3">
        <f>IF(AB$1&lt;&gt;"",INDEX('Invoer RG'!$1:$1048576,MATCH('Herhaalbaarheid RG'!$A3,'Invoer RG'!$A:$A,0),MATCH('Herhaalbaarheid RG'!AB$1,'Invoer RG'!$2:$2,0)),"")</f>
        <v>0</v>
      </c>
      <c r="AC13" s="3">
        <f>IF(AC$1&lt;&gt;"",INDEX('Invoer RG'!$1:$1048576,MATCH('Herhaalbaarheid RG'!$A3,'Invoer RG'!$A:$A,0),MATCH('Herhaalbaarheid RG'!AC$1,'Invoer RG'!$2:$2,0)),"")</f>
        <v>0</v>
      </c>
      <c r="AD13" s="3">
        <f>IF(AD$1&lt;&gt;"",INDEX('Invoer RG'!$1:$1048576,MATCH('Herhaalbaarheid RG'!$A3,'Invoer RG'!$A:$A,0),MATCH('Herhaalbaarheid RG'!AD$1,'Invoer RG'!$2:$2,0)),"")</f>
        <v>0</v>
      </c>
      <c r="AE13" s="3">
        <f>IF(AE$1&lt;&gt;"",INDEX('Invoer RG'!$1:$1048576,MATCH('Herhaalbaarheid RG'!$A3,'Invoer RG'!$A:$A,0),MATCH('Herhaalbaarheid RG'!AE$1,'Invoer RG'!$2:$2,0)),"")</f>
        <v>0</v>
      </c>
      <c r="AF13" s="3">
        <f>IF(AF$1&lt;&gt;"",INDEX('Invoer RG'!$1:$1048576,MATCH('Herhaalbaarheid RG'!$A3,'Invoer RG'!$A:$A,0),MATCH('Herhaalbaarheid RG'!AF$1,'Invoer RG'!$2:$2,0)),"")</f>
        <v>0</v>
      </c>
      <c r="AG13" s="3">
        <f>IF(AG$1&lt;&gt;"",INDEX('Invoer RG'!$1:$1048576,MATCH('Herhaalbaarheid RG'!$A3,'Invoer RG'!$A:$A,0),MATCH('Herhaalbaarheid RG'!AG$1,'Invoer RG'!$2:$2,0)),"")</f>
        <v>0</v>
      </c>
      <c r="AH13" s="3">
        <f>IF(AH$1&lt;&gt;"",INDEX('Invoer RG'!$1:$1048576,MATCH('Herhaalbaarheid RG'!$A3,'Invoer RG'!$A:$A,0),MATCH('Herhaalbaarheid RG'!AH$1,'Invoer RG'!$2:$2,0)),"")</f>
        <v>0</v>
      </c>
    </row>
    <row r="14" spans="1:34" s="3" customFormat="1">
      <c r="C14" s="3">
        <f>_xlfn.XLOOKUP(C$1,BKG!$A:$A,BKG!$D:$D)</f>
        <v>3.0000000000000003E-4</v>
      </c>
      <c r="D14" s="3">
        <f>_xlfn.XLOOKUP(D$1,BKG!$A:$A,BKG!$D:$D)</f>
        <v>0.1</v>
      </c>
      <c r="E14" s="3">
        <f>_xlfn.XLOOKUP(E$1,BKG!$A:$A,BKG!$D:$D)</f>
        <v>0.01</v>
      </c>
      <c r="F14" s="3">
        <f>_xlfn.XLOOKUP(F$1,BKG!$A:$A,BKG!$D:$D)</f>
        <v>0.1</v>
      </c>
      <c r="G14" s="3">
        <f>_xlfn.XLOOKUP(G$1,BKG!$A:$A,BKG!$D:$D)</f>
        <v>0.05</v>
      </c>
      <c r="H14" s="3">
        <f>_xlfn.XLOOKUP(H$1,BKG!$A:$A,BKG!$D:$D)</f>
        <v>3.0000000000000001E-3</v>
      </c>
      <c r="I14" s="3">
        <f>_xlfn.XLOOKUP(I$1,BKG!$A:$A,BKG!$D:$D)</f>
        <v>0.05</v>
      </c>
      <c r="J14" s="3">
        <f>_xlfn.XLOOKUP(J$1,BKG!$A:$A,BKG!$D:$D)</f>
        <v>1</v>
      </c>
      <c r="K14" s="3">
        <f>_xlfn.XLOOKUP(K$1,BKG!$A:$A,BKG!$D:$D)</f>
        <v>2.4000000000000002E-3</v>
      </c>
      <c r="L14" s="3">
        <f>_xlfn.XLOOKUP(L$1,BKG!$A:$A,BKG!$D:$D)</f>
        <v>6.6699999999999997E-3</v>
      </c>
      <c r="M14" s="3">
        <f>_xlfn.XLOOKUP(M$1,BKG!$A:$A,BKG!$D:$D)</f>
        <v>0.01</v>
      </c>
      <c r="N14" s="3">
        <f>_xlfn.XLOOKUP(N$1,BKG!$A:$A,BKG!$D:$D)</f>
        <v>0.01</v>
      </c>
      <c r="O14" s="3">
        <f>_xlfn.XLOOKUP(O$1,BKG!$A:$A,BKG!$D:$D)</f>
        <v>0.5</v>
      </c>
      <c r="P14" s="3">
        <f>_xlfn.XLOOKUP(P$1,BKG!$A:$A,BKG!$D:$D)</f>
        <v>2.5000000000000001E-3</v>
      </c>
      <c r="Q14" s="3">
        <f>_xlfn.XLOOKUP(Q$1,BKG!$A:$A,BKG!$D:$D)</f>
        <v>0.01</v>
      </c>
      <c r="R14" s="3">
        <f>_xlfn.XLOOKUP(R$1,BKG!$A:$A,BKG!$D:$D)</f>
        <v>0.1</v>
      </c>
      <c r="S14" s="3">
        <f>_xlfn.XLOOKUP(S$1,BKG!$A:$A,BKG!$D:$D)</f>
        <v>0.1</v>
      </c>
      <c r="T14" s="3">
        <f>_xlfn.XLOOKUP(T$1,BKG!$A:$A,BKG!$D:$D)</f>
        <v>0.01</v>
      </c>
      <c r="U14" s="3">
        <f>_xlfn.XLOOKUP(U$1,BKG!$A:$A,BKG!$D:$D)</f>
        <v>0.03</v>
      </c>
      <c r="V14" s="3">
        <f>_xlfn.XLOOKUP(V$1,BKG!$A:$A,BKG!$D:$D)</f>
        <v>1</v>
      </c>
      <c r="W14" s="3">
        <f>_xlfn.XLOOKUP(W$1,BKG!$A:$A,BKG!$D:$D)</f>
        <v>0.01</v>
      </c>
      <c r="X14" s="3">
        <f>_xlfn.XLOOKUP(X$1,BKG!$A:$A,BKG!$D:$D)</f>
        <v>0.01</v>
      </c>
      <c r="Y14" s="3">
        <f>_xlfn.XLOOKUP(Y$1,BKG!$A:$A,BKG!$D:$D)</f>
        <v>0.02</v>
      </c>
      <c r="Z14" s="3">
        <f>_xlfn.XLOOKUP(Z$1,BKG!$A:$A,BKG!$D:$D)</f>
        <v>2.5000000000000001E-3</v>
      </c>
      <c r="AA14" s="3">
        <f>_xlfn.XLOOKUP(AA$1,BKG!$A:$A,BKG!$D:$D)</f>
        <v>0.02</v>
      </c>
      <c r="AB14" s="3">
        <f>_xlfn.XLOOKUP(AB$1,BKG!$A:$A,BKG!$D:$D)</f>
        <v>0.03</v>
      </c>
      <c r="AC14" s="3">
        <f>_xlfn.XLOOKUP(AC$1,BKG!$A:$A,BKG!$D:$D)</f>
        <v>0.2</v>
      </c>
      <c r="AD14" s="3">
        <f>_xlfn.XLOOKUP(AD$1,BKG!$A:$A,BKG!$D:$D)</f>
        <v>0.01</v>
      </c>
      <c r="AE14" s="3">
        <f>_xlfn.XLOOKUP(AE$1,BKG!$A:$A,BKG!$D:$D)</f>
        <v>1.7000000000000001E-3</v>
      </c>
      <c r="AF14" s="3">
        <f>_xlfn.XLOOKUP(AF$1,BKG!$A:$A,BKG!$D:$D)</f>
        <v>6.0000000000000001E-3</v>
      </c>
      <c r="AG14" s="3">
        <f>_xlfn.XLOOKUP(AG$1,BKG!$A:$A,BKG!$D:$D)</f>
        <v>0.01</v>
      </c>
      <c r="AH14" s="3">
        <f>_xlfn.XLOOKUP(AH$1,BKG!$A:$A,BKG!$D:$D)</f>
        <v>0.1</v>
      </c>
    </row>
    <row r="16" spans="1:34" s="18" customFormat="1">
      <c r="A16" s="51"/>
      <c r="B16" s="84" t="s">
        <v>4</v>
      </c>
      <c r="C16" s="18" t="str">
        <f>IF(BKG!M$1&lt;&gt;"",BKG!M$1,"")</f>
        <v>Ag</v>
      </c>
      <c r="D16" s="18" t="str">
        <f>IF(BKG!N$1&lt;&gt;"",BKG!N$1,"")</f>
        <v>Al</v>
      </c>
      <c r="E16" s="18" t="str">
        <f>IF(BKG!O$1&lt;&gt;"",BKG!O$1,"")</f>
        <v>As</v>
      </c>
      <c r="F16" s="18" t="str">
        <f>IF(BKG!P$1&lt;&gt;"",BKG!P$1,"")</f>
        <v>B</v>
      </c>
      <c r="G16" s="18" t="str">
        <f>IF(BKG!Q$1&lt;&gt;"",BKG!Q$1,"")</f>
        <v>Ba</v>
      </c>
      <c r="H16" s="18" t="str">
        <f>IF(BKG!R$1&lt;&gt;"",BKG!R$1,"")</f>
        <v>Be</v>
      </c>
      <c r="I16" s="18" t="str">
        <f>IF(BKG!S$1&lt;&gt;"",BKG!S$1,"")</f>
        <v>Bi</v>
      </c>
      <c r="J16" s="18" t="str">
        <f>IF(BKG!T$1&lt;&gt;"",BKG!T$1,"")</f>
        <v>Ca</v>
      </c>
      <c r="K16" s="18" t="str">
        <f>IF(BKG!U$1&lt;&gt;"",BKG!U$1,"")</f>
        <v>Cd</v>
      </c>
      <c r="L16" s="18" t="str">
        <f>IF(BKG!V$1&lt;&gt;"",BKG!V$1,"")</f>
        <v>Co</v>
      </c>
      <c r="M16" s="18" t="str">
        <f>IF(BKG!W$1&lt;&gt;"",BKG!W$1,"")</f>
        <v>Cr</v>
      </c>
      <c r="N16" s="18" t="str">
        <f>IF(BKG!X$1&lt;&gt;"",BKG!X$1,"")</f>
        <v>Cu</v>
      </c>
      <c r="O16" s="18" t="str">
        <f>IF(BKG!Y$1&lt;&gt;"",BKG!Y$1,"")</f>
        <v>Fe</v>
      </c>
      <c r="P16" s="18" t="str">
        <f>IF(BKG!Z$1&lt;&gt;"",BKG!Z$1,"")</f>
        <v>Hg</v>
      </c>
      <c r="Q16" s="18" t="str">
        <f>IF(BKG!AA$1&lt;&gt;"",BKG!AA$1,"")</f>
        <v>La</v>
      </c>
      <c r="R16" s="18" t="str">
        <f>IF(BKG!AB$1&lt;&gt;"",BKG!AB$1,"")</f>
        <v>Li</v>
      </c>
      <c r="S16" s="18" t="str">
        <f>IF(BKG!AC$1&lt;&gt;"",BKG!AC$1,"")</f>
        <v>Mg</v>
      </c>
      <c r="T16" s="18" t="str">
        <f>IF(BKG!AD$1&lt;&gt;"",BKG!AD$1,"")</f>
        <v>Mn</v>
      </c>
      <c r="U16" s="18" t="str">
        <f>IF(BKG!AE$1&lt;&gt;"",BKG!AE$1,"")</f>
        <v>Mo</v>
      </c>
      <c r="V16" s="18" t="str">
        <f>IF(BKG!AF$1&lt;&gt;"",BKG!AF$1,"")</f>
        <v>Na</v>
      </c>
      <c r="W16" s="18" t="str">
        <f>IF(BKG!AG$1&lt;&gt;"",BKG!AG$1,"")</f>
        <v>Ni</v>
      </c>
      <c r="X16" s="18" t="str">
        <f>IF(BKG!AH$1&lt;&gt;"",BKG!AH$1,"")</f>
        <v>Pb</v>
      </c>
      <c r="Y16" s="18" t="str">
        <f>IF(BKG!AI$1&lt;&gt;"",BKG!AI$1,"")</f>
        <v>Sb</v>
      </c>
      <c r="Z16" s="18" t="str">
        <f>IF(BKG!AJ$1&lt;&gt;"",BKG!AJ$1,"")</f>
        <v>Se</v>
      </c>
      <c r="AA16" s="18" t="str">
        <f>IF(BKG!AK$1&lt;&gt;"",BKG!AK$1,"")</f>
        <v>Sn</v>
      </c>
      <c r="AB16" s="18" t="str">
        <f>IF(BKG!AL$1&lt;&gt;"",BKG!AL$1,"")</f>
        <v>Sr</v>
      </c>
      <c r="AC16" s="18" t="str">
        <f>IF(BKG!AM$1&lt;&gt;"",BKG!AM$1,"")</f>
        <v>Te</v>
      </c>
      <c r="AD16" s="18" t="str">
        <f>IF(BKG!AN$1&lt;&gt;"",BKG!AN$1,"")</f>
        <v>Th</v>
      </c>
      <c r="AE16" s="18" t="str">
        <f>IF(BKG!AO$1&lt;&gt;"",BKG!AO$1,"")</f>
        <v>Tl</v>
      </c>
      <c r="AF16" s="18" t="str">
        <f>IF(BKG!AP$1&lt;&gt;"",BKG!AP$1,"")</f>
        <v>U</v>
      </c>
      <c r="AG16" s="18" t="str">
        <f>IF(BKG!AQ$1&lt;&gt;"",BKG!AQ$1,"")</f>
        <v>V</v>
      </c>
      <c r="AH16" s="18" t="str">
        <f>IF(BKG!AR$1&lt;&gt;"",BKG!AR$1,"")</f>
        <v>Zn</v>
      </c>
    </row>
    <row r="17" spans="1:34" s="33" customFormat="1">
      <c r="A17" s="85" t="s">
        <v>88</v>
      </c>
      <c r="B17" s="39" t="s">
        <v>89</v>
      </c>
      <c r="C17" s="33" t="str">
        <f>IF(_xlfn.XLOOKUP(C$1,BKG!$A:$A,BKG!$B:$B)=0,"",_xlfn.XLOOKUP(C$1,BKG!$A:$A,BKG!$B:$B))</f>
        <v>Zilver</v>
      </c>
      <c r="D17" s="33" t="str">
        <f>IF(_xlfn.XLOOKUP(D$1,BKG!$A:$A,BKG!$B:$B)=0,"",_xlfn.XLOOKUP(D$1,BKG!$A:$A,BKG!$B:$B))</f>
        <v>Aluminium</v>
      </c>
      <c r="E17" s="33" t="str">
        <f>IF(_xlfn.XLOOKUP(E$1,BKG!$A:$A,BKG!$B:$B)=0,"",_xlfn.XLOOKUP(E$1,BKG!$A:$A,BKG!$B:$B))</f>
        <v>Arseen</v>
      </c>
      <c r="F17" s="33" t="str">
        <f>IF(_xlfn.XLOOKUP(F$1,BKG!$A:$A,BKG!$B:$B)=0,"",_xlfn.XLOOKUP(F$1,BKG!$A:$A,BKG!$B:$B))</f>
        <v>Boor</v>
      </c>
      <c r="G17" s="33" t="str">
        <f>IF(_xlfn.XLOOKUP(G$1,BKG!$A:$A,BKG!$B:$B)=0,"",_xlfn.XLOOKUP(G$1,BKG!$A:$A,BKG!$B:$B))</f>
        <v>Barium</v>
      </c>
      <c r="H17" s="33" t="str">
        <f>IF(_xlfn.XLOOKUP(H$1,BKG!$A:$A,BKG!$B:$B)=0,"",_xlfn.XLOOKUP(H$1,BKG!$A:$A,BKG!$B:$B))</f>
        <v>Beryllium</v>
      </c>
      <c r="I17" s="33" t="str">
        <f>IF(_xlfn.XLOOKUP(I$1,BKG!$A:$A,BKG!$B:$B)=0,"",_xlfn.XLOOKUP(I$1,BKG!$A:$A,BKG!$B:$B))</f>
        <v>Bismuth</v>
      </c>
      <c r="J17" s="33" t="str">
        <f>IF(_xlfn.XLOOKUP(J$1,BKG!$A:$A,BKG!$B:$B)=0,"",_xlfn.XLOOKUP(J$1,BKG!$A:$A,BKG!$B:$B))</f>
        <v>Calcium</v>
      </c>
      <c r="K17" s="33" t="str">
        <f>IF(_xlfn.XLOOKUP(K$1,BKG!$A:$A,BKG!$B:$B)=0,"",_xlfn.XLOOKUP(K$1,BKG!$A:$A,BKG!$B:$B))</f>
        <v>Cadmium</v>
      </c>
      <c r="L17" s="33" t="str">
        <f>IF(_xlfn.XLOOKUP(L$1,BKG!$A:$A,BKG!$B:$B)=0,"",_xlfn.XLOOKUP(L$1,BKG!$A:$A,BKG!$B:$B))</f>
        <v>Kobalt</v>
      </c>
      <c r="M17" s="33" t="str">
        <f>IF(_xlfn.XLOOKUP(M$1,BKG!$A:$A,BKG!$B:$B)=0,"",_xlfn.XLOOKUP(M$1,BKG!$A:$A,BKG!$B:$B))</f>
        <v>Chroom</v>
      </c>
      <c r="N17" s="33" t="str">
        <f>IF(_xlfn.XLOOKUP(N$1,BKG!$A:$A,BKG!$B:$B)=0,"",_xlfn.XLOOKUP(N$1,BKG!$A:$A,BKG!$B:$B))</f>
        <v>Koper</v>
      </c>
      <c r="O17" s="33" t="str">
        <f>IF(_xlfn.XLOOKUP(O$1,BKG!$A:$A,BKG!$B:$B)=0,"",_xlfn.XLOOKUP(O$1,BKG!$A:$A,BKG!$B:$B))</f>
        <v>IJzer</v>
      </c>
      <c r="P17" s="33" t="str">
        <f>IF(_xlfn.XLOOKUP(P$1,BKG!$A:$A,BKG!$B:$B)=0,"",_xlfn.XLOOKUP(P$1,BKG!$A:$A,BKG!$B:$B))</f>
        <v>Kwik</v>
      </c>
      <c r="Q17" s="33" t="str">
        <f>IF(_xlfn.XLOOKUP(Q$1,BKG!$A:$A,BKG!$B:$B)=0,"",_xlfn.XLOOKUP(Q$1,BKG!$A:$A,BKG!$B:$B))</f>
        <v>Lanthaan</v>
      </c>
      <c r="R17" s="33" t="str">
        <f>IF(_xlfn.XLOOKUP(R$1,BKG!$A:$A,BKG!$B:$B)=0,"",_xlfn.XLOOKUP(R$1,BKG!$A:$A,BKG!$B:$B))</f>
        <v>Lithium</v>
      </c>
      <c r="S17" s="33" t="str">
        <f>IF(_xlfn.XLOOKUP(S$1,BKG!$A:$A,BKG!$B:$B)=0,"",_xlfn.XLOOKUP(S$1,BKG!$A:$A,BKG!$B:$B))</f>
        <v>Magnesium</v>
      </c>
      <c r="T17" s="33" t="str">
        <f>IF(_xlfn.XLOOKUP(T$1,BKG!$A:$A,BKG!$B:$B)=0,"",_xlfn.XLOOKUP(T$1,BKG!$A:$A,BKG!$B:$B))</f>
        <v>Mangaan</v>
      </c>
      <c r="U17" s="33" t="str">
        <f>IF(_xlfn.XLOOKUP(U$1,BKG!$A:$A,BKG!$B:$B)=0,"",_xlfn.XLOOKUP(U$1,BKG!$A:$A,BKG!$B:$B))</f>
        <v>Molybdeen</v>
      </c>
      <c r="V17" s="33" t="str">
        <f>IF(_xlfn.XLOOKUP(V$1,BKG!$A:$A,BKG!$B:$B)=0,"",_xlfn.XLOOKUP(V$1,BKG!$A:$A,BKG!$B:$B))</f>
        <v>Natrium</v>
      </c>
      <c r="W17" s="33" t="str">
        <f>IF(_xlfn.XLOOKUP(W$1,BKG!$A:$A,BKG!$B:$B)=0,"",_xlfn.XLOOKUP(W$1,BKG!$A:$A,BKG!$B:$B))</f>
        <v>Nikkel</v>
      </c>
      <c r="X17" s="33" t="str">
        <f>IF(_xlfn.XLOOKUP(X$1,BKG!$A:$A,BKG!$B:$B)=0,"",_xlfn.XLOOKUP(X$1,BKG!$A:$A,BKG!$B:$B))</f>
        <v>Lood</v>
      </c>
      <c r="Y17" s="33" t="str">
        <f>IF(_xlfn.XLOOKUP(Y$1,BKG!$A:$A,BKG!$B:$B)=0,"",_xlfn.XLOOKUP(Y$1,BKG!$A:$A,BKG!$B:$B))</f>
        <v>Antimoon</v>
      </c>
      <c r="Z17" s="33" t="str">
        <f>IF(_xlfn.XLOOKUP(Z$1,BKG!$A:$A,BKG!$B:$B)=0,"",_xlfn.XLOOKUP(Z$1,BKG!$A:$A,BKG!$B:$B))</f>
        <v>Seleen</v>
      </c>
      <c r="AA17" s="33" t="str">
        <f>IF(_xlfn.XLOOKUP(AA$1,BKG!$A:$A,BKG!$B:$B)=0,"",_xlfn.XLOOKUP(AA$1,BKG!$A:$A,BKG!$B:$B))</f>
        <v>Tin</v>
      </c>
      <c r="AB17" s="33" t="str">
        <f>IF(_xlfn.XLOOKUP(AB$1,BKG!$A:$A,BKG!$B:$B)=0,"",_xlfn.XLOOKUP(AB$1,BKG!$A:$A,BKG!$B:$B))</f>
        <v>Strontium</v>
      </c>
      <c r="AC17" s="33" t="str">
        <f>IF(_xlfn.XLOOKUP(AC$1,BKG!$A:$A,BKG!$B:$B)=0,"",_xlfn.XLOOKUP(AC$1,BKG!$A:$A,BKG!$B:$B))</f>
        <v>Telluur</v>
      </c>
      <c r="AD17" s="33" t="str">
        <f>IF(_xlfn.XLOOKUP(AD$1,BKG!$A:$A,BKG!$B:$B)=0,"",_xlfn.XLOOKUP(AD$1,BKG!$A:$A,BKG!$B:$B))</f>
        <v>Thorium</v>
      </c>
      <c r="AE17" s="33" t="str">
        <f>IF(_xlfn.XLOOKUP(AE$1,BKG!$A:$A,BKG!$B:$B)=0,"",_xlfn.XLOOKUP(AE$1,BKG!$A:$A,BKG!$B:$B))</f>
        <v>Thallium</v>
      </c>
      <c r="AF17" s="33" t="str">
        <f>IF(_xlfn.XLOOKUP(AF$1,BKG!$A:$A,BKG!$B:$B)=0,"",_xlfn.XLOOKUP(AF$1,BKG!$A:$A,BKG!$B:$B))</f>
        <v>Uraan</v>
      </c>
      <c r="AG17" s="33" t="str">
        <f>IF(_xlfn.XLOOKUP(AG$1,BKG!$A:$A,BKG!$B:$B)=0,"",_xlfn.XLOOKUP(AG$1,BKG!$A:$A,BKG!$B:$B))</f>
        <v>Vanadium</v>
      </c>
      <c r="AH17" s="33" t="str">
        <f>IF(_xlfn.XLOOKUP(AH$1,BKG!$A:$A,BKG!$B:$B)=0,"",_xlfn.XLOOKUP(AH$1,BKG!$A:$A,BKG!$B:$B))</f>
        <v>Zink</v>
      </c>
    </row>
    <row r="18" spans="1:34" s="18" customFormat="1">
      <c r="A18" s="17" t="str">
        <f>'Invoer RG'!A5</f>
        <v>H1</v>
      </c>
      <c r="B18" s="40" cm="1">
        <f t="array" ref="B18:B23">_xlfn.WRAPROWS($B$52:$G$52,1)</f>
        <v>1</v>
      </c>
      <c r="C18" s="18" t="str">
        <f>IF(C$16&lt;&gt;"",IF(C$28&gt;0,IF(C$28&lt;=(C$29*$B18)=TRUE,_xlfn.XLOOKUP($B18,$52:$52,$53:$53)*_xlfn.XLOOKUP(C$16,BKG!$A:$A,BKG!$F:$F,1),""),""),"")</f>
        <v/>
      </c>
      <c r="D18" s="18" t="str">
        <f>IF(D$16&lt;&gt;"",IF(D$28&gt;0,IF(D$28&lt;=(D$29*$B18)=TRUE,_xlfn.XLOOKUP($B18,$52:$52,$53:$53)*_xlfn.XLOOKUP(D$16,BKG!$A:$A,BKG!$F:$F,1),""),""),"")</f>
        <v/>
      </c>
      <c r="E18" s="18" t="str">
        <f>IF(E$16&lt;&gt;"",IF(E$28&gt;0,IF(E$28&lt;=(E$29*$B18)=TRUE,_xlfn.XLOOKUP($B18,$52:$52,$53:$53)*_xlfn.XLOOKUP(E$16,BKG!$A:$A,BKG!$F:$F,1),""),""),"")</f>
        <v/>
      </c>
      <c r="F18" s="18" t="str">
        <f>IF(F$16&lt;&gt;"",IF(F$28&gt;0,IF(F$28&lt;=(F$29*$B18)=TRUE,_xlfn.XLOOKUP($B18,$52:$52,$53:$53)*_xlfn.XLOOKUP(F$16,BKG!$A:$A,BKG!$F:$F,1),""),""),"")</f>
        <v/>
      </c>
      <c r="G18" s="18" t="str">
        <f>IF(G$16&lt;&gt;"",IF(G$28&gt;0,IF(G$28&lt;=(G$29*$B18)=TRUE,_xlfn.XLOOKUP($B18,$52:$52,$53:$53)*_xlfn.XLOOKUP(G$16,BKG!$A:$A,BKG!$F:$F,1),""),""),"")</f>
        <v/>
      </c>
      <c r="H18" s="18" t="str">
        <f>IF(H$16&lt;&gt;"",IF(H$28&gt;0,IF(H$28&lt;=(H$29*$B18)=TRUE,_xlfn.XLOOKUP($B18,$52:$52,$53:$53)*_xlfn.XLOOKUP(H$16,BKG!$A:$A,BKG!$F:$F,1),""),""),"")</f>
        <v/>
      </c>
      <c r="I18" s="18" t="str">
        <f>IF(I$16&lt;&gt;"",IF(I$28&gt;0,IF(I$28&lt;=(I$29*$B18)=TRUE,_xlfn.XLOOKUP($B18,$52:$52,$53:$53)*_xlfn.XLOOKUP(I$16,BKG!$A:$A,BKG!$F:$F,1),""),""),"")</f>
        <v/>
      </c>
      <c r="J18" s="18" t="str">
        <f>IF(J$16&lt;&gt;"",IF(J$28&gt;0,IF(J$28&lt;=(J$29*$B18)=TRUE,_xlfn.XLOOKUP($B18,$52:$52,$53:$53)*_xlfn.XLOOKUP(J$16,BKG!$A:$A,BKG!$F:$F,1),""),""),"")</f>
        <v/>
      </c>
      <c r="K18" s="18" t="str">
        <f>IF(K$16&lt;&gt;"",IF(K$28&gt;0,IF(K$28&lt;=(K$29*$B18)=TRUE,_xlfn.XLOOKUP($B18,$52:$52,$53:$53)*_xlfn.XLOOKUP(K$16,BKG!$A:$A,BKG!$F:$F,1),""),""),"")</f>
        <v/>
      </c>
      <c r="L18" s="18" t="str">
        <f>IF(L$16&lt;&gt;"",IF(L$28&gt;0,IF(L$28&lt;=(L$29*$B18)=TRUE,_xlfn.XLOOKUP($B18,$52:$52,$53:$53)*_xlfn.XLOOKUP(L$16,BKG!$A:$A,BKG!$F:$F,1),""),""),"")</f>
        <v/>
      </c>
      <c r="M18" s="18" t="str">
        <f>IF(M$16&lt;&gt;"",IF(M$28&gt;0,IF(M$28&lt;=(M$29*$B18)=TRUE,_xlfn.XLOOKUP($B18,$52:$52,$53:$53)*_xlfn.XLOOKUP(M$16,BKG!$A:$A,BKG!$F:$F,1),""),""),"")</f>
        <v/>
      </c>
      <c r="N18" s="18" t="str">
        <f>IF(N$16&lt;&gt;"",IF(N$28&gt;0,IF(N$28&lt;=(N$29*$B18)=TRUE,_xlfn.XLOOKUP($B18,$52:$52,$53:$53)*_xlfn.XLOOKUP(N$16,BKG!$A:$A,BKG!$F:$F,1),""),""),"")</f>
        <v/>
      </c>
      <c r="O18" s="18" t="str">
        <f>IF(O$16&lt;&gt;"",IF(O$28&gt;0,IF(O$28&lt;=(O$29*$B18)=TRUE,_xlfn.XLOOKUP($B18,$52:$52,$53:$53)*_xlfn.XLOOKUP(O$16,BKG!$A:$A,BKG!$F:$F,1),""),""),"")</f>
        <v/>
      </c>
      <c r="P18" s="18" t="str">
        <f>IF(P$16&lt;&gt;"",IF(P$28&gt;0,IF(P$28&lt;=(P$29*$B18)=TRUE,_xlfn.XLOOKUP($B18,$52:$52,$53:$53)*_xlfn.XLOOKUP(P$16,BKG!$A:$A,BKG!$F:$F,1),""),""),"")</f>
        <v/>
      </c>
      <c r="Q18" s="18" t="str">
        <f>IF(Q$16&lt;&gt;"",IF(Q$28&gt;0,IF(Q$28&lt;=(Q$29*$B18)=TRUE,_xlfn.XLOOKUP($B18,$52:$52,$53:$53)*_xlfn.XLOOKUP(Q$16,BKG!$A:$A,BKG!$F:$F,1),""),""),"")</f>
        <v/>
      </c>
      <c r="R18" s="18" t="str">
        <f>IF(R$16&lt;&gt;"",IF(R$28&gt;0,IF(R$28&lt;=(R$29*$B18)=TRUE,_xlfn.XLOOKUP($B18,$52:$52,$53:$53)*_xlfn.XLOOKUP(R$16,BKG!$A:$A,BKG!$F:$F,1),""),""),"")</f>
        <v/>
      </c>
      <c r="S18" s="18" t="str">
        <f>IF(S$16&lt;&gt;"",IF(S$28&gt;0,IF(S$28&lt;=(S$29*$B18)=TRUE,_xlfn.XLOOKUP($B18,$52:$52,$53:$53)*_xlfn.XLOOKUP(S$16,BKG!$A:$A,BKG!$F:$F,1),""),""),"")</f>
        <v/>
      </c>
      <c r="T18" s="18" t="str">
        <f>IF(T$16&lt;&gt;"",IF(T$28&gt;0,IF(T$28&lt;=(T$29*$B18)=TRUE,_xlfn.XLOOKUP($B18,$52:$52,$53:$53)*_xlfn.XLOOKUP(T$16,BKG!$A:$A,BKG!$F:$F,1),""),""),"")</f>
        <v/>
      </c>
      <c r="U18" s="18" t="str">
        <f>IF(U$16&lt;&gt;"",IF(U$28&gt;0,IF(U$28&lt;=(U$29*$B18)=TRUE,_xlfn.XLOOKUP($B18,$52:$52,$53:$53)*_xlfn.XLOOKUP(U$16,BKG!$A:$A,BKG!$F:$F,1),""),""),"")</f>
        <v/>
      </c>
      <c r="V18" s="18" t="str">
        <f>IF(V$16&lt;&gt;"",IF(V$28&gt;0,IF(V$28&lt;=(V$29*$B18)=TRUE,_xlfn.XLOOKUP($B18,$52:$52,$53:$53)*_xlfn.XLOOKUP(V$16,BKG!$A:$A,BKG!$F:$F,1),""),""),"")</f>
        <v/>
      </c>
      <c r="W18" s="18" t="str">
        <f>IF(W$16&lt;&gt;"",IF(W$28&gt;0,IF(W$28&lt;=(W$29*$B18)=TRUE,_xlfn.XLOOKUP($B18,$52:$52,$53:$53)*_xlfn.XLOOKUP(W$16,BKG!$A:$A,BKG!$F:$F,1),""),""),"")</f>
        <v/>
      </c>
      <c r="X18" s="18" t="str">
        <f>IF(X$16&lt;&gt;"",IF(X$28&gt;0,IF(X$28&lt;=(X$29*$B18)=TRUE,_xlfn.XLOOKUP($B18,$52:$52,$53:$53)*_xlfn.XLOOKUP(X$16,BKG!$A:$A,BKG!$F:$F,1),""),""),"")</f>
        <v/>
      </c>
      <c r="Y18" s="18" t="str">
        <f>IF(Y$16&lt;&gt;"",IF(Y$28&gt;0,IF(Y$28&lt;=(Y$29*$B18)=TRUE,_xlfn.XLOOKUP($B18,$52:$52,$53:$53)*_xlfn.XLOOKUP(Y$16,BKG!$A:$A,BKG!$F:$F,1),""),""),"")</f>
        <v/>
      </c>
      <c r="Z18" s="18" t="str">
        <f>IF(Z$16&lt;&gt;"",IF(Z$28&gt;0,IF(Z$28&lt;=(Z$29*$B18)=TRUE,_xlfn.XLOOKUP($B18,$52:$52,$53:$53)*_xlfn.XLOOKUP(Z$16,BKG!$A:$A,BKG!$F:$F,1),""),""),"")</f>
        <v/>
      </c>
      <c r="AA18" s="18" t="str">
        <f>IF(AA$16&lt;&gt;"",IF(AA$28&gt;0,IF(AA$28&lt;=(AA$29*$B18)=TRUE,_xlfn.XLOOKUP($B18,$52:$52,$53:$53)*_xlfn.XLOOKUP(AA$16,BKG!$A:$A,BKG!$F:$F,1),""),""),"")</f>
        <v/>
      </c>
      <c r="AB18" s="18" t="str">
        <f>IF(AB$16&lt;&gt;"",IF(AB$28&gt;0,IF(AB$28&lt;=(AB$29*$B18)=TRUE,_xlfn.XLOOKUP($B18,$52:$52,$53:$53)*_xlfn.XLOOKUP(AB$16,BKG!$A:$A,BKG!$F:$F,1),""),""),"")</f>
        <v/>
      </c>
      <c r="AC18" s="18" t="str">
        <f>IF(AC$16&lt;&gt;"",IF(AC$28&gt;0,IF(AC$28&lt;=(AC$29*$B18)=TRUE,_xlfn.XLOOKUP($B18,$52:$52,$53:$53)*_xlfn.XLOOKUP(AC$16,BKG!$A:$A,BKG!$F:$F,1),""),""),"")</f>
        <v/>
      </c>
      <c r="AD18" s="18" t="str">
        <f>IF(AD$16&lt;&gt;"",IF(AD$28&gt;0,IF(AD$28&lt;=(AD$29*$B18)=TRUE,_xlfn.XLOOKUP($B18,$52:$52,$53:$53)*_xlfn.XLOOKUP(AD$16,BKG!$A:$A,BKG!$F:$F,1),""),""),"")</f>
        <v/>
      </c>
      <c r="AE18" s="18" t="str">
        <f>IF(AE$16&lt;&gt;"",IF(AE$28&gt;0,IF(AE$28&lt;=(AE$29*$B18)=TRUE,_xlfn.XLOOKUP($B18,$52:$52,$53:$53)*_xlfn.XLOOKUP(AE$16,BKG!$A:$A,BKG!$F:$F,1),""),""),"")</f>
        <v/>
      </c>
      <c r="AF18" s="18" t="str">
        <f>IF(AF$16&lt;&gt;"",IF(AF$28&gt;0,IF(AF$28&lt;=(AF$29*$B18)=TRUE,_xlfn.XLOOKUP($B18,$52:$52,$53:$53)*_xlfn.XLOOKUP(AF$16,BKG!$A:$A,BKG!$F:$F,1),""),""),"")</f>
        <v/>
      </c>
      <c r="AG18" s="18" t="str">
        <f>IF(AG$16&lt;&gt;"",IF(AG$28&gt;0,IF(AG$28&lt;=(AG$29*$B18)=TRUE,_xlfn.XLOOKUP($B18,$52:$52,$53:$53)*_xlfn.XLOOKUP(AG$16,BKG!$A:$A,BKG!$F:$F,1),""),""),"")</f>
        <v/>
      </c>
      <c r="AH18" s="18" t="str">
        <f>IF(AH$16&lt;&gt;"",IF(AH$28&gt;0,IF(AH$28&lt;=(AH$29*$B18)=TRUE,_xlfn.XLOOKUP($B18,$52:$52,$53:$53)*_xlfn.XLOOKUP(AH$16,BKG!$A:$A,BKG!$F:$F,1),""),""),"")</f>
        <v/>
      </c>
    </row>
    <row r="19" spans="1:34">
      <c r="A19" s="19" t="str">
        <f>A18</f>
        <v>H1</v>
      </c>
      <c r="B19" s="41">
        <v>0.9</v>
      </c>
      <c r="C19" t="str">
        <f>IF(C$16&lt;&gt;"",IF(C$28&gt;0,IF(C$28&lt;=(C$29*$B19)=TRUE,_xlfn.XLOOKUP($B19,$52:$52,$53:$53)*_xlfn.XLOOKUP(C$16,BKG!$A:$A,BKG!$F:$F,1),""),""),"")</f>
        <v/>
      </c>
      <c r="D19" t="str">
        <f>IF(D$16&lt;&gt;"",IF(D$28&gt;0,IF(D$28&lt;=(D$29*$B19)=TRUE,_xlfn.XLOOKUP($B19,$52:$52,$53:$53)*_xlfn.XLOOKUP(D$16,BKG!$A:$A,BKG!$F:$F,1),""),""),"")</f>
        <v/>
      </c>
      <c r="E19" t="str">
        <f>IF(E$16&lt;&gt;"",IF(E$28&gt;0,IF(E$28&lt;=(E$29*$B19)=TRUE,_xlfn.XLOOKUP($B19,$52:$52,$53:$53)*_xlfn.XLOOKUP(E$16,BKG!$A:$A,BKG!$F:$F,1),""),""),"")</f>
        <v/>
      </c>
      <c r="F19" t="str">
        <f>IF(F$16&lt;&gt;"",IF(F$28&gt;0,IF(F$28&lt;=(F$29*$B19)=TRUE,_xlfn.XLOOKUP($B19,$52:$52,$53:$53)*_xlfn.XLOOKUP(F$16,BKG!$A:$A,BKG!$F:$F,1),""),""),"")</f>
        <v/>
      </c>
      <c r="G19" t="str">
        <f>IF(G$16&lt;&gt;"",IF(G$28&gt;0,IF(G$28&lt;=(G$29*$B19)=TRUE,_xlfn.XLOOKUP($B19,$52:$52,$53:$53)*_xlfn.XLOOKUP(G$16,BKG!$A:$A,BKG!$F:$F,1),""),""),"")</f>
        <v/>
      </c>
      <c r="H19" t="str">
        <f>IF(H$16&lt;&gt;"",IF(H$28&gt;0,IF(H$28&lt;=(H$29*$B19)=TRUE,_xlfn.XLOOKUP($B19,$52:$52,$53:$53)*_xlfn.XLOOKUP(H$16,BKG!$A:$A,BKG!$F:$F,1),""),""),"")</f>
        <v/>
      </c>
      <c r="I19" t="str">
        <f>IF(I$16&lt;&gt;"",IF(I$28&gt;0,IF(I$28&lt;=(I$29*$B19)=TRUE,_xlfn.XLOOKUP($B19,$52:$52,$53:$53)*_xlfn.XLOOKUP(I$16,BKG!$A:$A,BKG!$F:$F,1),""),""),"")</f>
        <v/>
      </c>
      <c r="J19" t="str">
        <f>IF(J$16&lt;&gt;"",IF(J$28&gt;0,IF(J$28&lt;=(J$29*$B19)=TRUE,_xlfn.XLOOKUP($B19,$52:$52,$53:$53)*_xlfn.XLOOKUP(J$16,BKG!$A:$A,BKG!$F:$F,1),""),""),"")</f>
        <v/>
      </c>
      <c r="K19" t="str">
        <f>IF(K$16&lt;&gt;"",IF(K$28&gt;0,IF(K$28&lt;=(K$29*$B19)=TRUE,_xlfn.XLOOKUP($B19,$52:$52,$53:$53)*_xlfn.XLOOKUP(K$16,BKG!$A:$A,BKG!$F:$F,1),""),""),"")</f>
        <v/>
      </c>
      <c r="L19" t="str">
        <f>IF(L$16&lt;&gt;"",IF(L$28&gt;0,IF(L$28&lt;=(L$29*$B19)=TRUE,_xlfn.XLOOKUP($B19,$52:$52,$53:$53)*_xlfn.XLOOKUP(L$16,BKG!$A:$A,BKG!$F:$F,1),""),""),"")</f>
        <v/>
      </c>
      <c r="M19" t="str">
        <f>IF(M$16&lt;&gt;"",IF(M$28&gt;0,IF(M$28&lt;=(M$29*$B19)=TRUE,_xlfn.XLOOKUP($B19,$52:$52,$53:$53)*_xlfn.XLOOKUP(M$16,BKG!$A:$A,BKG!$F:$F,1),""),""),"")</f>
        <v/>
      </c>
      <c r="N19" t="str">
        <f>IF(N$16&lt;&gt;"",IF(N$28&gt;0,IF(N$28&lt;=(N$29*$B19)=TRUE,_xlfn.XLOOKUP($B19,$52:$52,$53:$53)*_xlfn.XLOOKUP(N$16,BKG!$A:$A,BKG!$F:$F,1),""),""),"")</f>
        <v/>
      </c>
      <c r="O19" t="str">
        <f>IF(O$16&lt;&gt;"",IF(O$28&gt;0,IF(O$28&lt;=(O$29*$B19)=TRUE,_xlfn.XLOOKUP($B19,$52:$52,$53:$53)*_xlfn.XLOOKUP(O$16,BKG!$A:$A,BKG!$F:$F,1),""),""),"")</f>
        <v/>
      </c>
      <c r="P19" t="str">
        <f>IF(P$16&lt;&gt;"",IF(P$28&gt;0,IF(P$28&lt;=(P$29*$B19)=TRUE,_xlfn.XLOOKUP($B19,$52:$52,$53:$53)*_xlfn.XLOOKUP(P$16,BKG!$A:$A,BKG!$F:$F,1),""),""),"")</f>
        <v/>
      </c>
      <c r="Q19" t="str">
        <f>IF(Q$16&lt;&gt;"",IF(Q$28&gt;0,IF(Q$28&lt;=(Q$29*$B19)=TRUE,_xlfn.XLOOKUP($B19,$52:$52,$53:$53)*_xlfn.XLOOKUP(Q$16,BKG!$A:$A,BKG!$F:$F,1),""),""),"")</f>
        <v/>
      </c>
      <c r="R19" t="str">
        <f>IF(R$16&lt;&gt;"",IF(R$28&gt;0,IF(R$28&lt;=(R$29*$B19)=TRUE,_xlfn.XLOOKUP($B19,$52:$52,$53:$53)*_xlfn.XLOOKUP(R$16,BKG!$A:$A,BKG!$F:$F,1),""),""),"")</f>
        <v/>
      </c>
      <c r="S19" t="str">
        <f>IF(S$16&lt;&gt;"",IF(S$28&gt;0,IF(S$28&lt;=(S$29*$B19)=TRUE,_xlfn.XLOOKUP($B19,$52:$52,$53:$53)*_xlfn.XLOOKUP(S$16,BKG!$A:$A,BKG!$F:$F,1),""),""),"")</f>
        <v/>
      </c>
      <c r="T19" t="str">
        <f>IF(T$16&lt;&gt;"",IF(T$28&gt;0,IF(T$28&lt;=(T$29*$B19)=TRUE,_xlfn.XLOOKUP($B19,$52:$52,$53:$53)*_xlfn.XLOOKUP(T$16,BKG!$A:$A,BKG!$F:$F,1),""),""),"")</f>
        <v/>
      </c>
      <c r="U19" t="str">
        <f>IF(U$16&lt;&gt;"",IF(U$28&gt;0,IF(U$28&lt;=(U$29*$B19)=TRUE,_xlfn.XLOOKUP($B19,$52:$52,$53:$53)*_xlfn.XLOOKUP(U$16,BKG!$A:$A,BKG!$F:$F,1),""),""),"")</f>
        <v/>
      </c>
      <c r="V19" t="str">
        <f>IF(V$16&lt;&gt;"",IF(V$28&gt;0,IF(V$28&lt;=(V$29*$B19)=TRUE,_xlfn.XLOOKUP($B19,$52:$52,$53:$53)*_xlfn.XLOOKUP(V$16,BKG!$A:$A,BKG!$F:$F,1),""),""),"")</f>
        <v/>
      </c>
      <c r="W19" t="str">
        <f>IF(W$16&lt;&gt;"",IF(W$28&gt;0,IF(W$28&lt;=(W$29*$B19)=TRUE,_xlfn.XLOOKUP($B19,$52:$52,$53:$53)*_xlfn.XLOOKUP(W$16,BKG!$A:$A,BKG!$F:$F,1),""),""),"")</f>
        <v/>
      </c>
      <c r="X19" t="str">
        <f>IF(X$16&lt;&gt;"",IF(X$28&gt;0,IF(X$28&lt;=(X$29*$B19)=TRUE,_xlfn.XLOOKUP($B19,$52:$52,$53:$53)*_xlfn.XLOOKUP(X$16,BKG!$A:$A,BKG!$F:$F,1),""),""),"")</f>
        <v/>
      </c>
      <c r="Y19" t="str">
        <f>IF(Y$16&lt;&gt;"",IF(Y$28&gt;0,IF(Y$28&lt;=(Y$29*$B19)=TRUE,_xlfn.XLOOKUP($B19,$52:$52,$53:$53)*_xlfn.XLOOKUP(Y$16,BKG!$A:$A,BKG!$F:$F,1),""),""),"")</f>
        <v/>
      </c>
      <c r="Z19" t="str">
        <f>IF(Z$16&lt;&gt;"",IF(Z$28&gt;0,IF(Z$28&lt;=(Z$29*$B19)=TRUE,_xlfn.XLOOKUP($B19,$52:$52,$53:$53)*_xlfn.XLOOKUP(Z$16,BKG!$A:$A,BKG!$F:$F,1),""),""),"")</f>
        <v/>
      </c>
      <c r="AA19" t="str">
        <f>IF(AA$16&lt;&gt;"",IF(AA$28&gt;0,IF(AA$28&lt;=(AA$29*$B19)=TRUE,_xlfn.XLOOKUP($B19,$52:$52,$53:$53)*_xlfn.XLOOKUP(AA$16,BKG!$A:$A,BKG!$F:$F,1),""),""),"")</f>
        <v/>
      </c>
      <c r="AB19" t="str">
        <f>IF(AB$16&lt;&gt;"",IF(AB$28&gt;0,IF(AB$28&lt;=(AB$29*$B19)=TRUE,_xlfn.XLOOKUP($B19,$52:$52,$53:$53)*_xlfn.XLOOKUP(AB$16,BKG!$A:$A,BKG!$F:$F,1),""),""),"")</f>
        <v/>
      </c>
      <c r="AC19" t="str">
        <f>IF(AC$16&lt;&gt;"",IF(AC$28&gt;0,IF(AC$28&lt;=(AC$29*$B19)=TRUE,_xlfn.XLOOKUP($B19,$52:$52,$53:$53)*_xlfn.XLOOKUP(AC$16,BKG!$A:$A,BKG!$F:$F,1),""),""),"")</f>
        <v/>
      </c>
      <c r="AD19" t="str">
        <f>IF(AD$16&lt;&gt;"",IF(AD$28&gt;0,IF(AD$28&lt;=(AD$29*$B19)=TRUE,_xlfn.XLOOKUP($B19,$52:$52,$53:$53)*_xlfn.XLOOKUP(AD$16,BKG!$A:$A,BKG!$F:$F,1),""),""),"")</f>
        <v/>
      </c>
      <c r="AE19" t="str">
        <f>IF(AE$16&lt;&gt;"",IF(AE$28&gt;0,IF(AE$28&lt;=(AE$29*$B19)=TRUE,_xlfn.XLOOKUP($B19,$52:$52,$53:$53)*_xlfn.XLOOKUP(AE$16,BKG!$A:$A,BKG!$F:$F,1),""),""),"")</f>
        <v/>
      </c>
      <c r="AF19" t="str">
        <f>IF(AF$16&lt;&gt;"",IF(AF$28&gt;0,IF(AF$28&lt;=(AF$29*$B19)=TRUE,_xlfn.XLOOKUP($B19,$52:$52,$53:$53)*_xlfn.XLOOKUP(AF$16,BKG!$A:$A,BKG!$F:$F,1),""),""),"")</f>
        <v/>
      </c>
      <c r="AG19" t="str">
        <f>IF(AG$16&lt;&gt;"",IF(AG$28&gt;0,IF(AG$28&lt;=(AG$29*$B19)=TRUE,_xlfn.XLOOKUP($B19,$52:$52,$53:$53)*_xlfn.XLOOKUP(AG$16,BKG!$A:$A,BKG!$F:$F,1),""),""),"")</f>
        <v/>
      </c>
      <c r="AH19" t="str">
        <f>IF(AH$16&lt;&gt;"",IF(AH$28&gt;0,IF(AH$28&lt;=(AH$29*$B19)=TRUE,_xlfn.XLOOKUP($B19,$52:$52,$53:$53)*_xlfn.XLOOKUP(AH$16,BKG!$A:$A,BKG!$F:$F,1),""),""),"")</f>
        <v/>
      </c>
    </row>
    <row r="20" spans="1:34">
      <c r="A20" s="19" t="str">
        <f t="shared" ref="A20:A23" si="3">A19</f>
        <v>H1</v>
      </c>
      <c r="B20" s="41">
        <v>0.8</v>
      </c>
      <c r="C20" t="str">
        <f>IF(C$16&lt;&gt;"",IF(C$28&gt;0,IF(C$28&lt;=(C$29*$B20)=TRUE,_xlfn.XLOOKUP($B20,$52:$52,$53:$53)*_xlfn.XLOOKUP(C$16,BKG!$A:$A,BKG!$F:$F,1),""),""),"")</f>
        <v/>
      </c>
      <c r="D20" t="str">
        <f>IF(D$16&lt;&gt;"",IF(D$28&gt;0,IF(D$28&lt;=(D$29*$B20)=TRUE,_xlfn.XLOOKUP($B20,$52:$52,$53:$53)*_xlfn.XLOOKUP(D$16,BKG!$A:$A,BKG!$F:$F,1),""),""),"")</f>
        <v/>
      </c>
      <c r="E20" t="str">
        <f>IF(E$16&lt;&gt;"",IF(E$28&gt;0,IF(E$28&lt;=(E$29*$B20)=TRUE,_xlfn.XLOOKUP($B20,$52:$52,$53:$53)*_xlfn.XLOOKUP(E$16,BKG!$A:$A,BKG!$F:$F,1),""),""),"")</f>
        <v/>
      </c>
      <c r="F20" t="str">
        <f>IF(F$16&lt;&gt;"",IF(F$28&gt;0,IF(F$28&lt;=(F$29*$B20)=TRUE,_xlfn.XLOOKUP($B20,$52:$52,$53:$53)*_xlfn.XLOOKUP(F$16,BKG!$A:$A,BKG!$F:$F,1),""),""),"")</f>
        <v/>
      </c>
      <c r="G20" t="str">
        <f>IF(G$16&lt;&gt;"",IF(G$28&gt;0,IF(G$28&lt;=(G$29*$B20)=TRUE,_xlfn.XLOOKUP($B20,$52:$52,$53:$53)*_xlfn.XLOOKUP(G$16,BKG!$A:$A,BKG!$F:$F,1),""),""),"")</f>
        <v/>
      </c>
      <c r="H20" t="str">
        <f>IF(H$16&lt;&gt;"",IF(H$28&gt;0,IF(H$28&lt;=(H$29*$B20)=TRUE,_xlfn.XLOOKUP($B20,$52:$52,$53:$53)*_xlfn.XLOOKUP(H$16,BKG!$A:$A,BKG!$F:$F,1),""),""),"")</f>
        <v/>
      </c>
      <c r="I20" t="str">
        <f>IF(I$16&lt;&gt;"",IF(I$28&gt;0,IF(I$28&lt;=(I$29*$B20)=TRUE,_xlfn.XLOOKUP($B20,$52:$52,$53:$53)*_xlfn.XLOOKUP(I$16,BKG!$A:$A,BKG!$F:$F,1),""),""),"")</f>
        <v/>
      </c>
      <c r="J20" t="str">
        <f>IF(J$16&lt;&gt;"",IF(J$28&gt;0,IF(J$28&lt;=(J$29*$B20)=TRUE,_xlfn.XLOOKUP($B20,$52:$52,$53:$53)*_xlfn.XLOOKUP(J$16,BKG!$A:$A,BKG!$F:$F,1),""),""),"")</f>
        <v/>
      </c>
      <c r="K20" t="str">
        <f>IF(K$16&lt;&gt;"",IF(K$28&gt;0,IF(K$28&lt;=(K$29*$B20)=TRUE,_xlfn.XLOOKUP($B20,$52:$52,$53:$53)*_xlfn.XLOOKUP(K$16,BKG!$A:$A,BKG!$F:$F,1),""),""),"")</f>
        <v/>
      </c>
      <c r="L20" t="str">
        <f>IF(L$16&lt;&gt;"",IF(L$28&gt;0,IF(L$28&lt;=(L$29*$B20)=TRUE,_xlfn.XLOOKUP($B20,$52:$52,$53:$53)*_xlfn.XLOOKUP(L$16,BKG!$A:$A,BKG!$F:$F,1),""),""),"")</f>
        <v/>
      </c>
      <c r="M20" t="str">
        <f>IF(M$16&lt;&gt;"",IF(M$28&gt;0,IF(M$28&lt;=(M$29*$B20)=TRUE,_xlfn.XLOOKUP($B20,$52:$52,$53:$53)*_xlfn.XLOOKUP(M$16,BKG!$A:$A,BKG!$F:$F,1),""),""),"")</f>
        <v/>
      </c>
      <c r="N20" t="str">
        <f>IF(N$16&lt;&gt;"",IF(N$28&gt;0,IF(N$28&lt;=(N$29*$B20)=TRUE,_xlfn.XLOOKUP($B20,$52:$52,$53:$53)*_xlfn.XLOOKUP(N$16,BKG!$A:$A,BKG!$F:$F,1),""),""),"")</f>
        <v/>
      </c>
      <c r="O20" t="str">
        <f>IF(O$16&lt;&gt;"",IF(O$28&gt;0,IF(O$28&lt;=(O$29*$B20)=TRUE,_xlfn.XLOOKUP($B20,$52:$52,$53:$53)*_xlfn.XLOOKUP(O$16,BKG!$A:$A,BKG!$F:$F,1),""),""),"")</f>
        <v/>
      </c>
      <c r="P20" t="str">
        <f>IF(P$16&lt;&gt;"",IF(P$28&gt;0,IF(P$28&lt;=(P$29*$B20)=TRUE,_xlfn.XLOOKUP($B20,$52:$52,$53:$53)*_xlfn.XLOOKUP(P$16,BKG!$A:$A,BKG!$F:$F,1),""),""),"")</f>
        <v/>
      </c>
      <c r="Q20" t="str">
        <f>IF(Q$16&lt;&gt;"",IF(Q$28&gt;0,IF(Q$28&lt;=(Q$29*$B20)=TRUE,_xlfn.XLOOKUP($B20,$52:$52,$53:$53)*_xlfn.XLOOKUP(Q$16,BKG!$A:$A,BKG!$F:$F,1),""),""),"")</f>
        <v/>
      </c>
      <c r="R20" t="str">
        <f>IF(R$16&lt;&gt;"",IF(R$28&gt;0,IF(R$28&lt;=(R$29*$B20)=TRUE,_xlfn.XLOOKUP($B20,$52:$52,$53:$53)*_xlfn.XLOOKUP(R$16,BKG!$A:$A,BKG!$F:$F,1),""),""),"")</f>
        <v/>
      </c>
      <c r="S20" t="str">
        <f>IF(S$16&lt;&gt;"",IF(S$28&gt;0,IF(S$28&lt;=(S$29*$B20)=TRUE,_xlfn.XLOOKUP($B20,$52:$52,$53:$53)*_xlfn.XLOOKUP(S$16,BKG!$A:$A,BKG!$F:$F,1),""),""),"")</f>
        <v/>
      </c>
      <c r="T20" t="str">
        <f>IF(T$16&lt;&gt;"",IF(T$28&gt;0,IF(T$28&lt;=(T$29*$B20)=TRUE,_xlfn.XLOOKUP($B20,$52:$52,$53:$53)*_xlfn.XLOOKUP(T$16,BKG!$A:$A,BKG!$F:$F,1),""),""),"")</f>
        <v/>
      </c>
      <c r="U20" t="str">
        <f>IF(U$16&lt;&gt;"",IF(U$28&gt;0,IF(U$28&lt;=(U$29*$B20)=TRUE,_xlfn.XLOOKUP($B20,$52:$52,$53:$53)*_xlfn.XLOOKUP(U$16,BKG!$A:$A,BKG!$F:$F,1),""),""),"")</f>
        <v/>
      </c>
      <c r="V20" t="str">
        <f>IF(V$16&lt;&gt;"",IF(V$28&gt;0,IF(V$28&lt;=(V$29*$B20)=TRUE,_xlfn.XLOOKUP($B20,$52:$52,$53:$53)*_xlfn.XLOOKUP(V$16,BKG!$A:$A,BKG!$F:$F,1),""),""),"")</f>
        <v/>
      </c>
      <c r="W20" t="str">
        <f>IF(W$16&lt;&gt;"",IF(W$28&gt;0,IF(W$28&lt;=(W$29*$B20)=TRUE,_xlfn.XLOOKUP($B20,$52:$52,$53:$53)*_xlfn.XLOOKUP(W$16,BKG!$A:$A,BKG!$F:$F,1),""),""),"")</f>
        <v/>
      </c>
      <c r="X20" t="str">
        <f>IF(X$16&lt;&gt;"",IF(X$28&gt;0,IF(X$28&lt;=(X$29*$B20)=TRUE,_xlfn.XLOOKUP($B20,$52:$52,$53:$53)*_xlfn.XLOOKUP(X$16,BKG!$A:$A,BKG!$F:$F,1),""),""),"")</f>
        <v/>
      </c>
      <c r="Y20" t="str">
        <f>IF(Y$16&lt;&gt;"",IF(Y$28&gt;0,IF(Y$28&lt;=(Y$29*$B20)=TRUE,_xlfn.XLOOKUP($B20,$52:$52,$53:$53)*_xlfn.XLOOKUP(Y$16,BKG!$A:$A,BKG!$F:$F,1),""),""),"")</f>
        <v/>
      </c>
      <c r="Z20" t="str">
        <f>IF(Z$16&lt;&gt;"",IF(Z$28&gt;0,IF(Z$28&lt;=(Z$29*$B20)=TRUE,_xlfn.XLOOKUP($B20,$52:$52,$53:$53)*_xlfn.XLOOKUP(Z$16,BKG!$A:$A,BKG!$F:$F,1),""),""),"")</f>
        <v/>
      </c>
      <c r="AA20" t="str">
        <f>IF(AA$16&lt;&gt;"",IF(AA$28&gt;0,IF(AA$28&lt;=(AA$29*$B20)=TRUE,_xlfn.XLOOKUP($B20,$52:$52,$53:$53)*_xlfn.XLOOKUP(AA$16,BKG!$A:$A,BKG!$F:$F,1),""),""),"")</f>
        <v/>
      </c>
      <c r="AB20" t="str">
        <f>IF(AB$16&lt;&gt;"",IF(AB$28&gt;0,IF(AB$28&lt;=(AB$29*$B20)=TRUE,_xlfn.XLOOKUP($B20,$52:$52,$53:$53)*_xlfn.XLOOKUP(AB$16,BKG!$A:$A,BKG!$F:$F,1),""),""),"")</f>
        <v/>
      </c>
      <c r="AC20" t="str">
        <f>IF(AC$16&lt;&gt;"",IF(AC$28&gt;0,IF(AC$28&lt;=(AC$29*$B20)=TRUE,_xlfn.XLOOKUP($B20,$52:$52,$53:$53)*_xlfn.XLOOKUP(AC$16,BKG!$A:$A,BKG!$F:$F,1),""),""),"")</f>
        <v/>
      </c>
      <c r="AD20" t="str">
        <f>IF(AD$16&lt;&gt;"",IF(AD$28&gt;0,IF(AD$28&lt;=(AD$29*$B20)=TRUE,_xlfn.XLOOKUP($B20,$52:$52,$53:$53)*_xlfn.XLOOKUP(AD$16,BKG!$A:$A,BKG!$F:$F,1),""),""),"")</f>
        <v/>
      </c>
      <c r="AE20" t="str">
        <f>IF(AE$16&lt;&gt;"",IF(AE$28&gt;0,IF(AE$28&lt;=(AE$29*$B20)=TRUE,_xlfn.XLOOKUP($B20,$52:$52,$53:$53)*_xlfn.XLOOKUP(AE$16,BKG!$A:$A,BKG!$F:$F,1),""),""),"")</f>
        <v/>
      </c>
      <c r="AF20" t="str">
        <f>IF(AF$16&lt;&gt;"",IF(AF$28&gt;0,IF(AF$28&lt;=(AF$29*$B20)=TRUE,_xlfn.XLOOKUP($B20,$52:$52,$53:$53)*_xlfn.XLOOKUP(AF$16,BKG!$A:$A,BKG!$F:$F,1),""),""),"")</f>
        <v/>
      </c>
      <c r="AG20" t="str">
        <f>IF(AG$16&lt;&gt;"",IF(AG$28&gt;0,IF(AG$28&lt;=(AG$29*$B20)=TRUE,_xlfn.XLOOKUP($B20,$52:$52,$53:$53)*_xlfn.XLOOKUP(AG$16,BKG!$A:$A,BKG!$F:$F,1),""),""),"")</f>
        <v/>
      </c>
      <c r="AH20" t="str">
        <f>IF(AH$16&lt;&gt;"",IF(AH$28&gt;0,IF(AH$28&lt;=(AH$29*$B20)=TRUE,_xlfn.XLOOKUP($B20,$52:$52,$53:$53)*_xlfn.XLOOKUP(AH$16,BKG!$A:$A,BKG!$F:$F,1),""),""),"")</f>
        <v/>
      </c>
    </row>
    <row r="21" spans="1:34">
      <c r="A21" s="19" t="str">
        <f t="shared" si="3"/>
        <v>H1</v>
      </c>
      <c r="B21" s="41">
        <v>0.7</v>
      </c>
      <c r="C21" t="str">
        <f>IF(C$16&lt;&gt;"",IF(C$28&gt;0,IF(C$28&lt;=(C$29*$B21)=TRUE,_xlfn.XLOOKUP($B21,$52:$52,$53:$53)*_xlfn.XLOOKUP(C$16,BKG!$A:$A,BKG!$F:$F,1),""),""),"")</f>
        <v/>
      </c>
      <c r="D21" t="str">
        <f>IF(D$16&lt;&gt;"",IF(D$28&gt;0,IF(D$28&lt;=(D$29*$B21)=TRUE,_xlfn.XLOOKUP($B21,$52:$52,$53:$53)*_xlfn.XLOOKUP(D$16,BKG!$A:$A,BKG!$F:$F,1),""),""),"")</f>
        <v/>
      </c>
      <c r="E21" t="str">
        <f>IF(E$16&lt;&gt;"",IF(E$28&gt;0,IF(E$28&lt;=(E$29*$B21)=TRUE,_xlfn.XLOOKUP($B21,$52:$52,$53:$53)*_xlfn.XLOOKUP(E$16,BKG!$A:$A,BKG!$F:$F,1),""),""),"")</f>
        <v/>
      </c>
      <c r="F21" t="str">
        <f>IF(F$16&lt;&gt;"",IF(F$28&gt;0,IF(F$28&lt;=(F$29*$B21)=TRUE,_xlfn.XLOOKUP($B21,$52:$52,$53:$53)*_xlfn.XLOOKUP(F$16,BKG!$A:$A,BKG!$F:$F,1),""),""),"")</f>
        <v/>
      </c>
      <c r="G21" t="str">
        <f>IF(G$16&lt;&gt;"",IF(G$28&gt;0,IF(G$28&lt;=(G$29*$B21)=TRUE,_xlfn.XLOOKUP($B21,$52:$52,$53:$53)*_xlfn.XLOOKUP(G$16,BKG!$A:$A,BKG!$F:$F,1),""),""),"")</f>
        <v/>
      </c>
      <c r="H21" t="str">
        <f>IF(H$16&lt;&gt;"",IF(H$28&gt;0,IF(H$28&lt;=(H$29*$B21)=TRUE,_xlfn.XLOOKUP($B21,$52:$52,$53:$53)*_xlfn.XLOOKUP(H$16,BKG!$A:$A,BKG!$F:$F,1),""),""),"")</f>
        <v/>
      </c>
      <c r="I21" t="str">
        <f>IF(I$16&lt;&gt;"",IF(I$28&gt;0,IF(I$28&lt;=(I$29*$B21)=TRUE,_xlfn.XLOOKUP($B21,$52:$52,$53:$53)*_xlfn.XLOOKUP(I$16,BKG!$A:$A,BKG!$F:$F,1),""),""),"")</f>
        <v/>
      </c>
      <c r="J21" t="str">
        <f>IF(J$16&lt;&gt;"",IF(J$28&gt;0,IF(J$28&lt;=(J$29*$B21)=TRUE,_xlfn.XLOOKUP($B21,$52:$52,$53:$53)*_xlfn.XLOOKUP(J$16,BKG!$A:$A,BKG!$F:$F,1),""),""),"")</f>
        <v/>
      </c>
      <c r="K21" t="str">
        <f>IF(K$16&lt;&gt;"",IF(K$28&gt;0,IF(K$28&lt;=(K$29*$B21)=TRUE,_xlfn.XLOOKUP($B21,$52:$52,$53:$53)*_xlfn.XLOOKUP(K$16,BKG!$A:$A,BKG!$F:$F,1),""),""),"")</f>
        <v/>
      </c>
      <c r="L21" t="str">
        <f>IF(L$16&lt;&gt;"",IF(L$28&gt;0,IF(L$28&lt;=(L$29*$B21)=TRUE,_xlfn.XLOOKUP($B21,$52:$52,$53:$53)*_xlfn.XLOOKUP(L$16,BKG!$A:$A,BKG!$F:$F,1),""),""),"")</f>
        <v/>
      </c>
      <c r="M21" t="str">
        <f>IF(M$16&lt;&gt;"",IF(M$28&gt;0,IF(M$28&lt;=(M$29*$B21)=TRUE,_xlfn.XLOOKUP($B21,$52:$52,$53:$53)*_xlfn.XLOOKUP(M$16,BKG!$A:$A,BKG!$F:$F,1),""),""),"")</f>
        <v/>
      </c>
      <c r="N21" t="str">
        <f>IF(N$16&lt;&gt;"",IF(N$28&gt;0,IF(N$28&lt;=(N$29*$B21)=TRUE,_xlfn.XLOOKUP($B21,$52:$52,$53:$53)*_xlfn.XLOOKUP(N$16,BKG!$A:$A,BKG!$F:$F,1),""),""),"")</f>
        <v/>
      </c>
      <c r="O21" t="str">
        <f>IF(O$16&lt;&gt;"",IF(O$28&gt;0,IF(O$28&lt;=(O$29*$B21)=TRUE,_xlfn.XLOOKUP($B21,$52:$52,$53:$53)*_xlfn.XLOOKUP(O$16,BKG!$A:$A,BKG!$F:$F,1),""),""),"")</f>
        <v/>
      </c>
      <c r="P21" t="str">
        <f>IF(P$16&lt;&gt;"",IF(P$28&gt;0,IF(P$28&lt;=(P$29*$B21)=TRUE,_xlfn.XLOOKUP($B21,$52:$52,$53:$53)*_xlfn.XLOOKUP(P$16,BKG!$A:$A,BKG!$F:$F,1),""),""),"")</f>
        <v/>
      </c>
      <c r="Q21" t="str">
        <f>IF(Q$16&lt;&gt;"",IF(Q$28&gt;0,IF(Q$28&lt;=(Q$29*$B21)=TRUE,_xlfn.XLOOKUP($B21,$52:$52,$53:$53)*_xlfn.XLOOKUP(Q$16,BKG!$A:$A,BKG!$F:$F,1),""),""),"")</f>
        <v/>
      </c>
      <c r="R21" t="str">
        <f>IF(R$16&lt;&gt;"",IF(R$28&gt;0,IF(R$28&lt;=(R$29*$B21)=TRUE,_xlfn.XLOOKUP($B21,$52:$52,$53:$53)*_xlfn.XLOOKUP(R$16,BKG!$A:$A,BKG!$F:$F,1),""),""),"")</f>
        <v/>
      </c>
      <c r="S21" t="str">
        <f>IF(S$16&lt;&gt;"",IF(S$28&gt;0,IF(S$28&lt;=(S$29*$B21)=TRUE,_xlfn.XLOOKUP($B21,$52:$52,$53:$53)*_xlfn.XLOOKUP(S$16,BKG!$A:$A,BKG!$F:$F,1),""),""),"")</f>
        <v/>
      </c>
      <c r="T21" t="str">
        <f>IF(T$16&lt;&gt;"",IF(T$28&gt;0,IF(T$28&lt;=(T$29*$B21)=TRUE,_xlfn.XLOOKUP($B21,$52:$52,$53:$53)*_xlfn.XLOOKUP(T$16,BKG!$A:$A,BKG!$F:$F,1),""),""),"")</f>
        <v/>
      </c>
      <c r="U21" t="str">
        <f>IF(U$16&lt;&gt;"",IF(U$28&gt;0,IF(U$28&lt;=(U$29*$B21)=TRUE,_xlfn.XLOOKUP($B21,$52:$52,$53:$53)*_xlfn.XLOOKUP(U$16,BKG!$A:$A,BKG!$F:$F,1),""),""),"")</f>
        <v/>
      </c>
      <c r="V21" t="str">
        <f>IF(V$16&lt;&gt;"",IF(V$28&gt;0,IF(V$28&lt;=(V$29*$B21)=TRUE,_xlfn.XLOOKUP($B21,$52:$52,$53:$53)*_xlfn.XLOOKUP(V$16,BKG!$A:$A,BKG!$F:$F,1),""),""),"")</f>
        <v/>
      </c>
      <c r="W21" t="str">
        <f>IF(W$16&lt;&gt;"",IF(W$28&gt;0,IF(W$28&lt;=(W$29*$B21)=TRUE,_xlfn.XLOOKUP($B21,$52:$52,$53:$53)*_xlfn.XLOOKUP(W$16,BKG!$A:$A,BKG!$F:$F,1),""),""),"")</f>
        <v/>
      </c>
      <c r="X21" t="str">
        <f>IF(X$16&lt;&gt;"",IF(X$28&gt;0,IF(X$28&lt;=(X$29*$B21)=TRUE,_xlfn.XLOOKUP($B21,$52:$52,$53:$53)*_xlfn.XLOOKUP(X$16,BKG!$A:$A,BKG!$F:$F,1),""),""),"")</f>
        <v/>
      </c>
      <c r="Y21" t="str">
        <f>IF(Y$16&lt;&gt;"",IF(Y$28&gt;0,IF(Y$28&lt;=(Y$29*$B21)=TRUE,_xlfn.XLOOKUP($B21,$52:$52,$53:$53)*_xlfn.XLOOKUP(Y$16,BKG!$A:$A,BKG!$F:$F,1),""),""),"")</f>
        <v/>
      </c>
      <c r="Z21" t="str">
        <f>IF(Z$16&lt;&gt;"",IF(Z$28&gt;0,IF(Z$28&lt;=(Z$29*$B21)=TRUE,_xlfn.XLOOKUP($B21,$52:$52,$53:$53)*_xlfn.XLOOKUP(Z$16,BKG!$A:$A,BKG!$F:$F,1),""),""),"")</f>
        <v/>
      </c>
      <c r="AA21" t="str">
        <f>IF(AA$16&lt;&gt;"",IF(AA$28&gt;0,IF(AA$28&lt;=(AA$29*$B21)=TRUE,_xlfn.XLOOKUP($B21,$52:$52,$53:$53)*_xlfn.XLOOKUP(AA$16,BKG!$A:$A,BKG!$F:$F,1),""),""),"")</f>
        <v/>
      </c>
      <c r="AB21" t="str">
        <f>IF(AB$16&lt;&gt;"",IF(AB$28&gt;0,IF(AB$28&lt;=(AB$29*$B21)=TRUE,_xlfn.XLOOKUP($B21,$52:$52,$53:$53)*_xlfn.XLOOKUP(AB$16,BKG!$A:$A,BKG!$F:$F,1),""),""),"")</f>
        <v/>
      </c>
      <c r="AC21" t="str">
        <f>IF(AC$16&lt;&gt;"",IF(AC$28&gt;0,IF(AC$28&lt;=(AC$29*$B21)=TRUE,_xlfn.XLOOKUP($B21,$52:$52,$53:$53)*_xlfn.XLOOKUP(AC$16,BKG!$A:$A,BKG!$F:$F,1),""),""),"")</f>
        <v/>
      </c>
      <c r="AD21" t="str">
        <f>IF(AD$16&lt;&gt;"",IF(AD$28&gt;0,IF(AD$28&lt;=(AD$29*$B21)=TRUE,_xlfn.XLOOKUP($B21,$52:$52,$53:$53)*_xlfn.XLOOKUP(AD$16,BKG!$A:$A,BKG!$F:$F,1),""),""),"")</f>
        <v/>
      </c>
      <c r="AE21" t="str">
        <f>IF(AE$16&lt;&gt;"",IF(AE$28&gt;0,IF(AE$28&lt;=(AE$29*$B21)=TRUE,_xlfn.XLOOKUP($B21,$52:$52,$53:$53)*_xlfn.XLOOKUP(AE$16,BKG!$A:$A,BKG!$F:$F,1),""),""),"")</f>
        <v/>
      </c>
      <c r="AF21" t="str">
        <f>IF(AF$16&lt;&gt;"",IF(AF$28&gt;0,IF(AF$28&lt;=(AF$29*$B21)=TRUE,_xlfn.XLOOKUP($B21,$52:$52,$53:$53)*_xlfn.XLOOKUP(AF$16,BKG!$A:$A,BKG!$F:$F,1),""),""),"")</f>
        <v/>
      </c>
      <c r="AG21" t="str">
        <f>IF(AG$16&lt;&gt;"",IF(AG$28&gt;0,IF(AG$28&lt;=(AG$29*$B21)=TRUE,_xlfn.XLOOKUP($B21,$52:$52,$53:$53)*_xlfn.XLOOKUP(AG$16,BKG!$A:$A,BKG!$F:$F,1),""),""),"")</f>
        <v/>
      </c>
      <c r="AH21" t="str">
        <f>IF(AH$16&lt;&gt;"",IF(AH$28&gt;0,IF(AH$28&lt;=(AH$29*$B21)=TRUE,_xlfn.XLOOKUP($B21,$52:$52,$53:$53)*_xlfn.XLOOKUP(AH$16,BKG!$A:$A,BKG!$F:$F,1),""),""),"")</f>
        <v/>
      </c>
    </row>
    <row r="22" spans="1:34">
      <c r="A22" s="19" t="str">
        <f t="shared" si="3"/>
        <v>H1</v>
      </c>
      <c r="B22" s="41">
        <v>0.6</v>
      </c>
      <c r="C22" t="str">
        <f>IF(C$16&lt;&gt;"",IF(C$28&gt;0,IF(C$28&lt;=(C$29*$B22)=TRUE,_xlfn.XLOOKUP($B22,$52:$52,$53:$53)*_xlfn.XLOOKUP(C$16,BKG!$A:$A,BKG!$F:$F,1),""),""),"")</f>
        <v/>
      </c>
      <c r="D22" t="str">
        <f>IF(D$16&lt;&gt;"",IF(D$28&gt;0,IF(D$28&lt;=(D$29*$B22)=TRUE,_xlfn.XLOOKUP($B22,$52:$52,$53:$53)*_xlfn.XLOOKUP(D$16,BKG!$A:$A,BKG!$F:$F,1),""),""),"")</f>
        <v/>
      </c>
      <c r="E22" t="str">
        <f>IF(E$16&lt;&gt;"",IF(E$28&gt;0,IF(E$28&lt;=(E$29*$B22)=TRUE,_xlfn.XLOOKUP($B22,$52:$52,$53:$53)*_xlfn.XLOOKUP(E$16,BKG!$A:$A,BKG!$F:$F,1),""),""),"")</f>
        <v/>
      </c>
      <c r="F22" t="str">
        <f>IF(F$16&lt;&gt;"",IF(F$28&gt;0,IF(F$28&lt;=(F$29*$B22)=TRUE,_xlfn.XLOOKUP($B22,$52:$52,$53:$53)*_xlfn.XLOOKUP(F$16,BKG!$A:$A,BKG!$F:$F,1),""),""),"")</f>
        <v/>
      </c>
      <c r="G22" t="str">
        <f>IF(G$16&lt;&gt;"",IF(G$28&gt;0,IF(G$28&lt;=(G$29*$B22)=TRUE,_xlfn.XLOOKUP($B22,$52:$52,$53:$53)*_xlfn.XLOOKUP(G$16,BKG!$A:$A,BKG!$F:$F,1),""),""),"")</f>
        <v/>
      </c>
      <c r="H22" t="str">
        <f>IF(H$16&lt;&gt;"",IF(H$28&gt;0,IF(H$28&lt;=(H$29*$B22)=TRUE,_xlfn.XLOOKUP($B22,$52:$52,$53:$53)*_xlfn.XLOOKUP(H$16,BKG!$A:$A,BKG!$F:$F,1),""),""),"")</f>
        <v/>
      </c>
      <c r="I22" t="str">
        <f>IF(I$16&lt;&gt;"",IF(I$28&gt;0,IF(I$28&lt;=(I$29*$B22)=TRUE,_xlfn.XLOOKUP($B22,$52:$52,$53:$53)*_xlfn.XLOOKUP(I$16,BKG!$A:$A,BKG!$F:$F,1),""),""),"")</f>
        <v/>
      </c>
      <c r="J22" t="str">
        <f>IF(J$16&lt;&gt;"",IF(J$28&gt;0,IF(J$28&lt;=(J$29*$B22)=TRUE,_xlfn.XLOOKUP($B22,$52:$52,$53:$53)*_xlfn.XLOOKUP(J$16,BKG!$A:$A,BKG!$F:$F,1),""),""),"")</f>
        <v/>
      </c>
      <c r="K22" t="str">
        <f>IF(K$16&lt;&gt;"",IF(K$28&gt;0,IF(K$28&lt;=(K$29*$B22)=TRUE,_xlfn.XLOOKUP($B22,$52:$52,$53:$53)*_xlfn.XLOOKUP(K$16,BKG!$A:$A,BKG!$F:$F,1),""),""),"")</f>
        <v/>
      </c>
      <c r="L22" t="str">
        <f>IF(L$16&lt;&gt;"",IF(L$28&gt;0,IF(L$28&lt;=(L$29*$B22)=TRUE,_xlfn.XLOOKUP($B22,$52:$52,$53:$53)*_xlfn.XLOOKUP(L$16,BKG!$A:$A,BKG!$F:$F,1),""),""),"")</f>
        <v/>
      </c>
      <c r="M22" t="str">
        <f>IF(M$16&lt;&gt;"",IF(M$28&gt;0,IF(M$28&lt;=(M$29*$B22)=TRUE,_xlfn.XLOOKUP($B22,$52:$52,$53:$53)*_xlfn.XLOOKUP(M$16,BKG!$A:$A,BKG!$F:$F,1),""),""),"")</f>
        <v/>
      </c>
      <c r="N22" t="str">
        <f>IF(N$16&lt;&gt;"",IF(N$28&gt;0,IF(N$28&lt;=(N$29*$B22)=TRUE,_xlfn.XLOOKUP($B22,$52:$52,$53:$53)*_xlfn.XLOOKUP(N$16,BKG!$A:$A,BKG!$F:$F,1),""),""),"")</f>
        <v/>
      </c>
      <c r="O22" t="str">
        <f>IF(O$16&lt;&gt;"",IF(O$28&gt;0,IF(O$28&lt;=(O$29*$B22)=TRUE,_xlfn.XLOOKUP($B22,$52:$52,$53:$53)*_xlfn.XLOOKUP(O$16,BKG!$A:$A,BKG!$F:$F,1),""),""),"")</f>
        <v/>
      </c>
      <c r="P22" t="str">
        <f>IF(P$16&lt;&gt;"",IF(P$28&gt;0,IF(P$28&lt;=(P$29*$B22)=TRUE,_xlfn.XLOOKUP($B22,$52:$52,$53:$53)*_xlfn.XLOOKUP(P$16,BKG!$A:$A,BKG!$F:$F,1),""),""),"")</f>
        <v/>
      </c>
      <c r="Q22" t="str">
        <f>IF(Q$16&lt;&gt;"",IF(Q$28&gt;0,IF(Q$28&lt;=(Q$29*$B22)=TRUE,_xlfn.XLOOKUP($B22,$52:$52,$53:$53)*_xlfn.XLOOKUP(Q$16,BKG!$A:$A,BKG!$F:$F,1),""),""),"")</f>
        <v/>
      </c>
      <c r="R22" t="str">
        <f>IF(R$16&lt;&gt;"",IF(R$28&gt;0,IF(R$28&lt;=(R$29*$B22)=TRUE,_xlfn.XLOOKUP($B22,$52:$52,$53:$53)*_xlfn.XLOOKUP(R$16,BKG!$A:$A,BKG!$F:$F,1),""),""),"")</f>
        <v/>
      </c>
      <c r="S22" t="str">
        <f>IF(S$16&lt;&gt;"",IF(S$28&gt;0,IF(S$28&lt;=(S$29*$B22)=TRUE,_xlfn.XLOOKUP($B22,$52:$52,$53:$53)*_xlfn.XLOOKUP(S$16,BKG!$A:$A,BKG!$F:$F,1),""),""),"")</f>
        <v/>
      </c>
      <c r="T22" t="str">
        <f>IF(T$16&lt;&gt;"",IF(T$28&gt;0,IF(T$28&lt;=(T$29*$B22)=TRUE,_xlfn.XLOOKUP($B22,$52:$52,$53:$53)*_xlfn.XLOOKUP(T$16,BKG!$A:$A,BKG!$F:$F,1),""),""),"")</f>
        <v/>
      </c>
      <c r="U22" t="str">
        <f>IF(U$16&lt;&gt;"",IF(U$28&gt;0,IF(U$28&lt;=(U$29*$B22)=TRUE,_xlfn.XLOOKUP($B22,$52:$52,$53:$53)*_xlfn.XLOOKUP(U$16,BKG!$A:$A,BKG!$F:$F,1),""),""),"")</f>
        <v/>
      </c>
      <c r="V22" t="str">
        <f>IF(V$16&lt;&gt;"",IF(V$28&gt;0,IF(V$28&lt;=(V$29*$B22)=TRUE,_xlfn.XLOOKUP($B22,$52:$52,$53:$53)*_xlfn.XLOOKUP(V$16,BKG!$A:$A,BKG!$F:$F,1),""),""),"")</f>
        <v/>
      </c>
      <c r="W22" t="str">
        <f>IF(W$16&lt;&gt;"",IF(W$28&gt;0,IF(W$28&lt;=(W$29*$B22)=TRUE,_xlfn.XLOOKUP($B22,$52:$52,$53:$53)*_xlfn.XLOOKUP(W$16,BKG!$A:$A,BKG!$F:$F,1),""),""),"")</f>
        <v/>
      </c>
      <c r="X22" t="str">
        <f>IF(X$16&lt;&gt;"",IF(X$28&gt;0,IF(X$28&lt;=(X$29*$B22)=TRUE,_xlfn.XLOOKUP($B22,$52:$52,$53:$53)*_xlfn.XLOOKUP(X$16,BKG!$A:$A,BKG!$F:$F,1),""),""),"")</f>
        <v/>
      </c>
      <c r="Y22" t="str">
        <f>IF(Y$16&lt;&gt;"",IF(Y$28&gt;0,IF(Y$28&lt;=(Y$29*$B22)=TRUE,_xlfn.XLOOKUP($B22,$52:$52,$53:$53)*_xlfn.XLOOKUP(Y$16,BKG!$A:$A,BKG!$F:$F,1),""),""),"")</f>
        <v/>
      </c>
      <c r="Z22" t="str">
        <f>IF(Z$16&lt;&gt;"",IF(Z$28&gt;0,IF(Z$28&lt;=(Z$29*$B22)=TRUE,_xlfn.XLOOKUP($B22,$52:$52,$53:$53)*_xlfn.XLOOKUP(Z$16,BKG!$A:$A,BKG!$F:$F,1),""),""),"")</f>
        <v/>
      </c>
      <c r="AA22" t="str">
        <f>IF(AA$16&lt;&gt;"",IF(AA$28&gt;0,IF(AA$28&lt;=(AA$29*$B22)=TRUE,_xlfn.XLOOKUP($B22,$52:$52,$53:$53)*_xlfn.XLOOKUP(AA$16,BKG!$A:$A,BKG!$F:$F,1),""),""),"")</f>
        <v/>
      </c>
      <c r="AB22" t="str">
        <f>IF(AB$16&lt;&gt;"",IF(AB$28&gt;0,IF(AB$28&lt;=(AB$29*$B22)=TRUE,_xlfn.XLOOKUP($B22,$52:$52,$53:$53)*_xlfn.XLOOKUP(AB$16,BKG!$A:$A,BKG!$F:$F,1),""),""),"")</f>
        <v/>
      </c>
      <c r="AC22" t="str">
        <f>IF(AC$16&lt;&gt;"",IF(AC$28&gt;0,IF(AC$28&lt;=(AC$29*$B22)=TRUE,_xlfn.XLOOKUP($B22,$52:$52,$53:$53)*_xlfn.XLOOKUP(AC$16,BKG!$A:$A,BKG!$F:$F,1),""),""),"")</f>
        <v/>
      </c>
      <c r="AD22" t="str">
        <f>IF(AD$16&lt;&gt;"",IF(AD$28&gt;0,IF(AD$28&lt;=(AD$29*$B22)=TRUE,_xlfn.XLOOKUP($B22,$52:$52,$53:$53)*_xlfn.XLOOKUP(AD$16,BKG!$A:$A,BKG!$F:$F,1),""),""),"")</f>
        <v/>
      </c>
      <c r="AE22" t="str">
        <f>IF(AE$16&lt;&gt;"",IF(AE$28&gt;0,IF(AE$28&lt;=(AE$29*$B22)=TRUE,_xlfn.XLOOKUP($B22,$52:$52,$53:$53)*_xlfn.XLOOKUP(AE$16,BKG!$A:$A,BKG!$F:$F,1),""),""),"")</f>
        <v/>
      </c>
      <c r="AF22" t="str">
        <f>IF(AF$16&lt;&gt;"",IF(AF$28&gt;0,IF(AF$28&lt;=(AF$29*$B22)=TRUE,_xlfn.XLOOKUP($B22,$52:$52,$53:$53)*_xlfn.XLOOKUP(AF$16,BKG!$A:$A,BKG!$F:$F,1),""),""),"")</f>
        <v/>
      </c>
      <c r="AG22" t="str">
        <f>IF(AG$16&lt;&gt;"",IF(AG$28&gt;0,IF(AG$28&lt;=(AG$29*$B22)=TRUE,_xlfn.XLOOKUP($B22,$52:$52,$53:$53)*_xlfn.XLOOKUP(AG$16,BKG!$A:$A,BKG!$F:$F,1),""),""),"")</f>
        <v/>
      </c>
      <c r="AH22" t="str">
        <f>IF(AH$16&lt;&gt;"",IF(AH$28&gt;0,IF(AH$28&lt;=(AH$29*$B22)=TRUE,_xlfn.XLOOKUP($B22,$52:$52,$53:$53)*_xlfn.XLOOKUP(AH$16,BKG!$A:$A,BKG!$F:$F,1),""),""),"")</f>
        <v/>
      </c>
    </row>
    <row r="23" spans="1:34" s="6" customFormat="1">
      <c r="A23" s="20" t="str">
        <f t="shared" si="3"/>
        <v>H1</v>
      </c>
      <c r="B23" s="42">
        <v>0.5</v>
      </c>
      <c r="C23" s="6" t="str">
        <f>IF(C$16&lt;&gt;"",IF(C$28&gt;0,IF(C$28&lt;=(C$29*$B23)=TRUE,_xlfn.XLOOKUP($B23,$52:$52,$53:$53)*_xlfn.XLOOKUP(C$16,BKG!$A:$A,BKG!$F:$F,1),""),""),"")</f>
        <v/>
      </c>
      <c r="D23" s="6" t="str">
        <f>IF(D$16&lt;&gt;"",IF(D$28&gt;0,IF(D$28&lt;=(D$29*$B23)=TRUE,_xlfn.XLOOKUP($B23,$52:$52,$53:$53)*_xlfn.XLOOKUP(D$16,BKG!$A:$A,BKG!$F:$F,1),""),""),"")</f>
        <v/>
      </c>
      <c r="E23" s="6" t="str">
        <f>IF(E$16&lt;&gt;"",IF(E$28&gt;0,IF(E$28&lt;=(E$29*$B23)=TRUE,_xlfn.XLOOKUP($B23,$52:$52,$53:$53)*_xlfn.XLOOKUP(E$16,BKG!$A:$A,BKG!$F:$F,1),""),""),"")</f>
        <v/>
      </c>
      <c r="F23" s="6" t="str">
        <f>IF(F$16&lt;&gt;"",IF(F$28&gt;0,IF(F$28&lt;=(F$29*$B23)=TRUE,_xlfn.XLOOKUP($B23,$52:$52,$53:$53)*_xlfn.XLOOKUP(F$16,BKG!$A:$A,BKG!$F:$F,1),""),""),"")</f>
        <v/>
      </c>
      <c r="G23" s="6" t="str">
        <f>IF(G$16&lt;&gt;"",IF(G$28&gt;0,IF(G$28&lt;=(G$29*$B23)=TRUE,_xlfn.XLOOKUP($B23,$52:$52,$53:$53)*_xlfn.XLOOKUP(G$16,BKG!$A:$A,BKG!$F:$F,1),""),""),"")</f>
        <v/>
      </c>
      <c r="H23" s="6" t="str">
        <f>IF(H$16&lt;&gt;"",IF(H$28&gt;0,IF(H$28&lt;=(H$29*$B23)=TRUE,_xlfn.XLOOKUP($B23,$52:$52,$53:$53)*_xlfn.XLOOKUP(H$16,BKG!$A:$A,BKG!$F:$F,1),""),""),"")</f>
        <v/>
      </c>
      <c r="I23" s="6" t="str">
        <f>IF(I$16&lt;&gt;"",IF(I$28&gt;0,IF(I$28&lt;=(I$29*$B23)=TRUE,_xlfn.XLOOKUP($B23,$52:$52,$53:$53)*_xlfn.XLOOKUP(I$16,BKG!$A:$A,BKG!$F:$F,1),""),""),"")</f>
        <v/>
      </c>
      <c r="J23" s="6" t="str">
        <f>IF(J$16&lt;&gt;"",IF(J$28&gt;0,IF(J$28&lt;=(J$29*$B23)=TRUE,_xlfn.XLOOKUP($B23,$52:$52,$53:$53)*_xlfn.XLOOKUP(J$16,BKG!$A:$A,BKG!$F:$F,1),""),""),"")</f>
        <v/>
      </c>
      <c r="K23" s="6" t="str">
        <f>IF(K$16&lt;&gt;"",IF(K$28&gt;0,IF(K$28&lt;=(K$29*$B23)=TRUE,_xlfn.XLOOKUP($B23,$52:$52,$53:$53)*_xlfn.XLOOKUP(K$16,BKG!$A:$A,BKG!$F:$F,1),""),""),"")</f>
        <v/>
      </c>
      <c r="L23" s="6" t="str">
        <f>IF(L$16&lt;&gt;"",IF(L$28&gt;0,IF(L$28&lt;=(L$29*$B23)=TRUE,_xlfn.XLOOKUP($B23,$52:$52,$53:$53)*_xlfn.XLOOKUP(L$16,BKG!$A:$A,BKG!$F:$F,1),""),""),"")</f>
        <v/>
      </c>
      <c r="M23" s="6" t="str">
        <f>IF(M$16&lt;&gt;"",IF(M$28&gt;0,IF(M$28&lt;=(M$29*$B23)=TRUE,_xlfn.XLOOKUP($B23,$52:$52,$53:$53)*_xlfn.XLOOKUP(M$16,BKG!$A:$A,BKG!$F:$F,1),""),""),"")</f>
        <v/>
      </c>
      <c r="N23" s="6" t="str">
        <f>IF(N$16&lt;&gt;"",IF(N$28&gt;0,IF(N$28&lt;=(N$29*$B23)=TRUE,_xlfn.XLOOKUP($B23,$52:$52,$53:$53)*_xlfn.XLOOKUP(N$16,BKG!$A:$A,BKG!$F:$F,1),""),""),"")</f>
        <v/>
      </c>
      <c r="O23" s="6" t="str">
        <f>IF(O$16&lt;&gt;"",IF(O$28&gt;0,IF(O$28&lt;=(O$29*$B23)=TRUE,_xlfn.XLOOKUP($B23,$52:$52,$53:$53)*_xlfn.XLOOKUP(O$16,BKG!$A:$A,BKG!$F:$F,1),""),""),"")</f>
        <v/>
      </c>
      <c r="P23" s="6" t="str">
        <f>IF(P$16&lt;&gt;"",IF(P$28&gt;0,IF(P$28&lt;=(P$29*$B23)=TRUE,_xlfn.XLOOKUP($B23,$52:$52,$53:$53)*_xlfn.XLOOKUP(P$16,BKG!$A:$A,BKG!$F:$F,1),""),""),"")</f>
        <v/>
      </c>
      <c r="Q23" s="6" t="str">
        <f>IF(Q$16&lt;&gt;"",IF(Q$28&gt;0,IF(Q$28&lt;=(Q$29*$B23)=TRUE,_xlfn.XLOOKUP($B23,$52:$52,$53:$53)*_xlfn.XLOOKUP(Q$16,BKG!$A:$A,BKG!$F:$F,1),""),""),"")</f>
        <v/>
      </c>
      <c r="R23" s="6" t="str">
        <f>IF(R$16&lt;&gt;"",IF(R$28&gt;0,IF(R$28&lt;=(R$29*$B23)=TRUE,_xlfn.XLOOKUP($B23,$52:$52,$53:$53)*_xlfn.XLOOKUP(R$16,BKG!$A:$A,BKG!$F:$F,1),""),""),"")</f>
        <v/>
      </c>
      <c r="S23" s="6" t="str">
        <f>IF(S$16&lt;&gt;"",IF(S$28&gt;0,IF(S$28&lt;=(S$29*$B23)=TRUE,_xlfn.XLOOKUP($B23,$52:$52,$53:$53)*_xlfn.XLOOKUP(S$16,BKG!$A:$A,BKG!$F:$F,1),""),""),"")</f>
        <v/>
      </c>
      <c r="T23" s="6" t="str">
        <f>IF(T$16&lt;&gt;"",IF(T$28&gt;0,IF(T$28&lt;=(T$29*$B23)=TRUE,_xlfn.XLOOKUP($B23,$52:$52,$53:$53)*_xlfn.XLOOKUP(T$16,BKG!$A:$A,BKG!$F:$F,1),""),""),"")</f>
        <v/>
      </c>
      <c r="U23" s="6" t="str">
        <f>IF(U$16&lt;&gt;"",IF(U$28&gt;0,IF(U$28&lt;=(U$29*$B23)=TRUE,_xlfn.XLOOKUP($B23,$52:$52,$53:$53)*_xlfn.XLOOKUP(U$16,BKG!$A:$A,BKG!$F:$F,1),""),""),"")</f>
        <v/>
      </c>
      <c r="V23" s="6" t="str">
        <f>IF(V$16&lt;&gt;"",IF(V$28&gt;0,IF(V$28&lt;=(V$29*$B23)=TRUE,_xlfn.XLOOKUP($B23,$52:$52,$53:$53)*_xlfn.XLOOKUP(V$16,BKG!$A:$A,BKG!$F:$F,1),""),""),"")</f>
        <v/>
      </c>
      <c r="W23" s="6" t="str">
        <f>IF(W$16&lt;&gt;"",IF(W$28&gt;0,IF(W$28&lt;=(W$29*$B23)=TRUE,_xlfn.XLOOKUP($B23,$52:$52,$53:$53)*_xlfn.XLOOKUP(W$16,BKG!$A:$A,BKG!$F:$F,1),""),""),"")</f>
        <v/>
      </c>
      <c r="X23" s="6" t="str">
        <f>IF(X$16&lt;&gt;"",IF(X$28&gt;0,IF(X$28&lt;=(X$29*$B23)=TRUE,_xlfn.XLOOKUP($B23,$52:$52,$53:$53)*_xlfn.XLOOKUP(X$16,BKG!$A:$A,BKG!$F:$F,1),""),""),"")</f>
        <v/>
      </c>
      <c r="Y23" s="6" t="str">
        <f>IF(Y$16&lt;&gt;"",IF(Y$28&gt;0,IF(Y$28&lt;=(Y$29*$B23)=TRUE,_xlfn.XLOOKUP($B23,$52:$52,$53:$53)*_xlfn.XLOOKUP(Y$16,BKG!$A:$A,BKG!$F:$F,1),""),""),"")</f>
        <v/>
      </c>
      <c r="Z23" s="6" t="str">
        <f>IF(Z$16&lt;&gt;"",IF(Z$28&gt;0,IF(Z$28&lt;=(Z$29*$B23)=TRUE,_xlfn.XLOOKUP($B23,$52:$52,$53:$53)*_xlfn.XLOOKUP(Z$16,BKG!$A:$A,BKG!$F:$F,1),""),""),"")</f>
        <v/>
      </c>
      <c r="AA23" s="6" t="str">
        <f>IF(AA$16&lt;&gt;"",IF(AA$28&gt;0,IF(AA$28&lt;=(AA$29*$B23)=TRUE,_xlfn.XLOOKUP($B23,$52:$52,$53:$53)*_xlfn.XLOOKUP(AA$16,BKG!$A:$A,BKG!$F:$F,1),""),""),"")</f>
        <v/>
      </c>
      <c r="AB23" s="6" t="str">
        <f>IF(AB$16&lt;&gt;"",IF(AB$28&gt;0,IF(AB$28&lt;=(AB$29*$B23)=TRUE,_xlfn.XLOOKUP($B23,$52:$52,$53:$53)*_xlfn.XLOOKUP(AB$16,BKG!$A:$A,BKG!$F:$F,1),""),""),"")</f>
        <v/>
      </c>
      <c r="AC23" s="6" t="str">
        <f>IF(AC$16&lt;&gt;"",IF(AC$28&gt;0,IF(AC$28&lt;=(AC$29*$B23)=TRUE,_xlfn.XLOOKUP($B23,$52:$52,$53:$53)*_xlfn.XLOOKUP(AC$16,BKG!$A:$A,BKG!$F:$F,1),""),""),"")</f>
        <v/>
      </c>
      <c r="AD23" s="6" t="str">
        <f>IF(AD$16&lt;&gt;"",IF(AD$28&gt;0,IF(AD$28&lt;=(AD$29*$B23)=TRUE,_xlfn.XLOOKUP($B23,$52:$52,$53:$53)*_xlfn.XLOOKUP(AD$16,BKG!$A:$A,BKG!$F:$F,1),""),""),"")</f>
        <v/>
      </c>
      <c r="AE23" s="6" t="str">
        <f>IF(AE$16&lt;&gt;"",IF(AE$28&gt;0,IF(AE$28&lt;=(AE$29*$B23)=TRUE,_xlfn.XLOOKUP($B23,$52:$52,$53:$53)*_xlfn.XLOOKUP(AE$16,BKG!$A:$A,BKG!$F:$F,1),""),""),"")</f>
        <v/>
      </c>
      <c r="AF23" s="6" t="str">
        <f>IF(AF$16&lt;&gt;"",IF(AF$28&gt;0,IF(AF$28&lt;=(AF$29*$B23)=TRUE,_xlfn.XLOOKUP($B23,$52:$52,$53:$53)*_xlfn.XLOOKUP(AF$16,BKG!$A:$A,BKG!$F:$F,1),""),""),"")</f>
        <v/>
      </c>
      <c r="AG23" s="6" t="str">
        <f>IF(AG$16&lt;&gt;"",IF(AG$28&gt;0,IF(AG$28&lt;=(AG$29*$B23)=TRUE,_xlfn.XLOOKUP($B23,$52:$52,$53:$53)*_xlfn.XLOOKUP(AG$16,BKG!$A:$A,BKG!$F:$F,1),""),""),"")</f>
        <v/>
      </c>
      <c r="AH23" s="6" t="str">
        <f>IF(AH$16&lt;&gt;"",IF(AH$28&gt;0,IF(AH$28&lt;=(AH$29*$B23)=TRUE,_xlfn.XLOOKUP($B23,$52:$52,$53:$53)*_xlfn.XLOOKUP(AH$16,BKG!$A:$A,BKG!$F:$F,1),""),""),"")</f>
        <v/>
      </c>
    </row>
    <row r="24" spans="1:34" s="16" customFormat="1" ht="3.75" customHeight="1">
      <c r="A24" s="15"/>
    </row>
    <row r="25" spans="1:34" s="26" customFormat="1">
      <c r="A25" s="24" t="s">
        <v>90</v>
      </c>
      <c r="B25" s="25"/>
      <c r="C25" s="26">
        <f>MAX(C18:C23)</f>
        <v>0</v>
      </c>
      <c r="D25" s="26">
        <f t="shared" ref="D25:AG25" si="4">MAX(D18:D23)</f>
        <v>0</v>
      </c>
      <c r="E25" s="26">
        <f t="shared" si="4"/>
        <v>0</v>
      </c>
      <c r="F25" s="26">
        <f t="shared" si="4"/>
        <v>0</v>
      </c>
      <c r="G25" s="26">
        <f t="shared" si="4"/>
        <v>0</v>
      </c>
      <c r="H25" s="26">
        <f t="shared" si="4"/>
        <v>0</v>
      </c>
      <c r="I25" s="26">
        <f t="shared" si="4"/>
        <v>0</v>
      </c>
      <c r="J25" s="26">
        <f t="shared" si="4"/>
        <v>0</v>
      </c>
      <c r="K25" s="26">
        <f t="shared" si="4"/>
        <v>0</v>
      </c>
      <c r="L25" s="26">
        <f t="shared" si="4"/>
        <v>0</v>
      </c>
      <c r="M25" s="26">
        <f t="shared" si="4"/>
        <v>0</v>
      </c>
      <c r="N25" s="26">
        <f t="shared" si="4"/>
        <v>0</v>
      </c>
      <c r="O25" s="26">
        <f t="shared" si="4"/>
        <v>0</v>
      </c>
      <c r="P25" s="26">
        <f t="shared" si="4"/>
        <v>0</v>
      </c>
      <c r="Q25" s="26">
        <f t="shared" si="4"/>
        <v>0</v>
      </c>
      <c r="R25" s="26">
        <f t="shared" si="4"/>
        <v>0</v>
      </c>
      <c r="S25" s="26">
        <f t="shared" si="4"/>
        <v>0</v>
      </c>
      <c r="T25" s="26">
        <f t="shared" si="4"/>
        <v>0</v>
      </c>
      <c r="U25" s="26">
        <f t="shared" si="4"/>
        <v>0</v>
      </c>
      <c r="V25" s="26">
        <f t="shared" si="4"/>
        <v>0</v>
      </c>
      <c r="W25" s="26">
        <f t="shared" si="4"/>
        <v>0</v>
      </c>
      <c r="X25" s="26">
        <f t="shared" si="4"/>
        <v>0</v>
      </c>
      <c r="Y25" s="26">
        <f t="shared" si="4"/>
        <v>0</v>
      </c>
      <c r="Z25" s="26">
        <f t="shared" si="4"/>
        <v>0</v>
      </c>
      <c r="AA25" s="26">
        <f t="shared" si="4"/>
        <v>0</v>
      </c>
      <c r="AB25" s="26">
        <f t="shared" si="4"/>
        <v>0</v>
      </c>
      <c r="AC25" s="26">
        <f t="shared" si="4"/>
        <v>0</v>
      </c>
      <c r="AD25" s="26">
        <f t="shared" si="4"/>
        <v>0</v>
      </c>
      <c r="AE25" s="26">
        <f t="shared" si="4"/>
        <v>0</v>
      </c>
      <c r="AF25" s="26">
        <f t="shared" si="4"/>
        <v>0</v>
      </c>
      <c r="AG25" s="26">
        <f t="shared" si="4"/>
        <v>0</v>
      </c>
      <c r="AH25" s="26">
        <f t="shared" ref="AH25" si="5">MAX(AH18:AH23)</f>
        <v>0</v>
      </c>
    </row>
    <row r="26" spans="1:34">
      <c r="A26" s="27" t="s">
        <v>78</v>
      </c>
      <c r="B26" s="87">
        <f>SUM(C25:AS25)</f>
        <v>0</v>
      </c>
      <c r="C26" t="s">
        <v>91</v>
      </c>
    </row>
    <row r="27" spans="1:34" s="16" customFormat="1" ht="3.75" customHeight="1">
      <c r="A27" s="15"/>
    </row>
    <row r="28" spans="1:34" s="3" customFormat="1">
      <c r="C28" s="3">
        <f>IF(C$1&lt;&gt;"",INDEX('Invoer RG'!$1:$1048576,MATCH('Herhaalbaarheid RG'!$A18,'Invoer RG'!$A:$A,0),MATCH('Herhaalbaarheid RG'!C$1,'Invoer RG'!$2:$2,0)),"")</f>
        <v>0</v>
      </c>
      <c r="D28" s="3">
        <f>IF(D$1&lt;&gt;"",INDEX('Invoer RG'!$1:$1048576,MATCH('Herhaalbaarheid RG'!$A18,'Invoer RG'!$A:$A,0),MATCH('Herhaalbaarheid RG'!D$1,'Invoer RG'!$2:$2,0)),"")</f>
        <v>0</v>
      </c>
      <c r="E28" s="3">
        <f>IF(E$1&lt;&gt;"",INDEX('Invoer RG'!$1:$1048576,MATCH('Herhaalbaarheid RG'!$A18,'Invoer RG'!$A:$A,0),MATCH('Herhaalbaarheid RG'!E$1,'Invoer RG'!$2:$2,0)),"")</f>
        <v>0</v>
      </c>
      <c r="F28" s="3">
        <f>IF(F$1&lt;&gt;"",INDEX('Invoer RG'!$1:$1048576,MATCH('Herhaalbaarheid RG'!$A18,'Invoer RG'!$A:$A,0),MATCH('Herhaalbaarheid RG'!F$1,'Invoer RG'!$2:$2,0)),"")</f>
        <v>0</v>
      </c>
      <c r="G28" s="3">
        <f>IF(G$1&lt;&gt;"",INDEX('Invoer RG'!$1:$1048576,MATCH('Herhaalbaarheid RG'!$A18,'Invoer RG'!$A:$A,0),MATCH('Herhaalbaarheid RG'!G$1,'Invoer RG'!$2:$2,0)),"")</f>
        <v>0</v>
      </c>
      <c r="H28" s="3">
        <f>IF(H$1&lt;&gt;"",INDEX('Invoer RG'!$1:$1048576,MATCH('Herhaalbaarheid RG'!$A18,'Invoer RG'!$A:$A,0),MATCH('Herhaalbaarheid RG'!H$1,'Invoer RG'!$2:$2,0)),"")</f>
        <v>0</v>
      </c>
      <c r="I28" s="3">
        <f>IF(I$1&lt;&gt;"",INDEX('Invoer RG'!$1:$1048576,MATCH('Herhaalbaarheid RG'!$A18,'Invoer RG'!$A:$A,0),MATCH('Herhaalbaarheid RG'!I$1,'Invoer RG'!$2:$2,0)),"")</f>
        <v>0</v>
      </c>
      <c r="J28" s="3">
        <f>IF(J$1&lt;&gt;"",INDEX('Invoer RG'!$1:$1048576,MATCH('Herhaalbaarheid RG'!$A18,'Invoer RG'!$A:$A,0),MATCH('Herhaalbaarheid RG'!J$1,'Invoer RG'!$2:$2,0)),"")</f>
        <v>0</v>
      </c>
      <c r="K28" s="3">
        <f>IF(K$1&lt;&gt;"",INDEX('Invoer RG'!$1:$1048576,MATCH('Herhaalbaarheid RG'!$A18,'Invoer RG'!$A:$A,0),MATCH('Herhaalbaarheid RG'!K$1,'Invoer RG'!$2:$2,0)),"")</f>
        <v>0</v>
      </c>
      <c r="L28" s="3">
        <f>IF(L$1&lt;&gt;"",INDEX('Invoer RG'!$1:$1048576,MATCH('Herhaalbaarheid RG'!$A18,'Invoer RG'!$A:$A,0),MATCH('Herhaalbaarheid RG'!L$1,'Invoer RG'!$2:$2,0)),"")</f>
        <v>0</v>
      </c>
      <c r="M28" s="3">
        <f>IF(M$1&lt;&gt;"",INDEX('Invoer RG'!$1:$1048576,MATCH('Herhaalbaarheid RG'!$A18,'Invoer RG'!$A:$A,0),MATCH('Herhaalbaarheid RG'!M$1,'Invoer RG'!$2:$2,0)),"")</f>
        <v>0</v>
      </c>
      <c r="N28" s="3">
        <f>IF(N$1&lt;&gt;"",INDEX('Invoer RG'!$1:$1048576,MATCH('Herhaalbaarheid RG'!$A18,'Invoer RG'!$A:$A,0),MATCH('Herhaalbaarheid RG'!N$1,'Invoer RG'!$2:$2,0)),"")</f>
        <v>0</v>
      </c>
      <c r="O28" s="3">
        <f>IF(O$1&lt;&gt;"",INDEX('Invoer RG'!$1:$1048576,MATCH('Herhaalbaarheid RG'!$A18,'Invoer RG'!$A:$A,0),MATCH('Herhaalbaarheid RG'!O$1,'Invoer RG'!$2:$2,0)),"")</f>
        <v>0</v>
      </c>
      <c r="P28" s="3">
        <f>IF(P$1&lt;&gt;"",INDEX('Invoer RG'!$1:$1048576,MATCH('Herhaalbaarheid RG'!$A18,'Invoer RG'!$A:$A,0),MATCH('Herhaalbaarheid RG'!P$1,'Invoer RG'!$2:$2,0)),"")</f>
        <v>0</v>
      </c>
      <c r="Q28" s="3">
        <f>IF(Q$1&lt;&gt;"",INDEX('Invoer RG'!$1:$1048576,MATCH('Herhaalbaarheid RG'!$A18,'Invoer RG'!$A:$A,0),MATCH('Herhaalbaarheid RG'!Q$1,'Invoer RG'!$2:$2,0)),"")</f>
        <v>0</v>
      </c>
      <c r="R28" s="3">
        <f>IF(R$1&lt;&gt;"",INDEX('Invoer RG'!$1:$1048576,MATCH('Herhaalbaarheid RG'!$A18,'Invoer RG'!$A:$A,0),MATCH('Herhaalbaarheid RG'!R$1,'Invoer RG'!$2:$2,0)),"")</f>
        <v>0</v>
      </c>
      <c r="S28" s="3">
        <f>IF(S$1&lt;&gt;"",INDEX('Invoer RG'!$1:$1048576,MATCH('Herhaalbaarheid RG'!$A18,'Invoer RG'!$A:$A,0),MATCH('Herhaalbaarheid RG'!S$1,'Invoer RG'!$2:$2,0)),"")</f>
        <v>0</v>
      </c>
      <c r="T28" s="3">
        <f>IF(T$1&lt;&gt;"",INDEX('Invoer RG'!$1:$1048576,MATCH('Herhaalbaarheid RG'!$A18,'Invoer RG'!$A:$A,0),MATCH('Herhaalbaarheid RG'!T$1,'Invoer RG'!$2:$2,0)),"")</f>
        <v>0</v>
      </c>
      <c r="U28" s="3">
        <f>IF(U$1&lt;&gt;"",INDEX('Invoer RG'!$1:$1048576,MATCH('Herhaalbaarheid RG'!$A18,'Invoer RG'!$A:$A,0),MATCH('Herhaalbaarheid RG'!U$1,'Invoer RG'!$2:$2,0)),"")</f>
        <v>0</v>
      </c>
      <c r="V28" s="3">
        <f>IF(V$1&lt;&gt;"",INDEX('Invoer RG'!$1:$1048576,MATCH('Herhaalbaarheid RG'!$A18,'Invoer RG'!$A:$A,0),MATCH('Herhaalbaarheid RG'!V$1,'Invoer RG'!$2:$2,0)),"")</f>
        <v>0</v>
      </c>
      <c r="W28" s="3">
        <f>IF(W$1&lt;&gt;"",INDEX('Invoer RG'!$1:$1048576,MATCH('Herhaalbaarheid RG'!$A18,'Invoer RG'!$A:$A,0),MATCH('Herhaalbaarheid RG'!W$1,'Invoer RG'!$2:$2,0)),"")</f>
        <v>0</v>
      </c>
      <c r="X28" s="3">
        <f>IF(X$1&lt;&gt;"",INDEX('Invoer RG'!$1:$1048576,MATCH('Herhaalbaarheid RG'!$A18,'Invoer RG'!$A:$A,0),MATCH('Herhaalbaarheid RG'!X$1,'Invoer RG'!$2:$2,0)),"")</f>
        <v>0</v>
      </c>
      <c r="Y28" s="3">
        <f>IF(Y$1&lt;&gt;"",INDEX('Invoer RG'!$1:$1048576,MATCH('Herhaalbaarheid RG'!$A18,'Invoer RG'!$A:$A,0),MATCH('Herhaalbaarheid RG'!Y$1,'Invoer RG'!$2:$2,0)),"")</f>
        <v>0</v>
      </c>
      <c r="Z28" s="3">
        <f>IF(Z$1&lt;&gt;"",INDEX('Invoer RG'!$1:$1048576,MATCH('Herhaalbaarheid RG'!$A18,'Invoer RG'!$A:$A,0),MATCH('Herhaalbaarheid RG'!Z$1,'Invoer RG'!$2:$2,0)),"")</f>
        <v>0</v>
      </c>
      <c r="AA28" s="3">
        <f>IF(AA$1&lt;&gt;"",INDEX('Invoer RG'!$1:$1048576,MATCH('Herhaalbaarheid RG'!$A18,'Invoer RG'!$A:$A,0),MATCH('Herhaalbaarheid RG'!AA$1,'Invoer RG'!$2:$2,0)),"")</f>
        <v>0</v>
      </c>
      <c r="AB28" s="3">
        <f>IF(AB$1&lt;&gt;"",INDEX('Invoer RG'!$1:$1048576,MATCH('Herhaalbaarheid RG'!$A18,'Invoer RG'!$A:$A,0),MATCH('Herhaalbaarheid RG'!AB$1,'Invoer RG'!$2:$2,0)),"")</f>
        <v>0</v>
      </c>
      <c r="AC28" s="3">
        <f>IF(AC$1&lt;&gt;"",INDEX('Invoer RG'!$1:$1048576,MATCH('Herhaalbaarheid RG'!$A18,'Invoer RG'!$A:$A,0),MATCH('Herhaalbaarheid RG'!AC$1,'Invoer RG'!$2:$2,0)),"")</f>
        <v>0</v>
      </c>
      <c r="AD28" s="3">
        <f>IF(AD$1&lt;&gt;"",INDEX('Invoer RG'!$1:$1048576,MATCH('Herhaalbaarheid RG'!$A18,'Invoer RG'!$A:$A,0),MATCH('Herhaalbaarheid RG'!AD$1,'Invoer RG'!$2:$2,0)),"")</f>
        <v>0</v>
      </c>
      <c r="AE28" s="3">
        <f>IF(AE$1&lt;&gt;"",INDEX('Invoer RG'!$1:$1048576,MATCH('Herhaalbaarheid RG'!$A18,'Invoer RG'!$A:$A,0),MATCH('Herhaalbaarheid RG'!AE$1,'Invoer RG'!$2:$2,0)),"")</f>
        <v>0</v>
      </c>
      <c r="AF28" s="3">
        <f>IF(AF$1&lt;&gt;"",INDEX('Invoer RG'!$1:$1048576,MATCH('Herhaalbaarheid RG'!$A18,'Invoer RG'!$A:$A,0),MATCH('Herhaalbaarheid RG'!AF$1,'Invoer RG'!$2:$2,0)),"")</f>
        <v>0</v>
      </c>
      <c r="AG28" s="3">
        <f>IF(AG$1&lt;&gt;"",INDEX('Invoer RG'!$1:$1048576,MATCH('Herhaalbaarheid RG'!$A18,'Invoer RG'!$A:$A,0),MATCH('Herhaalbaarheid RG'!AG$1,'Invoer RG'!$2:$2,0)),"")</f>
        <v>0</v>
      </c>
      <c r="AH28" s="3">
        <f>IF(AH$1&lt;&gt;"",INDEX('Invoer RG'!$1:$1048576,MATCH('Herhaalbaarheid RG'!$A18,'Invoer RG'!$A:$A,0),MATCH('Herhaalbaarheid RG'!AH$1,'Invoer RG'!$2:$2,0)),"")</f>
        <v>0</v>
      </c>
    </row>
    <row r="29" spans="1:34" s="3" customFormat="1">
      <c r="C29" s="3">
        <f>_xlfn.XLOOKUP(C$1,BKG!$A:$A,BKG!$D:$D)</f>
        <v>3.0000000000000003E-4</v>
      </c>
      <c r="D29" s="3">
        <f>_xlfn.XLOOKUP(D$1,BKG!$A:$A,BKG!$D:$D)</f>
        <v>0.1</v>
      </c>
      <c r="E29" s="3">
        <f>_xlfn.XLOOKUP(E$1,BKG!$A:$A,BKG!$D:$D)</f>
        <v>0.01</v>
      </c>
      <c r="F29" s="3">
        <f>_xlfn.XLOOKUP(F$1,BKG!$A:$A,BKG!$D:$D)</f>
        <v>0.1</v>
      </c>
      <c r="G29" s="3">
        <f>_xlfn.XLOOKUP(G$1,BKG!$A:$A,BKG!$D:$D)</f>
        <v>0.05</v>
      </c>
      <c r="H29" s="3">
        <f>_xlfn.XLOOKUP(H$1,BKG!$A:$A,BKG!$D:$D)</f>
        <v>3.0000000000000001E-3</v>
      </c>
      <c r="I29" s="3">
        <f>_xlfn.XLOOKUP(I$1,BKG!$A:$A,BKG!$D:$D)</f>
        <v>0.05</v>
      </c>
      <c r="J29" s="3">
        <f>_xlfn.XLOOKUP(J$1,BKG!$A:$A,BKG!$D:$D)</f>
        <v>1</v>
      </c>
      <c r="K29" s="3">
        <f>_xlfn.XLOOKUP(K$1,BKG!$A:$A,BKG!$D:$D)</f>
        <v>2.4000000000000002E-3</v>
      </c>
      <c r="L29" s="3">
        <f>_xlfn.XLOOKUP(L$1,BKG!$A:$A,BKG!$D:$D)</f>
        <v>6.6699999999999997E-3</v>
      </c>
      <c r="M29" s="3">
        <f>_xlfn.XLOOKUP(M$1,BKG!$A:$A,BKG!$D:$D)</f>
        <v>0.01</v>
      </c>
      <c r="N29" s="3">
        <f>_xlfn.XLOOKUP(N$1,BKG!$A:$A,BKG!$D:$D)</f>
        <v>0.01</v>
      </c>
      <c r="O29" s="3">
        <f>_xlfn.XLOOKUP(O$1,BKG!$A:$A,BKG!$D:$D)</f>
        <v>0.5</v>
      </c>
      <c r="P29" s="3">
        <f>_xlfn.XLOOKUP(P$1,BKG!$A:$A,BKG!$D:$D)</f>
        <v>2.5000000000000001E-3</v>
      </c>
      <c r="Q29" s="3">
        <f>_xlfn.XLOOKUP(Q$1,BKG!$A:$A,BKG!$D:$D)</f>
        <v>0.01</v>
      </c>
      <c r="R29" s="3">
        <f>_xlfn.XLOOKUP(R$1,BKG!$A:$A,BKG!$D:$D)</f>
        <v>0.1</v>
      </c>
      <c r="S29" s="3">
        <f>_xlfn.XLOOKUP(S$1,BKG!$A:$A,BKG!$D:$D)</f>
        <v>0.1</v>
      </c>
      <c r="T29" s="3">
        <f>_xlfn.XLOOKUP(T$1,BKG!$A:$A,BKG!$D:$D)</f>
        <v>0.01</v>
      </c>
      <c r="U29" s="3">
        <f>_xlfn.XLOOKUP(U$1,BKG!$A:$A,BKG!$D:$D)</f>
        <v>0.03</v>
      </c>
      <c r="V29" s="3">
        <f>_xlfn.XLOOKUP(V$1,BKG!$A:$A,BKG!$D:$D)</f>
        <v>1</v>
      </c>
      <c r="W29" s="3">
        <f>_xlfn.XLOOKUP(W$1,BKG!$A:$A,BKG!$D:$D)</f>
        <v>0.01</v>
      </c>
      <c r="X29" s="3">
        <f>_xlfn.XLOOKUP(X$1,BKG!$A:$A,BKG!$D:$D)</f>
        <v>0.01</v>
      </c>
      <c r="Y29" s="3">
        <f>_xlfn.XLOOKUP(Y$1,BKG!$A:$A,BKG!$D:$D)</f>
        <v>0.02</v>
      </c>
      <c r="Z29" s="3">
        <f>_xlfn.XLOOKUP(Z$1,BKG!$A:$A,BKG!$D:$D)</f>
        <v>2.5000000000000001E-3</v>
      </c>
      <c r="AA29" s="3">
        <f>_xlfn.XLOOKUP(AA$1,BKG!$A:$A,BKG!$D:$D)</f>
        <v>0.02</v>
      </c>
      <c r="AB29" s="3">
        <f>_xlfn.XLOOKUP(AB$1,BKG!$A:$A,BKG!$D:$D)</f>
        <v>0.03</v>
      </c>
      <c r="AC29" s="3">
        <f>_xlfn.XLOOKUP(AC$1,BKG!$A:$A,BKG!$D:$D)</f>
        <v>0.2</v>
      </c>
      <c r="AD29" s="3">
        <f>_xlfn.XLOOKUP(AD$1,BKG!$A:$A,BKG!$D:$D)</f>
        <v>0.01</v>
      </c>
      <c r="AE29" s="3">
        <f>_xlfn.XLOOKUP(AE$1,BKG!$A:$A,BKG!$D:$D)</f>
        <v>1.7000000000000001E-3</v>
      </c>
      <c r="AF29" s="3">
        <f>_xlfn.XLOOKUP(AF$1,BKG!$A:$A,BKG!$D:$D)</f>
        <v>6.0000000000000001E-3</v>
      </c>
      <c r="AG29" s="3">
        <f>_xlfn.XLOOKUP(AG$1,BKG!$A:$A,BKG!$D:$D)</f>
        <v>0.01</v>
      </c>
      <c r="AH29" s="3">
        <f>_xlfn.XLOOKUP(AH$1,BKG!$A:$A,BKG!$D:$D)</f>
        <v>0.1</v>
      </c>
    </row>
    <row r="31" spans="1:34" s="18" customFormat="1">
      <c r="A31" s="51"/>
      <c r="B31" s="84" t="s">
        <v>4</v>
      </c>
      <c r="C31" s="18" t="str">
        <f>IF(BKG!M$1&lt;&gt;"",BKG!M$1,"")</f>
        <v>Ag</v>
      </c>
      <c r="D31" s="18" t="str">
        <f>IF(BKG!N$1&lt;&gt;"",BKG!N$1,"")</f>
        <v>Al</v>
      </c>
      <c r="E31" s="18" t="str">
        <f>IF(BKG!O$1&lt;&gt;"",BKG!O$1,"")</f>
        <v>As</v>
      </c>
      <c r="F31" s="18" t="str">
        <f>IF(BKG!P$1&lt;&gt;"",BKG!P$1,"")</f>
        <v>B</v>
      </c>
      <c r="G31" s="18" t="str">
        <f>IF(BKG!Q$1&lt;&gt;"",BKG!Q$1,"")</f>
        <v>Ba</v>
      </c>
      <c r="H31" s="18" t="str">
        <f>IF(BKG!R$1&lt;&gt;"",BKG!R$1,"")</f>
        <v>Be</v>
      </c>
      <c r="I31" s="18" t="str">
        <f>IF(BKG!S$1&lt;&gt;"",BKG!S$1,"")</f>
        <v>Bi</v>
      </c>
      <c r="J31" s="18" t="str">
        <f>IF(BKG!T$1&lt;&gt;"",BKG!T$1,"")</f>
        <v>Ca</v>
      </c>
      <c r="K31" s="18" t="str">
        <f>IF(BKG!U$1&lt;&gt;"",BKG!U$1,"")</f>
        <v>Cd</v>
      </c>
      <c r="L31" s="18" t="str">
        <f>IF(BKG!V$1&lt;&gt;"",BKG!V$1,"")</f>
        <v>Co</v>
      </c>
      <c r="M31" s="18" t="str">
        <f>IF(BKG!W$1&lt;&gt;"",BKG!W$1,"")</f>
        <v>Cr</v>
      </c>
      <c r="N31" s="18" t="str">
        <f>IF(BKG!X$1&lt;&gt;"",BKG!X$1,"")</f>
        <v>Cu</v>
      </c>
      <c r="O31" s="18" t="str">
        <f>IF(BKG!Y$1&lt;&gt;"",BKG!Y$1,"")</f>
        <v>Fe</v>
      </c>
      <c r="P31" s="18" t="str">
        <f>IF(BKG!Z$1&lt;&gt;"",BKG!Z$1,"")</f>
        <v>Hg</v>
      </c>
      <c r="Q31" s="18" t="str">
        <f>IF(BKG!AA$1&lt;&gt;"",BKG!AA$1,"")</f>
        <v>La</v>
      </c>
      <c r="R31" s="18" t="str">
        <f>IF(BKG!AB$1&lt;&gt;"",BKG!AB$1,"")</f>
        <v>Li</v>
      </c>
      <c r="S31" s="18" t="str">
        <f>IF(BKG!AC$1&lt;&gt;"",BKG!AC$1,"")</f>
        <v>Mg</v>
      </c>
      <c r="T31" s="18" t="str">
        <f>IF(BKG!AD$1&lt;&gt;"",BKG!AD$1,"")</f>
        <v>Mn</v>
      </c>
      <c r="U31" s="18" t="str">
        <f>IF(BKG!AE$1&lt;&gt;"",BKG!AE$1,"")</f>
        <v>Mo</v>
      </c>
      <c r="V31" s="18" t="str">
        <f>IF(BKG!AF$1&lt;&gt;"",BKG!AF$1,"")</f>
        <v>Na</v>
      </c>
      <c r="W31" s="18" t="str">
        <f>IF(BKG!AG$1&lt;&gt;"",BKG!AG$1,"")</f>
        <v>Ni</v>
      </c>
      <c r="X31" s="18" t="str">
        <f>IF(BKG!AH$1&lt;&gt;"",BKG!AH$1,"")</f>
        <v>Pb</v>
      </c>
      <c r="Y31" s="18" t="str">
        <f>IF(BKG!AI$1&lt;&gt;"",BKG!AI$1,"")</f>
        <v>Sb</v>
      </c>
      <c r="Z31" s="18" t="str">
        <f>IF(BKG!AJ$1&lt;&gt;"",BKG!AJ$1,"")</f>
        <v>Se</v>
      </c>
      <c r="AA31" s="18" t="str">
        <f>IF(BKG!AK$1&lt;&gt;"",BKG!AK$1,"")</f>
        <v>Sn</v>
      </c>
      <c r="AB31" s="18" t="str">
        <f>IF(BKG!AL$1&lt;&gt;"",BKG!AL$1,"")</f>
        <v>Sr</v>
      </c>
      <c r="AC31" s="18" t="str">
        <f>IF(BKG!AM$1&lt;&gt;"",BKG!AM$1,"")</f>
        <v>Te</v>
      </c>
      <c r="AD31" s="18" t="str">
        <f>IF(BKG!AN$1&lt;&gt;"",BKG!AN$1,"")</f>
        <v>Th</v>
      </c>
      <c r="AE31" s="18" t="str">
        <f>IF(BKG!AO$1&lt;&gt;"",BKG!AO$1,"")</f>
        <v>Tl</v>
      </c>
      <c r="AF31" s="18" t="str">
        <f>IF(BKG!AP$1&lt;&gt;"",BKG!AP$1,"")</f>
        <v>U</v>
      </c>
      <c r="AG31" s="18" t="str">
        <f>IF(BKG!AQ$1&lt;&gt;"",BKG!AQ$1,"")</f>
        <v>V</v>
      </c>
      <c r="AH31" s="18" t="str">
        <f>IF(BKG!AR$1&lt;&gt;"",BKG!AR$1,"")</f>
        <v>Zn</v>
      </c>
    </row>
    <row r="32" spans="1:34" s="33" customFormat="1">
      <c r="A32" s="85" t="s">
        <v>88</v>
      </c>
      <c r="B32" s="39" t="s">
        <v>89</v>
      </c>
      <c r="C32" s="33" t="str">
        <f>IF(_xlfn.XLOOKUP(C$1,BKG!$A:$A,BKG!$B:$B)=0,"",_xlfn.XLOOKUP(C$1,BKG!$A:$A,BKG!$B:$B))</f>
        <v>Zilver</v>
      </c>
      <c r="D32" s="33" t="str">
        <f>IF(_xlfn.XLOOKUP(D$1,BKG!$A:$A,BKG!$B:$B)=0,"",_xlfn.XLOOKUP(D$1,BKG!$A:$A,BKG!$B:$B))</f>
        <v>Aluminium</v>
      </c>
      <c r="E32" s="33" t="str">
        <f>IF(_xlfn.XLOOKUP(E$1,BKG!$A:$A,BKG!$B:$B)=0,"",_xlfn.XLOOKUP(E$1,BKG!$A:$A,BKG!$B:$B))</f>
        <v>Arseen</v>
      </c>
      <c r="F32" s="33" t="str">
        <f>IF(_xlfn.XLOOKUP(F$1,BKG!$A:$A,BKG!$B:$B)=0,"",_xlfn.XLOOKUP(F$1,BKG!$A:$A,BKG!$B:$B))</f>
        <v>Boor</v>
      </c>
      <c r="G32" s="33" t="str">
        <f>IF(_xlfn.XLOOKUP(G$1,BKG!$A:$A,BKG!$B:$B)=0,"",_xlfn.XLOOKUP(G$1,BKG!$A:$A,BKG!$B:$B))</f>
        <v>Barium</v>
      </c>
      <c r="H32" s="33" t="str">
        <f>IF(_xlfn.XLOOKUP(H$1,BKG!$A:$A,BKG!$B:$B)=0,"",_xlfn.XLOOKUP(H$1,BKG!$A:$A,BKG!$B:$B))</f>
        <v>Beryllium</v>
      </c>
      <c r="I32" s="33" t="str">
        <f>IF(_xlfn.XLOOKUP(I$1,BKG!$A:$A,BKG!$B:$B)=0,"",_xlfn.XLOOKUP(I$1,BKG!$A:$A,BKG!$B:$B))</f>
        <v>Bismuth</v>
      </c>
      <c r="J32" s="33" t="str">
        <f>IF(_xlfn.XLOOKUP(J$1,BKG!$A:$A,BKG!$B:$B)=0,"",_xlfn.XLOOKUP(J$1,BKG!$A:$A,BKG!$B:$B))</f>
        <v>Calcium</v>
      </c>
      <c r="K32" s="33" t="str">
        <f>IF(_xlfn.XLOOKUP(K$1,BKG!$A:$A,BKG!$B:$B)=0,"",_xlfn.XLOOKUP(K$1,BKG!$A:$A,BKG!$B:$B))</f>
        <v>Cadmium</v>
      </c>
      <c r="L32" s="33" t="str">
        <f>IF(_xlfn.XLOOKUP(L$1,BKG!$A:$A,BKG!$B:$B)=0,"",_xlfn.XLOOKUP(L$1,BKG!$A:$A,BKG!$B:$B))</f>
        <v>Kobalt</v>
      </c>
      <c r="M32" s="33" t="str">
        <f>IF(_xlfn.XLOOKUP(M$1,BKG!$A:$A,BKG!$B:$B)=0,"",_xlfn.XLOOKUP(M$1,BKG!$A:$A,BKG!$B:$B))</f>
        <v>Chroom</v>
      </c>
      <c r="N32" s="33" t="str">
        <f>IF(_xlfn.XLOOKUP(N$1,BKG!$A:$A,BKG!$B:$B)=0,"",_xlfn.XLOOKUP(N$1,BKG!$A:$A,BKG!$B:$B))</f>
        <v>Koper</v>
      </c>
      <c r="O32" s="33" t="str">
        <f>IF(_xlfn.XLOOKUP(O$1,BKG!$A:$A,BKG!$B:$B)=0,"",_xlfn.XLOOKUP(O$1,BKG!$A:$A,BKG!$B:$B))</f>
        <v>IJzer</v>
      </c>
      <c r="P32" s="33" t="str">
        <f>IF(_xlfn.XLOOKUP(P$1,BKG!$A:$A,BKG!$B:$B)=0,"",_xlfn.XLOOKUP(P$1,BKG!$A:$A,BKG!$B:$B))</f>
        <v>Kwik</v>
      </c>
      <c r="Q32" s="33" t="str">
        <f>IF(_xlfn.XLOOKUP(Q$1,BKG!$A:$A,BKG!$B:$B)=0,"",_xlfn.XLOOKUP(Q$1,BKG!$A:$A,BKG!$B:$B))</f>
        <v>Lanthaan</v>
      </c>
      <c r="R32" s="33" t="str">
        <f>IF(_xlfn.XLOOKUP(R$1,BKG!$A:$A,BKG!$B:$B)=0,"",_xlfn.XLOOKUP(R$1,BKG!$A:$A,BKG!$B:$B))</f>
        <v>Lithium</v>
      </c>
      <c r="S32" s="33" t="str">
        <f>IF(_xlfn.XLOOKUP(S$1,BKG!$A:$A,BKG!$B:$B)=0,"",_xlfn.XLOOKUP(S$1,BKG!$A:$A,BKG!$B:$B))</f>
        <v>Magnesium</v>
      </c>
      <c r="T32" s="33" t="str">
        <f>IF(_xlfn.XLOOKUP(T$1,BKG!$A:$A,BKG!$B:$B)=0,"",_xlfn.XLOOKUP(T$1,BKG!$A:$A,BKG!$B:$B))</f>
        <v>Mangaan</v>
      </c>
      <c r="U32" s="33" t="str">
        <f>IF(_xlfn.XLOOKUP(U$1,BKG!$A:$A,BKG!$B:$B)=0,"",_xlfn.XLOOKUP(U$1,BKG!$A:$A,BKG!$B:$B))</f>
        <v>Molybdeen</v>
      </c>
      <c r="V32" s="33" t="str">
        <f>IF(_xlfn.XLOOKUP(V$1,BKG!$A:$A,BKG!$B:$B)=0,"",_xlfn.XLOOKUP(V$1,BKG!$A:$A,BKG!$B:$B))</f>
        <v>Natrium</v>
      </c>
      <c r="W32" s="33" t="str">
        <f>IF(_xlfn.XLOOKUP(W$1,BKG!$A:$A,BKG!$B:$B)=0,"",_xlfn.XLOOKUP(W$1,BKG!$A:$A,BKG!$B:$B))</f>
        <v>Nikkel</v>
      </c>
      <c r="X32" s="33" t="str">
        <f>IF(_xlfn.XLOOKUP(X$1,BKG!$A:$A,BKG!$B:$B)=0,"",_xlfn.XLOOKUP(X$1,BKG!$A:$A,BKG!$B:$B))</f>
        <v>Lood</v>
      </c>
      <c r="Y32" s="33" t="str">
        <f>IF(_xlfn.XLOOKUP(Y$1,BKG!$A:$A,BKG!$B:$B)=0,"",_xlfn.XLOOKUP(Y$1,BKG!$A:$A,BKG!$B:$B))</f>
        <v>Antimoon</v>
      </c>
      <c r="Z32" s="33" t="str">
        <f>IF(_xlfn.XLOOKUP(Z$1,BKG!$A:$A,BKG!$B:$B)=0,"",_xlfn.XLOOKUP(Z$1,BKG!$A:$A,BKG!$B:$B))</f>
        <v>Seleen</v>
      </c>
      <c r="AA32" s="33" t="str">
        <f>IF(_xlfn.XLOOKUP(AA$1,BKG!$A:$A,BKG!$B:$B)=0,"",_xlfn.XLOOKUP(AA$1,BKG!$A:$A,BKG!$B:$B))</f>
        <v>Tin</v>
      </c>
      <c r="AB32" s="33" t="str">
        <f>IF(_xlfn.XLOOKUP(AB$1,BKG!$A:$A,BKG!$B:$B)=0,"",_xlfn.XLOOKUP(AB$1,BKG!$A:$A,BKG!$B:$B))</f>
        <v>Strontium</v>
      </c>
      <c r="AC32" s="33" t="str">
        <f>IF(_xlfn.XLOOKUP(AC$1,BKG!$A:$A,BKG!$B:$B)=0,"",_xlfn.XLOOKUP(AC$1,BKG!$A:$A,BKG!$B:$B))</f>
        <v>Telluur</v>
      </c>
      <c r="AD32" s="33" t="str">
        <f>IF(_xlfn.XLOOKUP(AD$1,BKG!$A:$A,BKG!$B:$B)=0,"",_xlfn.XLOOKUP(AD$1,BKG!$A:$A,BKG!$B:$B))</f>
        <v>Thorium</v>
      </c>
      <c r="AE32" s="33" t="str">
        <f>IF(_xlfn.XLOOKUP(AE$1,BKG!$A:$A,BKG!$B:$B)=0,"",_xlfn.XLOOKUP(AE$1,BKG!$A:$A,BKG!$B:$B))</f>
        <v>Thallium</v>
      </c>
      <c r="AF32" s="33" t="str">
        <f>IF(_xlfn.XLOOKUP(AF$1,BKG!$A:$A,BKG!$B:$B)=0,"",_xlfn.XLOOKUP(AF$1,BKG!$A:$A,BKG!$B:$B))</f>
        <v>Uraan</v>
      </c>
      <c r="AG32" s="33" t="str">
        <f>IF(_xlfn.XLOOKUP(AG$1,BKG!$A:$A,BKG!$B:$B)=0,"",_xlfn.XLOOKUP(AG$1,BKG!$A:$A,BKG!$B:$B))</f>
        <v>Vanadium</v>
      </c>
      <c r="AH32" s="33" t="str">
        <f>IF(_xlfn.XLOOKUP(AH$1,BKG!$A:$A,BKG!$B:$B)=0,"",_xlfn.XLOOKUP(AH$1,BKG!$A:$A,BKG!$B:$B))</f>
        <v>Zink</v>
      </c>
    </row>
    <row r="33" spans="1:34" s="18" customFormat="1">
      <c r="A33" s="17" t="str">
        <f>'Invoer RG'!A6</f>
        <v>H2</v>
      </c>
      <c r="B33" s="40" cm="1">
        <f t="array" ref="B33:B38">_xlfn.WRAPROWS($B$52:$G$52,1)</f>
        <v>1</v>
      </c>
      <c r="C33" s="18" t="str">
        <f>IF(C$31&lt;&gt;"",IF(C$43&gt;0,IF(C$43&lt;=(C$44*$B33)=TRUE,_xlfn.XLOOKUP($B33,$52:$52,$53:$53)*_xlfn.XLOOKUP(C$31,BKG!$A:$A,BKG!$F:$F,1),""),""),"")</f>
        <v/>
      </c>
      <c r="D33" s="18" t="str">
        <f>IF(D$31&lt;&gt;"",IF(D$43&gt;0,IF(D$43&lt;=(D$44*$B33)=TRUE,_xlfn.XLOOKUP($B33,$52:$52,$53:$53)*_xlfn.XLOOKUP(D$31,BKG!$A:$A,BKG!$F:$F,1),""),""),"")</f>
        <v/>
      </c>
      <c r="E33" s="18" t="str">
        <f>IF(E$31&lt;&gt;"",IF(E$43&gt;0,IF(E$43&lt;=(E$44*$B33)=TRUE,_xlfn.XLOOKUP($B33,$52:$52,$53:$53)*_xlfn.XLOOKUP(E$31,BKG!$A:$A,BKG!$F:$F,1),""),""),"")</f>
        <v/>
      </c>
      <c r="F33" s="18" t="str">
        <f>IF(F$31&lt;&gt;"",IF(F$43&gt;0,IF(F$43&lt;=(F$44*$B33)=TRUE,_xlfn.XLOOKUP($B33,$52:$52,$53:$53)*_xlfn.XLOOKUP(F$31,BKG!$A:$A,BKG!$F:$F,1),""),""),"")</f>
        <v/>
      </c>
      <c r="G33" s="18" t="str">
        <f>IF(G$31&lt;&gt;"",IF(G$43&gt;0,IF(G$43&lt;=(G$44*$B33)=TRUE,_xlfn.XLOOKUP($B33,$52:$52,$53:$53)*_xlfn.XLOOKUP(G$31,BKG!$A:$A,BKG!$F:$F,1),""),""),"")</f>
        <v/>
      </c>
      <c r="H33" s="18" t="str">
        <f>IF(H$31&lt;&gt;"",IF(H$43&gt;0,IF(H$43&lt;=(H$44*$B33)=TRUE,_xlfn.XLOOKUP($B33,$52:$52,$53:$53)*_xlfn.XLOOKUP(H$31,BKG!$A:$A,BKG!$F:$F,1),""),""),"")</f>
        <v/>
      </c>
      <c r="I33" s="18" t="str">
        <f>IF(I$31&lt;&gt;"",IF(I$43&gt;0,IF(I$43&lt;=(I$44*$B33)=TRUE,_xlfn.XLOOKUP($B33,$52:$52,$53:$53)*_xlfn.XLOOKUP(I$31,BKG!$A:$A,BKG!$F:$F,1),""),""),"")</f>
        <v/>
      </c>
      <c r="J33" s="18" t="str">
        <f>IF(J$31&lt;&gt;"",IF(J$43&gt;0,IF(J$43&lt;=(J$44*$B33)=TRUE,_xlfn.XLOOKUP($B33,$52:$52,$53:$53)*_xlfn.XLOOKUP(J$31,BKG!$A:$A,BKG!$F:$F,1),""),""),"")</f>
        <v/>
      </c>
      <c r="K33" s="18" t="str">
        <f>IF(K$31&lt;&gt;"",IF(K$43&gt;0,IF(K$43&lt;=(K$44*$B33)=TRUE,_xlfn.XLOOKUP($B33,$52:$52,$53:$53)*_xlfn.XLOOKUP(K$31,BKG!$A:$A,BKG!$F:$F,1),""),""),"")</f>
        <v/>
      </c>
      <c r="L33" s="18" t="str">
        <f>IF(L$31&lt;&gt;"",IF(L$43&gt;0,IF(L$43&lt;=(L$44*$B33)=TRUE,_xlfn.XLOOKUP($B33,$52:$52,$53:$53)*_xlfn.XLOOKUP(L$31,BKG!$A:$A,BKG!$F:$F,1),""),""),"")</f>
        <v/>
      </c>
      <c r="M33" s="18" t="str">
        <f>IF(M$31&lt;&gt;"",IF(M$43&gt;0,IF(M$43&lt;=(M$44*$B33)=TRUE,_xlfn.XLOOKUP($B33,$52:$52,$53:$53)*_xlfn.XLOOKUP(M$31,BKG!$A:$A,BKG!$F:$F,1),""),""),"")</f>
        <v/>
      </c>
      <c r="N33" s="18" t="str">
        <f>IF(N$31&lt;&gt;"",IF(N$43&gt;0,IF(N$43&lt;=(N$44*$B33)=TRUE,_xlfn.XLOOKUP($B33,$52:$52,$53:$53)*_xlfn.XLOOKUP(N$31,BKG!$A:$A,BKG!$F:$F,1),""),""),"")</f>
        <v/>
      </c>
      <c r="O33" s="18" t="str">
        <f>IF(O$31&lt;&gt;"",IF(O$43&gt;0,IF(O$43&lt;=(O$44*$B33)=TRUE,_xlfn.XLOOKUP($B33,$52:$52,$53:$53)*_xlfn.XLOOKUP(O$31,BKG!$A:$A,BKG!$F:$F,1),""),""),"")</f>
        <v/>
      </c>
      <c r="P33" s="18" t="str">
        <f>IF(P$31&lt;&gt;"",IF(P$43&gt;0,IF(P$43&lt;=(P$44*$B33)=TRUE,_xlfn.XLOOKUP($B33,$52:$52,$53:$53)*_xlfn.XLOOKUP(P$31,BKG!$A:$A,BKG!$F:$F,1),""),""),"")</f>
        <v/>
      </c>
      <c r="Q33" s="18" t="str">
        <f>IF(Q$31&lt;&gt;"",IF(Q$43&gt;0,IF(Q$43&lt;=(Q$44*$B33)=TRUE,_xlfn.XLOOKUP($B33,$52:$52,$53:$53)*_xlfn.XLOOKUP(Q$31,BKG!$A:$A,BKG!$F:$F,1),""),""),"")</f>
        <v/>
      </c>
      <c r="R33" s="18" t="str">
        <f>IF(R$31&lt;&gt;"",IF(R$43&gt;0,IF(R$43&lt;=(R$44*$B33)=TRUE,_xlfn.XLOOKUP($B33,$52:$52,$53:$53)*_xlfn.XLOOKUP(R$31,BKG!$A:$A,BKG!$F:$F,1),""),""),"")</f>
        <v/>
      </c>
      <c r="S33" s="18" t="str">
        <f>IF(S$31&lt;&gt;"",IF(S$43&gt;0,IF(S$43&lt;=(S$44*$B33)=TRUE,_xlfn.XLOOKUP($B33,$52:$52,$53:$53)*_xlfn.XLOOKUP(S$31,BKG!$A:$A,BKG!$F:$F,1),""),""),"")</f>
        <v/>
      </c>
      <c r="T33" s="18" t="str">
        <f>IF(T$31&lt;&gt;"",IF(T$43&gt;0,IF(T$43&lt;=(T$44*$B33)=TRUE,_xlfn.XLOOKUP($B33,$52:$52,$53:$53)*_xlfn.XLOOKUP(T$31,BKG!$A:$A,BKG!$F:$F,1),""),""),"")</f>
        <v/>
      </c>
      <c r="U33" s="18" t="str">
        <f>IF(U$31&lt;&gt;"",IF(U$43&gt;0,IF(U$43&lt;=(U$44*$B33)=TRUE,_xlfn.XLOOKUP($B33,$52:$52,$53:$53)*_xlfn.XLOOKUP(U$31,BKG!$A:$A,BKG!$F:$F,1),""),""),"")</f>
        <v/>
      </c>
      <c r="V33" s="18" t="str">
        <f>IF(V$31&lt;&gt;"",IF(V$43&gt;0,IF(V$43&lt;=(V$44*$B33)=TRUE,_xlfn.XLOOKUP($B33,$52:$52,$53:$53)*_xlfn.XLOOKUP(V$31,BKG!$A:$A,BKG!$F:$F,1),""),""),"")</f>
        <v/>
      </c>
      <c r="W33" s="18" t="str">
        <f>IF(W$31&lt;&gt;"",IF(W$43&gt;0,IF(W$43&lt;=(W$44*$B33)=TRUE,_xlfn.XLOOKUP($B33,$52:$52,$53:$53)*_xlfn.XLOOKUP(W$31,BKG!$A:$A,BKG!$F:$F,1),""),""),"")</f>
        <v/>
      </c>
      <c r="X33" s="18" t="str">
        <f>IF(X$31&lt;&gt;"",IF(X$43&gt;0,IF(X$43&lt;=(X$44*$B33)=TRUE,_xlfn.XLOOKUP($B33,$52:$52,$53:$53)*_xlfn.XLOOKUP(X$31,BKG!$A:$A,BKG!$F:$F,1),""),""),"")</f>
        <v/>
      </c>
      <c r="Y33" s="18" t="str">
        <f>IF(Y$31&lt;&gt;"",IF(Y$43&gt;0,IF(Y$43&lt;=(Y$44*$B33)=TRUE,_xlfn.XLOOKUP($B33,$52:$52,$53:$53)*_xlfn.XLOOKUP(Y$31,BKG!$A:$A,BKG!$F:$F,1),""),""),"")</f>
        <v/>
      </c>
      <c r="Z33" s="18" t="str">
        <f>IF(Z$31&lt;&gt;"",IF(Z$43&gt;0,IF(Z$43&lt;=(Z$44*$B33)=TRUE,_xlfn.XLOOKUP($B33,$52:$52,$53:$53)*_xlfn.XLOOKUP(Z$31,BKG!$A:$A,BKG!$F:$F,1),""),""),"")</f>
        <v/>
      </c>
      <c r="AA33" s="18" t="str">
        <f>IF(AA$31&lt;&gt;"",IF(AA$43&gt;0,IF(AA$43&lt;=(AA$44*$B33)=TRUE,_xlfn.XLOOKUP($B33,$52:$52,$53:$53)*_xlfn.XLOOKUP(AA$31,BKG!$A:$A,BKG!$F:$F,1),""),""),"")</f>
        <v/>
      </c>
      <c r="AB33" s="18" t="str">
        <f>IF(AB$31&lt;&gt;"",IF(AB$43&gt;0,IF(AB$43&lt;=(AB$44*$B33)=TRUE,_xlfn.XLOOKUP($B33,$52:$52,$53:$53)*_xlfn.XLOOKUP(AB$31,BKG!$A:$A,BKG!$F:$F,1),""),""),"")</f>
        <v/>
      </c>
      <c r="AC33" s="18" t="str">
        <f>IF(AC$31&lt;&gt;"",IF(AC$43&gt;0,IF(AC$43&lt;=(AC$44*$B33)=TRUE,_xlfn.XLOOKUP($B33,$52:$52,$53:$53)*_xlfn.XLOOKUP(AC$31,BKG!$A:$A,BKG!$F:$F,1),""),""),"")</f>
        <v/>
      </c>
      <c r="AD33" s="18" t="str">
        <f>IF(AD$31&lt;&gt;"",IF(AD$43&gt;0,IF(AD$43&lt;=(AD$44*$B33)=TRUE,_xlfn.XLOOKUP($B33,$52:$52,$53:$53)*_xlfn.XLOOKUP(AD$31,BKG!$A:$A,BKG!$F:$F,1),""),""),"")</f>
        <v/>
      </c>
      <c r="AE33" s="18" t="str">
        <f>IF(AE$31&lt;&gt;"",IF(AE$43&gt;0,IF(AE$43&lt;=(AE$44*$B33)=TRUE,_xlfn.XLOOKUP($B33,$52:$52,$53:$53)*_xlfn.XLOOKUP(AE$31,BKG!$A:$A,BKG!$F:$F,1),""),""),"")</f>
        <v/>
      </c>
      <c r="AF33" s="18" t="str">
        <f>IF(AF$31&lt;&gt;"",IF(AF$43&gt;0,IF(AF$43&lt;=(AF$44*$B33)=TRUE,_xlfn.XLOOKUP($B33,$52:$52,$53:$53)*_xlfn.XLOOKUP(AF$31,BKG!$A:$A,BKG!$F:$F,1),""),""),"")</f>
        <v/>
      </c>
      <c r="AG33" s="18" t="str">
        <f>IF(AG$31&lt;&gt;"",IF(AG$43&gt;0,IF(AG$43&lt;=(AG$44*$B33)=TRUE,_xlfn.XLOOKUP($B33,$52:$52,$53:$53)*_xlfn.XLOOKUP(AG$31,BKG!$A:$A,BKG!$F:$F,1),""),""),"")</f>
        <v/>
      </c>
      <c r="AH33" s="18" t="str">
        <f>IF(AH$31&lt;&gt;"",IF(AH$43&gt;0,IF(AH$43&lt;=(AH$44*$B33)=TRUE,_xlfn.XLOOKUP($B33,$52:$52,$53:$53)*_xlfn.XLOOKUP(AH$31,BKG!$A:$A,BKG!$F:$F,1),""),""),"")</f>
        <v/>
      </c>
    </row>
    <row r="34" spans="1:34">
      <c r="A34" s="19" t="str">
        <f>A33</f>
        <v>H2</v>
      </c>
      <c r="B34" s="41">
        <v>0.9</v>
      </c>
      <c r="C34" t="str">
        <f>IF(C$31&lt;&gt;"",IF(C$43&gt;0,IF(C$43&lt;=(C$44*$B34)=TRUE,_xlfn.XLOOKUP($B34,$52:$52,$53:$53)*_xlfn.XLOOKUP(C$31,BKG!$A:$A,BKG!$F:$F,1),""),""),"")</f>
        <v/>
      </c>
      <c r="D34" t="str">
        <f>IF(D$31&lt;&gt;"",IF(D$43&gt;0,IF(D$43&lt;=(D$44*$B34)=TRUE,_xlfn.XLOOKUP($B34,$52:$52,$53:$53)*_xlfn.XLOOKUP(D$31,BKG!$A:$A,BKG!$F:$F,1),""),""),"")</f>
        <v/>
      </c>
      <c r="E34" t="str">
        <f>IF(E$31&lt;&gt;"",IF(E$43&gt;0,IF(E$43&lt;=(E$44*$B34)=TRUE,_xlfn.XLOOKUP($B34,$52:$52,$53:$53)*_xlfn.XLOOKUP(E$31,BKG!$A:$A,BKG!$F:$F,1),""),""),"")</f>
        <v/>
      </c>
      <c r="F34" t="str">
        <f>IF(F$31&lt;&gt;"",IF(F$43&gt;0,IF(F$43&lt;=(F$44*$B34)=TRUE,_xlfn.XLOOKUP($B34,$52:$52,$53:$53)*_xlfn.XLOOKUP(F$31,BKG!$A:$A,BKG!$F:$F,1),""),""),"")</f>
        <v/>
      </c>
      <c r="G34" t="str">
        <f>IF(G$31&lt;&gt;"",IF(G$43&gt;0,IF(G$43&lt;=(G$44*$B34)=TRUE,_xlfn.XLOOKUP($B34,$52:$52,$53:$53)*_xlfn.XLOOKUP(G$31,BKG!$A:$A,BKG!$F:$F,1),""),""),"")</f>
        <v/>
      </c>
      <c r="H34" t="str">
        <f>IF(H$31&lt;&gt;"",IF(H$43&gt;0,IF(H$43&lt;=(H$44*$B34)=TRUE,_xlfn.XLOOKUP($B34,$52:$52,$53:$53)*_xlfn.XLOOKUP(H$31,BKG!$A:$A,BKG!$F:$F,1),""),""),"")</f>
        <v/>
      </c>
      <c r="I34" t="str">
        <f>IF(I$31&lt;&gt;"",IF(I$43&gt;0,IF(I$43&lt;=(I$44*$B34)=TRUE,_xlfn.XLOOKUP($B34,$52:$52,$53:$53)*_xlfn.XLOOKUP(I$31,BKG!$A:$A,BKG!$F:$F,1),""),""),"")</f>
        <v/>
      </c>
      <c r="J34" t="str">
        <f>IF(J$31&lt;&gt;"",IF(J$43&gt;0,IF(J$43&lt;=(J$44*$B34)=TRUE,_xlfn.XLOOKUP($B34,$52:$52,$53:$53)*_xlfn.XLOOKUP(J$31,BKG!$A:$A,BKG!$F:$F,1),""),""),"")</f>
        <v/>
      </c>
      <c r="K34" t="str">
        <f>IF(K$31&lt;&gt;"",IF(K$43&gt;0,IF(K$43&lt;=(K$44*$B34)=TRUE,_xlfn.XLOOKUP($B34,$52:$52,$53:$53)*_xlfn.XLOOKUP(K$31,BKG!$A:$A,BKG!$F:$F,1),""),""),"")</f>
        <v/>
      </c>
      <c r="L34" t="str">
        <f>IF(L$31&lt;&gt;"",IF(L$43&gt;0,IF(L$43&lt;=(L$44*$B34)=TRUE,_xlfn.XLOOKUP($B34,$52:$52,$53:$53)*_xlfn.XLOOKUP(L$31,BKG!$A:$A,BKG!$F:$F,1),""),""),"")</f>
        <v/>
      </c>
      <c r="M34" t="str">
        <f>IF(M$31&lt;&gt;"",IF(M$43&gt;0,IF(M$43&lt;=(M$44*$B34)=TRUE,_xlfn.XLOOKUP($B34,$52:$52,$53:$53)*_xlfn.XLOOKUP(M$31,BKG!$A:$A,BKG!$F:$F,1),""),""),"")</f>
        <v/>
      </c>
      <c r="N34" t="str">
        <f>IF(N$31&lt;&gt;"",IF(N$43&gt;0,IF(N$43&lt;=(N$44*$B34)=TRUE,_xlfn.XLOOKUP($B34,$52:$52,$53:$53)*_xlfn.XLOOKUP(N$31,BKG!$A:$A,BKG!$F:$F,1),""),""),"")</f>
        <v/>
      </c>
      <c r="O34" t="str">
        <f>IF(O$31&lt;&gt;"",IF(O$43&gt;0,IF(O$43&lt;=(O$44*$B34)=TRUE,_xlfn.XLOOKUP($B34,$52:$52,$53:$53)*_xlfn.XLOOKUP(O$31,BKG!$A:$A,BKG!$F:$F,1),""),""),"")</f>
        <v/>
      </c>
      <c r="P34" t="str">
        <f>IF(P$31&lt;&gt;"",IF(P$43&gt;0,IF(P$43&lt;=(P$44*$B34)=TRUE,_xlfn.XLOOKUP($B34,$52:$52,$53:$53)*_xlfn.XLOOKUP(P$31,BKG!$A:$A,BKG!$F:$F,1),""),""),"")</f>
        <v/>
      </c>
      <c r="Q34" t="str">
        <f>IF(Q$31&lt;&gt;"",IF(Q$43&gt;0,IF(Q$43&lt;=(Q$44*$B34)=TRUE,_xlfn.XLOOKUP($B34,$52:$52,$53:$53)*_xlfn.XLOOKUP(Q$31,BKG!$A:$A,BKG!$F:$F,1),""),""),"")</f>
        <v/>
      </c>
      <c r="R34" t="str">
        <f>IF(R$31&lt;&gt;"",IF(R$43&gt;0,IF(R$43&lt;=(R$44*$B34)=TRUE,_xlfn.XLOOKUP($B34,$52:$52,$53:$53)*_xlfn.XLOOKUP(R$31,BKG!$A:$A,BKG!$F:$F,1),""),""),"")</f>
        <v/>
      </c>
      <c r="S34" t="str">
        <f>IF(S$31&lt;&gt;"",IF(S$43&gt;0,IF(S$43&lt;=(S$44*$B34)=TRUE,_xlfn.XLOOKUP($B34,$52:$52,$53:$53)*_xlfn.XLOOKUP(S$31,BKG!$A:$A,BKG!$F:$F,1),""),""),"")</f>
        <v/>
      </c>
      <c r="T34" t="str">
        <f>IF(T$31&lt;&gt;"",IF(T$43&gt;0,IF(T$43&lt;=(T$44*$B34)=TRUE,_xlfn.XLOOKUP($B34,$52:$52,$53:$53)*_xlfn.XLOOKUP(T$31,BKG!$A:$A,BKG!$F:$F,1),""),""),"")</f>
        <v/>
      </c>
      <c r="U34" t="str">
        <f>IF(U$31&lt;&gt;"",IF(U$43&gt;0,IF(U$43&lt;=(U$44*$B34)=TRUE,_xlfn.XLOOKUP($B34,$52:$52,$53:$53)*_xlfn.XLOOKUP(U$31,BKG!$A:$A,BKG!$F:$F,1),""),""),"")</f>
        <v/>
      </c>
      <c r="V34" t="str">
        <f>IF(V$31&lt;&gt;"",IF(V$43&gt;0,IF(V$43&lt;=(V$44*$B34)=TRUE,_xlfn.XLOOKUP($B34,$52:$52,$53:$53)*_xlfn.XLOOKUP(V$31,BKG!$A:$A,BKG!$F:$F,1),""),""),"")</f>
        <v/>
      </c>
      <c r="W34" t="str">
        <f>IF(W$31&lt;&gt;"",IF(W$43&gt;0,IF(W$43&lt;=(W$44*$B34)=TRUE,_xlfn.XLOOKUP($B34,$52:$52,$53:$53)*_xlfn.XLOOKUP(W$31,BKG!$A:$A,BKG!$F:$F,1),""),""),"")</f>
        <v/>
      </c>
      <c r="X34" t="str">
        <f>IF(X$31&lt;&gt;"",IF(X$43&gt;0,IF(X$43&lt;=(X$44*$B34)=TRUE,_xlfn.XLOOKUP($B34,$52:$52,$53:$53)*_xlfn.XLOOKUP(X$31,BKG!$A:$A,BKG!$F:$F,1),""),""),"")</f>
        <v/>
      </c>
      <c r="Y34" t="str">
        <f>IF(Y$31&lt;&gt;"",IF(Y$43&gt;0,IF(Y$43&lt;=(Y$44*$B34)=TRUE,_xlfn.XLOOKUP($B34,$52:$52,$53:$53)*_xlfn.XLOOKUP(Y$31,BKG!$A:$A,BKG!$F:$F,1),""),""),"")</f>
        <v/>
      </c>
      <c r="Z34" t="str">
        <f>IF(Z$31&lt;&gt;"",IF(Z$43&gt;0,IF(Z$43&lt;=(Z$44*$B34)=TRUE,_xlfn.XLOOKUP($B34,$52:$52,$53:$53)*_xlfn.XLOOKUP(Z$31,BKG!$A:$A,BKG!$F:$F,1),""),""),"")</f>
        <v/>
      </c>
      <c r="AA34" t="str">
        <f>IF(AA$31&lt;&gt;"",IF(AA$43&gt;0,IF(AA$43&lt;=(AA$44*$B34)=TRUE,_xlfn.XLOOKUP($B34,$52:$52,$53:$53)*_xlfn.XLOOKUP(AA$31,BKG!$A:$A,BKG!$F:$F,1),""),""),"")</f>
        <v/>
      </c>
      <c r="AB34" t="str">
        <f>IF(AB$31&lt;&gt;"",IF(AB$43&gt;0,IF(AB$43&lt;=(AB$44*$B34)=TRUE,_xlfn.XLOOKUP($B34,$52:$52,$53:$53)*_xlfn.XLOOKUP(AB$31,BKG!$A:$A,BKG!$F:$F,1),""),""),"")</f>
        <v/>
      </c>
      <c r="AC34" t="str">
        <f>IF(AC$31&lt;&gt;"",IF(AC$43&gt;0,IF(AC$43&lt;=(AC$44*$B34)=TRUE,_xlfn.XLOOKUP($B34,$52:$52,$53:$53)*_xlfn.XLOOKUP(AC$31,BKG!$A:$A,BKG!$F:$F,1),""),""),"")</f>
        <v/>
      </c>
      <c r="AD34" t="str">
        <f>IF(AD$31&lt;&gt;"",IF(AD$43&gt;0,IF(AD$43&lt;=(AD$44*$B34)=TRUE,_xlfn.XLOOKUP($B34,$52:$52,$53:$53)*_xlfn.XLOOKUP(AD$31,BKG!$A:$A,BKG!$F:$F,1),""),""),"")</f>
        <v/>
      </c>
      <c r="AE34" t="str">
        <f>IF(AE$31&lt;&gt;"",IF(AE$43&gt;0,IF(AE$43&lt;=(AE$44*$B34)=TRUE,_xlfn.XLOOKUP($B34,$52:$52,$53:$53)*_xlfn.XLOOKUP(AE$31,BKG!$A:$A,BKG!$F:$F,1),""),""),"")</f>
        <v/>
      </c>
      <c r="AF34" t="str">
        <f>IF(AF$31&lt;&gt;"",IF(AF$43&gt;0,IF(AF$43&lt;=(AF$44*$B34)=TRUE,_xlfn.XLOOKUP($B34,$52:$52,$53:$53)*_xlfn.XLOOKUP(AF$31,BKG!$A:$A,BKG!$F:$F,1),""),""),"")</f>
        <v/>
      </c>
      <c r="AG34" t="str">
        <f>IF(AG$31&lt;&gt;"",IF(AG$43&gt;0,IF(AG$43&lt;=(AG$44*$B34)=TRUE,_xlfn.XLOOKUP($B34,$52:$52,$53:$53)*_xlfn.XLOOKUP(AG$31,BKG!$A:$A,BKG!$F:$F,1),""),""),"")</f>
        <v/>
      </c>
      <c r="AH34" t="str">
        <f>IF(AH$31&lt;&gt;"",IF(AH$43&gt;0,IF(AH$43&lt;=(AH$44*$B34)=TRUE,_xlfn.XLOOKUP($B34,$52:$52,$53:$53)*_xlfn.XLOOKUP(AH$31,BKG!$A:$A,BKG!$F:$F,1),""),""),"")</f>
        <v/>
      </c>
    </row>
    <row r="35" spans="1:34">
      <c r="A35" s="19" t="str">
        <f t="shared" ref="A35:A38" si="6">A34</f>
        <v>H2</v>
      </c>
      <c r="B35" s="41">
        <v>0.8</v>
      </c>
      <c r="C35" t="str">
        <f>IF(C$31&lt;&gt;"",IF(C$43&gt;0,IF(C$43&lt;=(C$44*$B35)=TRUE,_xlfn.XLOOKUP($B35,$52:$52,$53:$53)*_xlfn.XLOOKUP(C$31,BKG!$A:$A,BKG!$F:$F,1),""),""),"")</f>
        <v/>
      </c>
      <c r="D35" t="str">
        <f>IF(D$31&lt;&gt;"",IF(D$43&gt;0,IF(D$43&lt;=(D$44*$B35)=TRUE,_xlfn.XLOOKUP($B35,$52:$52,$53:$53)*_xlfn.XLOOKUP(D$31,BKG!$A:$A,BKG!$F:$F,1),""),""),"")</f>
        <v/>
      </c>
      <c r="E35" t="str">
        <f>IF(E$31&lt;&gt;"",IF(E$43&gt;0,IF(E$43&lt;=(E$44*$B35)=TRUE,_xlfn.XLOOKUP($B35,$52:$52,$53:$53)*_xlfn.XLOOKUP(E$31,BKG!$A:$A,BKG!$F:$F,1),""),""),"")</f>
        <v/>
      </c>
      <c r="F35" t="str">
        <f>IF(F$31&lt;&gt;"",IF(F$43&gt;0,IF(F$43&lt;=(F$44*$B35)=TRUE,_xlfn.XLOOKUP($B35,$52:$52,$53:$53)*_xlfn.XLOOKUP(F$31,BKG!$A:$A,BKG!$F:$F,1),""),""),"")</f>
        <v/>
      </c>
      <c r="G35" t="str">
        <f>IF(G$31&lt;&gt;"",IF(G$43&gt;0,IF(G$43&lt;=(G$44*$B35)=TRUE,_xlfn.XLOOKUP($B35,$52:$52,$53:$53)*_xlfn.XLOOKUP(G$31,BKG!$A:$A,BKG!$F:$F,1),""),""),"")</f>
        <v/>
      </c>
      <c r="H35" t="str">
        <f>IF(H$31&lt;&gt;"",IF(H$43&gt;0,IF(H$43&lt;=(H$44*$B35)=TRUE,_xlfn.XLOOKUP($B35,$52:$52,$53:$53)*_xlfn.XLOOKUP(H$31,BKG!$A:$A,BKG!$F:$F,1),""),""),"")</f>
        <v/>
      </c>
      <c r="I35" t="str">
        <f>IF(I$31&lt;&gt;"",IF(I$43&gt;0,IF(I$43&lt;=(I$44*$B35)=TRUE,_xlfn.XLOOKUP($B35,$52:$52,$53:$53)*_xlfn.XLOOKUP(I$31,BKG!$A:$A,BKG!$F:$F,1),""),""),"")</f>
        <v/>
      </c>
      <c r="J35" t="str">
        <f>IF(J$31&lt;&gt;"",IF(J$43&gt;0,IF(J$43&lt;=(J$44*$B35)=TRUE,_xlfn.XLOOKUP($B35,$52:$52,$53:$53)*_xlfn.XLOOKUP(J$31,BKG!$A:$A,BKG!$F:$F,1),""),""),"")</f>
        <v/>
      </c>
      <c r="K35" t="str">
        <f>IF(K$31&lt;&gt;"",IF(K$43&gt;0,IF(K$43&lt;=(K$44*$B35)=TRUE,_xlfn.XLOOKUP($B35,$52:$52,$53:$53)*_xlfn.XLOOKUP(K$31,BKG!$A:$A,BKG!$F:$F,1),""),""),"")</f>
        <v/>
      </c>
      <c r="L35" t="str">
        <f>IF(L$31&lt;&gt;"",IF(L$43&gt;0,IF(L$43&lt;=(L$44*$B35)=TRUE,_xlfn.XLOOKUP($B35,$52:$52,$53:$53)*_xlfn.XLOOKUP(L$31,BKG!$A:$A,BKG!$F:$F,1),""),""),"")</f>
        <v/>
      </c>
      <c r="M35" t="str">
        <f>IF(M$31&lt;&gt;"",IF(M$43&gt;0,IF(M$43&lt;=(M$44*$B35)=TRUE,_xlfn.XLOOKUP($B35,$52:$52,$53:$53)*_xlfn.XLOOKUP(M$31,BKG!$A:$A,BKG!$F:$F,1),""),""),"")</f>
        <v/>
      </c>
      <c r="N35" t="str">
        <f>IF(N$31&lt;&gt;"",IF(N$43&gt;0,IF(N$43&lt;=(N$44*$B35)=TRUE,_xlfn.XLOOKUP($B35,$52:$52,$53:$53)*_xlfn.XLOOKUP(N$31,BKG!$A:$A,BKG!$F:$F,1),""),""),"")</f>
        <v/>
      </c>
      <c r="O35" t="str">
        <f>IF(O$31&lt;&gt;"",IF(O$43&gt;0,IF(O$43&lt;=(O$44*$B35)=TRUE,_xlfn.XLOOKUP($B35,$52:$52,$53:$53)*_xlfn.XLOOKUP(O$31,BKG!$A:$A,BKG!$F:$F,1),""),""),"")</f>
        <v/>
      </c>
      <c r="P35" t="str">
        <f>IF(P$31&lt;&gt;"",IF(P$43&gt;0,IF(P$43&lt;=(P$44*$B35)=TRUE,_xlfn.XLOOKUP($B35,$52:$52,$53:$53)*_xlfn.XLOOKUP(P$31,BKG!$A:$A,BKG!$F:$F,1),""),""),"")</f>
        <v/>
      </c>
      <c r="Q35" t="str">
        <f>IF(Q$31&lt;&gt;"",IF(Q$43&gt;0,IF(Q$43&lt;=(Q$44*$B35)=TRUE,_xlfn.XLOOKUP($B35,$52:$52,$53:$53)*_xlfn.XLOOKUP(Q$31,BKG!$A:$A,BKG!$F:$F,1),""),""),"")</f>
        <v/>
      </c>
      <c r="R35" t="str">
        <f>IF(R$31&lt;&gt;"",IF(R$43&gt;0,IF(R$43&lt;=(R$44*$B35)=TRUE,_xlfn.XLOOKUP($B35,$52:$52,$53:$53)*_xlfn.XLOOKUP(R$31,BKG!$A:$A,BKG!$F:$F,1),""),""),"")</f>
        <v/>
      </c>
      <c r="S35" t="str">
        <f>IF(S$31&lt;&gt;"",IF(S$43&gt;0,IF(S$43&lt;=(S$44*$B35)=TRUE,_xlfn.XLOOKUP($B35,$52:$52,$53:$53)*_xlfn.XLOOKUP(S$31,BKG!$A:$A,BKG!$F:$F,1),""),""),"")</f>
        <v/>
      </c>
      <c r="T35" t="str">
        <f>IF(T$31&lt;&gt;"",IF(T$43&gt;0,IF(T$43&lt;=(T$44*$B35)=TRUE,_xlfn.XLOOKUP($B35,$52:$52,$53:$53)*_xlfn.XLOOKUP(T$31,BKG!$A:$A,BKG!$F:$F,1),""),""),"")</f>
        <v/>
      </c>
      <c r="U35" t="str">
        <f>IF(U$31&lt;&gt;"",IF(U$43&gt;0,IF(U$43&lt;=(U$44*$B35)=TRUE,_xlfn.XLOOKUP($B35,$52:$52,$53:$53)*_xlfn.XLOOKUP(U$31,BKG!$A:$A,BKG!$F:$F,1),""),""),"")</f>
        <v/>
      </c>
      <c r="V35" t="str">
        <f>IF(V$31&lt;&gt;"",IF(V$43&gt;0,IF(V$43&lt;=(V$44*$B35)=TRUE,_xlfn.XLOOKUP($B35,$52:$52,$53:$53)*_xlfn.XLOOKUP(V$31,BKG!$A:$A,BKG!$F:$F,1),""),""),"")</f>
        <v/>
      </c>
      <c r="W35" t="str">
        <f>IF(W$31&lt;&gt;"",IF(W$43&gt;0,IF(W$43&lt;=(W$44*$B35)=TRUE,_xlfn.XLOOKUP($B35,$52:$52,$53:$53)*_xlfn.XLOOKUP(W$31,BKG!$A:$A,BKG!$F:$F,1),""),""),"")</f>
        <v/>
      </c>
      <c r="X35" t="str">
        <f>IF(X$31&lt;&gt;"",IF(X$43&gt;0,IF(X$43&lt;=(X$44*$B35)=TRUE,_xlfn.XLOOKUP($B35,$52:$52,$53:$53)*_xlfn.XLOOKUP(X$31,BKG!$A:$A,BKG!$F:$F,1),""),""),"")</f>
        <v/>
      </c>
      <c r="Y35" t="str">
        <f>IF(Y$31&lt;&gt;"",IF(Y$43&gt;0,IF(Y$43&lt;=(Y$44*$B35)=TRUE,_xlfn.XLOOKUP($B35,$52:$52,$53:$53)*_xlfn.XLOOKUP(Y$31,BKG!$A:$A,BKG!$F:$F,1),""),""),"")</f>
        <v/>
      </c>
      <c r="Z35" t="str">
        <f>IF(Z$31&lt;&gt;"",IF(Z$43&gt;0,IF(Z$43&lt;=(Z$44*$B35)=TRUE,_xlfn.XLOOKUP($B35,$52:$52,$53:$53)*_xlfn.XLOOKUP(Z$31,BKG!$A:$A,BKG!$F:$F,1),""),""),"")</f>
        <v/>
      </c>
      <c r="AA35" t="str">
        <f>IF(AA$31&lt;&gt;"",IF(AA$43&gt;0,IF(AA$43&lt;=(AA$44*$B35)=TRUE,_xlfn.XLOOKUP($B35,$52:$52,$53:$53)*_xlfn.XLOOKUP(AA$31,BKG!$A:$A,BKG!$F:$F,1),""),""),"")</f>
        <v/>
      </c>
      <c r="AB35" t="str">
        <f>IF(AB$31&lt;&gt;"",IF(AB$43&gt;0,IF(AB$43&lt;=(AB$44*$B35)=TRUE,_xlfn.XLOOKUP($B35,$52:$52,$53:$53)*_xlfn.XLOOKUP(AB$31,BKG!$A:$A,BKG!$F:$F,1),""),""),"")</f>
        <v/>
      </c>
      <c r="AC35" t="str">
        <f>IF(AC$31&lt;&gt;"",IF(AC$43&gt;0,IF(AC$43&lt;=(AC$44*$B35)=TRUE,_xlfn.XLOOKUP($B35,$52:$52,$53:$53)*_xlfn.XLOOKUP(AC$31,BKG!$A:$A,BKG!$F:$F,1),""),""),"")</f>
        <v/>
      </c>
      <c r="AD35" t="str">
        <f>IF(AD$31&lt;&gt;"",IF(AD$43&gt;0,IF(AD$43&lt;=(AD$44*$B35)=TRUE,_xlfn.XLOOKUP($B35,$52:$52,$53:$53)*_xlfn.XLOOKUP(AD$31,BKG!$A:$A,BKG!$F:$F,1),""),""),"")</f>
        <v/>
      </c>
      <c r="AE35" t="str">
        <f>IF(AE$31&lt;&gt;"",IF(AE$43&gt;0,IF(AE$43&lt;=(AE$44*$B35)=TRUE,_xlfn.XLOOKUP($B35,$52:$52,$53:$53)*_xlfn.XLOOKUP(AE$31,BKG!$A:$A,BKG!$F:$F,1),""),""),"")</f>
        <v/>
      </c>
      <c r="AF35" t="str">
        <f>IF(AF$31&lt;&gt;"",IF(AF$43&gt;0,IF(AF$43&lt;=(AF$44*$B35)=TRUE,_xlfn.XLOOKUP($B35,$52:$52,$53:$53)*_xlfn.XLOOKUP(AF$31,BKG!$A:$A,BKG!$F:$F,1),""),""),"")</f>
        <v/>
      </c>
      <c r="AG35" t="str">
        <f>IF(AG$31&lt;&gt;"",IF(AG$43&gt;0,IF(AG$43&lt;=(AG$44*$B35)=TRUE,_xlfn.XLOOKUP($B35,$52:$52,$53:$53)*_xlfn.XLOOKUP(AG$31,BKG!$A:$A,BKG!$F:$F,1),""),""),"")</f>
        <v/>
      </c>
      <c r="AH35" t="str">
        <f>IF(AH$31&lt;&gt;"",IF(AH$43&gt;0,IF(AH$43&lt;=(AH$44*$B35)=TRUE,_xlfn.XLOOKUP($B35,$52:$52,$53:$53)*_xlfn.XLOOKUP(AH$31,BKG!$A:$A,BKG!$F:$F,1),""),""),"")</f>
        <v/>
      </c>
    </row>
    <row r="36" spans="1:34">
      <c r="A36" s="19" t="str">
        <f t="shared" si="6"/>
        <v>H2</v>
      </c>
      <c r="B36" s="41">
        <v>0.7</v>
      </c>
      <c r="C36" t="str">
        <f>IF(C$31&lt;&gt;"",IF(C$43&gt;0,IF(C$43&lt;=(C$44*$B36)=TRUE,_xlfn.XLOOKUP($B36,$52:$52,$53:$53)*_xlfn.XLOOKUP(C$31,BKG!$A:$A,BKG!$F:$F,1),""),""),"")</f>
        <v/>
      </c>
      <c r="D36" t="str">
        <f>IF(D$31&lt;&gt;"",IF(D$43&gt;0,IF(D$43&lt;=(D$44*$B36)=TRUE,_xlfn.XLOOKUP($B36,$52:$52,$53:$53)*_xlfn.XLOOKUP(D$31,BKG!$A:$A,BKG!$F:$F,1),""),""),"")</f>
        <v/>
      </c>
      <c r="E36" t="str">
        <f>IF(E$31&lt;&gt;"",IF(E$43&gt;0,IF(E$43&lt;=(E$44*$B36)=TRUE,_xlfn.XLOOKUP($B36,$52:$52,$53:$53)*_xlfn.XLOOKUP(E$31,BKG!$A:$A,BKG!$F:$F,1),""),""),"")</f>
        <v/>
      </c>
      <c r="F36" t="str">
        <f>IF(F$31&lt;&gt;"",IF(F$43&gt;0,IF(F$43&lt;=(F$44*$B36)=TRUE,_xlfn.XLOOKUP($B36,$52:$52,$53:$53)*_xlfn.XLOOKUP(F$31,BKG!$A:$A,BKG!$F:$F,1),""),""),"")</f>
        <v/>
      </c>
      <c r="G36" t="str">
        <f>IF(G$31&lt;&gt;"",IF(G$43&gt;0,IF(G$43&lt;=(G$44*$B36)=TRUE,_xlfn.XLOOKUP($B36,$52:$52,$53:$53)*_xlfn.XLOOKUP(G$31,BKG!$A:$A,BKG!$F:$F,1),""),""),"")</f>
        <v/>
      </c>
      <c r="H36" t="str">
        <f>IF(H$31&lt;&gt;"",IF(H$43&gt;0,IF(H$43&lt;=(H$44*$B36)=TRUE,_xlfn.XLOOKUP($B36,$52:$52,$53:$53)*_xlfn.XLOOKUP(H$31,BKG!$A:$A,BKG!$F:$F,1),""),""),"")</f>
        <v/>
      </c>
      <c r="I36" t="str">
        <f>IF(I$31&lt;&gt;"",IF(I$43&gt;0,IF(I$43&lt;=(I$44*$B36)=TRUE,_xlfn.XLOOKUP($B36,$52:$52,$53:$53)*_xlfn.XLOOKUP(I$31,BKG!$A:$A,BKG!$F:$F,1),""),""),"")</f>
        <v/>
      </c>
      <c r="J36" t="str">
        <f>IF(J$31&lt;&gt;"",IF(J$43&gt;0,IF(J$43&lt;=(J$44*$B36)=TRUE,_xlfn.XLOOKUP($B36,$52:$52,$53:$53)*_xlfn.XLOOKUP(J$31,BKG!$A:$A,BKG!$F:$F,1),""),""),"")</f>
        <v/>
      </c>
      <c r="K36" t="str">
        <f>IF(K$31&lt;&gt;"",IF(K$43&gt;0,IF(K$43&lt;=(K$44*$B36)=TRUE,_xlfn.XLOOKUP($B36,$52:$52,$53:$53)*_xlfn.XLOOKUP(K$31,BKG!$A:$A,BKG!$F:$F,1),""),""),"")</f>
        <v/>
      </c>
      <c r="L36" t="str">
        <f>IF(L$31&lt;&gt;"",IF(L$43&gt;0,IF(L$43&lt;=(L$44*$B36)=TRUE,_xlfn.XLOOKUP($B36,$52:$52,$53:$53)*_xlfn.XLOOKUP(L$31,BKG!$A:$A,BKG!$F:$F,1),""),""),"")</f>
        <v/>
      </c>
      <c r="M36" t="str">
        <f>IF(M$31&lt;&gt;"",IF(M$43&gt;0,IF(M$43&lt;=(M$44*$B36)=TRUE,_xlfn.XLOOKUP($B36,$52:$52,$53:$53)*_xlfn.XLOOKUP(M$31,BKG!$A:$A,BKG!$F:$F,1),""),""),"")</f>
        <v/>
      </c>
      <c r="N36" t="str">
        <f>IF(N$31&lt;&gt;"",IF(N$43&gt;0,IF(N$43&lt;=(N$44*$B36)=TRUE,_xlfn.XLOOKUP($B36,$52:$52,$53:$53)*_xlfn.XLOOKUP(N$31,BKG!$A:$A,BKG!$F:$F,1),""),""),"")</f>
        <v/>
      </c>
      <c r="O36" t="str">
        <f>IF(O$31&lt;&gt;"",IF(O$43&gt;0,IF(O$43&lt;=(O$44*$B36)=TRUE,_xlfn.XLOOKUP($B36,$52:$52,$53:$53)*_xlfn.XLOOKUP(O$31,BKG!$A:$A,BKG!$F:$F,1),""),""),"")</f>
        <v/>
      </c>
      <c r="P36" t="str">
        <f>IF(P$31&lt;&gt;"",IF(P$43&gt;0,IF(P$43&lt;=(P$44*$B36)=TRUE,_xlfn.XLOOKUP($B36,$52:$52,$53:$53)*_xlfn.XLOOKUP(P$31,BKG!$A:$A,BKG!$F:$F,1),""),""),"")</f>
        <v/>
      </c>
      <c r="Q36" t="str">
        <f>IF(Q$31&lt;&gt;"",IF(Q$43&gt;0,IF(Q$43&lt;=(Q$44*$B36)=TRUE,_xlfn.XLOOKUP($B36,$52:$52,$53:$53)*_xlfn.XLOOKUP(Q$31,BKG!$A:$A,BKG!$F:$F,1),""),""),"")</f>
        <v/>
      </c>
      <c r="R36" t="str">
        <f>IF(R$31&lt;&gt;"",IF(R$43&gt;0,IF(R$43&lt;=(R$44*$B36)=TRUE,_xlfn.XLOOKUP($B36,$52:$52,$53:$53)*_xlfn.XLOOKUP(R$31,BKG!$A:$A,BKG!$F:$F,1),""),""),"")</f>
        <v/>
      </c>
      <c r="S36" t="str">
        <f>IF(S$31&lt;&gt;"",IF(S$43&gt;0,IF(S$43&lt;=(S$44*$B36)=TRUE,_xlfn.XLOOKUP($B36,$52:$52,$53:$53)*_xlfn.XLOOKUP(S$31,BKG!$A:$A,BKG!$F:$F,1),""),""),"")</f>
        <v/>
      </c>
      <c r="T36" t="str">
        <f>IF(T$31&lt;&gt;"",IF(T$43&gt;0,IF(T$43&lt;=(T$44*$B36)=TRUE,_xlfn.XLOOKUP($B36,$52:$52,$53:$53)*_xlfn.XLOOKUP(T$31,BKG!$A:$A,BKG!$F:$F,1),""),""),"")</f>
        <v/>
      </c>
      <c r="U36" t="str">
        <f>IF(U$31&lt;&gt;"",IF(U$43&gt;0,IF(U$43&lt;=(U$44*$B36)=TRUE,_xlfn.XLOOKUP($B36,$52:$52,$53:$53)*_xlfn.XLOOKUP(U$31,BKG!$A:$A,BKG!$F:$F,1),""),""),"")</f>
        <v/>
      </c>
      <c r="V36" t="str">
        <f>IF(V$31&lt;&gt;"",IF(V$43&gt;0,IF(V$43&lt;=(V$44*$B36)=TRUE,_xlfn.XLOOKUP($B36,$52:$52,$53:$53)*_xlfn.XLOOKUP(V$31,BKG!$A:$A,BKG!$F:$F,1),""),""),"")</f>
        <v/>
      </c>
      <c r="W36" t="str">
        <f>IF(W$31&lt;&gt;"",IF(W$43&gt;0,IF(W$43&lt;=(W$44*$B36)=TRUE,_xlfn.XLOOKUP($B36,$52:$52,$53:$53)*_xlfn.XLOOKUP(W$31,BKG!$A:$A,BKG!$F:$F,1),""),""),"")</f>
        <v/>
      </c>
      <c r="X36" t="str">
        <f>IF(X$31&lt;&gt;"",IF(X$43&gt;0,IF(X$43&lt;=(X$44*$B36)=TRUE,_xlfn.XLOOKUP($B36,$52:$52,$53:$53)*_xlfn.XLOOKUP(X$31,BKG!$A:$A,BKG!$F:$F,1),""),""),"")</f>
        <v/>
      </c>
      <c r="Y36" t="str">
        <f>IF(Y$31&lt;&gt;"",IF(Y$43&gt;0,IF(Y$43&lt;=(Y$44*$B36)=TRUE,_xlfn.XLOOKUP($B36,$52:$52,$53:$53)*_xlfn.XLOOKUP(Y$31,BKG!$A:$A,BKG!$F:$F,1),""),""),"")</f>
        <v/>
      </c>
      <c r="Z36" t="str">
        <f>IF(Z$31&lt;&gt;"",IF(Z$43&gt;0,IF(Z$43&lt;=(Z$44*$B36)=TRUE,_xlfn.XLOOKUP($B36,$52:$52,$53:$53)*_xlfn.XLOOKUP(Z$31,BKG!$A:$A,BKG!$F:$F,1),""),""),"")</f>
        <v/>
      </c>
      <c r="AA36" t="str">
        <f>IF(AA$31&lt;&gt;"",IF(AA$43&gt;0,IF(AA$43&lt;=(AA$44*$B36)=TRUE,_xlfn.XLOOKUP($B36,$52:$52,$53:$53)*_xlfn.XLOOKUP(AA$31,BKG!$A:$A,BKG!$F:$F,1),""),""),"")</f>
        <v/>
      </c>
      <c r="AB36" t="str">
        <f>IF(AB$31&lt;&gt;"",IF(AB$43&gt;0,IF(AB$43&lt;=(AB$44*$B36)=TRUE,_xlfn.XLOOKUP($B36,$52:$52,$53:$53)*_xlfn.XLOOKUP(AB$31,BKG!$A:$A,BKG!$F:$F,1),""),""),"")</f>
        <v/>
      </c>
      <c r="AC36" t="str">
        <f>IF(AC$31&lt;&gt;"",IF(AC$43&gt;0,IF(AC$43&lt;=(AC$44*$B36)=TRUE,_xlfn.XLOOKUP($B36,$52:$52,$53:$53)*_xlfn.XLOOKUP(AC$31,BKG!$A:$A,BKG!$F:$F,1),""),""),"")</f>
        <v/>
      </c>
      <c r="AD36" t="str">
        <f>IF(AD$31&lt;&gt;"",IF(AD$43&gt;0,IF(AD$43&lt;=(AD$44*$B36)=TRUE,_xlfn.XLOOKUP($B36,$52:$52,$53:$53)*_xlfn.XLOOKUP(AD$31,BKG!$A:$A,BKG!$F:$F,1),""),""),"")</f>
        <v/>
      </c>
      <c r="AE36" t="str">
        <f>IF(AE$31&lt;&gt;"",IF(AE$43&gt;0,IF(AE$43&lt;=(AE$44*$B36)=TRUE,_xlfn.XLOOKUP($B36,$52:$52,$53:$53)*_xlfn.XLOOKUP(AE$31,BKG!$A:$A,BKG!$F:$F,1),""),""),"")</f>
        <v/>
      </c>
      <c r="AF36" t="str">
        <f>IF(AF$31&lt;&gt;"",IF(AF$43&gt;0,IF(AF$43&lt;=(AF$44*$B36)=TRUE,_xlfn.XLOOKUP($B36,$52:$52,$53:$53)*_xlfn.XLOOKUP(AF$31,BKG!$A:$A,BKG!$F:$F,1),""),""),"")</f>
        <v/>
      </c>
      <c r="AG36" t="str">
        <f>IF(AG$31&lt;&gt;"",IF(AG$43&gt;0,IF(AG$43&lt;=(AG$44*$B36)=TRUE,_xlfn.XLOOKUP($B36,$52:$52,$53:$53)*_xlfn.XLOOKUP(AG$31,BKG!$A:$A,BKG!$F:$F,1),""),""),"")</f>
        <v/>
      </c>
      <c r="AH36" t="str">
        <f>IF(AH$31&lt;&gt;"",IF(AH$43&gt;0,IF(AH$43&lt;=(AH$44*$B36)=TRUE,_xlfn.XLOOKUP($B36,$52:$52,$53:$53)*_xlfn.XLOOKUP(AH$31,BKG!$A:$A,BKG!$F:$F,1),""),""),"")</f>
        <v/>
      </c>
    </row>
    <row r="37" spans="1:34">
      <c r="A37" s="19" t="str">
        <f t="shared" si="6"/>
        <v>H2</v>
      </c>
      <c r="B37" s="41">
        <v>0.6</v>
      </c>
      <c r="C37" t="str">
        <f>IF(C$31&lt;&gt;"",IF(C$43&gt;0,IF(C$43&lt;=(C$44*$B37)=TRUE,_xlfn.XLOOKUP($B37,$52:$52,$53:$53)*_xlfn.XLOOKUP(C$31,BKG!$A:$A,BKG!$F:$F,1),""),""),"")</f>
        <v/>
      </c>
      <c r="D37" t="str">
        <f>IF(D$31&lt;&gt;"",IF(D$43&gt;0,IF(D$43&lt;=(D$44*$B37)=TRUE,_xlfn.XLOOKUP($B37,$52:$52,$53:$53)*_xlfn.XLOOKUP(D$31,BKG!$A:$A,BKG!$F:$F,1),""),""),"")</f>
        <v/>
      </c>
      <c r="E37" t="str">
        <f>IF(E$31&lt;&gt;"",IF(E$43&gt;0,IF(E$43&lt;=(E$44*$B37)=TRUE,_xlfn.XLOOKUP($B37,$52:$52,$53:$53)*_xlfn.XLOOKUP(E$31,BKG!$A:$A,BKG!$F:$F,1),""),""),"")</f>
        <v/>
      </c>
      <c r="F37" t="str">
        <f>IF(F$31&lt;&gt;"",IF(F$43&gt;0,IF(F$43&lt;=(F$44*$B37)=TRUE,_xlfn.XLOOKUP($B37,$52:$52,$53:$53)*_xlfn.XLOOKUP(F$31,BKG!$A:$A,BKG!$F:$F,1),""),""),"")</f>
        <v/>
      </c>
      <c r="G37" t="str">
        <f>IF(G$31&lt;&gt;"",IF(G$43&gt;0,IF(G$43&lt;=(G$44*$B37)=TRUE,_xlfn.XLOOKUP($B37,$52:$52,$53:$53)*_xlfn.XLOOKUP(G$31,BKG!$A:$A,BKG!$F:$F,1),""),""),"")</f>
        <v/>
      </c>
      <c r="H37" t="str">
        <f>IF(H$31&lt;&gt;"",IF(H$43&gt;0,IF(H$43&lt;=(H$44*$B37)=TRUE,_xlfn.XLOOKUP($B37,$52:$52,$53:$53)*_xlfn.XLOOKUP(H$31,BKG!$A:$A,BKG!$F:$F,1),""),""),"")</f>
        <v/>
      </c>
      <c r="I37" t="str">
        <f>IF(I$31&lt;&gt;"",IF(I$43&gt;0,IF(I$43&lt;=(I$44*$B37)=TRUE,_xlfn.XLOOKUP($B37,$52:$52,$53:$53)*_xlfn.XLOOKUP(I$31,BKG!$A:$A,BKG!$F:$F,1),""),""),"")</f>
        <v/>
      </c>
      <c r="J37" t="str">
        <f>IF(J$31&lt;&gt;"",IF(J$43&gt;0,IF(J$43&lt;=(J$44*$B37)=TRUE,_xlfn.XLOOKUP($B37,$52:$52,$53:$53)*_xlfn.XLOOKUP(J$31,BKG!$A:$A,BKG!$F:$F,1),""),""),"")</f>
        <v/>
      </c>
      <c r="K37" t="str">
        <f>IF(K$31&lt;&gt;"",IF(K$43&gt;0,IF(K$43&lt;=(K$44*$B37)=TRUE,_xlfn.XLOOKUP($B37,$52:$52,$53:$53)*_xlfn.XLOOKUP(K$31,BKG!$A:$A,BKG!$F:$F,1),""),""),"")</f>
        <v/>
      </c>
      <c r="L37" t="str">
        <f>IF(L$31&lt;&gt;"",IF(L$43&gt;0,IF(L$43&lt;=(L$44*$B37)=TRUE,_xlfn.XLOOKUP($B37,$52:$52,$53:$53)*_xlfn.XLOOKUP(L$31,BKG!$A:$A,BKG!$F:$F,1),""),""),"")</f>
        <v/>
      </c>
      <c r="M37" t="str">
        <f>IF(M$31&lt;&gt;"",IF(M$43&gt;0,IF(M$43&lt;=(M$44*$B37)=TRUE,_xlfn.XLOOKUP($B37,$52:$52,$53:$53)*_xlfn.XLOOKUP(M$31,BKG!$A:$A,BKG!$F:$F,1),""),""),"")</f>
        <v/>
      </c>
      <c r="N37" t="str">
        <f>IF(N$31&lt;&gt;"",IF(N$43&gt;0,IF(N$43&lt;=(N$44*$B37)=TRUE,_xlfn.XLOOKUP($B37,$52:$52,$53:$53)*_xlfn.XLOOKUP(N$31,BKG!$A:$A,BKG!$F:$F,1),""),""),"")</f>
        <v/>
      </c>
      <c r="O37" t="str">
        <f>IF(O$31&lt;&gt;"",IF(O$43&gt;0,IF(O$43&lt;=(O$44*$B37)=TRUE,_xlfn.XLOOKUP($B37,$52:$52,$53:$53)*_xlfn.XLOOKUP(O$31,BKG!$A:$A,BKG!$F:$F,1),""),""),"")</f>
        <v/>
      </c>
      <c r="P37" t="str">
        <f>IF(P$31&lt;&gt;"",IF(P$43&gt;0,IF(P$43&lt;=(P$44*$B37)=TRUE,_xlfn.XLOOKUP($B37,$52:$52,$53:$53)*_xlfn.XLOOKUP(P$31,BKG!$A:$A,BKG!$F:$F,1),""),""),"")</f>
        <v/>
      </c>
      <c r="Q37" t="str">
        <f>IF(Q$31&lt;&gt;"",IF(Q$43&gt;0,IF(Q$43&lt;=(Q$44*$B37)=TRUE,_xlfn.XLOOKUP($B37,$52:$52,$53:$53)*_xlfn.XLOOKUP(Q$31,BKG!$A:$A,BKG!$F:$F,1),""),""),"")</f>
        <v/>
      </c>
      <c r="R37" t="str">
        <f>IF(R$31&lt;&gt;"",IF(R$43&gt;0,IF(R$43&lt;=(R$44*$B37)=TRUE,_xlfn.XLOOKUP($B37,$52:$52,$53:$53)*_xlfn.XLOOKUP(R$31,BKG!$A:$A,BKG!$F:$F,1),""),""),"")</f>
        <v/>
      </c>
      <c r="S37" t="str">
        <f>IF(S$31&lt;&gt;"",IF(S$43&gt;0,IF(S$43&lt;=(S$44*$B37)=TRUE,_xlfn.XLOOKUP($B37,$52:$52,$53:$53)*_xlfn.XLOOKUP(S$31,BKG!$A:$A,BKG!$F:$F,1),""),""),"")</f>
        <v/>
      </c>
      <c r="T37" t="str">
        <f>IF(T$31&lt;&gt;"",IF(T$43&gt;0,IF(T$43&lt;=(T$44*$B37)=TRUE,_xlfn.XLOOKUP($B37,$52:$52,$53:$53)*_xlfn.XLOOKUP(T$31,BKG!$A:$A,BKG!$F:$F,1),""),""),"")</f>
        <v/>
      </c>
      <c r="U37" t="str">
        <f>IF(U$31&lt;&gt;"",IF(U$43&gt;0,IF(U$43&lt;=(U$44*$B37)=TRUE,_xlfn.XLOOKUP($B37,$52:$52,$53:$53)*_xlfn.XLOOKUP(U$31,BKG!$A:$A,BKG!$F:$F,1),""),""),"")</f>
        <v/>
      </c>
      <c r="V37" t="str">
        <f>IF(V$31&lt;&gt;"",IF(V$43&gt;0,IF(V$43&lt;=(V$44*$B37)=TRUE,_xlfn.XLOOKUP($B37,$52:$52,$53:$53)*_xlfn.XLOOKUP(V$31,BKG!$A:$A,BKG!$F:$F,1),""),""),"")</f>
        <v/>
      </c>
      <c r="W37" t="str">
        <f>IF(W$31&lt;&gt;"",IF(W$43&gt;0,IF(W$43&lt;=(W$44*$B37)=TRUE,_xlfn.XLOOKUP($B37,$52:$52,$53:$53)*_xlfn.XLOOKUP(W$31,BKG!$A:$A,BKG!$F:$F,1),""),""),"")</f>
        <v/>
      </c>
      <c r="X37" t="str">
        <f>IF(X$31&lt;&gt;"",IF(X$43&gt;0,IF(X$43&lt;=(X$44*$B37)=TRUE,_xlfn.XLOOKUP($B37,$52:$52,$53:$53)*_xlfn.XLOOKUP(X$31,BKG!$A:$A,BKG!$F:$F,1),""),""),"")</f>
        <v/>
      </c>
      <c r="Y37" t="str">
        <f>IF(Y$31&lt;&gt;"",IF(Y$43&gt;0,IF(Y$43&lt;=(Y$44*$B37)=TRUE,_xlfn.XLOOKUP($B37,$52:$52,$53:$53)*_xlfn.XLOOKUP(Y$31,BKG!$A:$A,BKG!$F:$F,1),""),""),"")</f>
        <v/>
      </c>
      <c r="Z37" t="str">
        <f>IF(Z$31&lt;&gt;"",IF(Z$43&gt;0,IF(Z$43&lt;=(Z$44*$B37)=TRUE,_xlfn.XLOOKUP($B37,$52:$52,$53:$53)*_xlfn.XLOOKUP(Z$31,BKG!$A:$A,BKG!$F:$F,1),""),""),"")</f>
        <v/>
      </c>
      <c r="AA37" t="str">
        <f>IF(AA$31&lt;&gt;"",IF(AA$43&gt;0,IF(AA$43&lt;=(AA$44*$B37)=TRUE,_xlfn.XLOOKUP($B37,$52:$52,$53:$53)*_xlfn.XLOOKUP(AA$31,BKG!$A:$A,BKG!$F:$F,1),""),""),"")</f>
        <v/>
      </c>
      <c r="AB37" t="str">
        <f>IF(AB$31&lt;&gt;"",IF(AB$43&gt;0,IF(AB$43&lt;=(AB$44*$B37)=TRUE,_xlfn.XLOOKUP($B37,$52:$52,$53:$53)*_xlfn.XLOOKUP(AB$31,BKG!$A:$A,BKG!$F:$F,1),""),""),"")</f>
        <v/>
      </c>
      <c r="AC37" t="str">
        <f>IF(AC$31&lt;&gt;"",IF(AC$43&gt;0,IF(AC$43&lt;=(AC$44*$B37)=TRUE,_xlfn.XLOOKUP($B37,$52:$52,$53:$53)*_xlfn.XLOOKUP(AC$31,BKG!$A:$A,BKG!$F:$F,1),""),""),"")</f>
        <v/>
      </c>
      <c r="AD37" t="str">
        <f>IF(AD$31&lt;&gt;"",IF(AD$43&gt;0,IF(AD$43&lt;=(AD$44*$B37)=TRUE,_xlfn.XLOOKUP($B37,$52:$52,$53:$53)*_xlfn.XLOOKUP(AD$31,BKG!$A:$A,BKG!$F:$F,1),""),""),"")</f>
        <v/>
      </c>
      <c r="AE37" t="str">
        <f>IF(AE$31&lt;&gt;"",IF(AE$43&gt;0,IF(AE$43&lt;=(AE$44*$B37)=TRUE,_xlfn.XLOOKUP($B37,$52:$52,$53:$53)*_xlfn.XLOOKUP(AE$31,BKG!$A:$A,BKG!$F:$F,1),""),""),"")</f>
        <v/>
      </c>
      <c r="AF37" t="str">
        <f>IF(AF$31&lt;&gt;"",IF(AF$43&gt;0,IF(AF$43&lt;=(AF$44*$B37)=TRUE,_xlfn.XLOOKUP($B37,$52:$52,$53:$53)*_xlfn.XLOOKUP(AF$31,BKG!$A:$A,BKG!$F:$F,1),""),""),"")</f>
        <v/>
      </c>
      <c r="AG37" t="str">
        <f>IF(AG$31&lt;&gt;"",IF(AG$43&gt;0,IF(AG$43&lt;=(AG$44*$B37)=TRUE,_xlfn.XLOOKUP($B37,$52:$52,$53:$53)*_xlfn.XLOOKUP(AG$31,BKG!$A:$A,BKG!$F:$F,1),""),""),"")</f>
        <v/>
      </c>
      <c r="AH37" t="str">
        <f>IF(AH$31&lt;&gt;"",IF(AH$43&gt;0,IF(AH$43&lt;=(AH$44*$B37)=TRUE,_xlfn.XLOOKUP($B37,$52:$52,$53:$53)*_xlfn.XLOOKUP(AH$31,BKG!$A:$A,BKG!$F:$F,1),""),""),"")</f>
        <v/>
      </c>
    </row>
    <row r="38" spans="1:34" s="6" customFormat="1">
      <c r="A38" s="20" t="str">
        <f t="shared" si="6"/>
        <v>H2</v>
      </c>
      <c r="B38" s="42">
        <v>0.5</v>
      </c>
      <c r="C38" s="6" t="str">
        <f>IF(C$31&lt;&gt;"",IF(C$43&gt;0,IF(C$43&lt;=(C$44*$B38)=TRUE,_xlfn.XLOOKUP($B38,$52:$52,$53:$53)*_xlfn.XLOOKUP(C$31,BKG!$A:$A,BKG!$F:$F,1),""),""),"")</f>
        <v/>
      </c>
      <c r="D38" s="6" t="str">
        <f>IF(D$31&lt;&gt;"",IF(D$43&gt;0,IF(D$43&lt;=(D$44*$B38)=TRUE,_xlfn.XLOOKUP($B38,$52:$52,$53:$53)*_xlfn.XLOOKUP(D$31,BKG!$A:$A,BKG!$F:$F,1),""),""),"")</f>
        <v/>
      </c>
      <c r="E38" s="6" t="str">
        <f>IF(E$31&lt;&gt;"",IF(E$43&gt;0,IF(E$43&lt;=(E$44*$B38)=TRUE,_xlfn.XLOOKUP($B38,$52:$52,$53:$53)*_xlfn.XLOOKUP(E$31,BKG!$A:$A,BKG!$F:$F,1),""),""),"")</f>
        <v/>
      </c>
      <c r="F38" s="6" t="str">
        <f>IF(F$31&lt;&gt;"",IF(F$43&gt;0,IF(F$43&lt;=(F$44*$B38)=TRUE,_xlfn.XLOOKUP($B38,$52:$52,$53:$53)*_xlfn.XLOOKUP(F$31,BKG!$A:$A,BKG!$F:$F,1),""),""),"")</f>
        <v/>
      </c>
      <c r="G38" s="6" t="str">
        <f>IF(G$31&lt;&gt;"",IF(G$43&gt;0,IF(G$43&lt;=(G$44*$B38)=TRUE,_xlfn.XLOOKUP($B38,$52:$52,$53:$53)*_xlfn.XLOOKUP(G$31,BKG!$A:$A,BKG!$F:$F,1),""),""),"")</f>
        <v/>
      </c>
      <c r="H38" s="6" t="str">
        <f>IF(H$31&lt;&gt;"",IF(H$43&gt;0,IF(H$43&lt;=(H$44*$B38)=TRUE,_xlfn.XLOOKUP($B38,$52:$52,$53:$53)*_xlfn.XLOOKUP(H$31,BKG!$A:$A,BKG!$F:$F,1),""),""),"")</f>
        <v/>
      </c>
      <c r="I38" s="6" t="str">
        <f>IF(I$31&lt;&gt;"",IF(I$43&gt;0,IF(I$43&lt;=(I$44*$B38)=TRUE,_xlfn.XLOOKUP($B38,$52:$52,$53:$53)*_xlfn.XLOOKUP(I$31,BKG!$A:$A,BKG!$F:$F,1),""),""),"")</f>
        <v/>
      </c>
      <c r="J38" s="6" t="str">
        <f>IF(J$31&lt;&gt;"",IF(J$43&gt;0,IF(J$43&lt;=(J$44*$B38)=TRUE,_xlfn.XLOOKUP($B38,$52:$52,$53:$53)*_xlfn.XLOOKUP(J$31,BKG!$A:$A,BKG!$F:$F,1),""),""),"")</f>
        <v/>
      </c>
      <c r="K38" s="6" t="str">
        <f>IF(K$31&lt;&gt;"",IF(K$43&gt;0,IF(K$43&lt;=(K$44*$B38)=TRUE,_xlfn.XLOOKUP($B38,$52:$52,$53:$53)*_xlfn.XLOOKUP(K$31,BKG!$A:$A,BKG!$F:$F,1),""),""),"")</f>
        <v/>
      </c>
      <c r="L38" s="6" t="str">
        <f>IF(L$31&lt;&gt;"",IF(L$43&gt;0,IF(L$43&lt;=(L$44*$B38)=TRUE,_xlfn.XLOOKUP($B38,$52:$52,$53:$53)*_xlfn.XLOOKUP(L$31,BKG!$A:$A,BKG!$F:$F,1),""),""),"")</f>
        <v/>
      </c>
      <c r="M38" s="6" t="str">
        <f>IF(M$31&lt;&gt;"",IF(M$43&gt;0,IF(M$43&lt;=(M$44*$B38)=TRUE,_xlfn.XLOOKUP($B38,$52:$52,$53:$53)*_xlfn.XLOOKUP(M$31,BKG!$A:$A,BKG!$F:$F,1),""),""),"")</f>
        <v/>
      </c>
      <c r="N38" s="6" t="str">
        <f>IF(N$31&lt;&gt;"",IF(N$43&gt;0,IF(N$43&lt;=(N$44*$B38)=TRUE,_xlfn.XLOOKUP($B38,$52:$52,$53:$53)*_xlfn.XLOOKUP(N$31,BKG!$A:$A,BKG!$F:$F,1),""),""),"")</f>
        <v/>
      </c>
      <c r="O38" s="6" t="str">
        <f>IF(O$31&lt;&gt;"",IF(O$43&gt;0,IF(O$43&lt;=(O$44*$B38)=TRUE,_xlfn.XLOOKUP($B38,$52:$52,$53:$53)*_xlfn.XLOOKUP(O$31,BKG!$A:$A,BKG!$F:$F,1),""),""),"")</f>
        <v/>
      </c>
      <c r="P38" s="6" t="str">
        <f>IF(P$31&lt;&gt;"",IF(P$43&gt;0,IF(P$43&lt;=(P$44*$B38)=TRUE,_xlfn.XLOOKUP($B38,$52:$52,$53:$53)*_xlfn.XLOOKUP(P$31,BKG!$A:$A,BKG!$F:$F,1),""),""),"")</f>
        <v/>
      </c>
      <c r="Q38" s="6" t="str">
        <f>IF(Q$31&lt;&gt;"",IF(Q$43&gt;0,IF(Q$43&lt;=(Q$44*$B38)=TRUE,_xlfn.XLOOKUP($B38,$52:$52,$53:$53)*_xlfn.XLOOKUP(Q$31,BKG!$A:$A,BKG!$F:$F,1),""),""),"")</f>
        <v/>
      </c>
      <c r="R38" s="6" t="str">
        <f>IF(R$31&lt;&gt;"",IF(R$43&gt;0,IF(R$43&lt;=(R$44*$B38)=TRUE,_xlfn.XLOOKUP($B38,$52:$52,$53:$53)*_xlfn.XLOOKUP(R$31,BKG!$A:$A,BKG!$F:$F,1),""),""),"")</f>
        <v/>
      </c>
      <c r="S38" s="6" t="str">
        <f>IF(S$31&lt;&gt;"",IF(S$43&gt;0,IF(S$43&lt;=(S$44*$B38)=TRUE,_xlfn.XLOOKUP($B38,$52:$52,$53:$53)*_xlfn.XLOOKUP(S$31,BKG!$A:$A,BKG!$F:$F,1),""),""),"")</f>
        <v/>
      </c>
      <c r="T38" s="6" t="str">
        <f>IF(T$31&lt;&gt;"",IF(T$43&gt;0,IF(T$43&lt;=(T$44*$B38)=TRUE,_xlfn.XLOOKUP($B38,$52:$52,$53:$53)*_xlfn.XLOOKUP(T$31,BKG!$A:$A,BKG!$F:$F,1),""),""),"")</f>
        <v/>
      </c>
      <c r="U38" s="6" t="str">
        <f>IF(U$31&lt;&gt;"",IF(U$43&gt;0,IF(U$43&lt;=(U$44*$B38)=TRUE,_xlfn.XLOOKUP($B38,$52:$52,$53:$53)*_xlfn.XLOOKUP(U$31,BKG!$A:$A,BKG!$F:$F,1),""),""),"")</f>
        <v/>
      </c>
      <c r="V38" s="6" t="str">
        <f>IF(V$31&lt;&gt;"",IF(V$43&gt;0,IF(V$43&lt;=(V$44*$B38)=TRUE,_xlfn.XLOOKUP($B38,$52:$52,$53:$53)*_xlfn.XLOOKUP(V$31,BKG!$A:$A,BKG!$F:$F,1),""),""),"")</f>
        <v/>
      </c>
      <c r="W38" s="6" t="str">
        <f>IF(W$31&lt;&gt;"",IF(W$43&gt;0,IF(W$43&lt;=(W$44*$B38)=TRUE,_xlfn.XLOOKUP($B38,$52:$52,$53:$53)*_xlfn.XLOOKUP(W$31,BKG!$A:$A,BKG!$F:$F,1),""),""),"")</f>
        <v/>
      </c>
      <c r="X38" s="6" t="str">
        <f>IF(X$31&lt;&gt;"",IF(X$43&gt;0,IF(X$43&lt;=(X$44*$B38)=TRUE,_xlfn.XLOOKUP($B38,$52:$52,$53:$53)*_xlfn.XLOOKUP(X$31,BKG!$A:$A,BKG!$F:$F,1),""),""),"")</f>
        <v/>
      </c>
      <c r="Y38" s="6" t="str">
        <f>IF(Y$31&lt;&gt;"",IF(Y$43&gt;0,IF(Y$43&lt;=(Y$44*$B38)=TRUE,_xlfn.XLOOKUP($B38,$52:$52,$53:$53)*_xlfn.XLOOKUP(Y$31,BKG!$A:$A,BKG!$F:$F,1),""),""),"")</f>
        <v/>
      </c>
      <c r="Z38" s="6" t="str">
        <f>IF(Z$31&lt;&gt;"",IF(Z$43&gt;0,IF(Z$43&lt;=(Z$44*$B38)=TRUE,_xlfn.XLOOKUP($B38,$52:$52,$53:$53)*_xlfn.XLOOKUP(Z$31,BKG!$A:$A,BKG!$F:$F,1),""),""),"")</f>
        <v/>
      </c>
      <c r="AA38" s="6" t="str">
        <f>IF(AA$31&lt;&gt;"",IF(AA$43&gt;0,IF(AA$43&lt;=(AA$44*$B38)=TRUE,_xlfn.XLOOKUP($B38,$52:$52,$53:$53)*_xlfn.XLOOKUP(AA$31,BKG!$A:$A,BKG!$F:$F,1),""),""),"")</f>
        <v/>
      </c>
      <c r="AB38" s="6" t="str">
        <f>IF(AB$31&lt;&gt;"",IF(AB$43&gt;0,IF(AB$43&lt;=(AB$44*$B38)=TRUE,_xlfn.XLOOKUP($B38,$52:$52,$53:$53)*_xlfn.XLOOKUP(AB$31,BKG!$A:$A,BKG!$F:$F,1),""),""),"")</f>
        <v/>
      </c>
      <c r="AC38" s="6" t="str">
        <f>IF(AC$31&lt;&gt;"",IF(AC$43&gt;0,IF(AC$43&lt;=(AC$44*$B38)=TRUE,_xlfn.XLOOKUP($B38,$52:$52,$53:$53)*_xlfn.XLOOKUP(AC$31,BKG!$A:$A,BKG!$F:$F,1),""),""),"")</f>
        <v/>
      </c>
      <c r="AD38" s="6" t="str">
        <f>IF(AD$31&lt;&gt;"",IF(AD$43&gt;0,IF(AD$43&lt;=(AD$44*$B38)=TRUE,_xlfn.XLOOKUP($B38,$52:$52,$53:$53)*_xlfn.XLOOKUP(AD$31,BKG!$A:$A,BKG!$F:$F,1),""),""),"")</f>
        <v/>
      </c>
      <c r="AE38" s="6" t="str">
        <f>IF(AE$31&lt;&gt;"",IF(AE$43&gt;0,IF(AE$43&lt;=(AE$44*$B38)=TRUE,_xlfn.XLOOKUP($B38,$52:$52,$53:$53)*_xlfn.XLOOKUP(AE$31,BKG!$A:$A,BKG!$F:$F,1),""),""),"")</f>
        <v/>
      </c>
      <c r="AF38" s="6" t="str">
        <f>IF(AF$31&lt;&gt;"",IF(AF$43&gt;0,IF(AF$43&lt;=(AF$44*$B38)=TRUE,_xlfn.XLOOKUP($B38,$52:$52,$53:$53)*_xlfn.XLOOKUP(AF$31,BKG!$A:$A,BKG!$F:$F,1),""),""),"")</f>
        <v/>
      </c>
      <c r="AG38" s="6" t="str">
        <f>IF(AG$31&lt;&gt;"",IF(AG$43&gt;0,IF(AG$43&lt;=(AG$44*$B38)=TRUE,_xlfn.XLOOKUP($B38,$52:$52,$53:$53)*_xlfn.XLOOKUP(AG$31,BKG!$A:$A,BKG!$F:$F,1),""),""),"")</f>
        <v/>
      </c>
      <c r="AH38" s="6" t="str">
        <f>IF(AH$31&lt;&gt;"",IF(AH$43&gt;0,IF(AH$43&lt;=(AH$44*$B38)=TRUE,_xlfn.XLOOKUP($B38,$52:$52,$53:$53)*_xlfn.XLOOKUP(AH$31,BKG!$A:$A,BKG!$F:$F,1),""),""),"")</f>
        <v/>
      </c>
    </row>
    <row r="39" spans="1:34" s="16" customFormat="1" ht="3.75" customHeight="1">
      <c r="A39" s="15"/>
    </row>
    <row r="40" spans="1:34" s="26" customFormat="1">
      <c r="A40" s="24" t="s">
        <v>90</v>
      </c>
      <c r="B40" s="25"/>
      <c r="C40" s="26">
        <f>MAX(C33:C38)</f>
        <v>0</v>
      </c>
      <c r="D40" s="26">
        <f t="shared" ref="D40:AG40" si="7">MAX(D33:D38)</f>
        <v>0</v>
      </c>
      <c r="E40" s="26">
        <f t="shared" si="7"/>
        <v>0</v>
      </c>
      <c r="F40" s="26">
        <f t="shared" si="7"/>
        <v>0</v>
      </c>
      <c r="G40" s="26">
        <f t="shared" si="7"/>
        <v>0</v>
      </c>
      <c r="H40" s="26">
        <f t="shared" si="7"/>
        <v>0</v>
      </c>
      <c r="I40" s="26">
        <f t="shared" si="7"/>
        <v>0</v>
      </c>
      <c r="J40" s="26">
        <f t="shared" si="7"/>
        <v>0</v>
      </c>
      <c r="K40" s="26">
        <f t="shared" si="7"/>
        <v>0</v>
      </c>
      <c r="L40" s="26">
        <f t="shared" si="7"/>
        <v>0</v>
      </c>
      <c r="M40" s="26">
        <f t="shared" si="7"/>
        <v>0</v>
      </c>
      <c r="N40" s="26">
        <f t="shared" si="7"/>
        <v>0</v>
      </c>
      <c r="O40" s="26">
        <f t="shared" si="7"/>
        <v>0</v>
      </c>
      <c r="P40" s="26">
        <f t="shared" si="7"/>
        <v>0</v>
      </c>
      <c r="Q40" s="26">
        <f t="shared" si="7"/>
        <v>0</v>
      </c>
      <c r="R40" s="26">
        <f t="shared" si="7"/>
        <v>0</v>
      </c>
      <c r="S40" s="26">
        <f t="shared" si="7"/>
        <v>0</v>
      </c>
      <c r="T40" s="26">
        <f t="shared" si="7"/>
        <v>0</v>
      </c>
      <c r="U40" s="26">
        <f t="shared" si="7"/>
        <v>0</v>
      </c>
      <c r="V40" s="26">
        <f t="shared" si="7"/>
        <v>0</v>
      </c>
      <c r="W40" s="26">
        <f t="shared" si="7"/>
        <v>0</v>
      </c>
      <c r="X40" s="26">
        <f t="shared" si="7"/>
        <v>0</v>
      </c>
      <c r="Y40" s="26">
        <f t="shared" si="7"/>
        <v>0</v>
      </c>
      <c r="Z40" s="26">
        <f t="shared" si="7"/>
        <v>0</v>
      </c>
      <c r="AA40" s="26">
        <f t="shared" si="7"/>
        <v>0</v>
      </c>
      <c r="AB40" s="26">
        <f t="shared" si="7"/>
        <v>0</v>
      </c>
      <c r="AC40" s="26">
        <f t="shared" si="7"/>
        <v>0</v>
      </c>
      <c r="AD40" s="26">
        <f t="shared" si="7"/>
        <v>0</v>
      </c>
      <c r="AE40" s="26">
        <f t="shared" si="7"/>
        <v>0</v>
      </c>
      <c r="AF40" s="26">
        <f t="shared" si="7"/>
        <v>0</v>
      </c>
      <c r="AG40" s="26">
        <f t="shared" si="7"/>
        <v>0</v>
      </c>
      <c r="AH40" s="26">
        <f t="shared" ref="AH40" si="8">MAX(AH33:AH38)</f>
        <v>0</v>
      </c>
    </row>
    <row r="41" spans="1:34">
      <c r="A41" s="27" t="s">
        <v>78</v>
      </c>
      <c r="B41" s="87">
        <f>SUM(C40:AS40)</f>
        <v>0</v>
      </c>
      <c r="C41" t="s">
        <v>91</v>
      </c>
    </row>
    <row r="42" spans="1:34" s="16" customFormat="1" ht="3.75" customHeight="1">
      <c r="A42" s="15"/>
    </row>
    <row r="43" spans="1:34" s="3" customFormat="1">
      <c r="C43" s="3">
        <f>IF(C$1&lt;&gt;"",INDEX('Invoer RG'!$1:$1048576,MATCH('Herhaalbaarheid RG'!$A33,'Invoer RG'!$A:$A,0),MATCH('Herhaalbaarheid RG'!C$1,'Invoer RG'!$2:$2,0)),"")</f>
        <v>0</v>
      </c>
      <c r="D43" s="3">
        <f>IF(D$1&lt;&gt;"",INDEX('Invoer RG'!$1:$1048576,MATCH('Herhaalbaarheid RG'!$A33,'Invoer RG'!$A:$A,0),MATCH('Herhaalbaarheid RG'!D$1,'Invoer RG'!$2:$2,0)),"")</f>
        <v>0</v>
      </c>
      <c r="E43" s="3">
        <f>IF(E$1&lt;&gt;"",INDEX('Invoer RG'!$1:$1048576,MATCH('Herhaalbaarheid RG'!$A33,'Invoer RG'!$A:$A,0),MATCH('Herhaalbaarheid RG'!E$1,'Invoer RG'!$2:$2,0)),"")</f>
        <v>0</v>
      </c>
      <c r="F43" s="3">
        <f>IF(F$1&lt;&gt;"",INDEX('Invoer RG'!$1:$1048576,MATCH('Herhaalbaarheid RG'!$A33,'Invoer RG'!$A:$A,0),MATCH('Herhaalbaarheid RG'!F$1,'Invoer RG'!$2:$2,0)),"")</f>
        <v>0</v>
      </c>
      <c r="G43" s="3">
        <f>IF(G$1&lt;&gt;"",INDEX('Invoer RG'!$1:$1048576,MATCH('Herhaalbaarheid RG'!$A33,'Invoer RG'!$A:$A,0),MATCH('Herhaalbaarheid RG'!G$1,'Invoer RG'!$2:$2,0)),"")</f>
        <v>0</v>
      </c>
      <c r="H43" s="3">
        <f>IF(H$1&lt;&gt;"",INDEX('Invoer RG'!$1:$1048576,MATCH('Herhaalbaarheid RG'!$A33,'Invoer RG'!$A:$A,0),MATCH('Herhaalbaarheid RG'!H$1,'Invoer RG'!$2:$2,0)),"")</f>
        <v>0</v>
      </c>
      <c r="I43" s="3">
        <f>IF(I$1&lt;&gt;"",INDEX('Invoer RG'!$1:$1048576,MATCH('Herhaalbaarheid RG'!$A33,'Invoer RG'!$A:$A,0),MATCH('Herhaalbaarheid RG'!I$1,'Invoer RG'!$2:$2,0)),"")</f>
        <v>0</v>
      </c>
      <c r="J43" s="3">
        <f>IF(J$1&lt;&gt;"",INDEX('Invoer RG'!$1:$1048576,MATCH('Herhaalbaarheid RG'!$A33,'Invoer RG'!$A:$A,0),MATCH('Herhaalbaarheid RG'!J$1,'Invoer RG'!$2:$2,0)),"")</f>
        <v>0</v>
      </c>
      <c r="K43" s="3">
        <f>IF(K$1&lt;&gt;"",INDEX('Invoer RG'!$1:$1048576,MATCH('Herhaalbaarheid RG'!$A33,'Invoer RG'!$A:$A,0),MATCH('Herhaalbaarheid RG'!K$1,'Invoer RG'!$2:$2,0)),"")</f>
        <v>0</v>
      </c>
      <c r="L43" s="3">
        <f>IF(L$1&lt;&gt;"",INDEX('Invoer RG'!$1:$1048576,MATCH('Herhaalbaarheid RG'!$A33,'Invoer RG'!$A:$A,0),MATCH('Herhaalbaarheid RG'!L$1,'Invoer RG'!$2:$2,0)),"")</f>
        <v>0</v>
      </c>
      <c r="M43" s="3">
        <f>IF(M$1&lt;&gt;"",INDEX('Invoer RG'!$1:$1048576,MATCH('Herhaalbaarheid RG'!$A33,'Invoer RG'!$A:$A,0),MATCH('Herhaalbaarheid RG'!M$1,'Invoer RG'!$2:$2,0)),"")</f>
        <v>0</v>
      </c>
      <c r="N43" s="3">
        <f>IF(N$1&lt;&gt;"",INDEX('Invoer RG'!$1:$1048576,MATCH('Herhaalbaarheid RG'!$A33,'Invoer RG'!$A:$A,0),MATCH('Herhaalbaarheid RG'!N$1,'Invoer RG'!$2:$2,0)),"")</f>
        <v>0</v>
      </c>
      <c r="O43" s="3">
        <f>IF(O$1&lt;&gt;"",INDEX('Invoer RG'!$1:$1048576,MATCH('Herhaalbaarheid RG'!$A33,'Invoer RG'!$A:$A,0),MATCH('Herhaalbaarheid RG'!O$1,'Invoer RG'!$2:$2,0)),"")</f>
        <v>0</v>
      </c>
      <c r="P43" s="3">
        <f>IF(P$1&lt;&gt;"",INDEX('Invoer RG'!$1:$1048576,MATCH('Herhaalbaarheid RG'!$A33,'Invoer RG'!$A:$A,0),MATCH('Herhaalbaarheid RG'!P$1,'Invoer RG'!$2:$2,0)),"")</f>
        <v>0</v>
      </c>
      <c r="Q43" s="3">
        <f>IF(Q$1&lt;&gt;"",INDEX('Invoer RG'!$1:$1048576,MATCH('Herhaalbaarheid RG'!$A33,'Invoer RG'!$A:$A,0),MATCH('Herhaalbaarheid RG'!Q$1,'Invoer RG'!$2:$2,0)),"")</f>
        <v>0</v>
      </c>
      <c r="R43" s="3">
        <f>IF(R$1&lt;&gt;"",INDEX('Invoer RG'!$1:$1048576,MATCH('Herhaalbaarheid RG'!$A33,'Invoer RG'!$A:$A,0),MATCH('Herhaalbaarheid RG'!R$1,'Invoer RG'!$2:$2,0)),"")</f>
        <v>0</v>
      </c>
      <c r="S43" s="3">
        <f>IF(S$1&lt;&gt;"",INDEX('Invoer RG'!$1:$1048576,MATCH('Herhaalbaarheid RG'!$A33,'Invoer RG'!$A:$A,0),MATCH('Herhaalbaarheid RG'!S$1,'Invoer RG'!$2:$2,0)),"")</f>
        <v>0</v>
      </c>
      <c r="T43" s="3">
        <f>IF(T$1&lt;&gt;"",INDEX('Invoer RG'!$1:$1048576,MATCH('Herhaalbaarheid RG'!$A33,'Invoer RG'!$A:$A,0),MATCH('Herhaalbaarheid RG'!T$1,'Invoer RG'!$2:$2,0)),"")</f>
        <v>0</v>
      </c>
      <c r="U43" s="3">
        <f>IF(U$1&lt;&gt;"",INDEX('Invoer RG'!$1:$1048576,MATCH('Herhaalbaarheid RG'!$A33,'Invoer RG'!$A:$A,0),MATCH('Herhaalbaarheid RG'!U$1,'Invoer RG'!$2:$2,0)),"")</f>
        <v>0</v>
      </c>
      <c r="V43" s="3">
        <f>IF(V$1&lt;&gt;"",INDEX('Invoer RG'!$1:$1048576,MATCH('Herhaalbaarheid RG'!$A33,'Invoer RG'!$A:$A,0),MATCH('Herhaalbaarheid RG'!V$1,'Invoer RG'!$2:$2,0)),"")</f>
        <v>0</v>
      </c>
      <c r="W43" s="3">
        <f>IF(W$1&lt;&gt;"",INDEX('Invoer RG'!$1:$1048576,MATCH('Herhaalbaarheid RG'!$A33,'Invoer RG'!$A:$A,0),MATCH('Herhaalbaarheid RG'!W$1,'Invoer RG'!$2:$2,0)),"")</f>
        <v>0</v>
      </c>
      <c r="X43" s="3">
        <f>IF(X$1&lt;&gt;"",INDEX('Invoer RG'!$1:$1048576,MATCH('Herhaalbaarheid RG'!$A33,'Invoer RG'!$A:$A,0),MATCH('Herhaalbaarheid RG'!X$1,'Invoer RG'!$2:$2,0)),"")</f>
        <v>0</v>
      </c>
      <c r="Y43" s="3">
        <f>IF(Y$1&lt;&gt;"",INDEX('Invoer RG'!$1:$1048576,MATCH('Herhaalbaarheid RG'!$A33,'Invoer RG'!$A:$A,0),MATCH('Herhaalbaarheid RG'!Y$1,'Invoer RG'!$2:$2,0)),"")</f>
        <v>0</v>
      </c>
      <c r="Z43" s="3">
        <f>IF(Z$1&lt;&gt;"",INDEX('Invoer RG'!$1:$1048576,MATCH('Herhaalbaarheid RG'!$A33,'Invoer RG'!$A:$A,0),MATCH('Herhaalbaarheid RG'!Z$1,'Invoer RG'!$2:$2,0)),"")</f>
        <v>0</v>
      </c>
      <c r="AA43" s="3">
        <f>IF(AA$1&lt;&gt;"",INDEX('Invoer RG'!$1:$1048576,MATCH('Herhaalbaarheid RG'!$A33,'Invoer RG'!$A:$A,0),MATCH('Herhaalbaarheid RG'!AA$1,'Invoer RG'!$2:$2,0)),"")</f>
        <v>0</v>
      </c>
      <c r="AB43" s="3">
        <f>IF(AB$1&lt;&gt;"",INDEX('Invoer RG'!$1:$1048576,MATCH('Herhaalbaarheid RG'!$A33,'Invoer RG'!$A:$A,0),MATCH('Herhaalbaarheid RG'!AB$1,'Invoer RG'!$2:$2,0)),"")</f>
        <v>0</v>
      </c>
      <c r="AC43" s="3">
        <f>IF(AC$1&lt;&gt;"",INDEX('Invoer RG'!$1:$1048576,MATCH('Herhaalbaarheid RG'!$A33,'Invoer RG'!$A:$A,0),MATCH('Herhaalbaarheid RG'!AC$1,'Invoer RG'!$2:$2,0)),"")</f>
        <v>0</v>
      </c>
      <c r="AD43" s="3">
        <f>IF(AD$1&lt;&gt;"",INDEX('Invoer RG'!$1:$1048576,MATCH('Herhaalbaarheid RG'!$A33,'Invoer RG'!$A:$A,0),MATCH('Herhaalbaarheid RG'!AD$1,'Invoer RG'!$2:$2,0)),"")</f>
        <v>0</v>
      </c>
      <c r="AE43" s="3">
        <f>IF(AE$1&lt;&gt;"",INDEX('Invoer RG'!$1:$1048576,MATCH('Herhaalbaarheid RG'!$A33,'Invoer RG'!$A:$A,0),MATCH('Herhaalbaarheid RG'!AE$1,'Invoer RG'!$2:$2,0)),"")</f>
        <v>0</v>
      </c>
      <c r="AF43" s="3">
        <f>IF(AF$1&lt;&gt;"",INDEX('Invoer RG'!$1:$1048576,MATCH('Herhaalbaarheid RG'!$A33,'Invoer RG'!$A:$A,0),MATCH('Herhaalbaarheid RG'!AF$1,'Invoer RG'!$2:$2,0)),"")</f>
        <v>0</v>
      </c>
      <c r="AG43" s="3">
        <f>IF(AG$1&lt;&gt;"",INDEX('Invoer RG'!$1:$1048576,MATCH('Herhaalbaarheid RG'!$A33,'Invoer RG'!$A:$A,0),MATCH('Herhaalbaarheid RG'!AG$1,'Invoer RG'!$2:$2,0)),"")</f>
        <v>0</v>
      </c>
      <c r="AH43" s="3">
        <f>IF(AH$1&lt;&gt;"",INDEX('Invoer RG'!$1:$1048576,MATCH('Herhaalbaarheid RG'!$A33,'Invoer RG'!$A:$A,0),MATCH('Herhaalbaarheid RG'!AH$1,'Invoer RG'!$2:$2,0)),"")</f>
        <v>0</v>
      </c>
    </row>
    <row r="44" spans="1:34" s="3" customFormat="1">
      <c r="C44" s="3">
        <f>_xlfn.XLOOKUP(C$1,BKG!$A:$A,BKG!$D:$D)</f>
        <v>3.0000000000000003E-4</v>
      </c>
      <c r="D44" s="3">
        <f>_xlfn.XLOOKUP(D$1,BKG!$A:$A,BKG!$D:$D)</f>
        <v>0.1</v>
      </c>
      <c r="E44" s="3">
        <f>_xlfn.XLOOKUP(E$1,BKG!$A:$A,BKG!$D:$D)</f>
        <v>0.01</v>
      </c>
      <c r="F44" s="3">
        <f>_xlfn.XLOOKUP(F$1,BKG!$A:$A,BKG!$D:$D)</f>
        <v>0.1</v>
      </c>
      <c r="G44" s="3">
        <f>_xlfn.XLOOKUP(G$1,BKG!$A:$A,BKG!$D:$D)</f>
        <v>0.05</v>
      </c>
      <c r="H44" s="3">
        <f>_xlfn.XLOOKUP(H$1,BKG!$A:$A,BKG!$D:$D)</f>
        <v>3.0000000000000001E-3</v>
      </c>
      <c r="I44" s="3">
        <f>_xlfn.XLOOKUP(I$1,BKG!$A:$A,BKG!$D:$D)</f>
        <v>0.05</v>
      </c>
      <c r="J44" s="3">
        <f>_xlfn.XLOOKUP(J$1,BKG!$A:$A,BKG!$D:$D)</f>
        <v>1</v>
      </c>
      <c r="K44" s="3">
        <f>_xlfn.XLOOKUP(K$1,BKG!$A:$A,BKG!$D:$D)</f>
        <v>2.4000000000000002E-3</v>
      </c>
      <c r="L44" s="3">
        <f>_xlfn.XLOOKUP(L$1,BKG!$A:$A,BKG!$D:$D)</f>
        <v>6.6699999999999997E-3</v>
      </c>
      <c r="M44" s="3">
        <f>_xlfn.XLOOKUP(M$1,BKG!$A:$A,BKG!$D:$D)</f>
        <v>0.01</v>
      </c>
      <c r="N44" s="3">
        <f>_xlfn.XLOOKUP(N$1,BKG!$A:$A,BKG!$D:$D)</f>
        <v>0.01</v>
      </c>
      <c r="O44" s="3">
        <f>_xlfn.XLOOKUP(O$1,BKG!$A:$A,BKG!$D:$D)</f>
        <v>0.5</v>
      </c>
      <c r="P44" s="3">
        <f>_xlfn.XLOOKUP(P$1,BKG!$A:$A,BKG!$D:$D)</f>
        <v>2.5000000000000001E-3</v>
      </c>
      <c r="Q44" s="3">
        <f>_xlfn.XLOOKUP(Q$1,BKG!$A:$A,BKG!$D:$D)</f>
        <v>0.01</v>
      </c>
      <c r="R44" s="3">
        <f>_xlfn.XLOOKUP(R$1,BKG!$A:$A,BKG!$D:$D)</f>
        <v>0.1</v>
      </c>
      <c r="S44" s="3">
        <f>_xlfn.XLOOKUP(S$1,BKG!$A:$A,BKG!$D:$D)</f>
        <v>0.1</v>
      </c>
      <c r="T44" s="3">
        <f>_xlfn.XLOOKUP(T$1,BKG!$A:$A,BKG!$D:$D)</f>
        <v>0.01</v>
      </c>
      <c r="U44" s="3">
        <f>_xlfn.XLOOKUP(U$1,BKG!$A:$A,BKG!$D:$D)</f>
        <v>0.03</v>
      </c>
      <c r="V44" s="3">
        <f>_xlfn.XLOOKUP(V$1,BKG!$A:$A,BKG!$D:$D)</f>
        <v>1</v>
      </c>
      <c r="W44" s="3">
        <f>_xlfn.XLOOKUP(W$1,BKG!$A:$A,BKG!$D:$D)</f>
        <v>0.01</v>
      </c>
      <c r="X44" s="3">
        <f>_xlfn.XLOOKUP(X$1,BKG!$A:$A,BKG!$D:$D)</f>
        <v>0.01</v>
      </c>
      <c r="Y44" s="3">
        <f>_xlfn.XLOOKUP(Y$1,BKG!$A:$A,BKG!$D:$D)</f>
        <v>0.02</v>
      </c>
      <c r="Z44" s="3">
        <f>_xlfn.XLOOKUP(Z$1,BKG!$A:$A,BKG!$D:$D)</f>
        <v>2.5000000000000001E-3</v>
      </c>
      <c r="AA44" s="3">
        <f>_xlfn.XLOOKUP(AA$1,BKG!$A:$A,BKG!$D:$D)</f>
        <v>0.02</v>
      </c>
      <c r="AB44" s="3">
        <f>_xlfn.XLOOKUP(AB$1,BKG!$A:$A,BKG!$D:$D)</f>
        <v>0.03</v>
      </c>
      <c r="AC44" s="3">
        <f>_xlfn.XLOOKUP(AC$1,BKG!$A:$A,BKG!$D:$D)</f>
        <v>0.2</v>
      </c>
      <c r="AD44" s="3">
        <f>_xlfn.XLOOKUP(AD$1,BKG!$A:$A,BKG!$D:$D)</f>
        <v>0.01</v>
      </c>
      <c r="AE44" s="3">
        <f>_xlfn.XLOOKUP(AE$1,BKG!$A:$A,BKG!$D:$D)</f>
        <v>1.7000000000000001E-3</v>
      </c>
      <c r="AF44" s="3">
        <f>_xlfn.XLOOKUP(AF$1,BKG!$A:$A,BKG!$D:$D)</f>
        <v>6.0000000000000001E-3</v>
      </c>
      <c r="AG44" s="3">
        <f>_xlfn.XLOOKUP(AG$1,BKG!$A:$A,BKG!$D:$D)</f>
        <v>0.01</v>
      </c>
      <c r="AH44" s="3">
        <f>_xlfn.XLOOKUP(AH$1,BKG!$A:$A,BKG!$D:$D)</f>
        <v>0.1</v>
      </c>
    </row>
    <row r="46" spans="1:34" ht="28.9">
      <c r="A46" s="88" t="s">
        <v>78</v>
      </c>
      <c r="B46" s="25" cm="1">
        <f t="array" ref="B46">SUM(_xlfn._xlws.FILTER($B$1:$B45,$A$1:$A45="Totaal:"))</f>
        <v>0</v>
      </c>
      <c r="C46" s="91" t="b">
        <f>OR(C33=0,C18=0,C3=0)</f>
        <v>0</v>
      </c>
      <c r="D46" s="91" t="b">
        <f t="shared" ref="D46:AH46" si="9">OR(D33=0,D18=0,D3=0)</f>
        <v>0</v>
      </c>
      <c r="E46" s="91" t="b">
        <f t="shared" si="9"/>
        <v>0</v>
      </c>
      <c r="F46" s="91" t="b">
        <f t="shared" si="9"/>
        <v>0</v>
      </c>
      <c r="G46" s="91" t="b">
        <f t="shared" si="9"/>
        <v>0</v>
      </c>
      <c r="H46" s="91" t="b">
        <f t="shared" si="9"/>
        <v>0</v>
      </c>
      <c r="I46" s="91" t="b">
        <f t="shared" si="9"/>
        <v>0</v>
      </c>
      <c r="J46" s="91" t="b">
        <f t="shared" si="9"/>
        <v>0</v>
      </c>
      <c r="K46" s="91" t="b">
        <f t="shared" si="9"/>
        <v>0</v>
      </c>
      <c r="L46" s="91" t="b">
        <f t="shared" si="9"/>
        <v>0</v>
      </c>
      <c r="M46" s="91" t="b">
        <f t="shared" si="9"/>
        <v>0</v>
      </c>
      <c r="N46" s="91" t="b">
        <f t="shared" si="9"/>
        <v>0</v>
      </c>
      <c r="O46" s="91" t="b">
        <f t="shared" si="9"/>
        <v>0</v>
      </c>
      <c r="P46" s="91" t="b">
        <f t="shared" si="9"/>
        <v>0</v>
      </c>
      <c r="Q46" s="91" t="b">
        <f t="shared" si="9"/>
        <v>0</v>
      </c>
      <c r="R46" s="91" t="b">
        <f t="shared" si="9"/>
        <v>0</v>
      </c>
      <c r="S46" s="91" t="b">
        <f t="shared" si="9"/>
        <v>0</v>
      </c>
      <c r="T46" s="91" t="b">
        <f t="shared" si="9"/>
        <v>0</v>
      </c>
      <c r="U46" s="91" t="b">
        <f t="shared" si="9"/>
        <v>0</v>
      </c>
      <c r="V46" s="91" t="b">
        <f t="shared" si="9"/>
        <v>0</v>
      </c>
      <c r="W46" s="91" t="b">
        <f t="shared" si="9"/>
        <v>0</v>
      </c>
      <c r="X46" s="91" t="b">
        <f t="shared" si="9"/>
        <v>0</v>
      </c>
      <c r="Y46" s="91" t="b">
        <f t="shared" si="9"/>
        <v>0</v>
      </c>
      <c r="Z46" s="91" t="b">
        <f t="shared" si="9"/>
        <v>0</v>
      </c>
      <c r="AA46" s="91" t="b">
        <f t="shared" si="9"/>
        <v>0</v>
      </c>
      <c r="AB46" s="91" t="b">
        <f t="shared" si="9"/>
        <v>0</v>
      </c>
      <c r="AC46" s="91" t="b">
        <f t="shared" si="9"/>
        <v>0</v>
      </c>
      <c r="AD46" s="91" t="b">
        <f t="shared" si="9"/>
        <v>0</v>
      </c>
      <c r="AE46" s="91" t="b">
        <f t="shared" si="9"/>
        <v>0</v>
      </c>
      <c r="AF46" s="91" t="b">
        <f t="shared" si="9"/>
        <v>0</v>
      </c>
      <c r="AG46" s="91" t="b">
        <f t="shared" si="9"/>
        <v>0</v>
      </c>
      <c r="AH46" s="91" t="b">
        <f t="shared" si="9"/>
        <v>0</v>
      </c>
    </row>
    <row r="51" spans="1:12" s="16" customFormat="1" ht="3.75" customHeight="1">
      <c r="A51" s="15"/>
    </row>
    <row r="52" spans="1:12">
      <c r="B52" s="82">
        <v>1</v>
      </c>
      <c r="C52" s="81">
        <f t="shared" ref="C52:E52" si="10">$G$52+$G$58*C54</f>
        <v>0.9</v>
      </c>
      <c r="D52" s="81">
        <f t="shared" si="10"/>
        <v>0.8</v>
      </c>
      <c r="E52" s="81">
        <f t="shared" si="10"/>
        <v>0.7</v>
      </c>
      <c r="F52" s="81">
        <f>$G$52+$G$58*F54</f>
        <v>0.6</v>
      </c>
      <c r="G52" s="22">
        <v>0.5</v>
      </c>
    </row>
    <row r="53" spans="1:12">
      <c r="A53" s="2" t="s">
        <v>92</v>
      </c>
      <c r="B53" s="23">
        <v>0</v>
      </c>
      <c r="C53" s="34">
        <f>_xlfn.XLOOKUP(MIN($52:$52),$52:$52,$53:$53)*((100%-C$52)*2)</f>
        <v>0.41666666666666663</v>
      </c>
      <c r="D53" s="34">
        <f>_xlfn.XLOOKUP(MIN($52:$52),$52:$52,$53:$53)*((100%-D$52)*2)</f>
        <v>0.83333333333333326</v>
      </c>
      <c r="E53" s="34">
        <f>_xlfn.XLOOKUP(MIN($52:$52),$52:$52,$53:$53)*((100%-E$52)*2)</f>
        <v>1.2500000000000002</v>
      </c>
      <c r="F53" s="34">
        <f>_xlfn.XLOOKUP(MIN($52:$52),$52:$52,$53:$53)*((100%-F$52)*2)</f>
        <v>1.666666666666667</v>
      </c>
      <c r="G53" s="2">
        <f>BKG!$H$2/COUNTA($C$1:$BZ$1)/COUNTA('Invoer RG'!A4:A6)</f>
        <v>2.0833333333333335</v>
      </c>
    </row>
    <row r="54" spans="1:12">
      <c r="B54">
        <v>5</v>
      </c>
      <c r="C54">
        <v>4</v>
      </c>
      <c r="D54">
        <v>3</v>
      </c>
      <c r="E54">
        <v>2</v>
      </c>
      <c r="F54">
        <v>1</v>
      </c>
      <c r="G54">
        <v>0</v>
      </c>
    </row>
    <row r="58" spans="1:12">
      <c r="F58" t="s">
        <v>93</v>
      </c>
      <c r="G58" s="22">
        <f>(B52-G52)/5</f>
        <v>0.1</v>
      </c>
      <c r="K58" s="94" t="s">
        <v>94</v>
      </c>
      <c r="L58" s="95"/>
    </row>
    <row r="59" spans="1:12">
      <c r="A59" t="s">
        <v>95</v>
      </c>
      <c r="D59" t="s">
        <v>96</v>
      </c>
      <c r="K59" s="92" t="str">
        <f>IF(COUNTIF(C46:AH46,FALSE)&lt;&gt;0,"Voldoet Niet","Voldoet")</f>
        <v>Voldoet Niet</v>
      </c>
      <c r="L59" s="93"/>
    </row>
    <row r="60" spans="1:12">
      <c r="A60" t="s">
        <v>97</v>
      </c>
    </row>
    <row r="61" spans="1:12">
      <c r="A61" t="s">
        <v>98</v>
      </c>
      <c r="D61" t="s">
        <v>99</v>
      </c>
    </row>
    <row r="62" spans="1:12">
      <c r="A62" t="s">
        <v>100</v>
      </c>
    </row>
    <row r="63" spans="1:12" s="16" customFormat="1" ht="3.75" customHeight="1">
      <c r="A63" s="15"/>
    </row>
  </sheetData>
  <sheetProtection algorithmName="SHA-512" hashValue="v5BmQquiq+pdJobsVmsbs1ByzybQxSDvQqbefax2sHDHT5MKpxHeDlYMA04YYwK52y0fWpyEPMyAX12FHS/aEQ==" saltValue="YnzAN9f+EBxuDt+BpB968g==" spinCount="100000" sheet="1" objects="1" scenarios="1"/>
  <mergeCells count="2">
    <mergeCell ref="K59:L59"/>
    <mergeCell ref="K58:L58"/>
  </mergeCells>
  <conditionalFormatting sqref="C3:AH3">
    <cfRule type="expression" dxfId="3" priority="5">
      <formula>IF(C$1&lt;&gt;"",C3="",FALSE)</formula>
    </cfRule>
  </conditionalFormatting>
  <conditionalFormatting sqref="C18:AH18">
    <cfRule type="expression" dxfId="2" priority="3">
      <formula>IF(C$1&lt;&gt;"",C18="",FALSE)</formula>
    </cfRule>
  </conditionalFormatting>
  <conditionalFormatting sqref="C33:AH33">
    <cfRule type="expression" dxfId="1" priority="1">
      <formula>IF(C$1&lt;&gt;"",C33="",FALSE)</formula>
    </cfRule>
  </conditionalFormatting>
  <conditionalFormatting sqref="K59:L59">
    <cfRule type="containsText" dxfId="0" priority="4" operator="containsText" text="Niet">
      <formula>NOT(ISERROR(SEARCH("Niet",K59)))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1C8E9-1357-483A-9B48-4D6E6278015A}">
  <dimension ref="A1:BC6"/>
  <sheetViews>
    <sheetView workbookViewId="0">
      <selection activeCell="Y17" sqref="Y17"/>
    </sheetView>
  </sheetViews>
  <sheetFormatPr defaultRowHeight="14.45"/>
  <cols>
    <col min="1" max="1" width="9.140625" style="2"/>
    <col min="2" max="2" width="9.140625" style="37"/>
    <col min="55" max="55" width="0.7109375" style="70" customWidth="1"/>
  </cols>
  <sheetData>
    <row r="1" spans="1:55" s="34" customFormat="1">
      <c r="A1" s="33"/>
      <c r="B1" s="36" t="s">
        <v>4</v>
      </c>
      <c r="C1" s="52" t="str">
        <f>IF(BKG!M1&lt;&gt;"",BKG!M1,"")</f>
        <v>Ag</v>
      </c>
      <c r="D1" s="53" t="str">
        <f>IF(BKG!N1&lt;&gt;"",BKG!N1,"")</f>
        <v>Al</v>
      </c>
      <c r="E1" s="34" t="str">
        <f>IF(BKG!O1&lt;&gt;"",BKG!O1,"")</f>
        <v>As</v>
      </c>
      <c r="F1" s="34" t="str">
        <f>IF(BKG!P1&lt;&gt;"",BKG!P1,"")</f>
        <v>B</v>
      </c>
      <c r="G1" s="77" t="str">
        <f>IF(BKG!Q1&lt;&gt;"",BKG!Q1,"")</f>
        <v>Ba</v>
      </c>
      <c r="H1" s="53" t="str">
        <f>IF(BKG!R1&lt;&gt;"",BKG!R1,"")</f>
        <v>Be</v>
      </c>
      <c r="I1" s="34" t="str">
        <f>IF(BKG!S1&lt;&gt;"",BKG!S1,"")</f>
        <v>Bi</v>
      </c>
      <c r="J1" s="34" t="str">
        <f>IF(BKG!T1&lt;&gt;"",BKG!T1,"")</f>
        <v>Ca</v>
      </c>
      <c r="K1" s="77" t="str">
        <f>IF(BKG!U1&lt;&gt;"",BKG!U1,"")</f>
        <v>Cd</v>
      </c>
      <c r="L1" s="53" t="str">
        <f>IF(BKG!V1&lt;&gt;"",BKG!V1,"")</f>
        <v>Co</v>
      </c>
      <c r="M1" s="34" t="str">
        <f>IF(BKG!W1&lt;&gt;"",BKG!W1,"")</f>
        <v>Cr</v>
      </c>
      <c r="N1" s="34" t="str">
        <f>IF(BKG!X1&lt;&gt;"",BKG!X1,"")</f>
        <v>Cu</v>
      </c>
      <c r="O1" s="77" t="str">
        <f>IF(BKG!Y1&lt;&gt;"",BKG!Y1,"")</f>
        <v>Fe</v>
      </c>
      <c r="P1" s="53" t="str">
        <f>IF(BKG!Z1&lt;&gt;"",BKG!Z1,"")</f>
        <v>Hg</v>
      </c>
      <c r="Q1" s="34" t="str">
        <f>IF(BKG!AA1&lt;&gt;"",BKG!AA1,"")</f>
        <v>La</v>
      </c>
      <c r="R1" s="34" t="str">
        <f>IF(BKG!AB1&lt;&gt;"",BKG!AB1,"")</f>
        <v>Li</v>
      </c>
      <c r="S1" s="77" t="str">
        <f>IF(BKG!AC1&lt;&gt;"",BKG!AC1,"")</f>
        <v>Mg</v>
      </c>
      <c r="T1" s="53" t="str">
        <f>IF(BKG!AD1&lt;&gt;"",BKG!AD1,"")</f>
        <v>Mn</v>
      </c>
      <c r="U1" s="34" t="str">
        <f>IF(BKG!AE1&lt;&gt;"",BKG!AE1,"")</f>
        <v>Mo</v>
      </c>
      <c r="V1" s="34" t="str">
        <f>IF(BKG!AF1&lt;&gt;"",BKG!AF1,"")</f>
        <v>Na</v>
      </c>
      <c r="W1" s="77" t="str">
        <f>IF(BKG!AG1&lt;&gt;"",BKG!AG1,"")</f>
        <v>Ni</v>
      </c>
      <c r="X1" s="53" t="str">
        <f>IF(BKG!AH1&lt;&gt;"",BKG!AH1,"")</f>
        <v>Pb</v>
      </c>
      <c r="Y1" s="34" t="str">
        <f>IF(BKG!AI1&lt;&gt;"",BKG!AI1,"")</f>
        <v>Sb</v>
      </c>
      <c r="Z1" s="34" t="str">
        <f>IF(BKG!AJ1&lt;&gt;"",BKG!AJ1,"")</f>
        <v>Se</v>
      </c>
      <c r="AA1" s="77" t="str">
        <f>IF(BKG!AK1&lt;&gt;"",BKG!AK1,"")</f>
        <v>Sn</v>
      </c>
      <c r="AB1" s="53" t="str">
        <f>IF(BKG!AL1&lt;&gt;"",BKG!AL1,"")</f>
        <v>Sr</v>
      </c>
      <c r="AC1" s="34" t="str">
        <f>IF(BKG!AM1&lt;&gt;"",BKG!AM1,"")</f>
        <v>Te</v>
      </c>
      <c r="AD1" s="34" t="str">
        <f>IF(BKG!AN1&lt;&gt;"",BKG!AN1,"")</f>
        <v>Th</v>
      </c>
      <c r="AE1" s="77" t="str">
        <f>IF(BKG!AO1&lt;&gt;"",BKG!AO1,"")</f>
        <v>Tl</v>
      </c>
      <c r="AF1" s="53" t="str">
        <f>IF(BKG!AP1&lt;&gt;"",BKG!AP1,"")</f>
        <v>U</v>
      </c>
      <c r="AG1" s="34" t="str">
        <f>IF(BKG!AQ1&lt;&gt;"",BKG!AQ1,"")</f>
        <v>V</v>
      </c>
      <c r="AH1" s="34" t="str">
        <f>IF(BKG!AR1&lt;&gt;"",BKG!AR1,"")</f>
        <v>Zn</v>
      </c>
      <c r="AI1" s="77" t="str">
        <f>IF(BKG!AS1&lt;&gt;"",BKG!AS1,"")</f>
        <v/>
      </c>
      <c r="AJ1" s="53" t="str">
        <f>IF(BKG!AT1&lt;&gt;"",BKG!AT1,"")</f>
        <v/>
      </c>
      <c r="AK1" s="34" t="str">
        <f>IF(BKG!AU1&lt;&gt;"",BKG!AU1,"")</f>
        <v/>
      </c>
      <c r="AL1" s="34" t="str">
        <f>IF(BKG!AV1&lt;&gt;"",BKG!AV1,"")</f>
        <v/>
      </c>
      <c r="AM1" s="77" t="str">
        <f>IF(BKG!AW1&lt;&gt;"",BKG!AW1,"")</f>
        <v/>
      </c>
      <c r="AN1" s="53" t="str">
        <f>IF(BKG!AX1&lt;&gt;"",BKG!AX1,"")</f>
        <v/>
      </c>
      <c r="AO1" s="34" t="str">
        <f>IF(BKG!AY1&lt;&gt;"",BKG!AY1,"")</f>
        <v/>
      </c>
      <c r="AP1" s="34" t="str">
        <f>IF(BKG!AZ1&lt;&gt;"",BKG!AZ1,"")</f>
        <v/>
      </c>
      <c r="AQ1" s="77" t="str">
        <f>IF(BKG!BA1&lt;&gt;"",BKG!BA1,"")</f>
        <v/>
      </c>
      <c r="AR1" s="53" t="str">
        <f>IF(BKG!BB1&lt;&gt;"",BKG!BB1,"")</f>
        <v/>
      </c>
      <c r="AS1" s="34" t="str">
        <f>IF(BKG!BC1&lt;&gt;"",BKG!BC1,"")</f>
        <v/>
      </c>
      <c r="AT1" s="34" t="str">
        <f>IF(BKG!BD1&lt;&gt;"",BKG!BD1,"")</f>
        <v/>
      </c>
      <c r="AU1" s="77" t="str">
        <f>IF(BKG!BE1&lt;&gt;"",BKG!BE1,"")</f>
        <v/>
      </c>
      <c r="AV1" s="53" t="str">
        <f>IF(BKG!BF1&lt;&gt;"",BKG!BF1,"")</f>
        <v/>
      </c>
      <c r="AW1" s="34" t="str">
        <f>IF(BKG!BG1&lt;&gt;"",BKG!BG1,"")</f>
        <v/>
      </c>
      <c r="AX1" s="34" t="str">
        <f>IF(BKG!BH1&lt;&gt;"",BKG!BH1,"")</f>
        <v/>
      </c>
      <c r="AY1" s="77" t="str">
        <f>IF(BKG!BI1&lt;&gt;"",BKG!BI1,"")</f>
        <v/>
      </c>
      <c r="AZ1" s="53" t="str">
        <f>IF(BKG!BJ1&lt;&gt;"",BKG!BJ1,"")</f>
        <v/>
      </c>
      <c r="BA1" s="77" t="str">
        <f>IF(BKG!BK1&lt;&gt;"",BKG!BK1,"")</f>
        <v/>
      </c>
      <c r="BB1" s="52" t="str">
        <f>IF(BKG!BL1&lt;&gt;"",BKG!BL1,"")</f>
        <v/>
      </c>
      <c r="BC1" s="79"/>
    </row>
    <row r="2" spans="1:55" s="35" customFormat="1">
      <c r="A2" s="12" t="s">
        <v>9</v>
      </c>
      <c r="B2" s="38"/>
      <c r="D2" s="50"/>
      <c r="G2" s="43"/>
      <c r="H2" s="50"/>
      <c r="K2" s="43"/>
      <c r="L2" s="50"/>
      <c r="O2" s="43"/>
      <c r="P2" s="50"/>
      <c r="S2" s="43"/>
      <c r="T2" s="50"/>
      <c r="W2" s="43"/>
      <c r="X2" s="50"/>
      <c r="AA2" s="43"/>
      <c r="AB2" s="50"/>
      <c r="AE2" s="43"/>
      <c r="AF2" s="50"/>
      <c r="AI2" s="43"/>
      <c r="AJ2" s="50"/>
      <c r="AM2" s="43"/>
      <c r="AN2" s="50"/>
      <c r="AQ2" s="43"/>
      <c r="AR2" s="50"/>
      <c r="AU2" s="43"/>
      <c r="AV2" s="50"/>
      <c r="AY2" s="43"/>
      <c r="AZ2" s="50"/>
      <c r="BA2" s="43"/>
      <c r="BC2" s="78"/>
    </row>
    <row r="3" spans="1:55">
      <c r="A3" s="19" t="s">
        <v>13</v>
      </c>
      <c r="C3" s="72"/>
      <c r="D3" s="73"/>
      <c r="E3" s="72"/>
      <c r="F3" s="72"/>
      <c r="G3" s="71"/>
      <c r="H3" s="73"/>
      <c r="I3" s="72"/>
      <c r="J3" s="72"/>
      <c r="K3" s="71"/>
      <c r="L3" s="73"/>
      <c r="M3" s="72"/>
      <c r="N3" s="72"/>
      <c r="O3" s="71"/>
      <c r="P3" s="73"/>
      <c r="Q3" s="72"/>
      <c r="R3" s="72"/>
      <c r="S3" s="71"/>
      <c r="T3" s="73"/>
      <c r="U3" s="72"/>
      <c r="V3" s="72"/>
      <c r="W3" s="71"/>
      <c r="X3" s="73"/>
      <c r="Y3" s="72"/>
      <c r="Z3" s="72"/>
      <c r="AA3" s="71"/>
      <c r="AB3" s="73"/>
      <c r="AC3" s="72"/>
      <c r="AD3" s="72"/>
      <c r="AE3" s="71"/>
      <c r="AF3" s="73"/>
      <c r="AG3" s="72"/>
      <c r="AH3" s="72"/>
      <c r="AI3" s="71"/>
      <c r="AJ3" s="73"/>
      <c r="AK3" s="72"/>
      <c r="AL3" s="72"/>
      <c r="AM3" s="71"/>
      <c r="AN3" s="73"/>
      <c r="AO3" s="72"/>
      <c r="AP3" s="72"/>
      <c r="AQ3" s="71"/>
      <c r="AR3" s="73"/>
      <c r="AS3" s="72"/>
      <c r="AT3" s="72"/>
      <c r="AU3" s="71"/>
      <c r="AV3" s="73"/>
      <c r="AW3" s="72"/>
      <c r="AX3" s="72"/>
      <c r="AY3" s="71"/>
      <c r="AZ3" s="73"/>
      <c r="BA3" s="71"/>
      <c r="BB3" s="72"/>
    </row>
    <row r="4" spans="1:55" s="14" customFormat="1">
      <c r="A4" s="12" t="s">
        <v>16</v>
      </c>
      <c r="B4" s="38"/>
      <c r="C4" s="28"/>
      <c r="D4" s="89"/>
      <c r="E4" s="28"/>
      <c r="F4" s="28"/>
      <c r="G4" s="90"/>
      <c r="H4" s="89"/>
      <c r="I4" s="28"/>
      <c r="J4" s="28"/>
      <c r="K4" s="90"/>
      <c r="L4" s="89"/>
      <c r="M4" s="28"/>
      <c r="N4" s="28"/>
      <c r="O4" s="90"/>
      <c r="P4" s="89"/>
      <c r="Q4" s="28"/>
      <c r="R4" s="28"/>
      <c r="S4" s="90"/>
      <c r="T4" s="89"/>
      <c r="U4" s="28"/>
      <c r="V4" s="28"/>
      <c r="W4" s="90"/>
      <c r="X4" s="89"/>
      <c r="Y4" s="28"/>
      <c r="Z4" s="28"/>
      <c r="AA4" s="90"/>
      <c r="AB4" s="89"/>
      <c r="AC4" s="28"/>
      <c r="AD4" s="28"/>
      <c r="AE4" s="90"/>
      <c r="AF4" s="89"/>
      <c r="AG4" s="28"/>
      <c r="AH4" s="28"/>
      <c r="AI4" s="90"/>
      <c r="AJ4" s="89"/>
      <c r="AK4" s="28"/>
      <c r="AL4" s="28"/>
      <c r="AM4" s="90"/>
      <c r="AN4" s="89"/>
      <c r="AO4" s="28"/>
      <c r="AP4" s="28"/>
      <c r="AQ4" s="90"/>
      <c r="AR4" s="89"/>
      <c r="AS4" s="28"/>
      <c r="AT4" s="28"/>
      <c r="AU4" s="90"/>
      <c r="AV4" s="89"/>
      <c r="AW4" s="28"/>
      <c r="AX4" s="28"/>
      <c r="AY4" s="90"/>
      <c r="AZ4" s="89"/>
      <c r="BA4" s="90"/>
      <c r="BB4" s="28"/>
      <c r="BC4" s="78"/>
    </row>
    <row r="5" spans="1:55" s="6" customFormat="1">
      <c r="A5" s="20" t="s">
        <v>19</v>
      </c>
      <c r="B5" s="54"/>
      <c r="C5" s="75"/>
      <c r="D5" s="76"/>
      <c r="E5" s="75"/>
      <c r="F5" s="75"/>
      <c r="G5" s="74"/>
      <c r="H5" s="76"/>
      <c r="I5" s="75"/>
      <c r="J5" s="75"/>
      <c r="K5" s="74"/>
      <c r="L5" s="76"/>
      <c r="M5" s="75"/>
      <c r="N5" s="75"/>
      <c r="O5" s="74"/>
      <c r="P5" s="76"/>
      <c r="Q5" s="75"/>
      <c r="R5" s="75"/>
      <c r="S5" s="74"/>
      <c r="T5" s="76"/>
      <c r="U5" s="75"/>
      <c r="V5" s="75"/>
      <c r="W5" s="74"/>
      <c r="X5" s="76"/>
      <c r="Y5" s="75"/>
      <c r="Z5" s="75"/>
      <c r="AA5" s="74"/>
      <c r="AB5" s="76"/>
      <c r="AC5" s="75"/>
      <c r="AD5" s="75"/>
      <c r="AE5" s="74"/>
      <c r="AF5" s="76"/>
      <c r="AG5" s="75"/>
      <c r="AH5" s="75"/>
      <c r="AI5" s="74"/>
      <c r="AJ5" s="76"/>
      <c r="AK5" s="75"/>
      <c r="AL5" s="75"/>
      <c r="AM5" s="74"/>
      <c r="AN5" s="76"/>
      <c r="AO5" s="75"/>
      <c r="AP5" s="75"/>
      <c r="AQ5" s="74"/>
      <c r="AR5" s="76"/>
      <c r="AS5" s="75"/>
      <c r="AT5" s="75"/>
      <c r="AU5" s="74"/>
      <c r="AV5" s="76"/>
      <c r="AW5" s="75"/>
      <c r="AX5" s="75"/>
      <c r="AY5" s="74"/>
      <c r="AZ5" s="76"/>
      <c r="BA5" s="74"/>
      <c r="BB5" s="75"/>
      <c r="BC5" s="80"/>
    </row>
    <row r="6" spans="1:55" s="16" customFormat="1" ht="3" customHeight="1">
      <c r="A6" s="15"/>
      <c r="B6" s="78"/>
      <c r="D6" s="13"/>
      <c r="G6" s="15"/>
      <c r="H6" s="13"/>
      <c r="K6" s="15"/>
      <c r="L6" s="13"/>
      <c r="O6" s="15"/>
      <c r="P6" s="13"/>
      <c r="S6" s="15"/>
      <c r="T6" s="13"/>
      <c r="W6" s="15"/>
      <c r="X6" s="13"/>
      <c r="AA6" s="15"/>
      <c r="AB6" s="13"/>
      <c r="AE6" s="15"/>
      <c r="AF6" s="13"/>
      <c r="AI6" s="15"/>
      <c r="AJ6" s="13"/>
      <c r="AM6" s="15"/>
      <c r="AN6" s="13"/>
      <c r="AQ6" s="15"/>
      <c r="AR6" s="13"/>
      <c r="AU6" s="15"/>
      <c r="AV6" s="13"/>
      <c r="AY6" s="15"/>
      <c r="AZ6" s="13"/>
      <c r="BC6" s="78"/>
    </row>
  </sheetData>
  <sheetProtection algorithmName="SHA-512" hashValue="oFvYhv418kM2xVc4Givoez+qIZbaZzZh9Gon0pWKRcSbPNQCRm4ZV3u1CmtYZvdHxlpdq+g2hzihv52Y20Ng8A==" saltValue="rWkVy4t9PNqBPCJxPwHUYA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6824B-2F78-475E-81F1-44A050893EE1}">
  <dimension ref="A1:AH7"/>
  <sheetViews>
    <sheetView tabSelected="1" workbookViewId="0">
      <selection activeCell="C4" sqref="C4"/>
    </sheetView>
  </sheetViews>
  <sheetFormatPr defaultColWidth="10.7109375" defaultRowHeight="14.45"/>
  <cols>
    <col min="1" max="1" width="9.140625" customWidth="1"/>
    <col min="2" max="2" width="9.140625" style="10" customWidth="1"/>
  </cols>
  <sheetData>
    <row r="1" spans="1:34" s="2" customFormat="1" ht="30" customHeight="1">
      <c r="A1" s="1" t="s">
        <v>101</v>
      </c>
      <c r="B1" s="7"/>
      <c r="E1" s="83" t="s">
        <v>102</v>
      </c>
    </row>
    <row r="2" spans="1:34">
      <c r="A2" s="2"/>
      <c r="B2" s="8" t="s">
        <v>4</v>
      </c>
      <c r="C2" t="str">
        <f>IF('Herhaalbaarheid RG'!C1&lt;&gt;"",'Herhaalbaarheid RG'!C1,"")</f>
        <v>Ag</v>
      </c>
      <c r="D2" t="str">
        <f>IF('Herhaalbaarheid RG'!D1&lt;&gt;"",'Herhaalbaarheid RG'!D1,"")</f>
        <v>Al</v>
      </c>
      <c r="E2" t="str">
        <f>IF('Herhaalbaarheid RG'!E1&lt;&gt;"",'Herhaalbaarheid RG'!E1,"")</f>
        <v>As</v>
      </c>
      <c r="F2" t="str">
        <f>IF('Herhaalbaarheid RG'!F1&lt;&gt;"",'Herhaalbaarheid RG'!F1,"")</f>
        <v>B</v>
      </c>
      <c r="G2" t="str">
        <f>IF('Herhaalbaarheid RG'!G1&lt;&gt;"",'Herhaalbaarheid RG'!G1,"")</f>
        <v>Ba</v>
      </c>
      <c r="H2" t="str">
        <f>IF('Herhaalbaarheid RG'!H1&lt;&gt;"",'Herhaalbaarheid RG'!H1,"")</f>
        <v>Be</v>
      </c>
      <c r="I2" t="str">
        <f>IF('Herhaalbaarheid RG'!I1&lt;&gt;"",'Herhaalbaarheid RG'!I1,"")</f>
        <v>Bi</v>
      </c>
      <c r="J2" t="str">
        <f>IF('Herhaalbaarheid RG'!J1&lt;&gt;"",'Herhaalbaarheid RG'!J1,"")</f>
        <v>Ca</v>
      </c>
      <c r="K2" t="str">
        <f>IF('Herhaalbaarheid RG'!K1&lt;&gt;"",'Herhaalbaarheid RG'!K1,"")</f>
        <v>Cd</v>
      </c>
      <c r="L2" t="str">
        <f>IF('Herhaalbaarheid RG'!L1&lt;&gt;"",'Herhaalbaarheid RG'!L1,"")</f>
        <v>Co</v>
      </c>
      <c r="M2" t="str">
        <f>IF('Herhaalbaarheid RG'!M1&lt;&gt;"",'Herhaalbaarheid RG'!M1,"")</f>
        <v>Cr</v>
      </c>
      <c r="N2" t="str">
        <f>IF('Herhaalbaarheid RG'!N1&lt;&gt;"",'Herhaalbaarheid RG'!N1,"")</f>
        <v>Cu</v>
      </c>
      <c r="O2" t="str">
        <f>IF('Herhaalbaarheid RG'!O1&lt;&gt;"",'Herhaalbaarheid RG'!O1,"")</f>
        <v>Fe</v>
      </c>
      <c r="P2" t="str">
        <f>IF('Herhaalbaarheid RG'!P1&lt;&gt;"",'Herhaalbaarheid RG'!P1,"")</f>
        <v>Hg</v>
      </c>
      <c r="Q2" t="str">
        <f>IF('Herhaalbaarheid RG'!Q1&lt;&gt;"",'Herhaalbaarheid RG'!Q1,"")</f>
        <v>La</v>
      </c>
      <c r="R2" t="str">
        <f>IF('Herhaalbaarheid RG'!R1&lt;&gt;"",'Herhaalbaarheid RG'!R1,"")</f>
        <v>Li</v>
      </c>
      <c r="S2" t="str">
        <f>IF('Herhaalbaarheid RG'!S1&lt;&gt;"",'Herhaalbaarheid RG'!S1,"")</f>
        <v>Mg</v>
      </c>
      <c r="T2" t="str">
        <f>IF('Herhaalbaarheid RG'!T1&lt;&gt;"",'Herhaalbaarheid RG'!T1,"")</f>
        <v>Mn</v>
      </c>
      <c r="U2" t="str">
        <f>IF('Herhaalbaarheid RG'!U1&lt;&gt;"",'Herhaalbaarheid RG'!U1,"")</f>
        <v>Mo</v>
      </c>
      <c r="V2" t="str">
        <f>IF('Herhaalbaarheid RG'!V1&lt;&gt;"",'Herhaalbaarheid RG'!V1,"")</f>
        <v>Na</v>
      </c>
      <c r="W2" t="str">
        <f>IF('Herhaalbaarheid RG'!W1&lt;&gt;"",'Herhaalbaarheid RG'!W1,"")</f>
        <v>Ni</v>
      </c>
      <c r="X2" t="str">
        <f>IF('Herhaalbaarheid RG'!X1&lt;&gt;"",'Herhaalbaarheid RG'!X1,"")</f>
        <v>Pb</v>
      </c>
      <c r="Y2" t="str">
        <f>IF('Herhaalbaarheid RG'!Y1&lt;&gt;"",'Herhaalbaarheid RG'!Y1,"")</f>
        <v>Sb</v>
      </c>
      <c r="Z2" t="str">
        <f>IF('Herhaalbaarheid RG'!Z1&lt;&gt;"",'Herhaalbaarheid RG'!Z1,"")</f>
        <v>Se</v>
      </c>
      <c r="AA2" t="str">
        <f>IF('Herhaalbaarheid RG'!AA1&lt;&gt;"",'Herhaalbaarheid RG'!AA1,"")</f>
        <v>Sn</v>
      </c>
      <c r="AB2" t="str">
        <f>IF('Herhaalbaarheid RG'!AB1&lt;&gt;"",'Herhaalbaarheid RG'!AB1,"")</f>
        <v>Sr</v>
      </c>
      <c r="AC2" t="str">
        <f>IF('Herhaalbaarheid RG'!AC1&lt;&gt;"",'Herhaalbaarheid RG'!AC1,"")</f>
        <v>Te</v>
      </c>
      <c r="AD2" t="str">
        <f>IF('Herhaalbaarheid RG'!AD1&lt;&gt;"",'Herhaalbaarheid RG'!AD1,"")</f>
        <v>Th</v>
      </c>
      <c r="AE2" t="str">
        <f>IF('Herhaalbaarheid RG'!AE1&lt;&gt;"",'Herhaalbaarheid RG'!AE1,"")</f>
        <v>Tl</v>
      </c>
      <c r="AF2" t="str">
        <f>IF('Herhaalbaarheid RG'!AF1&lt;&gt;"",'Herhaalbaarheid RG'!AF1,"")</f>
        <v>U</v>
      </c>
      <c r="AG2" t="str">
        <f>IF('Herhaalbaarheid RG'!AG1&lt;&gt;"",'Herhaalbaarheid RG'!AG1,"")</f>
        <v>V</v>
      </c>
      <c r="AH2" t="str">
        <f>IF('Herhaalbaarheid RG'!AH1&lt;&gt;"",'Herhaalbaarheid RG'!AH1,"")</f>
        <v>Zn</v>
      </c>
    </row>
    <row r="3" spans="1:34" s="5" customFormat="1">
      <c r="A3" s="4" t="s">
        <v>88</v>
      </c>
      <c r="B3" s="9" t="s">
        <v>89</v>
      </c>
      <c r="C3" s="5" t="str">
        <f>IF('Herhaalbaarheid RG'!C2&lt;&gt;"",'Herhaalbaarheid RG'!C2,"")</f>
        <v>Zilver</v>
      </c>
      <c r="D3" s="5" t="str">
        <f>IF('Herhaalbaarheid RG'!D2&lt;&gt;"",'Herhaalbaarheid RG'!D2,"")</f>
        <v>Aluminium</v>
      </c>
      <c r="E3" s="5" t="str">
        <f>IF('Herhaalbaarheid RG'!E2&lt;&gt;"",'Herhaalbaarheid RG'!E2,"")</f>
        <v>Arseen</v>
      </c>
      <c r="F3" s="5" t="str">
        <f>IF('Herhaalbaarheid RG'!F2&lt;&gt;"",'Herhaalbaarheid RG'!F2,"")</f>
        <v>Boor</v>
      </c>
      <c r="G3" s="5" t="str">
        <f>IF('Herhaalbaarheid RG'!G2&lt;&gt;"",'Herhaalbaarheid RG'!G2,"")</f>
        <v>Barium</v>
      </c>
      <c r="H3" s="5" t="str">
        <f>IF('Herhaalbaarheid RG'!H2&lt;&gt;"",'Herhaalbaarheid RG'!H2,"")</f>
        <v>Beryllium</v>
      </c>
      <c r="I3" s="5" t="str">
        <f>IF('Herhaalbaarheid RG'!I2&lt;&gt;"",'Herhaalbaarheid RG'!I2,"")</f>
        <v>Bismuth</v>
      </c>
      <c r="J3" s="5" t="str">
        <f>IF('Herhaalbaarheid RG'!J2&lt;&gt;"",'Herhaalbaarheid RG'!J2,"")</f>
        <v>Calcium</v>
      </c>
      <c r="K3" s="5" t="str">
        <f>IF('Herhaalbaarheid RG'!K2&lt;&gt;"",'Herhaalbaarheid RG'!K2,"")</f>
        <v>Cadmium</v>
      </c>
      <c r="L3" s="5" t="str">
        <f>IF('Herhaalbaarheid RG'!L2&lt;&gt;"",'Herhaalbaarheid RG'!L2,"")</f>
        <v>Kobalt</v>
      </c>
      <c r="M3" s="5" t="str">
        <f>IF('Herhaalbaarheid RG'!M2&lt;&gt;"",'Herhaalbaarheid RG'!M2,"")</f>
        <v>Chroom</v>
      </c>
      <c r="N3" s="5" t="str">
        <f>IF('Herhaalbaarheid RG'!N2&lt;&gt;"",'Herhaalbaarheid RG'!N2,"")</f>
        <v>Koper</v>
      </c>
      <c r="O3" s="5" t="str">
        <f>IF('Herhaalbaarheid RG'!O2&lt;&gt;"",'Herhaalbaarheid RG'!O2,"")</f>
        <v>IJzer</v>
      </c>
      <c r="P3" s="5" t="str">
        <f>IF('Herhaalbaarheid RG'!P2&lt;&gt;"",'Herhaalbaarheid RG'!P2,"")</f>
        <v>Kwik</v>
      </c>
      <c r="Q3" s="5" t="str">
        <f>IF('Herhaalbaarheid RG'!Q2&lt;&gt;"",'Herhaalbaarheid RG'!Q2,"")</f>
        <v>Lanthaan</v>
      </c>
      <c r="R3" s="5" t="str">
        <f>IF('Herhaalbaarheid RG'!R2&lt;&gt;"",'Herhaalbaarheid RG'!R2,"")</f>
        <v>Lithium</v>
      </c>
      <c r="S3" s="5" t="str">
        <f>IF('Herhaalbaarheid RG'!S2&lt;&gt;"",'Herhaalbaarheid RG'!S2,"")</f>
        <v>Magnesium</v>
      </c>
      <c r="T3" s="5" t="str">
        <f>IF('Herhaalbaarheid RG'!T2&lt;&gt;"",'Herhaalbaarheid RG'!T2,"")</f>
        <v>Mangaan</v>
      </c>
      <c r="U3" s="5" t="str">
        <f>IF('Herhaalbaarheid RG'!U2&lt;&gt;"",'Herhaalbaarheid RG'!U2,"")</f>
        <v>Molybdeen</v>
      </c>
      <c r="V3" s="5" t="str">
        <f>IF('Herhaalbaarheid RG'!V2&lt;&gt;"",'Herhaalbaarheid RG'!V2,"")</f>
        <v>Natrium</v>
      </c>
      <c r="W3" s="5" t="str">
        <f>IF('Herhaalbaarheid RG'!W2&lt;&gt;"",'Herhaalbaarheid RG'!W2,"")</f>
        <v>Nikkel</v>
      </c>
      <c r="X3" s="5" t="str">
        <f>IF('Herhaalbaarheid RG'!X2&lt;&gt;"",'Herhaalbaarheid RG'!X2,"")</f>
        <v>Lood</v>
      </c>
      <c r="Y3" s="5" t="str">
        <f>IF('Herhaalbaarheid RG'!Y2&lt;&gt;"",'Herhaalbaarheid RG'!Y2,"")</f>
        <v>Antimoon</v>
      </c>
      <c r="Z3" s="5" t="str">
        <f>IF('Herhaalbaarheid RG'!Z2&lt;&gt;"",'Herhaalbaarheid RG'!Z2,"")</f>
        <v>Seleen</v>
      </c>
      <c r="AA3" s="5" t="str">
        <f>IF('Herhaalbaarheid RG'!AA2&lt;&gt;"",'Herhaalbaarheid RG'!AA2,"")</f>
        <v>Tin</v>
      </c>
      <c r="AB3" s="5" t="str">
        <f>IF('Herhaalbaarheid RG'!AB2&lt;&gt;"",'Herhaalbaarheid RG'!AB2,"")</f>
        <v>Strontium</v>
      </c>
      <c r="AC3" s="5" t="str">
        <f>IF('Herhaalbaarheid RG'!AC2&lt;&gt;"",'Herhaalbaarheid RG'!AC2,"")</f>
        <v>Telluur</v>
      </c>
      <c r="AD3" s="5" t="str">
        <f>IF('Herhaalbaarheid RG'!AD2&lt;&gt;"",'Herhaalbaarheid RG'!AD2,"")</f>
        <v>Thorium</v>
      </c>
      <c r="AE3" s="5" t="str">
        <f>IF('Herhaalbaarheid RG'!AE2&lt;&gt;"",'Herhaalbaarheid RG'!AE2,"")</f>
        <v>Thallium</v>
      </c>
      <c r="AF3" s="5" t="str">
        <f>IF('Herhaalbaarheid RG'!AF2&lt;&gt;"",'Herhaalbaarheid RG'!AF2,"")</f>
        <v>Uraan</v>
      </c>
      <c r="AG3" s="5" t="str">
        <f>IF('Herhaalbaarheid RG'!AG2&lt;&gt;"",'Herhaalbaarheid RG'!AG2,"")</f>
        <v>Vanadium</v>
      </c>
      <c r="AH3" s="5" t="str">
        <f>IF('Herhaalbaarheid RG'!AH2&lt;&gt;"",'Herhaalbaarheid RG'!AH2,"")</f>
        <v>Zink</v>
      </c>
    </row>
    <row r="4" spans="1:34" s="28" customFormat="1">
      <c r="A4" s="12" t="s">
        <v>103</v>
      </c>
      <c r="B4" s="13"/>
    </row>
    <row r="5" spans="1:34" s="28" customFormat="1">
      <c r="A5" s="12" t="s">
        <v>104</v>
      </c>
      <c r="B5" s="13"/>
    </row>
    <row r="6" spans="1:34" s="28" customFormat="1">
      <c r="A6" s="12" t="s">
        <v>105</v>
      </c>
      <c r="B6" s="13"/>
    </row>
    <row r="7" spans="1:34" s="16" customFormat="1" ht="3.75" customHeight="1">
      <c r="A7" s="15"/>
      <c r="B7" s="13"/>
    </row>
  </sheetData>
  <sheetProtection algorithmName="SHA-512" hashValue="5JDa8o1aLN71fIPPpBE/ZHbEqKA5Vf3B913ZRR7mDrRmBJqZJYPeYQ0zNihbUvpkNK9KJ+hYyMQ+QSVDNNQWog==" saltValue="aOeM4Ay8OVUdqJVX6zgtx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8b1467e-ecb0-49a0-a65f-72fd1f17049e">
      <Terms xmlns="http://schemas.microsoft.com/office/infopath/2007/PartnerControls"/>
    </lcf76f155ced4ddcb4097134ff3c332f>
    <TaxCatchAll xmlns="e988a8b9-8e08-42a7-9102-88eed3ad629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E67ED8825A8D45B713442962C53167" ma:contentTypeVersion="12" ma:contentTypeDescription="Een nieuw document maken." ma:contentTypeScope="" ma:versionID="f2a0ab88773c17ad672240b0bfab32fe">
  <xsd:schema xmlns:xsd="http://www.w3.org/2001/XMLSchema" xmlns:xs="http://www.w3.org/2001/XMLSchema" xmlns:p="http://schemas.microsoft.com/office/2006/metadata/properties" xmlns:ns2="e8b1467e-ecb0-49a0-a65f-72fd1f17049e" xmlns:ns3="e988a8b9-8e08-42a7-9102-88eed3ad629a" targetNamespace="http://schemas.microsoft.com/office/2006/metadata/properties" ma:root="true" ma:fieldsID="610a201ebb84c6033a2c52d41adc4a47" ns2:_="" ns3:_="">
    <xsd:import namespace="e8b1467e-ecb0-49a0-a65f-72fd1f17049e"/>
    <xsd:import namespace="e988a8b9-8e08-42a7-9102-88eed3ad62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b1467e-ecb0-49a0-a65f-72fd1f1704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c99a4f02-befe-4bbe-adfb-7eec4be8d6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88a8b9-8e08-42a7-9102-88eed3ad629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e039ee6-2a98-4b6d-9c5c-d9ffa1f934ca}" ma:internalName="TaxCatchAll" ma:showField="CatchAllData" ma:web="e988a8b9-8e08-42a7-9102-88eed3ad62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51ED01-AF3D-429C-8BA9-107D0A97D32D}"/>
</file>

<file path=customXml/itemProps2.xml><?xml version="1.0" encoding="utf-8"?>
<ds:datastoreItem xmlns:ds="http://schemas.openxmlformats.org/officeDocument/2006/customXml" ds:itemID="{555EC6F9-6876-4C7A-B914-10EADD72EED2}"/>
</file>

<file path=customXml/itemProps3.xml><?xml version="1.0" encoding="utf-8"?>
<ds:datastoreItem xmlns:ds="http://schemas.openxmlformats.org/officeDocument/2006/customXml" ds:itemID="{B4C34BB2-01DC-46B0-9C28-86DAD61776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Tycho Bergh</dc:creator>
  <cp:keywords/>
  <dc:description/>
  <cp:lastModifiedBy>Tycho Bergh</cp:lastModifiedBy>
  <cp:revision/>
  <dcterms:created xsi:type="dcterms:W3CDTF">2026-08-31T11:49:37Z</dcterms:created>
  <dcterms:modified xsi:type="dcterms:W3CDTF">2026-10-30T10:58:17Z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0x0101007FE67ED8825A8D45B713442962C53167</vt:lpwstr>
  </property>
  <property fmtid="{D5CDD505-2E9C-101B-9397-08002B2CF9AE}" pid="3" name="MediaServiceImageTags">
    <vt:lpwstr/>
  </property>
</Properties>
</file>