
<file path=[Content_Types].xml><?xml version="1.0" encoding="utf-8"?>
<Types xmlns="http://schemas.openxmlformats.org/package/2006/content-type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27"/>
  <workbookPr defaultThemeVersion="202300"/>
  <mc:AlternateContent xmlns:mc="http://schemas.openxmlformats.org/markup-compatibility/2006">
    <mc:Choice Requires="x15">
      <x15ac:absPath xmlns:x15ac="http://schemas.microsoft.com/office/spreadsheetml/2010/11/ac" url="https://bicbv.sharepoint.com/sites/BiC-aanbestedingen/Gedeelde documenten/Lopende aanbestedingen/Fontys/projecten fontys 2026/EA Mediaplaatsingen/te publiceren documenten/"/>
    </mc:Choice>
  </mc:AlternateContent>
  <xr:revisionPtr revIDLastSave="19" documentId="13_ncr:1_{9F3EA1D2-0B5B-4A4E-83A8-1982FB6B46D0}" xr6:coauthVersionLast="47" xr6:coauthVersionMax="47" xr10:uidLastSave="{90BFABF8-B09A-CF4C-BEA4-080BEE316644}"/>
  <bookViews>
    <workbookView xWindow="3260" yWindow="600" windowWidth="26800" windowHeight="19460" activeTab="5" xr2:uid="{00000000-000D-0000-FFFF-FFFF00000000}"/>
  </bookViews>
  <sheets>
    <sheet name="Voorblad" sheetId="1" r:id="rId1"/>
    <sheet name="Toelichting" sheetId="2" r:id="rId2"/>
    <sheet name="Berekening Retainer P1" sheetId="3" r:id="rId3"/>
    <sheet name="Prijzenblad Perceel 1" sheetId="4" r:id="rId4"/>
    <sheet name="Berekening Retainer P2" sheetId="5" r:id="rId5"/>
    <sheet name="Prijzenblad Perceel 2" sheetId="6" r:id="rId6"/>
  </sheets>
  <definedNames>
    <definedName name="_xlnm.Print_Area" localSheetId="2">'Berekening Retainer P1'!$A$1:$O$10</definedName>
    <definedName name="_xlnm.Print_Area" localSheetId="4">'Berekening Retainer P2'!$A$1:$G$3</definedName>
    <definedName name="_xlnm.Print_Area" localSheetId="3">'Prijzenblad Perceel 1'!$A$1:$G$30</definedName>
    <definedName name="_xlnm.Print_Area" localSheetId="5">'Prijzenblad Perceel 2'!$A$1:$G$30</definedName>
    <definedName name="_xlnm.Print_Area" localSheetId="1">Toelichting!$A$1:$C$10</definedName>
    <definedName name="_xlnm.Print_Area" localSheetId="0">Voorblad!$A$1:$I$52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O12" i="3" l="1"/>
  <c r="D20" i="6"/>
  <c r="F19" i="6"/>
  <c r="F18" i="6"/>
  <c r="F17" i="6"/>
  <c r="F16" i="6"/>
  <c r="F15" i="6"/>
  <c r="F14" i="6"/>
  <c r="G2" i="5"/>
  <c r="F9" i="6" s="1" a="1"/>
  <c r="D20" i="4"/>
  <c r="F19" i="4"/>
  <c r="F18" i="4"/>
  <c r="F17" i="4"/>
  <c r="F16" i="4"/>
  <c r="F15" i="4"/>
  <c r="F14" i="4"/>
  <c r="O6" i="3"/>
  <c r="M6" i="3"/>
  <c r="K6" i="3"/>
  <c r="O5" i="3"/>
  <c r="M5" i="3"/>
  <c r="K5" i="3"/>
  <c r="O4" i="3"/>
  <c r="M4" i="3"/>
  <c r="K4" i="3"/>
  <c r="O3" i="3"/>
  <c r="M3" i="3"/>
  <c r="K3" i="3"/>
  <c r="O2" i="3"/>
  <c r="M2" i="3"/>
  <c r="K2" i="3"/>
  <c r="F20" i="4" l="1"/>
  <c r="F25" i="4" s="1"/>
  <c r="M7" i="3"/>
  <c r="F20" i="6"/>
  <c r="F25" i="6" s="1"/>
  <c r="O7" i="3"/>
  <c r="K7" i="3"/>
  <c r="F24" i="6"/>
  <c r="E7" i="6"/>
  <c r="F26" i="6" l="1"/>
  <c r="O10" i="3"/>
  <c r="F9" i="4" s="1"/>
  <c r="E7" i="4" l="1"/>
  <c r="F24" i="4"/>
  <c r="F26" i="4"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<sst xmlns="http://schemas.openxmlformats.org/spreadsheetml/2006/main" count="202" uniqueCount="133">
  <si>
    <t>Europese openbare aanbesteding</t>
  </si>
  <si>
    <t>Mediaplaatsingen</t>
  </si>
  <si>
    <t>Kenmerk van deze aanbesteding: FMP26</t>
  </si>
  <si>
    <t>Aanbestedende dienst: Stichting Fontys</t>
  </si>
  <si>
    <t>Werkbladen</t>
  </si>
  <si>
    <t>1.  Toelichting</t>
  </si>
  <si>
    <t>2.  Berekening Retainer P1</t>
  </si>
  <si>
    <t>3.  Prijzenblad Perceel 1</t>
  </si>
  <si>
    <t>4.  Berekening Retainer P2</t>
  </si>
  <si>
    <t>5.  Prijzenblad Perceel 2</t>
  </si>
  <si>
    <t>Invulinstructie</t>
  </si>
  <si>
    <t>Gele cel = invullen door inschrijver</t>
  </si>
  <si>
    <t>Blauwe tekst = vastgesteld door Fontys</t>
  </si>
  <si>
    <t>Zwarte tekst = berekend, niet wijzigen.</t>
  </si>
  <si>
    <t>Toelichting voor het invullen van het Prijzenblad</t>
  </si>
  <si>
    <t>Belangrijke informatie om dit Prijzenblad goed te kunnen invullen is:</t>
  </si>
  <si>
    <t>-</t>
  </si>
  <si>
    <t>Aanbestedingsdocument, paragraaf 3.1.2.</t>
  </si>
  <si>
    <t>Bijlage 6a en 6b: de gegevens in deze bijlage geven nauwkeurig de mediainzet in het afgelopen jaar aan. De raming van de mediakosten voor de komende jaren wijkt hier vanaf:</t>
  </si>
  <si>
    <t>Voor Perceel 1 (online) zal het mediabudget hoger zijn. Dit betekent meer budget per campagne en dus niet meer ureninzet/capaciteit en daarmee dus geen hogere kosten per campagne.</t>
  </si>
  <si>
    <t>Voor de berekening van de Inschrijfprijs in het Prijzenblad (Deel A) vult u alle bedragen in op de tabbladen Berekening Retainer P1 resp. Berekening Retainer P2. Het totaal wordt automatisch overgenomen</t>
  </si>
  <si>
    <t>op het Prijzenblad.</t>
  </si>
  <si>
    <t>Inschrijver dient voor het perceel waarvoor ze inschrijft alle gele cellen in te vullen.</t>
  </si>
  <si>
    <t>Blok</t>
  </si>
  <si>
    <t>Campagnes sep25-sep26</t>
  </si>
  <si>
    <t>Besteding sep25-sep26</t>
  </si>
  <si>
    <t>Kleine campagnes</t>
  </si>
  <si>
    <t>Middelgrote campagnes</t>
  </si>
  <si>
    <t>Grote campagnes</t>
  </si>
  <si>
    <t>Always-on (aantal, €)</t>
  </si>
  <si>
    <t>Los (aantal, €)</t>
  </si>
  <si>
    <t>Gem. looptijd los</t>
  </si>
  <si>
    <t>Kosten per campagne klein, exclusief mediakosten</t>
  </si>
  <si>
    <t>Kosten per campagne middel, exclusief mediakosten</t>
  </si>
  <si>
    <t>Kosten per campagne groot, exclusief mediakosten</t>
  </si>
  <si>
    <t>Meta nationaal</t>
  </si>
  <si>
    <t>9</t>
  </si>
  <si>
    <t>22</t>
  </si>
  <si>
    <t>4</t>
  </si>
  <si>
    <t>14, € 102.938</t>
  </si>
  <si>
    <t>21, € 30.625</t>
  </si>
  <si>
    <t>24 dagen</t>
  </si>
  <si>
    <t>Snapchat</t>
  </si>
  <si>
    <t>7</t>
  </si>
  <si>
    <t>1</t>
  </si>
  <si>
    <t>2</t>
  </si>
  <si>
    <t>2, € 17.961</t>
  </si>
  <si>
    <t>8, € 4.951</t>
  </si>
  <si>
    <t>onbekend</t>
  </si>
  <si>
    <t>Google nationaal</t>
  </si>
  <si>
    <t>10</t>
  </si>
  <si>
    <t>19</t>
  </si>
  <si>
    <t>8</t>
  </si>
  <si>
    <t>24, € 173.463</t>
  </si>
  <si>
    <t>13, € 23.112</t>
  </si>
  <si>
    <t>147 dagen</t>
  </si>
  <si>
    <t>Meta internationaal</t>
  </si>
  <si>
    <t>3</t>
  </si>
  <si>
    <t>6, € 50.037</t>
  </si>
  <si>
    <t>3, € 10.174</t>
  </si>
  <si>
    <t>67 dagen</t>
  </si>
  <si>
    <t>Google internationaal</t>
  </si>
  <si>
    <t>39</t>
  </si>
  <si>
    <t>12</t>
  </si>
  <si>
    <t>53, € 52.166</t>
  </si>
  <si>
    <t>232 dagen</t>
  </si>
  <si>
    <t>Totale kosten</t>
  </si>
  <si>
    <t>Prijzenblad – Europese openbare aanbesteding Mediaplaatsingen, Perceel 1</t>
  </si>
  <si>
    <t>Bijlage 6a bij het Aanbestedingsdocument. Bedragen in euro's, exclusief btw. Lees eerst zorgvuldig de tekst onder het tabblad Toelichting én Bijlage 6b.</t>
  </si>
  <si>
    <t>Legenda: Gele cel = invullen door inschrijver | Blauwe tekst = vastgesteld door Fontys | Zwarte tekst = berekend, niet wijzigen.</t>
  </si>
  <si>
    <t>Deel A – Retainer  (vast maandbedrag)</t>
  </si>
  <si>
    <t>Nr</t>
  </si>
  <si>
    <t>Omschrijving</t>
  </si>
  <si>
    <t>Vastgesteld door Fontys</t>
  </si>
  <si>
    <t>Waarde (Fontys)</t>
  </si>
  <si>
    <t>Retainer per maand</t>
  </si>
  <si>
    <t>Berekend</t>
  </si>
  <si>
    <t>A1</t>
  </si>
  <si>
    <t>Vast maandbedrag voor de inzet zoals omschreven in het Programma van Eisen, paragraaf 3.1.2 van het Aanbestedingsdocument en Bijlage 6b. All-in, exclusief mediakosten.</t>
  </si>
  <si>
    <t>Retainer per maand: niet invullen, resultaat volgt uit tabblad Berekening Retainer P1</t>
  </si>
  <si>
    <t>A2</t>
  </si>
  <si>
    <t>Aantal maanden per jaar</t>
  </si>
  <si>
    <t>A3</t>
  </si>
  <si>
    <t>Jaarbedrag retainer (jaarlijks vast te stellen)</t>
  </si>
  <si>
    <t>Deel B – Uurtarieven voor werkzaamheden buiten Deel A</t>
  </si>
  <si>
    <t>De uurtarieven zijn all-in (inclusief reis- en verblijfkosten en overhead), gelden voor alle werkzaamheden die niet onder Deel A  vallen en worden uitsluitend in rekening gebracht na voorafgaande schriftelijke opdracht van Fontys op basis van een goedgekeurde urenraming. Het gaat hier over bijvoorbeeld: Arbeidsmarktcommunicatie, Bijzondere onderzoeken, Extra campagnes en Werkzaamheden die niet redelijkerwijs tot de reguliere dienstverlening behoren. Inschatting is dat het hier om circa 50 uur per jaar gaat. Per rol geldt het vermelde plafondtarief en een ondergrens van 50% daarvan. Een uurtarief boven het plafond of onder de ondergrens maakt de Inschrijving ongeldig.</t>
  </si>
  <si>
    <t>Plafondtarief per uur (Fontys)</t>
  </si>
  <si>
    <t>Verwachte uren per jaar, geen afnamegarantie</t>
  </si>
  <si>
    <t>Geboden uurtarief (inschrijver)</t>
  </si>
  <si>
    <t>Subtotaal per jaar (tarief × uren)</t>
  </si>
  <si>
    <t>B1</t>
  </si>
  <si>
    <t>Mediastrateeg / accountdirector</t>
  </si>
  <si>
    <t>B2</t>
  </si>
  <si>
    <t>Mediaplanner</t>
  </si>
  <si>
    <t>B3</t>
  </si>
  <si>
    <t>Media-inkoper (buyer)</t>
  </si>
  <si>
    <t>B4</t>
  </si>
  <si>
    <t>Specialist digital (programmatic, search, social)</t>
  </si>
  <si>
    <t>B5</t>
  </si>
  <si>
    <t>Data-analist / rapportage</t>
  </si>
  <si>
    <t>B6</t>
  </si>
  <si>
    <t>Projectcoördinator / traffic</t>
  </si>
  <si>
    <t>B7</t>
  </si>
  <si>
    <t xml:space="preserve">Meerwerk </t>
  </si>
  <si>
    <t xml:space="preserve"> </t>
  </si>
  <si>
    <t>Deel C – inschrijfprijs (basis voor de prijsbeoordeling)</t>
  </si>
  <si>
    <t>Bedrag per jaar</t>
  </si>
  <si>
    <t>C1</t>
  </si>
  <si>
    <t>Jaarbedrag retainer - Deel A</t>
  </si>
  <si>
    <t>C2</t>
  </si>
  <si>
    <t>Meerwerk - Deel B</t>
  </si>
  <si>
    <t>INSCHRIJFPRIJS  – exclusief btw, exclusief mediakosten</t>
  </si>
  <si>
    <t>De inschrijfprijs wordt beoordeeld conform het Aanbestedingsdocument, paragraaf 9.2. De data zijn gebaseerd op historische afname en ramingen en dienen uitsluitend voor de onderlinge vergelijking van inschrijvingen; zij vormen geen afnamegarantie en geen maximum. Alleen dit Prijzenblad geldt; prijsinformatie elders in de inschrijving blijft buiten beschouwing.</t>
  </si>
  <si>
    <t>Naam inschrijver (statutaire naam)</t>
  </si>
  <si>
    <t>Besteding per campagne</t>
  </si>
  <si>
    <t>Nationaal</t>
  </si>
  <si>
    <t>Out of Home</t>
  </si>
  <si>
    <t>Prijzenblad – Europese openbare aanbesteding Mediaplaatsingen, Perceel 2</t>
  </si>
  <si>
    <t>Retainer per maand: niet invullen, resultaat volgt uit tabblad Berekening Retainer P2</t>
  </si>
  <si>
    <t>De uurtarieven zijn all-in (inclusief reis- en verblijfkosten en overhead), gelden voor alle werkzaamheden die niet onder Deel A  vallen en worden uitsluitend in rekening gebracht na voorafgaande schriftelijke opdracht van Fontys op basis van een goedgekeurde urenraming. Het gaat hier over bijvoorbeeld: Arbeidsmarktcommunicatie, Bijzondere onderzoeken, Extra campagnes en Werkzaamheden die niet redelijkerwijs tot de reguliere dienstverlening behoren. Inschatting is dat het hier om circa 25 uur per jaar gaat. Per rol geldt het vermelde plafondtarief en een ondergrens van 50% daarvan. Een uurtarief boven het plafond of onder de ondergrens maakt de Inschrijving ongeldig.</t>
  </si>
  <si>
    <t>Specialist OOH</t>
  </si>
  <si>
    <t>Prijsplafond: De totale kosten exclusief btw mogen de € 190.000 niet overstijgen</t>
  </si>
  <si>
    <t xml:space="preserve">Indien Inschrijver dit bedrag wel overstijgt zal zij worden uitgesloten van deze aanbesteding en komt niet voor gunning in aanmerking. </t>
  </si>
  <si>
    <t>Prijsplafond: De totale kosten exclusief btw mogen de € 15.000 niet overstijgen</t>
  </si>
  <si>
    <t>Totaal  sep25-sep26</t>
  </si>
  <si>
    <t>Campagnes groot</t>
  </si>
  <si>
    <t>Totale kosten exclusief BTW exclusief media kosten</t>
  </si>
  <si>
    <t>Som</t>
  </si>
  <si>
    <t>De ingediende tarieven zijn de maximale bedragen die na gunning door Inschrijver per type campagne in rekening mogen worden gebracht.</t>
  </si>
  <si>
    <t>Het ingediende tarief is het maximale bedrag dat na gunning door Inschrijver per campagne in rekening mogen worden gebracht.</t>
  </si>
  <si>
    <t>Bijlage 6a  ·  Prijzenblad</t>
  </si>
  <si>
    <t>Rol (functieomschrijving en senioriteit: Aanbestedingsdocument 9.3.4.)</t>
  </si>
  <si>
    <t>Voor Perceel 2 (offline) zal het mediabudget iets lager zijn. Dit betekent minder budget per campagne en dus niet minder ureninzet/capaciteit en daarmee dus geen lagere kosten per campagne.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</si>
</sst>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quot;\ * #,##0.00_);_(&quot;€&quot;\ * \(#,##0.00\);_(&quot;€&quot;\ * &quot;-&quot;??_);_(@_)"/>
    <numFmt numFmtId="164" formatCode="&quot;€&quot;\ #,##0;[Red]&quot;€&quot;\ \-#,##0"/>
    <numFmt numFmtId="165" formatCode="_ &quot;€&quot;\ * #,##0_ ;_ &quot;€&quot;\ * \-#,##0_ ;_ &quot;€&quot;\ * &quot;-&quot;_ ;_ @_ "/>
    <numFmt numFmtId="166" formatCode="&quot;€&quot;\ #,##0"/>
  </numFmts>
  <fonts count="43" x14ac:knownFonts="1">
    <font>
      <sz val="11"/>
      <color theme="1"/>
      <name val="Aptos Narrow"/>
      <family val="2"/>
      <scheme val="minor"/>
    </font>
    <font>
      <sz val="11"/>
      <color rgb="FFFF0000"/>
      <name val="Aptos Narrow"/>
      <family val="2"/>
      <scheme val="minor"/>
    </font>
    <font>
      <b/>
      <sz val="12"/>
      <color theme="1"/>
      <name val="Aptos Narrow"/>
      <family val="2"/>
      <scheme val="minor"/>
    </font>
    <font>
      <sz val="12"/>
      <color theme="1"/>
      <name val="Arial"/>
      <family val="2"/>
    </font>
    <font>
      <b/>
      <sz val="14"/>
      <color theme="1"/>
      <name val="Arial"/>
      <family val="2"/>
    </font>
    <font>
      <b/>
      <sz val="11"/>
      <color theme="1"/>
      <name val="Aptos Narrow"/>
      <family val="2"/>
      <scheme val="minor"/>
    </font>
    <font>
      <b/>
      <sz val="12"/>
      <name val="Aptos Narrow"/>
      <family val="2"/>
      <scheme val="minor"/>
    </font>
    <font>
      <sz val="11"/>
      <color theme="1"/>
      <name val="Aptos Narrow"/>
      <family val="2"/>
      <scheme val="minor"/>
    </font>
    <font>
      <sz val="10.5"/>
      <color rgb="FF333333"/>
      <name val="Arial"/>
      <family val="2"/>
    </font>
    <font>
      <b/>
      <sz val="18"/>
      <color rgb="FF663366"/>
      <name val="Arial"/>
      <family val="2"/>
    </font>
    <font>
      <b/>
      <sz val="11"/>
      <color rgb="FF855C85"/>
      <name val="Arial"/>
      <family val="2"/>
    </font>
    <font>
      <b/>
      <sz val="10.5"/>
      <color rgb="FFE5007D"/>
      <name val="Arial"/>
      <family val="2"/>
    </font>
    <font>
      <sz val="10.5"/>
      <color rgb="FF4D4D4D"/>
      <name val="Arial"/>
      <family val="2"/>
    </font>
    <font>
      <b/>
      <sz val="10"/>
      <color rgb="FF333333"/>
      <name val="Arial"/>
      <family val="2"/>
    </font>
    <font>
      <sz val="10"/>
      <color rgb="FF333333"/>
      <name val="Arial"/>
      <family val="2"/>
    </font>
    <font>
      <sz val="10"/>
      <color rgb="FF000000"/>
      <name val="Arial"/>
      <family val="2"/>
    </font>
    <font>
      <sz val="10"/>
      <color rgb="FF0000FF"/>
      <name val="Arial"/>
      <family val="2"/>
    </font>
    <font>
      <b/>
      <sz val="10"/>
      <color rgb="FF000000"/>
      <name val="Arial"/>
      <family val="2"/>
    </font>
    <font>
      <sz val="10"/>
      <color rgb="FF0070C0"/>
      <name val="Arial"/>
      <family val="2"/>
    </font>
    <font>
      <b/>
      <sz val="10"/>
      <color rgb="FF0070C0"/>
      <name val="Arial"/>
      <family val="2"/>
    </font>
    <font>
      <sz val="10"/>
      <color rgb="FF707070"/>
      <name val="Arial"/>
      <family val="2"/>
    </font>
    <font>
      <sz val="9.5"/>
      <color rgb="FF4D4D4D"/>
      <name val="Arial"/>
      <family val="2"/>
    </font>
    <font>
      <b/>
      <sz val="11"/>
      <color rgb="FFFFFFFF"/>
      <name val="Arial"/>
      <family val="2"/>
    </font>
    <font>
      <b/>
      <sz val="9"/>
      <color rgb="FF663366"/>
      <name val="Arial"/>
      <family val="2"/>
    </font>
    <font>
      <sz val="9"/>
      <color rgb="FF4D4D4D"/>
      <name val="Arial"/>
      <family val="2"/>
    </font>
    <font>
      <b/>
      <sz val="9"/>
      <color rgb="FF855C85"/>
      <name val="Arial"/>
      <family val="2"/>
    </font>
    <font>
      <b/>
      <sz val="10"/>
      <color rgb="FF663366"/>
      <name val="Arial"/>
      <family val="2"/>
    </font>
    <font>
      <b/>
      <sz val="10.5"/>
      <color rgb="FF663366"/>
      <name val="Arial"/>
      <family val="2"/>
    </font>
    <font>
      <b/>
      <sz val="12"/>
      <color rgb="FF000000"/>
      <name val="Arial"/>
      <family val="2"/>
    </font>
    <font>
      <i/>
      <sz val="9"/>
      <color rgb="FF707070"/>
      <name val="Arial"/>
      <family val="2"/>
    </font>
    <font>
      <i/>
      <sz val="9"/>
      <color rgb="FF855C85"/>
      <name val="Arial"/>
      <family val="2"/>
    </font>
    <font>
      <b/>
      <sz val="9"/>
      <color rgb="FFFFFFFF"/>
      <name val="Arial"/>
      <family val="2"/>
    </font>
    <font>
      <b/>
      <sz val="16"/>
      <color rgb="FFFFFFFF"/>
      <name val="Arial"/>
      <family val="2"/>
    </font>
    <font>
      <sz val="12"/>
      <color rgb="FF855C85"/>
      <name val="Arial"/>
      <family val="2"/>
    </font>
    <font>
      <b/>
      <sz val="24"/>
      <color rgb="FF663366"/>
      <name val="Arial"/>
      <family val="2"/>
    </font>
    <font>
      <sz val="20"/>
      <color rgb="FF855C85"/>
      <name val="Arial"/>
      <family val="2"/>
    </font>
    <font>
      <sz val="9"/>
      <color rgb="FF707070"/>
      <name val="Arial"/>
      <family val="2"/>
    </font>
    <font>
      <u/>
      <sz val="9"/>
      <color rgb="FF333333"/>
      <name val="Arial"/>
      <family val="2"/>
    </font>
    <font>
      <sz val="9"/>
      <color rgb="FF333333"/>
      <name val="Arial"/>
      <family val="2"/>
    </font>
    <font>
      <sz val="9"/>
      <color rgb="FF0070C0"/>
      <name val="Arial"/>
      <family val="2"/>
    </font>
    <font>
      <sz val="10.5"/>
      <color rgb="FFFF0000"/>
      <name val="Arial"/>
      <family val="2"/>
    </font>
    <font>
      <b/>
      <sz val="9"/>
      <color rgb="FF333333"/>
      <name val="Arial"/>
      <family val="2"/>
    </font>
    <font>
      <sz val="10"/>
      <color theme="0"/>
      <name val="Arial"/>
      <family val="2"/>
    </font>
  </fonts>
  <fills count="10">
    <fill>
      <patternFill patternType="none"/>
    </fill>
    <fill>
      <patternFill patternType="gray125"/>
    </fill>
    <fill>
      <patternFill patternType="solid">
        <fgColor rgb="FFFFFF99"/>
        <bgColor rgb="FFF2F2F2"/>
      </patternFill>
    </fill>
    <fill>
      <patternFill patternType="solid">
        <fgColor rgb="FFFFFF99"/>
        <bgColor indexed="64"/>
      </patternFill>
    </fill>
    <fill>
      <patternFill patternType="solid">
        <fgColor rgb="FFF2EDF2"/>
      </patternFill>
    </fill>
    <fill>
      <patternFill patternType="solid">
        <fgColor rgb="FF663366"/>
      </patternFill>
    </fill>
    <fill>
      <patternFill patternType="solid">
        <fgColor rgb="FFF8F5F8"/>
      </patternFill>
    </fill>
    <fill>
      <patternFill patternType="solid">
        <fgColor rgb="FFF5F5F5"/>
      </patternFill>
    </fill>
    <fill>
      <patternFill patternType="solid">
        <fgColor rgb="FFFFFF99"/>
      </patternFill>
    </fill>
    <fill>
      <patternFill patternType="solid">
        <fgColor rgb="FFFFFFFF"/>
      </patternFill>
    </fill>
  </fills>
  <borders count="18">
    <border>
      <left/>
      <right/>
      <top/>
      <bottom/>
      <diagonal/>
    </border>
    <border>
      <left/>
      <right/>
      <top/>
      <bottom/>
      <diagonal/>
    </border>
    <border>
      <left style="thick">
        <color rgb="FF663366"/>
      </left>
      <right/>
      <top style="thin">
        <color rgb="FFE0D6E0"/>
      </top>
      <bottom style="thin">
        <color rgb="FFE0D6E0"/>
      </bottom>
      <diagonal/>
    </border>
    <border>
      <left/>
      <right/>
      <top style="thin">
        <color rgb="FFE0D6E0"/>
      </top>
      <bottom style="thin">
        <color rgb="FFE0D6E0"/>
      </bottom>
      <diagonal/>
    </border>
    <border>
      <left/>
      <right style="thin">
        <color rgb="FFE0D6E0"/>
      </right>
      <top style="thin">
        <color rgb="FFE0D6E0"/>
      </top>
      <bottom style="thin">
        <color rgb="FFE0D6E0"/>
      </bottom>
      <diagonal/>
    </border>
    <border>
      <left/>
      <right/>
      <top/>
      <bottom style="medium">
        <color rgb="FF663366"/>
      </bottom>
      <diagonal/>
    </border>
    <border>
      <left style="thick">
        <color rgb="FF855C85"/>
      </left>
      <right/>
      <top/>
      <bottom style="thin">
        <color rgb="FFE0D6E0"/>
      </bottom>
      <diagonal/>
    </border>
    <border>
      <left/>
      <right/>
      <top/>
      <bottom style="thin">
        <color rgb="FFE0D6E0"/>
      </bottom>
      <diagonal/>
    </border>
    <border>
      <left/>
      <right/>
      <top style="thin">
        <color rgb="FF663366"/>
      </top>
      <bottom style="thin">
        <color rgb="FF663366"/>
      </bottom>
      <diagonal/>
    </border>
    <border>
      <left/>
      <right/>
      <top style="medium">
        <color rgb="FF663366"/>
      </top>
      <bottom style="medium">
        <color rgb="FF663366"/>
      </bottom>
      <diagonal/>
    </border>
    <border>
      <left style="thin">
        <color rgb="FFD4BE3A"/>
      </left>
      <right style="thin">
        <color rgb="FFD4BE3A"/>
      </right>
      <top style="thin">
        <color rgb="FFD4BE3A"/>
      </top>
      <bottom style="thin">
        <color rgb="FFD4BE3A"/>
      </bottom>
      <diagonal/>
    </border>
    <border>
      <left/>
      <right style="thin">
        <color rgb="FFD4BE3A"/>
      </right>
      <top style="thin">
        <color rgb="FFD4BE3A"/>
      </top>
      <bottom style="thin">
        <color rgb="FFD4BE3A"/>
      </bottom>
      <diagonal/>
    </border>
    <border>
      <left/>
      <right style="thin">
        <color rgb="FFFFFFFF"/>
      </right>
      <top/>
      <bottom/>
      <diagonal/>
    </border>
    <border>
      <left style="thin">
        <color rgb="FFD4BE3A"/>
      </left>
      <right style="thin">
        <color rgb="FFD4BE3A"/>
      </right>
      <top/>
      <bottom style="thin">
        <color rgb="FFD4BE3A"/>
      </bottom>
      <diagonal/>
    </border>
    <border>
      <left style="thin">
        <color rgb="FFD4BE3A"/>
      </left>
      <right style="thin">
        <color rgb="FFD4BE3A"/>
      </right>
      <top style="thin">
        <color rgb="FFD4BE3A"/>
      </top>
      <bottom/>
      <diagonal/>
    </border>
    <border>
      <left style="thin">
        <color rgb="FF0070C0"/>
      </left>
      <right style="thin">
        <color rgb="FF0070C0"/>
      </right>
      <top style="thin">
        <color rgb="FF0070C0"/>
      </top>
      <bottom style="thin">
        <color rgb="FF0070C0"/>
      </bottom>
      <diagonal/>
    </border>
    <border>
      <left style="thin">
        <color rgb="FFBFBFBF"/>
      </left>
      <right style="thin">
        <color rgb="FFBFBFBF"/>
      </right>
      <top style="thin">
        <color rgb="FFBFBFBF"/>
      </top>
      <bottom style="thin">
        <color rgb="FFBFBFBF"/>
      </bottom>
      <diagonal/>
    </border>
    <border>
      <left/>
      <right/>
      <top/>
      <bottom style="thin">
        <color rgb="FFE5007D"/>
      </bottom>
      <diagonal/>
    </border>
  </borders>
  <cellStyleXfs count="2">
    <xf numFmtId="0" fontId="0" fillId="0" borderId="0"/>
    <xf numFmtId="44" fontId="7" fillId="0" borderId="0"/>
  </cellStyleXfs>
  <cellXfs count="94">
    <xf numFmtId="0" fontId="0" fillId="0" borderId="0" xfId="0"/>
    <xf numFmtId="0" fontId="1" fillId="0" borderId="0" xfId="0" applyFont="1"/>
    <xf numFmtId="0" fontId="2" fillId="0" borderId="0" xfId="0" applyFont="1"/>
    <xf numFmtId="0" fontId="3" fillId="0" borderId="0" xfId="0" applyFont="1"/>
    <xf numFmtId="0" fontId="4" fillId="0" borderId="0" xfId="0" applyFont="1"/>
    <xf numFmtId="0" fontId="6" fillId="0" borderId="0" xfId="0" applyFont="1"/>
    <xf numFmtId="49" fontId="0" fillId="0" borderId="0" xfId="0" applyNumberFormat="1" applyAlignment="1">
      <alignment horizontal="center"/>
    </xf>
    <xf numFmtId="0" fontId="5" fillId="0" borderId="0" xfId="0" applyFont="1"/>
    <xf numFmtId="0" fontId="0" fillId="0" borderId="17" xfId="0" applyBorder="1"/>
    <xf numFmtId="0" fontId="0" fillId="0" borderId="1" xfId="0" applyBorder="1"/>
    <xf numFmtId="0" fontId="33" fillId="0" borderId="0" xfId="0" applyFont="1" applyAlignment="1">
      <alignment horizontal="left" vertical="center"/>
    </xf>
    <xf numFmtId="0" fontId="34" fillId="0" borderId="0" xfId="0" applyFont="1" applyAlignment="1">
      <alignment horizontal="left" vertical="center"/>
    </xf>
    <xf numFmtId="0" fontId="35" fillId="0" borderId="0" xfId="0" applyFont="1" applyAlignment="1">
      <alignment horizontal="left" vertical="center"/>
    </xf>
    <xf numFmtId="0" fontId="36" fillId="0" borderId="0" xfId="0" applyFont="1" applyAlignment="1">
      <alignment horizontal="left" vertical="center"/>
    </xf>
    <xf numFmtId="0" fontId="37" fillId="0" borderId="0" xfId="0" applyFont="1" applyAlignment="1">
      <alignment horizontal="left" vertical="center"/>
    </xf>
    <xf numFmtId="0" fontId="0" fillId="8" borderId="10" xfId="0" applyFill="1" applyBorder="1"/>
    <xf numFmtId="0" fontId="38" fillId="0" borderId="0" xfId="0" applyFont="1" applyAlignment="1">
      <alignment horizontal="left" vertical="center"/>
    </xf>
    <xf numFmtId="0" fontId="0" fillId="9" borderId="15" xfId="0" applyFill="1" applyBorder="1"/>
    <xf numFmtId="0" fontId="39" fillId="0" borderId="0" xfId="0" applyFont="1" applyAlignment="1">
      <alignment horizontal="left" vertical="center"/>
    </xf>
    <xf numFmtId="0" fontId="0" fillId="7" borderId="16" xfId="0" applyFill="1" applyBorder="1"/>
    <xf numFmtId="0" fontId="9" fillId="0" borderId="0" xfId="0" applyFont="1" applyAlignment="1">
      <alignment horizontal="left" vertical="center"/>
    </xf>
    <xf numFmtId="0" fontId="8" fillId="0" borderId="0" xfId="0" applyFont="1" applyAlignment="1">
      <alignment horizontal="left" vertical="top" wrapText="1"/>
    </xf>
    <xf numFmtId="0" fontId="10" fillId="0" borderId="0" xfId="0" applyFont="1" applyAlignment="1">
      <alignment horizontal="left" vertical="center"/>
    </xf>
    <xf numFmtId="0" fontId="11" fillId="0" borderId="0" xfId="0" applyFont="1" applyAlignment="1">
      <alignment horizontal="center" vertical="top"/>
    </xf>
    <xf numFmtId="0" fontId="12" fillId="0" borderId="0" xfId="0" applyFont="1" applyAlignment="1">
      <alignment horizontal="left" vertical="top" wrapText="1" indent="1"/>
    </xf>
    <xf numFmtId="0" fontId="31" fillId="5" borderId="12" xfId="0" applyFont="1" applyFill="1" applyBorder="1" applyAlignment="1">
      <alignment horizontal="left" vertical="center" wrapText="1" indent="1"/>
    </xf>
    <xf numFmtId="0" fontId="31" fillId="5" borderId="12" xfId="0" applyFont="1" applyFill="1" applyBorder="1" applyAlignment="1">
      <alignment horizontal="center" vertical="center" wrapText="1"/>
    </xf>
    <xf numFmtId="49" fontId="31" fillId="5" borderId="12" xfId="0" applyNumberFormat="1" applyFont="1" applyFill="1" applyBorder="1" applyAlignment="1">
      <alignment horizontal="center" vertical="center" wrapText="1"/>
    </xf>
    <xf numFmtId="0" fontId="13" fillId="0" borderId="7" xfId="0" applyFont="1" applyBorder="1" applyAlignment="1">
      <alignment horizontal="left" vertical="center" indent="1"/>
    </xf>
    <xf numFmtId="0" fontId="14" fillId="0" borderId="7" xfId="0" applyFont="1" applyBorder="1" applyAlignment="1">
      <alignment horizontal="right" vertical="center"/>
    </xf>
    <xf numFmtId="164" fontId="14" fillId="0" borderId="7" xfId="0" applyNumberFormat="1" applyFont="1" applyBorder="1" applyAlignment="1">
      <alignment horizontal="right" vertical="center"/>
    </xf>
    <xf numFmtId="49" fontId="14" fillId="0" borderId="7" xfId="0" applyNumberFormat="1" applyFont="1" applyBorder="1" applyAlignment="1">
      <alignment horizontal="center" vertical="center"/>
    </xf>
    <xf numFmtId="0" fontId="14" fillId="0" borderId="7" xfId="0" applyFont="1" applyBorder="1" applyAlignment="1">
      <alignment horizontal="center" vertical="center"/>
    </xf>
    <xf numFmtId="44" fontId="15" fillId="7" borderId="7" xfId="1" applyFont="1" applyFill="1" applyBorder="1" applyAlignment="1">
      <alignment horizontal="right" vertical="center"/>
    </xf>
    <xf numFmtId="0" fontId="26" fillId="4" borderId="9" xfId="0" applyFont="1" applyFill="1" applyBorder="1" applyAlignment="1">
      <alignment horizontal="left" vertical="center" wrapText="1" indent="1"/>
    </xf>
    <xf numFmtId="0" fontId="26" fillId="4" borderId="9" xfId="0" applyFont="1" applyFill="1" applyBorder="1" applyAlignment="1">
      <alignment horizontal="right" vertical="center" wrapText="1"/>
    </xf>
    <xf numFmtId="49" fontId="26" fillId="4" borderId="9" xfId="0" applyNumberFormat="1" applyFont="1" applyFill="1" applyBorder="1" applyAlignment="1">
      <alignment horizontal="right" vertical="center" wrapText="1"/>
    </xf>
    <xf numFmtId="166" fontId="26" fillId="4" borderId="9" xfId="0" applyNumberFormat="1" applyFont="1" applyFill="1" applyBorder="1" applyAlignment="1">
      <alignment horizontal="right" vertical="center" wrapText="1"/>
    </xf>
    <xf numFmtId="166" fontId="17" fillId="4" borderId="9" xfId="0" applyNumberFormat="1" applyFont="1" applyFill="1" applyBorder="1" applyAlignment="1">
      <alignment horizontal="right" vertical="center" wrapText="1"/>
    </xf>
    <xf numFmtId="0" fontId="14" fillId="0" borderId="1" xfId="0" applyFont="1" applyBorder="1"/>
    <xf numFmtId="0" fontId="31" fillId="5" borderId="1" xfId="0" applyFont="1" applyFill="1" applyBorder="1" applyAlignment="1">
      <alignment horizontal="left" vertical="center" wrapText="1" indent="1"/>
    </xf>
    <xf numFmtId="166" fontId="32" fillId="5" borderId="1" xfId="0" applyNumberFormat="1" applyFont="1" applyFill="1" applyBorder="1" applyAlignment="1">
      <alignment horizontal="right" vertical="center" wrapText="1" indent="1"/>
    </xf>
    <xf numFmtId="0" fontId="30" fillId="0" borderId="1" xfId="0" applyFont="1" applyBorder="1" applyAlignment="1">
      <alignment horizontal="left" vertical="center" wrapText="1"/>
    </xf>
    <xf numFmtId="0" fontId="14" fillId="0" borderId="1" xfId="0" applyFont="1" applyBorder="1" applyAlignment="1">
      <alignment horizontal="left" vertical="center" wrapText="1"/>
    </xf>
    <xf numFmtId="0" fontId="23" fillId="4" borderId="5" xfId="0" applyFont="1" applyFill="1" applyBorder="1" applyAlignment="1">
      <alignment horizontal="center" vertical="center" wrapText="1"/>
    </xf>
    <xf numFmtId="0" fontId="23" fillId="4" borderId="5" xfId="0" applyFont="1" applyFill="1" applyBorder="1" applyAlignment="1">
      <alignment horizontal="left" vertical="center" wrapText="1"/>
    </xf>
    <xf numFmtId="0" fontId="25" fillId="0" borderId="7" xfId="0" applyFont="1" applyBorder="1" applyAlignment="1">
      <alignment horizontal="center" vertical="center"/>
    </xf>
    <xf numFmtId="0" fontId="14" fillId="0" borderId="7" xfId="0" applyFont="1" applyBorder="1" applyAlignment="1">
      <alignment horizontal="left" vertical="center" wrapText="1"/>
    </xf>
    <xf numFmtId="49" fontId="30" fillId="0" borderId="1" xfId="0" applyNumberFormat="1" applyFont="1" applyBorder="1" applyAlignment="1">
      <alignment horizontal="left" vertical="center" wrapText="1"/>
    </xf>
    <xf numFmtId="0" fontId="25" fillId="4" borderId="8" xfId="0" applyFont="1" applyFill="1" applyBorder="1" applyAlignment="1">
      <alignment horizontal="center" vertical="center"/>
    </xf>
    <xf numFmtId="0" fontId="26" fillId="4" borderId="8" xfId="0" applyFont="1" applyFill="1" applyBorder="1" applyAlignment="1">
      <alignment horizontal="left" vertical="center" wrapText="1"/>
    </xf>
    <xf numFmtId="0" fontId="14" fillId="4" borderId="8" xfId="0" applyFont="1" applyFill="1" applyBorder="1" applyAlignment="1">
      <alignment horizontal="left" vertical="center" wrapText="1"/>
    </xf>
    <xf numFmtId="165" fontId="17" fillId="4" borderId="8" xfId="0" applyNumberFormat="1" applyFont="1" applyFill="1" applyBorder="1" applyAlignment="1">
      <alignment horizontal="right" vertical="center" wrapText="1"/>
    </xf>
    <xf numFmtId="0" fontId="18" fillId="0" borderId="7" xfId="0" applyFont="1" applyBorder="1" applyAlignment="1">
      <alignment horizontal="center" vertical="center"/>
    </xf>
    <xf numFmtId="165" fontId="14" fillId="2" borderId="10" xfId="0" applyNumberFormat="1" applyFont="1" applyFill="1" applyBorder="1" applyAlignment="1" applyProtection="1">
      <alignment horizontal="right" vertical="center" wrapText="1"/>
      <protection locked="0"/>
    </xf>
    <xf numFmtId="165" fontId="15" fillId="7" borderId="7" xfId="0" applyNumberFormat="1" applyFont="1" applyFill="1" applyBorder="1" applyAlignment="1">
      <alignment horizontal="right" vertical="center" wrapText="1"/>
    </xf>
    <xf numFmtId="3" fontId="19" fillId="4" borderId="8" xfId="0" applyNumberFormat="1" applyFont="1" applyFill="1" applyBorder="1" applyAlignment="1">
      <alignment horizontal="center" vertical="center"/>
    </xf>
    <xf numFmtId="0" fontId="14" fillId="4" borderId="9" xfId="0" applyFont="1" applyFill="1" applyBorder="1" applyAlignment="1">
      <alignment horizontal="left" vertical="center" wrapText="1"/>
    </xf>
    <xf numFmtId="0" fontId="27" fillId="4" borderId="9" xfId="0" applyFont="1" applyFill="1" applyBorder="1" applyAlignment="1">
      <alignment horizontal="left" vertical="center" wrapText="1"/>
    </xf>
    <xf numFmtId="165" fontId="28" fillId="4" borderId="9" xfId="0" applyNumberFormat="1" applyFont="1" applyFill="1" applyBorder="1" applyAlignment="1">
      <alignment horizontal="right" vertical="center"/>
    </xf>
    <xf numFmtId="0" fontId="13" fillId="0" borderId="7" xfId="0" applyFont="1" applyBorder="1" applyAlignment="1">
      <alignment horizontal="left" vertical="center" wrapText="1"/>
    </xf>
    <xf numFmtId="0" fontId="13" fillId="0" borderId="0" xfId="0" applyFont="1" applyAlignment="1">
      <alignment horizontal="left" vertical="center"/>
    </xf>
    <xf numFmtId="0" fontId="23" fillId="0" borderId="0" xfId="0" applyFont="1" applyAlignment="1">
      <alignment horizontal="left" vertical="center"/>
    </xf>
    <xf numFmtId="164" fontId="14" fillId="0" borderId="1" xfId="0" applyNumberFormat="1" applyFont="1" applyBorder="1"/>
    <xf numFmtId="164" fontId="0" fillId="0" borderId="0" xfId="0" applyNumberFormat="1"/>
    <xf numFmtId="44" fontId="0" fillId="0" borderId="0" xfId="0" applyNumberFormat="1"/>
    <xf numFmtId="0" fontId="41" fillId="0" borderId="7" xfId="0" applyFont="1" applyBorder="1" applyAlignment="1">
      <alignment horizontal="left" vertical="center" indent="1"/>
    </xf>
    <xf numFmtId="0" fontId="0" fillId="0" borderId="0" xfId="0" applyAlignment="1">
      <alignment horizontal="left"/>
    </xf>
    <xf numFmtId="0" fontId="31" fillId="5" borderId="12" xfId="0" applyFont="1" applyFill="1" applyBorder="1" applyAlignment="1">
      <alignment vertical="center" wrapText="1"/>
    </xf>
    <xf numFmtId="0" fontId="31" fillId="5" borderId="1" xfId="0" applyFont="1" applyFill="1" applyBorder="1" applyAlignment="1">
      <alignment vertical="center" wrapText="1"/>
    </xf>
    <xf numFmtId="0" fontId="41" fillId="0" borderId="7" xfId="0" applyFont="1" applyBorder="1" applyAlignment="1">
      <alignment vertical="center"/>
    </xf>
    <xf numFmtId="166" fontId="14" fillId="3" borderId="10" xfId="0" applyNumberFormat="1" applyFont="1" applyFill="1" applyBorder="1" applyAlignment="1" applyProtection="1">
      <alignment horizontal="right" vertical="center"/>
      <protection locked="0"/>
    </xf>
    <xf numFmtId="3" fontId="16" fillId="0" borderId="7" xfId="0" applyNumberFormat="1" applyFont="1" applyBorder="1" applyAlignment="1">
      <alignment horizontal="center" vertical="center"/>
    </xf>
    <xf numFmtId="165" fontId="18" fillId="0" borderId="7" xfId="0" applyNumberFormat="1" applyFont="1" applyBorder="1" applyAlignment="1">
      <alignment horizontal="right" vertical="center" wrapText="1"/>
    </xf>
    <xf numFmtId="0" fontId="8" fillId="0" borderId="0" xfId="0" applyFont="1" applyAlignment="1">
      <alignment horizontal="left" vertical="top" wrapText="1"/>
    </xf>
    <xf numFmtId="0" fontId="40" fillId="0" borderId="0" xfId="0" applyFont="1" applyAlignment="1">
      <alignment horizontal="center" vertical="top" wrapText="1"/>
    </xf>
    <xf numFmtId="0" fontId="20" fillId="0" borderId="1" xfId="0" applyFont="1" applyBorder="1" applyAlignment="1">
      <alignment horizontal="left" vertical="center" wrapText="1"/>
    </xf>
    <xf numFmtId="0" fontId="22" fillId="5" borderId="1" xfId="0" applyFont="1" applyFill="1" applyBorder="1" applyAlignment="1">
      <alignment horizontal="left" vertical="center" indent="1"/>
    </xf>
    <xf numFmtId="0" fontId="14" fillId="2" borderId="10" xfId="0" applyFont="1" applyFill="1" applyBorder="1" applyAlignment="1" applyProtection="1">
      <alignment horizontal="left" vertical="center" wrapText="1"/>
      <protection locked="0"/>
    </xf>
    <xf numFmtId="0" fontId="14" fillId="0" borderId="11" xfId="0" applyFont="1" applyBorder="1" applyAlignment="1" applyProtection="1">
      <alignment horizontal="left" vertical="center" wrapText="1"/>
      <protection locked="0"/>
    </xf>
    <xf numFmtId="0" fontId="9" fillId="0" borderId="1" xfId="0" applyFont="1" applyBorder="1" applyAlignment="1">
      <alignment horizontal="left" vertical="center"/>
    </xf>
    <xf numFmtId="0" fontId="24" fillId="6" borderId="6" xfId="0" applyFont="1" applyFill="1" applyBorder="1" applyAlignment="1">
      <alignment horizontal="left" vertical="center" wrapText="1" indent="1"/>
    </xf>
    <xf numFmtId="0" fontId="24" fillId="6" borderId="7" xfId="0" applyFont="1" applyFill="1" applyBorder="1" applyAlignment="1">
      <alignment horizontal="left" vertical="center" wrapText="1" indent="1"/>
    </xf>
    <xf numFmtId="0" fontId="21" fillId="4" borderId="2" xfId="0" applyFont="1" applyFill="1" applyBorder="1" applyAlignment="1">
      <alignment horizontal="left" vertical="center" wrapText="1" indent="1"/>
    </xf>
    <xf numFmtId="0" fontId="21" fillId="4" borderId="3" xfId="0" applyFont="1" applyFill="1" applyBorder="1" applyAlignment="1">
      <alignment horizontal="left" vertical="center" wrapText="1" indent="1"/>
    </xf>
    <xf numFmtId="0" fontId="21" fillId="4" borderId="4" xfId="0" applyFont="1" applyFill="1" applyBorder="1" applyAlignment="1">
      <alignment horizontal="left" vertical="center" wrapText="1" indent="1"/>
    </xf>
    <xf numFmtId="0" fontId="29" fillId="0" borderId="1" xfId="0" applyFont="1" applyBorder="1" applyAlignment="1">
      <alignment horizontal="left" vertical="top" wrapText="1"/>
    </xf>
    <xf numFmtId="0" fontId="41" fillId="0" borderId="1" xfId="0" applyFont="1" applyBorder="1" applyAlignment="1">
      <alignment horizontal="left" vertical="center"/>
    </xf>
    <xf numFmtId="164" fontId="15" fillId="7" borderId="7" xfId="0" applyNumberFormat="1" applyFont="1" applyFill="1" applyBorder="1" applyAlignment="1">
      <alignment horizontal="right" vertical="center"/>
    </xf>
    <xf numFmtId="0" fontId="14" fillId="0" borderId="7" xfId="0" applyFont="1" applyBorder="1" applyAlignment="1">
      <alignment horizontal="right" vertical="center"/>
    </xf>
    <xf numFmtId="164" fontId="14" fillId="0" borderId="7" xfId="0" applyNumberFormat="1" applyFont="1" applyBorder="1" applyAlignment="1">
      <alignment horizontal="right" vertical="center"/>
    </xf>
    <xf numFmtId="164" fontId="14" fillId="3" borderId="14" xfId="0" applyNumberFormat="1" applyFont="1" applyFill="1" applyBorder="1" applyAlignment="1" applyProtection="1">
      <alignment horizontal="right" vertical="center"/>
      <protection locked="0"/>
    </xf>
    <xf numFmtId="0" fontId="14" fillId="0" borderId="13" xfId="0" applyFont="1" applyBorder="1" applyAlignment="1" applyProtection="1">
      <alignment horizontal="right" vertical="center"/>
      <protection locked="0"/>
    </xf>
    <xf numFmtId="0" fontId="42" fillId="0" borderId="1" xfId="0" applyFont="1" applyBorder="1" applyAlignment="1">
      <alignment horizontal="right" vertical="center" wrapText="1"/>
    </xf>
  </cellXfs>
  <cellStyles count="2">
    <cellStyle name="Standaard" xfId="0" builtinId="0"/>
    <cellStyle name="Valuta" xfId="1" builtinId="4"/>
  </cellStyles>
  <dxfs count="2">
    <dxf>
      <font>
        <b/>
        <color rgb="FFFFFFFF"/>
      </font>
      <fill>
        <patternFill>
          <bgColor rgb="FFFF0000"/>
        </patternFill>
      </fill>
    </dxf>
    <dxf>
      <font>
        <b/>
        <color rgb="FFFFFFFF"/>
      </font>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0</xdr:colOff>
      <xdr:row>1</xdr:row>
      <xdr:rowOff>0</xdr:rowOff>
    </xdr:from>
    <xdr:ext cx="1428750" cy="609600"/>
    <xdr:pic>
      <xdr:nvPicPr>
        <xdr:cNvPr id="2" name="Image 1" descr="Picture">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oneCellAnchor>
    <xdr:from>
      <xdr:col>1</xdr:col>
      <xdr:colOff>0</xdr:colOff>
      <xdr:row>18</xdr:row>
      <xdr:rowOff>0</xdr:rowOff>
    </xdr:from>
    <xdr:ext cx="6096000" cy="3429000"/>
    <xdr:pic>
      <xdr:nvPicPr>
        <xdr:cNvPr id="3" name="Image 2" descr="Picture">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2" cstate="print"/>
        <a:stretch>
          <a:fillRect/>
        </a:stretch>
      </xdr:blipFill>
      <xdr:spPr>
        <a:prstGeom prst="rect">
          <a:avLst/>
        </a:prstGeom>
      </xdr:spPr>
    </xdr:pic>
    <xdr:clientData/>
  </xdr:one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663366"/>
    <pageSetUpPr fitToPage="1"/>
  </sheetPr>
  <dimension ref="B1:H52"/>
  <sheetViews>
    <sheetView showGridLines="0" topLeftCell="B12" zoomScale="120" zoomScaleNormal="120" workbookViewId="0">
      <selection activeCell="B14" sqref="B14"/>
    </sheetView>
  </sheetViews>
  <sheetFormatPr baseColWidth="10" defaultColWidth="8.83203125" defaultRowHeight="15" x14ac:dyDescent="0.2"/>
  <cols>
    <col min="1" max="1" width="3" customWidth="1"/>
    <col min="2" max="2" width="14" customWidth="1"/>
    <col min="3" max="8" width="11" customWidth="1"/>
    <col min="9" max="9" width="3" customWidth="1"/>
  </cols>
  <sheetData>
    <row r="1" spans="2:8" ht="15" customHeight="1" x14ac:dyDescent="0.2"/>
    <row r="2" spans="2:8" ht="15" customHeight="1" x14ac:dyDescent="0.2"/>
    <row r="3" spans="2:8" ht="15" customHeight="1" x14ac:dyDescent="0.2"/>
    <row r="4" spans="2:8" ht="15" customHeight="1" x14ac:dyDescent="0.2"/>
    <row r="5" spans="2:8" ht="15" customHeight="1" x14ac:dyDescent="0.2"/>
    <row r="6" spans="2:8" ht="15" customHeight="1" x14ac:dyDescent="0.2"/>
    <row r="7" spans="2:8" ht="15" customHeight="1" x14ac:dyDescent="0.2"/>
    <row r="8" spans="2:8" ht="15" customHeight="1" x14ac:dyDescent="0.2"/>
    <row r="9" spans="2:8" ht="15" customHeight="1" x14ac:dyDescent="0.2"/>
    <row r="10" spans="2:8" ht="15" customHeight="1" x14ac:dyDescent="0.2"/>
    <row r="11" spans="2:8" ht="15" customHeight="1" x14ac:dyDescent="0.2">
      <c r="B11" s="8"/>
      <c r="C11" s="9"/>
      <c r="D11" s="9"/>
      <c r="E11" s="9"/>
      <c r="F11" s="9"/>
      <c r="G11" s="9"/>
      <c r="H11" s="9"/>
    </row>
    <row r="12" spans="2:8" ht="15" customHeight="1" x14ac:dyDescent="0.2"/>
    <row r="13" spans="2:8" ht="15" customHeight="1" x14ac:dyDescent="0.2">
      <c r="B13" s="10" t="s">
        <v>130</v>
      </c>
    </row>
    <row r="14" spans="2:8" ht="15" customHeight="1" x14ac:dyDescent="0.2"/>
    <row r="15" spans="2:8" ht="32" customHeight="1" x14ac:dyDescent="0.2">
      <c r="B15" s="11" t="s">
        <v>0</v>
      </c>
    </row>
    <row r="16" spans="2:8" ht="28" customHeight="1" x14ac:dyDescent="0.2">
      <c r="B16" s="12" t="s">
        <v>1</v>
      </c>
    </row>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2" ht="15" customHeight="1" x14ac:dyDescent="0.2"/>
    <row r="34" spans="2:2" ht="15" customHeight="1" x14ac:dyDescent="0.2"/>
    <row r="35" spans="2:2" ht="15" customHeight="1" x14ac:dyDescent="0.2"/>
    <row r="36" spans="2:2" ht="15" customHeight="1" x14ac:dyDescent="0.2"/>
    <row r="37" spans="2:2" ht="15" customHeight="1" x14ac:dyDescent="0.2"/>
    <row r="38" spans="2:2" ht="15" customHeight="1" x14ac:dyDescent="0.2"/>
    <row r="39" spans="2:2" ht="15" customHeight="1" x14ac:dyDescent="0.2">
      <c r="B39" s="61" t="s">
        <v>2</v>
      </c>
    </row>
    <row r="40" spans="2:2" ht="15" customHeight="1" x14ac:dyDescent="0.2">
      <c r="B40" s="13" t="s">
        <v>3</v>
      </c>
    </row>
    <row r="41" spans="2:2" ht="15" customHeight="1" x14ac:dyDescent="0.2"/>
    <row r="42" spans="2:2" ht="15" customHeight="1" x14ac:dyDescent="0.2">
      <c r="B42" s="62" t="s">
        <v>4</v>
      </c>
    </row>
    <row r="43" spans="2:2" ht="15" customHeight="1" x14ac:dyDescent="0.2">
      <c r="B43" s="14" t="s">
        <v>5</v>
      </c>
    </row>
    <row r="44" spans="2:2" ht="15" customHeight="1" x14ac:dyDescent="0.2">
      <c r="B44" s="14" t="s">
        <v>6</v>
      </c>
    </row>
    <row r="45" spans="2:2" ht="15" customHeight="1" x14ac:dyDescent="0.2">
      <c r="B45" s="14" t="s">
        <v>7</v>
      </c>
    </row>
    <row r="46" spans="2:2" ht="15" customHeight="1" x14ac:dyDescent="0.2">
      <c r="B46" s="14" t="s">
        <v>8</v>
      </c>
    </row>
    <row r="47" spans="2:2" ht="15" customHeight="1" x14ac:dyDescent="0.2">
      <c r="B47" s="14" t="s">
        <v>9</v>
      </c>
    </row>
    <row r="48" spans="2:2" ht="15" customHeight="1" x14ac:dyDescent="0.2"/>
    <row r="49" spans="2:3" ht="15" customHeight="1" x14ac:dyDescent="0.2">
      <c r="B49" s="62" t="s">
        <v>10</v>
      </c>
    </row>
    <row r="50" spans="2:3" ht="18" customHeight="1" x14ac:dyDescent="0.2">
      <c r="B50" s="15"/>
      <c r="C50" s="16" t="s">
        <v>11</v>
      </c>
    </row>
    <row r="51" spans="2:3" ht="18" customHeight="1" x14ac:dyDescent="0.2">
      <c r="B51" s="17"/>
      <c r="C51" s="18" t="s">
        <v>12</v>
      </c>
    </row>
    <row r="52" spans="2:3" ht="18" customHeight="1" x14ac:dyDescent="0.2">
      <c r="B52" s="19"/>
      <c r="C52" s="16" t="s">
        <v>13</v>
      </c>
    </row>
  </sheetData>
  <sheetProtection algorithmName="SHA-512" hashValue="3mKajjiwCJGp1sUKnjxCJcEWQ6HlGpaf8ga+4a4BhfrXBRqWEIDRL03Lj0hblCJkJfdJnjZ0NRbdlkt4sr0q8A==" saltValue="6G9eA8Xmz6SvtEgbWb1OiA==" spinCount="100000" sheet="1" objects="1" scenarios="1"/>
  <hyperlinks>
    <hyperlink ref="B43" location="'Toelichting'!A1" display="1.  Toelichting" xr:uid="{00000000-0004-0000-0000-000000000000}"/>
    <hyperlink ref="B44" location="'Berekening Retainer P1'!A1" display="2.  Berekening Retainer P1" xr:uid="{00000000-0004-0000-0000-000001000000}"/>
    <hyperlink ref="B45" location="'Prijzenblad Perceel 1'!A1" display="3.  Prijzenblad Perceel 1" xr:uid="{00000000-0004-0000-0000-000002000000}"/>
    <hyperlink ref="B46" location="'Berekening Retainer P2'!A1" display="4.  Berekening Retainer P2" xr:uid="{00000000-0004-0000-0000-000003000000}"/>
    <hyperlink ref="B47" location="'Prijzenblad Perceel 2'!A1" display="5.  Prijzenblad Perceel 2" xr:uid="{00000000-0004-0000-0000-000004000000}"/>
  </hyperlinks>
  <pageMargins left="0.6" right="0.6" top="0.7" bottom="0.7" header="0.5" footer="0.5"/>
  <pageSetup paperSize="9" orientation="portrait"/>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855C85"/>
    <pageSetUpPr fitToPage="1"/>
  </sheetPr>
  <dimension ref="A1:C23"/>
  <sheetViews>
    <sheetView showGridLines="0" zoomScale="180" zoomScaleNormal="180" workbookViewId="0">
      <selection activeCell="B9" sqref="B9:C9"/>
    </sheetView>
  </sheetViews>
  <sheetFormatPr baseColWidth="10" defaultColWidth="8.83203125" defaultRowHeight="15" x14ac:dyDescent="0.2"/>
  <cols>
    <col min="1" max="2" width="4" customWidth="1"/>
    <col min="3" max="3" width="100" customWidth="1"/>
  </cols>
  <sheetData>
    <row r="1" spans="1:3" s="4" customFormat="1" ht="36" customHeight="1" x14ac:dyDescent="0.2">
      <c r="A1" s="20" t="s">
        <v>14</v>
      </c>
      <c r="B1" s="21"/>
      <c r="C1" s="21"/>
    </row>
    <row r="2" spans="1:3" s="3" customFormat="1" ht="8" customHeight="1" x14ac:dyDescent="0.2">
      <c r="A2" s="21"/>
      <c r="B2" s="21"/>
      <c r="C2" s="21"/>
    </row>
    <row r="3" spans="1:3" s="3" customFormat="1" ht="22" customHeight="1" x14ac:dyDescent="0.2">
      <c r="A3" s="22" t="s">
        <v>15</v>
      </c>
      <c r="B3" s="21"/>
      <c r="C3" s="21"/>
    </row>
    <row r="4" spans="1:3" s="3" customFormat="1" ht="8" customHeight="1" x14ac:dyDescent="0.2">
      <c r="A4" s="21"/>
      <c r="B4" s="21"/>
      <c r="C4" s="21"/>
    </row>
    <row r="5" spans="1:3" s="3" customFormat="1" ht="20" customHeight="1" x14ac:dyDescent="0.2">
      <c r="A5" s="23" t="s">
        <v>16</v>
      </c>
      <c r="B5" s="74" t="s">
        <v>17</v>
      </c>
      <c r="C5" s="74"/>
    </row>
    <row r="6" spans="1:3" s="3" customFormat="1" ht="34" customHeight="1" x14ac:dyDescent="0.2">
      <c r="A6" s="23" t="s">
        <v>16</v>
      </c>
      <c r="B6" s="74" t="s">
        <v>18</v>
      </c>
      <c r="C6" s="74"/>
    </row>
    <row r="7" spans="1:3" s="3" customFormat="1" ht="34" customHeight="1" x14ac:dyDescent="0.2">
      <c r="A7" s="21"/>
      <c r="B7" s="21"/>
      <c r="C7" s="24" t="s">
        <v>19</v>
      </c>
    </row>
    <row r="8" spans="1:3" s="3" customFormat="1" ht="34" customHeight="1" x14ac:dyDescent="0.2">
      <c r="A8" s="21"/>
      <c r="B8" s="21"/>
      <c r="C8" s="24" t="s">
        <v>132</v>
      </c>
    </row>
    <row r="9" spans="1:3" s="3" customFormat="1" ht="34" customHeight="1" x14ac:dyDescent="0.2">
      <c r="A9" s="23" t="s">
        <v>16</v>
      </c>
      <c r="B9" s="74" t="s">
        <v>20</v>
      </c>
      <c r="C9" s="74"/>
    </row>
    <row r="10" spans="1:3" s="3" customFormat="1" ht="20" customHeight="1" x14ac:dyDescent="0.2">
      <c r="A10" s="21"/>
      <c r="B10" s="74" t="s">
        <v>21</v>
      </c>
      <c r="C10" s="74"/>
    </row>
    <row r="11" spans="1:3" s="3" customFormat="1" ht="16" customHeight="1" x14ac:dyDescent="0.2"/>
    <row r="12" spans="1:3" s="3" customFormat="1" ht="409.5" customHeight="1" x14ac:dyDescent="0.2">
      <c r="B12" s="75" t="s">
        <v>22</v>
      </c>
      <c r="C12" s="75"/>
    </row>
    <row r="13" spans="1:3" s="3" customFormat="1" ht="16" customHeight="1" x14ac:dyDescent="0.2"/>
    <row r="14" spans="1:3" s="3" customFormat="1" ht="16" customHeight="1" x14ac:dyDescent="0.2"/>
    <row r="15" spans="1:3" s="3" customFormat="1" ht="16" customHeight="1" x14ac:dyDescent="0.2"/>
    <row r="16" spans="1:3" s="3" customFormat="1" ht="16" customHeight="1" x14ac:dyDescent="0.2"/>
    <row r="17" s="3" customFormat="1" ht="16" customHeight="1" x14ac:dyDescent="0.2"/>
    <row r="18" s="3" customFormat="1" ht="16" customHeight="1" x14ac:dyDescent="0.2"/>
    <row r="19" s="3" customFormat="1" ht="16" customHeight="1" x14ac:dyDescent="0.2"/>
    <row r="20" s="3" customFormat="1" ht="16" customHeight="1" x14ac:dyDescent="0.2"/>
    <row r="21" s="3" customFormat="1" ht="16" customHeight="1" x14ac:dyDescent="0.2"/>
    <row r="22" s="3" customFormat="1" ht="16" customHeight="1" x14ac:dyDescent="0.2"/>
    <row r="23" s="3" customFormat="1" ht="16" customHeight="1" x14ac:dyDescent="0.2"/>
  </sheetData>
  <sheetProtection algorithmName="SHA-512" hashValue="d4T0Fej9XQhMv2Zq7zJLRJygQAkftlLOJ3CtOjjsrlTVGTYbBkVry5RRr5xK5Nfe4xQtyfGRmYv/ENTptrjAwQ==" saltValue="h5NCSEpveY7vi+sTtN2Vkg==" spinCount="100000" sheet="1" objects="1" scenarios="1"/>
  <mergeCells count="5">
    <mergeCell ref="B9:C9"/>
    <mergeCell ref="B6:C6"/>
    <mergeCell ref="B5:C5"/>
    <mergeCell ref="B10:C10"/>
    <mergeCell ref="B12:C12"/>
  </mergeCells>
  <pageMargins left="0.6" right="0.6" top="0.7" bottom="0.7" header="0.3" footer="0.3"/>
  <pageSetup paperSize="9" fitToHeight="0" orientation="portrait"/>
  <headerFooter>
    <oddFooter>&amp;L&amp;"Arial,Regular"&amp;8 &amp;K707070PRIJZENBLAD FMP26 – &amp;A&amp;R&amp;"Arial,Regular"&amp;8 &amp;K707070PAGINA &amp;P VAN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C2ADC2"/>
    <pageSetUpPr fitToPage="1"/>
  </sheetPr>
  <dimension ref="A1:O12"/>
  <sheetViews>
    <sheetView showGridLines="0" zoomScale="170" zoomScaleNormal="170" workbookViewId="0">
      <pane xSplit="1" ySplit="1" topLeftCell="D2" activePane="bottomRight" state="frozen"/>
      <selection pane="topRight"/>
      <selection pane="bottomLeft"/>
      <selection pane="bottomRight" activeCell="O7" sqref="O7"/>
    </sheetView>
  </sheetViews>
  <sheetFormatPr baseColWidth="10" defaultColWidth="8.83203125" defaultRowHeight="15" x14ac:dyDescent="0.2"/>
  <cols>
    <col min="1" max="1" width="24" customWidth="1"/>
    <col min="2" max="2" width="13" customWidth="1"/>
    <col min="3" max="3" width="14" customWidth="1"/>
    <col min="4" max="4" width="12" style="6" customWidth="1"/>
    <col min="5" max="5" width="13" customWidth="1"/>
    <col min="6" max="6" width="12" customWidth="1"/>
    <col min="7" max="7" width="17" customWidth="1"/>
    <col min="8" max="8" width="15" customWidth="1"/>
    <col min="9" max="9" width="14" customWidth="1"/>
    <col min="10" max="10" width="19" customWidth="1"/>
    <col min="11" max="11" width="15" customWidth="1"/>
    <col min="12" max="12" width="19" customWidth="1"/>
    <col min="13" max="13" width="15" customWidth="1"/>
    <col min="14" max="14" width="19" customWidth="1"/>
    <col min="15" max="15" width="17" customWidth="1"/>
  </cols>
  <sheetData>
    <row r="1" spans="1:15" ht="46" customHeight="1" x14ac:dyDescent="0.2">
      <c r="A1" s="25" t="s">
        <v>23</v>
      </c>
      <c r="B1" s="26" t="s">
        <v>24</v>
      </c>
      <c r="C1" s="26" t="s">
        <v>25</v>
      </c>
      <c r="D1" s="27" t="s">
        <v>26</v>
      </c>
      <c r="E1" s="27" t="s">
        <v>27</v>
      </c>
      <c r="F1" s="27" t="s">
        <v>28</v>
      </c>
      <c r="G1" s="26" t="s">
        <v>29</v>
      </c>
      <c r="H1" s="26" t="s">
        <v>30</v>
      </c>
      <c r="I1" s="26" t="s">
        <v>31</v>
      </c>
      <c r="J1" s="26" t="s">
        <v>32</v>
      </c>
      <c r="K1" s="26" t="s">
        <v>127</v>
      </c>
      <c r="L1" s="26" t="s">
        <v>33</v>
      </c>
      <c r="M1" s="26" t="s">
        <v>127</v>
      </c>
      <c r="N1" s="26" t="s">
        <v>34</v>
      </c>
      <c r="O1" s="26" t="s">
        <v>127</v>
      </c>
    </row>
    <row r="2" spans="1:15" ht="22" customHeight="1" x14ac:dyDescent="0.2">
      <c r="A2" s="28" t="s">
        <v>35</v>
      </c>
      <c r="B2" s="29">
        <v>35</v>
      </c>
      <c r="C2" s="30">
        <v>133563</v>
      </c>
      <c r="D2" s="31" t="s">
        <v>36</v>
      </c>
      <c r="E2" s="31" t="s">
        <v>37</v>
      </c>
      <c r="F2" s="31" t="s">
        <v>38</v>
      </c>
      <c r="G2" s="32" t="s">
        <v>39</v>
      </c>
      <c r="H2" s="32" t="s">
        <v>40</v>
      </c>
      <c r="I2" s="32" t="s">
        <v>41</v>
      </c>
      <c r="J2" s="71">
        <v>0</v>
      </c>
      <c r="K2" s="33">
        <f>D2*J2</f>
        <v>0</v>
      </c>
      <c r="L2" s="71">
        <v>0</v>
      </c>
      <c r="M2" s="33">
        <f>L2*E2</f>
        <v>0</v>
      </c>
      <c r="N2" s="71">
        <v>0</v>
      </c>
      <c r="O2" s="33">
        <f>N2*F2</f>
        <v>0</v>
      </c>
    </row>
    <row r="3" spans="1:15" ht="22" customHeight="1" x14ac:dyDescent="0.2">
      <c r="A3" s="28" t="s">
        <v>42</v>
      </c>
      <c r="B3" s="29">
        <v>10</v>
      </c>
      <c r="C3" s="30">
        <v>22912</v>
      </c>
      <c r="D3" s="31" t="s">
        <v>43</v>
      </c>
      <c r="E3" s="31" t="s">
        <v>44</v>
      </c>
      <c r="F3" s="31" t="s">
        <v>45</v>
      </c>
      <c r="G3" s="32" t="s">
        <v>46</v>
      </c>
      <c r="H3" s="32" t="s">
        <v>47</v>
      </c>
      <c r="I3" s="32" t="s">
        <v>48</v>
      </c>
      <c r="J3" s="71">
        <v>0</v>
      </c>
      <c r="K3" s="33">
        <f>D3*J3</f>
        <v>0</v>
      </c>
      <c r="L3" s="71">
        <v>0</v>
      </c>
      <c r="M3" s="33">
        <f>L3*E3</f>
        <v>0</v>
      </c>
      <c r="N3" s="71">
        <v>0</v>
      </c>
      <c r="O3" s="33">
        <f>N3*F3</f>
        <v>0</v>
      </c>
    </row>
    <row r="4" spans="1:15" ht="22" customHeight="1" x14ac:dyDescent="0.2">
      <c r="A4" s="28" t="s">
        <v>49</v>
      </c>
      <c r="B4" s="29">
        <v>37</v>
      </c>
      <c r="C4" s="30">
        <v>196576</v>
      </c>
      <c r="D4" s="31" t="s">
        <v>50</v>
      </c>
      <c r="E4" s="31" t="s">
        <v>51</v>
      </c>
      <c r="F4" s="31" t="s">
        <v>52</v>
      </c>
      <c r="G4" s="32" t="s">
        <v>53</v>
      </c>
      <c r="H4" s="32" t="s">
        <v>54</v>
      </c>
      <c r="I4" s="32" t="s">
        <v>55</v>
      </c>
      <c r="J4" s="71">
        <v>0</v>
      </c>
      <c r="K4" s="33">
        <f>D4*J4</f>
        <v>0</v>
      </c>
      <c r="L4" s="71">
        <v>0</v>
      </c>
      <c r="M4" s="33">
        <f>L4*E4</f>
        <v>0</v>
      </c>
      <c r="N4" s="71">
        <v>0</v>
      </c>
      <c r="O4" s="33">
        <f>N4*F4</f>
        <v>0</v>
      </c>
    </row>
    <row r="5" spans="1:15" ht="22" customHeight="1" x14ac:dyDescent="0.2">
      <c r="A5" s="28" t="s">
        <v>56</v>
      </c>
      <c r="B5" s="29">
        <v>9</v>
      </c>
      <c r="C5" s="30">
        <v>60211</v>
      </c>
      <c r="D5" s="31" t="s">
        <v>57</v>
      </c>
      <c r="E5" s="31" t="s">
        <v>45</v>
      </c>
      <c r="F5" s="31" t="s">
        <v>38</v>
      </c>
      <c r="G5" s="32" t="s">
        <v>58</v>
      </c>
      <c r="H5" s="32" t="s">
        <v>59</v>
      </c>
      <c r="I5" s="32" t="s">
        <v>60</v>
      </c>
      <c r="J5" s="71">
        <v>0</v>
      </c>
      <c r="K5" s="33">
        <f>D5*J5</f>
        <v>0</v>
      </c>
      <c r="L5" s="71">
        <v>0</v>
      </c>
      <c r="M5" s="33">
        <f>L5*E5</f>
        <v>0</v>
      </c>
      <c r="N5" s="71">
        <v>0</v>
      </c>
      <c r="O5" s="33">
        <f>N5*F5</f>
        <v>0</v>
      </c>
    </row>
    <row r="6" spans="1:15" ht="22" customHeight="1" thickBot="1" x14ac:dyDescent="0.25">
      <c r="A6" s="28" t="s">
        <v>61</v>
      </c>
      <c r="B6" s="29">
        <v>53</v>
      </c>
      <c r="C6" s="30">
        <v>52166</v>
      </c>
      <c r="D6" s="31" t="s">
        <v>62</v>
      </c>
      <c r="E6" s="31" t="s">
        <v>63</v>
      </c>
      <c r="F6" s="31" t="s">
        <v>57</v>
      </c>
      <c r="G6" s="32">
        <v>0</v>
      </c>
      <c r="H6" s="32" t="s">
        <v>64</v>
      </c>
      <c r="I6" s="32" t="s">
        <v>65</v>
      </c>
      <c r="J6" s="71">
        <v>0</v>
      </c>
      <c r="K6" s="33">
        <f>D6*J6</f>
        <v>0</v>
      </c>
      <c r="L6" s="71">
        <v>0</v>
      </c>
      <c r="M6" s="33">
        <f>L6*E6</f>
        <v>0</v>
      </c>
      <c r="N6" s="71">
        <v>0</v>
      </c>
      <c r="O6" s="33">
        <f>N6*F6</f>
        <v>0</v>
      </c>
    </row>
    <row r="7" spans="1:15" s="7" customFormat="1" ht="26" customHeight="1" thickBot="1" x14ac:dyDescent="0.25">
      <c r="A7" s="34" t="s">
        <v>66</v>
      </c>
      <c r="B7" s="35"/>
      <c r="C7" s="35"/>
      <c r="D7" s="36"/>
      <c r="E7" s="36"/>
      <c r="F7" s="36"/>
      <c r="G7" s="35"/>
      <c r="H7" s="35"/>
      <c r="I7" s="35"/>
      <c r="J7" s="37"/>
      <c r="K7" s="38">
        <f>SUM(K2:K6)</f>
        <v>0</v>
      </c>
      <c r="L7" s="37"/>
      <c r="M7" s="38">
        <f>SUM(M2:M6)</f>
        <v>0</v>
      </c>
      <c r="N7" s="37"/>
      <c r="O7" s="38">
        <f>SUM(O2:O6)</f>
        <v>0</v>
      </c>
    </row>
    <row r="8" spans="1:15" ht="10" customHeight="1" x14ac:dyDescent="0.2">
      <c r="A8" s="39"/>
      <c r="B8" s="39"/>
      <c r="C8" s="39"/>
      <c r="D8" s="39"/>
      <c r="E8" s="39"/>
      <c r="F8" s="39"/>
      <c r="G8" s="39"/>
      <c r="H8" s="39"/>
      <c r="I8" s="39"/>
      <c r="J8" s="39"/>
      <c r="K8" s="39"/>
      <c r="L8" s="39"/>
      <c r="M8" s="39"/>
      <c r="N8" s="39"/>
      <c r="O8" s="39"/>
    </row>
    <row r="9" spans="1:15" ht="10" customHeight="1" x14ac:dyDescent="0.2">
      <c r="A9" s="39"/>
      <c r="B9" s="39"/>
      <c r="C9" s="39"/>
      <c r="D9" s="39"/>
      <c r="E9" s="39"/>
      <c r="F9" s="39"/>
      <c r="G9" s="39"/>
      <c r="H9" s="66" t="s">
        <v>128</v>
      </c>
      <c r="I9" s="39"/>
      <c r="J9" s="39"/>
      <c r="K9" s="39"/>
      <c r="L9" s="39"/>
      <c r="M9" s="39"/>
      <c r="N9" s="39"/>
      <c r="O9" s="39"/>
    </row>
    <row r="10" spans="1:15" ht="44" customHeight="1" x14ac:dyDescent="0.2">
      <c r="A10" s="39"/>
      <c r="B10" s="39" t="s">
        <v>104</v>
      </c>
      <c r="C10" s="63" t="s">
        <v>104</v>
      </c>
      <c r="D10" s="39"/>
      <c r="E10" s="63" t="s">
        <v>104</v>
      </c>
      <c r="F10" s="39"/>
      <c r="G10" s="39"/>
      <c r="H10" s="66" t="s">
        <v>121</v>
      </c>
      <c r="I10" s="39"/>
      <c r="J10" s="39"/>
      <c r="K10" s="39"/>
      <c r="L10" s="39"/>
      <c r="M10" s="39"/>
      <c r="N10" s="40" t="s">
        <v>126</v>
      </c>
      <c r="O10" s="41">
        <f>K7+M7+O7</f>
        <v>0</v>
      </c>
    </row>
    <row r="11" spans="1:15" x14ac:dyDescent="0.2">
      <c r="E11" t="s">
        <v>104</v>
      </c>
      <c r="H11" s="66" t="s">
        <v>122</v>
      </c>
    </row>
    <row r="12" spans="1:15" x14ac:dyDescent="0.2">
      <c r="N12" t="s">
        <v>104</v>
      </c>
      <c r="O12" s="64" t="str">
        <f>E10</f>
        <v xml:space="preserve"> </v>
      </c>
    </row>
  </sheetData>
  <sheetProtection password="CC81" sheet="1" objects="1" scenarios="1"/>
  <conditionalFormatting sqref="O10">
    <cfRule type="cellIs" dxfId="1" priority="1" operator="greaterThan">
      <formula>190000</formula>
    </cfRule>
  </conditionalFormatting>
  <dataValidations count="1">
    <dataValidation type="custom" allowBlank="1" showInputMessage="1" showErrorMessage="1" errorTitle="Prijsplafond overschreden" error="Dit bedrag voldoet niet aan de voorwaarde: de totale kosten exclusief btw (cel O10) mogen € 190.000 niet overstijgen. De invoer is niet geaccepteerd." promptTitle="Prijsplafond € 190.000" prompt="Vul een bedrag in euro's in. De totale kosten exclusief btw (cel O10) mogen € 190.000 niet overstijgen." sqref="J2:N6" xr:uid="{00000000-0002-0000-0200-000000000000}">
      <formula1>AND(ISNUMBER(J2),SUMPRODUCT(--$D$2:$D$6,$J$2:$J$6)+SUMPRODUCT(--$E$2:$E$6,$L$2:$L$6)+SUMPRODUCT(--$F$2:$F$6,$N$2:$N$6)&lt;=190000)</formula1>
    </dataValidation>
  </dataValidations>
  <pageMargins left="0.6" right="0.6" top="0.7" bottom="0.7" header="0.3" footer="0.3"/>
  <pageSetup paperSize="9" fitToHeight="0" orientation="landscape"/>
  <headerFooter>
    <oddFooter>&amp;L&amp;"Arial,Regular"&amp;8 &amp;K707070PRIJZENBLAD FMP26 – &amp;A&amp;R&amp;"Arial,Regular"&amp;8 &amp;K707070PAGINA &amp;P VAN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663366"/>
    <pageSetUpPr fitToPage="1"/>
  </sheetPr>
  <dimension ref="A1:G30"/>
  <sheetViews>
    <sheetView showGridLines="0" zoomScale="190" zoomScaleNormal="190" workbookViewId="0">
      <selection activeCell="B16" sqref="B16"/>
    </sheetView>
  </sheetViews>
  <sheetFormatPr baseColWidth="10" defaultColWidth="8.83203125" defaultRowHeight="15" x14ac:dyDescent="0.2"/>
  <cols>
    <col min="1" max="1" width="7" customWidth="1"/>
    <col min="2" max="2" width="58" customWidth="1"/>
    <col min="3" max="5" width="16" customWidth="1"/>
    <col min="6" max="6" width="18" customWidth="1"/>
    <col min="7" max="7" width="36" style="1" customWidth="1"/>
  </cols>
  <sheetData>
    <row r="1" spans="1:7" ht="36" customHeight="1" x14ac:dyDescent="0.2">
      <c r="A1" s="80" t="s">
        <v>67</v>
      </c>
      <c r="B1" s="80"/>
      <c r="C1" s="80"/>
      <c r="D1" s="80"/>
      <c r="E1" s="80"/>
      <c r="F1" s="80"/>
      <c r="G1" s="42"/>
    </row>
    <row r="2" spans="1:7" s="2" customFormat="1" ht="30" customHeight="1" x14ac:dyDescent="0.2">
      <c r="A2" s="76" t="s">
        <v>68</v>
      </c>
      <c r="B2" s="76"/>
      <c r="C2" s="76"/>
      <c r="D2" s="76"/>
      <c r="E2" s="76"/>
      <c r="F2" s="76"/>
      <c r="G2" s="42"/>
    </row>
    <row r="3" spans="1:7" s="5" customFormat="1" ht="30" customHeight="1" x14ac:dyDescent="0.2">
      <c r="A3" s="83" t="s">
        <v>69</v>
      </c>
      <c r="B3" s="84"/>
      <c r="C3" s="84"/>
      <c r="D3" s="84"/>
      <c r="E3" s="84"/>
      <c r="F3" s="85"/>
      <c r="G3" s="42"/>
    </row>
    <row r="4" spans="1:7" ht="10" customHeight="1" x14ac:dyDescent="0.2">
      <c r="A4" s="43"/>
      <c r="B4" s="43"/>
      <c r="C4" s="43"/>
      <c r="D4" s="43"/>
      <c r="E4" s="43"/>
      <c r="F4" s="43"/>
      <c r="G4" s="42"/>
    </row>
    <row r="5" spans="1:7" ht="24" customHeight="1" x14ac:dyDescent="0.2">
      <c r="A5" s="77" t="s">
        <v>70</v>
      </c>
      <c r="B5" s="77"/>
      <c r="C5" s="77"/>
      <c r="D5" s="77"/>
      <c r="E5" s="77"/>
      <c r="F5" s="77"/>
      <c r="G5" s="42"/>
    </row>
    <row r="6" spans="1:7" ht="30" customHeight="1" x14ac:dyDescent="0.2">
      <c r="A6" s="44" t="s">
        <v>71</v>
      </c>
      <c r="B6" s="45" t="s">
        <v>72</v>
      </c>
      <c r="C6" s="44" t="s">
        <v>73</v>
      </c>
      <c r="D6" s="44" t="s">
        <v>74</v>
      </c>
      <c r="E6" s="44" t="s">
        <v>75</v>
      </c>
      <c r="F6" s="44" t="s">
        <v>76</v>
      </c>
      <c r="G6" s="42"/>
    </row>
    <row r="7" spans="1:7" ht="44" customHeight="1" x14ac:dyDescent="0.2">
      <c r="A7" s="46" t="s">
        <v>77</v>
      </c>
      <c r="B7" s="47" t="s">
        <v>78</v>
      </c>
      <c r="C7" s="47"/>
      <c r="D7" s="47"/>
      <c r="E7" s="55">
        <f>F9/D8</f>
        <v>0</v>
      </c>
      <c r="F7" s="47"/>
      <c r="G7" s="48" t="s">
        <v>79</v>
      </c>
    </row>
    <row r="8" spans="1:7" ht="20" customHeight="1" x14ac:dyDescent="0.2">
      <c r="A8" s="46" t="s">
        <v>80</v>
      </c>
      <c r="B8" s="47" t="s">
        <v>81</v>
      </c>
      <c r="C8" s="47"/>
      <c r="D8" s="72">
        <v>12</v>
      </c>
      <c r="E8" s="47"/>
      <c r="F8" s="47"/>
      <c r="G8" s="42"/>
    </row>
    <row r="9" spans="1:7" ht="22" customHeight="1" x14ac:dyDescent="0.2">
      <c r="A9" s="49" t="s">
        <v>82</v>
      </c>
      <c r="B9" s="50" t="s">
        <v>83</v>
      </c>
      <c r="C9" s="51"/>
      <c r="D9" s="51"/>
      <c r="E9" s="51"/>
      <c r="F9" s="52">
        <f>'Berekening Retainer P1'!O10</f>
        <v>0</v>
      </c>
      <c r="G9" s="42"/>
    </row>
    <row r="10" spans="1:7" ht="10" customHeight="1" x14ac:dyDescent="0.2">
      <c r="A10" s="43"/>
      <c r="B10" s="43"/>
      <c r="C10" s="43"/>
      <c r="D10" s="43"/>
      <c r="E10" s="43"/>
      <c r="F10" s="43"/>
      <c r="G10" s="42"/>
    </row>
    <row r="11" spans="1:7" ht="24" customHeight="1" x14ac:dyDescent="0.2">
      <c r="A11" s="77" t="s">
        <v>84</v>
      </c>
      <c r="B11" s="77"/>
      <c r="C11" s="77"/>
      <c r="D11" s="77"/>
      <c r="E11" s="77"/>
      <c r="F11" s="77"/>
      <c r="G11" s="42"/>
    </row>
    <row r="12" spans="1:7" ht="62" customHeight="1" x14ac:dyDescent="0.2">
      <c r="A12" s="81" t="s">
        <v>85</v>
      </c>
      <c r="B12" s="82"/>
      <c r="C12" s="82"/>
      <c r="D12" s="82"/>
      <c r="E12" s="82"/>
      <c r="F12" s="82"/>
      <c r="G12" s="42"/>
    </row>
    <row r="13" spans="1:7" ht="44" customHeight="1" x14ac:dyDescent="0.2">
      <c r="A13" s="44" t="s">
        <v>71</v>
      </c>
      <c r="B13" s="45" t="s">
        <v>131</v>
      </c>
      <c r="C13" s="44" t="s">
        <v>86</v>
      </c>
      <c r="D13" s="44" t="s">
        <v>87</v>
      </c>
      <c r="E13" s="44" t="s">
        <v>88</v>
      </c>
      <c r="F13" s="44" t="s">
        <v>89</v>
      </c>
      <c r="G13" s="42"/>
    </row>
    <row r="14" spans="1:7" ht="20" customHeight="1" x14ac:dyDescent="0.2">
      <c r="A14" s="46" t="s">
        <v>90</v>
      </c>
      <c r="B14" s="47" t="s">
        <v>91</v>
      </c>
      <c r="C14" s="73">
        <v>175</v>
      </c>
      <c r="D14" s="53">
        <v>10</v>
      </c>
      <c r="E14" s="54">
        <v>0.01</v>
      </c>
      <c r="F14" s="55">
        <f t="shared" ref="F14:F19" si="0">IF(ISNUMBER(E14),E14*D14,"")</f>
        <v>0.1</v>
      </c>
      <c r="G14" s="42"/>
    </row>
    <row r="15" spans="1:7" ht="20" customHeight="1" x14ac:dyDescent="0.2">
      <c r="A15" s="46" t="s">
        <v>92</v>
      </c>
      <c r="B15" s="47" t="s">
        <v>93</v>
      </c>
      <c r="C15" s="73">
        <v>130</v>
      </c>
      <c r="D15" s="53">
        <v>10</v>
      </c>
      <c r="E15" s="54">
        <v>0.01</v>
      </c>
      <c r="F15" s="55">
        <f t="shared" si="0"/>
        <v>0.1</v>
      </c>
      <c r="G15" s="42"/>
    </row>
    <row r="16" spans="1:7" ht="20" customHeight="1" x14ac:dyDescent="0.2">
      <c r="A16" s="46" t="s">
        <v>94</v>
      </c>
      <c r="B16" s="47" t="s">
        <v>95</v>
      </c>
      <c r="C16" s="73">
        <v>120</v>
      </c>
      <c r="D16" s="53">
        <v>10</v>
      </c>
      <c r="E16" s="54">
        <v>0.01</v>
      </c>
      <c r="F16" s="55">
        <f t="shared" si="0"/>
        <v>0.1</v>
      </c>
      <c r="G16" s="42"/>
    </row>
    <row r="17" spans="1:7" ht="20" customHeight="1" x14ac:dyDescent="0.2">
      <c r="A17" s="46" t="s">
        <v>96</v>
      </c>
      <c r="B17" s="47" t="s">
        <v>97</v>
      </c>
      <c r="C17" s="73">
        <v>150</v>
      </c>
      <c r="D17" s="53">
        <v>10</v>
      </c>
      <c r="E17" s="54">
        <v>0.01</v>
      </c>
      <c r="F17" s="55">
        <f t="shared" si="0"/>
        <v>0.1</v>
      </c>
      <c r="G17" s="42"/>
    </row>
    <row r="18" spans="1:7" ht="20" customHeight="1" x14ac:dyDescent="0.2">
      <c r="A18" s="46" t="s">
        <v>98</v>
      </c>
      <c r="B18" s="47" t="s">
        <v>99</v>
      </c>
      <c r="C18" s="73">
        <v>135</v>
      </c>
      <c r="D18" s="53">
        <v>5</v>
      </c>
      <c r="E18" s="54">
        <v>0.01</v>
      </c>
      <c r="F18" s="55">
        <f t="shared" si="0"/>
        <v>0.05</v>
      </c>
      <c r="G18" s="42"/>
    </row>
    <row r="19" spans="1:7" ht="20" customHeight="1" x14ac:dyDescent="0.2">
      <c r="A19" s="46" t="s">
        <v>100</v>
      </c>
      <c r="B19" s="47" t="s">
        <v>101</v>
      </c>
      <c r="C19" s="73">
        <v>110</v>
      </c>
      <c r="D19" s="53">
        <v>5</v>
      </c>
      <c r="E19" s="54">
        <v>0.01</v>
      </c>
      <c r="F19" s="55">
        <f t="shared" si="0"/>
        <v>0.05</v>
      </c>
      <c r="G19" s="42"/>
    </row>
    <row r="20" spans="1:7" ht="22" customHeight="1" x14ac:dyDescent="0.2">
      <c r="A20" s="49" t="s">
        <v>102</v>
      </c>
      <c r="B20" s="50" t="s">
        <v>103</v>
      </c>
      <c r="C20" s="51"/>
      <c r="D20" s="56">
        <f>SUM(D14:D19)</f>
        <v>50</v>
      </c>
      <c r="E20" s="51"/>
      <c r="F20" s="52">
        <f>SUM(F14:F19)</f>
        <v>0.5</v>
      </c>
      <c r="G20" s="42" t="s">
        <v>104</v>
      </c>
    </row>
    <row r="21" spans="1:7" ht="10" customHeight="1" x14ac:dyDescent="0.2">
      <c r="A21" s="43"/>
      <c r="B21" s="43"/>
      <c r="C21" s="43"/>
      <c r="D21" s="43"/>
      <c r="E21" s="43"/>
      <c r="F21" s="43"/>
      <c r="G21" s="42"/>
    </row>
    <row r="22" spans="1:7" ht="24" customHeight="1" x14ac:dyDescent="0.2">
      <c r="A22" s="77" t="s">
        <v>105</v>
      </c>
      <c r="B22" s="77"/>
      <c r="C22" s="77"/>
      <c r="D22" s="77"/>
      <c r="E22" s="77"/>
      <c r="F22" s="77"/>
      <c r="G22" s="42"/>
    </row>
    <row r="23" spans="1:7" ht="26" customHeight="1" x14ac:dyDescent="0.2">
      <c r="A23" s="44" t="s">
        <v>71</v>
      </c>
      <c r="B23" s="45" t="s">
        <v>72</v>
      </c>
      <c r="C23" s="44"/>
      <c r="D23" s="44"/>
      <c r="E23" s="44"/>
      <c r="F23" s="44" t="s">
        <v>106</v>
      </c>
      <c r="G23" s="42"/>
    </row>
    <row r="24" spans="1:7" ht="20" customHeight="1" x14ac:dyDescent="0.2">
      <c r="A24" s="46" t="s">
        <v>107</v>
      </c>
      <c r="B24" s="47" t="s">
        <v>108</v>
      </c>
      <c r="C24" s="47"/>
      <c r="D24" s="47"/>
      <c r="E24" s="47"/>
      <c r="F24" s="55">
        <f>F9</f>
        <v>0</v>
      </c>
      <c r="G24" s="42"/>
    </row>
    <row r="25" spans="1:7" ht="20" customHeight="1" x14ac:dyDescent="0.2">
      <c r="A25" s="46" t="s">
        <v>109</v>
      </c>
      <c r="B25" s="47" t="s">
        <v>110</v>
      </c>
      <c r="C25" s="47"/>
      <c r="D25" s="47"/>
      <c r="E25" s="47"/>
      <c r="F25" s="55">
        <f>F20</f>
        <v>0.5</v>
      </c>
      <c r="G25" s="42"/>
    </row>
    <row r="26" spans="1:7" ht="30" customHeight="1" x14ac:dyDescent="0.2">
      <c r="A26" s="57"/>
      <c r="B26" s="58" t="s">
        <v>111</v>
      </c>
      <c r="C26" s="57"/>
      <c r="D26" s="57"/>
      <c r="E26" s="57"/>
      <c r="F26" s="59">
        <f>SUM(F24:F25)</f>
        <v>0.5</v>
      </c>
      <c r="G26" s="42"/>
    </row>
    <row r="27" spans="1:7" ht="44" customHeight="1" x14ac:dyDescent="0.2">
      <c r="A27" s="43"/>
      <c r="B27" s="86" t="s">
        <v>112</v>
      </c>
      <c r="C27" s="86"/>
      <c r="D27" s="86"/>
      <c r="E27" s="86"/>
      <c r="F27" s="86"/>
      <c r="G27" s="42"/>
    </row>
    <row r="28" spans="1:7" ht="10" customHeight="1" x14ac:dyDescent="0.2">
      <c r="A28" s="43"/>
      <c r="B28" s="43"/>
      <c r="C28" s="43"/>
      <c r="D28" s="43"/>
      <c r="E28" s="43"/>
      <c r="F28" s="43"/>
      <c r="G28" s="42"/>
    </row>
    <row r="29" spans="1:7" ht="24" customHeight="1" x14ac:dyDescent="0.2">
      <c r="A29" s="77"/>
      <c r="B29" s="77"/>
      <c r="C29" s="77"/>
      <c r="D29" s="77"/>
      <c r="E29" s="77"/>
      <c r="F29" s="77"/>
      <c r="G29" s="42"/>
    </row>
    <row r="30" spans="1:7" ht="56" customHeight="1" x14ac:dyDescent="0.2">
      <c r="A30" s="47"/>
      <c r="B30" s="60" t="s">
        <v>113</v>
      </c>
      <c r="C30" s="47"/>
      <c r="D30" s="47"/>
      <c r="E30" s="78"/>
      <c r="F30" s="79"/>
      <c r="G30" s="42"/>
    </row>
  </sheetData>
  <sheetProtection algorithmName="SHA-512" hashValue="Zgxde96UWfW01BQzY/NTQXJPvLjG0AmKhBs7kPQp7L34i8pkh8veG9doxdUoifrrIfEgEwiVK0n86TNVe6JCFQ==" saltValue="KZR79Zb6FNymDn5rbUOZqQ==" spinCount="100000" sheet="1" objects="1" scenarios="1"/>
  <mergeCells count="10">
    <mergeCell ref="A2:F2"/>
    <mergeCell ref="A11:F11"/>
    <mergeCell ref="E30:F30"/>
    <mergeCell ref="A1:F1"/>
    <mergeCell ref="A5:F5"/>
    <mergeCell ref="A22:F22"/>
    <mergeCell ref="A12:F12"/>
    <mergeCell ref="A3:F3"/>
    <mergeCell ref="A29:F29"/>
    <mergeCell ref="B27:F27"/>
  </mergeCells>
  <dataValidations count="1">
    <dataValidation type="decimal" allowBlank="1" showErrorMessage="1" errorTitle="Boven plafond" error="Het uurtarief moet groter zijn dan nul en mag het plafondtarief niet overschrijden." sqref="E14:E19" xr:uid="{00000000-0002-0000-0300-000000000000}">
      <formula1>0.01</formula1>
      <formula2>$C$14</formula2>
    </dataValidation>
  </dataValidations>
  <pageMargins left="0.6" right="0.6" top="0.7" bottom="0.7" header="0.3" footer="0.3"/>
  <pageSetup paperSize="9" fitToHeight="0" orientation="portrait" verticalDpi="0"/>
  <headerFooter>
    <oddFooter>&amp;L&amp;"Arial,Regular"&amp;8 &amp;K707070PRIJZENBLAD FMP26 – &amp;A&amp;R&amp;"Arial,Regular"&amp;8 &amp;K707070PAGINA &amp;P VAN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C2ADC2"/>
    <pageSetUpPr fitToPage="1"/>
  </sheetPr>
  <dimension ref="A1:G7"/>
  <sheetViews>
    <sheetView showGridLines="0" zoomScale="125" zoomScaleNormal="125" workbookViewId="0">
      <pane xSplit="1" ySplit="1" topLeftCell="B2" activePane="bottomRight" state="frozen"/>
      <selection pane="topRight"/>
      <selection pane="bottomLeft"/>
      <selection pane="bottomRight" activeCell="H14" sqref="H14"/>
    </sheetView>
  </sheetViews>
  <sheetFormatPr baseColWidth="10" defaultColWidth="8.83203125" defaultRowHeight="15" x14ac:dyDescent="0.2"/>
  <cols>
    <col min="1" max="1" width="20" customWidth="1"/>
    <col min="2" max="2" width="28" customWidth="1"/>
    <col min="3" max="3" width="15" customWidth="1"/>
    <col min="4" max="4" width="14" style="6" customWidth="1"/>
    <col min="5" max="5" width="16" customWidth="1"/>
    <col min="6" max="6" width="22" customWidth="1"/>
    <col min="7" max="7" width="25.5" customWidth="1"/>
  </cols>
  <sheetData>
    <row r="1" spans="1:7" ht="46" customHeight="1" x14ac:dyDescent="0.2">
      <c r="A1" s="25" t="s">
        <v>23</v>
      </c>
      <c r="B1" s="68" t="s">
        <v>24</v>
      </c>
      <c r="C1" s="68" t="s">
        <v>114</v>
      </c>
      <c r="D1" s="68" t="s">
        <v>125</v>
      </c>
      <c r="E1" s="68" t="s">
        <v>124</v>
      </c>
      <c r="F1" s="68" t="s">
        <v>34</v>
      </c>
      <c r="G1" s="69" t="s">
        <v>126</v>
      </c>
    </row>
    <row r="2" spans="1:7" ht="22" customHeight="1" x14ac:dyDescent="0.2">
      <c r="A2" s="28" t="s">
        <v>115</v>
      </c>
      <c r="B2" s="89">
        <v>6</v>
      </c>
      <c r="C2" s="90">
        <v>15000</v>
      </c>
      <c r="D2" s="89">
        <v>6</v>
      </c>
      <c r="E2" s="90">
        <v>90000</v>
      </c>
      <c r="F2" s="91">
        <v>0</v>
      </c>
      <c r="G2" s="88">
        <f>F2*D2</f>
        <v>0</v>
      </c>
    </row>
    <row r="3" spans="1:7" ht="22" customHeight="1" thickBot="1" x14ac:dyDescent="0.25">
      <c r="A3" s="28" t="s">
        <v>116</v>
      </c>
      <c r="B3" s="89"/>
      <c r="C3" s="89"/>
      <c r="D3" s="89"/>
      <c r="E3" s="89"/>
      <c r="F3" s="92"/>
      <c r="G3" s="89"/>
    </row>
    <row r="4" spans="1:7" x14ac:dyDescent="0.2">
      <c r="E4" t="s">
        <v>104</v>
      </c>
      <c r="F4" s="65" t="s">
        <v>104</v>
      </c>
    </row>
    <row r="5" spans="1:7" x14ac:dyDescent="0.2">
      <c r="C5" s="70" t="s">
        <v>129</v>
      </c>
    </row>
    <row r="6" spans="1:7" x14ac:dyDescent="0.2">
      <c r="C6" s="87" t="s">
        <v>123</v>
      </c>
      <c r="D6" s="87"/>
      <c r="E6" s="87"/>
      <c r="F6" s="87"/>
      <c r="G6" s="87"/>
    </row>
    <row r="7" spans="1:7" x14ac:dyDescent="0.2">
      <c r="C7" s="70" t="s">
        <v>122</v>
      </c>
      <c r="D7" s="70"/>
      <c r="E7" s="70"/>
      <c r="F7" s="70"/>
      <c r="G7" s="67"/>
    </row>
  </sheetData>
  <sheetProtection algorithmName="SHA-512" hashValue="MZ6htvrZ8sd3kAujZGTUwToB7bdW9ejYb8r8Wv+jH4bBnHL09JhQFTSy6X+rdyOesA5RTvMOD21nvRe7ry2xYQ==" saltValue="Q3RBKm/jRywpn+CNngCqJQ==" spinCount="100000" sheet="1" objects="1" scenarios="1"/>
  <mergeCells count="7">
    <mergeCell ref="C6:G6"/>
    <mergeCell ref="G2:G3"/>
    <mergeCell ref="C2:C3"/>
    <mergeCell ref="B2:B3"/>
    <mergeCell ref="D2:D3"/>
    <mergeCell ref="F2:F3"/>
    <mergeCell ref="E2:E3"/>
  </mergeCells>
  <conditionalFormatting sqref="G2:G3">
    <cfRule type="cellIs" dxfId="0" priority="1" operator="greaterThan">
      <formula>15000</formula>
    </cfRule>
  </conditionalFormatting>
  <dataValidations count="1">
    <dataValidation type="custom" allowBlank="1" showInputMessage="1" showErrorMessage="1" errorTitle="Prijsplafond overschreden" error="Dit bedrag voldoet niet aan de voorwaarde: de totale kosten exclusief btw (cel G2) mogen € 15.000 niet overstijgen. De invoer is niet geaccepteerd." promptTitle="Prijsplafond € 15.000" prompt="Vul het bedrag per campagne in euro's in. De totale kosten exclusief btw (cel G2 = bedrag x aantal campagnes) mogen € 15.000 niet overstijgen." sqref="F2:F3" xr:uid="{00000000-0002-0000-0400-000000000000}">
      <formula1>AND(ISNUMBER(F2),F2*$D$2&lt;=15000)</formula1>
    </dataValidation>
  </dataValidations>
  <pageMargins left="0.6" right="0.6" top="0.7" bottom="0.7" header="0.3" footer="0.3"/>
  <pageSetup paperSize="9" fitToHeight="0" orientation="landscape"/>
  <headerFooter>
    <oddFooter>&amp;L&amp;"Arial,Regular"&amp;8 &amp;K707070PRIJZENBLAD FMP26 – &amp;A&amp;R&amp;"Arial,Regular"&amp;8 &amp;K707070PAGINA &amp;P VAN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663366"/>
    <pageSetUpPr fitToPage="1"/>
  </sheetPr>
  <dimension ref="A1:G30"/>
  <sheetViews>
    <sheetView showGridLines="0" tabSelected="1" zoomScale="125" zoomScaleNormal="125" workbookViewId="0">
      <selection activeCell="F9" sqref="F9"/>
    </sheetView>
  </sheetViews>
  <sheetFormatPr baseColWidth="10" defaultColWidth="8.83203125" defaultRowHeight="15" x14ac:dyDescent="0.2"/>
  <cols>
    <col min="1" max="1" width="7" customWidth="1"/>
    <col min="2" max="2" width="58" customWidth="1"/>
    <col min="3" max="5" width="16" customWidth="1"/>
    <col min="6" max="6" width="18" customWidth="1"/>
    <col min="7" max="7" width="36" style="1" customWidth="1"/>
  </cols>
  <sheetData>
    <row r="1" spans="1:7" ht="36" customHeight="1" x14ac:dyDescent="0.2">
      <c r="A1" s="80" t="s">
        <v>117</v>
      </c>
      <c r="B1" s="80"/>
      <c r="C1" s="80"/>
      <c r="D1" s="80"/>
      <c r="E1" s="80"/>
      <c r="F1" s="80"/>
      <c r="G1" s="42"/>
    </row>
    <row r="2" spans="1:7" s="2" customFormat="1" ht="30" customHeight="1" x14ac:dyDescent="0.2">
      <c r="A2" s="76" t="s">
        <v>68</v>
      </c>
      <c r="B2" s="76"/>
      <c r="C2" s="76"/>
      <c r="D2" s="76"/>
      <c r="E2" s="76"/>
      <c r="F2" s="76"/>
      <c r="G2" s="42"/>
    </row>
    <row r="3" spans="1:7" s="2" customFormat="1" ht="30" customHeight="1" x14ac:dyDescent="0.2">
      <c r="A3" s="83" t="s">
        <v>69</v>
      </c>
      <c r="B3" s="84"/>
      <c r="C3" s="84"/>
      <c r="D3" s="84"/>
      <c r="E3" s="84"/>
      <c r="F3" s="85"/>
      <c r="G3" s="42"/>
    </row>
    <row r="4" spans="1:7" ht="10" customHeight="1" x14ac:dyDescent="0.2">
      <c r="A4" s="43"/>
      <c r="B4" s="43"/>
      <c r="C4" s="43"/>
      <c r="D4" s="43"/>
      <c r="E4" s="43"/>
      <c r="F4" s="43"/>
      <c r="G4" s="42"/>
    </row>
    <row r="5" spans="1:7" ht="24" customHeight="1" x14ac:dyDescent="0.2">
      <c r="A5" s="77" t="s">
        <v>70</v>
      </c>
      <c r="B5" s="77"/>
      <c r="C5" s="77"/>
      <c r="D5" s="77"/>
      <c r="E5" s="77"/>
      <c r="F5" s="77"/>
      <c r="G5" s="42"/>
    </row>
    <row r="6" spans="1:7" ht="30" customHeight="1" x14ac:dyDescent="0.2">
      <c r="A6" s="44" t="s">
        <v>71</v>
      </c>
      <c r="B6" s="45" t="s">
        <v>72</v>
      </c>
      <c r="C6" s="44" t="s">
        <v>73</v>
      </c>
      <c r="D6" s="44" t="s">
        <v>74</v>
      </c>
      <c r="E6" s="44" t="s">
        <v>75</v>
      </c>
      <c r="F6" s="44" t="s">
        <v>76</v>
      </c>
      <c r="G6" s="42"/>
    </row>
    <row r="7" spans="1:7" ht="44" customHeight="1" x14ac:dyDescent="0.2">
      <c r="A7" s="46" t="s">
        <v>77</v>
      </c>
      <c r="B7" s="47" t="s">
        <v>78</v>
      </c>
      <c r="C7" s="47"/>
      <c r="D7" s="47"/>
      <c r="E7" s="55">
        <f>F9/D8</f>
        <v>0</v>
      </c>
      <c r="F7" s="47"/>
      <c r="G7" s="48" t="s">
        <v>118</v>
      </c>
    </row>
    <row r="8" spans="1:7" ht="20" customHeight="1" x14ac:dyDescent="0.2">
      <c r="A8" s="46" t="s">
        <v>80</v>
      </c>
      <c r="B8" s="47" t="s">
        <v>81</v>
      </c>
      <c r="C8" s="47"/>
      <c r="D8" s="72">
        <v>12</v>
      </c>
      <c r="E8" s="47"/>
      <c r="F8" s="47"/>
      <c r="G8" s="42"/>
    </row>
    <row r="9" spans="1:7" ht="22" customHeight="1" x14ac:dyDescent="0.2">
      <c r="A9" s="49" t="s">
        <v>82</v>
      </c>
      <c r="B9" s="50" t="s">
        <v>83</v>
      </c>
      <c r="C9" s="51"/>
      <c r="D9" s="51"/>
      <c r="E9" s="51"/>
      <c r="F9" s="52" cm="1">
        <f t="array" ref="F9:F10">'Berekening Retainer P2'!G2:G3</f>
        <v>0</v>
      </c>
      <c r="G9" s="42"/>
    </row>
    <row r="10" spans="1:7" ht="10" customHeight="1" x14ac:dyDescent="0.2">
      <c r="A10" s="43"/>
      <c r="B10" s="43"/>
      <c r="C10" s="43"/>
      <c r="D10" s="43"/>
      <c r="E10" s="43"/>
      <c r="F10" s="93">
        <v>0</v>
      </c>
      <c r="G10" s="42"/>
    </row>
    <row r="11" spans="1:7" ht="24" customHeight="1" x14ac:dyDescent="0.2">
      <c r="A11" s="77" t="s">
        <v>84</v>
      </c>
      <c r="B11" s="77"/>
      <c r="C11" s="77"/>
      <c r="D11" s="77"/>
      <c r="E11" s="77"/>
      <c r="F11" s="77"/>
      <c r="G11" s="42"/>
    </row>
    <row r="12" spans="1:7" ht="62" customHeight="1" x14ac:dyDescent="0.2">
      <c r="A12" s="81" t="s">
        <v>119</v>
      </c>
      <c r="B12" s="82"/>
      <c r="C12" s="82"/>
      <c r="D12" s="82"/>
      <c r="E12" s="82"/>
      <c r="F12" s="82"/>
      <c r="G12" s="42"/>
    </row>
    <row r="13" spans="1:7" ht="44" customHeight="1" x14ac:dyDescent="0.2">
      <c r="A13" s="44" t="s">
        <v>71</v>
      </c>
      <c r="B13" s="45" t="s">
        <v>131</v>
      </c>
      <c r="C13" s="44" t="s">
        <v>86</v>
      </c>
      <c r="D13" s="44" t="s">
        <v>87</v>
      </c>
      <c r="E13" s="44" t="s">
        <v>88</v>
      </c>
      <c r="F13" s="44" t="s">
        <v>89</v>
      </c>
      <c r="G13" s="42"/>
    </row>
    <row r="14" spans="1:7" ht="20" customHeight="1" x14ac:dyDescent="0.2">
      <c r="A14" s="46" t="s">
        <v>90</v>
      </c>
      <c r="B14" s="47" t="s">
        <v>91</v>
      </c>
      <c r="C14" s="73">
        <v>175</v>
      </c>
      <c r="D14" s="53">
        <v>5</v>
      </c>
      <c r="E14" s="54">
        <v>0.01</v>
      </c>
      <c r="F14" s="55">
        <f t="shared" ref="F14:F19" si="0">IF(ISNUMBER(E14),E14*D14,"")</f>
        <v>0.05</v>
      </c>
      <c r="G14" s="42"/>
    </row>
    <row r="15" spans="1:7" ht="20" customHeight="1" x14ac:dyDescent="0.2">
      <c r="A15" s="46" t="s">
        <v>92</v>
      </c>
      <c r="B15" s="47" t="s">
        <v>93</v>
      </c>
      <c r="C15" s="73">
        <v>130</v>
      </c>
      <c r="D15" s="53">
        <v>5</v>
      </c>
      <c r="E15" s="54">
        <v>0.01</v>
      </c>
      <c r="F15" s="55">
        <f t="shared" si="0"/>
        <v>0.05</v>
      </c>
      <c r="G15" s="42"/>
    </row>
    <row r="16" spans="1:7" ht="20" customHeight="1" x14ac:dyDescent="0.2">
      <c r="A16" s="46" t="s">
        <v>94</v>
      </c>
      <c r="B16" s="47" t="s">
        <v>95</v>
      </c>
      <c r="C16" s="73">
        <v>120</v>
      </c>
      <c r="D16" s="53">
        <v>5</v>
      </c>
      <c r="E16" s="54">
        <v>0.01</v>
      </c>
      <c r="F16" s="55">
        <f t="shared" si="0"/>
        <v>0.05</v>
      </c>
      <c r="G16" s="42"/>
    </row>
    <row r="17" spans="1:7" ht="20" customHeight="1" x14ac:dyDescent="0.2">
      <c r="A17" s="46" t="s">
        <v>96</v>
      </c>
      <c r="B17" s="47" t="s">
        <v>120</v>
      </c>
      <c r="C17" s="73">
        <v>150</v>
      </c>
      <c r="D17" s="53">
        <v>5</v>
      </c>
      <c r="E17" s="54">
        <v>0.01</v>
      </c>
      <c r="F17" s="55">
        <f t="shared" si="0"/>
        <v>0.05</v>
      </c>
      <c r="G17" s="42"/>
    </row>
    <row r="18" spans="1:7" ht="20" customHeight="1" x14ac:dyDescent="0.2">
      <c r="A18" s="46" t="s">
        <v>98</v>
      </c>
      <c r="B18" s="47" t="s">
        <v>99</v>
      </c>
      <c r="C18" s="73">
        <v>135</v>
      </c>
      <c r="D18" s="53">
        <v>3</v>
      </c>
      <c r="E18" s="54">
        <v>0.01</v>
      </c>
      <c r="F18" s="55">
        <f t="shared" si="0"/>
        <v>0.03</v>
      </c>
      <c r="G18" s="42"/>
    </row>
    <row r="19" spans="1:7" ht="20" customHeight="1" x14ac:dyDescent="0.2">
      <c r="A19" s="46" t="s">
        <v>100</v>
      </c>
      <c r="B19" s="47" t="s">
        <v>101</v>
      </c>
      <c r="C19" s="73">
        <v>110</v>
      </c>
      <c r="D19" s="53">
        <v>2</v>
      </c>
      <c r="E19" s="54">
        <v>0.01</v>
      </c>
      <c r="F19" s="55">
        <f t="shared" si="0"/>
        <v>0.02</v>
      </c>
      <c r="G19" s="42"/>
    </row>
    <row r="20" spans="1:7" ht="22" customHeight="1" x14ac:dyDescent="0.2">
      <c r="A20" s="49" t="s">
        <v>102</v>
      </c>
      <c r="B20" s="50" t="s">
        <v>103</v>
      </c>
      <c r="C20" s="51"/>
      <c r="D20" s="56">
        <f>SUM(D14:D19)</f>
        <v>25</v>
      </c>
      <c r="E20" s="51"/>
      <c r="F20" s="52">
        <f>SUM(F14:F19)</f>
        <v>0.25</v>
      </c>
      <c r="G20" s="42"/>
    </row>
    <row r="21" spans="1:7" ht="10" customHeight="1" x14ac:dyDescent="0.2">
      <c r="A21" s="43"/>
      <c r="B21" s="43"/>
      <c r="C21" s="43"/>
      <c r="D21" s="43"/>
      <c r="E21" s="43"/>
      <c r="F21" s="43"/>
      <c r="G21" s="42"/>
    </row>
    <row r="22" spans="1:7" ht="24" customHeight="1" x14ac:dyDescent="0.2">
      <c r="A22" s="77" t="s">
        <v>105</v>
      </c>
      <c r="B22" s="77"/>
      <c r="C22" s="77"/>
      <c r="D22" s="77"/>
      <c r="E22" s="77"/>
      <c r="F22" s="77"/>
      <c r="G22" s="42"/>
    </row>
    <row r="23" spans="1:7" ht="26" customHeight="1" x14ac:dyDescent="0.2">
      <c r="A23" s="44" t="s">
        <v>71</v>
      </c>
      <c r="B23" s="45" t="s">
        <v>72</v>
      </c>
      <c r="C23" s="44"/>
      <c r="D23" s="44"/>
      <c r="E23" s="44"/>
      <c r="F23" s="44" t="s">
        <v>106</v>
      </c>
      <c r="G23" s="42"/>
    </row>
    <row r="24" spans="1:7" ht="20" customHeight="1" x14ac:dyDescent="0.2">
      <c r="A24" s="46" t="s">
        <v>107</v>
      </c>
      <c r="B24" s="47" t="s">
        <v>108</v>
      </c>
      <c r="C24" s="47"/>
      <c r="D24" s="47"/>
      <c r="E24" s="47"/>
      <c r="F24" s="55">
        <f>F9</f>
        <v>0</v>
      </c>
      <c r="G24" s="42"/>
    </row>
    <row r="25" spans="1:7" ht="20" customHeight="1" x14ac:dyDescent="0.2">
      <c r="A25" s="46" t="s">
        <v>109</v>
      </c>
      <c r="B25" s="47" t="s">
        <v>110</v>
      </c>
      <c r="C25" s="47"/>
      <c r="D25" s="47"/>
      <c r="E25" s="47"/>
      <c r="F25" s="55">
        <f>F20</f>
        <v>0.25</v>
      </c>
      <c r="G25" s="42"/>
    </row>
    <row r="26" spans="1:7" ht="30" customHeight="1" x14ac:dyDescent="0.2">
      <c r="A26" s="57"/>
      <c r="B26" s="58" t="s">
        <v>111</v>
      </c>
      <c r="C26" s="57"/>
      <c r="D26" s="57"/>
      <c r="E26" s="57"/>
      <c r="F26" s="59">
        <f>SUM(F24:F25)</f>
        <v>0.25</v>
      </c>
      <c r="G26" s="42"/>
    </row>
    <row r="27" spans="1:7" ht="44" customHeight="1" x14ac:dyDescent="0.2">
      <c r="A27" s="43"/>
      <c r="B27" s="86" t="s">
        <v>112</v>
      </c>
      <c r="C27" s="86"/>
      <c r="D27" s="86"/>
      <c r="E27" s="86"/>
      <c r="F27" s="86"/>
      <c r="G27" s="42"/>
    </row>
    <row r="28" spans="1:7" ht="10" customHeight="1" x14ac:dyDescent="0.2">
      <c r="A28" s="43"/>
      <c r="B28" s="43"/>
      <c r="C28" s="43"/>
      <c r="D28" s="43"/>
      <c r="E28" s="43"/>
      <c r="F28" s="43"/>
      <c r="G28" s="42"/>
    </row>
    <row r="29" spans="1:7" ht="24" customHeight="1" x14ac:dyDescent="0.2">
      <c r="A29" s="77" t="s">
        <v>104</v>
      </c>
      <c r="B29" s="77"/>
      <c r="C29" s="77"/>
      <c r="D29" s="77"/>
      <c r="E29" s="77"/>
      <c r="F29" s="77"/>
      <c r="G29" s="42"/>
    </row>
    <row r="30" spans="1:7" ht="59" customHeight="1" x14ac:dyDescent="0.2">
      <c r="A30" s="47"/>
      <c r="B30" s="60" t="s">
        <v>113</v>
      </c>
      <c r="C30" s="47"/>
      <c r="D30" s="47"/>
      <c r="E30" s="78"/>
      <c r="F30" s="79"/>
      <c r="G30" s="42"/>
    </row>
  </sheetData>
  <sheetProtection algorithmName="SHA-512" hashValue="FeObbaYy+poTigx9rvpnvPG/+xyh345PkpUwigU03troXFDZp0nyUgCRWzUr3wE1RE5ccJDUFJRI7Oh/ewc9uQ==" saltValue="5jjhuVeUs/nfYw6bVxXOrA==" spinCount="100000" sheet="1" objects="1" scenarios="1"/>
  <mergeCells count="10">
    <mergeCell ref="A2:F2"/>
    <mergeCell ref="A11:F11"/>
    <mergeCell ref="E30:F30"/>
    <mergeCell ref="A1:F1"/>
    <mergeCell ref="A5:F5"/>
    <mergeCell ref="A22:F22"/>
    <mergeCell ref="A12:F12"/>
    <mergeCell ref="A3:F3"/>
    <mergeCell ref="A29:F29"/>
    <mergeCell ref="B27:F27"/>
  </mergeCells>
  <dataValidations count="6">
    <dataValidation type="decimal" allowBlank="1" showErrorMessage="1" errorTitle="Boven plafond" error="Het uurtarief moet groter zijn dan nul en mag het plafondtarief niet overschrijden." sqref="E14" xr:uid="{00000000-0002-0000-0500-000000000000}">
      <formula1>0.01</formula1>
      <formula2>$C$14</formula2>
    </dataValidation>
    <dataValidation type="decimal" allowBlank="1" showErrorMessage="1" errorTitle="Boven plafond" error="Het uurtarief moet groter zijn dan nul en mag het plafondtarief niet overschrijden." sqref="E15" xr:uid="{00000000-0002-0000-0500-000001000000}">
      <formula1>0.01</formula1>
      <formula2>$C$15</formula2>
    </dataValidation>
    <dataValidation type="decimal" allowBlank="1" showErrorMessage="1" errorTitle="Boven plafond" error="Het uurtarief moet groter zijn dan nul en mag het plafondtarief niet overschrijden." sqref="E16" xr:uid="{00000000-0002-0000-0500-000002000000}">
      <formula1>0.01</formula1>
      <formula2>$C$16</formula2>
    </dataValidation>
    <dataValidation type="decimal" allowBlank="1" showErrorMessage="1" errorTitle="Boven plafond" error="Het uurtarief moet groter zijn dan nul en mag het plafondtarief niet overschrijden." sqref="E17" xr:uid="{00000000-0002-0000-0500-000003000000}">
      <formula1>0.01</formula1>
      <formula2>$C$17</formula2>
    </dataValidation>
    <dataValidation type="decimal" allowBlank="1" showErrorMessage="1" errorTitle="Boven plafond" error="Het uurtarief moet groter zijn dan nul en mag het plafondtarief niet overschrijden." sqref="E18" xr:uid="{00000000-0002-0000-0500-000004000000}">
      <formula1>0.01</formula1>
      <formula2>$C$18</formula2>
    </dataValidation>
    <dataValidation type="decimal" allowBlank="1" showErrorMessage="1" errorTitle="Boven plafond" error="Het uurtarief moet groter zijn dan nul en mag het plafondtarief niet overschrijden." sqref="E19" xr:uid="{00000000-0002-0000-0500-000005000000}">
      <formula1>0.01</formula1>
      <formula2>$C$19</formula2>
    </dataValidation>
  </dataValidations>
  <pageMargins left="0.6" right="0.6" top="0.7" bottom="0.7" header="0.3" footer="0.3"/>
  <pageSetup paperSize="9" fitToHeight="0" orientation="portrait" verticalDpi="0"/>
  <headerFooter>
    <oddFooter>&amp;L&amp;"Arial,Regular"&amp;8 &amp;K707070PRIJZENBLAD FMP26 – &amp;A&amp;R&amp;"Arial,Regular"&amp;8 &amp;K707070PAGINA &amp;P VAN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cdfd6af9-2027-427e-aee7-f2f3dc2ea940">
      <Terms xmlns="http://schemas.microsoft.com/office/infopath/2007/PartnerControls"/>
    </lcf76f155ced4ddcb4097134ff3c332f>
    <TaxCatchAll xmlns="04d4ff2e-cf62-40b0-a5cf-f8c6524922a9"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BE6040D1F6A6494DB15746078819D89F" ma:contentTypeVersion="15" ma:contentTypeDescription="Een nieuw document maken." ma:contentTypeScope="" ma:versionID="06dd729966cf893a1884630120e44643">
  <xsd:schema xmlns:xsd="http://www.w3.org/2001/XMLSchema" xmlns:xs="http://www.w3.org/2001/XMLSchema" xmlns:p="http://schemas.microsoft.com/office/2006/metadata/properties" xmlns:ns2="cdfd6af9-2027-427e-aee7-f2f3dc2ea940" xmlns:ns3="04d4ff2e-cf62-40b0-a5cf-f8c6524922a9" targetNamespace="http://schemas.microsoft.com/office/2006/metadata/properties" ma:root="true" ma:fieldsID="b6649b3363e3a538ce7d85e0d367df0a" ns2:_="" ns3:_="">
    <xsd:import namespace="cdfd6af9-2027-427e-aee7-f2f3dc2ea940"/>
    <xsd:import namespace="04d4ff2e-cf62-40b0-a5cf-f8c6524922a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3:SharedWithUsers" minOccurs="0"/>
                <xsd:element ref="ns3:SharedWithDetail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dfd6af9-2027-427e-aee7-f2f3dc2ea94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Afbeeldingtags" ma:readOnly="false" ma:fieldId="{5cf76f15-5ced-4ddc-b409-7134ff3c332f}" ma:taxonomyMulti="true" ma:sspId="87337ac9-5ebe-4b66-b157-16982362144c"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2"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4d4ff2e-cf62-40b0-a5cf-f8c6524922a9"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dfcf5dfd-d56a-4298-a617-48fc0b221880}" ma:internalName="TaxCatchAll" ma:showField="CatchAllData" ma:web="04d4ff2e-cf62-40b0-a5cf-f8c6524922a9">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A2AE3EA-ED72-4DEE-92AB-77229065D40E}">
  <ds:schemaRefs>
    <ds:schemaRef ds:uri="http://purl.org/dc/elements/1.1/"/>
    <ds:schemaRef ds:uri="http://purl.org/dc/dcmitype/"/>
    <ds:schemaRef ds:uri="cdfd6af9-2027-427e-aee7-f2f3dc2ea940"/>
    <ds:schemaRef ds:uri="http://schemas.microsoft.com/office/2006/documentManagement/types"/>
    <ds:schemaRef ds:uri="http://schemas.microsoft.com/office/infopath/2007/PartnerControls"/>
    <ds:schemaRef ds:uri="04d4ff2e-cf62-40b0-a5cf-f8c6524922a9"/>
    <ds:schemaRef ds:uri="http://www.w3.org/XML/1998/namespace"/>
    <ds:schemaRef ds:uri="http://schemas.openxmlformats.org/package/2006/metadata/core-properties"/>
    <ds:schemaRef ds:uri="http://schemas.microsoft.com/office/2006/metadata/properties"/>
    <ds:schemaRef ds:uri="http://purl.org/dc/terms/"/>
  </ds:schemaRefs>
</ds:datastoreItem>
</file>

<file path=customXml/itemProps2.xml><?xml version="1.0" encoding="utf-8"?>
<ds:datastoreItem xmlns:ds="http://schemas.openxmlformats.org/officeDocument/2006/customXml" ds:itemID="{C6912356-28C0-4A31-9A59-12F81801BEED}">
  <ds:schemaRefs>
    <ds:schemaRef ds:uri="http://schemas.microsoft.com/sharepoint/v3/contenttype/forms"/>
  </ds:schemaRefs>
</ds:datastoreItem>
</file>

<file path=customXml/itemProps3.xml><?xml version="1.0" encoding="utf-8"?>
<ds:datastoreItem xmlns:ds="http://schemas.openxmlformats.org/officeDocument/2006/customXml" ds:itemID="{67D947D9-9D5F-4112-9121-911F3AB84DE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dfd6af9-2027-427e-aee7-f2f3dc2ea940"/>
    <ds:schemaRef ds:uri="04d4ff2e-cf62-40b0-a5cf-f8c6524922a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Werkbladen</vt:lpstr>
      </vt:variant>
      <vt:variant>
        <vt:i4>6</vt:i4>
      </vt:variant>
      <vt:variant>
        <vt:lpstr>Benoemde bereiken</vt:lpstr>
      </vt:variant>
      <vt:variant>
        <vt:i4>6</vt:i4>
      </vt:variant>
    </vt:vector>
  </HeadingPairs>
  <TitlesOfParts>
    <vt:vector size="12" baseType="lpstr">
      <vt:lpstr>Voorblad</vt:lpstr>
      <vt:lpstr>Toelichting</vt:lpstr>
      <vt:lpstr>Berekening Retainer P1</vt:lpstr>
      <vt:lpstr>Prijzenblad Perceel 1</vt:lpstr>
      <vt:lpstr>Berekening Retainer P2</vt:lpstr>
      <vt:lpstr>Prijzenblad Perceel 2</vt:lpstr>
      <vt:lpstr>'Berekening Retainer P1'!Afdrukbereik</vt:lpstr>
      <vt:lpstr>'Berekening Retainer P2'!Afdrukbereik</vt:lpstr>
      <vt:lpstr>'Prijzenblad Perceel 1'!Afdrukbereik</vt:lpstr>
      <vt:lpstr>'Prijzenblad Perceel 2'!Afdrukbereik</vt:lpstr>
      <vt:lpstr>Toelichting!Afdrukbereik</vt:lpstr>
      <vt:lpstr>Voorblad!Afdrukbereik</vt:lpstr>
    </vt:vector>
  </TitlesOfParts>
  <Manager/>
  <Company>Fontys Cfi, inkoop</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Cher Kramers</cp:lastModifiedBy>
  <cp:revision/>
  <dcterms:created xsi:type="dcterms:W3CDTF">2026-10-24T09:54:40Z</dcterms:created>
  <dcterms:modified xsi:type="dcterms:W3CDTF">2026-11-02T13:15:29Z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0x010100BE6040D1F6A6494DB15746078819D89F</vt:lpwstr>
  </property>
  <property fmtid="{D5CDD505-2E9C-101B-9397-08002B2CF9AE}" pid="3" name="MediaServiceImageTags">
    <vt:lpwstr/>
  </property>
</Properties>
</file>