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https://bvonederland.sharepoint.com/sites/AVMiddelen-IT-Mobieletelefonie/Shared Documents/IT - Mobiele telefonie en data/04 Aanbestedingsstukken/"/>
    </mc:Choice>
  </mc:AlternateContent>
  <xr:revisionPtr revIDLastSave="274" documentId="13_ncr:1_{4B61ABBA-6058-9A43-B02E-CE151038E491}" xr6:coauthVersionLast="47" xr6:coauthVersionMax="47" xr10:uidLastSave="{E0A4CC2E-8C96-B94D-BE3D-79DAD051979B}"/>
  <bookViews>
    <workbookView xWindow="0" yWindow="600" windowWidth="51200" windowHeight="28200" activeTab="1" xr2:uid="{0EF8545F-BFEB-4A89-AE0D-BD75B6B1E122}"/>
  </bookViews>
  <sheets>
    <sheet name="Toelichting" sheetId="3" r:id="rId1"/>
    <sheet name="Prijzenblad" sheetId="1" r:id="rId2"/>
    <sheet name="Toelichting implementatie" sheetId="4" r:id="rId3"/>
  </sheets>
  <externalReferences>
    <externalReference r:id="rId4"/>
  </externalReferences>
  <definedNames>
    <definedName name="Betrouwbaarheid">[1]Parameters!$C$21</definedName>
    <definedName name="Beveiligbaarheid">[1]Parameters!$C$26</definedName>
    <definedName name="Bruikbaarheid">[1]Parameters!$C$14</definedName>
    <definedName name="Functioneel">[1]Parameters!$C$3</definedName>
    <definedName name="Ja_Nee">#REF!</definedName>
    <definedName name="Onderhoudbaarheid">[1]Parameters!$C$32</definedName>
    <definedName name="Overdraagbaarheid">[1]Parameters!$C$38</definedName>
    <definedName name="Prestatie">[1]Parameters!$C$7</definedName>
    <definedName name="Uitwisselbaarheid">[1]Parameters!$C$11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4" i="1" l="1"/>
  <c r="F55" i="1"/>
  <c r="F56" i="1"/>
  <c r="F19" i="1"/>
  <c r="G16" i="1"/>
  <c r="F16" i="1"/>
  <c r="D59" i="4"/>
  <c r="D5" i="4"/>
  <c r="D6"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4" i="4"/>
  <c r="F53" i="1"/>
  <c r="F52" i="1"/>
  <c r="F48" i="1"/>
  <c r="F47" i="1"/>
  <c r="F46" i="1"/>
  <c r="F45" i="1"/>
  <c r="F44" i="1"/>
  <c r="F43" i="1"/>
  <c r="F42" i="1"/>
  <c r="F41" i="1"/>
  <c r="F40" i="1"/>
  <c r="E31" i="1"/>
  <c r="E30" i="1"/>
  <c r="E32" i="1" s="1"/>
  <c r="E29" i="1"/>
  <c r="F8" i="1"/>
  <c r="F7" i="1"/>
  <c r="F6" i="1"/>
  <c r="E6" i="1"/>
  <c r="E8" i="1"/>
  <c r="E7" i="1"/>
  <c r="E26" i="1"/>
  <c r="F9" i="1" l="1"/>
  <c r="E38" i="1"/>
  <c r="E12" i="1"/>
</calcChain>
</file>

<file path=xl/sharedStrings.xml><?xml version="1.0" encoding="utf-8"?>
<sst xmlns="http://schemas.openxmlformats.org/spreadsheetml/2006/main" count="105" uniqueCount="93">
  <si>
    <t>Dagen</t>
  </si>
  <si>
    <t>Prijs per apparaat</t>
  </si>
  <si>
    <t>Upliftpercentage voor leveringen tussen de 20 en 50 stuks</t>
  </si>
  <si>
    <t>Upliftpercentage voor leveringen boven de 50 stuks</t>
  </si>
  <si>
    <t>Upliftpercentage per individueel apparaat</t>
  </si>
  <si>
    <t>Kortingspercentage voor leveringen tussen de 20 en 50 stuks</t>
  </si>
  <si>
    <t>Kortingspercentage voor leveringen boven de 50 stuks</t>
  </si>
  <si>
    <t>iOS-apparatuur</t>
  </si>
  <si>
    <t>Upliftpercentage per categorie</t>
  </si>
  <si>
    <t>Servicedesk-kosten en kosten m.b.t. centraal aanspreekpunt</t>
  </si>
  <si>
    <t>Eenmalige kosten</t>
  </si>
  <si>
    <t>Doorlopende kosten m.b.t. beschikbaar stellen bestelportaal</t>
  </si>
  <si>
    <t>Prijs per maand</t>
  </si>
  <si>
    <t>Het afvoeren en vernietigen van datadragende apparatuur</t>
  </si>
  <si>
    <t>Het ophalen en gecertificeerd wipen van datadragende apparatuur</t>
  </si>
  <si>
    <t>N.B.: aan de automatisch berekende waardes kunnen geen rechten worden ontleend!</t>
  </si>
  <si>
    <t>Prijs per jaar</t>
  </si>
  <si>
    <t>Uitgangspunten</t>
  </si>
  <si>
    <t xml:space="preserve">Bij het invullen van het prijzenblad en de aanvullende tabbladen, moet de Inschrijver de volgende uitgangspunten in acht nemen: </t>
  </si>
  <si>
    <t>* De aantallen zijn gebaseerd op de ramingen genoemd in de aanbestedingsleidraad en dit prijzenblad (u kunt hier geen rechten aan ontlenen).</t>
  </si>
  <si>
    <t>* Het is niet toegestaan wijzigingen aan te brengen in het prijzenblad; enkel de aangegeven velden (in het geel gemarkeerd) dienen te worden ingevuld. Het aanbrengen van wijzingen in het prijzenblad kan leiden tot uitsluiting van de aanbesteding.</t>
  </si>
  <si>
    <t xml:space="preserve">* U hoeft eventuele indexeringen niet mee te nemen. </t>
  </si>
  <si>
    <t>* Alle prijzen moeten worden afgerond tot twee cijfers achter de komma. Facturering vindt altijd plaats met prijzen afgerond tot twee cijfers achter de komma.</t>
  </si>
  <si>
    <r>
      <t xml:space="preserve">* De prijsopgave dient te worden gedaan </t>
    </r>
    <r>
      <rPr>
        <b/>
        <sz val="10"/>
        <color theme="1"/>
        <rFont val="Calibri"/>
        <family val="2"/>
        <scheme val="minor"/>
      </rPr>
      <t>inclusief</t>
    </r>
    <r>
      <rPr>
        <sz val="10"/>
        <color theme="1"/>
        <rFont val="Calibri"/>
        <family val="2"/>
        <scheme val="minor"/>
      </rPr>
      <t xml:space="preserve"> BTW inclusief overige heffingen, en reis-, voorrijd- en verblijfkosten, reistijd en overige bijkomende kosten. </t>
    </r>
  </si>
  <si>
    <t>* Het prijzenblad (deze bijlage dus) dient te worden ingediend in PDF en Excel. Bij onverhoopte afwijkingen geldt de PDF. Het PDF-exemplaar dient ook rechtsgeldig ondertekend te zijn.</t>
  </si>
  <si>
    <t>Invullen prijzenblad</t>
  </si>
  <si>
    <t>* De kosten zijn voor:
- Doorlopende diensten voor 4 jaar (maximale duur contract) en fixed price implementatiekosten en eenmalige aanschafkosten</t>
  </si>
  <si>
    <t>U dient uitsluitend de gele vlakken in te vullen</t>
  </si>
  <si>
    <t>1. Prijs m.b.t. special bid</t>
  </si>
  <si>
    <t>iPhone 17e, incl. oplader en gebruikersklaar maken apparatuur</t>
  </si>
  <si>
    <t>Aantallen</t>
  </si>
  <si>
    <t>2. Gebruikersklaar afleveren apparatuur</t>
  </si>
  <si>
    <t>3. Gegarandeerde maximale upliftpercentages</t>
  </si>
  <si>
    <t>4. Gegarandeerde minimale kortingspercentage t.b.v. Apple-apparatuur</t>
  </si>
  <si>
    <t>Prijs voor 4 jaar t.b.v. Samsung Knox Suite Enterprise</t>
  </si>
  <si>
    <t>Prijs voor 4 jaar per toestel (nadat 1 jaar gratis bij toestel wordt geleverd)</t>
  </si>
  <si>
    <t>5. Leveringskosten (incl. afvoeren bezorgingsmateriaal)</t>
  </si>
  <si>
    <t>Onderzoekskosten m.b.t. eventuele reparatie van apparatuur indien deze buiten de garantieperiode vallen, inclusief bijbehorende retourkosten (zie eisnr. 13.10)</t>
  </si>
  <si>
    <t>Samsung-smartphones</t>
  </si>
  <si>
    <t>Fairphone</t>
  </si>
  <si>
    <t>De kosten van het gebruikersklaar maken van een apparaat (zie ook eisnr. 12.6)</t>
  </si>
  <si>
    <t>6. Leveringstijden (incl. gebruikersklaar maken apparatuur)</t>
  </si>
  <si>
    <t>7. Diensten</t>
  </si>
  <si>
    <t>Kosten m.b.t. afnemen uitgebreide garantie Apple Care</t>
  </si>
  <si>
    <t>Kosten m.b.t. afnemen uitgebreide garantie Samsung Care</t>
  </si>
  <si>
    <t>Toelichting implementatie / migratie-fase</t>
  </si>
  <si>
    <t>Implementatiefase / activiteit</t>
  </si>
  <si>
    <t>Toelichting aantal uren per rol</t>
  </si>
  <si>
    <t xml:space="preserve"> €                                                                                                                                                        -  </t>
  </si>
  <si>
    <r>
      <t>Eenmalige kosten m.b.t.:
- Beschikbaar stellen en inrichten bestelportaal
- Opzetten dienstverlening (incl. SLA en DAP), waaronder a</t>
    </r>
    <r>
      <rPr>
        <sz val="11"/>
        <color theme="1"/>
        <rFont val="Calibri (Hoofdtekst)"/>
      </rPr>
      <t xml:space="preserve">chterliggende procedures zoals garantieafhandeling en servicedesk  </t>
    </r>
    <r>
      <rPr>
        <sz val="11"/>
        <color theme="1"/>
        <rFont val="Calibri"/>
        <family val="2"/>
        <scheme val="minor"/>
      </rPr>
      <t xml:space="preserve">
</t>
    </r>
    <r>
      <rPr>
        <sz val="11"/>
        <color theme="1"/>
        <rFont val="Calibri (Hoofdtekst)"/>
      </rPr>
      <t>- Configureren en werkend opleveren van Single Sign On-functionaliteit m.b.t. de bestelportaal
- Training m.b.t. Samsung Knox en Intune optimalisatie en beheerportaal afgerond van IT-beheerders (5)</t>
    </r>
  </si>
  <si>
    <t>Leveringskosten van een levering op een regiokantoor van BVO NL, uitgaande van een levering tussen de 1 apparaat en 10 apparaten</t>
  </si>
  <si>
    <t>Levertijd in werkdagen voor individuele bestellingen tot maximaal 20 stuks</t>
  </si>
  <si>
    <r>
      <t xml:space="preserve">* U dient in het tabblad ‘Prijzenblad' de geel gekleurde cellen </t>
    </r>
    <r>
      <rPr>
        <b/>
        <sz val="10"/>
        <color theme="1"/>
        <rFont val="Calibri"/>
        <family val="2"/>
        <scheme val="minor"/>
      </rPr>
      <t>volledig</t>
    </r>
    <r>
      <rPr>
        <sz val="10"/>
        <color theme="1"/>
        <rFont val="Calibri"/>
        <family val="2"/>
        <scheme val="minor"/>
      </rPr>
      <t xml:space="preserve"> in te vullen. De prijzen dienen controleerbaar aan te sluiten op de rest van uw Inschrijving en de aanbestedingsleidraad. Kosten die niet zijn opgenomen in dit prijzenblad kunnen niet worden gefactureerd. </t>
    </r>
  </si>
  <si>
    <t>Bijlage 7.2 - Prijzenblad t.b.v. smartphones en dienstverlening</t>
  </si>
  <si>
    <t>Leveringskosten van een levering op een regiokantoor van BVO NL, uitgaande van een batchlevering tussen de 11 en 50 apparaten</t>
  </si>
  <si>
    <t>Leveringskosten van een levering op een regiokantoor van BVO NL, uitgaande van een batchlevering van tussen de 51 en 100 apparaten</t>
  </si>
  <si>
    <t>Levertijd in werkdagen voor bestellingen tussen de 21 en 50 stuks</t>
  </si>
  <si>
    <r>
      <t xml:space="preserve">Levertijd in werkdagen voor bestellingen </t>
    </r>
    <r>
      <rPr>
        <sz val="11"/>
        <color theme="1"/>
        <rFont val="Calibri (Hoofdtekst)"/>
      </rPr>
      <t>tussen de 51 en 100 stuks</t>
    </r>
  </si>
  <si>
    <t>Kortingspercentage per individueel apparaat tot en met 19 stuks</t>
  </si>
  <si>
    <t>G2.4</t>
  </si>
  <si>
    <t>In de secties daaronder dient u de waardes op te geven welke zijn uitgelegd in gunningscriterium G2.4 van perceel 2, zie hiervoor ook de aanbestedingsleidraad</t>
  </si>
  <si>
    <t>In sectie 7, regelnr. 40 wordt de fixed price implementatieprijs gevraagd. Deze vult u in. De uren en tarieven die u opgeeft in deze sectie dienen herleidbaar te zijn naar de inspanningen die u levert volgens het door u ingediende implementatieplan (onderdeel G2.1). Dit blijkt ook uit het in te vullen tabblad 'toelichting implementatieplan', waarin uw ingediende implementatieplan met bijbehorende uren en rollen wordt toegelicht door inschrijver. Het bedrag dat wordt berekend in tabblad 'toelichting implementatie' dient gelijk te zijn aan de aangeboden totale implementatieprijs onder sectie 7.</t>
  </si>
  <si>
    <t>Upliftpercentage t.b.v. G2.4</t>
  </si>
  <si>
    <t>Kortingspercentage t.b.v. G2.4</t>
  </si>
  <si>
    <t>Leveringskosten t.b.v. G2.4</t>
  </si>
  <si>
    <t>Levertijd t.b.v. G2.4</t>
  </si>
  <si>
    <t>Toegevoegd n.a.v. eerste Nota van Inlichtingen d.d. 19-10</t>
  </si>
  <si>
    <t>Op afroep: aanbrengen bumper-case op apparaat, inclusief het herverpakken van het apparaat om daarna gebruikersklaar te kunnen afleveren. Prijs dient tussen de 2 en 7,5 euro te zijn.</t>
  </si>
  <si>
    <t>Op afroep: aanbrengen screenprotector op apparaat, inclusief het herverpakken van het apparaat om daarna gebruikersklaar te kunnen afleveren. Prijs dient tussen de 5 en 10 euro te zijn.</t>
  </si>
  <si>
    <r>
      <t>* Opgegeven prijzen en tarieven zijn in euro (</t>
    </r>
    <r>
      <rPr>
        <sz val="10"/>
        <color theme="1"/>
        <rFont val="Calibri"/>
        <family val="2"/>
      </rPr>
      <t xml:space="preserve">€), </t>
    </r>
    <r>
      <rPr>
        <b/>
        <sz val="10"/>
        <color rgb="FFFF0000"/>
        <rFont val="Calibri"/>
        <family val="2"/>
      </rPr>
      <t>excl. btw (tenzij staat aangeven dat het bedrag incl. btw is)</t>
    </r>
    <r>
      <rPr>
        <sz val="10"/>
        <color theme="1"/>
        <rFont val="Calibri"/>
        <family val="2"/>
        <scheme val="minor"/>
      </rPr>
      <t xml:space="preserve"> </t>
    </r>
    <r>
      <rPr>
        <sz val="10"/>
        <color rgb="FFFF0000"/>
        <rFont val="Aptos Narrow (Hoofdtekst)"/>
      </rPr>
      <t>Dit is aangepast n.a.v. de eerste Nota van Inlichtingen d.d. 19-10!</t>
    </r>
  </si>
  <si>
    <t>Prijs per apparaat excl. btw</t>
  </si>
  <si>
    <t>Prijs per apparaat incl. btw</t>
  </si>
  <si>
    <t>Prijs totaal incl. btw.</t>
  </si>
  <si>
    <t>Totaal special bid (dit bedrag moet tussen de 150.000 en 110.000 euro liggen, incl. btw.)</t>
  </si>
  <si>
    <t>Prijs per apparaat, excl. btw.</t>
  </si>
  <si>
    <t>Prijs per apparaat, incl. btw.</t>
  </si>
  <si>
    <t>Prijs excl. btw</t>
  </si>
  <si>
    <t>Prijs voor 4 jaar, incl. btw</t>
  </si>
  <si>
    <t>Prijs voor 4 jaar per toestel, incl. btw</t>
  </si>
  <si>
    <t>Prijzen incl. btw</t>
  </si>
  <si>
    <t>Prijs per apparaat, excl. btw</t>
  </si>
  <si>
    <t>Prijs incl. btw</t>
  </si>
  <si>
    <t>Kosten excl. btw</t>
  </si>
  <si>
    <t>Kosten incl. btw</t>
  </si>
  <si>
    <t>Totaal (dit bedrag dient overeen te komen met F40 in het tabblad 'prijzenblad')</t>
  </si>
  <si>
    <t>Uplift Samsung (Weging: 75%)</t>
  </si>
  <si>
    <t>Uplift Fairphone (Weging: 25%)</t>
  </si>
  <si>
    <t>Samsung Galaxy A57 Enterprise Edition, incl. oplader en incl. het gebruikersklaar maken van de apparatuur (Het gebruikersklaar maken is: het enrollen van de apparatuur via de betreffende beheersomgevingen zijnde Apple Business en Samsung Knox )</t>
  </si>
  <si>
    <t>Prijs losse oplader Samsung</t>
  </si>
  <si>
    <t xml:space="preserve">Prijs losse oplader Apple </t>
  </si>
  <si>
    <t>Prijs losse oplader Fairphone</t>
  </si>
  <si>
    <t>Prijs per oplader, excl. btw</t>
  </si>
  <si>
    <r>
      <t xml:space="preserve">Verzendkosten voor gehele special bid richting hoofdkantoor te Utrecht
</t>
    </r>
    <r>
      <rPr>
        <sz val="11"/>
        <color rgb="FFFF0000"/>
        <rFont val="Calibri (Hoofdtekst)"/>
      </rPr>
      <t>De special bid is zonder het aanbrengen van de screenprotector en bumper case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</si>
</sst>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2]\ * #,##0.00_);_([$€-2]\ * \(#,##0.00\);_([$€-2]\ * &quot;-&quot;??_);_(@_)"/>
    <numFmt numFmtId="165" formatCode="&quot;€&quot;\ #,##0.00"/>
  </numFmts>
  <fonts count="25" x14ac:knownFonts="1">
    <font>
      <sz val="11"/>
      <color theme="1"/>
      <name val="Calibri"/>
      <family val="2"/>
      <scheme val="minor"/>
    </font>
    <font>
      <sz val="12"/>
      <color theme="1"/>
      <name val="Calibri"/>
      <family val="2"/>
      <scheme val="minor"/>
    </font>
    <font>
      <sz val="12"/>
      <color theme="1"/>
      <name val="Calibri"/>
      <family val="2"/>
      <scheme val="minor"/>
    </font>
    <font>
      <b/>
      <sz val="16"/>
      <color theme="1"/>
      <name val="Calibri"/>
      <family val="2"/>
      <scheme val="minor"/>
    </font>
    <font>
      <b/>
      <sz val="14"/>
      <color theme="1"/>
      <name val="Calibri"/>
      <family val="2"/>
      <scheme val="minor"/>
    </font>
    <font>
      <i/>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b/>
      <sz val="18"/>
      <color theme="1"/>
      <name val="Calibri"/>
      <family val="2"/>
      <scheme val="minor"/>
    </font>
    <font>
      <b/>
      <sz val="10"/>
      <color theme="1"/>
      <name val="Calibri"/>
      <family val="2"/>
      <scheme val="minor"/>
    </font>
    <font>
      <sz val="10"/>
      <color theme="1"/>
      <name val="Calibri"/>
      <family val="2"/>
      <scheme val="minor"/>
    </font>
    <font>
      <sz val="10"/>
      <color theme="1"/>
      <name val="Calibri"/>
      <family val="2"/>
    </font>
    <font>
      <sz val="11"/>
      <color theme="1"/>
      <name val="Calibri (Hoofdtekst)"/>
    </font>
    <font>
      <b/>
      <sz val="14"/>
      <color rgb="FFFFFFFF"/>
      <name val="Calibri"/>
      <family val="2"/>
      <scheme val="minor"/>
    </font>
    <font>
      <sz val="11"/>
      <color rgb="FF000000"/>
      <name val="Calibri"/>
      <family val="2"/>
      <scheme val="minor"/>
    </font>
    <font>
      <b/>
      <sz val="11"/>
      <name val="Calibri"/>
      <family val="2"/>
      <scheme val="minor"/>
    </font>
    <font>
      <sz val="11"/>
      <name val="Calibri"/>
      <family val="2"/>
      <scheme val="minor"/>
    </font>
    <font>
      <sz val="11"/>
      <color rgb="FFFFFFFF"/>
      <name val="Calibri"/>
      <family val="2"/>
      <scheme val="minor"/>
    </font>
    <font>
      <b/>
      <i/>
      <sz val="9"/>
      <name val="Calibri"/>
      <family val="2"/>
      <scheme val="minor"/>
    </font>
    <font>
      <b/>
      <sz val="14"/>
      <color rgb="FFFF0000"/>
      <name val="Calibri"/>
      <family val="2"/>
      <scheme val="minor"/>
    </font>
    <font>
      <b/>
      <sz val="10"/>
      <color rgb="FFFF0000"/>
      <name val="Calibri"/>
      <family val="2"/>
    </font>
    <font>
      <sz val="10"/>
      <color rgb="FFFF0000"/>
      <name val="Aptos Narrow (Hoofdtekst)"/>
    </font>
    <font>
      <i/>
      <sz val="11"/>
      <color rgb="FFFF0000"/>
      <name val="Calibri"/>
      <family val="2"/>
      <scheme val="minor"/>
    </font>
    <font>
      <sz val="11"/>
      <color rgb="FFFF0000"/>
      <name val="Calibri (Hoofdtekst)"/>
    </font>
  </fonts>
  <fills count="10">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0B1D2F"/>
        <bgColor rgb="FF000000"/>
      </patternFill>
    </fill>
    <fill>
      <patternFill patternType="solid">
        <fgColor rgb="FFFFFFFF"/>
        <bgColor rgb="FF000000"/>
      </patternFill>
    </fill>
    <fill>
      <patternFill patternType="solid">
        <fgColor rgb="FFFFFF00"/>
        <bgColor rgb="FF000000"/>
      </patternFill>
    </fill>
    <fill>
      <patternFill patternType="solid">
        <fgColor rgb="FFBFBFBF"/>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right/>
      <top/>
      <bottom style="medium">
        <color indexed="64"/>
      </bottom>
      <diagonal/>
    </border>
    <border>
      <left/>
      <right style="medium">
        <color indexed="64"/>
      </right>
      <top/>
      <bottom style="medium">
        <color indexed="64"/>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style="thin">
        <color rgb="FFBFBFBF"/>
      </left>
      <right style="thin">
        <color rgb="FF808080"/>
      </right>
      <top style="thin">
        <color rgb="FF808080"/>
      </top>
      <bottom style="thin">
        <color rgb="FF808080"/>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s>
  <cellStyleXfs count="4">
    <xf numFmtId="0" fontId="0" fillId="0" borderId="0"/>
    <xf numFmtId="9" fontId="8" fillId="0" borderId="0" applyFont="0" applyFill="0" applyBorder="0" applyAlignment="0" applyProtection="0"/>
    <xf numFmtId="0" fontId="2" fillId="0" borderId="0"/>
    <xf numFmtId="0" fontId="1" fillId="0" borderId="0"/>
  </cellStyleXfs>
  <cellXfs count="87">
    <xf numFmtId="0" fontId="0" fillId="0" borderId="0" xfId="0"/>
    <xf numFmtId="0" fontId="3" fillId="0" borderId="1" xfId="0" applyFont="1" applyBorder="1"/>
    <xf numFmtId="0" fontId="0" fillId="0" borderId="1" xfId="0" applyBorder="1"/>
    <xf numFmtId="0" fontId="4" fillId="0" borderId="1" xfId="0" applyFont="1" applyBorder="1"/>
    <xf numFmtId="0" fontId="6" fillId="0" borderId="1" xfId="0" applyFont="1" applyBorder="1"/>
    <xf numFmtId="0" fontId="6" fillId="0" borderId="1" xfId="0" applyFont="1" applyBorder="1" applyAlignment="1">
      <alignment horizontal="center"/>
    </xf>
    <xf numFmtId="0" fontId="0" fillId="0" borderId="1" xfId="0" applyBorder="1" applyAlignment="1">
      <alignment wrapText="1"/>
    </xf>
    <xf numFmtId="0" fontId="0" fillId="4" borderId="1" xfId="0" applyFill="1" applyBorder="1"/>
    <xf numFmtId="0" fontId="5" fillId="0" borderId="1" xfId="0" applyFont="1" applyBorder="1"/>
    <xf numFmtId="0" fontId="7" fillId="0" borderId="1" xfId="0" applyFont="1" applyBorder="1"/>
    <xf numFmtId="0" fontId="0" fillId="0" borderId="2" xfId="0" applyBorder="1"/>
    <xf numFmtId="0" fontId="0" fillId="2" borderId="3" xfId="0" applyFill="1" applyBorder="1"/>
    <xf numFmtId="0" fontId="0" fillId="0" borderId="4" xfId="0" applyBorder="1"/>
    <xf numFmtId="164" fontId="0" fillId="0" borderId="1" xfId="0" applyNumberFormat="1" applyBorder="1"/>
    <xf numFmtId="0" fontId="0" fillId="0" borderId="1" xfId="0" applyBorder="1" applyAlignment="1">
      <alignment horizontal="center"/>
    </xf>
    <xf numFmtId="0" fontId="7" fillId="0" borderId="5" xfId="0" applyFont="1" applyBorder="1"/>
    <xf numFmtId="0" fontId="7" fillId="0" borderId="6" xfId="0" applyFont="1" applyBorder="1"/>
    <xf numFmtId="0" fontId="5" fillId="0" borderId="1" xfId="0" applyFont="1" applyBorder="1" applyAlignment="1">
      <alignment wrapText="1"/>
    </xf>
    <xf numFmtId="0" fontId="0" fillId="0" borderId="5" xfId="0" applyBorder="1" applyAlignment="1">
      <alignment horizontal="center"/>
    </xf>
    <xf numFmtId="0" fontId="0" fillId="0" borderId="5" xfId="0" applyBorder="1"/>
    <xf numFmtId="0" fontId="0" fillId="0" borderId="6" xfId="0" applyBorder="1"/>
    <xf numFmtId="0" fontId="0" fillId="0" borderId="2" xfId="0" applyBorder="1" applyAlignment="1">
      <alignment horizontal="left"/>
    </xf>
    <xf numFmtId="0" fontId="0" fillId="0" borderId="5" xfId="0" applyBorder="1" applyAlignment="1">
      <alignment horizontal="left"/>
    </xf>
    <xf numFmtId="0" fontId="6" fillId="0" borderId="5" xfId="0" applyFont="1" applyBorder="1"/>
    <xf numFmtId="0" fontId="0" fillId="4" borderId="5" xfId="0" applyFill="1" applyBorder="1"/>
    <xf numFmtId="0" fontId="0" fillId="0" borderId="2" xfId="0" applyBorder="1" applyAlignment="1">
      <alignment wrapText="1"/>
    </xf>
    <xf numFmtId="0" fontId="9" fillId="0" borderId="1" xfId="0" applyFont="1" applyBorder="1"/>
    <xf numFmtId="0" fontId="7" fillId="0" borderId="1" xfId="0" applyFont="1" applyBorder="1" applyAlignment="1">
      <alignment horizontal="center"/>
    </xf>
    <xf numFmtId="0" fontId="6" fillId="0" borderId="1" xfId="0" applyFont="1" applyBorder="1" applyAlignment="1">
      <alignment wrapText="1"/>
    </xf>
    <xf numFmtId="164" fontId="6" fillId="4" borderId="1" xfId="0" applyNumberFormat="1" applyFont="1" applyFill="1" applyBorder="1" applyAlignment="1">
      <alignment horizontal="left"/>
    </xf>
    <xf numFmtId="0" fontId="0" fillId="0" borderId="1" xfId="0" applyBorder="1" applyAlignment="1">
      <alignment horizontal="left"/>
    </xf>
    <xf numFmtId="0" fontId="5" fillId="0" borderId="0" xfId="0" applyFont="1"/>
    <xf numFmtId="0" fontId="10" fillId="5" borderId="7" xfId="2" applyFont="1" applyFill="1" applyBorder="1" applyAlignment="1">
      <alignment vertical="center" wrapText="1"/>
    </xf>
    <xf numFmtId="0" fontId="10" fillId="5" borderId="8" xfId="2" applyFont="1" applyFill="1" applyBorder="1" applyAlignment="1">
      <alignment vertical="center" wrapText="1"/>
    </xf>
    <xf numFmtId="0" fontId="2" fillId="0" borderId="0" xfId="2"/>
    <xf numFmtId="0" fontId="11" fillId="5" borderId="10" xfId="2" applyFont="1" applyFill="1" applyBorder="1" applyAlignment="1">
      <alignment vertical="center" wrapText="1"/>
    </xf>
    <xf numFmtId="0" fontId="9" fillId="0" borderId="2" xfId="0" applyFont="1" applyBorder="1"/>
    <xf numFmtId="0" fontId="6" fillId="0" borderId="5" xfId="0" applyFont="1" applyBorder="1" applyAlignment="1">
      <alignment horizontal="center"/>
    </xf>
    <xf numFmtId="0" fontId="7" fillId="0" borderId="2" xfId="0" applyFont="1" applyBorder="1"/>
    <xf numFmtId="164" fontId="0" fillId="3" borderId="1" xfId="0" applyNumberFormat="1" applyFill="1" applyBorder="1" applyProtection="1">
      <protection locked="0"/>
    </xf>
    <xf numFmtId="0" fontId="2" fillId="0" borderId="1" xfId="0" applyFont="1" applyBorder="1"/>
    <xf numFmtId="164" fontId="6" fillId="0" borderId="5" xfId="0" applyNumberFormat="1" applyFont="1" applyBorder="1"/>
    <xf numFmtId="0" fontId="6" fillId="0" borderId="0" xfId="0" applyFont="1"/>
    <xf numFmtId="164" fontId="0" fillId="4" borderId="6" xfId="0" applyNumberFormat="1" applyFill="1" applyBorder="1"/>
    <xf numFmtId="164" fontId="0" fillId="4" borderId="1" xfId="0" applyNumberFormat="1" applyFill="1" applyBorder="1"/>
    <xf numFmtId="2" fontId="0" fillId="4" borderId="4" xfId="1" applyNumberFormat="1" applyFont="1" applyFill="1" applyBorder="1" applyProtection="1">
      <protection locked="0"/>
    </xf>
    <xf numFmtId="0" fontId="0" fillId="4" borderId="3" xfId="0" applyFill="1" applyBorder="1"/>
    <xf numFmtId="2" fontId="0" fillId="4" borderId="1" xfId="1" applyNumberFormat="1" applyFont="1" applyFill="1" applyBorder="1" applyProtection="1">
      <protection locked="0"/>
    </xf>
    <xf numFmtId="0" fontId="6" fillId="0" borderId="1" xfId="0" applyFont="1" applyBorder="1" applyAlignment="1">
      <alignment horizontal="right" wrapText="1"/>
    </xf>
    <xf numFmtId="0" fontId="14" fillId="6" borderId="13" xfId="3" applyFont="1" applyFill="1" applyBorder="1" applyAlignment="1">
      <alignment horizontal="left"/>
    </xf>
    <xf numFmtId="0" fontId="14" fillId="6" borderId="14" xfId="3" applyFont="1" applyFill="1" applyBorder="1" applyAlignment="1">
      <alignment horizontal="left"/>
    </xf>
    <xf numFmtId="3" fontId="14" fillId="6" borderId="15" xfId="3" applyNumberFormat="1" applyFont="1" applyFill="1" applyBorder="1" applyAlignment="1">
      <alignment horizontal="right"/>
    </xf>
    <xf numFmtId="3" fontId="14" fillId="7" borderId="15" xfId="3" applyNumberFormat="1" applyFont="1" applyFill="1" applyBorder="1" applyAlignment="1">
      <alignment horizontal="right"/>
    </xf>
    <xf numFmtId="0" fontId="1" fillId="0" borderId="0" xfId="3"/>
    <xf numFmtId="0" fontId="15" fillId="0" borderId="0" xfId="3" applyFont="1"/>
    <xf numFmtId="0" fontId="16" fillId="0" borderId="0" xfId="3" applyFont="1"/>
    <xf numFmtId="165" fontId="17" fillId="8" borderId="1" xfId="3" applyNumberFormat="1" applyFont="1" applyFill="1" applyBorder="1" applyAlignment="1" applyProtection="1">
      <alignment horizontal="left" vertical="top" wrapText="1"/>
      <protection locked="0"/>
    </xf>
    <xf numFmtId="165" fontId="17" fillId="8" borderId="6" xfId="3" applyNumberFormat="1" applyFont="1" applyFill="1" applyBorder="1" applyAlignment="1" applyProtection="1">
      <alignment horizontal="left" vertical="top" wrapText="1"/>
      <protection locked="0"/>
    </xf>
    <xf numFmtId="164" fontId="15" fillId="8" borderId="6" xfId="3" applyNumberFormat="1" applyFont="1" applyFill="1" applyBorder="1" applyProtection="1">
      <protection locked="0"/>
    </xf>
    <xf numFmtId="165" fontId="17" fillId="8" borderId="4" xfId="3" applyNumberFormat="1" applyFont="1" applyFill="1" applyBorder="1" applyAlignment="1" applyProtection="1">
      <alignment horizontal="left" vertical="top" wrapText="1"/>
      <protection locked="0"/>
    </xf>
    <xf numFmtId="165" fontId="17" fillId="8" borderId="16" xfId="3" applyNumberFormat="1" applyFont="1" applyFill="1" applyBorder="1" applyAlignment="1" applyProtection="1">
      <alignment horizontal="left" vertical="top" wrapText="1"/>
      <protection locked="0"/>
    </xf>
    <xf numFmtId="164" fontId="15" fillId="8" borderId="16" xfId="3" applyNumberFormat="1" applyFont="1" applyFill="1" applyBorder="1" applyProtection="1">
      <protection locked="0"/>
    </xf>
    <xf numFmtId="165" fontId="16" fillId="7" borderId="0" xfId="3" applyNumberFormat="1" applyFont="1" applyFill="1" applyAlignment="1">
      <alignment horizontal="left" vertical="top" wrapText="1"/>
    </xf>
    <xf numFmtId="164" fontId="18" fillId="9" borderId="0" xfId="3" applyNumberFormat="1" applyFont="1" applyFill="1"/>
    <xf numFmtId="164" fontId="19" fillId="9" borderId="0" xfId="3" applyNumberFormat="1" applyFont="1" applyFill="1" applyAlignment="1">
      <alignment wrapText="1"/>
    </xf>
    <xf numFmtId="0" fontId="0" fillId="3" borderId="1" xfId="0" applyFill="1" applyBorder="1" applyProtection="1">
      <protection locked="0"/>
    </xf>
    <xf numFmtId="2" fontId="0" fillId="3" borderId="4" xfId="1" applyNumberFormat="1" applyFont="1" applyFill="1" applyBorder="1" applyProtection="1">
      <protection locked="0"/>
    </xf>
    <xf numFmtId="0" fontId="0" fillId="4" borderId="0" xfId="0" applyFill="1"/>
    <xf numFmtId="0" fontId="0" fillId="4" borderId="0" xfId="0" applyFill="1" applyProtection="1">
      <protection locked="0"/>
    </xf>
    <xf numFmtId="0" fontId="0" fillId="0" borderId="0" xfId="0" applyAlignment="1">
      <alignment wrapText="1"/>
    </xf>
    <xf numFmtId="0" fontId="11" fillId="5" borderId="9" xfId="0" applyFont="1" applyFill="1" applyBorder="1" applyAlignment="1">
      <alignment vertical="center" wrapText="1"/>
    </xf>
    <xf numFmtId="164" fontId="0" fillId="4" borderId="2" xfId="0" applyNumberFormat="1" applyFill="1" applyBorder="1"/>
    <xf numFmtId="164" fontId="0" fillId="0" borderId="6" xfId="0" applyNumberFormat="1" applyBorder="1"/>
    <xf numFmtId="164" fontId="0" fillId="0" borderId="0" xfId="0" applyNumberFormat="1"/>
    <xf numFmtId="0" fontId="15" fillId="8" borderId="6" xfId="3" applyFont="1" applyFill="1" applyBorder="1" applyProtection="1">
      <protection locked="0"/>
    </xf>
    <xf numFmtId="0" fontId="23" fillId="0" borderId="1" xfId="0" applyFont="1" applyBorder="1"/>
    <xf numFmtId="0" fontId="7" fillId="4" borderId="11" xfId="2" applyFont="1" applyFill="1" applyBorder="1" applyAlignment="1">
      <alignment horizontal="center" vertical="center" wrapText="1"/>
    </xf>
    <xf numFmtId="0" fontId="7" fillId="4" borderId="12" xfId="2" applyFont="1" applyFill="1" applyBorder="1" applyAlignment="1">
      <alignment horizontal="center" vertical="center" wrapText="1"/>
    </xf>
    <xf numFmtId="0" fontId="10" fillId="5" borderId="17" xfId="2" applyFont="1" applyFill="1" applyBorder="1" applyAlignment="1">
      <alignment horizontal="left" vertical="center" wrapText="1"/>
    </xf>
    <xf numFmtId="0" fontId="10" fillId="5" borderId="18" xfId="2" applyFont="1" applyFill="1" applyBorder="1" applyAlignment="1">
      <alignment horizontal="left" vertical="center" wrapText="1"/>
    </xf>
    <xf numFmtId="0" fontId="20" fillId="0" borderId="0" xfId="0" applyFont="1" applyAlignment="1">
      <alignment horizontal="center"/>
    </xf>
    <xf numFmtId="0" fontId="7" fillId="0" borderId="2" xfId="0" applyFont="1" applyBorder="1" applyAlignment="1">
      <alignment horizont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cellXfs>
  <cellStyles count="4">
    <cellStyle name="Procent" xfId="1" builtinId="5"/>
    <cellStyle name="Standaard" xfId="0" builtinId="0"/>
    <cellStyle name="Standaard 2" xfId="2" xr:uid="{DF762F44-5D40-3B47-9E13-ADADDF6D00DA}"/>
    <cellStyle name="Standaard 3" xfId="3" xr:uid="{C44AAFAB-0DFD-4549-A601-ACC9EA9AA0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esktop/Tijdelijk/RVB_BPM_Applicatie_Kwaliteitseisen_20180517_094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waliteitseisen"/>
      <sheetName val="Parameters"/>
      <sheetName val="Blad2"/>
      <sheetName val="Blad3"/>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27D22D4-A0A2-7F48-8157-3FCE0598D1B8}">
  <we:reference id="wa200010215" version="1.0.0.0" store="en-US" storeType="OMEX"/>
  <we:alternateReferences>
    <we:reference id="WA200010215" version="1.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8A575-C591-4F48-80E7-13E310CF09EB}">
  <dimension ref="A1:B13"/>
  <sheetViews>
    <sheetView topLeftCell="A7" zoomScale="270" workbookViewId="0">
      <selection activeCell="B12" sqref="B12"/>
    </sheetView>
  </sheetViews>
  <sheetFormatPr baseColWidth="10" defaultRowHeight="16" x14ac:dyDescent="0.2"/>
  <cols>
    <col min="1" max="1" width="27" style="34" customWidth="1"/>
    <col min="2" max="2" width="94.6640625" style="34" customWidth="1"/>
    <col min="3" max="16384" width="10.83203125" style="34"/>
  </cols>
  <sheetData>
    <row r="1" spans="1:2" ht="17" thickBot="1" x14ac:dyDescent="0.25">
      <c r="A1" s="32" t="s">
        <v>17</v>
      </c>
      <c r="B1" s="33" t="s">
        <v>18</v>
      </c>
    </row>
    <row r="2" spans="1:2" ht="30" x14ac:dyDescent="0.2">
      <c r="B2" s="70" t="s">
        <v>69</v>
      </c>
    </row>
    <row r="3" spans="1:2" ht="56" customHeight="1" x14ac:dyDescent="0.2">
      <c r="B3" s="35" t="s">
        <v>26</v>
      </c>
    </row>
    <row r="4" spans="1:2" ht="53" customHeight="1" x14ac:dyDescent="0.2">
      <c r="B4" s="35" t="s">
        <v>19</v>
      </c>
    </row>
    <row r="5" spans="1:2" ht="59" customHeight="1" x14ac:dyDescent="0.2">
      <c r="B5" s="35" t="s">
        <v>20</v>
      </c>
    </row>
    <row r="6" spans="1:2" ht="41" customHeight="1" x14ac:dyDescent="0.2">
      <c r="B6" s="35" t="s">
        <v>21</v>
      </c>
    </row>
    <row r="7" spans="1:2" ht="66" customHeight="1" x14ac:dyDescent="0.2">
      <c r="B7" s="35" t="s">
        <v>52</v>
      </c>
    </row>
    <row r="8" spans="1:2" ht="40" customHeight="1" x14ac:dyDescent="0.2">
      <c r="B8" s="35" t="s">
        <v>22</v>
      </c>
    </row>
    <row r="9" spans="1:2" ht="30" x14ac:dyDescent="0.2">
      <c r="B9" s="35" t="s">
        <v>23</v>
      </c>
    </row>
    <row r="10" spans="1:2" ht="40" customHeight="1" x14ac:dyDescent="0.2">
      <c r="B10" s="35" t="s">
        <v>24</v>
      </c>
    </row>
    <row r="11" spans="1:2" ht="17" thickBot="1" x14ac:dyDescent="0.25">
      <c r="A11" s="76"/>
      <c r="B11" s="77"/>
    </row>
    <row r="12" spans="1:2" ht="75" x14ac:dyDescent="0.2">
      <c r="A12" s="78" t="s">
        <v>25</v>
      </c>
      <c r="B12" s="35" t="s">
        <v>61</v>
      </c>
    </row>
    <row r="13" spans="1:2" ht="30" x14ac:dyDescent="0.2">
      <c r="A13" s="79"/>
      <c r="B13" s="35" t="s">
        <v>60</v>
      </c>
    </row>
  </sheetData>
  <sheetProtection algorithmName="SHA-512" hashValue="40CBFT7QF8xOsSU6L62roS8Q8BPUPDe1iy68a6fG4KrvFECNMOXMWFh/JXXWPpV/09mTFzDF+wXERfgkbvOuYQ==" saltValue="NlykECxu7o+zDN55Kb0Ntg==" spinCount="100000" sheet="1" formatColumns="0" formatRows="0"/>
  <mergeCells count="2">
    <mergeCell ref="A11:B11"/>
    <mergeCell ref="A12:A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EFE5-6606-41C6-BC12-CE95AC8D1DDD}">
  <sheetPr>
    <pageSetUpPr fitToPage="1"/>
  </sheetPr>
  <dimension ref="A1:N57"/>
  <sheetViews>
    <sheetView tabSelected="1" topLeftCell="A5" zoomScale="176" zoomScaleNormal="150" workbookViewId="0">
      <selection activeCell="E13" sqref="E13"/>
    </sheetView>
  </sheetViews>
  <sheetFormatPr baseColWidth="10" defaultColWidth="8.83203125" defaultRowHeight="15" x14ac:dyDescent="0.2"/>
  <cols>
    <col min="1" max="1" width="14.5" customWidth="1"/>
    <col min="2" max="2" width="62" customWidth="1"/>
    <col min="4" max="4" width="34.1640625" customWidth="1"/>
    <col min="5" max="5" width="26" customWidth="1"/>
    <col min="6" max="6" width="24.6640625" customWidth="1"/>
    <col min="7" max="7" width="27.5" customWidth="1"/>
    <col min="8" max="8" width="14.6640625" customWidth="1"/>
    <col min="9" max="9" width="17.83203125" customWidth="1"/>
    <col min="10" max="10" width="14.33203125" customWidth="1"/>
    <col min="11" max="11" width="12.6640625" customWidth="1"/>
    <col min="12" max="12" width="12.5" customWidth="1"/>
    <col min="13" max="13" width="40.33203125" customWidth="1"/>
    <col min="14" max="14" width="31.1640625" customWidth="1"/>
  </cols>
  <sheetData>
    <row r="1" spans="1:11" ht="21" x14ac:dyDescent="0.25">
      <c r="A1" s="1" t="s">
        <v>53</v>
      </c>
      <c r="B1" s="2"/>
      <c r="C1" s="2"/>
      <c r="D1" s="2"/>
      <c r="E1" s="2"/>
      <c r="F1" s="2"/>
      <c r="G1" s="2"/>
      <c r="H1" s="2"/>
      <c r="I1" s="2"/>
      <c r="J1" s="2"/>
      <c r="K1" s="2"/>
    </row>
    <row r="2" spans="1:11" x14ac:dyDescent="0.2">
      <c r="A2" s="2" t="s">
        <v>27</v>
      </c>
      <c r="B2" s="2"/>
      <c r="C2" s="2"/>
      <c r="D2" s="2"/>
      <c r="E2" s="2"/>
      <c r="F2" s="2"/>
      <c r="G2" s="2"/>
      <c r="H2" s="2"/>
      <c r="I2" s="2"/>
      <c r="J2" s="2"/>
      <c r="K2" s="2"/>
    </row>
    <row r="3" spans="1:11" x14ac:dyDescent="0.2">
      <c r="A3" s="2"/>
      <c r="B3" s="2"/>
      <c r="C3" s="2"/>
      <c r="D3" s="2"/>
      <c r="E3" s="2"/>
      <c r="F3" s="2"/>
      <c r="G3" s="2"/>
      <c r="H3" s="2"/>
      <c r="I3" s="2"/>
      <c r="J3" s="2"/>
      <c r="K3" s="2"/>
    </row>
    <row r="4" spans="1:11" ht="24" x14ac:dyDescent="0.3">
      <c r="A4" s="26" t="s">
        <v>59</v>
      </c>
      <c r="B4" s="2"/>
      <c r="C4" s="2"/>
      <c r="D4" s="2"/>
      <c r="E4" s="2"/>
      <c r="F4" s="9"/>
      <c r="G4" s="2"/>
      <c r="H4" s="5"/>
      <c r="I4" s="2"/>
      <c r="J4" s="4"/>
      <c r="K4" s="2"/>
    </row>
    <row r="5" spans="1:11" ht="16" x14ac:dyDescent="0.2">
      <c r="A5" s="42" t="s">
        <v>30</v>
      </c>
      <c r="B5" s="38" t="s">
        <v>28</v>
      </c>
      <c r="C5" s="15"/>
      <c r="D5" s="15" t="s">
        <v>70</v>
      </c>
      <c r="E5" s="15" t="s">
        <v>71</v>
      </c>
      <c r="F5" s="15" t="s">
        <v>72</v>
      </c>
      <c r="H5" s="37"/>
      <c r="I5" s="19"/>
      <c r="J5" s="23"/>
      <c r="K5" s="20"/>
    </row>
    <row r="6" spans="1:11" ht="64" x14ac:dyDescent="0.2">
      <c r="A6" s="40">
        <v>130</v>
      </c>
      <c r="B6" s="6" t="s">
        <v>87</v>
      </c>
      <c r="C6" s="2"/>
      <c r="D6" s="39"/>
      <c r="E6" s="44">
        <f>D6*1.21</f>
        <v>0</v>
      </c>
      <c r="F6" s="44">
        <f>A6*E6</f>
        <v>0</v>
      </c>
      <c r="H6" s="37"/>
      <c r="I6" s="19"/>
      <c r="J6" s="23"/>
      <c r="K6" s="20"/>
    </row>
    <row r="7" spans="1:11" ht="16" x14ac:dyDescent="0.2">
      <c r="A7" s="40">
        <v>95</v>
      </c>
      <c r="B7" s="2" t="s">
        <v>29</v>
      </c>
      <c r="C7" s="2"/>
      <c r="D7" s="39"/>
      <c r="E7" s="44">
        <f>D7*1.21</f>
        <v>0</v>
      </c>
      <c r="F7" s="44">
        <f>A7*E7</f>
        <v>0</v>
      </c>
      <c r="H7" s="37"/>
      <c r="I7" s="19"/>
      <c r="J7" s="23"/>
      <c r="K7" s="20"/>
    </row>
    <row r="8" spans="1:11" ht="34" x14ac:dyDescent="0.3">
      <c r="A8" s="26"/>
      <c r="B8" s="6" t="s">
        <v>92</v>
      </c>
      <c r="C8" s="2"/>
      <c r="D8" s="39"/>
      <c r="E8" s="44">
        <f>D8*1.21</f>
        <v>0</v>
      </c>
      <c r="F8" s="44">
        <f>E8</f>
        <v>0</v>
      </c>
      <c r="G8" s="19"/>
      <c r="H8" s="37"/>
      <c r="I8" s="19"/>
      <c r="J8" s="23"/>
      <c r="K8" s="20"/>
    </row>
    <row r="9" spans="1:11" ht="34" x14ac:dyDescent="0.3">
      <c r="A9" s="36"/>
      <c r="B9" s="48" t="s">
        <v>73</v>
      </c>
      <c r="C9" s="19"/>
      <c r="D9" s="19"/>
      <c r="E9" s="19"/>
      <c r="F9" s="41">
        <f>SUM(F6:F8)</f>
        <v>0</v>
      </c>
      <c r="G9" s="19"/>
      <c r="H9" s="37"/>
      <c r="I9" s="19"/>
      <c r="J9" s="23"/>
      <c r="K9" s="20"/>
    </row>
    <row r="10" spans="1:11" ht="24" x14ac:dyDescent="0.3">
      <c r="A10" s="36"/>
      <c r="B10" s="19"/>
      <c r="C10" s="19"/>
      <c r="D10" s="19"/>
      <c r="E10" s="19"/>
      <c r="F10" s="4"/>
      <c r="G10" s="19"/>
      <c r="H10" s="37"/>
      <c r="I10" s="19"/>
      <c r="J10" s="23"/>
      <c r="K10" s="20"/>
    </row>
    <row r="11" spans="1:11" ht="16" x14ac:dyDescent="0.2">
      <c r="A11" s="84" t="s">
        <v>31</v>
      </c>
      <c r="B11" s="85"/>
      <c r="C11" s="85"/>
      <c r="D11" s="15" t="s">
        <v>70</v>
      </c>
      <c r="E11" s="15" t="s">
        <v>71</v>
      </c>
      <c r="F11" s="2"/>
      <c r="G11" s="15"/>
      <c r="H11" s="15"/>
      <c r="I11" s="15"/>
      <c r="J11" s="15"/>
      <c r="K11" s="16"/>
    </row>
    <row r="12" spans="1:11" ht="60" customHeight="1" x14ac:dyDescent="0.2">
      <c r="A12" s="2"/>
      <c r="B12" s="6" t="s">
        <v>40</v>
      </c>
      <c r="C12" s="2"/>
      <c r="D12" s="39"/>
      <c r="E12" s="71">
        <f>D12*1.21</f>
        <v>0</v>
      </c>
      <c r="F12" s="2"/>
      <c r="G12" s="20"/>
      <c r="H12" s="2"/>
      <c r="I12" s="2"/>
      <c r="J12" s="13"/>
      <c r="K12" s="2"/>
    </row>
    <row r="13" spans="1:11" ht="28" customHeight="1" x14ac:dyDescent="0.2">
      <c r="A13" s="2"/>
      <c r="B13" s="25"/>
      <c r="C13" s="19"/>
      <c r="D13" s="2"/>
      <c r="E13" s="2"/>
      <c r="F13" s="13"/>
      <c r="G13" s="2"/>
      <c r="H13" s="2"/>
      <c r="I13" s="2"/>
      <c r="J13" s="13"/>
      <c r="K13" s="2"/>
    </row>
    <row r="14" spans="1:11" ht="16" customHeight="1" x14ac:dyDescent="0.2">
      <c r="A14" s="81" t="s">
        <v>32</v>
      </c>
      <c r="B14" s="82"/>
      <c r="C14" s="83"/>
      <c r="D14" s="29" t="s">
        <v>8</v>
      </c>
      <c r="E14" s="7"/>
      <c r="F14" s="7"/>
      <c r="I14" s="7"/>
      <c r="J14" s="7"/>
      <c r="K14" s="2"/>
    </row>
    <row r="15" spans="1:11" ht="48" customHeight="1" x14ac:dyDescent="0.2">
      <c r="A15" s="2"/>
      <c r="B15" s="2"/>
      <c r="C15" s="2"/>
      <c r="D15" s="8" t="s">
        <v>38</v>
      </c>
      <c r="E15" s="17" t="s">
        <v>39</v>
      </c>
      <c r="F15" s="75" t="s">
        <v>85</v>
      </c>
      <c r="G15" s="75" t="s">
        <v>86</v>
      </c>
      <c r="J15" s="17"/>
      <c r="K15" s="2"/>
    </row>
    <row r="16" spans="1:11" ht="19" x14ac:dyDescent="0.25">
      <c r="A16" s="3"/>
      <c r="B16" s="2" t="s">
        <v>4</v>
      </c>
      <c r="C16" s="2"/>
      <c r="D16" s="66"/>
      <c r="E16" s="66"/>
      <c r="F16" s="11">
        <f>SUM(D16:D18)/3</f>
        <v>0</v>
      </c>
      <c r="G16" s="11">
        <f>SUM(E16:E18)/3</f>
        <v>0</v>
      </c>
      <c r="J16" s="45"/>
      <c r="K16" s="46"/>
    </row>
    <row r="17" spans="1:11" x14ac:dyDescent="0.2">
      <c r="A17" s="2"/>
      <c r="B17" s="2" t="s">
        <v>2</v>
      </c>
      <c r="C17" s="2"/>
      <c r="D17" s="66"/>
      <c r="E17" s="66"/>
      <c r="F17" s="46"/>
      <c r="J17" s="45"/>
      <c r="K17" s="46"/>
    </row>
    <row r="18" spans="1:11" x14ac:dyDescent="0.2">
      <c r="A18" s="2"/>
      <c r="B18" s="2" t="s">
        <v>3</v>
      </c>
      <c r="C18" s="2"/>
      <c r="D18" s="66"/>
      <c r="E18" s="66"/>
      <c r="F18" s="46"/>
      <c r="J18" s="45"/>
      <c r="K18" s="46"/>
    </row>
    <row r="19" spans="1:11" x14ac:dyDescent="0.2">
      <c r="A19" s="2"/>
      <c r="B19" s="2"/>
      <c r="C19" s="2"/>
      <c r="D19" s="4" t="s">
        <v>62</v>
      </c>
      <c r="E19" s="2"/>
      <c r="F19" s="7">
        <f>(F16*0.75)+G16*0.25</f>
        <v>0</v>
      </c>
      <c r="J19" s="7"/>
      <c r="K19" s="7"/>
    </row>
    <row r="20" spans="1:11" x14ac:dyDescent="0.2">
      <c r="A20" s="2"/>
      <c r="B20" s="10"/>
      <c r="C20" s="19"/>
      <c r="D20" s="4"/>
      <c r="E20" s="2"/>
      <c r="F20" s="2"/>
      <c r="I20" s="2"/>
      <c r="J20" s="2"/>
      <c r="K20" s="2"/>
    </row>
    <row r="21" spans="1:11" x14ac:dyDescent="0.2">
      <c r="A21" s="2"/>
      <c r="B21" s="10"/>
      <c r="C21" s="19"/>
      <c r="D21" s="2"/>
      <c r="E21" s="2"/>
      <c r="F21" s="2"/>
      <c r="I21" s="2"/>
      <c r="J21" s="2"/>
      <c r="K21" s="12"/>
    </row>
    <row r="22" spans="1:11" ht="16" x14ac:dyDescent="0.2">
      <c r="A22" s="84" t="s">
        <v>33</v>
      </c>
      <c r="B22" s="85"/>
      <c r="C22" s="86"/>
      <c r="D22" s="8" t="s">
        <v>7</v>
      </c>
      <c r="E22" s="17"/>
      <c r="F22" s="17"/>
      <c r="I22" s="8"/>
      <c r="J22" s="7"/>
      <c r="K22" s="2"/>
    </row>
    <row r="23" spans="1:11" x14ac:dyDescent="0.2">
      <c r="A23" s="2"/>
      <c r="B23" s="30" t="s">
        <v>58</v>
      </c>
      <c r="C23" s="14"/>
      <c r="D23" s="66"/>
      <c r="E23" s="46"/>
      <c r="F23" s="45"/>
      <c r="I23" s="47"/>
      <c r="J23" s="2"/>
      <c r="K23" s="2"/>
    </row>
    <row r="24" spans="1:11" x14ac:dyDescent="0.2">
      <c r="A24" s="2"/>
      <c r="B24" s="30" t="s">
        <v>5</v>
      </c>
      <c r="C24" s="14"/>
      <c r="D24" s="66"/>
      <c r="E24" s="46"/>
      <c r="F24" s="45"/>
      <c r="I24" s="47"/>
      <c r="J24" s="2"/>
      <c r="K24" s="2"/>
    </row>
    <row r="25" spans="1:11" x14ac:dyDescent="0.2">
      <c r="A25" s="2"/>
      <c r="B25" s="30" t="s">
        <v>6</v>
      </c>
      <c r="C25" s="14"/>
      <c r="D25" s="66"/>
      <c r="E25" s="46"/>
      <c r="F25" s="47"/>
      <c r="I25" s="47"/>
      <c r="J25" s="2"/>
      <c r="K25" s="2"/>
    </row>
    <row r="26" spans="1:11" x14ac:dyDescent="0.2">
      <c r="A26" s="2"/>
      <c r="B26" s="21"/>
      <c r="C26" s="18"/>
      <c r="D26" s="4" t="s">
        <v>63</v>
      </c>
      <c r="E26" s="7">
        <f>(D23+D24+D25)/3</f>
        <v>0</v>
      </c>
      <c r="F26" s="2"/>
      <c r="I26" s="2"/>
      <c r="J26" s="2"/>
      <c r="K26" s="2"/>
    </row>
    <row r="27" spans="1:11" x14ac:dyDescent="0.2">
      <c r="A27" s="10"/>
      <c r="B27" s="22"/>
      <c r="C27" s="18"/>
      <c r="D27" s="19"/>
      <c r="E27" s="19"/>
      <c r="F27" s="23"/>
      <c r="G27" s="19"/>
      <c r="H27" s="19"/>
      <c r="I27" s="19"/>
      <c r="J27" s="24"/>
      <c r="K27" s="20"/>
    </row>
    <row r="28" spans="1:11" ht="21" customHeight="1" x14ac:dyDescent="0.2">
      <c r="A28" s="85" t="s">
        <v>36</v>
      </c>
      <c r="B28" s="85"/>
      <c r="C28" s="85"/>
      <c r="D28" s="15" t="s">
        <v>74</v>
      </c>
      <c r="E28" s="15" t="s">
        <v>75</v>
      </c>
      <c r="G28" s="15"/>
      <c r="H28" s="15"/>
      <c r="I28" s="15"/>
      <c r="J28" s="15"/>
      <c r="K28" s="16"/>
    </row>
    <row r="29" spans="1:11" ht="32" x14ac:dyDescent="0.2">
      <c r="A29" s="2"/>
      <c r="B29" s="6" t="s">
        <v>50</v>
      </c>
      <c r="C29" s="2"/>
      <c r="D29" s="39"/>
      <c r="E29" s="13">
        <f>D29*1.21</f>
        <v>0</v>
      </c>
      <c r="G29" s="2"/>
      <c r="H29" s="2"/>
      <c r="I29" s="2"/>
      <c r="J29" s="13"/>
      <c r="K29" s="2"/>
    </row>
    <row r="30" spans="1:11" ht="32" x14ac:dyDescent="0.2">
      <c r="A30" s="2"/>
      <c r="B30" s="6" t="s">
        <v>54</v>
      </c>
      <c r="C30" s="2"/>
      <c r="D30" s="39"/>
      <c r="E30" s="13">
        <f>D30*1.21</f>
        <v>0</v>
      </c>
      <c r="G30" s="2"/>
      <c r="H30" s="2"/>
      <c r="I30" s="2"/>
      <c r="J30" s="13"/>
      <c r="K30" s="2"/>
    </row>
    <row r="31" spans="1:11" ht="32" x14ac:dyDescent="0.2">
      <c r="A31" s="2"/>
      <c r="B31" s="6" t="s">
        <v>55</v>
      </c>
      <c r="C31" s="2"/>
      <c r="D31" s="39"/>
      <c r="E31" s="13">
        <f>D31*1.21</f>
        <v>0</v>
      </c>
      <c r="G31" s="2"/>
      <c r="H31" s="2"/>
      <c r="I31" s="2"/>
      <c r="J31" s="13"/>
      <c r="K31" s="2"/>
    </row>
    <row r="32" spans="1:11" ht="16" x14ac:dyDescent="0.2">
      <c r="A32" s="2"/>
      <c r="B32" s="25"/>
      <c r="C32" s="19"/>
      <c r="D32" s="28" t="s">
        <v>64</v>
      </c>
      <c r="E32" s="44">
        <f>SUM(E29:E31)/3</f>
        <v>0</v>
      </c>
      <c r="G32" s="2"/>
      <c r="H32" s="2"/>
      <c r="I32" s="2"/>
      <c r="J32" s="13"/>
      <c r="K32" s="2"/>
    </row>
    <row r="33" spans="1:11" ht="16" x14ac:dyDescent="0.2">
      <c r="A33" s="84" t="s">
        <v>41</v>
      </c>
      <c r="B33" s="85"/>
      <c r="C33" s="86"/>
      <c r="D33" s="2"/>
      <c r="E33" s="2"/>
      <c r="F33" s="4"/>
      <c r="G33" s="2"/>
      <c r="H33" s="2"/>
      <c r="I33" s="2"/>
      <c r="J33" s="7"/>
      <c r="K33" s="2"/>
    </row>
    <row r="34" spans="1:11" x14ac:dyDescent="0.2">
      <c r="A34" s="2"/>
      <c r="B34" s="2"/>
      <c r="C34" s="2"/>
      <c r="D34" s="4" t="s">
        <v>0</v>
      </c>
      <c r="E34" s="2"/>
      <c r="G34" s="2"/>
      <c r="H34" s="2"/>
      <c r="I34" s="2"/>
      <c r="J34" s="7"/>
      <c r="K34" s="2"/>
    </row>
    <row r="35" spans="1:11" ht="16" x14ac:dyDescent="0.2">
      <c r="A35" s="9"/>
      <c r="B35" s="2" t="s">
        <v>51</v>
      </c>
      <c r="C35" s="2"/>
      <c r="D35" s="65"/>
      <c r="E35" s="2"/>
      <c r="G35" s="2"/>
      <c r="H35" s="2"/>
      <c r="I35" s="2"/>
      <c r="K35" s="2"/>
    </row>
    <row r="36" spans="1:11" x14ac:dyDescent="0.2">
      <c r="A36" s="2"/>
      <c r="B36" s="2" t="s">
        <v>56</v>
      </c>
      <c r="C36" s="2"/>
      <c r="D36" s="65"/>
      <c r="E36" s="2"/>
      <c r="G36" s="2"/>
      <c r="H36" s="2"/>
      <c r="I36" s="2"/>
      <c r="K36" s="2"/>
    </row>
    <row r="37" spans="1:11" x14ac:dyDescent="0.2">
      <c r="A37" s="2"/>
      <c r="B37" s="2" t="s">
        <v>57</v>
      </c>
      <c r="C37" s="2"/>
      <c r="D37" s="65"/>
      <c r="E37" s="2"/>
      <c r="G37" s="2"/>
      <c r="H37" s="2"/>
      <c r="I37" s="2"/>
      <c r="J37" s="2"/>
      <c r="K37" s="2"/>
    </row>
    <row r="38" spans="1:11" ht="16" x14ac:dyDescent="0.2">
      <c r="A38" s="2"/>
      <c r="B38" s="10"/>
      <c r="C38" s="19"/>
      <c r="D38" s="28" t="s">
        <v>65</v>
      </c>
      <c r="E38" s="2">
        <f>SUM(D35:D37)/3</f>
        <v>0</v>
      </c>
      <c r="G38" s="2"/>
      <c r="H38" s="2"/>
      <c r="I38" s="2"/>
      <c r="J38" s="2"/>
      <c r="K38" s="2"/>
    </row>
    <row r="39" spans="1:11" ht="16" x14ac:dyDescent="0.2">
      <c r="A39" s="2"/>
      <c r="B39" s="84" t="s">
        <v>42</v>
      </c>
      <c r="C39" s="85"/>
      <c r="D39" s="2"/>
      <c r="E39" s="4" t="s">
        <v>76</v>
      </c>
      <c r="F39" s="4" t="s">
        <v>79</v>
      </c>
      <c r="H39" s="2"/>
      <c r="I39" s="2"/>
      <c r="J39" s="2"/>
      <c r="K39" s="2"/>
    </row>
    <row r="40" spans="1:11" ht="128" x14ac:dyDescent="0.2">
      <c r="A40" s="2"/>
      <c r="B40" s="6" t="s">
        <v>49</v>
      </c>
      <c r="C40" s="2"/>
      <c r="D40" s="17" t="s">
        <v>10</v>
      </c>
      <c r="E40" s="39">
        <v>0</v>
      </c>
      <c r="F40" s="43">
        <f>E40*1.21</f>
        <v>0</v>
      </c>
      <c r="G40" s="2"/>
      <c r="I40" s="2"/>
      <c r="J40" s="2"/>
      <c r="K40" s="2"/>
    </row>
    <row r="41" spans="1:11" ht="16" x14ac:dyDescent="0.2">
      <c r="A41" s="2"/>
      <c r="B41" s="30" t="s">
        <v>9</v>
      </c>
      <c r="C41" s="27"/>
      <c r="D41" s="8" t="s">
        <v>12</v>
      </c>
      <c r="E41" s="39">
        <v>0</v>
      </c>
      <c r="F41" s="43">
        <f>E41*12*4*1.21</f>
        <v>0</v>
      </c>
      <c r="G41" s="4" t="s">
        <v>77</v>
      </c>
      <c r="I41" s="2"/>
      <c r="J41" s="2"/>
      <c r="K41" s="2"/>
    </row>
    <row r="42" spans="1:11" x14ac:dyDescent="0.2">
      <c r="A42" s="2"/>
      <c r="B42" s="2" t="s">
        <v>11</v>
      </c>
      <c r="C42" s="2"/>
      <c r="D42" s="8" t="s">
        <v>12</v>
      </c>
      <c r="E42" s="39">
        <v>0</v>
      </c>
      <c r="F42" s="43">
        <f>E42*12*4*1.21</f>
        <v>0</v>
      </c>
      <c r="G42" s="4" t="s">
        <v>77</v>
      </c>
      <c r="I42" s="2"/>
      <c r="J42" s="2"/>
      <c r="K42" s="2"/>
    </row>
    <row r="43" spans="1:11" ht="30" customHeight="1" x14ac:dyDescent="0.2">
      <c r="A43" s="4"/>
      <c r="B43" s="6" t="s">
        <v>14</v>
      </c>
      <c r="C43" s="2"/>
      <c r="D43" s="17" t="s">
        <v>1</v>
      </c>
      <c r="E43" s="39">
        <v>0</v>
      </c>
      <c r="F43" s="43">
        <f>E43*1.21</f>
        <v>0</v>
      </c>
      <c r="G43" s="2"/>
      <c r="I43" s="2"/>
      <c r="J43" s="13"/>
      <c r="K43" s="2"/>
    </row>
    <row r="44" spans="1:11" ht="36" customHeight="1" x14ac:dyDescent="0.2">
      <c r="A44" s="4"/>
      <c r="B44" s="6" t="s">
        <v>13</v>
      </c>
      <c r="C44" s="2"/>
      <c r="D44" s="17" t="s">
        <v>1</v>
      </c>
      <c r="E44" s="39">
        <v>0</v>
      </c>
      <c r="F44" s="72">
        <f>E44*1.21</f>
        <v>0</v>
      </c>
      <c r="G44" s="2"/>
      <c r="I44" s="2"/>
      <c r="J44" s="13"/>
      <c r="K44" s="2"/>
    </row>
    <row r="45" spans="1:11" ht="61" customHeight="1" x14ac:dyDescent="0.25">
      <c r="A45" s="3"/>
      <c r="B45" s="6" t="s">
        <v>37</v>
      </c>
      <c r="C45" s="2"/>
      <c r="D45" s="17" t="s">
        <v>1</v>
      </c>
      <c r="E45" s="39">
        <v>0</v>
      </c>
      <c r="F45" s="73">
        <f>E45*1.21</f>
        <v>0</v>
      </c>
      <c r="G45" s="2"/>
      <c r="I45" s="2"/>
      <c r="J45" s="2"/>
      <c r="K45" s="2"/>
    </row>
    <row r="46" spans="1:11" ht="16" x14ac:dyDescent="0.2">
      <c r="A46" s="10"/>
      <c r="B46" s="6" t="s">
        <v>43</v>
      </c>
      <c r="C46" s="2"/>
      <c r="D46" s="8" t="s">
        <v>16</v>
      </c>
      <c r="E46" s="39">
        <v>0</v>
      </c>
      <c r="F46" s="44">
        <f>E46*4*1.21</f>
        <v>0</v>
      </c>
      <c r="G46" s="4" t="s">
        <v>77</v>
      </c>
      <c r="I46" s="2"/>
      <c r="J46" s="2"/>
      <c r="K46" s="2"/>
    </row>
    <row r="47" spans="1:11" ht="16" x14ac:dyDescent="0.2">
      <c r="A47" s="10"/>
      <c r="B47" s="6" t="s">
        <v>44</v>
      </c>
      <c r="C47" s="2"/>
      <c r="D47" s="8" t="s">
        <v>16</v>
      </c>
      <c r="E47" s="39">
        <v>0</v>
      </c>
      <c r="F47" s="44">
        <f>E47*4*1.21</f>
        <v>0</v>
      </c>
      <c r="G47" s="4" t="s">
        <v>77</v>
      </c>
      <c r="I47" s="2"/>
      <c r="J47" s="2"/>
      <c r="K47" s="2"/>
    </row>
    <row r="48" spans="1:11" ht="32" x14ac:dyDescent="0.2">
      <c r="A48" s="2"/>
      <c r="B48" s="6" t="s">
        <v>34</v>
      </c>
      <c r="C48" s="2"/>
      <c r="D48" s="17" t="s">
        <v>35</v>
      </c>
      <c r="E48" s="39">
        <v>0</v>
      </c>
      <c r="F48" s="44">
        <f>E48*1.21</f>
        <v>0</v>
      </c>
      <c r="G48" s="28" t="s">
        <v>78</v>
      </c>
      <c r="I48" s="2"/>
      <c r="J48" s="2"/>
      <c r="K48" s="2"/>
    </row>
    <row r="49" spans="1:14" x14ac:dyDescent="0.2">
      <c r="B49" s="31" t="s">
        <v>15</v>
      </c>
      <c r="M49" s="67"/>
      <c r="N49" s="68"/>
    </row>
    <row r="50" spans="1:14" x14ac:dyDescent="0.2">
      <c r="M50" s="67"/>
      <c r="N50" s="67"/>
    </row>
    <row r="51" spans="1:14" ht="19" x14ac:dyDescent="0.25">
      <c r="A51" s="80" t="s">
        <v>66</v>
      </c>
      <c r="B51" s="80"/>
      <c r="F51" s="42" t="s">
        <v>81</v>
      </c>
      <c r="M51" s="67"/>
      <c r="N51" s="68"/>
    </row>
    <row r="52" spans="1:14" ht="48" x14ac:dyDescent="0.2">
      <c r="B52" s="69" t="s">
        <v>68</v>
      </c>
      <c r="D52" t="s">
        <v>80</v>
      </c>
      <c r="E52" s="39">
        <v>0</v>
      </c>
      <c r="F52" s="73">
        <f>E52*1.21</f>
        <v>0</v>
      </c>
      <c r="M52" s="67"/>
      <c r="N52" s="67"/>
    </row>
    <row r="53" spans="1:14" ht="48" x14ac:dyDescent="0.2">
      <c r="B53" s="69" t="s">
        <v>67</v>
      </c>
      <c r="D53" t="s">
        <v>80</v>
      </c>
      <c r="E53" s="39">
        <v>0</v>
      </c>
      <c r="F53" s="73">
        <f>E53*1.21</f>
        <v>0</v>
      </c>
      <c r="M53" s="67"/>
      <c r="N53" s="68"/>
    </row>
    <row r="54" spans="1:14" x14ac:dyDescent="0.2">
      <c r="B54" t="s">
        <v>88</v>
      </c>
      <c r="D54" t="s">
        <v>91</v>
      </c>
      <c r="E54" s="39">
        <v>0</v>
      </c>
      <c r="F54" s="73">
        <f t="shared" ref="F54:F56" si="0">E54*1.21</f>
        <v>0</v>
      </c>
      <c r="M54" s="67"/>
      <c r="N54" s="67"/>
    </row>
    <row r="55" spans="1:14" x14ac:dyDescent="0.2">
      <c r="B55" t="s">
        <v>89</v>
      </c>
      <c r="D55" t="s">
        <v>91</v>
      </c>
      <c r="E55" s="39">
        <v>0</v>
      </c>
      <c r="F55" s="73">
        <f t="shared" si="0"/>
        <v>0</v>
      </c>
      <c r="M55" s="67"/>
      <c r="N55" s="68"/>
    </row>
    <row r="56" spans="1:14" x14ac:dyDescent="0.2">
      <c r="B56" t="s">
        <v>90</v>
      </c>
      <c r="D56" t="s">
        <v>91</v>
      </c>
      <c r="E56" s="39">
        <v>0</v>
      </c>
      <c r="F56" s="73">
        <f t="shared" si="0"/>
        <v>0</v>
      </c>
      <c r="M56" s="67"/>
      <c r="N56" s="68"/>
    </row>
    <row r="57" spans="1:14" x14ac:dyDescent="0.2">
      <c r="M57" s="67"/>
      <c r="N57" s="68"/>
    </row>
  </sheetData>
  <sheetProtection algorithmName="SHA-512" hashValue="a03hPzzyzhB0w4T9lsl6TI5vSLToaqv0i1Iw5tF4SkDT15KCTdL3XXAHcWfc6zfDUnmh8ElBuBepfcJBG8tqBg==" saltValue="O27yDzLQrqXCBiTLxxF0oA==" spinCount="100000" sheet="1" formatColumns="0" formatRows="0"/>
  <mergeCells count="7">
    <mergeCell ref="A51:B51"/>
    <mergeCell ref="A14:C14"/>
    <mergeCell ref="A22:C22"/>
    <mergeCell ref="B39:C39"/>
    <mergeCell ref="A11:C11"/>
    <mergeCell ref="A28:C28"/>
    <mergeCell ref="A33:C33"/>
  </mergeCells>
  <dataValidations count="19">
    <dataValidation type="decimal" allowBlank="1" showInputMessage="1" showErrorMessage="1" sqref="J16:J18" xr:uid="{9FDFC26B-C5AC-A740-921F-77FDC0A7ABAE}">
      <formula1>1</formula1>
      <formula2>8</formula2>
    </dataValidation>
    <dataValidation type="decimal" allowBlank="1" showInputMessage="1" showErrorMessage="1" sqref="E45 D29:D31" xr:uid="{C9F704D2-222C-8A44-B475-219E12070A75}">
      <formula1>3.95</formula1>
      <formula2>11.85</formula2>
    </dataValidation>
    <dataValidation type="whole" allowBlank="1" showInputMessage="1" showErrorMessage="1" sqref="D35" xr:uid="{73B526E8-4521-3F43-9789-C0359AAC796F}">
      <formula1>1</formula1>
      <formula2>3</formula2>
    </dataValidation>
    <dataValidation type="whole" allowBlank="1" showInputMessage="1" showErrorMessage="1" sqref="D36" xr:uid="{043ADA1D-99B4-6843-BCA7-1C0D40BA9FA9}">
      <formula1>3</formula1>
      <formula2>5</formula2>
    </dataValidation>
    <dataValidation type="whole" allowBlank="1" showInputMessage="1" showErrorMessage="1" sqref="D37" xr:uid="{AF90EB78-F081-2740-A164-3429D9C70EA5}">
      <formula1>5</formula1>
      <formula2>15</formula2>
    </dataValidation>
    <dataValidation type="decimal" allowBlank="1" showInputMessage="1" showErrorMessage="1" sqref="F9" xr:uid="{A8A13FF8-1E2A-E941-BAFD-D8003B3486A0}">
      <formula1>110000</formula1>
      <formula2>150000</formula2>
    </dataValidation>
    <dataValidation type="decimal" allowBlank="1" showInputMessage="1" showErrorMessage="1" sqref="E12" xr:uid="{127B000B-A683-9B4D-82DC-C6029DE17631}">
      <formula1>2</formula1>
      <formula2>10</formula2>
    </dataValidation>
    <dataValidation type="decimal" allowBlank="1" showInputMessage="1" showErrorMessage="1" sqref="D23:D25" xr:uid="{34CD94FA-22E7-A64A-BF95-844FA252B77A}">
      <formula1>1</formula1>
      <formula2>15</formula2>
    </dataValidation>
    <dataValidation type="decimal" allowBlank="1" showInputMessage="1" showErrorMessage="1" sqref="E40" xr:uid="{43A1DDFB-0A22-7B4A-B690-82A5AA695406}">
      <formula1>790</formula1>
      <formula2>5925</formula2>
    </dataValidation>
    <dataValidation type="decimal" allowBlank="1" showInputMessage="1" showErrorMessage="1" sqref="E46" xr:uid="{768A0490-AB3B-7E46-B1E2-B1FD9F4CBC2F}">
      <formula1>49.375</formula1>
      <formula2>59.25</formula2>
    </dataValidation>
    <dataValidation type="decimal" allowBlank="1" showInputMessage="1" showErrorMessage="1" sqref="E47" xr:uid="{1E9110A0-F544-7642-BC76-E1317372D343}">
      <formula1>29.625</formula1>
      <formula2>39.5</formula2>
    </dataValidation>
    <dataValidation type="decimal" allowBlank="1" showInputMessage="1" showErrorMessage="1" sqref="E48" xr:uid="{457ECE75-325C-D342-A6A3-0111A13721E8}">
      <formula1>24.6875</formula1>
      <formula2>34.5625</formula2>
    </dataValidation>
    <dataValidation type="decimal" allowBlank="1" showInputMessage="1" showErrorMessage="1" sqref="D16:E18" xr:uid="{3AA6A6B3-3558-7049-8B7A-F26276C6AB0C}">
      <formula1>1</formula1>
      <formula2>5</formula2>
    </dataValidation>
    <dataValidation type="decimal" allowBlank="1" showInputMessage="1" showErrorMessage="1" sqref="E52" xr:uid="{150FAAE4-A3F1-6C46-BCF0-066CED9526DC}">
      <formula1>5</formula1>
      <formula2>10</formula2>
    </dataValidation>
    <dataValidation type="decimal" allowBlank="1" showInputMessage="1" showErrorMessage="1" sqref="D12" xr:uid="{0A018CFF-BE3C-5747-8A17-48A77190A7E3}">
      <formula1>1.58</formula1>
      <formula2>7.9</formula2>
    </dataValidation>
    <dataValidation type="decimal" allowBlank="1" showInputMessage="1" showErrorMessage="1" sqref="I23:I25 F23:F25" xr:uid="{BCDF7358-36E2-2143-BF8E-35DD56E297A6}">
      <formula1>4</formula1>
      <formula2>15</formula2>
    </dataValidation>
    <dataValidation type="decimal" allowBlank="1" showInputMessage="1" showErrorMessage="1" sqref="E41:E42" xr:uid="{7CE7DFC9-4513-7840-B448-9C9CFC6A9B13}">
      <formula1>0</formula1>
      <formula2>197.5</formula2>
    </dataValidation>
    <dataValidation type="decimal" allowBlank="1" showInputMessage="1" showErrorMessage="1" sqref="E43:E44" xr:uid="{4A39A0A7-792D-4847-BC02-859F8B6DCBD3}">
      <formula1>1.975</formula1>
      <formula2>7.9</formula2>
    </dataValidation>
    <dataValidation type="decimal" allowBlank="1" showInputMessage="1" showErrorMessage="1" sqref="E53:E56" xr:uid="{29B5E53C-5377-9847-B5F1-CB16CEC0720E}">
      <formula1>2</formula1>
      <formula2>7.5</formula2>
    </dataValidation>
  </dataValidations>
  <pageMargins left="0.70866141732283472" right="0.70866141732283472" top="0.74803149606299213" bottom="0.74803149606299213" header="0.31496062992125984" footer="0.31496062992125984"/>
  <pageSetup paperSize="9"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E7794-EE98-6241-811D-FD53E8E2F1F9}">
  <dimension ref="A1:D59"/>
  <sheetViews>
    <sheetView topLeftCell="A13" zoomScale="157" workbookViewId="0">
      <selection activeCell="B43" sqref="B43"/>
    </sheetView>
  </sheetViews>
  <sheetFormatPr baseColWidth="10" defaultRowHeight="16" x14ac:dyDescent="0.2"/>
  <cols>
    <col min="1" max="1" width="48" style="53" customWidth="1"/>
    <col min="2" max="3" width="50.1640625" style="53" customWidth="1"/>
    <col min="4" max="4" width="28.1640625" style="53" customWidth="1"/>
    <col min="5" max="16384" width="10.83203125" style="53"/>
  </cols>
  <sheetData>
    <row r="1" spans="1:4" ht="19" x14ac:dyDescent="0.25">
      <c r="A1" s="49" t="s">
        <v>45</v>
      </c>
      <c r="B1" s="50"/>
      <c r="C1" s="51"/>
      <c r="D1" s="52"/>
    </row>
    <row r="2" spans="1:4" x14ac:dyDescent="0.2">
      <c r="A2" s="54"/>
      <c r="B2" s="54"/>
      <c r="C2" s="54"/>
      <c r="D2" s="54"/>
    </row>
    <row r="3" spans="1:4" x14ac:dyDescent="0.2">
      <c r="A3" s="55" t="s">
        <v>46</v>
      </c>
      <c r="B3" s="55" t="s">
        <v>47</v>
      </c>
      <c r="C3" s="55" t="s">
        <v>82</v>
      </c>
      <c r="D3" s="55" t="s">
        <v>83</v>
      </c>
    </row>
    <row r="4" spans="1:4" x14ac:dyDescent="0.2">
      <c r="A4" s="56"/>
      <c r="B4" s="57"/>
      <c r="C4" s="58">
        <v>0</v>
      </c>
      <c r="D4" s="74">
        <f>C4*1.21</f>
        <v>0</v>
      </c>
    </row>
    <row r="5" spans="1:4" x14ac:dyDescent="0.2">
      <c r="A5" s="59"/>
      <c r="B5" s="60"/>
      <c r="C5" s="58">
        <v>0</v>
      </c>
      <c r="D5" s="74">
        <f t="shared" ref="D5:D57" si="0">C5*1.21</f>
        <v>0</v>
      </c>
    </row>
    <row r="6" spans="1:4" x14ac:dyDescent="0.2">
      <c r="A6" s="59"/>
      <c r="B6" s="60"/>
      <c r="C6" s="58">
        <v>0</v>
      </c>
      <c r="D6" s="74">
        <f t="shared" si="0"/>
        <v>0</v>
      </c>
    </row>
    <row r="7" spans="1:4" x14ac:dyDescent="0.2">
      <c r="A7" s="59"/>
      <c r="B7" s="60"/>
      <c r="C7" s="58">
        <v>0</v>
      </c>
      <c r="D7" s="74">
        <f t="shared" si="0"/>
        <v>0</v>
      </c>
    </row>
    <row r="8" spans="1:4" x14ac:dyDescent="0.2">
      <c r="A8" s="59"/>
      <c r="B8" s="60"/>
      <c r="C8" s="58">
        <v>0</v>
      </c>
      <c r="D8" s="74">
        <f t="shared" si="0"/>
        <v>0</v>
      </c>
    </row>
    <row r="9" spans="1:4" x14ac:dyDescent="0.2">
      <c r="A9" s="59"/>
      <c r="B9" s="60"/>
      <c r="C9" s="58">
        <v>0</v>
      </c>
      <c r="D9" s="74">
        <f t="shared" si="0"/>
        <v>0</v>
      </c>
    </row>
    <row r="10" spans="1:4" x14ac:dyDescent="0.2">
      <c r="A10" s="59"/>
      <c r="B10" s="60"/>
      <c r="C10" s="58">
        <v>0</v>
      </c>
      <c r="D10" s="74">
        <f t="shared" si="0"/>
        <v>0</v>
      </c>
    </row>
    <row r="11" spans="1:4" x14ac:dyDescent="0.2">
      <c r="A11" s="59"/>
      <c r="B11" s="60"/>
      <c r="C11" s="58">
        <v>0</v>
      </c>
      <c r="D11" s="74">
        <f t="shared" si="0"/>
        <v>0</v>
      </c>
    </row>
    <row r="12" spans="1:4" x14ac:dyDescent="0.2">
      <c r="A12" s="59"/>
      <c r="B12" s="60"/>
      <c r="C12" s="58">
        <v>0</v>
      </c>
      <c r="D12" s="74">
        <f t="shared" si="0"/>
        <v>0</v>
      </c>
    </row>
    <row r="13" spans="1:4" x14ac:dyDescent="0.2">
      <c r="A13" s="59"/>
      <c r="B13" s="60"/>
      <c r="C13" s="58">
        <v>0</v>
      </c>
      <c r="D13" s="74">
        <f t="shared" si="0"/>
        <v>0</v>
      </c>
    </row>
    <row r="14" spans="1:4" x14ac:dyDescent="0.2">
      <c r="A14" s="59"/>
      <c r="B14" s="60"/>
      <c r="C14" s="58">
        <v>0</v>
      </c>
      <c r="D14" s="74">
        <f t="shared" si="0"/>
        <v>0</v>
      </c>
    </row>
    <row r="15" spans="1:4" x14ac:dyDescent="0.2">
      <c r="A15" s="59"/>
      <c r="B15" s="60"/>
      <c r="C15" s="58">
        <v>0</v>
      </c>
      <c r="D15" s="74">
        <f t="shared" si="0"/>
        <v>0</v>
      </c>
    </row>
    <row r="16" spans="1:4" x14ac:dyDescent="0.2">
      <c r="A16" s="59"/>
      <c r="B16" s="60"/>
      <c r="C16" s="58">
        <v>0</v>
      </c>
      <c r="D16" s="74">
        <f t="shared" si="0"/>
        <v>0</v>
      </c>
    </row>
    <row r="17" spans="1:4" x14ac:dyDescent="0.2">
      <c r="A17" s="59"/>
      <c r="B17" s="60"/>
      <c r="C17" s="58">
        <v>0</v>
      </c>
      <c r="D17" s="74">
        <f t="shared" si="0"/>
        <v>0</v>
      </c>
    </row>
    <row r="18" spans="1:4" x14ac:dyDescent="0.2">
      <c r="A18" s="59"/>
      <c r="B18" s="60"/>
      <c r="C18" s="58">
        <v>0</v>
      </c>
      <c r="D18" s="74">
        <f t="shared" si="0"/>
        <v>0</v>
      </c>
    </row>
    <row r="19" spans="1:4" x14ac:dyDescent="0.2">
      <c r="A19" s="59"/>
      <c r="B19" s="60"/>
      <c r="C19" s="58">
        <v>0</v>
      </c>
      <c r="D19" s="74">
        <f t="shared" si="0"/>
        <v>0</v>
      </c>
    </row>
    <row r="20" spans="1:4" x14ac:dyDescent="0.2">
      <c r="A20" s="59"/>
      <c r="B20" s="60"/>
      <c r="C20" s="58">
        <v>0</v>
      </c>
      <c r="D20" s="74">
        <f t="shared" si="0"/>
        <v>0</v>
      </c>
    </row>
    <row r="21" spans="1:4" x14ac:dyDescent="0.2">
      <c r="A21" s="59"/>
      <c r="B21" s="60"/>
      <c r="C21" s="58">
        <v>0</v>
      </c>
      <c r="D21" s="74">
        <f t="shared" si="0"/>
        <v>0</v>
      </c>
    </row>
    <row r="22" spans="1:4" x14ac:dyDescent="0.2">
      <c r="A22" s="59"/>
      <c r="B22" s="60"/>
      <c r="C22" s="58">
        <v>0</v>
      </c>
      <c r="D22" s="74">
        <f t="shared" si="0"/>
        <v>0</v>
      </c>
    </row>
    <row r="23" spans="1:4" x14ac:dyDescent="0.2">
      <c r="A23" s="59"/>
      <c r="B23" s="60"/>
      <c r="C23" s="58">
        <v>0</v>
      </c>
      <c r="D23" s="74">
        <f t="shared" si="0"/>
        <v>0</v>
      </c>
    </row>
    <row r="24" spans="1:4" x14ac:dyDescent="0.2">
      <c r="A24" s="59"/>
      <c r="B24" s="60"/>
      <c r="C24" s="58">
        <v>0</v>
      </c>
      <c r="D24" s="74">
        <f t="shared" si="0"/>
        <v>0</v>
      </c>
    </row>
    <row r="25" spans="1:4" x14ac:dyDescent="0.2">
      <c r="A25" s="59"/>
      <c r="B25" s="60"/>
      <c r="C25" s="58">
        <v>0</v>
      </c>
      <c r="D25" s="74">
        <f t="shared" si="0"/>
        <v>0</v>
      </c>
    </row>
    <row r="26" spans="1:4" x14ac:dyDescent="0.2">
      <c r="A26" s="59"/>
      <c r="B26" s="60"/>
      <c r="C26" s="58">
        <v>0</v>
      </c>
      <c r="D26" s="74">
        <f t="shared" si="0"/>
        <v>0</v>
      </c>
    </row>
    <row r="27" spans="1:4" x14ac:dyDescent="0.2">
      <c r="A27" s="59"/>
      <c r="B27" s="60"/>
      <c r="C27" s="58">
        <v>0</v>
      </c>
      <c r="D27" s="74">
        <f t="shared" si="0"/>
        <v>0</v>
      </c>
    </row>
    <row r="28" spans="1:4" x14ac:dyDescent="0.2">
      <c r="A28" s="59"/>
      <c r="B28" s="60"/>
      <c r="C28" s="58">
        <v>0</v>
      </c>
      <c r="D28" s="74">
        <f t="shared" si="0"/>
        <v>0</v>
      </c>
    </row>
    <row r="29" spans="1:4" x14ac:dyDescent="0.2">
      <c r="A29" s="59"/>
      <c r="B29" s="60"/>
      <c r="C29" s="58">
        <v>0</v>
      </c>
      <c r="D29" s="74">
        <f t="shared" si="0"/>
        <v>0</v>
      </c>
    </row>
    <row r="30" spans="1:4" x14ac:dyDescent="0.2">
      <c r="A30" s="59"/>
      <c r="B30" s="60"/>
      <c r="C30" s="58">
        <v>0</v>
      </c>
      <c r="D30" s="74">
        <f t="shared" si="0"/>
        <v>0</v>
      </c>
    </row>
    <row r="31" spans="1:4" x14ac:dyDescent="0.2">
      <c r="A31" s="59"/>
      <c r="B31" s="60"/>
      <c r="C31" s="58">
        <v>0</v>
      </c>
      <c r="D31" s="74">
        <f t="shared" si="0"/>
        <v>0</v>
      </c>
    </row>
    <row r="32" spans="1:4" x14ac:dyDescent="0.2">
      <c r="A32" s="59"/>
      <c r="B32" s="60"/>
      <c r="C32" s="58">
        <v>0</v>
      </c>
      <c r="D32" s="74">
        <f t="shared" si="0"/>
        <v>0</v>
      </c>
    </row>
    <row r="33" spans="1:4" x14ac:dyDescent="0.2">
      <c r="A33" s="59"/>
      <c r="B33" s="60"/>
      <c r="C33" s="58">
        <v>0</v>
      </c>
      <c r="D33" s="74">
        <f t="shared" si="0"/>
        <v>0</v>
      </c>
    </row>
    <row r="34" spans="1:4" x14ac:dyDescent="0.2">
      <c r="A34" s="59"/>
      <c r="B34" s="60"/>
      <c r="C34" s="58">
        <v>0</v>
      </c>
      <c r="D34" s="74">
        <f t="shared" si="0"/>
        <v>0</v>
      </c>
    </row>
    <row r="35" spans="1:4" x14ac:dyDescent="0.2">
      <c r="A35" s="59"/>
      <c r="B35" s="60"/>
      <c r="C35" s="58">
        <v>0</v>
      </c>
      <c r="D35" s="74">
        <f t="shared" si="0"/>
        <v>0</v>
      </c>
    </row>
    <row r="36" spans="1:4" x14ac:dyDescent="0.2">
      <c r="A36" s="59"/>
      <c r="B36" s="60"/>
      <c r="C36" s="58">
        <v>0</v>
      </c>
      <c r="D36" s="74">
        <f t="shared" si="0"/>
        <v>0</v>
      </c>
    </row>
    <row r="37" spans="1:4" x14ac:dyDescent="0.2">
      <c r="A37" s="59"/>
      <c r="B37" s="60"/>
      <c r="C37" s="58">
        <v>0</v>
      </c>
      <c r="D37" s="74">
        <f t="shared" si="0"/>
        <v>0</v>
      </c>
    </row>
    <row r="38" spans="1:4" x14ac:dyDescent="0.2">
      <c r="A38" s="59"/>
      <c r="B38" s="60"/>
      <c r="C38" s="58">
        <v>0</v>
      </c>
      <c r="D38" s="74">
        <f t="shared" si="0"/>
        <v>0</v>
      </c>
    </row>
    <row r="39" spans="1:4" x14ac:dyDescent="0.2">
      <c r="A39" s="59"/>
      <c r="B39" s="60"/>
      <c r="C39" s="58">
        <v>0</v>
      </c>
      <c r="D39" s="74">
        <f t="shared" si="0"/>
        <v>0</v>
      </c>
    </row>
    <row r="40" spans="1:4" x14ac:dyDescent="0.2">
      <c r="A40" s="59"/>
      <c r="B40" s="60"/>
      <c r="C40" s="58">
        <v>0</v>
      </c>
      <c r="D40" s="74">
        <f t="shared" si="0"/>
        <v>0</v>
      </c>
    </row>
    <row r="41" spans="1:4" x14ac:dyDescent="0.2">
      <c r="A41" s="59"/>
      <c r="B41" s="60"/>
      <c r="C41" s="58">
        <v>0</v>
      </c>
      <c r="D41" s="74">
        <f t="shared" si="0"/>
        <v>0</v>
      </c>
    </row>
    <row r="42" spans="1:4" x14ac:dyDescent="0.2">
      <c r="A42" s="59"/>
      <c r="B42" s="60"/>
      <c r="C42" s="58">
        <v>0</v>
      </c>
      <c r="D42" s="74">
        <f t="shared" si="0"/>
        <v>0</v>
      </c>
    </row>
    <row r="43" spans="1:4" x14ac:dyDescent="0.2">
      <c r="A43" s="59"/>
      <c r="B43" s="60"/>
      <c r="C43" s="58">
        <v>0</v>
      </c>
      <c r="D43" s="74">
        <f t="shared" si="0"/>
        <v>0</v>
      </c>
    </row>
    <row r="44" spans="1:4" x14ac:dyDescent="0.2">
      <c r="A44" s="59"/>
      <c r="B44" s="60"/>
      <c r="C44" s="58">
        <v>0</v>
      </c>
      <c r="D44" s="74">
        <f t="shared" si="0"/>
        <v>0</v>
      </c>
    </row>
    <row r="45" spans="1:4" x14ac:dyDescent="0.2">
      <c r="A45" s="59"/>
      <c r="B45" s="60"/>
      <c r="C45" s="58">
        <v>0</v>
      </c>
      <c r="D45" s="74">
        <f t="shared" si="0"/>
        <v>0</v>
      </c>
    </row>
    <row r="46" spans="1:4" x14ac:dyDescent="0.2">
      <c r="A46" s="59"/>
      <c r="B46" s="60"/>
      <c r="C46" s="58">
        <v>0</v>
      </c>
      <c r="D46" s="74">
        <f t="shared" si="0"/>
        <v>0</v>
      </c>
    </row>
    <row r="47" spans="1:4" x14ac:dyDescent="0.2">
      <c r="A47" s="59"/>
      <c r="B47" s="60"/>
      <c r="C47" s="58">
        <v>0</v>
      </c>
      <c r="D47" s="74">
        <f t="shared" si="0"/>
        <v>0</v>
      </c>
    </row>
    <row r="48" spans="1:4" x14ac:dyDescent="0.2">
      <c r="A48" s="59"/>
      <c r="B48" s="60"/>
      <c r="C48" s="58">
        <v>0</v>
      </c>
      <c r="D48" s="74">
        <f t="shared" si="0"/>
        <v>0</v>
      </c>
    </row>
    <row r="49" spans="1:4" x14ac:dyDescent="0.2">
      <c r="A49" s="59"/>
      <c r="B49" s="60"/>
      <c r="C49" s="58">
        <v>0</v>
      </c>
      <c r="D49" s="74">
        <f t="shared" si="0"/>
        <v>0</v>
      </c>
    </row>
    <row r="50" spans="1:4" x14ac:dyDescent="0.2">
      <c r="A50" s="59"/>
      <c r="B50" s="60"/>
      <c r="C50" s="58">
        <v>0</v>
      </c>
      <c r="D50" s="74">
        <f t="shared" si="0"/>
        <v>0</v>
      </c>
    </row>
    <row r="51" spans="1:4" x14ac:dyDescent="0.2">
      <c r="A51" s="59"/>
      <c r="B51" s="60"/>
      <c r="C51" s="58">
        <v>0</v>
      </c>
      <c r="D51" s="74">
        <f t="shared" si="0"/>
        <v>0</v>
      </c>
    </row>
    <row r="52" spans="1:4" x14ac:dyDescent="0.2">
      <c r="A52" s="59"/>
      <c r="B52" s="60"/>
      <c r="C52" s="58">
        <v>0</v>
      </c>
      <c r="D52" s="74">
        <f t="shared" si="0"/>
        <v>0</v>
      </c>
    </row>
    <row r="53" spans="1:4" x14ac:dyDescent="0.2">
      <c r="A53" s="59"/>
      <c r="B53" s="60"/>
      <c r="C53" s="58">
        <v>0</v>
      </c>
      <c r="D53" s="74">
        <f t="shared" si="0"/>
        <v>0</v>
      </c>
    </row>
    <row r="54" spans="1:4" x14ac:dyDescent="0.2">
      <c r="A54" s="59"/>
      <c r="B54" s="60"/>
      <c r="C54" s="58">
        <v>0</v>
      </c>
      <c r="D54" s="74">
        <f t="shared" si="0"/>
        <v>0</v>
      </c>
    </row>
    <row r="55" spans="1:4" x14ac:dyDescent="0.2">
      <c r="A55" s="59"/>
      <c r="B55" s="60"/>
      <c r="C55" s="58">
        <v>0</v>
      </c>
      <c r="D55" s="74">
        <f t="shared" si="0"/>
        <v>0</v>
      </c>
    </row>
    <row r="56" spans="1:4" x14ac:dyDescent="0.2">
      <c r="A56" s="59"/>
      <c r="B56" s="60"/>
      <c r="C56" s="58">
        <v>0</v>
      </c>
      <c r="D56" s="74">
        <f t="shared" si="0"/>
        <v>0</v>
      </c>
    </row>
    <row r="57" spans="1:4" x14ac:dyDescent="0.2">
      <c r="A57" s="59"/>
      <c r="B57" s="60"/>
      <c r="C57" s="58">
        <v>0</v>
      </c>
      <c r="D57" s="74">
        <f t="shared" si="0"/>
        <v>0</v>
      </c>
    </row>
    <row r="58" spans="1:4" x14ac:dyDescent="0.2">
      <c r="A58" s="59"/>
      <c r="B58" s="60"/>
      <c r="C58" s="61"/>
      <c r="D58" s="61"/>
    </row>
    <row r="59" spans="1:4" ht="32" x14ac:dyDescent="0.2">
      <c r="A59" s="54"/>
      <c r="B59" s="62" t="s">
        <v>84</v>
      </c>
      <c r="C59" s="63" t="s">
        <v>48</v>
      </c>
      <c r="D59" s="64" t="str">
        <f>IF(SUM(C4:C58)=Prijzenblad!F40,"De totaalprijs komt overeen met de opgegeven prijs in het prijzenblad","De totaalprijs is nog niet gelijk aan het ingevoerde bedrag in Cel F40 in het prijzenblad")</f>
        <v>De totaalprijs komt overeen met de opgegeven prijs in het prijzenblad</v>
      </c>
    </row>
  </sheetData>
  <sheetProtection algorithmName="SHA-512" hashValue="ba7lZoKZDgYP4V7hbPxQyQD/E6sBVNCaLZb1BflsCIRhQNQoyMg2q4sHGw0s1U5UyDmHTkSFKedxuU+ha+X9DA==" saltValue="e+x6mAe8Gekbp7RLn+iYpQ==" spinCount="100000" sheet="1" formatColumns="0" formatRow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09b8364-911f-436f-986d-dbae414221a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2B6178FDC9574C953D77F3DEDC7004" ma:contentTypeVersion="8" ma:contentTypeDescription="Een nieuw document maken." ma:contentTypeScope="" ma:versionID="a416baa345dcb5dde6541cc452181213">
  <xsd:schema xmlns:xsd="http://www.w3.org/2001/XMLSchema" xmlns:xs="http://www.w3.org/2001/XMLSchema" xmlns:p="http://schemas.microsoft.com/office/2006/metadata/properties" xmlns:ns2="e09b8364-911f-436f-986d-dbae414221a3" targetNamespace="http://schemas.microsoft.com/office/2006/metadata/properties" ma:root="true" ma:fieldsID="e63a235bc7fccf70b290067e64d9236e" ns2:_="">
    <xsd:import namespace="e09b8364-911f-436f-986d-dbae414221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b8364-911f-436f-986d-dbae414221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c5b4ac6-ae1e-4ac0-975c-2b4d05d82fb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8280EE-9099-4B16-B4AC-A440DEBF89C3}">
  <ds:schemaRefs>
    <ds:schemaRef ds:uri="http://schemas.microsoft.com/sharepoint/v3/contenttype/forms"/>
  </ds:schemaRefs>
</ds:datastoreItem>
</file>

<file path=customXml/itemProps2.xml><?xml version="1.0" encoding="utf-8"?>
<ds:datastoreItem xmlns:ds="http://schemas.openxmlformats.org/officeDocument/2006/customXml" ds:itemID="{F15CB1B2-BF11-42FE-A691-8FCE31EA0A64}">
  <ds:schemaRefs>
    <ds:schemaRef ds:uri="http://purl.org/dc/dcmitype/"/>
    <ds:schemaRef ds:uri="http://purl.org/dc/elements/1.1/"/>
    <ds:schemaRef ds:uri="http://schemas.microsoft.com/office/infopath/2007/PartnerControls"/>
    <ds:schemaRef ds:uri="http://purl.org/dc/terms/"/>
    <ds:schemaRef ds:uri="e09b8364-911f-436f-986d-dbae414221a3"/>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C1741157-91C2-4E2F-86CB-0427AEDC0E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b8364-911f-436f-986d-dbae41422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Prijzenblad</vt:lpstr>
      <vt:lpstr>Toelichting implementatie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Heijne den Bak</dc:creator>
  <cp:keywords/>
  <dc:description/>
  <cp:lastModifiedBy>Laurence  Arnold | Mitopics</cp:lastModifiedBy>
  <cp:revision/>
  <cp:lastPrinted>2025-03-04T10:16:05Z</cp:lastPrinted>
  <dcterms:created xsi:type="dcterms:W3CDTF">2021-01-19T07:52:37Z</dcterms:created>
  <dcterms:modified xsi:type="dcterms:W3CDTF">2026-10-19T14:46:17Z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0x0101000E2B6178FDC9574C953D77F3DEDC7004</vt:lpwstr>
  </property>
  <property fmtid="{D5CDD505-2E9C-101B-9397-08002B2CF9AE}" pid="3" name="MSIP_Label_defa4170-0d19-0005-0004-bc88714345d2_Enabled">
    <vt:lpwstr>true</vt:lpwstr>
  </property>
  <property fmtid="{D5CDD505-2E9C-101B-9397-08002B2CF9AE}" pid="4" name="MSIP_Label_defa4170-0d19-0005-0004-bc88714345d2_SetDate">
    <vt:lpwstr>2023-11-15T19:40:45Z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51a3a43b-4d2b-44fc-83a7-3fc90b975e2a</vt:lpwstr>
  </property>
  <property fmtid="{D5CDD505-2E9C-101B-9397-08002B2CF9AE}" pid="8" name="MSIP_Label_defa4170-0d19-0005-0004-bc88714345d2_ActionId">
    <vt:lpwstr>02f9548d-d0ad-4a1c-8657-7c74330d4a7c</vt:lpwstr>
  </property>
  <property fmtid="{D5CDD505-2E9C-101B-9397-08002B2CF9AE}" pid="9" name="MSIP_Label_defa4170-0d19-0005-0004-bc88714345d2_ContentBits">
    <vt:lpwstr>0</vt:lpwstr>
  </property>
  <property fmtid="{D5CDD505-2E9C-101B-9397-08002B2CF9AE}" pid="10" name="MediaServiceImageTags">
    <vt:lpwstr/>
  </property>
</Properties>
</file>