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d.docs.live.net/272853b48280f585/2. Gemeente Beesel/ICT dienstverlening/Aanpassing prijzenblad en beoordelingsmatrix 250926/"/>
    </mc:Choice>
  </mc:AlternateContent>
  <xr:revisionPtr revIDLastSave="0" documentId="8_{627021FB-95F2-48A0-BD7F-00F69AB1665C}" xr6:coauthVersionLast="47" xr6:coauthVersionMax="47" xr10:uidLastSave="{00000000-0000-0000-0000-000000000000}"/>
  <bookViews>
    <workbookView xWindow="-11655" yWindow="-16320" windowWidth="29040" windowHeight="15720" firstSheet="2" activeTab="2" xr2:uid="{00000000-000D-0000-FFFF-FFFF00000000}"/>
  </bookViews>
  <sheets>
    <sheet name="Leesmij" sheetId="3" r:id="rId1"/>
    <sheet name="Uitgangspunten" sheetId="2" r:id="rId2"/>
    <sheet name="Prijzenblad" sheetId="1" r:id="rId3"/>
    <sheet name="Tarieven &amp; opties" sheetId="4" r:id="rId4"/>
    <sheet name="Controle prij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8" i="5" l="1" a="1"/>
  <c r="E8" i="5"/>
  <c r="E5" i="5"/>
  <c r="E6" i="5"/>
  <c r="E7" i="5"/>
  <c r="E9" i="5"/>
  <c r="E10" i="5"/>
  <c r="E11" i="5"/>
  <c r="B6" i="5"/>
  <c r="B7" i="5"/>
  <c r="B8" i="5"/>
  <c r="B9" i="5"/>
  <c r="B11" i="2"/>
  <c r="J23" i="1"/>
  <c r="B5" i="5" s="1"/>
  <c r="J24" i="1"/>
  <c r="J25" i="1"/>
  <c r="J26" i="1"/>
  <c r="F19" i="1"/>
  <c r="F16" i="1"/>
  <c r="F15" i="1"/>
  <c r="J22" i="1"/>
  <c r="J21" i="1"/>
  <c r="J20" i="1"/>
  <c r="J17" i="1"/>
  <c r="J11" i="1"/>
  <c r="J10" i="1"/>
  <c r="J9" i="1"/>
  <c r="J19" i="1"/>
  <c r="F18" i="1"/>
  <c r="J18" i="1" s="1"/>
  <c r="J16" i="1"/>
  <c r="J15" i="1"/>
  <c r="J14" i="1"/>
  <c r="F13" i="1"/>
  <c r="J13" i="1" s="1"/>
  <c r="F12" i="1"/>
  <c r="B7" i="2"/>
  <c r="J1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tc={1D57E337-32FC-4C4C-B63C-88AF961EB8BE}</author>
  </authors>
  <commentList>
    <comment ref="A5" authorId="0" shapeId="0" xr:uid="{1D57E337-32FC-4C4C-B63C-88AF961EB8BE}">
      <text>
        <t>[Opmerkingenthread]
U kunt deze opmerkingenthread lezen in uw versie van Excel. Eventuele wijzigingen aan de thread gaan echter verloren als het bestand wordt geopend in een nieuwere versie van Excel. Meer informatie: https://go.microsoft.com/fwlink/?linkid=870924
Opmerking:
    Ik zou geen op- en aanmerkingen wensen in het prijsblad zelf. Het stukje over verwijzing zou ik dan beschrijven als in een toelichting bij het prijsblad.</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<sst xmlns="http://schemas.openxmlformats.org/spreadsheetml/2006/main" count="301" uniqueCount="236">
  <si>
    <t>PRIJSUITVRAAG ICT-DIENSTVERLENING GEMEENTE BEESEL</t>
  </si>
  <si>
    <t>Uniform en uitbreidbaar inschrijfformulier | structureel budgetplafond exclusief transitie | totale beoordelingsprijs inclusief transitie</t>
  </si>
  <si>
    <t>DOEL EN WERKWIJZE</t>
  </si>
  <si>
    <t>Iedere inschrijver prijst dezelfde dienstverleningsonderdelen, hoeveelheden en periode. De uitkomst is één totale beoordelingsprijs exclusief btw over drie initiële contractjaren. De transitie- en implementatiekosten worden afzonderlijk en incidenteel opgegeven, tellen wel mee in de beoordelingsprijs en blijven buiten het budgetplafond. Het budgetplafond geldt uitsluitend voor de structurele reguliere dienstverlening; afzonderlijk benoemde opties blijven buiten zowel de standaard beoordelingsprijs als de budgettoets. Reguliere beheer-, monitoring-, rapportage-, patch-, incident-, change-, servicedesk-, security- en continuïteitsactiviteiten binnen de scope worden all-in geprijsd. Indien een activiteit in een andere regel is inbegrepen, vult de inschrijver € 0 in en verwijst hij naar die prijsregel; dezelfde prestatie mag niet dubbel worden geprijsd.</t>
  </si>
  <si>
    <t>Let op: alle aantallen en volumes zijn indicatieve ramingen voor een uniforme prijsvergelijking en houden geen minimumafnamegarantie in; zie de volledige clausule op het blad Uitgangspunten.</t>
  </si>
  <si>
    <t>INHOUD</t>
  </si>
  <si>
    <t>Uitgangspunten</t>
  </si>
  <si>
    <t>Aanbestedende dienst vult aantallen, looptijd en vaste rekenparameters in vóór publicatie.</t>
  </si>
  <si>
    <t>Prijzenblad</t>
  </si>
  <si>
    <t>Inschrijver vult uitsluitend gele invoercellen in; de driejaarsprijs rekent automatisch door.</t>
  </si>
  <si>
    <t>Tarieven &amp; opties</t>
  </si>
  <si>
    <t>Optionele diensten en uurtarieven; standaard uitgesloten van de beoordelingsprijs.</t>
  </si>
  <si>
    <t>Controle prijs</t>
  </si>
  <si>
    <t>Toont afzonderlijk de totale beoordelingsprijs inclusief transitie en de budgettoets op uitsluitend structurele kosten.</t>
  </si>
  <si>
    <t>Bronbasis</t>
  </si>
  <si>
    <t>Hoofdstuk 2 van de leidraad.</t>
  </si>
  <si>
    <t>INSTRUCTIES VOOR INDIENING</t>
  </si>
  <si>
    <t>Vul op het Prijzenblad de naam van de inschrijver, contactpersoon en datum/versie volledig in.</t>
  </si>
  <si>
    <t>Vul uitsluitend de gele invoercellen in. Wijzig geen aantallen, eenheden, perioden, formules of vaste teksten.</t>
  </si>
  <si>
    <t>Vul voor iedere verplichte prijsregel een all-in tarief exclusief btw in. Een tarief van € 0 is alleen toegestaan als de prestatie aantoonbaar in een andere prijsregel is inbegrepen; vermeld dan in de toelichting de betreffende prijsregel.</t>
  </si>
  <si>
    <t>Vul de gevraagde tarieven op Tarieven &amp; opties in. Deze tarieven tellen niet mee in de beoordelingsprijs, maar maken wel deel uit van de inschrijving en gelden uitsluitend onder de vermelde voorwaarden.</t>
  </si>
  <si>
    <t>Controleer vóór indiening op het blad Controle prijs of de status ‘Gereed voor indiening’ luidt.</t>
  </si>
  <si>
    <t>Dien het volledige, ongewijzigde Excelbestand in overeenkomstig de aanbestedingsleidraad.</t>
  </si>
  <si>
    <t>Dit prijzenblad vormt onderdeel van de inschrijving. Bij strijdigheid tussen dit bestand en de aanbestedingsstukken prevaleren de aanbestedingsstukken.</t>
  </si>
  <si>
    <t>UITGANGSPUNTEN PRIJSBEOORDELING</t>
  </si>
  <si>
    <t>Alle inschrijvers rekenen met dezelfde aantallen, eenheden en initiële contractperiode</t>
  </si>
  <si>
    <t>REKENPARAMETERS</t>
  </si>
  <si>
    <t>Parameter</t>
  </si>
  <si>
    <t>Waarde</t>
  </si>
  <si>
    <t>Eenheid</t>
  </si>
  <si>
    <t>Status / toelichting</t>
  </si>
  <si>
    <t>Initiële contractduur</t>
  </si>
  <si>
    <t>jaar</t>
  </si>
  <si>
    <t>Initiële duur conform aanbestedingsdocument</t>
  </si>
  <si>
    <t>Aantal maanden beoordelingsperiode</t>
  </si>
  <si>
    <t>maanden</t>
  </si>
  <si>
    <t>Automatisch</t>
  </si>
  <si>
    <t>Beoogde ingangsdatum</t>
  </si>
  <si>
    <t>datum</t>
  </si>
  <si>
    <t>Volgens leidraad</t>
  </si>
  <si>
    <t>Transitiekosten – vaste referentiewaarde</t>
  </si>
  <si>
    <t>Zie beoordelingsmatrix</t>
  </si>
  <si>
    <t>€ / rekenwaarde</t>
  </si>
  <si>
    <t>De vaste referentiewaarde voor transitie en implementatie staat in de beoordelingsmatrix, is uitsluitend grondslag voor de prijsscore en is geen minimum, maximum of begrenzing van de inschrijfprijs.</t>
  </si>
  <si>
    <t>Budgetplafond structurele kosten per jaar</t>
  </si>
  <si>
    <t>€ per jaar</t>
  </si>
  <si>
    <t>Uitsluitend reguliere structurele dienstverlening; exclusief transitie en afzonderlijk benoemde optionele toekomstige dienstverlening.</t>
  </si>
  <si>
    <t>Budgetplafond structurele kosten initiële duur</t>
  </si>
  <si>
    <t>€ voor 3 jaar</t>
  </si>
  <si>
    <t>Driejarig structureel budgetplafond; exclusief transitie. De totale beoordelingsprijs omvat de transitiekosten wel.</t>
  </si>
  <si>
    <t>VASTE REKENHOEVEELHEDEN</t>
  </si>
  <si>
    <t>Object</t>
  </si>
  <si>
    <t>Aantal</t>
  </si>
  <si>
    <t>Status / bron</t>
  </si>
  <si>
    <t>Moderne werkplekken / gebruikers</t>
  </si>
  <si>
    <t>per gebruiker</t>
  </si>
  <si>
    <t>Hoofdstuk 2</t>
  </si>
  <si>
    <t>Mobiele apparaten</t>
  </si>
  <si>
    <t>per apparaat</t>
  </si>
  <si>
    <t>Microsoft 365 / Entra-gebruikers</t>
  </si>
  <si>
    <t>Voorlopig gelijk aan werkplekken; bevestigen</t>
  </si>
  <si>
    <t>Beheerde applicaties</t>
  </si>
  <si>
    <t>per applicatie</t>
  </si>
  <si>
    <t>Overgenomen van Prijzenblad (expertinput)</t>
  </si>
  <si>
    <t>Beheerde servers</t>
  </si>
  <si>
    <t>per server</t>
  </si>
  <si>
    <t>Gemeentelijke locaties</t>
  </si>
  <si>
    <t>per locatie</t>
  </si>
  <si>
    <t>Niet afzonderlijk geprijsd in huidig Prijzenblad; bevestigen of aparte prijsregel nodig is</t>
  </si>
  <si>
    <t>Server-/cloud-back-upomgevingen</t>
  </si>
  <si>
    <t>per omgeving</t>
  </si>
  <si>
    <t>Netwerkcomponenten</t>
  </si>
  <si>
    <t>per component</t>
  </si>
  <si>
    <t>Niet afzonderlijk per component geprijsd in huidig Prijzenblad</t>
  </si>
  <si>
    <t>Indicatieve hoeveelheden — De in dit prijzenblad opgenomen aantallen en volumes zijn uitsluitend indicatieve, op de bij de aanbestedende dienst beschikbare informatie gebaseerde ramingen ten behoeve van een uniforme en transparante vergelijking van de inschrijvingen. Hieraan kunnen geen rechten of aanspraken op een minimumafname of omzet worden ontleend. De werkelijke afname kan gedurende de looptijd zowel hoger als lager uitvallen, voor zover dit past binnen de aard en reikwijdte van de opdracht, het structurele budgetplafond en de overige aanbestedings- en contractstukken. De geoffreerde eenheidstarieven blijven bij dergelijke fluctuaties van toepassing.</t>
  </si>
  <si>
    <t>BINDENDE PRIJSUITGANGSPUNTEN</t>
  </si>
  <si>
    <t>All-in</t>
  </si>
  <si>
    <t>Alle logisch tot de opdracht behorende kosten, waaronder reis-, rapportage- en administratiekosten, zijn inbegrepen.</t>
  </si>
  <si>
    <t>Geen dubbeltelling</t>
  </si>
  <si>
    <t>Een prestatie wordt éénmaal geprijsd. Bij inbegrepen prestaties: tarief € 0 en verwijzing naar de dragende prijsregel.</t>
  </si>
  <si>
    <t>Nacalculatie</t>
  </si>
  <si>
    <t>Alleen buiten scope, vooraf schriftelijk overeengekomen en vooraf akkoord op aard, omvang, tarief en budgetimpact.</t>
  </si>
  <si>
    <t>Schaalbaarheid</t>
  </si>
  <si>
    <t>Eenheidstarieven gelden bij groei en krimp volgens dezelfde eenheid, tenzij expliciet en controleerbaar anders toegelicht.</t>
  </si>
  <si>
    <t>Valuta en btw</t>
  </si>
  <si>
    <t>Euro’s exclusief btw.</t>
  </si>
  <si>
    <t>Beoordelingsprijs</t>
  </si>
  <si>
    <t>Totale beoordelingsprijs = structurele kosten plus afzonderlijke transitie- en implementatiekosten. De budgettoets ziet uitsluitend op structurele kosten; optionele toekomstige dienstverlening telt niet mee.</t>
  </si>
  <si>
    <t>INSCHRIJFFORMULIER — PRIJZENBLAD ICT-DIENSTVERLENING</t>
  </si>
  <si>
    <t>In te vullen door inschrijver | uitsluitend gele cellen | bedragen exclusief btw | structureel budgetplafond € 690.000 over 3 jaar exclusief transitie | transitie telt wel mee in de beoordelingsprijs</t>
  </si>
  <si>
    <t>Naam inschrijver</t>
  </si>
  <si>
    <t>Contactpersoon</t>
  </si>
  <si>
    <t>Datum / versie</t>
  </si>
  <si>
    <t>ID</t>
  </si>
  <si>
    <t>Categorie</t>
  </si>
  <si>
    <t>Dienstverleningsonderdeel</t>
  </si>
  <si>
    <t>Uniforme scope / prijsbasis</t>
  </si>
  <si>
    <t>Periode</t>
  </si>
  <si>
    <t>All-in tarief</t>
  </si>
  <si>
    <t>Meetellen</t>
  </si>
  <si>
    <t>Totaal 3 jaar</t>
  </si>
  <si>
    <t>Toelichting / verwijzing</t>
  </si>
  <si>
    <t>P01</t>
  </si>
  <si>
    <t>Transitie &amp; implementatie</t>
  </si>
  <si>
    <t>Transitie en implementatie</t>
  </si>
  <si>
    <t>Uitsluitend voorbereiding, inrichting, migratie, implementatie en gecontroleerde overname vóór de start van de structurele dienstverlening; incidenteel, afzonderlijk geprijsd, wel onderdeel van de beoordelingsprijs en niet van het structurele budgetplafond.</t>
  </si>
  <si>
    <t>vast</t>
  </si>
  <si>
    <t>Eenmalig</t>
  </si>
  <si>
    <t>Ja</t>
  </si>
  <si>
    <t>P02</t>
  </si>
  <si>
    <t>Regie</t>
  </si>
  <si>
    <t>Serviceorganisatie en leveranciersregie</t>
  </si>
  <si>
    <t>Accountmanagement, leveranciersregie, SLA/DAP-beheer / rapportages, governance, escalatie en operationeel/tactisch/strategisch overleg.</t>
  </si>
  <si>
    <t>dienst</t>
  </si>
  <si>
    <t>Per maand</t>
  </si>
  <si>
    <t>P03</t>
  </si>
  <si>
    <t>Support</t>
  </si>
  <si>
    <t>Supportdesk en calamiteitenbereikbaarheid</t>
  </si>
  <si>
    <t>Nederlandstalige centrale supportdesk, digitaal meldpunt, ticketsysteem, selfservice/inzage en reguliere incidenten, verzoeken en wijzigingen.</t>
  </si>
  <si>
    <t>P04</t>
  </si>
  <si>
    <t>Werkplek</t>
  </si>
  <si>
    <t>Beheer moderne werkplekken</t>
  </si>
  <si>
    <t>Patchmanagement, endpointbeveiliging, softwaredistributie, configuratiebeheer en capaciteitsbeheer van werkplekken, inclusief monitoring van beschikbaarheid en performance.</t>
  </si>
  <si>
    <t>gebruiker</t>
  </si>
  <si>
    <t>P05</t>
  </si>
  <si>
    <t>Beheer mobiele apparaten</t>
  </si>
  <si>
    <t>Endpointmanagement, beveiligingsconfiguratie, updates en ondersteuning van mobiele apparaten via MDM, inclusief monitoring van beschikbaarheid en compliance-status.</t>
  </si>
  <si>
    <t>apparaat</t>
  </si>
  <si>
    <t>P06</t>
  </si>
  <si>
    <t>Cloud</t>
  </si>
  <si>
    <t>Microsoft 365 / Azure / Entra-beheer</t>
  </si>
  <si>
    <t>Functioneel en technisch beheer van de Microsoft 365-, Entra ID- en Azure-omgeving, waaronder identiteitsbeheer, rechtenbeheer, conditional access, MFA, licentiebeheer en inrichting van preventieve beveiligingsmaatregelen.</t>
  </si>
  <si>
    <t>P07</t>
  </si>
  <si>
    <t>Applicaties</t>
  </si>
  <si>
    <t>Beheer (web)applicaties</t>
  </si>
  <si>
    <t>Updates, configuratiebeheer, beschikbaarheidsbeheer, performancebeheer en incidentafhandeling voor (web)applicaties.</t>
  </si>
  <si>
    <t>applicatie</t>
  </si>
  <si>
    <t>P08</t>
  </si>
  <si>
    <t>Infrastructuur</t>
  </si>
  <si>
    <t>Server- en hybride cloudbeheer</t>
  </si>
  <si>
    <t>24×7 operationeel beheer van on-premises en cloudservers, waaronder patchbeheer, capaciteitsbeheer, configuratiebeheer, technische monitoring en herstel van verstoringen binnen de server- en cloudinfrastructuur.</t>
  </si>
  <si>
    <t>server</t>
  </si>
  <si>
    <t>P09</t>
  </si>
  <si>
    <t>Monitoring</t>
  </si>
  <si>
    <t>SIEM/SOC-dienstverlening</t>
  </si>
  <si>
    <t xml:space="preserve">24×7 beveiligingsmonitoring, detectie, analyse en alarmering van beveiligingsdreigingen op werkplekken, mobiele apparaten, serverinfrastructuur, netwerkvoorzieningen en Microsoft 365/Azure-omgevingen. De SOC-functie voert triage uit, analyseert en escaleert security-alerts. </t>
  </si>
  <si>
    <t>P10</t>
  </si>
  <si>
    <t>Back-up</t>
  </si>
  <si>
    <t>Microsoft 365-back-up en herstel</t>
  </si>
  <si>
    <t>Back-up, retentie, encryptie, controle, restore-tests, herstel en periodieke rapportage voor Microsoft 365-data.</t>
  </si>
  <si>
    <t>P11</t>
  </si>
  <si>
    <t>Server-/cloud-back-up en herstel</t>
  </si>
  <si>
    <t>Back-upbeheer, controle, restore-tests, retentie, encryptie, herstel en periodieke rapportage voor server- en cloudomgevingen.</t>
  </si>
  <si>
    <t>omgeving</t>
  </si>
  <si>
    <t>P12</t>
  </si>
  <si>
    <t>Serviceprocessen</t>
  </si>
  <si>
    <t>Incident-, request-, problem- en changemanagement</t>
  </si>
  <si>
    <t>Inrichting, coördinatie en bewaking van de processen voor incident-, verzoek-, problem- en changemanagement, inclusief classificatie, prioritering, escalatie, wijzigingsbeheer, major incident management, RCA en opvolging van verbetermaatregelen.</t>
  </si>
  <si>
    <t>P13</t>
  </si>
  <si>
    <t>Advies</t>
  </si>
  <si>
    <t>Regulier advies en doorontwikkeling</t>
  </si>
  <si>
    <t>Regulier inhoudelijk advies over architectuur, overdraagbaarheid, digitale soevereiniteit, cloudscenario's, verantwoord gebruik van AI, zero trust en duurzame ICT.</t>
  </si>
  <si>
    <t>P14</t>
  </si>
  <si>
    <t>Continuïteit</t>
  </si>
  <si>
    <t>Continuïteits- en herstelondersteuning</t>
  </si>
  <si>
    <t>Ondersteuning bij organisatiebrede continuïteits- en crisisplanning (BCM/DRP), jaarlijkse scenario-oefeningen, evaluaties en opvolging van verbetermaatregelen. Technische restore-tests vallen onder de back-updiensten.</t>
  </si>
  <si>
    <t>TOTALE BEOORDELINGSPRIJS OVER DRIE INITIËLE CONTRACTJAREN (INCL. TRANSITIE; EXCL. BTW)</t>
  </si>
  <si>
    <t>Waarvan transitie- en implementatiekosten (incidenteel; buiten budgetplafond)</t>
  </si>
  <si>
    <t>STRUCTURELE KOSTEN OVER DRIE INITIËLE CONTRACTJAREN (EXCL. TRANSITIE; BUDGETTOETS)</t>
  </si>
  <si>
    <t>Ter vergelijking: gemiddelde structurele prijs per contractjaar</t>
  </si>
  <si>
    <t>Verklaring inschrijver: alle opgegeven tarieven zijn all-in, volledig en controleerbaar; activiteiten binnen de scope worden niet als meerwerk doorbelast; iedere prestatie is slechts eenmaal geprijsd; en het prijzenblad is volledig en naar waarheid ingevuld. Voeg de in de aanbestedingsstukken gevraagde toelichting op de prijssystematiek en voorbeeldfactuur toe.</t>
  </si>
  <si>
    <t>TARIEVEN EN OPTIONELE DIENSTEN</t>
  </si>
  <si>
    <t>Verplichte opgave van schaal- en meerwerktarieven | deze tarieven tellen niet mee in de beoordelingsprijs</t>
  </si>
  <si>
    <t>Optie / tariefrol</t>
  </si>
  <si>
    <t>Omschrijving</t>
  </si>
  <si>
    <t>Indicatief aantal</t>
  </si>
  <si>
    <t>Tarief excl. btw</t>
  </si>
  <si>
    <t>Toelichting / voorwaarden</t>
  </si>
  <si>
    <t>O01</t>
  </si>
  <si>
    <t>Senior engineer</t>
  </si>
  <si>
    <t>Werkzaamheden aantoonbaar buiten overeengekomen scope</t>
  </si>
  <si>
    <t>uur</t>
  </si>
  <si>
    <t>Alleen na voorafgaande schriftelijke opdracht</t>
  </si>
  <si>
    <t>O02</t>
  </si>
  <si>
    <t>Engineer</t>
  </si>
  <si>
    <t>O03</t>
  </si>
  <si>
    <t>Projectmanager / architect</t>
  </si>
  <si>
    <t>Project- of architectuurwerk aantoonbaar buiten reguliere dienstverlening</t>
  </si>
  <si>
    <t>O04</t>
  </si>
  <si>
    <t>Werk op locatie</t>
  </si>
  <si>
    <t>Eventuele toeslag buiten reeds all-in geprijsde verplichtingen</t>
  </si>
  <si>
    <t>bezoek</t>
  </si>
  <si>
    <t>Reis- en reguliere locatiekosten zijn all-in</t>
  </si>
  <si>
    <t>O05</t>
  </si>
  <si>
    <t>Extra gebruiker / werkplek</t>
  </si>
  <si>
    <t>Schaaltarief boven of onder uitgangsaantal</t>
  </si>
  <si>
    <t>Zelfde functionele scope als prijsregel P04</t>
  </si>
  <si>
    <t>O06</t>
  </si>
  <si>
    <t>Extra mobiel apparaat</t>
  </si>
  <si>
    <t>Zelfde functionele scope als prijsregel P05</t>
  </si>
  <si>
    <t>O07</t>
  </si>
  <si>
    <t>Extra applicatie</t>
  </si>
  <si>
    <t>Schaaltarief voor aanvullende beheerde applicatie</t>
  </si>
  <si>
    <t>Zelfde functionele scope als prijsregel P07</t>
  </si>
  <si>
    <t>O08</t>
  </si>
  <si>
    <t>Extra server</t>
  </si>
  <si>
    <t>Schaaltarief voor aanvullende beheerde server</t>
  </si>
  <si>
    <t>Zelfde functionele scope als prijsregel P08</t>
  </si>
  <si>
    <t>INDIENINGSCONTROLE PRIJZENBLAD</t>
  </si>
  <si>
    <t>Controleer vóór indiening de totale beoordelingsprijs inclusief transitie én de afzonderlijke budgettoets op structurele kosten.</t>
  </si>
  <si>
    <t>SAMENVATTING</t>
  </si>
  <si>
    <t>Totale beoordelingsprijs 3 jaar (incl. transitie)</t>
  </si>
  <si>
    <t>Ontbrekende bedrijfsgegevens</t>
  </si>
  <si>
    <t>Transitie- en implementatiekosten</t>
  </si>
  <si>
    <t>Ontbrekende verplichte tarieven</t>
  </si>
  <si>
    <t>Structurele kosten 3 jaar (excl. transitie)</t>
  </si>
  <si>
    <t>Negatieve tarieven</t>
  </si>
  <si>
    <t>Gemiddelde structurele prijs per jaar</t>
  </si>
  <si>
    <t>Ontbrekende toelichting bij € 0-tarief</t>
  </si>
  <si>
    <t>Budgetplafond structurele kosten 3 jaar</t>
  </si>
  <si>
    <t>Ontbrekende tarieven opties</t>
  </si>
  <si>
    <t>Status indiening</t>
  </si>
  <si>
    <t>Budgettoets structurele kosten</t>
  </si>
  <si>
    <t>De budgettoets vergelijkt uitsluitend de structurele kosten met € 690.000 over drie jaar. De totale beoordelingsprijs omvat daarnaast de afzonderlijke transitie- en implementatiekosten en kan daardoor hoger zijn zonder dat het structurele budgetplafond wordt overschreden.</t>
  </si>
  <si>
    <t>REKENWIJZE</t>
  </si>
  <si>
    <t>Aantal × tarief × 1</t>
  </si>
  <si>
    <t>Aantal × tarief × 36 maanden</t>
  </si>
  <si>
    <t>Per jaar</t>
  </si>
  <si>
    <t>Aantal × tarief × 3 jaar</t>
  </si>
  <si>
    <t>Meetellen = Ja</t>
  </si>
  <si>
    <t>Opgenomen in de totale beoordelingsprijs</t>
  </si>
  <si>
    <t>Niet opgenomen in de beoordelingsprijs of budgettoets</t>
  </si>
  <si>
    <t>Transitie (P01)</t>
  </si>
  <si>
    <t>Wel in totale beoordelingsprijs; niet in structurele budgettoets</t>
  </si>
  <si>
    <t>LET OP</t>
  </si>
  <si>
    <t>Een status ‘Gereed voor indiening’ bevestigt uitsluitend dat de verplichte invoervelden technisch zijn ingevuld. De inschrijver blijft verantwoordelijk voor de juistheid, volledigheid en inhoudelijke consistentie van de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</si>
</sst>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0.00"/>
    <numFmt numFmtId="166" formatCode="dd/mm/yyyy"/>
  </numFmts>
  <fonts count="11" x14ac:knownFonts="1">
    <font>
      <sz val="11"/>
      <color theme="1"/>
      <name val="Calibri"/>
      <family val="2"/>
      <scheme val="minor"/>
    </font>
    <font>
      <sz val="10"/>
      <color theme="1"/>
      <name val="Aptos"/>
    </font>
    <font>
      <b/>
      <sz val="10"/>
      <color rgb="FFFFFFFF"/>
      <name val="Aptos"/>
    </font>
    <font>
      <b/>
      <sz val="10"/>
      <color theme="1"/>
      <name val="Aptos"/>
    </font>
    <font>
      <i/>
      <sz val="10"/>
      <color rgb="FF666666"/>
      <name val="Aptos"/>
    </font>
    <font>
      <b/>
      <sz val="10"/>
      <color rgb="FF2F75B5"/>
      <name val="Aptos"/>
    </font>
    <font>
      <sz val="10"/>
      <color theme="1"/>
      <name val="Aptos"/>
      <family val="2"/>
    </font>
    <font>
      <i/>
      <sz val="11"/>
      <color rgb="FF1F4E78"/>
      <name val="Calibri"/>
      <family val="2"/>
      <scheme val="minor"/>
    </font>
    <font>
      <b/>
      <sz val="11"/>
      <color rgb="FF7F6000"/>
      <name val="Calibri"/>
      <family val="2"/>
      <scheme val="minor"/>
    </font>
    <font>
      <sz val="10"/>
      <color rgb="FFFFFFFF"/>
      <name val="Aptos"/>
    </font>
    <font>
      <b/>
      <sz val="11"/>
      <color rgb="FFFFFFFF"/>
      <name val="Calibri"/>
      <family val="2"/>
      <scheme val="minor"/>
    </font>
  </fonts>
  <fills count="10">
    <fill>
      <patternFill patternType="none"/>
    </fill>
    <fill>
      <patternFill patternType="gray125"/>
    </fill>
    <fill>
      <patternFill patternType="solid">
        <fgColor rgb="FF17365D"/>
        <bgColor indexed="64"/>
      </patternFill>
    </fill>
    <fill>
      <patternFill patternType="solid">
        <fgColor rgb="FF2F75B5"/>
        <bgColor indexed="64"/>
      </patternFill>
    </fill>
    <fill>
      <patternFill patternType="solid">
        <fgColor rgb="FFF3F6F9"/>
        <bgColor indexed="64"/>
      </patternFill>
    </fill>
    <fill>
      <patternFill patternType="solid">
        <fgColor rgb="FFFFF2CC"/>
        <bgColor indexed="64"/>
      </patternFill>
    </fill>
    <fill>
      <patternFill patternType="solid">
        <fgColor rgb="FFEAF2F8"/>
        <bgColor indexed="64"/>
      </patternFill>
    </fill>
    <fill>
      <patternFill patternType="solid">
        <fgColor rgb="FF002060"/>
        <bgColor indexed="64"/>
      </patternFill>
    </fill>
    <fill>
      <patternFill patternType="solid">
        <fgColor rgb="FFD9EAF7"/>
        <bgColor indexed="64"/>
      </patternFill>
    </fill>
    <fill>
      <patternFill patternType="solid">
        <fgColor rgb="FFE7E6E6"/>
        <bgColor indexed="64"/>
      </patternFill>
    </fill>
  </fills>
  <borders count="1">
    <border>
      <left/>
      <right/>
      <top/>
      <bottom/>
      <diagonal/>
    </border>
  </borders>
  <cellStyleXfs count="1">
    <xf numFmtId="0" fontId="0" fillId="0" borderId="0"/>
  </cellStyleXfs>
  <cellXfs count="50">
    <xf numFmtId="0" fontId="0" fillId="0" borderId="0" xfId="0"/>
    <xf numFmtId="0" fontId="1" fillId="5" borderId="0" xfId="0" applyFont="1" applyFill="1" applyAlignment="1">
      <alignment vertical="top" wrapText="1"/>
    </xf>
    <xf numFmtId="165" fontId="1" fillId="0" borderId="0" xfId="0" applyNumberFormat="1" applyFont="1" applyAlignment="1">
      <alignment vertical="top" wrapText="1"/>
    </xf>
    <xf numFmtId="14" fontId="1" fillId="5" borderId="0" xfId="0" applyNumberFormat="1" applyFont="1" applyFill="1" applyAlignment="1">
      <alignment vertical="top" wrapText="1"/>
    </xf>
    <xf numFmtId="164" fontId="1" fillId="5" borderId="0" xfId="0" applyNumberFormat="1" applyFont="1" applyFill="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2" fillId="7" borderId="0" xfId="0" applyFont="1" applyFill="1" applyAlignment="1">
      <alignment vertical="top" wrapText="1"/>
    </xf>
    <xf numFmtId="0" fontId="1" fillId="5" borderId="0" xfId="0" applyFont="1" applyFill="1" applyAlignment="1" applyProtection="1">
      <alignment vertical="top" wrapText="1"/>
      <protection locked="0"/>
    </xf>
    <xf numFmtId="165" fontId="1" fillId="5" borderId="0" xfId="0" applyNumberFormat="1" applyFont="1" applyFill="1" applyAlignment="1" applyProtection="1">
      <alignment vertical="top" wrapText="1"/>
      <protection locked="0"/>
    </xf>
    <xf numFmtId="166" fontId="1" fillId="5" borderId="0" xfId="0" applyNumberFormat="1" applyFont="1" applyFill="1" applyAlignment="1" applyProtection="1">
      <alignment vertical="top" wrapText="1"/>
      <protection locked="0"/>
    </xf>
    <xf numFmtId="0" fontId="0" fillId="0" borderId="0" xfId="0" applyAlignment="1">
      <alignment wrapText="1"/>
    </xf>
    <xf numFmtId="0" fontId="6" fillId="0" borderId="0" xfId="0" applyFont="1" applyAlignment="1">
      <alignment vertical="center" wrapText="1"/>
    </xf>
    <xf numFmtId="0" fontId="1" fillId="4" borderId="0" xfId="0" applyFont="1" applyFill="1" applyAlignment="1">
      <alignment vertical="top" wrapText="1"/>
    </xf>
    <xf numFmtId="0" fontId="2" fillId="2" borderId="0" xfId="0" applyFont="1" applyFill="1" applyAlignment="1">
      <alignment vertical="top" wrapText="1"/>
    </xf>
    <xf numFmtId="0" fontId="1" fillId="0" borderId="0" xfId="0" applyFont="1" applyAlignment="1">
      <alignment vertical="center" wrapText="1"/>
    </xf>
    <xf numFmtId="0" fontId="1" fillId="0" borderId="0" xfId="0" applyFont="1" applyAlignment="1">
      <alignment vertical="top" wrapText="1"/>
    </xf>
    <xf numFmtId="165" fontId="2" fillId="2" borderId="0" xfId="0" applyNumberFormat="1" applyFont="1" applyFill="1" applyAlignment="1">
      <alignment horizontal="right" vertical="top" wrapText="1"/>
    </xf>
    <xf numFmtId="165" fontId="3" fillId="8" borderId="0" xfId="0" applyNumberFormat="1" applyFont="1" applyFill="1" applyAlignment="1">
      <alignment horizontal="right" vertical="top" wrapText="1"/>
    </xf>
    <xf numFmtId="165" fontId="3" fillId="5" borderId="0" xfId="0" applyNumberFormat="1" applyFont="1" applyFill="1" applyAlignment="1">
      <alignment horizontal="right" vertical="top" wrapText="1"/>
    </xf>
    <xf numFmtId="165" fontId="1" fillId="9" borderId="0" xfId="0" applyNumberFormat="1" applyFont="1" applyFill="1" applyAlignment="1">
      <alignment horizontal="right" vertical="top" wrapText="1"/>
    </xf>
    <xf numFmtId="0" fontId="1" fillId="8" borderId="0" xfId="0" applyFont="1" applyFill="1" applyAlignment="1">
      <alignment vertical="top" wrapText="1"/>
    </xf>
    <xf numFmtId="0" fontId="3" fillId="8" borderId="0" xfId="0" applyFont="1" applyFill="1" applyAlignment="1">
      <alignment vertical="top" wrapText="1"/>
    </xf>
    <xf numFmtId="0" fontId="3" fillId="5" borderId="0" xfId="0" applyFont="1" applyFill="1" applyAlignment="1">
      <alignment vertical="top" wrapText="1"/>
    </xf>
    <xf numFmtId="0" fontId="3" fillId="8" borderId="0" xfId="0" applyFont="1" applyFill="1" applyAlignment="1">
      <alignment vertical="center" wrapText="1"/>
    </xf>
    <xf numFmtId="0" fontId="3" fillId="9" borderId="0" xfId="0" applyFont="1" applyFill="1" applyAlignment="1">
      <alignment vertical="center" wrapText="1"/>
    </xf>
    <xf numFmtId="0" fontId="3" fillId="4" borderId="0" xfId="0" applyFont="1" applyFill="1" applyAlignment="1">
      <alignment vertical="center" wrapText="1"/>
    </xf>
    <xf numFmtId="1" fontId="1" fillId="4" borderId="0" xfId="0" applyNumberFormat="1" applyFont="1" applyFill="1" applyAlignment="1">
      <alignment vertical="center" wrapText="1"/>
    </xf>
    <xf numFmtId="0" fontId="2" fillId="2" borderId="0" xfId="0" applyFont="1" applyFill="1" applyAlignment="1">
      <alignment vertical="center" wrapText="1"/>
    </xf>
    <xf numFmtId="1" fontId="1" fillId="0" borderId="0" xfId="0" applyNumberFormat="1" applyFont="1" applyAlignment="1">
      <alignment vertical="center" wrapText="1"/>
    </xf>
    <xf numFmtId="0" fontId="3" fillId="5" borderId="0" xfId="0" applyFont="1" applyFill="1" applyAlignment="1">
      <alignment vertical="center" wrapText="1"/>
    </xf>
    <xf numFmtId="165" fontId="3" fillId="8" borderId="0" xfId="0" applyNumberFormat="1" applyFont="1" applyFill="1" applyAlignment="1">
      <alignment horizontal="right" vertical="center" wrapText="1"/>
    </xf>
    <xf numFmtId="0" fontId="9" fillId="2" borderId="0" xfId="0" applyFont="1" applyFill="1" applyAlignment="1">
      <alignment horizontal="center" vertical="center" wrapText="1"/>
    </xf>
    <xf numFmtId="0" fontId="1" fillId="5" borderId="0" xfId="0" applyFont="1" applyFill="1" applyAlignment="1">
      <alignment horizontal="center" vertical="center" wrapText="1"/>
    </xf>
    <xf numFmtId="1" fontId="1" fillId="9" borderId="0" xfId="0" applyNumberFormat="1" applyFont="1" applyFill="1" applyAlignment="1">
      <alignment horizontal="center" vertical="center" wrapText="1"/>
    </xf>
    <xf numFmtId="0" fontId="3" fillId="5" borderId="0" xfId="0" applyFont="1" applyFill="1" applyAlignment="1">
      <alignment horizontal="left" vertical="top" wrapText="1"/>
    </xf>
    <xf numFmtId="0" fontId="3" fillId="8" borderId="0" xfId="0" applyFont="1" applyFill="1" applyAlignment="1">
      <alignment horizontal="left" vertical="top" wrapText="1"/>
    </xf>
    <xf numFmtId="0" fontId="2" fillId="2" borderId="0" xfId="0" applyFont="1" applyFill="1" applyAlignment="1">
      <alignment vertical="top" wrapText="1"/>
    </xf>
    <xf numFmtId="0" fontId="4" fillId="0" borderId="0" xfId="0" applyFont="1" applyAlignment="1">
      <alignment vertical="top" wrapText="1"/>
    </xf>
    <xf numFmtId="0" fontId="1" fillId="0" borderId="0" xfId="0" applyFont="1" applyAlignment="1">
      <alignment vertical="center" wrapText="1"/>
    </xf>
    <xf numFmtId="0" fontId="10" fillId="2" borderId="0" xfId="0" applyFont="1" applyFill="1" applyAlignment="1">
      <alignment horizontal="left"/>
    </xf>
    <xf numFmtId="0" fontId="0" fillId="9" borderId="0" xfId="0" applyFill="1" applyAlignment="1">
      <alignment horizontal="left"/>
    </xf>
    <xf numFmtId="0" fontId="0" fillId="0" borderId="0" xfId="0"/>
    <xf numFmtId="0" fontId="2" fillId="3" borderId="0" xfId="0" applyFont="1" applyFill="1" applyAlignment="1">
      <alignment vertical="top" wrapText="1"/>
    </xf>
    <xf numFmtId="0" fontId="1" fillId="0" borderId="0" xfId="0" applyFont="1" applyAlignment="1">
      <alignment vertical="top" wrapText="1"/>
    </xf>
    <xf numFmtId="0" fontId="8" fillId="5" borderId="0" xfId="0" applyFont="1" applyFill="1" applyAlignment="1">
      <alignment vertical="center" wrapText="1"/>
    </xf>
    <xf numFmtId="0" fontId="0" fillId="0" borderId="0" xfId="0" applyAlignment="1">
      <alignment wrapText="1"/>
    </xf>
    <xf numFmtId="0" fontId="2" fillId="5" borderId="0" xfId="0" applyFont="1" applyFill="1" applyAlignment="1">
      <alignment vertical="top" wrapText="1"/>
    </xf>
    <xf numFmtId="0" fontId="7" fillId="6" borderId="0" xfId="0" applyFont="1" applyFill="1" applyAlignment="1">
      <alignment horizontal="left" vertical="center" wrapText="1"/>
    </xf>
    <xf numFmtId="0" fontId="0" fillId="4" borderId="0" xfId="0" applyFill="1" applyAlignment="1">
      <alignment wrapText="1"/>
    </xf>
  </cellXfs>
  <cellStyles count="1">
    <cellStyle name="Standaard" xfId="0" builtinId="0"/>
  </cellStyles>
  <dxfs count="28">
    <dxf>
      <font>
        <b/>
        <i val="0"/>
        <color rgb="FF9C0006"/>
      </font>
      <fill>
        <patternFill patternType="solid">
          <fgColor indexed="64"/>
          <bgColor rgb="FFFFC7CE"/>
        </patternFill>
      </fill>
    </dxf>
    <dxf>
      <font>
        <b/>
        <i val="0"/>
        <color rgb="FF9C6500"/>
      </font>
      <fill>
        <patternFill patternType="solid">
          <fgColor indexed="64"/>
          <bgColor rgb="FFFFEB9C"/>
        </patternFill>
      </fill>
    </dxf>
    <dxf>
      <font>
        <b/>
        <i val="0"/>
        <color rgb="FF9C6500"/>
      </font>
      <fill>
        <patternFill patternType="solid">
          <fgColor indexed="64"/>
          <bgColor rgb="FFFFEB9C"/>
        </patternFill>
      </fill>
    </dxf>
    <dxf>
      <font>
        <b/>
        <i val="0"/>
        <color rgb="FF006100"/>
      </font>
      <fill>
        <patternFill patternType="solid">
          <fgColor indexed="64"/>
          <bgColor rgb="FFC6EFCE"/>
        </patternFill>
      </fill>
    </dxf>
    <dxf>
      <font>
        <b/>
        <i val="0"/>
        <color rgb="FF006100"/>
      </font>
      <fill>
        <patternFill patternType="solid">
          <fgColor indexed="64"/>
          <bgColor rgb="FFC6EFCE"/>
        </patternFill>
      </fill>
    </dxf>
    <dxf>
      <font>
        <sz val="10"/>
        <name val="Aptos"/>
      </font>
      <alignment vertical="top" wrapText="1"/>
    </dxf>
    <dxf>
      <font>
        <sz val="10"/>
        <name val="Aptos"/>
      </font>
      <numFmt numFmtId="165" formatCode="\€\ #,##0.00"/>
      <fill>
        <patternFill patternType="solid">
          <fgColor indexed="64"/>
          <bgColor rgb="FFFFF2CC"/>
        </patternFill>
      </fill>
      <alignment vertical="top" wrapText="1"/>
      <protection locked="0"/>
    </dxf>
    <dxf>
      <font>
        <sz val="10"/>
        <name val="Aptos"/>
      </font>
      <fill>
        <patternFill patternType="none">
          <fgColor indexed="64"/>
          <bgColor rgb="FFFFF2CC"/>
        </patternFill>
      </fill>
      <alignment vertical="top" wrapText="1"/>
      <protection locked="1"/>
    </dxf>
    <dxf>
      <font>
        <sz val="10"/>
        <name val="Aptos"/>
      </font>
      <fill>
        <patternFill patternType="none">
          <fgColor indexed="64"/>
          <bgColor rgb="FFFFF2CC"/>
        </patternFill>
      </fill>
      <alignment vertical="top" wrapText="1"/>
      <protection locked="1"/>
    </dxf>
    <dxf>
      <font>
        <sz val="10"/>
        <name val="Aptos"/>
      </font>
      <alignment vertical="top" wrapText="1"/>
    </dxf>
    <dxf>
      <font>
        <sz val="10"/>
        <name val="Aptos"/>
      </font>
      <alignment vertical="top" wrapText="1"/>
    </dxf>
    <dxf>
      <font>
        <sz val="10"/>
        <name val="Aptos"/>
      </font>
      <alignment vertical="top" wrapText="1"/>
    </dxf>
    <dxf>
      <font>
        <sz val="10"/>
        <name val="Aptos"/>
      </font>
      <alignment vertical="top" wrapText="1"/>
    </dxf>
    <dxf>
      <font>
        <sz val="10"/>
        <name val="Aptos"/>
      </font>
      <alignment vertical="top" wrapText="1"/>
    </dxf>
    <dxf>
      <font>
        <sz val="10"/>
        <name val="Aptos"/>
      </font>
      <alignment vertical="top" wrapText="1"/>
    </dxf>
    <dxf>
      <font>
        <sz val="10"/>
        <name val="Aptos"/>
      </font>
      <fill>
        <patternFill patternType="solid">
          <fgColor indexed="64"/>
          <bgColor rgb="FFFFF2CC"/>
        </patternFill>
      </fill>
      <alignment vertical="top" wrapText="1"/>
      <protection locked="0"/>
    </dxf>
    <dxf>
      <font>
        <sz val="10"/>
        <name val="Aptos"/>
      </font>
      <numFmt numFmtId="165" formatCode="\€\ #,##0.00"/>
      <alignment vertical="top" wrapText="1"/>
    </dxf>
    <dxf>
      <font>
        <sz val="10"/>
        <name val="Aptos"/>
      </font>
      <alignment vertical="top" wrapText="1"/>
    </dxf>
    <dxf>
      <font>
        <sz val="10"/>
        <name val="Aptos"/>
      </font>
      <numFmt numFmtId="165" formatCode="\€\ #,##0.00"/>
      <fill>
        <patternFill patternType="solid">
          <fgColor indexed="64"/>
          <bgColor rgb="FFFFF2CC"/>
        </patternFill>
      </fill>
      <alignment vertical="top" wrapText="1"/>
      <protection locked="0"/>
    </dxf>
    <dxf>
      <font>
        <sz val="10"/>
        <name val="Aptos"/>
      </font>
      <alignment vertical="top" wrapText="1"/>
    </dxf>
    <dxf>
      <font>
        <sz val="10"/>
        <name val="Aptos"/>
      </font>
      <alignment vertical="top" wrapText="1"/>
    </dxf>
    <dxf>
      <font>
        <sz val="10"/>
        <name val="Aptos"/>
      </font>
      <alignment vertical="top" wrapText="1"/>
    </dxf>
    <dxf>
      <font>
        <sz val="10"/>
        <name val="Aptos"/>
      </font>
      <alignment vertical="center" wrapText="1"/>
    </dxf>
    <dxf>
      <font>
        <sz val="10"/>
        <name val="Aptos"/>
      </font>
      <alignment vertical="top" wrapText="1"/>
    </dxf>
    <dxf>
      <font>
        <sz val="10"/>
        <name val="Aptos"/>
      </font>
      <alignment vertical="top" wrapText="1"/>
    </dxf>
    <dxf>
      <font>
        <sz val="10"/>
        <name val="Aptos"/>
      </font>
      <alignment vertical="top" wrapText="1"/>
    </dxf>
    <dxf>
      <font>
        <sz val="10"/>
        <name val="Aptos"/>
      </font>
      <alignment vertical="top" wrapText="1"/>
    </dxf>
    <dxf>
      <font>
        <sz val="10"/>
        <name val="Aptos"/>
      </font>
      <alignment vertical="top" wrapText="1"/>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Willie Horden" id="{B7485BD7-A398-C14A-B869-33F1688AF306}" userId="S::w.horden@eindhoven.nl::e383a178-5cd5-4adc-829a-bef2d9ed0c9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DA48F2-7747-4DCA-BFC8-E7B3558F4D04}" name="Prijsregels" displayName="Prijsregels" ref="A8:K22" totalsRowShown="0" headerRowDxfId="27" dataDxfId="26">
  <autoFilter ref="A8:K22" xr:uid="{8ADA48F2-7747-4DCA-BFC8-E7B3558F4D04}"/>
  <tableColumns count="11">
    <tableColumn id="1" xr3:uid="{FFC06BEE-81BC-4D88-AEED-4C0059B552DC}" name="ID" dataDxfId="25"/>
    <tableColumn id="2" xr3:uid="{F9FCF1D0-0DB6-45DF-B750-FF68FE165D4B}" name="Categorie" dataDxfId="24"/>
    <tableColumn id="3" xr3:uid="{E8AF2E35-F055-46F0-9505-1A36B1AFC34B}" name="Dienstverleningsonderdeel" dataDxfId="23"/>
    <tableColumn id="4" xr3:uid="{7C7AE7D3-B354-49FD-839D-FF1A80730071}" name="Uniforme scope / prijsbasis" dataDxfId="22"/>
    <tableColumn id="5" xr3:uid="{0079B761-E739-44C6-A994-1226FE049A1E}" name="Eenheid" dataDxfId="21"/>
    <tableColumn id="6" xr3:uid="{E46CBC16-B6A8-4CC6-84FE-7A56D111CC3D}" name="Aantal" dataDxfId="20"/>
    <tableColumn id="7" xr3:uid="{84467410-B983-4E7D-BA64-ADA9FBD6BA81}" name="Periode" dataDxfId="19"/>
    <tableColumn id="8" xr3:uid="{5DCE6823-2DCA-49E9-BA7A-8A62C468CA8F}" name="All-in tarief" dataDxfId="18"/>
    <tableColumn id="9" xr3:uid="{5904591E-8712-498E-BCD9-829735D9CC0F}" name="Meetellen" dataDxfId="17"/>
    <tableColumn id="10" xr3:uid="{00BF3486-FE36-4A6E-B385-5AAEE90026C7}" name="Totaal 3 jaar" dataDxfId="16">
      <calculatedColumnFormula>IF(OR(F9="",H9="",I9&lt;&gt;"Ja"),0,F9*H9*IF(G9="Eenmalig",1,IF(G9="Per maand",Uitgangspunten!$B$7,IF(G9="Per jaar",Uitgangspunten!$B$6,0))))</calculatedColumnFormula>
    </tableColumn>
    <tableColumn id="11" xr3:uid="{462B0072-77AD-4D9F-B4BF-2A6065D429DC}" name="Toelichting / verwijzing" dataDxfId="1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88E975-3B04-4644-9C6D-64BF28196948}" name="Optietarieven" displayName="Optietarieven" ref="A4:H12" totalsRowShown="0" headerRowDxfId="14" dataDxfId="13">
  <autoFilter ref="A4:H12" xr:uid="{4988E975-3B04-4644-9C6D-64BF28196948}"/>
  <tableColumns count="8">
    <tableColumn id="1" xr3:uid="{2D0717A3-61A4-4ECC-9D17-CDEB4FDB1B4B}" name="ID" dataDxfId="12"/>
    <tableColumn id="2" xr3:uid="{2280FB23-DA79-4164-A3A5-D5B4DA73F6EE}" name="Optie / tariefrol" dataDxfId="11"/>
    <tableColumn id="3" xr3:uid="{7895A849-0236-4FCC-B49D-FC747F008D58}" name="Omschrijving" dataDxfId="10"/>
    <tableColumn id="4" xr3:uid="{B6E1A91C-2425-4778-9A54-DD2644288733}" name="Eenheid" dataDxfId="9"/>
    <tableColumn id="5" xr3:uid="{DA00EAE6-EF88-4C4C-A417-19D04B5A614A}" name="Indicatief aantal" dataDxfId="8"/>
    <tableColumn id="6" xr3:uid="{90FA110A-014A-4314-A72C-BC354FA23773}" name="Periode" dataDxfId="7"/>
    <tableColumn id="7" xr3:uid="{4D384098-8380-449B-93EC-6F93B378B305}" name="Tarief excl. btw" dataDxfId="6"/>
    <tableColumn id="8" xr3:uid="{2754475E-CF1A-456C-BD0F-D93D2F05B926}" name="Toelichting / voorwaarden" dataDxfId="5"/>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5" dT="2026-09-18T07:55:53.93" personId="{B7485BD7-A398-C14A-B869-33F1688AF306}" id="{1D57E337-32FC-4C4C-B63C-88AF961EB8BE}">
    <text>Ik zou geen op- en aanmerkingen wensen in het prijsblad zelf. Het stukje over verwijzing zou ik dan beschrijven als in een toelichting bij het prijsblad.</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D17BA-2820-4150-8C36-512EE4A4C20B}">
  <dimension ref="A1:H24"/>
  <sheetViews>
    <sheetView workbookViewId="0">
      <selection activeCell="C21" sqref="C21"/>
    </sheetView>
  </sheetViews>
  <sheetFormatPr defaultColWidth="8.86328125" defaultRowHeight="14.25" x14ac:dyDescent="0.45"/>
  <cols>
    <col min="1" max="1" width="38.1328125" customWidth="1"/>
    <col min="2" max="2" width="66.59765625" customWidth="1"/>
    <col min="3" max="8" width="8.3984375" customWidth="1"/>
  </cols>
  <sheetData>
    <row r="1" spans="1:8" x14ac:dyDescent="0.45">
      <c r="A1" s="37" t="s">
        <v>0</v>
      </c>
      <c r="B1" s="37"/>
      <c r="C1" s="37"/>
      <c r="D1" s="37"/>
      <c r="E1" s="37"/>
      <c r="F1" s="37"/>
      <c r="G1" s="37"/>
      <c r="H1" s="37"/>
    </row>
    <row r="2" spans="1:8" ht="30" customHeight="1" x14ac:dyDescent="0.45">
      <c r="A2" s="38" t="s">
        <v>1</v>
      </c>
      <c r="B2" s="38"/>
      <c r="C2" s="38"/>
      <c r="D2" s="38"/>
      <c r="E2" s="38"/>
      <c r="F2" s="38"/>
      <c r="G2" s="38"/>
      <c r="H2" s="38"/>
    </row>
    <row r="3" spans="1:8" x14ac:dyDescent="0.45">
      <c r="A3" s="16"/>
      <c r="B3" s="16"/>
      <c r="C3" s="16"/>
      <c r="D3" s="16"/>
      <c r="E3" s="16"/>
      <c r="F3" s="16"/>
      <c r="G3" s="16"/>
      <c r="H3" s="16"/>
    </row>
    <row r="4" spans="1:8" x14ac:dyDescent="0.45">
      <c r="A4" s="43" t="s">
        <v>2</v>
      </c>
      <c r="B4" s="43"/>
      <c r="C4" s="43"/>
      <c r="D4" s="43"/>
      <c r="E4" s="43"/>
      <c r="F4" s="43"/>
      <c r="G4" s="43"/>
      <c r="H4" s="43"/>
    </row>
    <row r="5" spans="1:8" ht="27.75" customHeight="1" x14ac:dyDescent="0.45">
      <c r="A5" s="44" t="s">
        <v>3</v>
      </c>
      <c r="B5" s="44"/>
      <c r="C5" s="44"/>
      <c r="D5" s="44"/>
      <c r="E5" s="44"/>
      <c r="F5" s="44"/>
      <c r="G5" s="44"/>
      <c r="H5" s="44"/>
    </row>
    <row r="6" spans="1:8" ht="27.75" customHeight="1" x14ac:dyDescent="0.45">
      <c r="A6" s="44"/>
      <c r="B6" s="44"/>
      <c r="C6" s="44"/>
      <c r="D6" s="44"/>
      <c r="E6" s="44"/>
      <c r="F6" s="44"/>
      <c r="G6" s="44"/>
      <c r="H6" s="44"/>
    </row>
    <row r="7" spans="1:8" ht="27.75" customHeight="1" x14ac:dyDescent="0.45">
      <c r="A7" s="44"/>
      <c r="B7" s="44"/>
      <c r="C7" s="44"/>
      <c r="D7" s="44"/>
      <c r="E7" s="44"/>
      <c r="F7" s="44"/>
      <c r="G7" s="44"/>
      <c r="H7" s="44"/>
    </row>
    <row r="8" spans="1:8" ht="27.75" customHeight="1" x14ac:dyDescent="0.45">
      <c r="A8" s="44"/>
      <c r="B8" s="44"/>
      <c r="C8" s="44"/>
      <c r="D8" s="44"/>
      <c r="E8" s="44"/>
      <c r="F8" s="44"/>
      <c r="G8" s="44"/>
      <c r="H8" s="44"/>
    </row>
    <row r="9" spans="1:8" ht="33.75" customHeight="1" x14ac:dyDescent="0.45">
      <c r="A9" s="45" t="s">
        <v>4</v>
      </c>
      <c r="B9" s="45"/>
      <c r="C9" s="45"/>
      <c r="D9" s="45"/>
      <c r="E9" s="45"/>
      <c r="F9" s="45"/>
      <c r="G9" s="45"/>
      <c r="H9" s="45"/>
    </row>
    <row r="10" spans="1:8" x14ac:dyDescent="0.45">
      <c r="A10" s="43" t="s">
        <v>5</v>
      </c>
      <c r="B10" s="43"/>
      <c r="C10" s="43"/>
      <c r="D10" s="43"/>
      <c r="E10" s="43"/>
      <c r="F10" s="43"/>
      <c r="G10" s="43"/>
      <c r="H10" s="43"/>
    </row>
    <row r="11" spans="1:8" ht="26.25" x14ac:dyDescent="0.45">
      <c r="A11" s="5" t="s">
        <v>6</v>
      </c>
      <c r="B11" s="16" t="s">
        <v>7</v>
      </c>
      <c r="C11" s="16"/>
      <c r="D11" s="16"/>
      <c r="E11" s="16"/>
      <c r="F11" s="16"/>
      <c r="G11" s="16"/>
      <c r="H11" s="16"/>
    </row>
    <row r="12" spans="1:8" ht="26.25" x14ac:dyDescent="0.45">
      <c r="A12" s="5" t="s">
        <v>8</v>
      </c>
      <c r="B12" s="16" t="s">
        <v>9</v>
      </c>
      <c r="C12" s="16"/>
      <c r="D12" s="16"/>
      <c r="E12" s="16"/>
      <c r="F12" s="16"/>
      <c r="G12" s="16"/>
      <c r="H12" s="16"/>
    </row>
    <row r="13" spans="1:8" x14ac:dyDescent="0.45">
      <c r="A13" s="5" t="s">
        <v>10</v>
      </c>
      <c r="B13" s="16" t="s">
        <v>11</v>
      </c>
      <c r="C13" s="16"/>
      <c r="D13" s="16"/>
      <c r="E13" s="16"/>
      <c r="F13" s="16"/>
      <c r="G13" s="16"/>
      <c r="H13" s="16"/>
    </row>
    <row r="14" spans="1:8" ht="32.25" customHeight="1" x14ac:dyDescent="0.45">
      <c r="A14" s="5" t="s">
        <v>12</v>
      </c>
      <c r="B14" s="16" t="s">
        <v>13</v>
      </c>
      <c r="C14" s="16"/>
      <c r="D14" s="16"/>
      <c r="E14" s="16"/>
      <c r="F14" s="16"/>
      <c r="G14" s="16"/>
      <c r="H14" s="16"/>
    </row>
    <row r="15" spans="1:8" x14ac:dyDescent="0.45">
      <c r="A15" s="5" t="s">
        <v>14</v>
      </c>
      <c r="B15" s="16" t="s">
        <v>15</v>
      </c>
      <c r="C15" s="16"/>
      <c r="D15" s="16"/>
      <c r="E15" s="16"/>
      <c r="F15" s="16"/>
      <c r="G15" s="16"/>
      <c r="H15" s="16"/>
    </row>
    <row r="16" spans="1:8" x14ac:dyDescent="0.45">
      <c r="A16" s="16"/>
      <c r="B16" s="16"/>
      <c r="C16" s="16"/>
      <c r="D16" s="16"/>
      <c r="E16" s="16"/>
      <c r="F16" s="16"/>
      <c r="G16" s="16"/>
      <c r="H16" s="16"/>
    </row>
    <row r="17" spans="1:8" x14ac:dyDescent="0.45">
      <c r="A17" s="42" t="s">
        <v>16</v>
      </c>
      <c r="B17" s="42"/>
      <c r="C17" s="42"/>
      <c r="D17" s="42"/>
      <c r="E17" s="42"/>
      <c r="F17" s="42"/>
      <c r="G17" s="42"/>
      <c r="H17" s="42"/>
    </row>
    <row r="18" spans="1:8" x14ac:dyDescent="0.45">
      <c r="A18" s="16">
        <v>1</v>
      </c>
      <c r="B18" s="46" t="s">
        <v>17</v>
      </c>
      <c r="C18" s="46"/>
      <c r="D18" s="46"/>
      <c r="E18" s="46"/>
      <c r="F18" s="46"/>
      <c r="G18" s="46"/>
      <c r="H18" s="46"/>
    </row>
    <row r="19" spans="1:8" x14ac:dyDescent="0.45">
      <c r="A19" s="16">
        <v>2</v>
      </c>
      <c r="B19" s="46" t="s">
        <v>18</v>
      </c>
      <c r="C19" s="46"/>
      <c r="D19" s="46"/>
      <c r="E19" s="46"/>
      <c r="F19" s="46"/>
      <c r="G19" s="46"/>
      <c r="H19" s="46"/>
    </row>
    <row r="20" spans="1:8" x14ac:dyDescent="0.45">
      <c r="A20" s="16">
        <v>3</v>
      </c>
      <c r="B20" s="46" t="s">
        <v>19</v>
      </c>
      <c r="C20" s="46"/>
      <c r="D20" s="46"/>
      <c r="E20" s="46"/>
      <c r="F20" s="46"/>
      <c r="G20" s="46"/>
      <c r="H20" s="46"/>
    </row>
    <row r="21" spans="1:8" x14ac:dyDescent="0.45">
      <c r="A21" s="16">
        <v>4</v>
      </c>
      <c r="B21" s="46" t="s">
        <v>20</v>
      </c>
      <c r="C21" s="46"/>
      <c r="D21" s="46"/>
      <c r="E21" s="46"/>
      <c r="F21" s="46"/>
      <c r="G21" s="46"/>
      <c r="H21" s="46"/>
    </row>
    <row r="22" spans="1:8" x14ac:dyDescent="0.45">
      <c r="A22" s="16">
        <v>5</v>
      </c>
      <c r="B22" s="46" t="s">
        <v>21</v>
      </c>
      <c r="C22" s="46"/>
      <c r="D22" s="46"/>
      <c r="E22" s="46"/>
      <c r="F22" s="46"/>
      <c r="G22" s="46"/>
      <c r="H22" s="46"/>
    </row>
    <row r="23" spans="1:8" x14ac:dyDescent="0.45">
      <c r="A23" s="16">
        <v>6</v>
      </c>
      <c r="B23" s="46" t="s">
        <v>22</v>
      </c>
      <c r="C23" s="46"/>
      <c r="D23" s="46"/>
      <c r="E23" s="46"/>
      <c r="F23" s="46"/>
      <c r="G23" s="46"/>
      <c r="H23" s="46"/>
    </row>
    <row r="24" spans="1:8" x14ac:dyDescent="0.45">
      <c r="A24" s="42" t="s">
        <v>23</v>
      </c>
      <c r="B24" s="42"/>
      <c r="C24" s="42"/>
      <c r="D24" s="42"/>
      <c r="E24" s="42"/>
      <c r="F24" s="42"/>
      <c r="G24" s="42"/>
      <c r="H24" s="42"/>
    </row>
  </sheetData>
  <sheetProtection sheet="1" objects="1" scenarios="1"/>
  <mergeCells count="14">
    <mergeCell ref="A24:H24"/>
    <mergeCell ref="A1:H1"/>
    <mergeCell ref="A2:H2"/>
    <mergeCell ref="A4:H4"/>
    <mergeCell ref="A5:H8"/>
    <mergeCell ref="A10:H10"/>
    <mergeCell ref="A17:H17"/>
    <mergeCell ref="A9:H9"/>
    <mergeCell ref="B18:H18"/>
    <mergeCell ref="B19:H19"/>
    <mergeCell ref="B20:H20"/>
    <mergeCell ref="B21:H21"/>
    <mergeCell ref="B22:H22"/>
    <mergeCell ref="B23:H23"/>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F497D-2D0F-40B6-B8B9-EB6C7FD6D527}">
  <dimension ref="A1:D29"/>
  <sheetViews>
    <sheetView workbookViewId="0">
      <selection activeCell="B21" sqref="B21"/>
    </sheetView>
  </sheetViews>
  <sheetFormatPr defaultColWidth="8.86328125" defaultRowHeight="14.25" x14ac:dyDescent="0.45"/>
  <cols>
    <col min="1" max="1" width="30.86328125" bestFit="1" customWidth="1"/>
    <col min="2" max="2" width="17.59765625" customWidth="1"/>
    <col min="3" max="3" width="13" bestFit="1" customWidth="1"/>
    <col min="4" max="4" width="54.265625" customWidth="1"/>
    <col min="5" max="5" width="33.265625" customWidth="1"/>
  </cols>
  <sheetData>
    <row r="1" spans="1:4" x14ac:dyDescent="0.45">
      <c r="A1" s="37" t="s">
        <v>24</v>
      </c>
      <c r="B1" s="37"/>
      <c r="C1" s="37"/>
      <c r="D1" s="37"/>
    </row>
    <row r="2" spans="1:4" x14ac:dyDescent="0.45">
      <c r="A2" s="38" t="s">
        <v>25</v>
      </c>
      <c r="B2" s="38"/>
      <c r="C2" s="38"/>
      <c r="D2" s="38"/>
    </row>
    <row r="3" spans="1:4" x14ac:dyDescent="0.45">
      <c r="A3" s="16"/>
      <c r="B3" s="16"/>
      <c r="C3" s="16"/>
      <c r="D3" s="16"/>
    </row>
    <row r="4" spans="1:4" x14ac:dyDescent="0.45">
      <c r="A4" s="43" t="s">
        <v>26</v>
      </c>
      <c r="B4" s="43"/>
      <c r="C4" s="43"/>
      <c r="D4" s="43"/>
    </row>
    <row r="5" spans="1:4" x14ac:dyDescent="0.45">
      <c r="A5" s="14" t="s">
        <v>27</v>
      </c>
      <c r="B5" s="14" t="s">
        <v>28</v>
      </c>
      <c r="C5" s="14" t="s">
        <v>29</v>
      </c>
      <c r="D5" s="14" t="s">
        <v>30</v>
      </c>
    </row>
    <row r="6" spans="1:4" x14ac:dyDescent="0.45">
      <c r="A6" s="16" t="s">
        <v>31</v>
      </c>
      <c r="B6" s="1">
        <v>3</v>
      </c>
      <c r="C6" s="16" t="s">
        <v>32</v>
      </c>
      <c r="D6" s="16" t="s">
        <v>33</v>
      </c>
    </row>
    <row r="7" spans="1:4" x14ac:dyDescent="0.45">
      <c r="A7" s="16" t="s">
        <v>34</v>
      </c>
      <c r="B7" s="13">
        <f>B6*12</f>
        <v>36</v>
      </c>
      <c r="C7" s="16" t="s">
        <v>35</v>
      </c>
      <c r="D7" s="16" t="s">
        <v>36</v>
      </c>
    </row>
    <row r="8" spans="1:4" x14ac:dyDescent="0.45">
      <c r="A8" s="16" t="s">
        <v>37</v>
      </c>
      <c r="B8" s="3">
        <v>46478</v>
      </c>
      <c r="C8" s="16" t="s">
        <v>38</v>
      </c>
      <c r="D8" s="16" t="s">
        <v>39</v>
      </c>
    </row>
    <row r="9" spans="1:4" ht="51.75" customHeight="1" x14ac:dyDescent="0.45">
      <c r="A9" s="22" t="s">
        <v>40</v>
      </c>
      <c r="B9" s="21" t="s">
        <v>41</v>
      </c>
      <c r="C9" s="21" t="s">
        <v>42</v>
      </c>
      <c r="D9" s="21" t="s">
        <v>43</v>
      </c>
    </row>
    <row r="10" spans="1:4" ht="42" customHeight="1" x14ac:dyDescent="0.45">
      <c r="A10" s="23" t="s">
        <v>44</v>
      </c>
      <c r="B10" s="4">
        <v>230000</v>
      </c>
      <c r="C10" s="1" t="s">
        <v>45</v>
      </c>
      <c r="D10" s="1" t="s">
        <v>46</v>
      </c>
    </row>
    <row r="11" spans="1:4" ht="42" customHeight="1" x14ac:dyDescent="0.45">
      <c r="A11" s="23" t="s">
        <v>47</v>
      </c>
      <c r="B11" s="4">
        <f>B6*B10</f>
        <v>690000</v>
      </c>
      <c r="C11" s="1" t="s">
        <v>48</v>
      </c>
      <c r="D11" s="1" t="s">
        <v>49</v>
      </c>
    </row>
    <row r="12" spans="1:4" x14ac:dyDescent="0.45">
      <c r="A12" s="43" t="s">
        <v>50</v>
      </c>
      <c r="B12" s="47"/>
      <c r="C12" s="43"/>
      <c r="D12" s="43"/>
    </row>
    <row r="13" spans="1:4" x14ac:dyDescent="0.45">
      <c r="A13" s="14" t="s">
        <v>51</v>
      </c>
      <c r="B13" s="7" t="s">
        <v>52</v>
      </c>
      <c r="C13" s="14" t="s">
        <v>29</v>
      </c>
      <c r="D13" s="14" t="s">
        <v>53</v>
      </c>
    </row>
    <row r="14" spans="1:4" x14ac:dyDescent="0.45">
      <c r="A14" s="16" t="s">
        <v>54</v>
      </c>
      <c r="B14" s="1">
        <v>200</v>
      </c>
      <c r="C14" s="16" t="s">
        <v>55</v>
      </c>
      <c r="D14" s="16" t="s">
        <v>56</v>
      </c>
    </row>
    <row r="15" spans="1:4" x14ac:dyDescent="0.45">
      <c r="A15" s="16" t="s">
        <v>57</v>
      </c>
      <c r="B15" s="1">
        <v>250</v>
      </c>
      <c r="C15" s="16" t="s">
        <v>58</v>
      </c>
      <c r="D15" s="16" t="s">
        <v>56</v>
      </c>
    </row>
    <row r="16" spans="1:4" x14ac:dyDescent="0.45">
      <c r="A16" s="16" t="s">
        <v>59</v>
      </c>
      <c r="B16" s="1">
        <v>200</v>
      </c>
      <c r="C16" s="16" t="s">
        <v>55</v>
      </c>
      <c r="D16" s="16" t="s">
        <v>60</v>
      </c>
    </row>
    <row r="17" spans="1:4" x14ac:dyDescent="0.45">
      <c r="A17" s="16" t="s">
        <v>61</v>
      </c>
      <c r="B17" s="1">
        <v>50</v>
      </c>
      <c r="C17" s="16" t="s">
        <v>62</v>
      </c>
      <c r="D17" s="16" t="s">
        <v>63</v>
      </c>
    </row>
    <row r="18" spans="1:4" x14ac:dyDescent="0.45">
      <c r="A18" s="16" t="s">
        <v>64</v>
      </c>
      <c r="B18" s="1">
        <v>30</v>
      </c>
      <c r="C18" s="16" t="s">
        <v>65</v>
      </c>
      <c r="D18" s="16" t="s">
        <v>63</v>
      </c>
    </row>
    <row r="19" spans="1:4" ht="26.25" x14ac:dyDescent="0.45">
      <c r="A19" s="16" t="s">
        <v>66</v>
      </c>
      <c r="B19" s="1">
        <v>1</v>
      </c>
      <c r="C19" s="16" t="s">
        <v>67</v>
      </c>
      <c r="D19" s="16" t="s">
        <v>68</v>
      </c>
    </row>
    <row r="20" spans="1:4" x14ac:dyDescent="0.45">
      <c r="A20" s="16" t="s">
        <v>69</v>
      </c>
      <c r="B20" s="1">
        <v>1</v>
      </c>
      <c r="C20" s="16" t="s">
        <v>70</v>
      </c>
      <c r="D20" s="16" t="s">
        <v>63</v>
      </c>
    </row>
    <row r="21" spans="1:4" ht="32.25" customHeight="1" x14ac:dyDescent="0.45">
      <c r="A21" s="16" t="s">
        <v>71</v>
      </c>
      <c r="B21" s="1"/>
      <c r="C21" s="16" t="s">
        <v>72</v>
      </c>
      <c r="D21" s="16" t="s">
        <v>73</v>
      </c>
    </row>
    <row r="22" spans="1:4" ht="87" customHeight="1" x14ac:dyDescent="0.45">
      <c r="A22" s="48" t="s">
        <v>74</v>
      </c>
      <c r="B22" s="48"/>
      <c r="C22" s="48"/>
      <c r="D22" s="48"/>
    </row>
    <row r="23" spans="1:4" x14ac:dyDescent="0.45">
      <c r="A23" s="43" t="s">
        <v>75</v>
      </c>
      <c r="B23" s="43"/>
      <c r="C23" s="43"/>
      <c r="D23" s="43"/>
    </row>
    <row r="24" spans="1:4" ht="26.25" x14ac:dyDescent="0.45">
      <c r="A24" s="16">
        <v>1</v>
      </c>
      <c r="B24" s="16" t="s">
        <v>76</v>
      </c>
      <c r="C24" s="16"/>
      <c r="D24" s="16" t="s">
        <v>77</v>
      </c>
    </row>
    <row r="25" spans="1:4" ht="26.25" x14ac:dyDescent="0.45">
      <c r="A25" s="16">
        <v>2</v>
      </c>
      <c r="B25" s="16" t="s">
        <v>78</v>
      </c>
      <c r="C25" s="16"/>
      <c r="D25" s="16" t="s">
        <v>79</v>
      </c>
    </row>
    <row r="26" spans="1:4" ht="26.25" x14ac:dyDescent="0.45">
      <c r="A26" s="16">
        <v>3</v>
      </c>
      <c r="B26" s="16" t="s">
        <v>80</v>
      </c>
      <c r="C26" s="16"/>
      <c r="D26" s="16" t="s">
        <v>81</v>
      </c>
    </row>
    <row r="27" spans="1:4" ht="26.25" x14ac:dyDescent="0.45">
      <c r="A27" s="16">
        <v>4</v>
      </c>
      <c r="B27" s="16" t="s">
        <v>82</v>
      </c>
      <c r="C27" s="16"/>
      <c r="D27" s="16" t="s">
        <v>83</v>
      </c>
    </row>
    <row r="28" spans="1:4" x14ac:dyDescent="0.45">
      <c r="A28" s="16">
        <v>5</v>
      </c>
      <c r="B28" s="16" t="s">
        <v>84</v>
      </c>
      <c r="C28" s="16"/>
      <c r="D28" s="16" t="s">
        <v>85</v>
      </c>
    </row>
    <row r="29" spans="1:4" ht="57.75" customHeight="1" x14ac:dyDescent="0.45">
      <c r="A29" s="16">
        <v>6</v>
      </c>
      <c r="B29" s="16" t="s">
        <v>86</v>
      </c>
      <c r="C29" s="16"/>
      <c r="D29" s="16" t="s">
        <v>87</v>
      </c>
    </row>
  </sheetData>
  <sheetProtection sheet="1" objects="1" scenarios="1"/>
  <mergeCells count="6">
    <mergeCell ref="A1:D1"/>
    <mergeCell ref="A2:D2"/>
    <mergeCell ref="A4:D4"/>
    <mergeCell ref="A12:D12"/>
    <mergeCell ref="A23:D23"/>
    <mergeCell ref="A22:D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tabSelected="1" topLeftCell="A18" workbookViewId="0">
      <selection activeCell="H22" sqref="H22"/>
    </sheetView>
  </sheetViews>
  <sheetFormatPr defaultColWidth="8.86328125" defaultRowHeight="14.25" x14ac:dyDescent="0.45"/>
  <cols>
    <col min="1" max="1" width="18.1328125" customWidth="1"/>
    <col min="2" max="2" width="19.1328125" customWidth="1"/>
    <col min="3" max="3" width="29.59765625" customWidth="1"/>
    <col min="4" max="4" width="62.86328125" customWidth="1"/>
    <col min="5" max="5" width="9.3984375" customWidth="1"/>
    <col min="6" max="6" width="8.3984375" customWidth="1"/>
    <col min="7" max="7" width="10.3984375" customWidth="1"/>
    <col min="8" max="8" width="12.3984375" customWidth="1"/>
    <col min="9" max="9" width="12" customWidth="1"/>
    <col min="10" max="10" width="15.265625" customWidth="1"/>
    <col min="11" max="11" width="36.1328125" customWidth="1"/>
  </cols>
  <sheetData>
    <row r="1" spans="1:11" x14ac:dyDescent="0.45">
      <c r="A1" s="37" t="s">
        <v>88</v>
      </c>
      <c r="B1" s="37"/>
      <c r="C1" s="37"/>
      <c r="D1" s="37"/>
      <c r="E1" s="37"/>
      <c r="F1" s="37"/>
      <c r="G1" s="37"/>
      <c r="H1" s="37"/>
      <c r="I1" s="37"/>
      <c r="J1" s="37"/>
      <c r="K1" s="37"/>
    </row>
    <row r="2" spans="1:11" ht="30" customHeight="1" x14ac:dyDescent="0.45">
      <c r="A2" s="38" t="s">
        <v>89</v>
      </c>
      <c r="B2" s="38"/>
      <c r="C2" s="38"/>
      <c r="D2" s="38"/>
      <c r="E2" s="38"/>
      <c r="F2" s="38"/>
      <c r="G2" s="38"/>
      <c r="H2" s="38"/>
      <c r="I2" s="38"/>
      <c r="J2" s="38"/>
      <c r="K2" s="38"/>
    </row>
    <row r="3" spans="1:11" x14ac:dyDescent="0.45">
      <c r="A3" s="16"/>
      <c r="B3" s="16"/>
      <c r="C3" s="16"/>
      <c r="D3" s="16"/>
      <c r="E3" s="16"/>
      <c r="F3" s="16"/>
      <c r="G3" s="16"/>
      <c r="H3" s="16"/>
      <c r="I3" s="16"/>
      <c r="J3" s="16"/>
    </row>
    <row r="4" spans="1:11" x14ac:dyDescent="0.45">
      <c r="A4" s="16" t="s">
        <v>90</v>
      </c>
      <c r="B4" s="8"/>
      <c r="C4" s="16"/>
      <c r="D4" s="16"/>
      <c r="E4" s="16"/>
      <c r="F4" s="16"/>
      <c r="G4" s="16"/>
      <c r="H4" s="16"/>
      <c r="I4" s="16"/>
      <c r="J4" s="16"/>
    </row>
    <row r="5" spans="1:11" x14ac:dyDescent="0.45">
      <c r="A5" s="16" t="s">
        <v>91</v>
      </c>
      <c r="B5" s="8"/>
      <c r="C5" s="16"/>
      <c r="D5" s="16"/>
      <c r="E5" s="16"/>
      <c r="F5" s="16"/>
      <c r="G5" s="16"/>
      <c r="H5" s="16"/>
      <c r="I5" s="16"/>
      <c r="J5" s="16"/>
    </row>
    <row r="6" spans="1:11" x14ac:dyDescent="0.45">
      <c r="A6" s="16" t="s">
        <v>92</v>
      </c>
      <c r="B6" s="10"/>
      <c r="C6" s="16"/>
      <c r="D6" s="16"/>
      <c r="E6" s="16"/>
      <c r="F6" s="16"/>
      <c r="G6" s="16"/>
      <c r="H6" s="16"/>
      <c r="I6" s="16"/>
      <c r="J6" s="16"/>
    </row>
    <row r="7" spans="1:11" x14ac:dyDescent="0.45">
      <c r="A7" s="16"/>
      <c r="B7" s="16"/>
      <c r="C7" s="16"/>
      <c r="D7" s="16"/>
      <c r="E7" s="16"/>
      <c r="F7" s="16"/>
      <c r="G7" s="16"/>
      <c r="H7" s="16"/>
      <c r="I7" s="16"/>
      <c r="J7" s="16"/>
    </row>
    <row r="8" spans="1:11" ht="30" customHeight="1" x14ac:dyDescent="0.45">
      <c r="A8" s="16" t="s">
        <v>93</v>
      </c>
      <c r="B8" s="16" t="s">
        <v>94</v>
      </c>
      <c r="C8" s="16" t="s">
        <v>95</v>
      </c>
      <c r="D8" s="15" t="s">
        <v>96</v>
      </c>
      <c r="E8" s="16" t="s">
        <v>29</v>
      </c>
      <c r="F8" s="16" t="s">
        <v>52</v>
      </c>
      <c r="G8" s="16" t="s">
        <v>97</v>
      </c>
      <c r="H8" s="16" t="s">
        <v>98</v>
      </c>
      <c r="I8" s="16" t="s">
        <v>99</v>
      </c>
      <c r="J8" s="16" t="s">
        <v>100</v>
      </c>
      <c r="K8" s="16" t="s">
        <v>101</v>
      </c>
    </row>
    <row r="9" spans="1:11" ht="72" customHeight="1" x14ac:dyDescent="0.45">
      <c r="A9" s="16" t="s">
        <v>102</v>
      </c>
      <c r="B9" s="16" t="s">
        <v>103</v>
      </c>
      <c r="C9" s="16" t="s">
        <v>104</v>
      </c>
      <c r="D9" s="15" t="s">
        <v>105</v>
      </c>
      <c r="E9" s="16" t="s">
        <v>106</v>
      </c>
      <c r="F9" s="16">
        <v>1</v>
      </c>
      <c r="G9" s="16" t="s">
        <v>107</v>
      </c>
      <c r="H9" s="9"/>
      <c r="I9" s="16" t="s">
        <v>108</v>
      </c>
      <c r="J9" s="2">
        <f>IF(OR(F9="",H9="",I9&lt;&gt;"Ja"),0,F9*H9*IF(G9="Eenmalig",1,IF(G9="Per maand",Uitgangspunten!$B$7,IF(G9="Per jaar",Uitgangspunten!$B$6,0))))</f>
        <v>0</v>
      </c>
      <c r="K9" s="8"/>
    </row>
    <row r="10" spans="1:11" ht="56.25" customHeight="1" x14ac:dyDescent="0.45">
      <c r="A10" s="16" t="s">
        <v>109</v>
      </c>
      <c r="B10" s="16" t="s">
        <v>110</v>
      </c>
      <c r="C10" s="16" t="s">
        <v>111</v>
      </c>
      <c r="D10" s="15" t="s">
        <v>112</v>
      </c>
      <c r="E10" s="16" t="s">
        <v>113</v>
      </c>
      <c r="F10" s="16">
        <v>1</v>
      </c>
      <c r="G10" s="16" t="s">
        <v>114</v>
      </c>
      <c r="H10" s="9"/>
      <c r="I10" s="16" t="s">
        <v>108</v>
      </c>
      <c r="J10" s="2">
        <f>IF(OR(F10="",H10="",I10&lt;&gt;"Ja"),0,F10*H10*IF(G10="Eenmalig",1,IF(G10="Per maand",Uitgangspunten!$B$7,IF(G10="Per jaar",Uitgangspunten!$B$6,0))))</f>
        <v>0</v>
      </c>
      <c r="K10" s="8"/>
    </row>
    <row r="11" spans="1:11" ht="56.25" customHeight="1" x14ac:dyDescent="0.45">
      <c r="A11" s="16" t="s">
        <v>115</v>
      </c>
      <c r="B11" s="16" t="s">
        <v>116</v>
      </c>
      <c r="C11" s="16" t="s">
        <v>117</v>
      </c>
      <c r="D11" s="12" t="s">
        <v>118</v>
      </c>
      <c r="E11" s="16" t="s">
        <v>113</v>
      </c>
      <c r="F11" s="16">
        <v>1</v>
      </c>
      <c r="G11" s="16" t="s">
        <v>114</v>
      </c>
      <c r="H11" s="9"/>
      <c r="I11" s="16" t="s">
        <v>108</v>
      </c>
      <c r="J11" s="2">
        <f>IF(OR(F11="",H11="",I11&lt;&gt;"Ja"),0,F11*H11*IF(G11="Eenmalig",1,IF(G11="Per maand",Uitgangspunten!$B$7,IF(G11="Per jaar",Uitgangspunten!$B$6,0))))</f>
        <v>0</v>
      </c>
      <c r="K11" s="8"/>
    </row>
    <row r="12" spans="1:11" ht="72" customHeight="1" x14ac:dyDescent="0.45">
      <c r="A12" s="6" t="s">
        <v>119</v>
      </c>
      <c r="B12" s="16" t="s">
        <v>120</v>
      </c>
      <c r="C12" s="16" t="s">
        <v>121</v>
      </c>
      <c r="D12" s="12" t="s">
        <v>122</v>
      </c>
      <c r="E12" s="16" t="s">
        <v>123</v>
      </c>
      <c r="F12" s="16">
        <f>Uitgangspunten!B14</f>
        <v>200</v>
      </c>
      <c r="G12" s="16" t="s">
        <v>114</v>
      </c>
      <c r="H12" s="9"/>
      <c r="I12" s="16" t="s">
        <v>108</v>
      </c>
      <c r="J12" s="2">
        <f>IF(OR(F12="",H12="",I12&lt;&gt;"Ja"),0,F12*H12*IF(G12="Eenmalig",1,IF(G12="Per maand",Uitgangspunten!$B$7,IF(G12="Per jaar",Uitgangspunten!$B$6,0))))</f>
        <v>0</v>
      </c>
      <c r="K12" s="8"/>
    </row>
    <row r="13" spans="1:11" ht="72" customHeight="1" x14ac:dyDescent="0.45">
      <c r="A13" s="6" t="s">
        <v>124</v>
      </c>
      <c r="B13" s="16" t="s">
        <v>120</v>
      </c>
      <c r="C13" s="16" t="s">
        <v>125</v>
      </c>
      <c r="D13" s="12" t="s">
        <v>126</v>
      </c>
      <c r="E13" s="16" t="s">
        <v>127</v>
      </c>
      <c r="F13" s="16">
        <f>Uitgangspunten!B15</f>
        <v>250</v>
      </c>
      <c r="G13" s="16" t="s">
        <v>114</v>
      </c>
      <c r="H13" s="9"/>
      <c r="I13" s="16" t="s">
        <v>108</v>
      </c>
      <c r="J13" s="2">
        <f>IF(OR(F13="",H13="",I13&lt;&gt;"Ja"),0,F13*H13*IF(G13="Eenmalig",1,IF(G13="Per maand",Uitgangspunten!$B$7,IF(G13="Per jaar",Uitgangspunten!$B$6,0))))</f>
        <v>0</v>
      </c>
      <c r="K13" s="8"/>
    </row>
    <row r="14" spans="1:11" ht="87.75" customHeight="1" x14ac:dyDescent="0.45">
      <c r="A14" s="6" t="s">
        <v>128</v>
      </c>
      <c r="B14" s="16" t="s">
        <v>129</v>
      </c>
      <c r="C14" s="16" t="s">
        <v>130</v>
      </c>
      <c r="D14" s="12" t="s">
        <v>131</v>
      </c>
      <c r="E14" s="16" t="s">
        <v>113</v>
      </c>
      <c r="F14" s="16">
        <v>1</v>
      </c>
      <c r="G14" s="16" t="s">
        <v>114</v>
      </c>
      <c r="H14" s="9"/>
      <c r="I14" s="16" t="s">
        <v>108</v>
      </c>
      <c r="J14" s="2">
        <f>IF(OR(F14="",H14="",I14&lt;&gt;"Ja"),0,F14*H14*IF(G14="Eenmalig",1,IF(G14="Per maand",Uitgangspunten!$B$7,IF(G14="Per jaar",Uitgangspunten!$B$6,0))))</f>
        <v>0</v>
      </c>
      <c r="K14" s="8"/>
    </row>
    <row r="15" spans="1:11" ht="56.25" customHeight="1" x14ac:dyDescent="0.45">
      <c r="A15" s="6" t="s">
        <v>132</v>
      </c>
      <c r="B15" s="16" t="s">
        <v>133</v>
      </c>
      <c r="C15" s="16" t="s">
        <v>134</v>
      </c>
      <c r="D15" s="12" t="s">
        <v>135</v>
      </c>
      <c r="E15" s="16" t="s">
        <v>136</v>
      </c>
      <c r="F15" s="16">
        <f>Uitgangspunten!B17</f>
        <v>50</v>
      </c>
      <c r="G15" s="16" t="s">
        <v>114</v>
      </c>
      <c r="H15" s="9"/>
      <c r="I15" s="16" t="s">
        <v>108</v>
      </c>
      <c r="J15" s="2">
        <f>IF(OR(F15="",H15="",I15&lt;&gt;"Ja"),0,F15*H15*IF(G15="Eenmalig",1,IF(G15="Per maand",Uitgangspunten!$B$7,IF(G15="Per jaar",Uitgangspunten!$B$6,0))))</f>
        <v>0</v>
      </c>
      <c r="K15" s="8"/>
    </row>
    <row r="16" spans="1:11" ht="87.75" customHeight="1" x14ac:dyDescent="0.45">
      <c r="A16" s="6" t="s">
        <v>137</v>
      </c>
      <c r="B16" s="16" t="s">
        <v>138</v>
      </c>
      <c r="C16" s="16" t="s">
        <v>139</v>
      </c>
      <c r="D16" s="12" t="s">
        <v>140</v>
      </c>
      <c r="E16" s="16" t="s">
        <v>141</v>
      </c>
      <c r="F16" s="16">
        <f>Uitgangspunten!B18</f>
        <v>30</v>
      </c>
      <c r="G16" s="16" t="s">
        <v>114</v>
      </c>
      <c r="H16" s="9"/>
      <c r="I16" s="16" t="s">
        <v>108</v>
      </c>
      <c r="J16" s="2">
        <f>IF(OR(F16="",H16="",I16&lt;&gt;"Ja"),0,F16*H16*IF(G16="Eenmalig",1,IF(G16="Per maand",Uitgangspunten!$B$7,IF(G16="Per jaar",Uitgangspunten!$B$6,0))))</f>
        <v>0</v>
      </c>
      <c r="K16" s="8"/>
    </row>
    <row r="17" spans="1:11" ht="104.25" customHeight="1" x14ac:dyDescent="0.45">
      <c r="A17" s="6" t="s">
        <v>142</v>
      </c>
      <c r="B17" s="16" t="s">
        <v>143</v>
      </c>
      <c r="C17" s="16" t="s">
        <v>144</v>
      </c>
      <c r="D17" s="12" t="s">
        <v>145</v>
      </c>
      <c r="E17" s="16" t="s">
        <v>113</v>
      </c>
      <c r="F17" s="16">
        <v>1</v>
      </c>
      <c r="G17" s="16" t="s">
        <v>114</v>
      </c>
      <c r="H17" s="9"/>
      <c r="I17" s="16" t="s">
        <v>108</v>
      </c>
      <c r="J17" s="2">
        <f>IF(OR(F17="",H17="",I17&lt;&gt;"Ja"),0,F17*H17*IF(G17="Eenmalig",1,IF(G17="Per maand",Uitgangspunten!$B$7,IF(G17="Per jaar",Uitgangspunten!$B$6,0))))</f>
        <v>0</v>
      </c>
      <c r="K17" s="8"/>
    </row>
    <row r="18" spans="1:11" ht="56.25" customHeight="1" x14ac:dyDescent="0.45">
      <c r="A18" s="6" t="s">
        <v>146</v>
      </c>
      <c r="B18" s="16" t="s">
        <v>147</v>
      </c>
      <c r="C18" s="16" t="s">
        <v>148</v>
      </c>
      <c r="D18" s="12" t="s">
        <v>149</v>
      </c>
      <c r="E18" s="16" t="s">
        <v>123</v>
      </c>
      <c r="F18" s="16">
        <f>Uitgangspunten!B16</f>
        <v>200</v>
      </c>
      <c r="G18" s="16" t="s">
        <v>114</v>
      </c>
      <c r="H18" s="9"/>
      <c r="I18" s="16" t="s">
        <v>108</v>
      </c>
      <c r="J18" s="2">
        <f>IF(OR(F18="",H18="",I18&lt;&gt;"Ja"),0,F18*H18*IF(G18="Eenmalig",1,IF(G18="Per maand",Uitgangspunten!$B$7,IF(G18="Per jaar",Uitgangspunten!$B$6,0))))</f>
        <v>0</v>
      </c>
      <c r="K18" s="8"/>
    </row>
    <row r="19" spans="1:11" ht="56.25" customHeight="1" x14ac:dyDescent="0.45">
      <c r="A19" s="6" t="s">
        <v>150</v>
      </c>
      <c r="B19" s="16" t="s">
        <v>147</v>
      </c>
      <c r="C19" s="16" t="s">
        <v>151</v>
      </c>
      <c r="D19" s="12" t="s">
        <v>152</v>
      </c>
      <c r="E19" s="16" t="s">
        <v>153</v>
      </c>
      <c r="F19" s="16">
        <f>Uitgangspunten!B20</f>
        <v>1</v>
      </c>
      <c r="G19" s="16" t="s">
        <v>114</v>
      </c>
      <c r="H19" s="9"/>
      <c r="I19" s="16" t="s">
        <v>108</v>
      </c>
      <c r="J19" s="2">
        <f>IF(OR(F19="",H19="",I19&lt;&gt;"Ja"),0,F19*H19*IF(G19="Eenmalig",1,IF(G19="Per maand",Uitgangspunten!$B$7,IF(G19="Per jaar",Uitgangspunten!$B$6,0))))</f>
        <v>0</v>
      </c>
      <c r="K19" s="8"/>
    </row>
    <row r="20" spans="1:11" ht="87.75" customHeight="1" x14ac:dyDescent="0.45">
      <c r="A20" s="6" t="s">
        <v>154</v>
      </c>
      <c r="B20" s="16" t="s">
        <v>155</v>
      </c>
      <c r="C20" s="16" t="s">
        <v>156</v>
      </c>
      <c r="D20" s="12" t="s">
        <v>157</v>
      </c>
      <c r="E20" s="16" t="s">
        <v>113</v>
      </c>
      <c r="F20" s="16">
        <v>1</v>
      </c>
      <c r="G20" s="16" t="s">
        <v>114</v>
      </c>
      <c r="H20" s="9"/>
      <c r="I20" s="16" t="s">
        <v>108</v>
      </c>
      <c r="J20" s="2">
        <f>IF(OR(F20="",H20="",I20&lt;&gt;"Ja"),0,F20*H20*IF(G20="Eenmalig",1,IF(G20="Per maand",Uitgangspunten!$B$7,IF(G20="Per jaar",Uitgangspunten!$B$6,0))))</f>
        <v>0</v>
      </c>
      <c r="K20" s="8"/>
    </row>
    <row r="21" spans="1:11" ht="72" customHeight="1" x14ac:dyDescent="0.45">
      <c r="A21" s="6" t="s">
        <v>158</v>
      </c>
      <c r="B21" s="16" t="s">
        <v>159</v>
      </c>
      <c r="C21" s="16" t="s">
        <v>160</v>
      </c>
      <c r="D21" s="12" t="s">
        <v>161</v>
      </c>
      <c r="E21" s="16" t="s">
        <v>113</v>
      </c>
      <c r="F21" s="16">
        <v>1</v>
      </c>
      <c r="G21" s="16" t="s">
        <v>114</v>
      </c>
      <c r="H21" s="9"/>
      <c r="I21" s="16" t="s">
        <v>108</v>
      </c>
      <c r="J21" s="2">
        <f>IF(OR(F21="",H21="",I21&lt;&gt;"Ja"),0,F21*H21*IF(G21="Eenmalig",1,IF(G21="Per maand",Uitgangspunten!$B$7,IF(G21="Per jaar",Uitgangspunten!$B$6,0))))</f>
        <v>0</v>
      </c>
      <c r="K21" s="8"/>
    </row>
    <row r="22" spans="1:11" ht="87.75" customHeight="1" x14ac:dyDescent="0.45">
      <c r="A22" s="6" t="s">
        <v>162</v>
      </c>
      <c r="B22" s="16" t="s">
        <v>163</v>
      </c>
      <c r="C22" s="16" t="s">
        <v>164</v>
      </c>
      <c r="D22" s="12" t="s">
        <v>165</v>
      </c>
      <c r="E22" s="16" t="s">
        <v>113</v>
      </c>
      <c r="F22" s="16">
        <v>1</v>
      </c>
      <c r="G22" s="16" t="s">
        <v>114</v>
      </c>
      <c r="H22" s="9"/>
      <c r="I22" s="16" t="s">
        <v>108</v>
      </c>
      <c r="J22" s="2">
        <f>IF(OR(F22="",H22="",I22&lt;&gt;"Ja"),0,F22*H22*IF(G22="Eenmalig",1,IF(G22="Per maand",Uitgangspunten!$B$7,IF(G22="Per jaar",Uitgangspunten!$B$6,0))))</f>
        <v>0</v>
      </c>
      <c r="K22" s="8"/>
    </row>
    <row r="23" spans="1:11" ht="24" customHeight="1" x14ac:dyDescent="0.45">
      <c r="A23" s="40" t="s">
        <v>166</v>
      </c>
      <c r="B23" s="40"/>
      <c r="C23" s="40"/>
      <c r="D23" s="40"/>
      <c r="E23" s="40"/>
      <c r="F23" s="40"/>
      <c r="G23" s="40"/>
      <c r="H23" s="40"/>
      <c r="I23" s="40"/>
      <c r="J23" s="17">
        <f>SUM(Prijsregels[Totaal 3 jaar])</f>
        <v>0</v>
      </c>
    </row>
    <row r="24" spans="1:11" ht="24" customHeight="1" x14ac:dyDescent="0.45">
      <c r="A24" s="36" t="s">
        <v>167</v>
      </c>
      <c r="B24" s="36"/>
      <c r="C24" s="36"/>
      <c r="D24" s="36"/>
      <c r="E24" s="36"/>
      <c r="F24" s="36"/>
      <c r="G24" s="36"/>
      <c r="H24" s="36"/>
      <c r="I24" s="36"/>
      <c r="J24" s="18">
        <f>J9</f>
        <v>0</v>
      </c>
    </row>
    <row r="25" spans="1:11" ht="24" customHeight="1" x14ac:dyDescent="0.45">
      <c r="A25" s="35" t="s">
        <v>168</v>
      </c>
      <c r="B25" s="35"/>
      <c r="C25" s="35"/>
      <c r="D25" s="35"/>
      <c r="E25" s="35"/>
      <c r="F25" s="35"/>
      <c r="G25" s="35"/>
      <c r="H25" s="35"/>
      <c r="I25" s="35"/>
      <c r="J25" s="19">
        <f>SUM(J10:J22)</f>
        <v>0</v>
      </c>
    </row>
    <row r="26" spans="1:11" ht="24" customHeight="1" x14ac:dyDescent="0.45">
      <c r="A26" s="41" t="s">
        <v>169</v>
      </c>
      <c r="B26" s="41"/>
      <c r="C26" s="41"/>
      <c r="D26" s="41"/>
      <c r="E26" s="41"/>
      <c r="F26" s="41"/>
      <c r="G26" s="41"/>
      <c r="H26" s="41"/>
      <c r="I26" s="41"/>
      <c r="J26" s="20">
        <f>J25/Uitgangspunten!B6</f>
        <v>0</v>
      </c>
    </row>
    <row r="27" spans="1:11" s="11" customFormat="1" ht="33.75" customHeight="1" x14ac:dyDescent="0.45">
      <c r="A27" s="39" t="s">
        <v>170</v>
      </c>
      <c r="B27" s="39"/>
      <c r="C27" s="39"/>
      <c r="D27" s="39"/>
      <c r="E27" s="39"/>
      <c r="F27" s="39"/>
      <c r="G27" s="39"/>
      <c r="H27" s="39"/>
      <c r="I27" s="39"/>
      <c r="J27" s="39"/>
      <c r="K27" s="39"/>
    </row>
    <row r="28" spans="1:11" s="11" customFormat="1" ht="33.75" customHeight="1" x14ac:dyDescent="0.45">
      <c r="A28" s="39"/>
      <c r="B28" s="39"/>
      <c r="C28" s="39"/>
      <c r="D28" s="39"/>
      <c r="E28" s="39"/>
      <c r="F28" s="39"/>
      <c r="G28" s="39"/>
      <c r="H28" s="39"/>
      <c r="I28" s="39"/>
      <c r="J28" s="39"/>
      <c r="K28" s="39"/>
    </row>
  </sheetData>
  <sheetProtection sheet="1" objects="1" scenarios="1"/>
  <mergeCells count="7">
    <mergeCell ref="A25:I25"/>
    <mergeCell ref="A24:I24"/>
    <mergeCell ref="A1:K1"/>
    <mergeCell ref="A2:K2"/>
    <mergeCell ref="A27:K28"/>
    <mergeCell ref="A23:I23"/>
    <mergeCell ref="A26:I26"/>
  </mergeCells>
  <dataValidations count="3">
    <dataValidation type="list" allowBlank="1" showInputMessage="1" showErrorMessage="1" sqref="G9:G22" xr:uid="{55ACCBE3-1FCB-4D78-9E83-E3B68DA5A087}">
      <formula1>"Eenmalig,Per maand,Per jaar"</formula1>
    </dataValidation>
    <dataValidation type="list" allowBlank="1" showInputMessage="1" showErrorMessage="1" sqref="I9:I22" xr:uid="{F078E771-5C95-4DA4-A101-6843FC6B6E7D}">
      <formula1>"Ja,Nee"</formula1>
    </dataValidation>
    <dataValidation type="decimal" operator="greaterThanOrEqual" allowBlank="1" showInputMessage="1" showErrorMessage="1" errorTitle="Ongeldig tarief" error="Vul een numeriek bedrag van € 0 of hoger in." sqref="H9:H22" xr:uid="{ED8551E0-2ECD-4A33-8F60-929D17D62780}">
      <formula1>0</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6700C-2380-4B43-ACB6-BD2729921493}">
  <dimension ref="A1:H12"/>
  <sheetViews>
    <sheetView workbookViewId="0">
      <selection activeCell="B13" sqref="B13"/>
    </sheetView>
  </sheetViews>
  <sheetFormatPr defaultColWidth="8.86328125" defaultRowHeight="14.25" x14ac:dyDescent="0.45"/>
  <cols>
    <col min="1" max="1" width="6.59765625" customWidth="1"/>
    <col min="2" max="2" width="27.59765625" customWidth="1"/>
    <col min="3" max="3" width="49.59765625" customWidth="1"/>
    <col min="4" max="4" width="12.59765625" customWidth="1"/>
    <col min="5" max="5" width="12.73046875" customWidth="1"/>
    <col min="6" max="6" width="9.86328125" customWidth="1"/>
    <col min="7" max="7" width="16.59765625" customWidth="1"/>
    <col min="8" max="8" width="40" customWidth="1"/>
  </cols>
  <sheetData>
    <row r="1" spans="1:8" x14ac:dyDescent="0.45">
      <c r="A1" s="37" t="s">
        <v>171</v>
      </c>
      <c r="B1" s="37"/>
      <c r="C1" s="37"/>
      <c r="D1" s="37"/>
      <c r="E1" s="37"/>
      <c r="F1" s="37"/>
      <c r="G1" s="37"/>
      <c r="H1" s="37"/>
    </row>
    <row r="2" spans="1:8" x14ac:dyDescent="0.45">
      <c r="A2" s="38" t="s">
        <v>172</v>
      </c>
      <c r="B2" s="38"/>
      <c r="C2" s="38"/>
      <c r="D2" s="38"/>
      <c r="E2" s="38"/>
      <c r="F2" s="38"/>
      <c r="G2" s="38"/>
      <c r="H2" s="38"/>
    </row>
    <row r="3" spans="1:8" x14ac:dyDescent="0.45">
      <c r="A3" s="16"/>
      <c r="B3" s="16"/>
      <c r="C3" s="16"/>
      <c r="D3" s="16"/>
      <c r="E3" s="16"/>
      <c r="F3" s="16"/>
      <c r="G3" s="16"/>
      <c r="H3" s="16"/>
    </row>
    <row r="4" spans="1:8" ht="26.25" x14ac:dyDescent="0.45">
      <c r="A4" s="16" t="s">
        <v>93</v>
      </c>
      <c r="B4" s="16" t="s">
        <v>173</v>
      </c>
      <c r="C4" s="16" t="s">
        <v>174</v>
      </c>
      <c r="D4" s="16" t="s">
        <v>29</v>
      </c>
      <c r="E4" s="16" t="s">
        <v>175</v>
      </c>
      <c r="F4" s="16" t="s">
        <v>97</v>
      </c>
      <c r="G4" s="16" t="s">
        <v>176</v>
      </c>
      <c r="H4" s="16" t="s">
        <v>177</v>
      </c>
    </row>
    <row r="5" spans="1:8" x14ac:dyDescent="0.45">
      <c r="A5" s="16" t="s">
        <v>178</v>
      </c>
      <c r="B5" s="16" t="s">
        <v>179</v>
      </c>
      <c r="C5" s="16" t="s">
        <v>180</v>
      </c>
      <c r="D5" s="16" t="s">
        <v>181</v>
      </c>
      <c r="E5" s="16"/>
      <c r="F5" s="16" t="s">
        <v>107</v>
      </c>
      <c r="G5" s="9"/>
      <c r="H5" s="16" t="s">
        <v>182</v>
      </c>
    </row>
    <row r="6" spans="1:8" x14ac:dyDescent="0.45">
      <c r="A6" s="16" t="s">
        <v>183</v>
      </c>
      <c r="B6" s="16" t="s">
        <v>184</v>
      </c>
      <c r="C6" s="16" t="s">
        <v>180</v>
      </c>
      <c r="D6" s="16" t="s">
        <v>181</v>
      </c>
      <c r="E6" s="16"/>
      <c r="F6" s="16" t="s">
        <v>107</v>
      </c>
      <c r="G6" s="9"/>
      <c r="H6" s="16" t="s">
        <v>182</v>
      </c>
    </row>
    <row r="7" spans="1:8" ht="26.25" x14ac:dyDescent="0.45">
      <c r="A7" s="16" t="s">
        <v>185</v>
      </c>
      <c r="B7" s="16" t="s">
        <v>186</v>
      </c>
      <c r="C7" s="16" t="s">
        <v>187</v>
      </c>
      <c r="D7" s="16" t="s">
        <v>181</v>
      </c>
      <c r="E7" s="16"/>
      <c r="F7" s="16" t="s">
        <v>107</v>
      </c>
      <c r="G7" s="9"/>
      <c r="H7" s="16" t="s">
        <v>182</v>
      </c>
    </row>
    <row r="8" spans="1:8" x14ac:dyDescent="0.45">
      <c r="A8" s="16" t="s">
        <v>188</v>
      </c>
      <c r="B8" s="16" t="s">
        <v>189</v>
      </c>
      <c r="C8" s="16" t="s">
        <v>190</v>
      </c>
      <c r="D8" s="16" t="s">
        <v>191</v>
      </c>
      <c r="E8" s="16"/>
      <c r="F8" s="16" t="s">
        <v>107</v>
      </c>
      <c r="G8" s="9"/>
      <c r="H8" s="16" t="s">
        <v>192</v>
      </c>
    </row>
    <row r="9" spans="1:8" x14ac:dyDescent="0.45">
      <c r="A9" s="16" t="s">
        <v>193</v>
      </c>
      <c r="B9" s="16" t="s">
        <v>194</v>
      </c>
      <c r="C9" s="16" t="s">
        <v>195</v>
      </c>
      <c r="D9" s="16" t="s">
        <v>123</v>
      </c>
      <c r="E9" s="16"/>
      <c r="F9" s="16" t="s">
        <v>114</v>
      </c>
      <c r="G9" s="9"/>
      <c r="H9" s="16" t="s">
        <v>196</v>
      </c>
    </row>
    <row r="10" spans="1:8" x14ac:dyDescent="0.45">
      <c r="A10" s="16" t="s">
        <v>197</v>
      </c>
      <c r="B10" s="16" t="s">
        <v>198</v>
      </c>
      <c r="C10" s="16" t="s">
        <v>195</v>
      </c>
      <c r="D10" s="16" t="s">
        <v>127</v>
      </c>
      <c r="E10" s="16"/>
      <c r="F10" s="16" t="s">
        <v>114</v>
      </c>
      <c r="G10" s="9"/>
      <c r="H10" s="16" t="s">
        <v>199</v>
      </c>
    </row>
    <row r="11" spans="1:8" x14ac:dyDescent="0.45">
      <c r="A11" s="16" t="s">
        <v>200</v>
      </c>
      <c r="B11" s="16" t="s">
        <v>201</v>
      </c>
      <c r="C11" s="16" t="s">
        <v>202</v>
      </c>
      <c r="D11" s="16" t="s">
        <v>136</v>
      </c>
      <c r="E11" s="16"/>
      <c r="F11" s="16" t="s">
        <v>114</v>
      </c>
      <c r="G11" s="9"/>
      <c r="H11" s="16" t="s">
        <v>203</v>
      </c>
    </row>
    <row r="12" spans="1:8" x14ac:dyDescent="0.45">
      <c r="A12" s="16" t="s">
        <v>204</v>
      </c>
      <c r="B12" s="16" t="s">
        <v>205</v>
      </c>
      <c r="C12" s="16" t="s">
        <v>206</v>
      </c>
      <c r="D12" s="16" t="s">
        <v>141</v>
      </c>
      <c r="E12" s="16"/>
      <c r="F12" s="16" t="s">
        <v>114</v>
      </c>
      <c r="G12" s="9"/>
      <c r="H12" s="16" t="s">
        <v>207</v>
      </c>
    </row>
  </sheetData>
  <sheetProtection sheet="1" objects="1" scenarios="1" autoFilter="0"/>
  <mergeCells count="2">
    <mergeCell ref="A1:H1"/>
    <mergeCell ref="A2:H2"/>
  </mergeCells>
  <dataValidations count="3">
    <dataValidation type="list" allowBlank="1" showInputMessage="1" showErrorMessage="1" sqref="F5:F12" xr:uid="{09C56796-F66E-4F21-A111-3683DD3FFF63}">
      <formula1>"Eenmalig,Per maand,Per jaar"</formula1>
    </dataValidation>
    <dataValidation type="decimal" operator="greaterThanOrEqual" allowBlank="1" showInputMessage="1" showErrorMessage="1" errorTitle="Ongeldig tarief" error="Vul een numeriek bedrag van € 0 of hoger in." sqref="G5:G12" xr:uid="{7712260D-4BB8-4ED1-ADA0-11E9C68DB69E}">
      <formula1>0</formula1>
    </dataValidation>
    <dataValidation type="whole" operator="greaterThanOrEqual" allowBlank="1" showInputMessage="1" showErrorMessage="1" errorTitle="Ongeldig aantal" error="Vul een geheel aantal van 0 of hoger in, of laat leeg als geen aantal wordt gevraagd." sqref="E5:E12" xr:uid="{65442695-F734-49D1-A6A0-65374F65CB81}">
      <formula1>0</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04C6-0E56-40EE-8802-69519BFEE8F1}">
  <dimension ref="A1:E26"/>
  <sheetViews>
    <sheetView workbookViewId="0">
      <selection activeCell="C15" sqref="C15"/>
    </sheetView>
  </sheetViews>
  <sheetFormatPr defaultColWidth="8.86328125" defaultRowHeight="14.25" x14ac:dyDescent="0.45"/>
  <cols>
    <col min="1" max="1" width="47.59765625" customWidth="1"/>
    <col min="2" max="2" width="21.86328125" customWidth="1"/>
    <col min="3" max="3" width="3.3984375" customWidth="1"/>
    <col min="4" max="4" width="41.86328125" customWidth="1"/>
    <col min="5" max="5" width="28.59765625" customWidth="1"/>
  </cols>
  <sheetData>
    <row r="1" spans="1:5" x14ac:dyDescent="0.45">
      <c r="A1" s="37" t="s">
        <v>208</v>
      </c>
      <c r="B1" s="37"/>
      <c r="C1" s="37"/>
      <c r="D1" s="37"/>
      <c r="E1" s="37"/>
    </row>
    <row r="2" spans="1:5" x14ac:dyDescent="0.45">
      <c r="A2" s="38" t="s">
        <v>209</v>
      </c>
      <c r="B2" s="38"/>
      <c r="C2" s="38"/>
      <c r="D2" s="38"/>
      <c r="E2" s="38"/>
    </row>
    <row r="3" spans="1:5" x14ac:dyDescent="0.45">
      <c r="A3" s="16"/>
      <c r="B3" s="16"/>
      <c r="C3" s="16"/>
      <c r="D3" s="16"/>
      <c r="E3" s="16"/>
    </row>
    <row r="4" spans="1:5" x14ac:dyDescent="0.45">
      <c r="A4" s="42" t="s">
        <v>210</v>
      </c>
      <c r="B4" s="42"/>
      <c r="C4" s="42"/>
      <c r="D4" s="42"/>
      <c r="E4" s="42"/>
    </row>
    <row r="5" spans="1:5" ht="24" customHeight="1" x14ac:dyDescent="0.45">
      <c r="A5" s="24" t="s">
        <v>211</v>
      </c>
      <c r="B5" s="31">
        <f>Prijzenblad!J23</f>
        <v>0</v>
      </c>
      <c r="C5" s="15"/>
      <c r="D5" s="25" t="s">
        <v>212</v>
      </c>
      <c r="E5" s="34">
        <f>COUNTBLANK(Prijzenblad!B4:B6)</f>
        <v>3</v>
      </c>
    </row>
    <row r="6" spans="1:5" ht="24" customHeight="1" x14ac:dyDescent="0.45">
      <c r="A6" s="24" t="s">
        <v>213</v>
      </c>
      <c r="B6" s="31">
        <f>Prijzenblad!J24</f>
        <v>0</v>
      </c>
      <c r="C6" s="15"/>
      <c r="D6" s="25" t="s">
        <v>214</v>
      </c>
      <c r="E6" s="34">
        <f>COUNTBLANK(Prijsregels[All-in tarief])</f>
        <v>14</v>
      </c>
    </row>
    <row r="7" spans="1:5" ht="24" customHeight="1" x14ac:dyDescent="0.45">
      <c r="A7" s="24" t="s">
        <v>215</v>
      </c>
      <c r="B7" s="31">
        <f>Prijzenblad!J25</f>
        <v>0</v>
      </c>
      <c r="C7" s="15"/>
      <c r="D7" s="25" t="s">
        <v>216</v>
      </c>
      <c r="E7" s="34">
        <f>COUNTIF(Prijsregels[All-in tarief],"&lt;0")+COUNTIF(Optietarieven[Tarief excl. btw],"&lt;0")</f>
        <v>0</v>
      </c>
    </row>
    <row r="8" spans="1:5" ht="24" customHeight="1" x14ac:dyDescent="0.45">
      <c r="A8" s="24" t="s">
        <v>217</v>
      </c>
      <c r="B8" s="31">
        <f>Prijzenblad!J26</f>
        <v>0</v>
      </c>
      <c r="C8" s="15"/>
      <c r="D8" s="25" t="s">
        <v>218</v>
      </c>
      <c r="E8" s="34" cm="1">
        <f t="array" ref="E8">SUMPRODUCT(--(Prijsregels[All-in tarief]=0),--(Prijsregels[All-in tarief]&lt;&gt;""),--(Prijsregels[Toelichting / verwijzing]=""))</f>
        <v>0</v>
      </c>
    </row>
    <row r="9" spans="1:5" ht="24" customHeight="1" x14ac:dyDescent="0.45">
      <c r="A9" s="24" t="s">
        <v>219</v>
      </c>
      <c r="B9" s="31">
        <f>Uitgangspunten!B11</f>
        <v>690000</v>
      </c>
      <c r="C9" s="15"/>
      <c r="D9" s="25" t="s">
        <v>220</v>
      </c>
      <c r="E9" s="34">
        <f>COUNTBLANK('Tarieven &amp; opties'!G5:G12)</f>
        <v>8</v>
      </c>
    </row>
    <row r="10" spans="1:5" x14ac:dyDescent="0.45">
      <c r="A10" s="26"/>
      <c r="B10" s="27"/>
      <c r="C10" s="15"/>
      <c r="D10" s="28" t="s">
        <v>221</v>
      </c>
      <c r="E10" s="32" t="str">
        <f>IF(SUM(E5:E9)&gt;0,"Aanvullen vóór indiening",IF(B7&gt;B9,"Boven structureel budgetplafond","Gereed voor indiening"))</f>
        <v>Aanvullen vóór indiening</v>
      </c>
    </row>
    <row r="11" spans="1:5" x14ac:dyDescent="0.45">
      <c r="A11" s="15"/>
      <c r="B11" s="29"/>
      <c r="C11" s="15"/>
      <c r="D11" s="30" t="s">
        <v>222</v>
      </c>
      <c r="E11" s="33" t="str">
        <f>IF(E5+E6+E9&gt;0,"Nog niet toetsbaar",IF(B7&gt;B9,"Boven structureel budgetplafond","Binnen structureel budgetplafond"))</f>
        <v>Nog niet toetsbaar</v>
      </c>
    </row>
    <row r="12" spans="1:5" ht="30" customHeight="1" x14ac:dyDescent="0.45">
      <c r="A12" s="49" t="s">
        <v>223</v>
      </c>
      <c r="B12" s="49"/>
      <c r="C12" s="49"/>
      <c r="D12" s="49"/>
      <c r="E12" s="49"/>
    </row>
    <row r="13" spans="1:5" ht="30" customHeight="1" x14ac:dyDescent="0.45">
      <c r="A13" s="49"/>
      <c r="B13" s="49"/>
      <c r="C13" s="49"/>
      <c r="D13" s="49"/>
      <c r="E13" s="49"/>
    </row>
    <row r="14" spans="1:5" x14ac:dyDescent="0.45">
      <c r="A14" s="16"/>
      <c r="B14" s="16"/>
      <c r="C14" s="1"/>
      <c r="D14" s="1"/>
      <c r="E14" s="1"/>
    </row>
    <row r="15" spans="1:5" x14ac:dyDescent="0.45">
      <c r="A15" s="42" t="s">
        <v>224</v>
      </c>
      <c r="B15" s="42"/>
      <c r="C15" s="42"/>
      <c r="D15" s="42"/>
      <c r="E15" s="42"/>
    </row>
    <row r="16" spans="1:5" x14ac:dyDescent="0.45">
      <c r="A16" s="16" t="s">
        <v>107</v>
      </c>
      <c r="B16" s="16" t="s">
        <v>225</v>
      </c>
      <c r="C16" s="1"/>
      <c r="D16" s="1"/>
      <c r="E16" s="1"/>
    </row>
    <row r="17" spans="1:5" ht="26.25" x14ac:dyDescent="0.45">
      <c r="A17" s="16" t="s">
        <v>114</v>
      </c>
      <c r="B17" s="16" t="s">
        <v>226</v>
      </c>
      <c r="C17" s="1"/>
      <c r="D17" s="1"/>
      <c r="E17" s="1"/>
    </row>
    <row r="18" spans="1:5" x14ac:dyDescent="0.45">
      <c r="A18" s="16" t="s">
        <v>227</v>
      </c>
      <c r="B18" s="16" t="s">
        <v>228</v>
      </c>
      <c r="C18" s="1"/>
      <c r="D18" s="1"/>
      <c r="E18" s="1"/>
    </row>
    <row r="19" spans="1:5" ht="26.25" x14ac:dyDescent="0.45">
      <c r="A19" s="16" t="s">
        <v>229</v>
      </c>
      <c r="B19" s="16" t="s">
        <v>230</v>
      </c>
      <c r="C19" s="1"/>
      <c r="D19" s="1"/>
      <c r="E19" s="1"/>
    </row>
    <row r="20" spans="1:5" ht="39.4" x14ac:dyDescent="0.45">
      <c r="A20" s="16" t="s">
        <v>10</v>
      </c>
      <c r="B20" s="16" t="s">
        <v>231</v>
      </c>
      <c r="C20" s="1"/>
      <c r="D20" s="1"/>
      <c r="E20" s="1"/>
    </row>
    <row r="21" spans="1:5" ht="39.4" x14ac:dyDescent="0.45">
      <c r="A21" s="16" t="s">
        <v>232</v>
      </c>
      <c r="B21" s="16" t="s">
        <v>233</v>
      </c>
      <c r="C21" s="16"/>
      <c r="D21" s="16"/>
      <c r="E21" s="16"/>
    </row>
    <row r="22" spans="1:5" x14ac:dyDescent="0.45">
      <c r="A22" s="42" t="s">
        <v>234</v>
      </c>
      <c r="B22" s="42"/>
      <c r="C22" s="42"/>
      <c r="D22" s="42"/>
      <c r="E22" s="42"/>
    </row>
    <row r="23" spans="1:5" ht="39.75" customHeight="1" x14ac:dyDescent="0.45">
      <c r="A23" s="46" t="s">
        <v>235</v>
      </c>
      <c r="B23" s="46"/>
      <c r="C23" s="46"/>
      <c r="D23" s="46"/>
      <c r="E23" s="46"/>
    </row>
    <row r="24" spans="1:5" ht="39.75" customHeight="1" x14ac:dyDescent="0.45">
      <c r="A24" s="46"/>
      <c r="B24" s="46"/>
      <c r="C24" s="46"/>
      <c r="D24" s="46"/>
      <c r="E24" s="46"/>
    </row>
    <row r="25" spans="1:5" x14ac:dyDescent="0.45">
      <c r="A25" s="16"/>
      <c r="B25" s="16"/>
      <c r="C25" s="16"/>
      <c r="D25" s="16"/>
      <c r="E25" s="16"/>
    </row>
    <row r="26" spans="1:5" x14ac:dyDescent="0.45">
      <c r="A26" s="16"/>
      <c r="B26" s="16"/>
      <c r="C26" s="16"/>
      <c r="D26" s="16"/>
      <c r="E26" s="16"/>
    </row>
  </sheetData>
  <sheetProtection sheet="1" objects="1" scenarios="1"/>
  <mergeCells count="7">
    <mergeCell ref="A23:E24"/>
    <mergeCell ref="A1:E1"/>
    <mergeCell ref="A2:E2"/>
    <mergeCell ref="A4:E4"/>
    <mergeCell ref="A22:E22"/>
    <mergeCell ref="A15:E15"/>
    <mergeCell ref="A12:E13"/>
  </mergeCells>
  <conditionalFormatting sqref="E10:E11">
    <cfRule type="expression" dxfId="4" priority="1">
      <formula>$E10="Gereed voor indiening"</formula>
    </cfRule>
    <cfRule type="expression" dxfId="3" priority="2">
      <formula>$E10="Binnen structureel budgetplafond"</formula>
    </cfRule>
    <cfRule type="expression" dxfId="2" priority="3">
      <formula>$E10="Aanvullen vóór indiening"</formula>
    </cfRule>
    <cfRule type="expression" dxfId="1" priority="4">
      <formula>$E10="Nog niet toetsbaar"</formula>
    </cfRule>
    <cfRule type="expression" dxfId="0" priority="5">
      <formula>LEFT($E10,5)="Boven"</formula>
    </cfRule>
  </conditionalFormatting>
  <dataValidations count="1">
    <dataValidation type="list" allowBlank="1" showInputMessage="1" showErrorMessage="1" sqref="C14 C16:C20" xr:uid="{1A20839C-4D18-4E5A-B7ED-7C829A916B63}">
      <formula1>"Open,Gereed,Niet van toepassing"</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1D812605F50A43A25396839CC6188D" ma:contentTypeVersion="13" ma:contentTypeDescription="Create a new document." ma:contentTypeScope="" ma:versionID="c11df9922f25f67f95d2421ae2d10c40">
  <xsd:schema xmlns:xsd="http://www.w3.org/2001/XMLSchema" xmlns:xs="http://www.w3.org/2001/XMLSchema" xmlns:p="http://schemas.microsoft.com/office/2006/metadata/properties" xmlns:ns2="481c1387-06db-417e-b896-f8376b2eb2ee" xmlns:ns3="e822c53e-3dba-4ff0-8315-6761d1b56c9e" targetNamespace="http://schemas.microsoft.com/office/2006/metadata/properties" ma:root="true" ma:fieldsID="f6a1455738808afcceb11d62980d630d" ns2:_="" ns3:_="">
    <xsd:import namespace="481c1387-06db-417e-b896-f8376b2eb2ee"/>
    <xsd:import namespace="e822c53e-3dba-4ff0-8315-6761d1b56c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1c1387-06db-417e-b896-f8376b2eb2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2cd7136-78cb-477d-9723-db3e839d765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822c53e-3dba-4ff0-8315-6761d1b56c9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38ff7f-769c-4fb5-b135-d0d83ea0a5ce}" ma:internalName="TaxCatchAll" ma:showField="CatchAllData" ma:web="e822c53e-3dba-4ff0-8315-6761d1b56c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822c53e-3dba-4ff0-8315-6761d1b56c9e" xsi:nil="true"/>
    <lcf76f155ced4ddcb4097134ff3c332f xmlns="481c1387-06db-417e-b896-f8376b2eb2e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B3A489-28D7-4927-98E7-F87F859641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1c1387-06db-417e-b896-f8376b2eb2ee"/>
    <ds:schemaRef ds:uri="e822c53e-3dba-4ff0-8315-6761d1b56c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239110-009F-4CB4-9995-459BA595F3E1}">
  <ds:schemaRefs>
    <ds:schemaRef ds:uri="http://schemas.microsoft.com/sharepoint/v3/contenttype/forms"/>
  </ds:schemaRefs>
</ds:datastoreItem>
</file>

<file path=customXml/itemProps3.xml><?xml version="1.0" encoding="utf-8"?>
<ds:datastoreItem xmlns:ds="http://schemas.openxmlformats.org/officeDocument/2006/customXml" ds:itemID="{1B737906-0F74-4242-9DF3-903F0EEB9FC7}">
  <ds:schemaRefs>
    <ds:schemaRef ds:uri="http://schemas.microsoft.com/office/2006/metadata/properties"/>
    <ds:schemaRef ds:uri="http://schemas.microsoft.com/office/infopath/2007/PartnerControls"/>
    <ds:schemaRef ds:uri="e822c53e-3dba-4ff0-8315-6761d1b56c9e"/>
    <ds:schemaRef ds:uri="481c1387-06db-417e-b896-f8376b2eb2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Leesmij</vt:lpstr>
      <vt:lpstr>Uitgangspunten</vt:lpstr>
      <vt:lpstr>Prijzenblad</vt:lpstr>
      <vt:lpstr>Tarieven &amp; opties</vt:lpstr>
      <vt:lpstr>Controle 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Crommentuijn, Sjoerd</dc:creator>
  <cp:keywords/>
  <dc:description/>
  <cp:lastModifiedBy>Niels Meijers</cp:lastModifiedBy>
  <cp:revision/>
  <dcterms:created xsi:type="dcterms:W3CDTF">2026-08-18T18:08:04Z</dcterms:created>
  <dcterms:modified xsi:type="dcterms:W3CDTF">2026-09-25T02:28:30Z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0x010100531D812605F50A43A25396839CC6188D</vt:lpwstr>
  </property>
  <property fmtid="{D5CDD505-2E9C-101B-9397-08002B2CF9AE}" pid="3" name="MediaServiceImageTags">
    <vt:lpwstr/>
  </property>
</Properties>
</file>