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0363hollandrijnland.sharepoint.com/sites/AlgemeenDSV/Gedeelde documenten/Archief/Commercieel/Clienten/Gemeenten/Berg en Dal/"/>
    </mc:Choice>
  </mc:AlternateContent>
  <xr:revisionPtr revIDLastSave="0" documentId="8_{DC23872B-FE31-490E-A82A-93D16A16A9C3}" xr6:coauthVersionLast="47" xr6:coauthVersionMax="47" xr10:uidLastSave="{00000000-0000-0000-0000-000000000000}"/>
  <bookViews>
    <workbookView xWindow="0" yWindow="0" windowWidth="20640" windowHeight="16680" xr2:uid="{00000000-000D-0000-FFFF-FFFF00000000}"/>
  </bookViews>
  <sheets>
    <sheet name="Opgave gem.B&amp;D" sheetId="1" r:id="rId1"/>
    <sheet name="Zonnepanelen" sheetId="2" r:id="rId2"/>
  </sheets>
  <definedNames>
    <definedName name="_xlnm._FilterDatabase" localSheetId="0" hidden="1">'Opgave gem.B&amp;D'!$K$1:$K$70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34" i="1"/>
  <c r="L35" i="1"/>
  <c r="L36" i="1"/>
  <c r="L37" i="1"/>
  <c r="L38" i="1"/>
  <c r="L40" i="1"/>
  <c r="L43" i="1"/>
  <c r="L44" i="1"/>
  <c r="L45" i="1"/>
  <c r="L46" i="1"/>
  <c r="L52" i="1"/>
  <c r="L53" i="1"/>
  <c r="L57" i="1"/>
  <c r="L58" i="1"/>
  <c r="L59" i="1"/>
  <c r="L4" i="1"/>
  <c r="L3" i="1"/>
  <c r="H3" i="1"/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4" i="1"/>
  <c r="K65" i="1" l="1"/>
  <c r="G40" i="1"/>
  <c r="G65" i="1" l="1"/>
  <c r="H40" i="1"/>
  <c r="M65" i="1"/>
  <c r="I65" i="1"/>
  <c r="F41" i="1" l="1"/>
  <c r="F42" i="1"/>
  <c r="F65" i="1" l="1"/>
  <c r="C65" i="1"/>
  <c r="E65" i="1" l="1"/>
  <c r="D11" i="1" l="1"/>
  <c r="D50" i="1" l="1"/>
  <c r="D34" i="1"/>
  <c r="D7" i="1"/>
  <c r="D49" i="1"/>
  <c r="D25" i="1"/>
  <c r="D32" i="1"/>
  <c r="D5" i="1"/>
  <c r="D55" i="1"/>
  <c r="D15" i="1"/>
  <c r="D21" i="1"/>
  <c r="D42" i="1"/>
  <c r="D18" i="1"/>
  <c r="D41" i="1"/>
  <c r="D17" i="1"/>
  <c r="D56" i="1"/>
  <c r="D40" i="1"/>
  <c r="D24" i="1"/>
  <c r="D39" i="1"/>
  <c r="D23" i="1"/>
  <c r="D37" i="1"/>
  <c r="D26" i="1"/>
  <c r="D4" i="1"/>
  <c r="D33" i="1"/>
  <c r="D6" i="1"/>
  <c r="D48" i="1"/>
  <c r="D16" i="1"/>
  <c r="D47" i="1"/>
  <c r="D31" i="1"/>
  <c r="D54" i="1"/>
  <c r="D46" i="1"/>
  <c r="D38" i="1"/>
  <c r="D30" i="1"/>
  <c r="D22" i="1"/>
  <c r="D14" i="1"/>
  <c r="D53" i="1"/>
  <c r="D45" i="1"/>
  <c r="D29" i="1"/>
  <c r="D13" i="1"/>
  <c r="D52" i="1"/>
  <c r="D44" i="1"/>
  <c r="D36" i="1"/>
  <c r="D28" i="1"/>
  <c r="D20" i="1"/>
  <c r="D12" i="1"/>
  <c r="D51" i="1"/>
  <c r="D43" i="1"/>
  <c r="D35" i="1"/>
  <c r="D27" i="1"/>
  <c r="D19" i="1"/>
  <c r="A60" i="1"/>
  <c r="D65" i="1" l="1"/>
  <c r="B37" i="1"/>
  <c r="B24" i="1"/>
  <c r="B17" i="1"/>
  <c r="B38" i="1"/>
  <c r="B21" i="1"/>
  <c r="B51" i="1"/>
  <c r="B54" i="1"/>
  <c r="B41" i="1"/>
  <c r="B34" i="1"/>
  <c r="B19" i="1"/>
  <c r="B25" i="1"/>
  <c r="B44" i="1"/>
  <c r="B47" i="1"/>
  <c r="B57" i="1"/>
  <c r="B28" i="1"/>
  <c r="B53" i="1"/>
  <c r="B55" i="1"/>
  <c r="B31" i="1"/>
  <c r="B48" i="1"/>
  <c r="B11" i="1"/>
  <c r="B23" i="1"/>
  <c r="B18" i="1"/>
  <c r="B20" i="1"/>
  <c r="B22" i="1"/>
  <c r="B36" i="1"/>
  <c r="B43" i="1"/>
  <c r="B56" i="1"/>
  <c r="B13" i="1"/>
  <c r="B27" i="1"/>
  <c r="B15" i="1"/>
  <c r="B14" i="1"/>
  <c r="B16" i="1"/>
  <c r="B40" i="1"/>
  <c r="B32" i="1"/>
  <c r="B46" i="1"/>
  <c r="B7" i="1"/>
  <c r="B42" i="1"/>
  <c r="B12" i="1"/>
  <c r="B6" i="1"/>
  <c r="B35" i="1"/>
  <c r="B52" i="1"/>
  <c r="B26" i="1"/>
  <c r="B29" i="1"/>
  <c r="B45" i="1"/>
  <c r="B4" i="1"/>
  <c r="B5" i="1"/>
  <c r="B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Bert Arents</author>
  </authors>
  <commentList>
    <comment ref="O6" authorId="0" shapeId="0" xr:uid="{00000000-0006-0000-0000-000001000000}">
      <text>
        <r>
          <rPr>
            <sz val="9"/>
            <color indexed="81"/>
            <rFont val="Tahoma"/>
            <family val="2"/>
          </rPr>
          <t>Onderhoud@spocondor.nl</t>
        </r>
      </text>
    </comment>
    <comment ref="R13" authorId="0" shapeId="0" xr:uid="{00000000-0006-0000-0000-000002000000}">
      <text>
        <r>
          <rPr>
            <sz val="9"/>
            <color indexed="81"/>
            <rFont val="Tahoma"/>
            <family val="2"/>
          </rPr>
          <t>32 stuks</t>
        </r>
      </text>
    </comment>
    <comment ref="R16" authorId="0" shapeId="0" xr:uid="{00000000-0006-0000-0000-000003000000}">
      <text>
        <r>
          <rPr>
            <sz val="9"/>
            <color indexed="81"/>
            <rFont val="Tahoma"/>
            <family val="2"/>
          </rPr>
          <t>100 stuks</t>
        </r>
      </text>
    </comment>
    <comment ref="O42" authorId="0" shapeId="0" xr:uid="{00000000-0006-0000-0000-000004000000}">
      <text>
        <r>
          <rPr>
            <sz val="9"/>
            <color indexed="81"/>
            <rFont val="Tahoma"/>
            <family val="2"/>
          </rPr>
          <t>Leegstaand</t>
        </r>
      </text>
    </comment>
    <comment ref="O43" authorId="0" shapeId="0" xr:uid="{00000000-0006-0000-0000-000005000000}">
      <text>
        <r>
          <rPr>
            <sz val="9"/>
            <color indexed="81"/>
            <rFont val="Tahoma"/>
            <family val="2"/>
          </rPr>
          <t>Condor hr. Krieken</t>
        </r>
      </text>
    </comment>
    <comment ref="R43" authorId="0" shapeId="0" xr:uid="{00000000-0006-0000-0000-000006000000}">
      <text>
        <r>
          <rPr>
            <sz val="9"/>
            <color indexed="81"/>
            <rFont val="Tahoma"/>
            <family val="2"/>
          </rPr>
          <t>108 stuks panelen</t>
        </r>
      </text>
    </comment>
    <comment ref="R46" authorId="0" shapeId="0" xr:uid="{00000000-0006-0000-0000-000007000000}">
      <text>
        <r>
          <rPr>
            <sz val="9"/>
            <color indexed="81"/>
            <rFont val="Tahoma"/>
            <family val="2"/>
          </rPr>
          <t>Met Europees en gemeentelijk subsidie tot stand gekomen!</t>
        </r>
      </text>
    </comment>
  </commentList>
</comments>
</file>

<file path=xl/sharedStrings.xml><?xml version="1.0" encoding="utf-8"?>
<sst xmlns="http://schemas.openxmlformats.org/spreadsheetml/2006/main" count="592" uniqueCount="243">
  <si>
    <t>Inventaris</t>
  </si>
  <si>
    <t>excl.BTW</t>
  </si>
  <si>
    <t>Gemeentehuis Groesbeek</t>
  </si>
  <si>
    <t>Dorpsplein 1</t>
  </si>
  <si>
    <t>Dependance gem.Groesbeek</t>
  </si>
  <si>
    <t>Industrieweg 4</t>
  </si>
  <si>
    <t>Gemeentewerkplaats Groesbeek</t>
  </si>
  <si>
    <t>Industrieweg 6</t>
  </si>
  <si>
    <t>incl.BTW</t>
  </si>
  <si>
    <t>OBS de Sieppe</t>
  </si>
  <si>
    <t>P.Potterweg 79</t>
  </si>
  <si>
    <t>Adelbrecht (BBS)/Biga (sp.zaal)/Carolus (BBS)</t>
  </si>
  <si>
    <t>Cranenburgsestraat 112a t/m c</t>
  </si>
  <si>
    <t>Cranenburgsestraat 112a</t>
  </si>
  <si>
    <t>Cranenburgsestraat 112b</t>
  </si>
  <si>
    <t>Cranenburgsestraat 112c</t>
  </si>
  <si>
    <t>BBS Op de Horst</t>
  </si>
  <si>
    <t>Plakseweg 3+5</t>
  </si>
  <si>
    <t>BBS Breedeweg</t>
  </si>
  <si>
    <t>Schoolweg 23</t>
  </si>
  <si>
    <t>BBS Berg en Dal</t>
  </si>
  <si>
    <t>Patrijsweg 2</t>
  </si>
  <si>
    <t>BBS 't Vossenhol</t>
  </si>
  <si>
    <t>van Ruijsdaelweg 8</t>
  </si>
  <si>
    <t>Gymzaal bij 't Vossenhol</t>
  </si>
  <si>
    <t>van Ruijsdaelweg 10</t>
  </si>
  <si>
    <t>Nijmeegsebaan 21a</t>
  </si>
  <si>
    <t>VSO Werkenrode</t>
  </si>
  <si>
    <t>Nijmeegsebaan 9</t>
  </si>
  <si>
    <t>Montessoricollege</t>
  </si>
  <si>
    <t>Spoorlaan 16</t>
  </si>
  <si>
    <t>Tafeltennisvereniging GTTC</t>
  </si>
  <si>
    <t>Atelierweg 1</t>
  </si>
  <si>
    <t>Sporthal Heuvelland</t>
  </si>
  <si>
    <t>Ambachtsweg 8</t>
  </si>
  <si>
    <t>Zwembad de Lubert</t>
  </si>
  <si>
    <t>Cranenburgsestraat 23d</t>
  </si>
  <si>
    <t>Toren Hervormde Kerk</t>
  </si>
  <si>
    <t>Kerkstraat 18</t>
  </si>
  <si>
    <t>Dierenweide Kerkstraat</t>
  </si>
  <si>
    <t>Kerkstraat</t>
  </si>
  <si>
    <t>Blokhut</t>
  </si>
  <si>
    <t>Spoorlaan 10</t>
  </si>
  <si>
    <t>Cult.centrum Mallemolen</t>
  </si>
  <si>
    <t>Kloosterstraat 11</t>
  </si>
  <si>
    <t>MBC 7 heuvelen</t>
  </si>
  <si>
    <t>Nijmeegsebaan 1</t>
  </si>
  <si>
    <t>Geb.fanfare/Maddogs</t>
  </si>
  <si>
    <t>Kloosterstraat 7-9</t>
  </si>
  <si>
    <t>Alg.begraafplaats Groesbeek</t>
  </si>
  <si>
    <t>Klaverberg 7</t>
  </si>
  <si>
    <t>Drasinegebouw</t>
  </si>
  <si>
    <t>Stationsweg 2</t>
  </si>
  <si>
    <t>Ericastraat 39</t>
  </si>
  <si>
    <t>Kulturhus Millingen</t>
  </si>
  <si>
    <t>Heerbaan 115</t>
  </si>
  <si>
    <t>Alg.begraafplaats Millingen</t>
  </si>
  <si>
    <t>Vossengraaf 1</t>
  </si>
  <si>
    <t>Trouwzaal Millingen</t>
  </si>
  <si>
    <t>Zalmstraat 8</t>
  </si>
  <si>
    <t>Gengske 10</t>
  </si>
  <si>
    <t>Speeltuin Steenstraat 5</t>
  </si>
  <si>
    <t>Steenstraat 5</t>
  </si>
  <si>
    <t>Gebouwtje Molenveld 6a</t>
  </si>
  <si>
    <t>Molenveld 6a</t>
  </si>
  <si>
    <t>Zoutloods Molenveld 6a</t>
  </si>
  <si>
    <t>BBS Martinusschool</t>
  </si>
  <si>
    <t>Chopinstraat 2</t>
  </si>
  <si>
    <t>Replika Romeins Schip Liburna</t>
  </si>
  <si>
    <t>Profetenlaan 2</t>
  </si>
  <si>
    <t>Gebouw drenkelingen begraafplaats</t>
  </si>
  <si>
    <t>Zeelandestraat 61</t>
  </si>
  <si>
    <t>Trafo Thornsestraat</t>
  </si>
  <si>
    <t>Thornsestraat</t>
  </si>
  <si>
    <t>Werkplaats Beek</t>
  </si>
  <si>
    <t>Nieuwe Rijksweg 1</t>
  </si>
  <si>
    <t>Verenigingsgebouw de Til</t>
  </si>
  <si>
    <t>Rietlanden 7 Ooij</t>
  </si>
  <si>
    <t>Jeugdsoos Ooij</t>
  </si>
  <si>
    <t>Rietlanden 5 Ooij</t>
  </si>
  <si>
    <t>BBS Biezenkamp Beek</t>
  </si>
  <si>
    <t>Roerdompstraat 2</t>
  </si>
  <si>
    <t>BBS Op Weg Ooij</t>
  </si>
  <si>
    <t>Prinses Beatrixstraat 55</t>
  </si>
  <si>
    <t>BBS 't Bijenveld Leuth</t>
  </si>
  <si>
    <t>Reusensestraat 6</t>
  </si>
  <si>
    <t>Hengstdal 4</t>
  </si>
  <si>
    <t>Hengstdal 2</t>
  </si>
  <si>
    <t>Spec.Onderwijs St.Maartenschool</t>
  </si>
  <si>
    <t>Hengstdal 3</t>
  </si>
  <si>
    <t>Voortgezet Onderwijs Notre Dame</t>
  </si>
  <si>
    <t>Gebouwtje Th.Werenb.str.</t>
  </si>
  <si>
    <t>Thilman Werenbertszstraat 11</t>
  </si>
  <si>
    <t>BBS St.Laurentius</t>
  </si>
  <si>
    <t>Schoolstraat 7</t>
  </si>
  <si>
    <t>Waarde gebouwen</t>
  </si>
  <si>
    <t>Loods Leuth</t>
  </si>
  <si>
    <t>Lieskes Wengs 3a</t>
  </si>
  <si>
    <t>Parkeergarage Groesbeek</t>
  </si>
  <si>
    <t>Spoorlaan 5b</t>
  </si>
  <si>
    <t>Ja</t>
  </si>
  <si>
    <t>Totaal</t>
  </si>
  <si>
    <t>Bouwaard</t>
  </si>
  <si>
    <t>Asbest</t>
  </si>
  <si>
    <t>Naam</t>
  </si>
  <si>
    <t>Adres</t>
  </si>
  <si>
    <t>Zonnepanelen</t>
  </si>
  <si>
    <t>Clubgebouw GTTC</t>
  </si>
  <si>
    <t>Nee</t>
  </si>
  <si>
    <t>Gebouw 't Bosduiveltje</t>
  </si>
  <si>
    <t>Carmelweg 2</t>
  </si>
  <si>
    <t>Is gesloopt</t>
  </si>
  <si>
    <t>St.Martinusschool</t>
  </si>
  <si>
    <t xml:space="preserve">BBS Adelbrecht </t>
  </si>
  <si>
    <t>Gymnastieklokaal BIGA</t>
  </si>
  <si>
    <t>LOM-school Carolus</t>
  </si>
  <si>
    <t>Zwembad</t>
  </si>
  <si>
    <t>BBS op de Heuvel</t>
  </si>
  <si>
    <t>Op den Heuvel</t>
  </si>
  <si>
    <t>Sporthal de Duffelt</t>
  </si>
  <si>
    <t>School Paedologisch Instituut</t>
  </si>
  <si>
    <t>?</t>
  </si>
  <si>
    <t>Sint Maartensschool</t>
  </si>
  <si>
    <t>School Berk en Beuk</t>
  </si>
  <si>
    <t>Voormalig brandweerpersoneel</t>
  </si>
  <si>
    <t>Werkplaats Groesbeek</t>
  </si>
  <si>
    <t>Havo Notre Dame</t>
  </si>
  <si>
    <t>Kasteelselaan 50 Ubb.</t>
  </si>
  <si>
    <t xml:space="preserve">Dierweide Kerkstraat </t>
  </si>
  <si>
    <t>Gemeentetoren Kerkstraat</t>
  </si>
  <si>
    <t>Aula alg.begraafplaats</t>
  </si>
  <si>
    <t>de Mallemolen</t>
  </si>
  <si>
    <t>Fanfare/Maddogs</t>
  </si>
  <si>
    <t>Houten gebouw</t>
  </si>
  <si>
    <t>Stenen zoutloods</t>
  </si>
  <si>
    <t>MBC de Zeven Heuvelen</t>
  </si>
  <si>
    <t>Terwindtschool</t>
  </si>
  <si>
    <t>Gymnastieklokaal</t>
  </si>
  <si>
    <t>BBS en gymzaal Op de Horst</t>
  </si>
  <si>
    <t>Basisschool "Op weg" Ooij</t>
  </si>
  <si>
    <t>Liburna</t>
  </si>
  <si>
    <t>Profetenlaan 2 H.Landstichting</t>
  </si>
  <si>
    <t>Kulturhus Leuth</t>
  </si>
  <si>
    <t>Reusensestraat 4</t>
  </si>
  <si>
    <t>Basisschool Leuth incl.gymzaal</t>
  </si>
  <si>
    <t>Clubgebouw de Til</t>
  </si>
  <si>
    <t>Basisschool Beek</t>
  </si>
  <si>
    <t>BBS en gymzaal Breedeweg</t>
  </si>
  <si>
    <t>wordt gesloopt</t>
  </si>
  <si>
    <t>Draisinegebouwtje</t>
  </si>
  <si>
    <t>Speeltuin Ooij</t>
  </si>
  <si>
    <t>Opslaggebouw volkstuinen Ubbergen</t>
  </si>
  <si>
    <t>Beheersgebouw begraafplaats</t>
  </si>
  <si>
    <t>Drenkelingenbegr/plaats</t>
  </si>
  <si>
    <t>VO Notre Dame de kleine Dame</t>
  </si>
  <si>
    <t>Sporthal de Duffelt Millingen</t>
  </si>
  <si>
    <t>Jeugdzorgtak Entrea Lindenhout</t>
  </si>
  <si>
    <t>Spec.Onderwijs de Taalster (v.h.Terwindtschool)</t>
  </si>
  <si>
    <t>BBS Titus Brandsma Berg en Dal</t>
  </si>
  <si>
    <t>Bestemming</t>
  </si>
  <si>
    <t>Postcode, plaats</t>
  </si>
  <si>
    <t>6562 AM Groesbeek</t>
  </si>
  <si>
    <t>6574 NA Ubbergen</t>
  </si>
  <si>
    <t>6561 KE Groesbeek</t>
  </si>
  <si>
    <t>6562 AH Groesbeek</t>
  </si>
  <si>
    <t>6574 AJ Ubbergen</t>
  </si>
  <si>
    <t>Kasteelselaan 50</t>
  </si>
  <si>
    <t>6561 AR Groesbeek</t>
  </si>
  <si>
    <t> 6566 DV Millingen aan de Rijn</t>
  </si>
  <si>
    <t>6562 AV Groesbeek</t>
  </si>
  <si>
    <t>6573 BH Beek-Ubbergen</t>
  </si>
  <si>
    <t>6578 AR Leuth</t>
  </si>
  <si>
    <t>6566 WB Millingen aan de Rijn</t>
  </si>
  <si>
    <t>6566 EG Millingen aan de Rijn</t>
  </si>
  <si>
    <t>6562 AT Groesbeek</t>
  </si>
  <si>
    <t>6562 LR Groesbeek</t>
  </si>
  <si>
    <t>6561 AM Groesbeek</t>
  </si>
  <si>
    <t>6562 XK Groesbee</t>
  </si>
  <si>
    <t>6562 GD Groesbeek</t>
  </si>
  <si>
    <t>6562 XE Groesbeek</t>
  </si>
  <si>
    <t>6576 AW Ooij</t>
  </si>
  <si>
    <t>5406 NG Uden</t>
  </si>
  <si>
    <t>6562 AR Groesbeek</t>
  </si>
  <si>
    <t>6579 AN Kekerdom</t>
  </si>
  <si>
    <t> 6562 AT Groesbeek</t>
  </si>
  <si>
    <t>6573 DH Beek-Ubbergen</t>
  </si>
  <si>
    <t>6562 AL Groesbeek</t>
  </si>
  <si>
    <t>6561 CC Groesbeek</t>
  </si>
  <si>
    <t>6562 AS Groesbeek</t>
  </si>
  <si>
    <t>6566 CD Millingen aan de Rijn</t>
  </si>
  <si>
    <t>Kasteelselaan 60</t>
  </si>
  <si>
    <t>6564 BL Heilig Landstichting</t>
  </si>
  <si>
    <t>6576 DJ Ooij</t>
  </si>
  <si>
    <t>6566 JJ Millingen aan de Rijn</t>
  </si>
  <si>
    <t>6561 BZ Groesbeek</t>
  </si>
  <si>
    <t>6561 DD Groesbeek</t>
  </si>
  <si>
    <t>6562 AR Groesbee</t>
  </si>
  <si>
    <t>6578 JK Leuth</t>
  </si>
  <si>
    <t>Groesbeek</t>
  </si>
  <si>
    <t>6574 AM Ubbergen</t>
  </si>
  <si>
    <t>6566 CK Millingen aan de Rijn</t>
  </si>
  <si>
    <t>Gebouwen</t>
  </si>
  <si>
    <t>Gymzaal de Taalster (v.h.Terwindtschool)</t>
  </si>
  <si>
    <t>6566 DG Millingen aan de Rijn</t>
  </si>
  <si>
    <t>Persingen</t>
  </si>
  <si>
    <t>Steen/beton/staal</t>
  </si>
  <si>
    <t>Steen/beton</t>
  </si>
  <si>
    <t>Steen</t>
  </si>
  <si>
    <t>Beton/Steen/hout/staal</t>
  </si>
  <si>
    <t>Steen/staal</t>
  </si>
  <si>
    <t>Steen/beton/hout</t>
  </si>
  <si>
    <t>Inbraakalarm</t>
  </si>
  <si>
    <t>Brandalarm</t>
  </si>
  <si>
    <t>PV</t>
  </si>
  <si>
    <t>16401 Lengkeek</t>
  </si>
  <si>
    <t>Sportcentrum</t>
  </si>
  <si>
    <t>Prinses Beatrixstraat 53b</t>
  </si>
  <si>
    <t>Adelbrecht (BBS)</t>
  </si>
  <si>
    <t>Biga (sp.zaal)</t>
  </si>
  <si>
    <t>Carolus (BBS)</t>
  </si>
  <si>
    <t>BBS Sionsheuvel</t>
  </si>
  <si>
    <t>MFA Op de Heuvel</t>
  </si>
  <si>
    <t>6561WD Groesbeek</t>
  </si>
  <si>
    <t>17649 Lengkeek</t>
  </si>
  <si>
    <t>Hertaxatie geb.</t>
  </si>
  <si>
    <t>Weverstraat 92</t>
  </si>
  <si>
    <t>6579 AG Kerkerdom</t>
  </si>
  <si>
    <t>Atelier</t>
  </si>
  <si>
    <t>6561 VX Groesbeek</t>
  </si>
  <si>
    <t>Voorzieningenhart Op de Heuvel</t>
  </si>
  <si>
    <t>steen/staal</t>
  </si>
  <si>
    <t>Bijeenkomstfunctie</t>
  </si>
  <si>
    <t>Mies 2</t>
  </si>
  <si>
    <t>6562 LZ Groesbeek</t>
  </si>
  <si>
    <t>De Berg onderwijs Entrea Lindenhout</t>
  </si>
  <si>
    <t>De Sleutel</t>
  </si>
  <si>
    <t>Bredeweg 71</t>
  </si>
  <si>
    <t>Clubhuis De Gevleugelde Vrienden</t>
  </si>
  <si>
    <t>Wethouder Arntzstraat 5</t>
  </si>
  <si>
    <t>6566 XK Millingen</t>
  </si>
  <si>
    <t>6562 DC Groesbeek</t>
  </si>
  <si>
    <t>Index gebouwen 2026</t>
  </si>
  <si>
    <t>Index inventaris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</si>
</sst>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0.00_ ;\-0.00\ "/>
    <numFmt numFmtId="165" formatCode="&quot;€&quot;\ #,##0"/>
    <numFmt numFmtId="166" formatCode="&quot;€&quot;\ #,##0.00"/>
    <numFmt numFmtId="167" formatCode="0.0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44" fontId="1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2" fontId="0" fillId="0" borderId="0" xfId="0" applyNumberFormat="1" applyAlignment="1">
      <alignment horizontal="left"/>
    </xf>
    <xf numFmtId="4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2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42" fontId="7" fillId="0" borderId="0" xfId="0" applyNumberFormat="1" applyFont="1"/>
    <xf numFmtId="49" fontId="9" fillId="0" borderId="0" xfId="0" applyNumberFormat="1" applyFont="1"/>
    <xf numFmtId="164" fontId="9" fillId="0" borderId="0" xfId="0" applyNumberFormat="1" applyFont="1"/>
    <xf numFmtId="0" fontId="9" fillId="0" borderId="0" xfId="0" applyFont="1"/>
    <xf numFmtId="0" fontId="1" fillId="0" borderId="0" xfId="0" applyFont="1"/>
    <xf numFmtId="42" fontId="1" fillId="0" borderId="0" xfId="0" applyNumberFormat="1" applyFont="1"/>
    <xf numFmtId="42" fontId="9" fillId="0" borderId="0" xfId="0" applyNumberFormat="1" applyFont="1"/>
    <xf numFmtId="42" fontId="1" fillId="0" borderId="0" xfId="1" applyNumberFormat="1" applyFont="1" applyFill="1"/>
    <xf numFmtId="165" fontId="1" fillId="0" borderId="0" xfId="1" applyNumberFormat="1" applyFont="1" applyFill="1"/>
    <xf numFmtId="165" fontId="12" fillId="0" borderId="0" xfId="0" applyNumberFormat="1" applyFont="1"/>
    <xf numFmtId="42" fontId="12" fillId="0" borderId="0" xfId="0" applyNumberFormat="1" applyFont="1"/>
    <xf numFmtId="167" fontId="1" fillId="0" borderId="0" xfId="0" applyNumberFormat="1" applyFont="1"/>
    <xf numFmtId="2" fontId="1" fillId="0" borderId="0" xfId="0" applyNumberFormat="1" applyFont="1"/>
    <xf numFmtId="42" fontId="0" fillId="0" borderId="0" xfId="0" applyNumberFormat="1"/>
    <xf numFmtId="165" fontId="4" fillId="0" borderId="0" xfId="0" applyNumberFormat="1" applyFont="1"/>
    <xf numFmtId="165" fontId="1" fillId="0" borderId="0" xfId="0" applyNumberFormat="1" applyFont="1"/>
    <xf numFmtId="165" fontId="6" fillId="0" borderId="0" xfId="0" applyNumberFormat="1" applyFont="1"/>
    <xf numFmtId="164" fontId="1" fillId="0" borderId="0" xfId="0" applyNumberFormat="1" applyFont="1"/>
    <xf numFmtId="165" fontId="7" fillId="0" borderId="0" xfId="0" applyNumberFormat="1" applyFont="1"/>
    <xf numFmtId="44" fontId="4" fillId="0" borderId="0" xfId="2" applyFont="1" applyFill="1"/>
    <xf numFmtId="0" fontId="1" fillId="0" borderId="0" xfId="1" applyNumberFormat="1" applyFont="1" applyFill="1" applyAlignment="1"/>
    <xf numFmtId="164" fontId="1" fillId="0" borderId="0" xfId="1" applyNumberFormat="1" applyFont="1" applyFill="1"/>
    <xf numFmtId="0" fontId="1" fillId="0" borderId="0" xfId="1" applyNumberFormat="1" applyFont="1" applyFill="1"/>
    <xf numFmtId="0" fontId="1" fillId="0" borderId="0" xfId="0" applyFont="1" applyAlignment="1">
      <alignment horizontal="left" vertical="center" wrapText="1"/>
    </xf>
    <xf numFmtId="165" fontId="9" fillId="0" borderId="0" xfId="0" applyNumberFormat="1" applyFont="1"/>
    <xf numFmtId="11" fontId="1" fillId="0" borderId="0" xfId="0" applyNumberFormat="1" applyFont="1"/>
    <xf numFmtId="166" fontId="4" fillId="0" borderId="0" xfId="0" applyNumberFormat="1" applyFont="1"/>
    <xf numFmtId="42" fontId="8" fillId="0" borderId="0" xfId="0" applyNumberFormat="1" applyFont="1"/>
    <xf numFmtId="42" fontId="5" fillId="0" borderId="0" xfId="1" applyNumberFormat="1" applyFont="1" applyFill="1"/>
    <xf numFmtId="165" fontId="5" fillId="0" borderId="0" xfId="1" applyNumberFormat="1" applyFont="1" applyFill="1"/>
    <xf numFmtId="164" fontId="5" fillId="0" borderId="0" xfId="1" applyNumberFormat="1" applyFont="1" applyFill="1"/>
    <xf numFmtId="0" fontId="7" fillId="0" borderId="0" xfId="0" applyFont="1"/>
    <xf numFmtId="164" fontId="7" fillId="0" borderId="0" xfId="0" applyNumberFormat="1" applyFont="1"/>
    <xf numFmtId="42" fontId="2" fillId="0" borderId="0" xfId="0" applyNumberFormat="1" applyFont="1"/>
  </cellXfs>
  <cellStyles count="3">
    <cellStyle name="Ongeldig" xfId="1" builtinId="27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topLeftCell="C1" workbookViewId="0">
      <pane xSplit="14" ySplit="1" topLeftCell="Q2" activePane="bottomRight" state="frozen"/>
      <selection activeCell="C1" sqref="C1"/>
      <selection pane="topRight" activeCell="H1" sqref="H1"/>
      <selection pane="bottomLeft" activeCell="C2" sqref="C2"/>
      <selection pane="bottomRight" activeCell="O38" sqref="O38"/>
    </sheetView>
  </sheetViews>
  <sheetFormatPr defaultColWidth="9.109375" defaultRowHeight="13.8" x14ac:dyDescent="0.3"/>
  <cols>
    <col min="1" max="1" width="16.5546875" style="5" bestFit="1" customWidth="1"/>
    <col min="2" max="2" width="12.33203125" style="5" bestFit="1" customWidth="1"/>
    <col min="3" max="3" width="14.44140625" style="5" hidden="1" customWidth="1"/>
    <col min="4" max="4" width="15" style="5" hidden="1" customWidth="1"/>
    <col min="5" max="5" width="12.88671875" style="5" hidden="1" customWidth="1"/>
    <col min="6" max="6" width="19.44140625" style="5" hidden="1" customWidth="1"/>
    <col min="7" max="7" width="22.5546875" style="5" hidden="1" customWidth="1"/>
    <col min="8" max="8" width="25.109375" style="5" bestFit="1" customWidth="1"/>
    <col min="9" max="9" width="12.88671875" style="5" hidden="1" customWidth="1"/>
    <col min="10" max="10" width="0.109375" style="5" customWidth="1"/>
    <col min="11" max="11" width="20.88671875" style="5" hidden="1" customWidth="1"/>
    <col min="12" max="12" width="20.88671875" style="5" customWidth="1"/>
    <col min="13" max="13" width="12.6640625" style="5" bestFit="1" customWidth="1"/>
    <col min="14" max="14" width="10.33203125" style="5" bestFit="1" customWidth="1"/>
    <col min="15" max="15" width="41.5546875" style="7" bestFit="1" customWidth="1"/>
    <col min="16" max="16" width="27.109375" style="6" bestFit="1" customWidth="1"/>
    <col min="17" max="17" width="27" style="6" bestFit="1" customWidth="1"/>
    <col min="18" max="18" width="10.33203125" style="7" bestFit="1" customWidth="1"/>
    <col min="19" max="19" width="9.33203125" style="6" bestFit="1" customWidth="1"/>
    <col min="20" max="20" width="8.109375" style="6" bestFit="1" customWidth="1"/>
    <col min="21" max="21" width="28.109375" style="6" bestFit="1" customWidth="1"/>
    <col min="22" max="22" width="7.5546875" style="6" customWidth="1"/>
    <col min="23" max="24" width="9.109375" style="6"/>
    <col min="25" max="25" width="23.5546875" style="6" customWidth="1"/>
    <col min="26" max="26" width="8.6640625" style="5" bestFit="1" customWidth="1"/>
    <col min="27" max="27" width="26.44140625" style="5" bestFit="1" customWidth="1"/>
    <col min="28" max="28" width="28" style="5" bestFit="1" customWidth="1"/>
    <col min="29" max="29" width="27.5546875" style="5" bestFit="1" customWidth="1"/>
    <col min="30" max="16384" width="9.109375" style="5"/>
  </cols>
  <sheetData>
    <row r="1" spans="1:23" x14ac:dyDescent="0.3">
      <c r="A1" s="8" t="s">
        <v>95</v>
      </c>
      <c r="B1" s="8"/>
      <c r="C1" s="8" t="s">
        <v>201</v>
      </c>
      <c r="D1" s="13" t="s">
        <v>201</v>
      </c>
      <c r="E1" s="13" t="s">
        <v>0</v>
      </c>
      <c r="F1" s="13" t="s">
        <v>224</v>
      </c>
      <c r="G1" s="13" t="s">
        <v>201</v>
      </c>
      <c r="H1" s="13"/>
      <c r="J1" s="13"/>
      <c r="K1" s="13" t="s">
        <v>0</v>
      </c>
      <c r="L1" s="13"/>
      <c r="M1" s="14" t="s">
        <v>101</v>
      </c>
      <c r="N1" s="13"/>
      <c r="O1" s="12" t="s">
        <v>159</v>
      </c>
      <c r="P1" s="10" t="s">
        <v>105</v>
      </c>
      <c r="Q1" s="10" t="s">
        <v>160</v>
      </c>
      <c r="R1" s="11" t="s">
        <v>213</v>
      </c>
      <c r="S1" s="10" t="s">
        <v>211</v>
      </c>
      <c r="T1" s="10" t="s">
        <v>212</v>
      </c>
      <c r="U1" s="10" t="s">
        <v>102</v>
      </c>
      <c r="V1" s="10" t="s">
        <v>103</v>
      </c>
    </row>
    <row r="2" spans="1:23" ht="14.4" x14ac:dyDescent="0.3">
      <c r="A2" s="8"/>
      <c r="B2" s="8"/>
      <c r="C2" s="8"/>
      <c r="D2" s="13"/>
      <c r="E2" s="13"/>
      <c r="F2" s="13"/>
      <c r="H2" s="41" t="s">
        <v>241</v>
      </c>
      <c r="J2" s="13"/>
      <c r="L2" s="41" t="s">
        <v>242</v>
      </c>
      <c r="M2" s="14"/>
      <c r="N2" s="13"/>
      <c r="O2" s="12"/>
      <c r="P2" s="10"/>
      <c r="Q2" s="10"/>
      <c r="R2" s="11"/>
      <c r="S2" s="10"/>
      <c r="T2" s="10"/>
      <c r="U2" s="10"/>
      <c r="V2" s="10"/>
    </row>
    <row r="3" spans="1:23" x14ac:dyDescent="0.3">
      <c r="A3" s="8"/>
      <c r="B3" s="8"/>
      <c r="C3" s="8" t="s">
        <v>214</v>
      </c>
      <c r="D3" s="13" t="s">
        <v>223</v>
      </c>
      <c r="E3" s="13"/>
      <c r="F3" s="13"/>
      <c r="H3" s="19">
        <f>214.33/209.11</f>
        <v>1.0249629381665153</v>
      </c>
      <c r="J3" s="13"/>
      <c r="L3" s="20">
        <f>160.66/155.44</f>
        <v>1.0335820895522387</v>
      </c>
      <c r="M3" s="14"/>
      <c r="N3" s="13"/>
      <c r="O3" s="12"/>
      <c r="P3" s="10"/>
      <c r="Q3" s="10"/>
      <c r="R3" s="11"/>
      <c r="S3" s="10"/>
      <c r="T3" s="10"/>
      <c r="U3" s="10"/>
      <c r="V3" s="10"/>
    </row>
    <row r="4" spans="1:23" ht="14.4" x14ac:dyDescent="0.3">
      <c r="A4" s="8">
        <v>10889148</v>
      </c>
      <c r="B4" s="26">
        <f t="shared" ref="B4:B7" ca="1" si="0">$B$4/$A$4*A4</f>
        <v>12031320.152789004</v>
      </c>
      <c r="C4" s="23">
        <v>6899682.1525869034</v>
      </c>
      <c r="D4" s="23">
        <f>C4*$C$65</f>
        <v>7424699.1226758277</v>
      </c>
      <c r="E4" s="13">
        <v>344850</v>
      </c>
      <c r="F4" s="21">
        <v>6171000</v>
      </c>
      <c r="G4" s="21">
        <v>7384909</v>
      </c>
      <c r="H4" s="21">
        <f t="shared" ref="H4:H35" si="1">G4*$H$3</f>
        <v>7569258.0267323423</v>
      </c>
      <c r="I4" s="21">
        <v>423500</v>
      </c>
      <c r="J4" s="13"/>
      <c r="K4" s="13">
        <v>562650</v>
      </c>
      <c r="L4" s="13">
        <f>K4*$L$3</f>
        <v>581544.9626865671</v>
      </c>
      <c r="M4" s="23">
        <f>H4+L4</f>
        <v>8150802.989418909</v>
      </c>
      <c r="N4" s="13" t="s">
        <v>8</v>
      </c>
      <c r="O4" s="12" t="s">
        <v>33</v>
      </c>
      <c r="P4" s="25" t="s">
        <v>34</v>
      </c>
      <c r="Q4" s="12" t="s">
        <v>169</v>
      </c>
      <c r="R4" s="12" t="s">
        <v>100</v>
      </c>
      <c r="S4" s="25" t="s">
        <v>108</v>
      </c>
      <c r="T4" s="25" t="s">
        <v>100</v>
      </c>
      <c r="U4" s="25" t="s">
        <v>205</v>
      </c>
      <c r="V4" s="25"/>
      <c r="W4" s="27"/>
    </row>
    <row r="5" spans="1:23" ht="14.4" x14ac:dyDescent="0.3">
      <c r="A5" s="8">
        <v>11383518</v>
      </c>
      <c r="B5" s="26">
        <f t="shared" ca="1" si="0"/>
        <v>12577545.049717057</v>
      </c>
      <c r="C5" s="23">
        <v>963080.33225545671</v>
      </c>
      <c r="D5" s="23">
        <f>C5*$C$65</f>
        <v>1036363.928051738</v>
      </c>
      <c r="E5" s="13"/>
      <c r="F5" s="21">
        <v>986150</v>
      </c>
      <c r="G5" s="21">
        <v>1180137</v>
      </c>
      <c r="H5" s="21">
        <f t="shared" si="1"/>
        <v>1209596.6869590168</v>
      </c>
      <c r="I5" s="13"/>
      <c r="J5" s="13"/>
      <c r="K5" s="13"/>
      <c r="L5" s="13">
        <f t="shared" ref="L5:L59" si="2">K5*$L$3</f>
        <v>0</v>
      </c>
      <c r="M5" s="23">
        <f t="shared" ref="M5:M64" si="3">H5+L5</f>
        <v>1209596.6869590168</v>
      </c>
      <c r="N5" s="13"/>
      <c r="O5" s="12" t="s">
        <v>31</v>
      </c>
      <c r="P5" s="25" t="s">
        <v>32</v>
      </c>
      <c r="Q5" s="12" t="s">
        <v>188</v>
      </c>
      <c r="R5" s="12" t="s">
        <v>108</v>
      </c>
      <c r="S5" s="25" t="s">
        <v>108</v>
      </c>
      <c r="T5" s="25" t="s">
        <v>108</v>
      </c>
      <c r="U5" s="25" t="s">
        <v>207</v>
      </c>
      <c r="V5" s="25" t="s">
        <v>100</v>
      </c>
    </row>
    <row r="6" spans="1:23" ht="14.4" x14ac:dyDescent="0.3">
      <c r="A6" s="8">
        <v>10407787</v>
      </c>
      <c r="B6" s="26">
        <f t="shared" ca="1" si="0"/>
        <v>11499468.781123687</v>
      </c>
      <c r="C6" s="23">
        <v>6468452.087105901</v>
      </c>
      <c r="D6" s="23">
        <f>C6*$C$65</f>
        <v>6960655.5018189158</v>
      </c>
      <c r="E6" s="13">
        <v>1500400</v>
      </c>
      <c r="F6" s="21">
        <v>6503750</v>
      </c>
      <c r="G6" s="21">
        <v>7783115</v>
      </c>
      <c r="H6" s="21">
        <f t="shared" si="1"/>
        <v>7977404.4184878776</v>
      </c>
      <c r="I6" s="21">
        <v>1403600</v>
      </c>
      <c r="J6" s="13"/>
      <c r="K6" s="13">
        <v>2196150</v>
      </c>
      <c r="L6" s="13">
        <f t="shared" si="2"/>
        <v>2269901.3059701491</v>
      </c>
      <c r="M6" s="23">
        <f t="shared" si="3"/>
        <v>10247305.724458028</v>
      </c>
      <c r="N6" s="13" t="s">
        <v>8</v>
      </c>
      <c r="O6" s="12" t="s">
        <v>66</v>
      </c>
      <c r="P6" s="25" t="s">
        <v>67</v>
      </c>
      <c r="Q6" s="12" t="s">
        <v>168</v>
      </c>
      <c r="R6" s="12" t="s">
        <v>108</v>
      </c>
      <c r="S6" s="25" t="s">
        <v>100</v>
      </c>
      <c r="T6" s="25" t="s">
        <v>100</v>
      </c>
      <c r="U6" s="25" t="s">
        <v>205</v>
      </c>
      <c r="V6" s="25"/>
    </row>
    <row r="7" spans="1:23" ht="14.4" x14ac:dyDescent="0.3">
      <c r="A7" s="8">
        <v>8386440</v>
      </c>
      <c r="B7" s="26">
        <f t="shared" ca="1" si="0"/>
        <v>9266100.9458367005</v>
      </c>
      <c r="C7" s="23">
        <v>8768346.5062651578</v>
      </c>
      <c r="D7" s="23">
        <f>C7*$C$65</f>
        <v>9435555.6056992728</v>
      </c>
      <c r="E7" s="13"/>
      <c r="F7" s="21">
        <v>9256500</v>
      </c>
      <c r="G7" s="21">
        <v>11077363</v>
      </c>
      <c r="H7" s="21">
        <f t="shared" si="1"/>
        <v>11353886.527617045</v>
      </c>
      <c r="I7" s="13"/>
      <c r="J7" s="13"/>
      <c r="K7" s="13"/>
      <c r="L7" s="13">
        <f t="shared" si="2"/>
        <v>0</v>
      </c>
      <c r="M7" s="23">
        <f t="shared" si="3"/>
        <v>11353886.527617045</v>
      </c>
      <c r="N7" s="13"/>
      <c r="O7" s="12" t="s">
        <v>11</v>
      </c>
      <c r="P7" s="25" t="s">
        <v>12</v>
      </c>
      <c r="Q7" s="12" t="s">
        <v>167</v>
      </c>
      <c r="R7" s="12" t="s">
        <v>100</v>
      </c>
      <c r="S7" s="25" t="s">
        <v>100</v>
      </c>
      <c r="T7" s="25" t="s">
        <v>100</v>
      </c>
      <c r="U7" s="25" t="s">
        <v>205</v>
      </c>
      <c r="V7" s="25"/>
    </row>
    <row r="8" spans="1:23" ht="14.4" x14ac:dyDescent="0.3">
      <c r="E8" s="14">
        <v>968000</v>
      </c>
      <c r="F8" s="21"/>
      <c r="G8" s="21"/>
      <c r="H8" s="21">
        <f t="shared" si="1"/>
        <v>0</v>
      </c>
      <c r="I8" s="21">
        <v>853050</v>
      </c>
      <c r="J8" s="14"/>
      <c r="K8" s="13">
        <v>1089000</v>
      </c>
      <c r="L8" s="13">
        <f t="shared" si="2"/>
        <v>1125570.8955223879</v>
      </c>
      <c r="M8" s="23">
        <f t="shared" si="3"/>
        <v>1125570.8955223879</v>
      </c>
      <c r="N8" s="14" t="s">
        <v>8</v>
      </c>
      <c r="O8" s="11" t="s">
        <v>217</v>
      </c>
      <c r="P8" s="10" t="s">
        <v>13</v>
      </c>
      <c r="Q8" s="10" t="s">
        <v>167</v>
      </c>
      <c r="R8" s="7" t="s">
        <v>100</v>
      </c>
      <c r="S8" s="6" t="s">
        <v>100</v>
      </c>
      <c r="T8" s="6" t="s">
        <v>100</v>
      </c>
      <c r="U8" s="10" t="s">
        <v>205</v>
      </c>
    </row>
    <row r="9" spans="1:23" ht="14.4" x14ac:dyDescent="0.3">
      <c r="E9" s="14">
        <v>248050</v>
      </c>
      <c r="F9" s="21"/>
      <c r="G9" s="21"/>
      <c r="H9" s="21">
        <f t="shared" si="1"/>
        <v>0</v>
      </c>
      <c r="I9" s="21">
        <v>127050</v>
      </c>
      <c r="J9" s="14"/>
      <c r="K9" s="13">
        <v>163350</v>
      </c>
      <c r="L9" s="13">
        <f t="shared" si="2"/>
        <v>168835.6343283582</v>
      </c>
      <c r="M9" s="23">
        <f t="shared" si="3"/>
        <v>168835.6343283582</v>
      </c>
      <c r="N9" s="14" t="s">
        <v>8</v>
      </c>
      <c r="O9" s="11" t="s">
        <v>218</v>
      </c>
      <c r="P9" s="10" t="s">
        <v>14</v>
      </c>
      <c r="Q9" s="10" t="s">
        <v>167</v>
      </c>
      <c r="R9" s="7" t="s">
        <v>100</v>
      </c>
      <c r="S9" s="6" t="s">
        <v>100</v>
      </c>
      <c r="T9" s="6" t="s">
        <v>100</v>
      </c>
      <c r="U9" s="10" t="s">
        <v>205</v>
      </c>
    </row>
    <row r="10" spans="1:23" ht="14.4" x14ac:dyDescent="0.3">
      <c r="E10" s="14">
        <v>592900</v>
      </c>
      <c r="F10" s="21"/>
      <c r="G10" s="21"/>
      <c r="H10" s="21">
        <f t="shared" si="1"/>
        <v>0</v>
      </c>
      <c r="I10" s="21">
        <v>544500</v>
      </c>
      <c r="J10" s="14"/>
      <c r="K10" s="13">
        <v>598950</v>
      </c>
      <c r="L10" s="13">
        <f t="shared" si="2"/>
        <v>619063.99253731337</v>
      </c>
      <c r="M10" s="23">
        <f t="shared" si="3"/>
        <v>619063.99253731337</v>
      </c>
      <c r="N10" s="14" t="s">
        <v>8</v>
      </c>
      <c r="O10" s="11" t="s">
        <v>219</v>
      </c>
      <c r="P10" s="10" t="s">
        <v>15</v>
      </c>
      <c r="Q10" s="10" t="s">
        <v>167</v>
      </c>
      <c r="R10" s="7" t="s">
        <v>100</v>
      </c>
      <c r="S10" s="6" t="s">
        <v>100</v>
      </c>
      <c r="T10" s="6" t="s">
        <v>100</v>
      </c>
      <c r="U10" s="10" t="s">
        <v>205</v>
      </c>
    </row>
    <row r="11" spans="1:23" ht="14.4" x14ac:dyDescent="0.3">
      <c r="A11" s="8">
        <v>7415548</v>
      </c>
      <c r="B11" s="26">
        <f t="shared" ref="B11:B29" ca="1" si="4">$B$4/$A$4*A11</f>
        <v>8193371.2441390455</v>
      </c>
      <c r="C11" s="23">
        <v>4039188.2063459978</v>
      </c>
      <c r="D11" s="23">
        <f t="shared" ref="D11:D56" si="5">C11*$C$65</f>
        <v>4346541.8360953908</v>
      </c>
      <c r="E11" s="13">
        <v>407770</v>
      </c>
      <c r="F11" s="21">
        <v>3902250</v>
      </c>
      <c r="G11" s="21">
        <v>4669869</v>
      </c>
      <c r="H11" s="21">
        <f t="shared" si="1"/>
        <v>4786442.6510927267</v>
      </c>
      <c r="I11" s="21">
        <v>417450</v>
      </c>
      <c r="J11" s="13"/>
      <c r="K11" s="13">
        <v>344850</v>
      </c>
      <c r="L11" s="13">
        <f t="shared" si="2"/>
        <v>356430.78358208953</v>
      </c>
      <c r="M11" s="23">
        <f t="shared" si="3"/>
        <v>5142873.4346748162</v>
      </c>
      <c r="N11" s="13" t="s">
        <v>8</v>
      </c>
      <c r="O11" s="12" t="s">
        <v>35</v>
      </c>
      <c r="P11" s="25" t="s">
        <v>36</v>
      </c>
      <c r="Q11" s="12" t="s">
        <v>176</v>
      </c>
      <c r="R11" s="12" t="s">
        <v>100</v>
      </c>
      <c r="S11" s="25" t="s">
        <v>108</v>
      </c>
      <c r="T11" s="25" t="s">
        <v>100</v>
      </c>
      <c r="U11" s="25" t="s">
        <v>205</v>
      </c>
      <c r="V11" s="25"/>
    </row>
    <row r="12" spans="1:23" ht="14.4" x14ac:dyDescent="0.3">
      <c r="A12" s="8">
        <v>7935939</v>
      </c>
      <c r="B12" s="26">
        <f t="shared" ca="1" si="4"/>
        <v>8768346.5062651578</v>
      </c>
      <c r="C12" s="23">
        <v>9266100.9458367005</v>
      </c>
      <c r="D12" s="23">
        <f t="shared" si="5"/>
        <v>9971185.6345998365</v>
      </c>
      <c r="E12" s="13">
        <v>3150000</v>
      </c>
      <c r="F12" s="21">
        <v>10527000</v>
      </c>
      <c r="G12" s="21">
        <v>12597786</v>
      </c>
      <c r="H12" s="21">
        <f t="shared" si="1"/>
        <v>12912263.752952993</v>
      </c>
      <c r="I12" s="21">
        <v>5596250</v>
      </c>
      <c r="J12" s="13"/>
      <c r="K12" s="13">
        <v>3938550</v>
      </c>
      <c r="L12" s="13">
        <f t="shared" si="2"/>
        <v>4070814.7388059697</v>
      </c>
      <c r="M12" s="23">
        <f t="shared" si="3"/>
        <v>16983078.491758961</v>
      </c>
      <c r="N12" s="13" t="s">
        <v>1</v>
      </c>
      <c r="O12" s="12" t="s">
        <v>2</v>
      </c>
      <c r="P12" s="25" t="s">
        <v>3</v>
      </c>
      <c r="Q12" s="12" t="s">
        <v>164</v>
      </c>
      <c r="R12" s="12" t="s">
        <v>100</v>
      </c>
      <c r="S12" s="25" t="s">
        <v>100</v>
      </c>
      <c r="T12" s="25" t="s">
        <v>100</v>
      </c>
      <c r="U12" s="25" t="s">
        <v>205</v>
      </c>
      <c r="V12" s="25"/>
    </row>
    <row r="13" spans="1:23" ht="14.4" x14ac:dyDescent="0.3">
      <c r="A13" s="8">
        <v>5854381</v>
      </c>
      <c r="B13" s="26">
        <f t="shared" ca="1" si="4"/>
        <v>6468452.087105901</v>
      </c>
      <c r="C13" s="23">
        <v>4312300.6548100244</v>
      </c>
      <c r="D13" s="23">
        <f t="shared" si="5"/>
        <v>4640436.2085691188</v>
      </c>
      <c r="E13" s="13">
        <v>544500</v>
      </c>
      <c r="F13" s="21">
        <v>4864200</v>
      </c>
      <c r="G13" s="21">
        <v>5821046</v>
      </c>
      <c r="H13" s="21">
        <f t="shared" si="1"/>
        <v>5966356.4113624413</v>
      </c>
      <c r="I13" s="21">
        <v>635250</v>
      </c>
      <c r="J13" s="13"/>
      <c r="K13" s="13">
        <v>816750</v>
      </c>
      <c r="L13" s="13">
        <f t="shared" si="2"/>
        <v>844178.17164179101</v>
      </c>
      <c r="M13" s="23">
        <f t="shared" si="3"/>
        <v>6810534.5830042325</v>
      </c>
      <c r="N13" s="13" t="s">
        <v>8</v>
      </c>
      <c r="O13" s="12" t="s">
        <v>155</v>
      </c>
      <c r="P13" s="25" t="s">
        <v>60</v>
      </c>
      <c r="Q13" s="12" t="s">
        <v>172</v>
      </c>
      <c r="R13" s="12" t="s">
        <v>100</v>
      </c>
      <c r="S13" s="25" t="s">
        <v>100</v>
      </c>
      <c r="T13" s="25" t="s">
        <v>100</v>
      </c>
      <c r="U13" s="25" t="s">
        <v>205</v>
      </c>
      <c r="V13" s="25"/>
    </row>
    <row r="14" spans="1:23" ht="14.4" x14ac:dyDescent="0.3">
      <c r="A14" s="8">
        <v>6244673</v>
      </c>
      <c r="B14" s="26">
        <f t="shared" ca="1" si="4"/>
        <v>6899682.1525869034</v>
      </c>
      <c r="C14" s="23">
        <v>4347794</v>
      </c>
      <c r="D14" s="23">
        <f t="shared" si="5"/>
        <v>4678630.3460764587</v>
      </c>
      <c r="E14" s="13">
        <v>278300</v>
      </c>
      <c r="F14" s="21">
        <v>4204750</v>
      </c>
      <c r="G14" s="21">
        <v>5031874</v>
      </c>
      <c r="H14" s="21">
        <f t="shared" si="1"/>
        <v>5157484.3595236959</v>
      </c>
      <c r="I14" s="21">
        <v>290400</v>
      </c>
      <c r="J14" s="13"/>
      <c r="K14" s="13">
        <v>314600</v>
      </c>
      <c r="L14" s="13">
        <f t="shared" si="2"/>
        <v>325164.92537313432</v>
      </c>
      <c r="M14" s="23">
        <f t="shared" si="3"/>
        <v>5482649.2848968301</v>
      </c>
      <c r="N14" s="13" t="s">
        <v>8</v>
      </c>
      <c r="O14" s="12" t="s">
        <v>54</v>
      </c>
      <c r="P14" s="25" t="s">
        <v>55</v>
      </c>
      <c r="Q14" s="12" t="s">
        <v>173</v>
      </c>
      <c r="R14" s="12" t="s">
        <v>108</v>
      </c>
      <c r="S14" s="25" t="s">
        <v>100</v>
      </c>
      <c r="T14" s="25" t="s">
        <v>100</v>
      </c>
      <c r="U14" s="25" t="s">
        <v>205</v>
      </c>
      <c r="V14" s="25"/>
    </row>
    <row r="15" spans="1:23" ht="15" customHeight="1" x14ac:dyDescent="0.3">
      <c r="A15" s="8">
        <v>5093311</v>
      </c>
      <c r="B15" s="26">
        <f t="shared" ca="1" si="4"/>
        <v>5627552.7964834273</v>
      </c>
      <c r="C15" s="23">
        <v>4067937.4666531924</v>
      </c>
      <c r="D15" s="23">
        <f t="shared" si="5"/>
        <v>4377478.7116006454</v>
      </c>
      <c r="E15" s="13">
        <v>955900</v>
      </c>
      <c r="F15" s="21">
        <v>3944600</v>
      </c>
      <c r="G15" s="21">
        <v>4720550</v>
      </c>
      <c r="H15" s="21">
        <f t="shared" si="1"/>
        <v>4838388.7977619441</v>
      </c>
      <c r="I15" s="21">
        <v>847000</v>
      </c>
      <c r="J15" s="13"/>
      <c r="K15" s="13">
        <v>968000</v>
      </c>
      <c r="L15" s="13">
        <f t="shared" si="2"/>
        <v>1000507.4626865671</v>
      </c>
      <c r="M15" s="23">
        <f t="shared" si="3"/>
        <v>5838896.2604485117</v>
      </c>
      <c r="N15" s="13" t="s">
        <v>8</v>
      </c>
      <c r="O15" s="12" t="s">
        <v>234</v>
      </c>
      <c r="P15" s="25" t="s">
        <v>87</v>
      </c>
      <c r="Q15" s="12" t="s">
        <v>162</v>
      </c>
      <c r="R15" s="12" t="s">
        <v>108</v>
      </c>
      <c r="S15" s="25" t="s">
        <v>100</v>
      </c>
      <c r="T15" s="25" t="s">
        <v>100</v>
      </c>
      <c r="U15" s="25" t="s">
        <v>205</v>
      </c>
      <c r="V15" s="25"/>
    </row>
    <row r="16" spans="1:23" ht="14.4" x14ac:dyDescent="0.3">
      <c r="A16" s="8">
        <v>4468844</v>
      </c>
      <c r="B16" s="26">
        <f t="shared" ca="1" si="4"/>
        <v>4937584.9126919964</v>
      </c>
      <c r="C16" s="23">
        <v>12577545.049717057</v>
      </c>
      <c r="D16" s="23">
        <f t="shared" si="5"/>
        <v>13534607.193613581</v>
      </c>
      <c r="E16" s="13">
        <v>2897950</v>
      </c>
      <c r="F16" s="21">
        <v>13509650</v>
      </c>
      <c r="G16" s="21">
        <v>16167158</v>
      </c>
      <c r="H16" s="21">
        <f t="shared" si="1"/>
        <v>16570737.765482282</v>
      </c>
      <c r="I16" s="21">
        <v>2722500</v>
      </c>
      <c r="J16" s="13"/>
      <c r="K16" s="13">
        <v>2946350</v>
      </c>
      <c r="L16" s="13">
        <f t="shared" si="2"/>
        <v>3045294.5895522386</v>
      </c>
      <c r="M16" s="23">
        <f t="shared" si="3"/>
        <v>19616032.355034523</v>
      </c>
      <c r="N16" s="13" t="s">
        <v>8</v>
      </c>
      <c r="O16" s="12" t="s">
        <v>88</v>
      </c>
      <c r="P16" s="25" t="s">
        <v>89</v>
      </c>
      <c r="Q16" s="12" t="s">
        <v>162</v>
      </c>
      <c r="R16" s="12" t="s">
        <v>100</v>
      </c>
      <c r="S16" s="25" t="s">
        <v>100</v>
      </c>
      <c r="T16" s="25" t="s">
        <v>100</v>
      </c>
      <c r="U16" s="25" t="s">
        <v>205</v>
      </c>
      <c r="V16" s="25"/>
    </row>
    <row r="17" spans="1:22" ht="14.4" x14ac:dyDescent="0.3">
      <c r="A17" s="8">
        <v>4234669</v>
      </c>
      <c r="B17" s="26">
        <f t="shared" ca="1" si="4"/>
        <v>4678847.094381568</v>
      </c>
      <c r="C17" s="23">
        <v>4678847.094381568</v>
      </c>
      <c r="D17" s="23">
        <f t="shared" si="5"/>
        <v>5034874.2374696843</v>
      </c>
      <c r="E17" s="13">
        <v>853050</v>
      </c>
      <c r="F17" s="21">
        <v>4888400</v>
      </c>
      <c r="G17" s="21">
        <v>5850006</v>
      </c>
      <c r="H17" s="21">
        <f t="shared" si="1"/>
        <v>5996039.3380517438</v>
      </c>
      <c r="I17" s="21">
        <v>0</v>
      </c>
      <c r="J17" s="13"/>
      <c r="K17" s="13"/>
      <c r="L17" s="13">
        <f t="shared" si="2"/>
        <v>0</v>
      </c>
      <c r="M17" s="23">
        <f t="shared" si="3"/>
        <v>5996039.3380517438</v>
      </c>
      <c r="N17" s="13" t="s">
        <v>8</v>
      </c>
      <c r="O17" s="12" t="s">
        <v>156</v>
      </c>
      <c r="P17" s="25" t="s">
        <v>86</v>
      </c>
      <c r="Q17" s="12" t="s">
        <v>162</v>
      </c>
      <c r="R17" s="12" t="s">
        <v>108</v>
      </c>
      <c r="S17" s="25" t="s">
        <v>100</v>
      </c>
      <c r="T17" s="25" t="s">
        <v>100</v>
      </c>
      <c r="U17" s="25" t="s">
        <v>205</v>
      </c>
      <c r="V17" s="25"/>
    </row>
    <row r="18" spans="1:22" ht="14.4" x14ac:dyDescent="0.3">
      <c r="A18" s="8">
        <v>3922435</v>
      </c>
      <c r="B18" s="26">
        <f t="shared" ca="1" si="4"/>
        <v>4333862.60004042</v>
      </c>
      <c r="C18" s="23"/>
      <c r="D18" s="23">
        <f t="shared" si="5"/>
        <v>0</v>
      </c>
      <c r="E18" s="15">
        <v>82000</v>
      </c>
      <c r="F18" s="21">
        <v>0</v>
      </c>
      <c r="G18" s="21"/>
      <c r="H18" s="21">
        <f t="shared" si="1"/>
        <v>0</v>
      </c>
      <c r="I18" s="21">
        <v>75000</v>
      </c>
      <c r="J18" s="15"/>
      <c r="K18" s="13">
        <v>114950</v>
      </c>
      <c r="L18" s="13">
        <f t="shared" si="2"/>
        <v>118810.26119402984</v>
      </c>
      <c r="M18" s="23">
        <f t="shared" si="3"/>
        <v>118810.26119402984</v>
      </c>
      <c r="N18" s="15" t="s">
        <v>1</v>
      </c>
      <c r="O18" s="28" t="s">
        <v>4</v>
      </c>
      <c r="P18" s="29" t="s">
        <v>5</v>
      </c>
      <c r="Q18" s="12" t="s">
        <v>196</v>
      </c>
      <c r="R18" s="30" t="s">
        <v>100</v>
      </c>
      <c r="S18" s="29"/>
      <c r="T18" s="29"/>
      <c r="U18" s="29"/>
      <c r="V18" s="29"/>
    </row>
    <row r="19" spans="1:22" ht="14.4" x14ac:dyDescent="0.3">
      <c r="A19" s="8">
        <v>3681755</v>
      </c>
      <c r="B19" s="26">
        <f t="shared" ca="1" si="4"/>
        <v>4067937.4666531929</v>
      </c>
      <c r="C19" s="23">
        <v>1960137.163500404</v>
      </c>
      <c r="D19" s="23">
        <f t="shared" si="5"/>
        <v>2109289.7261519805</v>
      </c>
      <c r="E19" s="13">
        <v>895000</v>
      </c>
      <c r="F19" s="21">
        <v>2885850</v>
      </c>
      <c r="G19" s="21">
        <v>3453531</v>
      </c>
      <c r="H19" s="21">
        <f t="shared" si="1"/>
        <v>3539741.2808091436</v>
      </c>
      <c r="I19" s="21">
        <v>943800</v>
      </c>
      <c r="J19" s="13"/>
      <c r="K19" s="13">
        <v>1010350</v>
      </c>
      <c r="L19" s="13">
        <f t="shared" si="2"/>
        <v>1044279.6641791044</v>
      </c>
      <c r="M19" s="23">
        <f t="shared" si="3"/>
        <v>4584020.9449882479</v>
      </c>
      <c r="N19" s="13" t="s">
        <v>1</v>
      </c>
      <c r="O19" s="12" t="s">
        <v>6</v>
      </c>
      <c r="P19" s="25" t="s">
        <v>7</v>
      </c>
      <c r="Q19" s="12" t="s">
        <v>182</v>
      </c>
      <c r="R19" s="12" t="s">
        <v>100</v>
      </c>
      <c r="S19" s="25" t="s">
        <v>100</v>
      </c>
      <c r="T19" s="25" t="s">
        <v>100</v>
      </c>
      <c r="U19" s="25" t="s">
        <v>206</v>
      </c>
      <c r="V19" s="25"/>
    </row>
    <row r="20" spans="1:22" ht="14.4" x14ac:dyDescent="0.3">
      <c r="A20" s="8">
        <v>3935044</v>
      </c>
      <c r="B20" s="26">
        <f t="shared" ca="1" si="4"/>
        <v>4347794.1689571543</v>
      </c>
      <c r="C20" s="23">
        <v>8193371.2441390455</v>
      </c>
      <c r="D20" s="23">
        <f t="shared" si="5"/>
        <v>8816828.7962813247</v>
      </c>
      <c r="E20" s="13">
        <v>3412200</v>
      </c>
      <c r="F20" s="21">
        <v>8578900</v>
      </c>
      <c r="G20" s="21">
        <v>10266471</v>
      </c>
      <c r="H20" s="21">
        <f t="shared" si="1"/>
        <v>10522752.280761322</v>
      </c>
      <c r="I20" s="21">
        <v>2244550</v>
      </c>
      <c r="J20" s="13"/>
      <c r="K20" s="13">
        <v>2783000</v>
      </c>
      <c r="L20" s="13">
        <f t="shared" si="2"/>
        <v>2876458.9552238802</v>
      </c>
      <c r="M20" s="23">
        <f t="shared" si="3"/>
        <v>13399211.235985203</v>
      </c>
      <c r="N20" s="13" t="s">
        <v>8</v>
      </c>
      <c r="O20" s="12" t="s">
        <v>90</v>
      </c>
      <c r="P20" s="25" t="s">
        <v>166</v>
      </c>
      <c r="Q20" s="12" t="s">
        <v>165</v>
      </c>
      <c r="R20" s="12" t="s">
        <v>100</v>
      </c>
      <c r="S20" s="25" t="s">
        <v>100</v>
      </c>
      <c r="T20" s="25" t="s">
        <v>100</v>
      </c>
      <c r="U20" s="25" t="s">
        <v>205</v>
      </c>
      <c r="V20" s="25"/>
    </row>
    <row r="21" spans="1:22" ht="14.4" x14ac:dyDescent="0.3">
      <c r="A21" s="8">
        <v>3642726</v>
      </c>
      <c r="B21" s="26">
        <f t="shared" ca="1" si="4"/>
        <v>4024814.6810832657</v>
      </c>
      <c r="C21" s="23">
        <v>500000</v>
      </c>
      <c r="D21" s="23">
        <f t="shared" si="5"/>
        <v>538046.4605816718</v>
      </c>
      <c r="E21" s="13"/>
      <c r="F21" s="21">
        <v>484000</v>
      </c>
      <c r="G21" s="21">
        <v>579209</v>
      </c>
      <c r="H21" s="21">
        <f t="shared" si="1"/>
        <v>593667.75845248916</v>
      </c>
      <c r="I21" s="21">
        <v>223850</v>
      </c>
      <c r="J21" s="13"/>
      <c r="K21" s="13">
        <v>314600</v>
      </c>
      <c r="L21" s="13">
        <f t="shared" si="2"/>
        <v>325164.92537313432</v>
      </c>
      <c r="M21" s="23">
        <f t="shared" si="3"/>
        <v>918832.68382562348</v>
      </c>
      <c r="N21" s="13" t="s">
        <v>8</v>
      </c>
      <c r="O21" s="12" t="s">
        <v>154</v>
      </c>
      <c r="P21" s="25" t="s">
        <v>190</v>
      </c>
      <c r="Q21" s="12" t="s">
        <v>165</v>
      </c>
      <c r="R21" s="12" t="s">
        <v>108</v>
      </c>
      <c r="S21" s="25" t="s">
        <v>100</v>
      </c>
      <c r="T21" s="25" t="s">
        <v>100</v>
      </c>
      <c r="U21" s="25" t="s">
        <v>205</v>
      </c>
      <c r="V21" s="25"/>
    </row>
    <row r="22" spans="1:22" ht="14.4" x14ac:dyDescent="0.3">
      <c r="A22" s="8">
        <v>3219910</v>
      </c>
      <c r="B22" s="26">
        <f t="shared" ca="1" si="4"/>
        <v>3557649.1451091347</v>
      </c>
      <c r="C22" s="23">
        <v>47553.397938561029</v>
      </c>
      <c r="D22" s="23">
        <f t="shared" si="5"/>
        <v>51171.874898949063</v>
      </c>
      <c r="E22" s="13"/>
      <c r="F22" s="21">
        <v>66550</v>
      </c>
      <c r="G22" s="21">
        <v>79641</v>
      </c>
      <c r="H22" s="21">
        <f t="shared" si="1"/>
        <v>81629.073358519439</v>
      </c>
      <c r="I22" s="13"/>
      <c r="J22" s="13"/>
      <c r="K22" s="13"/>
      <c r="L22" s="13">
        <f t="shared" si="2"/>
        <v>0</v>
      </c>
      <c r="M22" s="23">
        <f t="shared" si="3"/>
        <v>81629.073358519439</v>
      </c>
      <c r="N22" s="13"/>
      <c r="O22" s="12" t="s">
        <v>39</v>
      </c>
      <c r="P22" s="25" t="s">
        <v>40</v>
      </c>
      <c r="Q22" s="25" t="s">
        <v>198</v>
      </c>
      <c r="R22" s="12"/>
      <c r="S22" s="25"/>
      <c r="T22" s="25"/>
      <c r="U22" s="25"/>
      <c r="V22" s="25"/>
    </row>
    <row r="23" spans="1:22" ht="14.4" x14ac:dyDescent="0.3">
      <c r="A23" s="8">
        <v>3655735</v>
      </c>
      <c r="B23" s="26">
        <f t="shared" ca="1" si="4"/>
        <v>4039188.2063459982</v>
      </c>
      <c r="C23" s="23">
        <v>1663146.9185529505</v>
      </c>
      <c r="D23" s="23">
        <f t="shared" si="5"/>
        <v>1789700.6259094581</v>
      </c>
      <c r="E23" s="13"/>
      <c r="F23" s="21">
        <v>1996500</v>
      </c>
      <c r="G23" s="21">
        <v>2389235</v>
      </c>
      <c r="H23" s="21">
        <f t="shared" si="1"/>
        <v>2448877.3255702741</v>
      </c>
      <c r="I23" s="13"/>
      <c r="J23" s="13"/>
      <c r="K23" s="13"/>
      <c r="L23" s="13">
        <f t="shared" si="2"/>
        <v>0</v>
      </c>
      <c r="M23" s="23">
        <f t="shared" si="3"/>
        <v>2448877.3255702741</v>
      </c>
      <c r="N23" s="13"/>
      <c r="O23" s="12" t="s">
        <v>37</v>
      </c>
      <c r="P23" s="25" t="s">
        <v>38</v>
      </c>
      <c r="Q23" s="12" t="s">
        <v>187</v>
      </c>
      <c r="R23" s="12" t="s">
        <v>108</v>
      </c>
      <c r="S23" s="25" t="s">
        <v>108</v>
      </c>
      <c r="T23" s="25" t="s">
        <v>108</v>
      </c>
      <c r="U23" s="25" t="s">
        <v>207</v>
      </c>
      <c r="V23" s="25"/>
    </row>
    <row r="24" spans="1:22" ht="14.4" x14ac:dyDescent="0.3">
      <c r="A24" s="8">
        <v>3128841</v>
      </c>
      <c r="B24" s="26">
        <f t="shared" ca="1" si="4"/>
        <v>3457027.8389248177</v>
      </c>
      <c r="C24" s="23">
        <v>80496.823969280507</v>
      </c>
      <c r="D24" s="23">
        <f t="shared" si="5"/>
        <v>86622.062449474513</v>
      </c>
      <c r="E24" s="13">
        <v>10000</v>
      </c>
      <c r="F24" s="21">
        <v>100430</v>
      </c>
      <c r="G24" s="21">
        <v>120186</v>
      </c>
      <c r="H24" s="21">
        <f t="shared" si="1"/>
        <v>123186.1956864808</v>
      </c>
      <c r="I24" s="21">
        <v>0</v>
      </c>
      <c r="J24" s="13"/>
      <c r="K24" s="13"/>
      <c r="L24" s="13">
        <f t="shared" si="2"/>
        <v>0</v>
      </c>
      <c r="M24" s="23">
        <f t="shared" si="3"/>
        <v>123186.1956864808</v>
      </c>
      <c r="N24" s="13" t="s">
        <v>8</v>
      </c>
      <c r="O24" s="12" t="s">
        <v>49</v>
      </c>
      <c r="P24" s="25" t="s">
        <v>50</v>
      </c>
      <c r="Q24" s="31" t="s">
        <v>195</v>
      </c>
      <c r="R24" s="12" t="s">
        <v>108</v>
      </c>
      <c r="S24" s="25" t="s">
        <v>108</v>
      </c>
      <c r="T24" s="25" t="s">
        <v>108</v>
      </c>
      <c r="U24" s="25" t="s">
        <v>207</v>
      </c>
      <c r="V24" s="25"/>
    </row>
    <row r="25" spans="1:22" ht="14.4" x14ac:dyDescent="0.3">
      <c r="A25" s="8">
        <v>3200395</v>
      </c>
      <c r="B25" s="26">
        <f t="shared" ca="1" si="4"/>
        <v>3536087.1998787387</v>
      </c>
      <c r="C25" s="23">
        <v>4024814.6810832657</v>
      </c>
      <c r="D25" s="23">
        <f t="shared" si="5"/>
        <v>4331074.5873080026</v>
      </c>
      <c r="E25" s="13">
        <v>496100</v>
      </c>
      <c r="F25" s="21">
        <v>6122600</v>
      </c>
      <c r="G25" s="21">
        <v>7326988</v>
      </c>
      <c r="H25" s="21">
        <f t="shared" si="1"/>
        <v>7509891.1483907998</v>
      </c>
      <c r="I25" s="21">
        <v>405350</v>
      </c>
      <c r="J25" s="13"/>
      <c r="K25" s="13">
        <v>574750</v>
      </c>
      <c r="L25" s="13">
        <f t="shared" si="2"/>
        <v>594051.30597014923</v>
      </c>
      <c r="M25" s="23">
        <f t="shared" si="3"/>
        <v>8103942.4543609489</v>
      </c>
      <c r="N25" s="13" t="s">
        <v>8</v>
      </c>
      <c r="O25" s="12" t="s">
        <v>43</v>
      </c>
      <c r="P25" s="25" t="s">
        <v>44</v>
      </c>
      <c r="Q25" s="31" t="s">
        <v>174</v>
      </c>
      <c r="R25" s="12" t="s">
        <v>108</v>
      </c>
      <c r="S25" s="25" t="s">
        <v>100</v>
      </c>
      <c r="T25" s="25" t="s">
        <v>100</v>
      </c>
      <c r="U25" s="25" t="s">
        <v>205</v>
      </c>
      <c r="V25" s="25"/>
    </row>
    <row r="26" spans="1:22" ht="14.4" x14ac:dyDescent="0.3">
      <c r="A26" s="8">
        <v>2923920.3</v>
      </c>
      <c r="B26" s="26">
        <f t="shared" ca="1" si="4"/>
        <v>3230612.8294462403</v>
      </c>
      <c r="C26" s="23">
        <v>2321455.2594987871</v>
      </c>
      <c r="D26" s="23">
        <f t="shared" si="5"/>
        <v>2498101.5715440577</v>
      </c>
      <c r="E26" s="13"/>
      <c r="F26" s="21">
        <v>2637800</v>
      </c>
      <c r="G26" s="21">
        <v>3156687</v>
      </c>
      <c r="H26" s="21">
        <f t="shared" si="1"/>
        <v>3235487.1823920426</v>
      </c>
      <c r="I26" s="13"/>
      <c r="J26" s="13"/>
      <c r="K26" s="13"/>
      <c r="L26" s="13"/>
      <c r="M26" s="23">
        <f t="shared" si="3"/>
        <v>3235487.1823920426</v>
      </c>
      <c r="N26" s="13"/>
      <c r="O26" s="12" t="s">
        <v>47</v>
      </c>
      <c r="P26" s="25" t="s">
        <v>48</v>
      </c>
      <c r="Q26" s="12" t="s">
        <v>184</v>
      </c>
      <c r="R26" s="12" t="s">
        <v>100</v>
      </c>
      <c r="S26" s="25" t="s">
        <v>108</v>
      </c>
      <c r="T26" s="25" t="s">
        <v>108</v>
      </c>
      <c r="U26" s="25" t="s">
        <v>207</v>
      </c>
      <c r="V26" s="25"/>
    </row>
    <row r="27" spans="1:22" ht="14.4" x14ac:dyDescent="0.3">
      <c r="A27" s="8">
        <v>2862141</v>
      </c>
      <c r="B27" s="26">
        <f t="shared" ca="1" si="4"/>
        <v>3162353.445230396</v>
      </c>
      <c r="C27" s="23"/>
      <c r="D27" s="23">
        <f t="shared" si="5"/>
        <v>0</v>
      </c>
      <c r="E27" s="13">
        <v>50000</v>
      </c>
      <c r="F27" s="21">
        <v>0</v>
      </c>
      <c r="G27" s="21"/>
      <c r="H27" s="21">
        <f t="shared" si="1"/>
        <v>0</v>
      </c>
      <c r="I27" s="21">
        <v>0</v>
      </c>
      <c r="J27" s="13"/>
      <c r="K27" s="13"/>
      <c r="L27" s="13"/>
      <c r="M27" s="23">
        <f t="shared" si="3"/>
        <v>0</v>
      </c>
      <c r="N27" s="13" t="s">
        <v>1</v>
      </c>
      <c r="O27" s="12" t="s">
        <v>96</v>
      </c>
      <c r="P27" s="25" t="s">
        <v>97</v>
      </c>
      <c r="Q27" s="12" t="s">
        <v>197</v>
      </c>
      <c r="R27" s="12"/>
      <c r="S27" s="25"/>
      <c r="T27" s="25"/>
      <c r="U27" s="25"/>
      <c r="V27" s="25"/>
    </row>
    <row r="28" spans="1:22" ht="12.75" customHeight="1" x14ac:dyDescent="0.3">
      <c r="A28" s="8">
        <v>2354762</v>
      </c>
      <c r="B28" s="26">
        <f t="shared" ca="1" si="4"/>
        <v>2601755.023039612</v>
      </c>
      <c r="C28" s="23">
        <v>42475.319523039601</v>
      </c>
      <c r="D28" s="23">
        <f t="shared" si="5"/>
        <v>45707.390662894082</v>
      </c>
      <c r="E28" s="13"/>
      <c r="F28" s="21">
        <v>54450</v>
      </c>
      <c r="G28" s="21">
        <v>469629</v>
      </c>
      <c r="H28" s="21">
        <f t="shared" si="1"/>
        <v>481352.31968820241</v>
      </c>
      <c r="I28" s="13"/>
      <c r="J28" s="13"/>
      <c r="K28" s="13"/>
      <c r="L28" s="13"/>
      <c r="M28" s="23">
        <f t="shared" si="3"/>
        <v>481352.31968820241</v>
      </c>
      <c r="N28" s="13"/>
      <c r="O28" s="12" t="s">
        <v>65</v>
      </c>
      <c r="P28" s="25" t="s">
        <v>64</v>
      </c>
      <c r="Q28" s="12" t="s">
        <v>200</v>
      </c>
      <c r="R28" s="12"/>
      <c r="S28" s="25"/>
      <c r="T28" s="25"/>
      <c r="U28" s="25"/>
      <c r="V28" s="25"/>
    </row>
    <row r="29" spans="1:22" ht="14.4" x14ac:dyDescent="0.3">
      <c r="A29" s="8">
        <v>1774055</v>
      </c>
      <c r="B29" s="26">
        <f t="shared" ca="1" si="4"/>
        <v>1960137.163500404</v>
      </c>
      <c r="C29" s="32">
        <v>42475.319523039601</v>
      </c>
      <c r="D29" s="23">
        <f t="shared" si="5"/>
        <v>45707.390662894082</v>
      </c>
      <c r="E29" s="13"/>
      <c r="F29" s="13">
        <v>0</v>
      </c>
      <c r="G29" s="21"/>
      <c r="H29" s="21">
        <f t="shared" si="1"/>
        <v>0</v>
      </c>
      <c r="I29" s="13">
        <v>0</v>
      </c>
      <c r="J29" s="13"/>
      <c r="K29" s="13"/>
      <c r="L29" s="13"/>
      <c r="M29" s="23">
        <f t="shared" si="3"/>
        <v>0</v>
      </c>
      <c r="N29" s="13"/>
      <c r="O29" s="12" t="s">
        <v>63</v>
      </c>
      <c r="P29" s="25" t="s">
        <v>64</v>
      </c>
      <c r="Q29" s="12" t="s">
        <v>200</v>
      </c>
      <c r="R29" s="12"/>
      <c r="S29" s="25"/>
      <c r="T29" s="25"/>
      <c r="U29" s="25"/>
      <c r="V29" s="25"/>
    </row>
    <row r="30" spans="1:22" ht="14.4" x14ac:dyDescent="0.3">
      <c r="B30" s="26">
        <v>2200000</v>
      </c>
      <c r="C30" s="23">
        <v>1756873.7057396928</v>
      </c>
      <c r="D30" s="23">
        <f t="shared" si="5"/>
        <v>1890559.3581244946</v>
      </c>
      <c r="E30" s="13">
        <v>105000</v>
      </c>
      <c r="F30" s="21">
        <v>1954150</v>
      </c>
      <c r="G30" s="21">
        <v>2338554</v>
      </c>
      <c r="H30" s="21">
        <f t="shared" si="1"/>
        <v>2396931.1789010572</v>
      </c>
      <c r="I30" s="21">
        <v>0</v>
      </c>
      <c r="J30" s="13"/>
      <c r="K30" s="13"/>
      <c r="L30" s="13"/>
      <c r="M30" s="23">
        <f t="shared" si="3"/>
        <v>2396931.1789010572</v>
      </c>
      <c r="N30" s="13" t="s">
        <v>1</v>
      </c>
      <c r="O30" s="12" t="s">
        <v>74</v>
      </c>
      <c r="P30" s="25" t="s">
        <v>75</v>
      </c>
      <c r="Q30" s="12" t="s">
        <v>185</v>
      </c>
      <c r="R30" s="12" t="s">
        <v>108</v>
      </c>
      <c r="S30" s="25" t="s">
        <v>100</v>
      </c>
      <c r="T30" s="25" t="s">
        <v>100</v>
      </c>
      <c r="U30" s="25" t="s">
        <v>208</v>
      </c>
      <c r="V30" s="25"/>
    </row>
    <row r="31" spans="1:22" ht="14.4" x14ac:dyDescent="0.3">
      <c r="A31" s="8">
        <v>2101072</v>
      </c>
      <c r="B31" s="26">
        <f ca="1">$B$4/$A$4*A31</f>
        <v>2321455.2594987871</v>
      </c>
      <c r="C31" s="32">
        <v>30804.357316087306</v>
      </c>
      <c r="D31" s="23">
        <f t="shared" si="5"/>
        <v>33148.350848827802</v>
      </c>
      <c r="E31" s="13"/>
      <c r="F31" s="21">
        <v>67760</v>
      </c>
      <c r="G31" s="21">
        <v>81089</v>
      </c>
      <c r="H31" s="21">
        <f t="shared" si="1"/>
        <v>83113.219692984552</v>
      </c>
      <c r="I31" s="13"/>
      <c r="J31" s="13"/>
      <c r="K31" s="13"/>
      <c r="L31" s="13"/>
      <c r="M31" s="23">
        <f t="shared" si="3"/>
        <v>83113.219692984552</v>
      </c>
      <c r="N31" s="13"/>
      <c r="O31" s="12" t="s">
        <v>45</v>
      </c>
      <c r="P31" s="25" t="s">
        <v>46</v>
      </c>
      <c r="Q31" s="12" t="s">
        <v>163</v>
      </c>
      <c r="R31" s="12"/>
      <c r="S31" s="25"/>
      <c r="T31" s="25"/>
      <c r="U31" s="25"/>
      <c r="V31" s="25"/>
    </row>
    <row r="32" spans="1:22" ht="14.4" x14ac:dyDescent="0.3">
      <c r="A32" s="8">
        <v>1590088</v>
      </c>
      <c r="B32" s="26">
        <f ca="1">$B$4/$A$4*A32</f>
        <v>1756873.7057396928</v>
      </c>
      <c r="C32" s="23">
        <v>5627552.7964834273</v>
      </c>
      <c r="D32" s="23">
        <f t="shared" si="5"/>
        <v>6055769.7277687946</v>
      </c>
      <c r="E32" s="13">
        <v>1052700</v>
      </c>
      <c r="F32" s="21">
        <v>5438950</v>
      </c>
      <c r="G32" s="21">
        <v>6508856</v>
      </c>
      <c r="H32" s="21">
        <f t="shared" si="1"/>
        <v>6671336.1698627518</v>
      </c>
      <c r="I32" s="21">
        <v>889350</v>
      </c>
      <c r="J32" s="13"/>
      <c r="K32" s="13"/>
      <c r="L32" s="13"/>
      <c r="M32" s="23">
        <f t="shared" si="3"/>
        <v>6671336.1698627518</v>
      </c>
      <c r="N32" s="13" t="s">
        <v>8</v>
      </c>
      <c r="O32" s="12" t="s">
        <v>157</v>
      </c>
      <c r="P32" s="25" t="s">
        <v>26</v>
      </c>
      <c r="Q32" s="25" t="s">
        <v>163</v>
      </c>
      <c r="R32" s="12" t="s">
        <v>108</v>
      </c>
      <c r="S32" s="25" t="s">
        <v>100</v>
      </c>
      <c r="T32" s="25" t="s">
        <v>100</v>
      </c>
      <c r="U32" s="25" t="s">
        <v>205</v>
      </c>
      <c r="V32" s="25"/>
    </row>
    <row r="33" spans="1:26" ht="14.4" x14ac:dyDescent="0.3">
      <c r="B33" s="5">
        <v>1812580</v>
      </c>
      <c r="C33" s="23">
        <v>1006203</v>
      </c>
      <c r="D33" s="23">
        <f t="shared" si="5"/>
        <v>1082767.92555332</v>
      </c>
      <c r="E33" s="13">
        <v>93170</v>
      </c>
      <c r="F33" s="21">
        <v>968000</v>
      </c>
      <c r="G33" s="21">
        <v>1158417</v>
      </c>
      <c r="H33" s="21">
        <f t="shared" si="1"/>
        <v>1187334.4919420402</v>
      </c>
      <c r="I33" s="21">
        <v>84700</v>
      </c>
      <c r="J33" s="13"/>
      <c r="K33" s="13"/>
      <c r="L33" s="13"/>
      <c r="M33" s="23">
        <f t="shared" si="3"/>
        <v>1187334.4919420402</v>
      </c>
      <c r="N33" s="13" t="s">
        <v>8</v>
      </c>
      <c r="O33" s="12" t="s">
        <v>202</v>
      </c>
      <c r="P33" s="25" t="s">
        <v>26</v>
      </c>
      <c r="Q33" s="12" t="s">
        <v>163</v>
      </c>
      <c r="R33" s="12" t="s">
        <v>108</v>
      </c>
      <c r="S33" s="25" t="s">
        <v>100</v>
      </c>
      <c r="T33" s="25" t="s">
        <v>100</v>
      </c>
      <c r="U33" s="25" t="s">
        <v>205</v>
      </c>
      <c r="V33" s="25"/>
    </row>
    <row r="34" spans="1:26" ht="14.4" x14ac:dyDescent="0.3">
      <c r="A34" s="8">
        <v>1505259</v>
      </c>
      <c r="B34" s="26">
        <f t="shared" ref="B34:B38" ca="1" si="6">$B$4/$A$4*A34</f>
        <v>1663146.9185529505</v>
      </c>
      <c r="C34" s="23">
        <v>11499468.781123687</v>
      </c>
      <c r="D34" s="23">
        <f t="shared" si="5"/>
        <v>12374496.952506064</v>
      </c>
      <c r="E34" s="13">
        <v>3539250</v>
      </c>
      <c r="F34" s="21">
        <v>10224500</v>
      </c>
      <c r="G34" s="21">
        <v>12235780</v>
      </c>
      <c r="H34" s="21">
        <f t="shared" si="1"/>
        <v>12541221.019559085</v>
      </c>
      <c r="I34" s="21">
        <v>2904000</v>
      </c>
      <c r="J34" s="13"/>
      <c r="K34" s="13">
        <v>3388000</v>
      </c>
      <c r="L34" s="13">
        <f t="shared" si="2"/>
        <v>3501776.1194029846</v>
      </c>
      <c r="M34" s="23">
        <f t="shared" si="3"/>
        <v>16042997.13896207</v>
      </c>
      <c r="N34" s="13" t="s">
        <v>8</v>
      </c>
      <c r="O34" s="12" t="s">
        <v>27</v>
      </c>
      <c r="P34" s="25" t="s">
        <v>28</v>
      </c>
      <c r="Q34" s="31" t="s">
        <v>163</v>
      </c>
      <c r="R34" s="12" t="s">
        <v>108</v>
      </c>
      <c r="S34" s="25" t="s">
        <v>100</v>
      </c>
      <c r="T34" s="25" t="s">
        <v>100</v>
      </c>
      <c r="U34" s="25" t="s">
        <v>205</v>
      </c>
      <c r="V34" s="25"/>
    </row>
    <row r="35" spans="1:26" ht="14.4" x14ac:dyDescent="0.3">
      <c r="A35" s="8">
        <v>956215</v>
      </c>
      <c r="B35" s="26">
        <f t="shared" ca="1" si="6"/>
        <v>1056513.2184721099</v>
      </c>
      <c r="C35" s="23">
        <v>3457027.8389248177</v>
      </c>
      <c r="D35" s="23">
        <f t="shared" si="5"/>
        <v>3720083.185731608</v>
      </c>
      <c r="E35" s="13">
        <v>937750</v>
      </c>
      <c r="F35" s="21">
        <v>3345650</v>
      </c>
      <c r="G35" s="21">
        <v>4003779</v>
      </c>
      <c r="H35" s="21">
        <f t="shared" si="1"/>
        <v>4103725.0876093926</v>
      </c>
      <c r="I35" s="21">
        <v>768350</v>
      </c>
      <c r="J35" s="13"/>
      <c r="K35" s="13">
        <v>961950</v>
      </c>
      <c r="L35" s="13">
        <f t="shared" si="2"/>
        <v>994254.2910447761</v>
      </c>
      <c r="M35" s="23">
        <f t="shared" si="3"/>
        <v>5097979.3786541689</v>
      </c>
      <c r="N35" s="13" t="s">
        <v>8</v>
      </c>
      <c r="O35" s="12" t="s">
        <v>9</v>
      </c>
      <c r="P35" s="25" t="s">
        <v>10</v>
      </c>
      <c r="Q35" s="12" t="s">
        <v>177</v>
      </c>
      <c r="R35" s="12" t="s">
        <v>100</v>
      </c>
      <c r="S35" s="25" t="s">
        <v>100</v>
      </c>
      <c r="T35" s="25" t="s">
        <v>100</v>
      </c>
      <c r="U35" s="25" t="s">
        <v>205</v>
      </c>
      <c r="V35" s="25"/>
    </row>
    <row r="36" spans="1:26" ht="14.4" x14ac:dyDescent="0.3">
      <c r="A36" s="8">
        <v>910681</v>
      </c>
      <c r="B36" s="26">
        <f t="shared" ca="1" si="6"/>
        <v>1006203.1178253839</v>
      </c>
      <c r="C36" s="23">
        <v>2601755.023039612</v>
      </c>
      <c r="D36" s="23">
        <f t="shared" si="5"/>
        <v>2799730.1628940986</v>
      </c>
      <c r="E36" s="13">
        <v>538450</v>
      </c>
      <c r="F36" s="21">
        <v>2474450</v>
      </c>
      <c r="G36" s="21">
        <v>2961204</v>
      </c>
      <c r="H36" s="21">
        <f t="shared" ref="H36:H67" si="7">G36*$H$3</f>
        <v>3035124.3523504375</v>
      </c>
      <c r="I36" s="21">
        <v>490050</v>
      </c>
      <c r="J36" s="13"/>
      <c r="K36" s="13">
        <v>617100</v>
      </c>
      <c r="L36" s="13">
        <f t="shared" si="2"/>
        <v>637823.50746268651</v>
      </c>
      <c r="M36" s="23">
        <f t="shared" si="3"/>
        <v>3672947.8598131239</v>
      </c>
      <c r="N36" s="13" t="s">
        <v>8</v>
      </c>
      <c r="O36" s="12" t="s">
        <v>158</v>
      </c>
      <c r="P36" s="25" t="s">
        <v>21</v>
      </c>
      <c r="Q36" s="31" t="s">
        <v>181</v>
      </c>
      <c r="R36" s="12" t="s">
        <v>100</v>
      </c>
      <c r="S36" s="25" t="s">
        <v>100</v>
      </c>
      <c r="T36" s="25" t="s">
        <v>100</v>
      </c>
      <c r="U36" s="25" t="s">
        <v>205</v>
      </c>
      <c r="V36" s="25"/>
    </row>
    <row r="37" spans="1:26" ht="14.4" x14ac:dyDescent="0.3">
      <c r="A37" s="8">
        <v>871652</v>
      </c>
      <c r="B37" s="26">
        <f t="shared" ca="1" si="6"/>
        <v>963080.33225545671</v>
      </c>
      <c r="C37" s="23">
        <v>3557649.1451091347</v>
      </c>
      <c r="D37" s="23">
        <f t="shared" si="5"/>
        <v>3828361.0610347609</v>
      </c>
      <c r="E37" s="13">
        <v>889350</v>
      </c>
      <c r="F37" s="21">
        <v>3757050</v>
      </c>
      <c r="G37" s="21">
        <v>4496106</v>
      </c>
      <c r="H37" s="21">
        <f t="shared" si="7"/>
        <v>4608342.0160680981</v>
      </c>
      <c r="I37" s="21">
        <v>689700</v>
      </c>
      <c r="J37" s="13"/>
      <c r="K37" s="13">
        <v>865150</v>
      </c>
      <c r="L37" s="13">
        <f t="shared" si="2"/>
        <v>894203.54477611929</v>
      </c>
      <c r="M37" s="23">
        <f t="shared" si="3"/>
        <v>5502545.5608442174</v>
      </c>
      <c r="N37" s="13" t="s">
        <v>8</v>
      </c>
      <c r="O37" s="12" t="s">
        <v>16</v>
      </c>
      <c r="P37" s="25" t="s">
        <v>17</v>
      </c>
      <c r="Q37" s="12" t="s">
        <v>175</v>
      </c>
      <c r="R37" s="12" t="s">
        <v>108</v>
      </c>
      <c r="S37" s="25" t="s">
        <v>100</v>
      </c>
      <c r="T37" s="25" t="s">
        <v>100</v>
      </c>
      <c r="U37" s="25" t="s">
        <v>206</v>
      </c>
      <c r="V37" s="25"/>
    </row>
    <row r="38" spans="1:26" ht="14.4" x14ac:dyDescent="0.3">
      <c r="A38" s="8">
        <v>548344</v>
      </c>
      <c r="B38" s="26">
        <f t="shared" ca="1" si="6"/>
        <v>605860.2764753435</v>
      </c>
      <c r="C38" s="23">
        <v>3162353.445230396</v>
      </c>
      <c r="D38" s="23">
        <f t="shared" si="5"/>
        <v>3402986.1566289407</v>
      </c>
      <c r="E38" s="13">
        <v>774400</v>
      </c>
      <c r="F38" s="21">
        <v>3285150</v>
      </c>
      <c r="G38" s="21">
        <v>3931378</v>
      </c>
      <c r="H38" s="21">
        <f t="shared" si="7"/>
        <v>4029516.7459231988</v>
      </c>
      <c r="I38" s="21">
        <v>750200</v>
      </c>
      <c r="J38" s="13"/>
      <c r="K38" s="13">
        <v>853050</v>
      </c>
      <c r="L38" s="13">
        <f t="shared" si="2"/>
        <v>881697.20149253728</v>
      </c>
      <c r="M38" s="23">
        <f t="shared" si="3"/>
        <v>4911213.9474157356</v>
      </c>
      <c r="N38" s="13" t="s">
        <v>8</v>
      </c>
      <c r="O38" s="12" t="s">
        <v>82</v>
      </c>
      <c r="P38" s="25" t="s">
        <v>83</v>
      </c>
      <c r="Q38" s="12" t="s">
        <v>180</v>
      </c>
      <c r="R38" s="12" t="s">
        <v>100</v>
      </c>
      <c r="S38" s="25" t="s">
        <v>100</v>
      </c>
      <c r="T38" s="33" t="s">
        <v>100</v>
      </c>
      <c r="U38" s="25" t="s">
        <v>205</v>
      </c>
      <c r="V38" s="25"/>
    </row>
    <row r="39" spans="1:26" ht="14.4" x14ac:dyDescent="0.3">
      <c r="B39" s="34">
        <v>500000</v>
      </c>
      <c r="C39" s="23">
        <v>303401</v>
      </c>
      <c r="D39" s="23">
        <f t="shared" si="5"/>
        <v>326487.66837387963</v>
      </c>
      <c r="E39" s="13">
        <v>50000</v>
      </c>
      <c r="F39" s="21">
        <v>326488</v>
      </c>
      <c r="G39" s="21">
        <v>390712</v>
      </c>
      <c r="H39" s="21">
        <f t="shared" si="7"/>
        <v>400465.3194969155</v>
      </c>
      <c r="I39" s="21">
        <v>50000</v>
      </c>
      <c r="J39" s="13"/>
      <c r="K39" s="13"/>
      <c r="L39" s="13"/>
      <c r="M39" s="23">
        <f t="shared" si="3"/>
        <v>400465.3194969155</v>
      </c>
      <c r="N39" s="13" t="s">
        <v>8</v>
      </c>
      <c r="O39" s="12" t="s">
        <v>68</v>
      </c>
      <c r="P39" s="25" t="s">
        <v>69</v>
      </c>
      <c r="Q39" s="12" t="s">
        <v>191</v>
      </c>
      <c r="R39" s="12" t="s">
        <v>108</v>
      </c>
      <c r="S39" s="25" t="s">
        <v>108</v>
      </c>
      <c r="T39" s="25" t="s">
        <v>108</v>
      </c>
      <c r="U39" s="25"/>
      <c r="V39" s="25"/>
    </row>
    <row r="40" spans="1:26" ht="14.4" x14ac:dyDescent="0.3">
      <c r="A40" s="8">
        <v>274598</v>
      </c>
      <c r="B40" s="26">
        <f t="shared" ref="B40:B48" ca="1" si="8">$B$4/$A$4*A40</f>
        <v>303400.82174616004</v>
      </c>
      <c r="C40" s="23">
        <v>4333862.60004042</v>
      </c>
      <c r="D40" s="23">
        <f t="shared" si="5"/>
        <v>4663638.865198059</v>
      </c>
      <c r="E40" s="13">
        <v>774400</v>
      </c>
      <c r="F40" s="21">
        <v>4555650</v>
      </c>
      <c r="G40" s="21">
        <f>5451800</f>
        <v>5451800</v>
      </c>
      <c r="H40" s="21">
        <f t="shared" si="7"/>
        <v>5587892.9462962076</v>
      </c>
      <c r="I40" s="21">
        <v>726000</v>
      </c>
      <c r="J40" s="13"/>
      <c r="K40" s="13">
        <v>744150</v>
      </c>
      <c r="L40" s="13">
        <f t="shared" si="2"/>
        <v>769140.11194029846</v>
      </c>
      <c r="M40" s="23">
        <f t="shared" si="3"/>
        <v>6357033.0582365058</v>
      </c>
      <c r="N40" s="13" t="s">
        <v>8</v>
      </c>
      <c r="O40" s="12" t="s">
        <v>84</v>
      </c>
      <c r="P40" s="25" t="s">
        <v>85</v>
      </c>
      <c r="Q40" s="31" t="s">
        <v>171</v>
      </c>
      <c r="R40" s="12" t="s">
        <v>100</v>
      </c>
      <c r="S40" s="25" t="s">
        <v>100</v>
      </c>
      <c r="T40" s="25" t="s">
        <v>100</v>
      </c>
      <c r="U40" s="25" t="s">
        <v>205</v>
      </c>
      <c r="V40" s="25"/>
    </row>
    <row r="41" spans="1:26" ht="14.4" x14ac:dyDescent="0.3">
      <c r="A41" s="8">
        <v>234175</v>
      </c>
      <c r="B41" s="26">
        <f t="shared" ca="1" si="8"/>
        <v>258737.81831042844</v>
      </c>
      <c r="C41" s="23">
        <v>258738</v>
      </c>
      <c r="D41" s="23">
        <f t="shared" si="5"/>
        <v>278426.13023596123</v>
      </c>
      <c r="E41" s="13">
        <v>66550</v>
      </c>
      <c r="F41" s="21">
        <f>0.5*447700</f>
        <v>223850</v>
      </c>
      <c r="G41" s="21">
        <v>267884</v>
      </c>
      <c r="H41" s="21">
        <f t="shared" si="7"/>
        <v>274571.17172779876</v>
      </c>
      <c r="I41" s="21">
        <v>0</v>
      </c>
      <c r="J41" s="13"/>
      <c r="K41" s="13"/>
      <c r="L41" s="13"/>
      <c r="M41" s="23">
        <f t="shared" si="3"/>
        <v>274571.17172779876</v>
      </c>
      <c r="N41" s="13" t="s">
        <v>8</v>
      </c>
      <c r="O41" s="12" t="s">
        <v>78</v>
      </c>
      <c r="P41" s="25" t="s">
        <v>79</v>
      </c>
      <c r="Q41" s="12" t="s">
        <v>180</v>
      </c>
      <c r="R41" s="12" t="s">
        <v>108</v>
      </c>
      <c r="S41" s="25" t="s">
        <v>100</v>
      </c>
      <c r="T41" s="25" t="s">
        <v>108</v>
      </c>
      <c r="U41" s="25" t="s">
        <v>207</v>
      </c>
      <c r="V41" s="25"/>
      <c r="Z41" s="35"/>
    </row>
    <row r="42" spans="1:26" ht="14.4" x14ac:dyDescent="0.3">
      <c r="A42" s="8">
        <v>279709</v>
      </c>
      <c r="B42" s="26">
        <f t="shared" ca="1" si="8"/>
        <v>309047.91895715438</v>
      </c>
      <c r="C42" s="22">
        <v>258737.81831042844</v>
      </c>
      <c r="D42" s="23">
        <f t="shared" si="5"/>
        <v>278425.93472109939</v>
      </c>
      <c r="E42" s="13"/>
      <c r="F42" s="21">
        <f>0.5*447700</f>
        <v>223850</v>
      </c>
      <c r="G42" s="21">
        <v>267884</v>
      </c>
      <c r="H42" s="21">
        <f t="shared" si="7"/>
        <v>274571.17172779876</v>
      </c>
      <c r="I42" s="13"/>
      <c r="J42" s="13"/>
      <c r="K42" s="13"/>
      <c r="L42" s="13"/>
      <c r="M42" s="23">
        <f t="shared" si="3"/>
        <v>274571.17172779876</v>
      </c>
      <c r="N42" s="13"/>
      <c r="O42" s="12" t="s">
        <v>76</v>
      </c>
      <c r="P42" s="25" t="s">
        <v>77</v>
      </c>
      <c r="Q42" s="12" t="s">
        <v>180</v>
      </c>
      <c r="R42" s="12" t="s">
        <v>108</v>
      </c>
      <c r="S42" s="25" t="s">
        <v>108</v>
      </c>
      <c r="T42" s="25" t="s">
        <v>108</v>
      </c>
      <c r="U42" s="25" t="s">
        <v>207</v>
      </c>
      <c r="V42" s="25"/>
    </row>
    <row r="43" spans="1:26" ht="14.4" x14ac:dyDescent="0.3">
      <c r="A43" s="8">
        <v>234175</v>
      </c>
      <c r="B43" s="26">
        <f t="shared" ca="1" si="8"/>
        <v>258737.81831042844</v>
      </c>
      <c r="C43" s="23">
        <v>4937584.9126919964</v>
      </c>
      <c r="D43" s="23">
        <f t="shared" si="5"/>
        <v>5313300.1721907835</v>
      </c>
      <c r="E43" s="13">
        <v>1337050</v>
      </c>
      <c r="F43" s="21">
        <v>4912600</v>
      </c>
      <c r="G43" s="21">
        <v>5878967</v>
      </c>
      <c r="H43" s="21">
        <f t="shared" si="7"/>
        <v>6025723.2897039838</v>
      </c>
      <c r="I43" s="21">
        <v>1089000</v>
      </c>
      <c r="J43" s="13"/>
      <c r="K43" s="13">
        <v>1252350</v>
      </c>
      <c r="L43" s="13">
        <f t="shared" si="2"/>
        <v>1294406.5298507463</v>
      </c>
      <c r="M43" s="23">
        <f t="shared" si="3"/>
        <v>7320129.8195547303</v>
      </c>
      <c r="N43" s="13" t="s">
        <v>8</v>
      </c>
      <c r="O43" s="12" t="s">
        <v>80</v>
      </c>
      <c r="P43" s="25" t="s">
        <v>81</v>
      </c>
      <c r="Q43" s="12" t="s">
        <v>170</v>
      </c>
      <c r="R43" s="12" t="s">
        <v>100</v>
      </c>
      <c r="S43" s="25" t="s">
        <v>100</v>
      </c>
      <c r="T43" s="25" t="s">
        <v>100</v>
      </c>
      <c r="U43" s="25" t="s">
        <v>205</v>
      </c>
      <c r="V43" s="25"/>
    </row>
    <row r="44" spans="1:26" ht="14.4" x14ac:dyDescent="0.3">
      <c r="A44" s="36">
        <v>182136</v>
      </c>
      <c r="B44" s="37">
        <f t="shared" ca="1" si="8"/>
        <v>201240.4025869038</v>
      </c>
      <c r="C44" s="23">
        <v>2200000</v>
      </c>
      <c r="D44" s="23">
        <f t="shared" si="5"/>
        <v>2367404.426559356</v>
      </c>
      <c r="E44" s="13">
        <v>200000</v>
      </c>
      <c r="F44" s="21">
        <v>3043150</v>
      </c>
      <c r="G44" s="21">
        <v>3641774</v>
      </c>
      <c r="H44" s="21">
        <f t="shared" si="7"/>
        <v>3732683.379178423</v>
      </c>
      <c r="I44" s="21">
        <v>290400</v>
      </c>
      <c r="J44" s="13"/>
      <c r="K44" s="13">
        <v>387200</v>
      </c>
      <c r="L44" s="13">
        <f t="shared" si="2"/>
        <v>400202.98507462686</v>
      </c>
      <c r="M44" s="23">
        <f t="shared" si="3"/>
        <v>4132886.3642530497</v>
      </c>
      <c r="N44" s="13" t="s">
        <v>8</v>
      </c>
      <c r="O44" s="12" t="s">
        <v>93</v>
      </c>
      <c r="P44" s="25" t="s">
        <v>94</v>
      </c>
      <c r="Q44" s="12" t="s">
        <v>183</v>
      </c>
      <c r="R44" s="12" t="s">
        <v>100</v>
      </c>
      <c r="S44" s="25" t="s">
        <v>100</v>
      </c>
      <c r="T44" s="25" t="s">
        <v>100</v>
      </c>
      <c r="U44" s="25" t="s">
        <v>206</v>
      </c>
      <c r="V44" s="25"/>
      <c r="W44" s="38"/>
      <c r="X44" s="38"/>
    </row>
    <row r="45" spans="1:26" ht="14.4" x14ac:dyDescent="0.3">
      <c r="A45" s="8">
        <v>198909</v>
      </c>
      <c r="B45" s="26">
        <f t="shared" ca="1" si="8"/>
        <v>219772.73706548099</v>
      </c>
      <c r="C45" s="23">
        <v>3536087.1998787392</v>
      </c>
      <c r="D45" s="23">
        <f t="shared" si="5"/>
        <v>3805158.4044058206</v>
      </c>
      <c r="E45" s="13">
        <v>798600</v>
      </c>
      <c r="F45" s="21">
        <v>2553100</v>
      </c>
      <c r="G45" s="21">
        <v>3055325</v>
      </c>
      <c r="H45" s="21">
        <f t="shared" si="7"/>
        <v>3131594.8890536083</v>
      </c>
      <c r="I45" s="21">
        <v>611050</v>
      </c>
      <c r="J45" s="13"/>
      <c r="K45" s="13">
        <v>726000</v>
      </c>
      <c r="L45" s="13">
        <f t="shared" si="2"/>
        <v>750380.59701492533</v>
      </c>
      <c r="M45" s="23">
        <f t="shared" si="3"/>
        <v>3881975.4860685337</v>
      </c>
      <c r="N45" s="13" t="s">
        <v>8</v>
      </c>
      <c r="O45" s="12" t="s">
        <v>18</v>
      </c>
      <c r="P45" s="25" t="s">
        <v>19</v>
      </c>
      <c r="Q45" s="12" t="s">
        <v>178</v>
      </c>
      <c r="R45" s="12" t="s">
        <v>108</v>
      </c>
      <c r="S45" s="25" t="s">
        <v>100</v>
      </c>
      <c r="T45" s="25" t="s">
        <v>100</v>
      </c>
      <c r="U45" s="25" t="s">
        <v>205</v>
      </c>
      <c r="V45" s="25"/>
      <c r="Z45" s="35"/>
    </row>
    <row r="46" spans="1:26" ht="14.4" x14ac:dyDescent="0.3">
      <c r="A46" s="8">
        <v>195146</v>
      </c>
      <c r="B46" s="26">
        <f t="shared" ca="1" si="8"/>
        <v>215615.03274050119</v>
      </c>
      <c r="C46" s="23">
        <v>12031320</v>
      </c>
      <c r="D46" s="23">
        <f t="shared" si="5"/>
        <v>12946818.28425096</v>
      </c>
      <c r="E46" s="13">
        <v>3448500</v>
      </c>
      <c r="F46" s="21">
        <v>11289300</v>
      </c>
      <c r="G46" s="21">
        <v>13510039</v>
      </c>
      <c r="H46" s="21">
        <f t="shared" si="7"/>
        <v>13847289.268184209</v>
      </c>
      <c r="I46" s="21">
        <v>3170200</v>
      </c>
      <c r="J46" s="13"/>
      <c r="K46" s="13">
        <v>4107950</v>
      </c>
      <c r="L46" s="13">
        <f t="shared" si="2"/>
        <v>4245903.5447761193</v>
      </c>
      <c r="M46" s="23">
        <f t="shared" si="3"/>
        <v>18093192.812960327</v>
      </c>
      <c r="N46" s="13" t="s">
        <v>8</v>
      </c>
      <c r="O46" s="12" t="s">
        <v>29</v>
      </c>
      <c r="P46" s="25" t="s">
        <v>30</v>
      </c>
      <c r="Q46" s="12" t="s">
        <v>161</v>
      </c>
      <c r="R46" s="12" t="s">
        <v>100</v>
      </c>
      <c r="S46" s="25" t="s">
        <v>100</v>
      </c>
      <c r="T46" s="25" t="s">
        <v>100</v>
      </c>
      <c r="U46" s="25" t="s">
        <v>205</v>
      </c>
      <c r="V46" s="25"/>
    </row>
    <row r="47" spans="1:26" ht="14.4" x14ac:dyDescent="0.3">
      <c r="A47" s="8">
        <v>72855</v>
      </c>
      <c r="B47" s="26">
        <f t="shared" ca="1" si="8"/>
        <v>80496.823969280507</v>
      </c>
      <c r="C47" s="23">
        <v>1812580</v>
      </c>
      <c r="D47" s="23">
        <f t="shared" si="5"/>
        <v>1950504.5070422534</v>
      </c>
      <c r="E47" s="13"/>
      <c r="F47" s="21">
        <v>1845514</v>
      </c>
      <c r="G47" s="21">
        <v>2208548</v>
      </c>
      <c r="H47" s="21">
        <f t="shared" si="7"/>
        <v>2263679.847161781</v>
      </c>
      <c r="I47" s="13"/>
      <c r="J47" s="13"/>
      <c r="K47" s="13"/>
      <c r="L47" s="13"/>
      <c r="M47" s="23">
        <f t="shared" si="3"/>
        <v>2263679.847161781</v>
      </c>
      <c r="N47" s="13" t="s">
        <v>8</v>
      </c>
      <c r="O47" s="12" t="s">
        <v>98</v>
      </c>
      <c r="P47" s="25" t="s">
        <v>99</v>
      </c>
      <c r="Q47" s="12" t="s">
        <v>186</v>
      </c>
      <c r="R47" s="12" t="s">
        <v>108</v>
      </c>
      <c r="S47" s="25" t="s">
        <v>108</v>
      </c>
      <c r="T47" s="25" t="s">
        <v>108</v>
      </c>
      <c r="U47" s="25" t="s">
        <v>206</v>
      </c>
      <c r="V47" s="25"/>
    </row>
    <row r="48" spans="1:26" ht="14.4" x14ac:dyDescent="0.3">
      <c r="A48" s="8">
        <v>81462</v>
      </c>
      <c r="B48" s="26">
        <f t="shared" ca="1" si="8"/>
        <v>90006.619644300721</v>
      </c>
      <c r="C48" s="23">
        <v>219772.73706548099</v>
      </c>
      <c r="D48" s="23">
        <f t="shared" si="5"/>
        <v>236495.88662085688</v>
      </c>
      <c r="E48" s="13"/>
      <c r="F48" s="21">
        <v>254100</v>
      </c>
      <c r="G48" s="21">
        <v>304084</v>
      </c>
      <c r="H48" s="21">
        <f t="shared" si="7"/>
        <v>311674.83008942666</v>
      </c>
      <c r="I48" s="13"/>
      <c r="J48" s="13"/>
      <c r="K48" s="13"/>
      <c r="L48" s="13"/>
      <c r="M48" s="23">
        <f t="shared" si="3"/>
        <v>311674.83008942666</v>
      </c>
      <c r="N48" s="13"/>
      <c r="O48" s="12" t="s">
        <v>51</v>
      </c>
      <c r="P48" s="25" t="s">
        <v>52</v>
      </c>
      <c r="Q48" s="12" t="s">
        <v>194</v>
      </c>
      <c r="R48" s="12" t="s">
        <v>108</v>
      </c>
      <c r="S48" s="25" t="s">
        <v>108</v>
      </c>
      <c r="T48" s="25" t="s">
        <v>108</v>
      </c>
      <c r="U48" s="25" t="s">
        <v>206</v>
      </c>
      <c r="V48" s="25"/>
    </row>
    <row r="49" spans="1:26" ht="14.4" x14ac:dyDescent="0.3">
      <c r="A49" s="36"/>
      <c r="B49" s="37"/>
      <c r="C49" s="23">
        <v>309047.91895715438</v>
      </c>
      <c r="D49" s="23">
        <f t="shared" si="5"/>
        <v>332564.27789005655</v>
      </c>
      <c r="E49" s="13"/>
      <c r="F49" s="21">
        <v>290400</v>
      </c>
      <c r="G49" s="21">
        <v>347525</v>
      </c>
      <c r="H49" s="21">
        <f t="shared" si="7"/>
        <v>356200.24508631823</v>
      </c>
      <c r="I49" s="13"/>
      <c r="J49" s="13"/>
      <c r="K49" s="13"/>
      <c r="L49" s="13"/>
      <c r="M49" s="23">
        <f t="shared" si="3"/>
        <v>356200.24508631823</v>
      </c>
      <c r="N49" s="13"/>
      <c r="O49" s="12" t="s">
        <v>61</v>
      </c>
      <c r="P49" s="25" t="s">
        <v>62</v>
      </c>
      <c r="Q49" s="12" t="s">
        <v>192</v>
      </c>
      <c r="R49" s="12" t="s">
        <v>108</v>
      </c>
      <c r="S49" s="25" t="s">
        <v>108</v>
      </c>
      <c r="T49" s="25" t="s">
        <v>108</v>
      </c>
      <c r="U49" s="25" t="s">
        <v>210</v>
      </c>
      <c r="V49" s="25"/>
      <c r="W49" s="38"/>
      <c r="X49" s="38"/>
    </row>
    <row r="50" spans="1:26" ht="14.4" x14ac:dyDescent="0.3">
      <c r="C50" s="16">
        <v>35638.254850444624</v>
      </c>
      <c r="D50" s="23">
        <f t="shared" si="5"/>
        <v>38350.073767178656</v>
      </c>
      <c r="E50" s="15"/>
      <c r="F50" s="21">
        <v>48400</v>
      </c>
      <c r="G50" s="21">
        <v>57921</v>
      </c>
      <c r="H50" s="21">
        <f t="shared" si="7"/>
        <v>59366.878341542732</v>
      </c>
      <c r="I50" s="15"/>
      <c r="J50" s="15"/>
      <c r="K50" s="13"/>
      <c r="L50" s="13"/>
      <c r="M50" s="23">
        <f t="shared" si="3"/>
        <v>59366.878341542732</v>
      </c>
      <c r="N50" s="15"/>
      <c r="O50" s="28" t="s">
        <v>91</v>
      </c>
      <c r="P50" s="29" t="s">
        <v>92</v>
      </c>
      <c r="Q50" s="12" t="s">
        <v>199</v>
      </c>
      <c r="R50" s="30" t="s">
        <v>100</v>
      </c>
      <c r="S50" s="29"/>
      <c r="T50" s="29"/>
      <c r="U50" s="29"/>
      <c r="V50" s="29"/>
      <c r="Z50" s="35"/>
    </row>
    <row r="51" spans="1:26" ht="14.4" x14ac:dyDescent="0.3">
      <c r="A51" s="8">
        <v>43039</v>
      </c>
      <c r="B51" s="26">
        <f t="shared" ref="B51:B57" ca="1" si="9">$B$4/$A$4*A51</f>
        <v>47553.397938561029</v>
      </c>
      <c r="C51" s="23">
        <v>90006.619644300721</v>
      </c>
      <c r="D51" s="23">
        <f t="shared" si="5"/>
        <v>96855.486257073557</v>
      </c>
      <c r="E51" s="13"/>
      <c r="F51" s="13">
        <v>121000</v>
      </c>
      <c r="G51" s="21">
        <v>144802</v>
      </c>
      <c r="H51" s="21">
        <f t="shared" si="7"/>
        <v>148416.68337238775</v>
      </c>
      <c r="I51" s="13"/>
      <c r="J51" s="13"/>
      <c r="K51" s="13"/>
      <c r="L51" s="13"/>
      <c r="M51" s="23">
        <f t="shared" si="3"/>
        <v>148416.68337238775</v>
      </c>
      <c r="N51" s="13"/>
      <c r="O51" s="12" t="s">
        <v>72</v>
      </c>
      <c r="P51" s="25" t="s">
        <v>73</v>
      </c>
      <c r="Q51" s="12" t="s">
        <v>204</v>
      </c>
      <c r="R51" s="12" t="s">
        <v>108</v>
      </c>
      <c r="S51" s="25" t="s">
        <v>108</v>
      </c>
      <c r="T51" s="25" t="s">
        <v>108</v>
      </c>
      <c r="U51" s="25"/>
      <c r="V51" s="25"/>
    </row>
    <row r="52" spans="1:26" ht="14.4" x14ac:dyDescent="0.3">
      <c r="A52" s="8">
        <v>38443</v>
      </c>
      <c r="B52" s="26">
        <f t="shared" ca="1" si="9"/>
        <v>42475.319523039609</v>
      </c>
      <c r="C52" s="23">
        <v>1056513.2184721099</v>
      </c>
      <c r="D52" s="23">
        <f t="shared" si="5"/>
        <v>1136906.3955133385</v>
      </c>
      <c r="E52" s="13">
        <v>96800</v>
      </c>
      <c r="F52" s="21">
        <v>1028500</v>
      </c>
      <c r="G52" s="21">
        <v>1230818</v>
      </c>
      <c r="H52" s="21">
        <f t="shared" si="7"/>
        <v>1261542.833628234</v>
      </c>
      <c r="I52" s="21">
        <v>94380</v>
      </c>
      <c r="J52" s="13"/>
      <c r="K52" s="13">
        <v>108900</v>
      </c>
      <c r="L52" s="13">
        <f t="shared" si="2"/>
        <v>112557.0895522388</v>
      </c>
      <c r="M52" s="23">
        <f t="shared" si="3"/>
        <v>1374099.9231804728</v>
      </c>
      <c r="N52" s="13" t="s">
        <v>8</v>
      </c>
      <c r="O52" s="12" t="s">
        <v>24</v>
      </c>
      <c r="P52" s="25" t="s">
        <v>25</v>
      </c>
      <c r="Q52" s="25" t="s">
        <v>179</v>
      </c>
      <c r="R52" s="12" t="s">
        <v>100</v>
      </c>
      <c r="S52" s="25" t="s">
        <v>108</v>
      </c>
      <c r="T52" s="25" t="s">
        <v>108</v>
      </c>
      <c r="U52" s="25" t="s">
        <v>209</v>
      </c>
      <c r="V52" s="25"/>
    </row>
    <row r="53" spans="1:26" ht="14.4" x14ac:dyDescent="0.3">
      <c r="A53" s="36">
        <v>32255</v>
      </c>
      <c r="B53" s="37">
        <f t="shared" ca="1" si="9"/>
        <v>35638.254850444624</v>
      </c>
      <c r="C53" s="23">
        <v>3230612.8294462403</v>
      </c>
      <c r="D53" s="23">
        <f t="shared" si="5"/>
        <v>3476439.5967865796</v>
      </c>
      <c r="E53" s="13">
        <v>974050</v>
      </c>
      <c r="F53" s="21">
        <v>3509000</v>
      </c>
      <c r="G53" s="21">
        <v>4199262</v>
      </c>
      <c r="H53" s="21">
        <f t="shared" si="7"/>
        <v>4304087.9176509976</v>
      </c>
      <c r="I53" s="21">
        <v>738100</v>
      </c>
      <c r="J53" s="13"/>
      <c r="K53" s="13">
        <v>1040600</v>
      </c>
      <c r="L53" s="13">
        <f t="shared" si="2"/>
        <v>1075545.5223880596</v>
      </c>
      <c r="M53" s="23">
        <f t="shared" si="3"/>
        <v>5379633.4400390573</v>
      </c>
      <c r="N53" s="13" t="s">
        <v>8</v>
      </c>
      <c r="O53" s="12" t="s">
        <v>22</v>
      </c>
      <c r="P53" s="25" t="s">
        <v>23</v>
      </c>
      <c r="Q53" s="12" t="s">
        <v>179</v>
      </c>
      <c r="R53" s="12" t="s">
        <v>100</v>
      </c>
      <c r="S53" s="25" t="s">
        <v>100</v>
      </c>
      <c r="T53" s="25" t="s">
        <v>100</v>
      </c>
      <c r="U53" s="25" t="s">
        <v>205</v>
      </c>
      <c r="V53" s="25"/>
      <c r="W53" s="38"/>
      <c r="X53" s="38"/>
    </row>
    <row r="54" spans="1:26" ht="14.4" x14ac:dyDescent="0.3">
      <c r="A54" s="8">
        <v>27880</v>
      </c>
      <c r="B54" s="26">
        <f t="shared" ca="1" si="9"/>
        <v>30804.357316087306</v>
      </c>
      <c r="C54" s="23">
        <v>201240.4025869038</v>
      </c>
      <c r="D54" s="23">
        <f t="shared" si="5"/>
        <v>216553.37267582861</v>
      </c>
      <c r="E54" s="15">
        <v>19965</v>
      </c>
      <c r="F54" s="21">
        <v>272250</v>
      </c>
      <c r="G54" s="21">
        <v>325805</v>
      </c>
      <c r="H54" s="21">
        <f t="shared" si="7"/>
        <v>333938.05006934149</v>
      </c>
      <c r="I54" s="21">
        <v>18150</v>
      </c>
      <c r="J54" s="15"/>
      <c r="K54" s="13"/>
      <c r="L54" s="13"/>
      <c r="M54" s="23">
        <f t="shared" si="3"/>
        <v>333938.05006934149</v>
      </c>
      <c r="N54" s="15" t="s">
        <v>8</v>
      </c>
      <c r="O54" s="28" t="s">
        <v>56</v>
      </c>
      <c r="P54" s="29" t="s">
        <v>57</v>
      </c>
      <c r="Q54" s="12" t="s">
        <v>193</v>
      </c>
      <c r="R54" s="30" t="s">
        <v>100</v>
      </c>
      <c r="S54" s="29" t="s">
        <v>108</v>
      </c>
      <c r="T54" s="29"/>
      <c r="U54" s="25" t="s">
        <v>207</v>
      </c>
      <c r="V54" s="29"/>
    </row>
    <row r="55" spans="1:26" ht="14.4" x14ac:dyDescent="0.3">
      <c r="A55" s="8">
        <v>27459</v>
      </c>
      <c r="B55" s="26">
        <f t="shared" ca="1" si="9"/>
        <v>30339.198261924008</v>
      </c>
      <c r="C55" s="23">
        <v>605860</v>
      </c>
      <c r="D55" s="23">
        <f t="shared" si="5"/>
        <v>651961.65721602342</v>
      </c>
      <c r="E55" s="13">
        <v>25000</v>
      </c>
      <c r="F55" s="21">
        <v>726000</v>
      </c>
      <c r="G55" s="21">
        <v>868813</v>
      </c>
      <c r="H55" s="21">
        <f t="shared" si="7"/>
        <v>890501.1251972646</v>
      </c>
      <c r="I55" s="21">
        <v>33880</v>
      </c>
      <c r="J55" s="13"/>
      <c r="K55" s="13"/>
      <c r="L55" s="13"/>
      <c r="M55" s="23">
        <f t="shared" si="3"/>
        <v>890501.1251972646</v>
      </c>
      <c r="N55" s="13" t="s">
        <v>1</v>
      </c>
      <c r="O55" s="12" t="s">
        <v>58</v>
      </c>
      <c r="P55" s="25" t="s">
        <v>59</v>
      </c>
      <c r="Q55" s="12" t="s">
        <v>189</v>
      </c>
      <c r="R55" s="12" t="s">
        <v>108</v>
      </c>
      <c r="S55" s="25" t="s">
        <v>108</v>
      </c>
      <c r="T55" s="25" t="s">
        <v>108</v>
      </c>
      <c r="U55" s="25" t="s">
        <v>207</v>
      </c>
      <c r="V55" s="25"/>
    </row>
    <row r="56" spans="1:26" ht="14.4" x14ac:dyDescent="0.3">
      <c r="A56" s="8">
        <v>10983</v>
      </c>
      <c r="B56" s="26">
        <f t="shared" ca="1" si="9"/>
        <v>12135.016370250605</v>
      </c>
      <c r="C56" s="23">
        <v>11879.786580436539</v>
      </c>
      <c r="D56" s="23">
        <f t="shared" si="5"/>
        <v>12783.754244139045</v>
      </c>
      <c r="E56" s="13"/>
      <c r="F56" s="21">
        <v>30250</v>
      </c>
      <c r="G56" s="21">
        <v>36201</v>
      </c>
      <c r="H56" s="21">
        <f t="shared" si="7"/>
        <v>37104.683324566024</v>
      </c>
      <c r="I56" s="13"/>
      <c r="J56" s="13"/>
      <c r="K56" s="13"/>
      <c r="L56" s="13"/>
      <c r="M56" s="23">
        <f t="shared" si="3"/>
        <v>37104.683324566024</v>
      </c>
      <c r="N56" s="13"/>
      <c r="O56" s="12" t="s">
        <v>70</v>
      </c>
      <c r="P56" s="25" t="s">
        <v>71</v>
      </c>
      <c r="Q56" s="12" t="s">
        <v>203</v>
      </c>
      <c r="R56" s="12"/>
      <c r="S56" s="25"/>
      <c r="T56" s="25"/>
      <c r="U56" s="25"/>
      <c r="V56" s="25"/>
    </row>
    <row r="57" spans="1:26" ht="14.4" x14ac:dyDescent="0.3">
      <c r="A57" s="8">
        <v>10752</v>
      </c>
      <c r="B57" s="26">
        <f t="shared" ca="1" si="9"/>
        <v>11879.786580436539</v>
      </c>
      <c r="C57" s="17"/>
      <c r="D57" s="23">
        <v>570720</v>
      </c>
      <c r="E57" s="13"/>
      <c r="F57" s="21">
        <v>2323200</v>
      </c>
      <c r="G57" s="21">
        <v>2780201</v>
      </c>
      <c r="H57" s="21">
        <f t="shared" si="7"/>
        <v>2849602.9856534838</v>
      </c>
      <c r="I57" s="21">
        <v>82280</v>
      </c>
      <c r="J57" s="13"/>
      <c r="K57" s="13">
        <v>108900</v>
      </c>
      <c r="L57" s="13">
        <f t="shared" si="2"/>
        <v>112557.0895522388</v>
      </c>
      <c r="M57" s="23">
        <f t="shared" si="3"/>
        <v>2962160.0752057224</v>
      </c>
      <c r="N57" s="13" t="s">
        <v>8</v>
      </c>
      <c r="O57" s="12" t="s">
        <v>215</v>
      </c>
      <c r="P57" s="25" t="s">
        <v>216</v>
      </c>
      <c r="Q57" s="12" t="s">
        <v>180</v>
      </c>
      <c r="R57" s="12"/>
      <c r="S57" s="25"/>
      <c r="T57" s="25"/>
      <c r="U57" s="25" t="s">
        <v>207</v>
      </c>
      <c r="V57" s="25"/>
    </row>
    <row r="58" spans="1:26" ht="14.4" x14ac:dyDescent="0.3">
      <c r="D58" s="14"/>
      <c r="E58" s="14">
        <v>502150</v>
      </c>
      <c r="F58" s="14"/>
      <c r="G58" s="21"/>
      <c r="H58" s="21">
        <f t="shared" si="7"/>
        <v>0</v>
      </c>
      <c r="I58" s="21">
        <v>484000</v>
      </c>
      <c r="J58" s="14"/>
      <c r="K58" s="13">
        <v>659450</v>
      </c>
      <c r="L58" s="13">
        <f t="shared" si="2"/>
        <v>681595.70895522379</v>
      </c>
      <c r="M58" s="23">
        <f t="shared" si="3"/>
        <v>681595.70895522379</v>
      </c>
      <c r="N58" s="13" t="s">
        <v>8</v>
      </c>
      <c r="O58" s="12" t="s">
        <v>220</v>
      </c>
      <c r="P58" s="25" t="s">
        <v>53</v>
      </c>
      <c r="Q58" s="25" t="s">
        <v>222</v>
      </c>
      <c r="R58" s="12" t="s">
        <v>108</v>
      </c>
      <c r="S58" s="25" t="s">
        <v>100</v>
      </c>
      <c r="T58" s="25" t="s">
        <v>100</v>
      </c>
      <c r="U58" s="25" t="s">
        <v>207</v>
      </c>
      <c r="V58" s="25"/>
    </row>
    <row r="59" spans="1:26" ht="14.4" x14ac:dyDescent="0.3">
      <c r="A59" s="7">
        <v>14844</v>
      </c>
      <c r="B59" s="7">
        <v>16401</v>
      </c>
      <c r="C59" s="39"/>
      <c r="D59" s="14"/>
      <c r="E59" s="14">
        <v>538450</v>
      </c>
      <c r="F59" s="14"/>
      <c r="G59" s="21"/>
      <c r="H59" s="21">
        <f t="shared" si="7"/>
        <v>0</v>
      </c>
      <c r="I59" s="21">
        <v>502150</v>
      </c>
      <c r="J59" s="14"/>
      <c r="K59" s="13">
        <v>635250</v>
      </c>
      <c r="L59" s="13">
        <f t="shared" si="2"/>
        <v>656583.02238805965</v>
      </c>
      <c r="M59" s="23">
        <f t="shared" si="3"/>
        <v>656583.02238805965</v>
      </c>
      <c r="N59" s="13" t="s">
        <v>8</v>
      </c>
      <c r="O59" s="12" t="s">
        <v>221</v>
      </c>
      <c r="P59" s="25" t="s">
        <v>53</v>
      </c>
      <c r="Q59" s="25" t="s">
        <v>222</v>
      </c>
      <c r="R59" s="12" t="s">
        <v>108</v>
      </c>
      <c r="S59" s="25" t="s">
        <v>100</v>
      </c>
      <c r="T59" s="25" t="s">
        <v>100</v>
      </c>
      <c r="U59" s="25" t="s">
        <v>207</v>
      </c>
      <c r="V59" s="40"/>
    </row>
    <row r="60" spans="1:26" ht="14.4" x14ac:dyDescent="0.3">
      <c r="A60" s="5">
        <f>SUM(A5:A56)</f>
        <v>120143364.3</v>
      </c>
      <c r="B60" s="22">
        <f ca="1">SUM(B5:B58)</f>
        <v>154199010.49941391</v>
      </c>
      <c r="C60" s="22"/>
      <c r="D60" s="22"/>
      <c r="G60" s="21">
        <v>365267</v>
      </c>
      <c r="H60" s="21">
        <f t="shared" si="7"/>
        <v>374385.13753526856</v>
      </c>
      <c r="L60" s="13"/>
      <c r="M60" s="23">
        <f t="shared" si="3"/>
        <v>374385.13753526856</v>
      </c>
      <c r="N60" s="24"/>
      <c r="O60" s="12" t="s">
        <v>227</v>
      </c>
      <c r="P60" s="12" t="s">
        <v>225</v>
      </c>
      <c r="Q60" s="12" t="s">
        <v>226</v>
      </c>
      <c r="U60" s="25" t="s">
        <v>207</v>
      </c>
    </row>
    <row r="61" spans="1:26" ht="14.4" x14ac:dyDescent="0.3">
      <c r="B61" s="22"/>
      <c r="C61" s="22"/>
      <c r="D61" s="22"/>
      <c r="G61" s="21">
        <v>5846710</v>
      </c>
      <c r="H61" s="21">
        <f t="shared" si="7"/>
        <v>5992661.0602075467</v>
      </c>
      <c r="L61" s="13"/>
      <c r="M61" s="23">
        <f t="shared" si="3"/>
        <v>5992661.0602075467</v>
      </c>
      <c r="N61" s="24"/>
      <c r="O61" s="12" t="s">
        <v>229</v>
      </c>
      <c r="P61" s="12" t="s">
        <v>53</v>
      </c>
      <c r="Q61" s="12" t="s">
        <v>228</v>
      </c>
      <c r="U61" s="25" t="s">
        <v>230</v>
      </c>
    </row>
    <row r="62" spans="1:26" ht="14.4" x14ac:dyDescent="0.3">
      <c r="B62" s="22"/>
      <c r="C62" s="22"/>
      <c r="D62" s="22"/>
      <c r="G62" s="21">
        <v>104362</v>
      </c>
      <c r="H62" s="21">
        <f t="shared" si="7"/>
        <v>106967.18215293386</v>
      </c>
      <c r="L62" s="13"/>
      <c r="M62" s="23">
        <f t="shared" si="3"/>
        <v>106967.18215293386</v>
      </c>
      <c r="N62" s="24"/>
      <c r="O62" s="12" t="s">
        <v>231</v>
      </c>
      <c r="P62" s="12" t="s">
        <v>232</v>
      </c>
      <c r="Q62" s="12" t="s">
        <v>233</v>
      </c>
    </row>
    <row r="63" spans="1:26" ht="14.4" x14ac:dyDescent="0.3">
      <c r="B63" s="22"/>
      <c r="C63" s="22"/>
      <c r="D63" s="22"/>
      <c r="G63" s="21">
        <v>3600000</v>
      </c>
      <c r="H63" s="21">
        <f t="shared" si="7"/>
        <v>3689866.577399455</v>
      </c>
      <c r="L63" s="13"/>
      <c r="M63" s="23">
        <f t="shared" si="3"/>
        <v>3689866.577399455</v>
      </c>
      <c r="N63" s="24"/>
      <c r="O63" s="25" t="s">
        <v>235</v>
      </c>
      <c r="P63" s="25" t="s">
        <v>236</v>
      </c>
      <c r="Q63" s="6" t="s">
        <v>240</v>
      </c>
      <c r="U63" s="25"/>
    </row>
    <row r="64" spans="1:26" s="8" customFormat="1" ht="14.4" x14ac:dyDescent="0.3">
      <c r="F64" s="5"/>
      <c r="G64" s="21"/>
      <c r="H64" s="21">
        <v>140000</v>
      </c>
      <c r="I64" s="5"/>
      <c r="J64" s="5"/>
      <c r="K64" s="5"/>
      <c r="L64" s="13"/>
      <c r="M64" s="23">
        <f t="shared" si="3"/>
        <v>140000</v>
      </c>
      <c r="N64" s="24"/>
      <c r="O64" s="12" t="s">
        <v>237</v>
      </c>
      <c r="P64" s="12" t="s">
        <v>238</v>
      </c>
      <c r="Q64" s="12" t="s">
        <v>239</v>
      </c>
      <c r="R64" s="39"/>
      <c r="S64" s="40"/>
      <c r="T64" s="40"/>
      <c r="U64" s="40"/>
      <c r="V64" s="40"/>
      <c r="W64" s="40"/>
      <c r="X64" s="40"/>
      <c r="Y64" s="40"/>
    </row>
    <row r="65" spans="3:17" x14ac:dyDescent="0.3">
      <c r="C65" s="12">
        <f>17649/16401</f>
        <v>1.0760929211633437</v>
      </c>
      <c r="D65" s="17">
        <f>SUM(D4:D57)</f>
        <v>165640976.58776131</v>
      </c>
      <c r="E65" s="18">
        <f>SUM(E4:E59)</f>
        <v>34448555</v>
      </c>
      <c r="F65" s="17">
        <f>SUM(F4:F57)</f>
        <v>160777592</v>
      </c>
      <c r="G65" s="17">
        <f>SUM(G4:G64)</f>
        <v>202725257</v>
      </c>
      <c r="H65" s="17"/>
      <c r="I65" s="17">
        <f>SUM(I4:I64)</f>
        <v>32219040</v>
      </c>
      <c r="J65" s="18"/>
      <c r="K65" s="18">
        <f>SUM(K4:K64)</f>
        <v>35192850</v>
      </c>
      <c r="L65" s="18"/>
      <c r="M65" s="17">
        <f>SUM(M4:M64)</f>
        <v>244300574.49558043</v>
      </c>
      <c r="N65" s="9"/>
      <c r="O65" s="11"/>
      <c r="P65" s="10"/>
      <c r="Q65" s="10"/>
    </row>
  </sheetData>
  <autoFilter ref="K1:K70" xr:uid="{00000000-0001-0000-0000-000000000000}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workbookViewId="0">
      <selection activeCell="C16" sqref="C16"/>
    </sheetView>
  </sheetViews>
  <sheetFormatPr defaultRowHeight="14.4" x14ac:dyDescent="0.3"/>
  <cols>
    <col min="1" max="1" width="35" bestFit="1" customWidth="1"/>
    <col min="2" max="2" width="29.44140625" bestFit="1" customWidth="1"/>
    <col min="3" max="3" width="14.5546875" bestFit="1" customWidth="1"/>
  </cols>
  <sheetData>
    <row r="1" spans="1:3" x14ac:dyDescent="0.3">
      <c r="A1" s="1" t="s">
        <v>104</v>
      </c>
      <c r="B1" s="1" t="s">
        <v>105</v>
      </c>
      <c r="C1" s="1" t="s">
        <v>106</v>
      </c>
    </row>
    <row r="2" spans="1:3" x14ac:dyDescent="0.3">
      <c r="A2" s="2" t="s">
        <v>33</v>
      </c>
      <c r="B2" s="3" t="s">
        <v>34</v>
      </c>
      <c r="C2" t="s">
        <v>100</v>
      </c>
    </row>
    <row r="3" spans="1:3" x14ac:dyDescent="0.3">
      <c r="A3" s="2" t="s">
        <v>107</v>
      </c>
      <c r="B3" s="3" t="s">
        <v>32</v>
      </c>
      <c r="C3" t="s">
        <v>108</v>
      </c>
    </row>
    <row r="4" spans="1:3" x14ac:dyDescent="0.3">
      <c r="A4" s="2" t="s">
        <v>109</v>
      </c>
      <c r="B4" s="3" t="s">
        <v>110</v>
      </c>
      <c r="C4" t="s">
        <v>111</v>
      </c>
    </row>
    <row r="5" spans="1:3" x14ac:dyDescent="0.3">
      <c r="A5" s="2" t="s">
        <v>112</v>
      </c>
      <c r="B5" s="3" t="s">
        <v>67</v>
      </c>
      <c r="C5" t="s">
        <v>100</v>
      </c>
    </row>
    <row r="6" spans="1:3" x14ac:dyDescent="0.3">
      <c r="A6" s="2" t="s">
        <v>113</v>
      </c>
      <c r="B6" s="3" t="s">
        <v>13</v>
      </c>
      <c r="C6" t="s">
        <v>100</v>
      </c>
    </row>
    <row r="7" spans="1:3" x14ac:dyDescent="0.3">
      <c r="A7" s="2" t="s">
        <v>114</v>
      </c>
      <c r="B7" s="3" t="s">
        <v>14</v>
      </c>
      <c r="C7" t="s">
        <v>100</v>
      </c>
    </row>
    <row r="8" spans="1:3" x14ac:dyDescent="0.3">
      <c r="A8" s="2" t="s">
        <v>115</v>
      </c>
      <c r="B8" s="3" t="s">
        <v>15</v>
      </c>
      <c r="C8" t="s">
        <v>100</v>
      </c>
    </row>
    <row r="9" spans="1:3" x14ac:dyDescent="0.3">
      <c r="A9" s="2" t="s">
        <v>116</v>
      </c>
      <c r="B9" s="3" t="s">
        <v>36</v>
      </c>
      <c r="C9" t="s">
        <v>100</v>
      </c>
    </row>
    <row r="10" spans="1:3" x14ac:dyDescent="0.3">
      <c r="A10" s="2" t="s">
        <v>2</v>
      </c>
      <c r="B10" s="3" t="s">
        <v>3</v>
      </c>
      <c r="C10" t="s">
        <v>100</v>
      </c>
    </row>
    <row r="11" spans="1:3" x14ac:dyDescent="0.3">
      <c r="A11" s="2" t="s">
        <v>117</v>
      </c>
      <c r="B11" s="3" t="s">
        <v>53</v>
      </c>
      <c r="C11" t="s">
        <v>100</v>
      </c>
    </row>
    <row r="12" spans="1:3" x14ac:dyDescent="0.3">
      <c r="A12" s="2" t="s">
        <v>118</v>
      </c>
      <c r="B12" s="3" t="s">
        <v>53</v>
      </c>
      <c r="C12" t="s">
        <v>100</v>
      </c>
    </row>
    <row r="13" spans="1:3" x14ac:dyDescent="0.3">
      <c r="A13" s="2" t="s">
        <v>119</v>
      </c>
      <c r="B13" s="3" t="s">
        <v>60</v>
      </c>
      <c r="C13" t="s">
        <v>100</v>
      </c>
    </row>
    <row r="14" spans="1:3" x14ac:dyDescent="0.3">
      <c r="A14" s="2" t="s">
        <v>54</v>
      </c>
      <c r="B14" s="3" t="s">
        <v>55</v>
      </c>
      <c r="C14" t="s">
        <v>108</v>
      </c>
    </row>
    <row r="15" spans="1:3" x14ac:dyDescent="0.3">
      <c r="A15" s="2" t="s">
        <v>120</v>
      </c>
      <c r="B15" s="3" t="s">
        <v>87</v>
      </c>
      <c r="C15" t="s">
        <v>121</v>
      </c>
    </row>
    <row r="16" spans="1:3" x14ac:dyDescent="0.3">
      <c r="A16" s="2" t="s">
        <v>122</v>
      </c>
      <c r="B16" s="3" t="s">
        <v>89</v>
      </c>
      <c r="C16" t="s">
        <v>121</v>
      </c>
    </row>
    <row r="17" spans="1:3" x14ac:dyDescent="0.3">
      <c r="A17" s="2" t="s">
        <v>123</v>
      </c>
      <c r="B17" s="3" t="s">
        <v>86</v>
      </c>
      <c r="C17" t="s">
        <v>121</v>
      </c>
    </row>
    <row r="18" spans="1:3" x14ac:dyDescent="0.3">
      <c r="A18" s="2" t="s">
        <v>124</v>
      </c>
      <c r="B18" s="3" t="s">
        <v>5</v>
      </c>
      <c r="C18" t="s">
        <v>100</v>
      </c>
    </row>
    <row r="19" spans="1:3" x14ac:dyDescent="0.3">
      <c r="A19" s="2" t="s">
        <v>125</v>
      </c>
      <c r="B19" s="3" t="s">
        <v>7</v>
      </c>
      <c r="C19" t="s">
        <v>100</v>
      </c>
    </row>
    <row r="20" spans="1:3" x14ac:dyDescent="0.3">
      <c r="A20" s="2" t="s">
        <v>126</v>
      </c>
      <c r="B20" s="3" t="s">
        <v>127</v>
      </c>
      <c r="C20" t="s">
        <v>100</v>
      </c>
    </row>
    <row r="21" spans="1:3" x14ac:dyDescent="0.3">
      <c r="A21" s="2" t="s">
        <v>128</v>
      </c>
      <c r="B21" s="3" t="s">
        <v>40</v>
      </c>
      <c r="C21" t="s">
        <v>108</v>
      </c>
    </row>
    <row r="22" spans="1:3" x14ac:dyDescent="0.3">
      <c r="A22" s="2" t="s">
        <v>129</v>
      </c>
      <c r="B22" s="3" t="s">
        <v>38</v>
      </c>
      <c r="C22" t="s">
        <v>108</v>
      </c>
    </row>
    <row r="23" spans="1:3" x14ac:dyDescent="0.3">
      <c r="A23" s="2" t="s">
        <v>130</v>
      </c>
      <c r="B23" s="3" t="s">
        <v>50</v>
      </c>
      <c r="C23" t="s">
        <v>108</v>
      </c>
    </row>
    <row r="24" spans="1:3" x14ac:dyDescent="0.3">
      <c r="A24" s="2" t="s">
        <v>131</v>
      </c>
      <c r="B24" s="3" t="s">
        <v>44</v>
      </c>
      <c r="C24" t="s">
        <v>108</v>
      </c>
    </row>
    <row r="25" spans="1:3" x14ac:dyDescent="0.3">
      <c r="A25" s="2" t="s">
        <v>132</v>
      </c>
      <c r="B25" s="3" t="s">
        <v>48</v>
      </c>
      <c r="C25" t="s">
        <v>100</v>
      </c>
    </row>
    <row r="26" spans="1:3" x14ac:dyDescent="0.3">
      <c r="A26" s="2" t="s">
        <v>133</v>
      </c>
      <c r="B26" s="3" t="s">
        <v>64</v>
      </c>
      <c r="C26" t="s">
        <v>108</v>
      </c>
    </row>
    <row r="27" spans="1:3" x14ac:dyDescent="0.3">
      <c r="A27" s="2" t="s">
        <v>134</v>
      </c>
      <c r="B27" s="3" t="s">
        <v>64</v>
      </c>
      <c r="C27" t="s">
        <v>108</v>
      </c>
    </row>
    <row r="28" spans="1:3" x14ac:dyDescent="0.3">
      <c r="A28" s="2" t="s">
        <v>74</v>
      </c>
      <c r="B28" s="3" t="s">
        <v>75</v>
      </c>
      <c r="C28" t="s">
        <v>108</v>
      </c>
    </row>
    <row r="29" spans="1:3" x14ac:dyDescent="0.3">
      <c r="A29" s="2" t="s">
        <v>135</v>
      </c>
      <c r="B29" s="3" t="s">
        <v>46</v>
      </c>
      <c r="C29" t="s">
        <v>108</v>
      </c>
    </row>
    <row r="30" spans="1:3" x14ac:dyDescent="0.3">
      <c r="A30" s="2" t="s">
        <v>136</v>
      </c>
      <c r="B30" s="3" t="s">
        <v>26</v>
      </c>
      <c r="C30" t="s">
        <v>100</v>
      </c>
    </row>
    <row r="31" spans="1:3" x14ac:dyDescent="0.3">
      <c r="A31" s="2" t="s">
        <v>137</v>
      </c>
      <c r="B31" s="3" t="s">
        <v>26</v>
      </c>
      <c r="C31" t="s">
        <v>108</v>
      </c>
    </row>
    <row r="32" spans="1:3" x14ac:dyDescent="0.3">
      <c r="A32" s="2" t="s">
        <v>27</v>
      </c>
      <c r="B32" s="3" t="s">
        <v>28</v>
      </c>
      <c r="C32" t="s">
        <v>100</v>
      </c>
    </row>
    <row r="33" spans="1:3" x14ac:dyDescent="0.3">
      <c r="A33" s="2" t="s">
        <v>9</v>
      </c>
      <c r="B33" s="3" t="s">
        <v>10</v>
      </c>
      <c r="C33" t="s">
        <v>100</v>
      </c>
    </row>
    <row r="34" spans="1:3" x14ac:dyDescent="0.3">
      <c r="A34" s="2" t="s">
        <v>20</v>
      </c>
      <c r="B34" s="3" t="s">
        <v>21</v>
      </c>
      <c r="C34" t="s">
        <v>100</v>
      </c>
    </row>
    <row r="35" spans="1:3" x14ac:dyDescent="0.3">
      <c r="A35" s="2" t="s">
        <v>138</v>
      </c>
      <c r="B35" s="3" t="s">
        <v>17</v>
      </c>
      <c r="C35" t="s">
        <v>100</v>
      </c>
    </row>
    <row r="36" spans="1:3" x14ac:dyDescent="0.3">
      <c r="A36" s="2" t="s">
        <v>139</v>
      </c>
      <c r="B36" s="3" t="s">
        <v>83</v>
      </c>
      <c r="C36" t="s">
        <v>121</v>
      </c>
    </row>
    <row r="37" spans="1:3" x14ac:dyDescent="0.3">
      <c r="A37" s="2" t="s">
        <v>140</v>
      </c>
      <c r="B37" s="3" t="s">
        <v>141</v>
      </c>
      <c r="C37" t="s">
        <v>108</v>
      </c>
    </row>
    <row r="38" spans="1:3" x14ac:dyDescent="0.3">
      <c r="A38" s="2" t="s">
        <v>142</v>
      </c>
      <c r="B38" s="3" t="s">
        <v>143</v>
      </c>
      <c r="C38" t="s">
        <v>121</v>
      </c>
    </row>
    <row r="39" spans="1:3" x14ac:dyDescent="0.3">
      <c r="A39" s="2" t="s">
        <v>144</v>
      </c>
      <c r="B39" s="3" t="s">
        <v>85</v>
      </c>
      <c r="C39" t="s">
        <v>121</v>
      </c>
    </row>
    <row r="40" spans="1:3" x14ac:dyDescent="0.3">
      <c r="A40" s="2" t="s">
        <v>78</v>
      </c>
      <c r="B40" s="3" t="s">
        <v>79</v>
      </c>
      <c r="C40" t="s">
        <v>108</v>
      </c>
    </row>
    <row r="41" spans="1:3" x14ac:dyDescent="0.3">
      <c r="A41" s="2" t="s">
        <v>145</v>
      </c>
      <c r="B41" s="3" t="s">
        <v>77</v>
      </c>
      <c r="C41" t="s">
        <v>108</v>
      </c>
    </row>
    <row r="42" spans="1:3" x14ac:dyDescent="0.3">
      <c r="A42" s="2" t="s">
        <v>146</v>
      </c>
      <c r="B42" s="3" t="s">
        <v>81</v>
      </c>
      <c r="C42" t="s">
        <v>121</v>
      </c>
    </row>
    <row r="43" spans="1:3" x14ac:dyDescent="0.3">
      <c r="A43" s="2" t="s">
        <v>147</v>
      </c>
      <c r="B43" s="3" t="s">
        <v>19</v>
      </c>
      <c r="C43" t="s">
        <v>100</v>
      </c>
    </row>
    <row r="44" spans="1:3" x14ac:dyDescent="0.3">
      <c r="A44" s="2" t="s">
        <v>41</v>
      </c>
      <c r="B44" s="3" t="s">
        <v>42</v>
      </c>
      <c r="C44" t="s">
        <v>148</v>
      </c>
    </row>
    <row r="45" spans="1:3" x14ac:dyDescent="0.3">
      <c r="A45" s="2" t="s">
        <v>29</v>
      </c>
      <c r="B45" s="3" t="s">
        <v>30</v>
      </c>
      <c r="C45" t="s">
        <v>100</v>
      </c>
    </row>
    <row r="46" spans="1:3" x14ac:dyDescent="0.3">
      <c r="A46" s="2" t="s">
        <v>149</v>
      </c>
      <c r="B46" s="3" t="s">
        <v>52</v>
      </c>
      <c r="C46" t="s">
        <v>108</v>
      </c>
    </row>
    <row r="47" spans="1:3" x14ac:dyDescent="0.3">
      <c r="A47" s="2" t="s">
        <v>150</v>
      </c>
      <c r="B47" s="3" t="s">
        <v>62</v>
      </c>
      <c r="C47" t="s">
        <v>108</v>
      </c>
    </row>
    <row r="48" spans="1:3" x14ac:dyDescent="0.3">
      <c r="A48" s="4" t="s">
        <v>151</v>
      </c>
      <c r="B48" s="3" t="s">
        <v>92</v>
      </c>
      <c r="C48" t="s">
        <v>100</v>
      </c>
    </row>
    <row r="49" spans="1:3" x14ac:dyDescent="0.3">
      <c r="A49" s="2" t="s">
        <v>137</v>
      </c>
      <c r="B49" s="3" t="s">
        <v>25</v>
      </c>
      <c r="C49" t="s">
        <v>108</v>
      </c>
    </row>
    <row r="50" spans="1:3" x14ac:dyDescent="0.3">
      <c r="A50" s="2" t="s">
        <v>22</v>
      </c>
      <c r="B50" s="3" t="s">
        <v>23</v>
      </c>
      <c r="C50" t="s">
        <v>100</v>
      </c>
    </row>
    <row r="51" spans="1:3" x14ac:dyDescent="0.3">
      <c r="A51" s="2" t="s">
        <v>152</v>
      </c>
      <c r="B51" s="3" t="s">
        <v>57</v>
      </c>
      <c r="C51" t="s">
        <v>100</v>
      </c>
    </row>
    <row r="52" spans="1:3" x14ac:dyDescent="0.3">
      <c r="A52" s="4" t="s">
        <v>153</v>
      </c>
      <c r="B52" s="3" t="s">
        <v>71</v>
      </c>
      <c r="C5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Opgave gem.B&amp;D</vt:lpstr>
      <vt:lpstr>Zonnepanelen</vt:lpstr>
    </vt:vector>
  </TitlesOfParts>
  <Company>Ict Rijk van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Arents</dc:creator>
  <cp:lastModifiedBy>Erik Schoeman | DSV</cp:lastModifiedBy>
  <dcterms:created xsi:type="dcterms:W3CDTF">2020-01-03T14:31:33Z</dcterms:created>
  <dcterms:modified xsi:type="dcterms:W3CDTF">2026-09-28T13:51:00Z</dcterms:modified>
</cp:coreProperties>
</file>