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482" documentId="8_{C58B5B74-863F-4B0D-BB06-4802C918A53A}" xr6:coauthVersionLast="47" xr6:coauthVersionMax="47" xr10:uidLastSave="{A6BFE229-B76D-4E53-88A7-2B0B52747C01}"/>
  <bookViews>
    <workbookView xWindow="-108" yWindow="-108" windowWidth="23256" windowHeight="12456" xr2:uid="{00000000-000D-0000-FFFF-FFFF00000000}"/>
  </bookViews>
  <sheets>
    <sheet name="Prijzenblad" sheetId="7" r:id="rId1"/>
    <sheet name="invulblad" sheetId="8" r:id="rId2"/>
  </sheets>
  <definedNames>
    <definedName name="_xlnm.Print_Area" localSheetId="0">Prijzenblad!$A$1:$H$19</definedName>
    <definedName name="UREN">Prijzenblad!$A$19:$A$25</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0" i="8" l="1"/>
  <c r="C16" i="8"/>
  <c r="F10" i="7"/>
  <c r="F9" i="7"/>
  <c r="D6" i="7"/>
  <c r="D4" i="7"/>
  <c r="K16" i="8"/>
  <c r="K15" i="8"/>
  <c r="K14" i="8"/>
  <c r="K13" i="8"/>
  <c r="K12" i="8"/>
  <c r="K11" i="8"/>
  <c r="K17" i="8" s="1"/>
  <c r="H16" i="8"/>
  <c r="H15" i="8"/>
  <c r="H14" i="8"/>
  <c r="H13" i="8"/>
  <c r="H12" i="8"/>
  <c r="H11" i="8"/>
  <c r="H17" i="8" s="1"/>
  <c r="F32" i="8"/>
  <c r="F34" i="8" s="1"/>
  <c r="F29" i="8"/>
  <c r="F28" i="8"/>
  <c r="F27" i="8"/>
  <c r="F26" i="8"/>
  <c r="F25" i="8"/>
  <c r="F24" i="8"/>
  <c r="F23" i="8"/>
  <c r="F22" i="8"/>
  <c r="F21" i="8"/>
  <c r="F20" i="8"/>
  <c r="F30" i="8" s="1"/>
  <c r="F17" i="8"/>
  <c r="F16" i="8"/>
  <c r="F15" i="8"/>
  <c r="F14" i="8"/>
  <c r="F13" i="8"/>
  <c r="F12" i="8"/>
  <c r="F11" i="8"/>
  <c r="C13" i="8"/>
  <c r="C15" i="8"/>
  <c r="C14" i="8"/>
  <c r="C12" i="8"/>
  <c r="C11" i="8"/>
  <c r="K23" i="8" l="1"/>
  <c r="K20" i="8"/>
  <c r="K21" i="8"/>
  <c r="K22" i="8"/>
  <c r="K24" i="8"/>
  <c r="K25" i="8"/>
  <c r="K30" i="8" s="1"/>
  <c r="K26" i="8"/>
  <c r="K27" i="8"/>
  <c r="K28" i="8"/>
  <c r="K29" i="8"/>
  <c r="H21" i="8"/>
  <c r="H23" i="8"/>
  <c r="H25" i="8"/>
  <c r="H27" i="8"/>
  <c r="H29" i="8"/>
  <c r="H20" i="8"/>
  <c r="H22" i="8"/>
  <c r="H30" i="8" s="1"/>
  <c r="H26" i="8"/>
  <c r="H28" i="8"/>
  <c r="H24" i="8"/>
  <c r="C17" i="8"/>
  <c r="C29" i="8" l="1"/>
  <c r="K32" i="8"/>
  <c r="K34" i="8"/>
  <c r="H32" i="8"/>
  <c r="H34" i="8" s="1"/>
  <c r="F4" i="7" l="1"/>
  <c r="J4" i="7" s="1"/>
  <c r="K10" i="7"/>
  <c r="J10" i="7" s="1"/>
  <c r="F6" i="7" l="1"/>
  <c r="F14" i="7" l="1"/>
  <c r="K9" i="7" l="1"/>
  <c r="J9" i="7" l="1"/>
  <c r="J6" i="7"/>
  <c r="C28" i="8" l="1"/>
  <c r="C22" i="8"/>
  <c r="C27" i="8"/>
  <c r="C23" i="8"/>
  <c r="C24" i="8"/>
  <c r="C26" i="8"/>
  <c r="C25" i="8"/>
  <c r="C21" i="8"/>
  <c r="C30" i="8" l="1"/>
  <c r="C32" i="8" s="1"/>
  <c r="C34" i="8" l="1"/>
  <c r="D5" i="7" s="1"/>
  <c r="F5" i="7" s="1"/>
  <c r="J5" i="7" s="1"/>
  <c r="D3" i="7" l="1"/>
  <c r="F3" i="7" s="1"/>
  <c r="J3" i="7" s="1"/>
  <c r="B12" i="7" s="1"/>
  <c r="B16" i="7" s="1"/>
</calcChain>
</file>

<file path=xl/sharedStrings.xml><?xml version="1.0" encoding="utf-8"?>
<sst xmlns="http://schemas.openxmlformats.org/spreadsheetml/2006/main" count="84" uniqueCount="61">
  <si>
    <t xml:space="preserve">Bijlage 8 - Prijzenblad </t>
  </si>
  <si>
    <t>Kostenfactor (zie invulblad)</t>
  </si>
  <si>
    <t>Inhuurkosten (per uur)</t>
  </si>
  <si>
    <r>
      <t>Weging: Uniform aantal uren voor prijsbepaling 
(</t>
    </r>
    <r>
      <rPr>
        <sz val="8"/>
        <color theme="1"/>
        <rFont val="Verdana"/>
        <family val="2"/>
      </rPr>
      <t>hier kunnen geen rechten aan ontleend worden).</t>
    </r>
  </si>
  <si>
    <t>Waarde prijs</t>
  </si>
  <si>
    <t>Inhuren Onderwijsgevend personeel in het PO</t>
  </si>
  <si>
    <t>Inhuren Onderwijsgevend personeel in het VO</t>
  </si>
  <si>
    <t>Inhuren Onderwijs Ondersteunend personeel in PO</t>
  </si>
  <si>
    <t>Inhuren Onderwijs Ondersteunend personeel in VO</t>
  </si>
  <si>
    <t xml:space="preserve"> </t>
  </si>
  <si>
    <t>Fictief factuurbedrag per uur</t>
  </si>
  <si>
    <t>Bureautoeslag (maximaal resp. 1% en 5%)</t>
  </si>
  <si>
    <t>Inhuurkosten</t>
  </si>
  <si>
    <t>Wegingsfactor</t>
  </si>
  <si>
    <t>Brokerrol: Inhuur bij derden (aangedragen door opdrachtgever) maximaal 1%</t>
  </si>
  <si>
    <t>Brokerrol: Inhuur bij derden (aangedragen door opdrachtnemer) maximaal 5%</t>
  </si>
  <si>
    <t xml:space="preserve">Totaal som </t>
  </si>
  <si>
    <t>Aantal uur waarna opdrachtgever een medewerker kostenloos kan overnemen:</t>
  </si>
  <si>
    <t>500 uur</t>
  </si>
  <si>
    <t>Waarde:</t>
  </si>
  <si>
    <t>Totaal behaalde waarde criterium PRIJS:</t>
  </si>
  <si>
    <t>Naam Inschrijver</t>
  </si>
  <si>
    <t>Aantal uren</t>
  </si>
  <si>
    <t>1040 uur</t>
  </si>
  <si>
    <t>900 uur</t>
  </si>
  <si>
    <t>800 uur</t>
  </si>
  <si>
    <t>700 uur</t>
  </si>
  <si>
    <t>600 uur</t>
  </si>
  <si>
    <t>Invulblad bij Prijzenblad Inhuur Personeel Niet in loondienst</t>
  </si>
  <si>
    <t>Algemeen</t>
  </si>
  <si>
    <t>Percentage</t>
  </si>
  <si>
    <t>Bijdrage</t>
  </si>
  <si>
    <t xml:space="preserve">Basisloon </t>
  </si>
  <si>
    <t>Reserveringen</t>
  </si>
  <si>
    <t xml:space="preserve">Vakantiedagen </t>
  </si>
  <si>
    <t>Erkende Feestdagen</t>
  </si>
  <si>
    <t>Buitengewoon verlof</t>
  </si>
  <si>
    <t>PAWW</t>
  </si>
  <si>
    <t>Vakantieuitkering</t>
  </si>
  <si>
    <t>Eindejaarsuitkering</t>
  </si>
  <si>
    <t>Subtotaal</t>
  </si>
  <si>
    <t>Wettelijke/cao inhoudingen</t>
  </si>
  <si>
    <t>ZVW</t>
  </si>
  <si>
    <t>WW/AWF</t>
  </si>
  <si>
    <t>WAO/WIA Basispremie</t>
  </si>
  <si>
    <t>Pensioen</t>
  </si>
  <si>
    <t>WHK</t>
  </si>
  <si>
    <t>Scholing</t>
  </si>
  <si>
    <t>Sociaal fonds</t>
  </si>
  <si>
    <t>ZW/Arbeidsongeschiktheid aanvullend</t>
  </si>
  <si>
    <t>Leegloop</t>
  </si>
  <si>
    <t>Transitievergoeding</t>
  </si>
  <si>
    <t>Subtotaal exclusief bureau marge</t>
  </si>
  <si>
    <t>Indicatief bruto uurloon conform CAO's 
excl. Vakantiegeld en EJU</t>
  </si>
  <si>
    <t>Inhuur personeel boven AOW leeftijd</t>
  </si>
  <si>
    <t>Inhuur voor Roosteruren</t>
  </si>
  <si>
    <t>Inhuur VO</t>
  </si>
  <si>
    <t>Inhuur PO</t>
  </si>
  <si>
    <t>Bureaumarge inhuur (opslag %)</t>
  </si>
  <si>
    <t>Factor inclusief bureau marge (waarde tussen 2,3 en 2,7)</t>
  </si>
  <si>
    <t>Op dit invulblad vult u de gele velden in bij de percentages op regel 11 tot en met 29 (kolom B, E, Gen J). Hiermee laat u zien hoe uw loonkostenopbouw conform de geldende onderwijs CAO's eruit ziet. Wij gaan ervan uit dat deze percentages zijn geborgd in uw processen bij wijzigingen. De percentages  worden in de naastliggende kolommen omgerekend naar marges. 
Vervolgens geeft u In de gele cellen op rij 32 per onderdeel een percentage aan bureaumarge op, deze marges zijn vast gedurende de looptijd van het contract na gunning.
Dit levert een totale factor op in regel 34. Deze totale factor dient tussen 2,3 en 2,7 te liggen.
De factor uit kolom C en F wordt overgenomen op het prijzenblad. Hiermee wordt aan de hand van fictieve uren een totale inschrijfprijs berekend. De factor in kolom H en K wordt niet overgenomen en is niet bepalend voor de weging van de prijs, omdat dit incidenteel voorkomt en daarmee geen substantieel prijsonderdeel vormt.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</si>
</sst>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quot;€&quot;\ #,##0.00"/>
    <numFmt numFmtId="166" formatCode="&quot;€&quot;\ #,##0.00_-"/>
  </numFmts>
  <fonts count="24" x14ac:knownFonts="1">
    <font>
      <sz val="10"/>
      <name val="Arial"/>
    </font>
    <font>
      <sz val="10"/>
      <name val="Arial"/>
      <family val="2"/>
    </font>
    <font>
      <b/>
      <sz val="18"/>
      <color indexed="9"/>
      <name val="Verdana"/>
      <family val="2"/>
    </font>
    <font>
      <sz val="10"/>
      <name val="Verdana"/>
      <family val="2"/>
    </font>
    <font>
      <b/>
      <sz val="10"/>
      <name val="Verdana"/>
      <family val="2"/>
    </font>
    <font>
      <sz val="8"/>
      <name val="Arial"/>
      <family val="2"/>
    </font>
    <font>
      <b/>
      <sz val="10"/>
      <color theme="0"/>
      <name val="Verdana"/>
      <family val="2"/>
    </font>
    <font>
      <b/>
      <sz val="22"/>
      <color theme="0"/>
      <name val="Verdana"/>
      <family val="2"/>
    </font>
    <font>
      <sz val="10"/>
      <color theme="0"/>
      <name val="Verdana"/>
      <family val="2"/>
    </font>
    <font>
      <u/>
      <sz val="10"/>
      <color theme="10"/>
      <name val="Arial"/>
      <family val="2"/>
    </font>
    <font>
      <u/>
      <sz val="10"/>
      <color theme="11"/>
      <name val="Arial"/>
      <family val="2"/>
    </font>
    <font>
      <sz val="10"/>
      <color rgb="FFFFFFFF"/>
      <name val="Verdana"/>
      <family val="2"/>
    </font>
    <font>
      <b/>
      <sz val="12"/>
      <color theme="0"/>
      <name val="Verdana"/>
      <family val="2"/>
    </font>
    <font>
      <sz val="10"/>
      <color theme="1"/>
      <name val="Verdana"/>
      <family val="2"/>
    </font>
    <font>
      <sz val="10"/>
      <color theme="0"/>
      <name val="Arial"/>
      <family val="2"/>
    </font>
    <font>
      <sz val="10"/>
      <name val="Arial"/>
      <family val="2"/>
    </font>
    <font>
      <b/>
      <sz val="11"/>
      <color theme="1"/>
      <name val="Calibri"/>
      <family val="2"/>
      <scheme val="minor"/>
    </font>
    <font>
      <b/>
      <sz val="18"/>
      <color theme="1"/>
      <name val="Calibri"/>
      <family val="2"/>
      <scheme val="minor"/>
    </font>
    <font>
      <sz val="10"/>
      <color theme="1"/>
      <name val="Calibri"/>
      <family val="2"/>
      <scheme val="minor"/>
    </font>
    <font>
      <b/>
      <sz val="12"/>
      <color theme="0"/>
      <name val="Calibri"/>
      <family val="2"/>
      <scheme val="minor"/>
    </font>
    <font>
      <i/>
      <sz val="11"/>
      <color theme="1"/>
      <name val="Calibri"/>
      <family val="2"/>
      <scheme val="minor"/>
    </font>
    <font>
      <sz val="10"/>
      <color rgb="FFFF0000"/>
      <name val="Verdana"/>
      <family val="2"/>
    </font>
    <font>
      <sz val="8"/>
      <color theme="1"/>
      <name val="Verdana"/>
      <family val="2"/>
    </font>
    <font>
      <b/>
      <sz val="11"/>
      <color theme="0"/>
      <name val="Calibri"/>
      <family val="2"/>
      <scheme val="minor"/>
    </font>
  </fonts>
  <fills count="16">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indexed="31"/>
        <bgColor indexed="64"/>
      </patternFill>
    </fill>
    <fill>
      <patternFill patternType="solid">
        <fgColor rgb="FFC4D79B"/>
        <bgColor rgb="FF000000"/>
      </patternFill>
    </fill>
    <fill>
      <patternFill patternType="solid">
        <fgColor theme="6"/>
        <bgColor indexed="64"/>
      </patternFill>
    </fill>
    <fill>
      <patternFill patternType="solid">
        <fgColor theme="6"/>
        <bgColor rgb="FF000000"/>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6" tint="-0.499984740745262"/>
        <bgColor indexed="64"/>
      </patternFill>
    </fill>
    <fill>
      <patternFill patternType="solid">
        <fgColor theme="0"/>
        <bgColor indexed="64"/>
      </patternFill>
    </fill>
    <fill>
      <patternFill patternType="solid">
        <fgColor rgb="FFFFC000"/>
        <bgColor indexed="64"/>
      </patternFill>
    </fill>
    <fill>
      <patternFill patternType="solid">
        <fgColor rgb="FF2B4155"/>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164" fontId="1" fillId="0" borderId="0" applyFont="0" applyFill="0" applyBorder="0" applyAlignment="0" applyProtection="0"/>
    <xf numFmtId="0" fontId="1" fillId="0" borderId="0"/>
    <xf numFmtId="0" fontId="1" fillId="4" borderId="2" applyNumberFormat="0" applyProtection="0">
      <alignment horizontal="left" vertical="center" indent="1"/>
    </xf>
    <xf numFmtId="0" fontId="1" fillId="4" borderId="2" applyNumberFormat="0" applyProtection="0">
      <alignment horizontal="left" vertical="center" indent="1"/>
    </xf>
    <xf numFmtId="0" fontId="9" fillId="0" borderId="0" applyNumberFormat="0" applyFill="0" applyBorder="0" applyAlignment="0" applyProtection="0"/>
    <xf numFmtId="0" fontId="10" fillId="0" borderId="0" applyNumberForma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cellStyleXfs>
  <cellXfs count="90">
    <xf numFmtId="0" fontId="0" fillId="0" borderId="0" xfId="0"/>
    <xf numFmtId="0" fontId="6" fillId="0" borderId="0" xfId="0" applyFont="1" applyAlignment="1">
      <alignment vertical="center"/>
    </xf>
    <xf numFmtId="0" fontId="4" fillId="0" borderId="0" xfId="0" applyFont="1" applyAlignment="1">
      <alignment vertical="center"/>
    </xf>
    <xf numFmtId="0" fontId="0" fillId="0" borderId="0" xfId="0" applyAlignment="1">
      <alignment horizontal="center" vertical="center"/>
    </xf>
    <xf numFmtId="4" fontId="3" fillId="3" borderId="1" xfId="1" applyNumberFormat="1" applyFont="1" applyFill="1" applyBorder="1" applyAlignment="1" applyProtection="1">
      <alignment horizontal="center" vertical="center"/>
      <protection locked="0"/>
    </xf>
    <xf numFmtId="0" fontId="2" fillId="6" borderId="0" xfId="0" applyFont="1" applyFill="1" applyAlignment="1">
      <alignment vertical="center"/>
    </xf>
    <xf numFmtId="0" fontId="6" fillId="6" borderId="0" xfId="0" applyFont="1" applyFill="1" applyAlignment="1">
      <alignment vertical="center"/>
    </xf>
    <xf numFmtId="0" fontId="3" fillId="2" borderId="1" xfId="0" applyFont="1" applyFill="1" applyBorder="1" applyAlignment="1">
      <alignment horizontal="left" vertical="center" wrapText="1"/>
    </xf>
    <xf numFmtId="166" fontId="11" fillId="7" borderId="0" xfId="0" applyNumberFormat="1" applyFont="1" applyFill="1" applyAlignment="1">
      <alignment horizontal="center" vertical="center"/>
    </xf>
    <xf numFmtId="166" fontId="3" fillId="6" borderId="0" xfId="1" applyNumberFormat="1" applyFont="1" applyFill="1" applyBorder="1" applyAlignment="1" applyProtection="1">
      <alignment horizontal="center" vertical="center"/>
    </xf>
    <xf numFmtId="0" fontId="0" fillId="6" borderId="0" xfId="0" applyFill="1"/>
    <xf numFmtId="0" fontId="0" fillId="6" borderId="0" xfId="0" applyFill="1" applyAlignment="1">
      <alignment horizontal="center" vertical="center"/>
    </xf>
    <xf numFmtId="0" fontId="0" fillId="6" borderId="0" xfId="0" applyFill="1" applyAlignment="1">
      <alignment horizontal="center"/>
    </xf>
    <xf numFmtId="0" fontId="6" fillId="6" borderId="0" xfId="0" applyFont="1" applyFill="1" applyAlignment="1">
      <alignment vertical="center" wrapText="1"/>
    </xf>
    <xf numFmtId="164" fontId="6" fillId="6" borderId="0" xfId="1" applyFont="1" applyFill="1" applyBorder="1" applyAlignment="1" applyProtection="1">
      <alignment horizontal="center" vertical="center" wrapText="1"/>
    </xf>
    <xf numFmtId="164" fontId="4" fillId="6" borderId="0" xfId="1" applyFont="1" applyFill="1" applyBorder="1" applyProtection="1"/>
    <xf numFmtId="0" fontId="4" fillId="6" borderId="0" xfId="0" applyFont="1" applyFill="1"/>
    <xf numFmtId="164" fontId="4" fillId="6" borderId="0" xfId="1" applyFont="1" applyFill="1" applyBorder="1" applyAlignment="1" applyProtection="1">
      <alignment horizontal="center"/>
    </xf>
    <xf numFmtId="0" fontId="12" fillId="2" borderId="1" xfId="0" applyFont="1" applyFill="1" applyBorder="1" applyAlignment="1">
      <alignment vertical="center" wrapText="1"/>
    </xf>
    <xf numFmtId="0" fontId="2" fillId="6" borderId="1" xfId="0" applyFont="1" applyFill="1" applyBorder="1" applyAlignment="1">
      <alignment vertical="center"/>
    </xf>
    <xf numFmtId="0" fontId="13" fillId="8" borderId="1" xfId="0" applyFont="1" applyFill="1" applyBorder="1" applyAlignment="1">
      <alignment horizontal="center" vertical="center" wrapText="1"/>
    </xf>
    <xf numFmtId="166" fontId="13" fillId="8" borderId="1" xfId="0" applyNumberFormat="1" applyFont="1" applyFill="1" applyBorder="1" applyAlignment="1">
      <alignment horizontal="center" vertical="center"/>
    </xf>
    <xf numFmtId="166" fontId="13" fillId="8" borderId="1" xfId="1" applyNumberFormat="1" applyFont="1" applyFill="1" applyBorder="1" applyAlignment="1" applyProtection="1">
      <alignment horizontal="center" vertical="center"/>
    </xf>
    <xf numFmtId="0" fontId="13" fillId="8" borderId="4" xfId="0" applyFont="1" applyFill="1" applyBorder="1" applyAlignment="1">
      <alignment horizontal="center" vertical="center" wrapText="1"/>
    </xf>
    <xf numFmtId="166" fontId="13" fillId="8" borderId="4" xfId="0" applyNumberFormat="1" applyFont="1" applyFill="1" applyBorder="1" applyAlignment="1">
      <alignment horizontal="center" vertical="center"/>
    </xf>
    <xf numFmtId="166" fontId="13" fillId="8" borderId="4" xfId="1" applyNumberFormat="1" applyFont="1" applyFill="1" applyBorder="1" applyAlignment="1" applyProtection="1">
      <alignment horizontal="center" vertical="center"/>
    </xf>
    <xf numFmtId="166" fontId="8" fillId="6" borderId="3" xfId="1" applyNumberFormat="1" applyFont="1" applyFill="1" applyBorder="1" applyAlignment="1" applyProtection="1">
      <alignment horizontal="center" vertical="center"/>
    </xf>
    <xf numFmtId="0" fontId="14" fillId="0" borderId="0" xfId="0" applyFont="1"/>
    <xf numFmtId="165" fontId="3" fillId="9" borderId="1" xfId="0" applyNumberFormat="1" applyFont="1" applyFill="1" applyBorder="1" applyAlignment="1">
      <alignment horizontal="center" vertical="center"/>
    </xf>
    <xf numFmtId="166" fontId="3" fillId="9" borderId="1" xfId="0" applyNumberFormat="1" applyFont="1" applyFill="1" applyBorder="1" applyAlignment="1">
      <alignment horizontal="center" vertical="center"/>
    </xf>
    <xf numFmtId="3" fontId="3" fillId="9" borderId="1" xfId="1" applyNumberFormat="1" applyFont="1" applyFill="1" applyBorder="1" applyAlignment="1" applyProtection="1">
      <alignment horizontal="center" vertical="center"/>
    </xf>
    <xf numFmtId="166" fontId="3" fillId="9" borderId="1" xfId="1" applyNumberFormat="1" applyFont="1" applyFill="1" applyBorder="1" applyAlignment="1" applyProtection="1">
      <alignment horizontal="center" vertical="center"/>
    </xf>
    <xf numFmtId="4" fontId="3" fillId="10" borderId="1" xfId="0" applyNumberFormat="1" applyFont="1" applyFill="1" applyBorder="1" applyAlignment="1">
      <alignment horizontal="center" vertical="center"/>
    </xf>
    <xf numFmtId="164" fontId="4" fillId="6" borderId="0" xfId="1" applyFont="1" applyFill="1" applyBorder="1" applyAlignment="1" applyProtection="1"/>
    <xf numFmtId="0" fontId="3" fillId="5" borderId="1" xfId="0" applyFont="1" applyFill="1" applyBorder="1" applyAlignment="1" applyProtection="1">
      <alignment horizontal="center" vertical="center"/>
      <protection locked="0"/>
    </xf>
    <xf numFmtId="0" fontId="4" fillId="2" borderId="1" xfId="0" applyFont="1" applyFill="1" applyBorder="1" applyAlignment="1">
      <alignment horizontal="center" vertical="center" wrapText="1"/>
    </xf>
    <xf numFmtId="166" fontId="8" fillId="6" borderId="0" xfId="1" applyNumberFormat="1" applyFont="1" applyFill="1" applyBorder="1" applyAlignment="1" applyProtection="1">
      <alignment horizontal="center" vertical="center"/>
    </xf>
    <xf numFmtId="10" fontId="3" fillId="5" borderId="1" xfId="0" applyNumberFormat="1" applyFont="1" applyFill="1" applyBorder="1" applyAlignment="1" applyProtection="1">
      <alignment horizontal="center" vertical="center"/>
      <protection locked="0"/>
    </xf>
    <xf numFmtId="2" fontId="0" fillId="0" borderId="1" xfId="7" applyNumberFormat="1" applyFont="1" applyBorder="1" applyAlignment="1" applyProtection="1">
      <alignment horizontal="center"/>
    </xf>
    <xf numFmtId="2" fontId="0" fillId="0" borderId="1" xfId="0" applyNumberFormat="1" applyBorder="1" applyAlignment="1" applyProtection="1">
      <alignment horizontal="center"/>
      <protection hidden="1"/>
    </xf>
    <xf numFmtId="2" fontId="16" fillId="0" borderId="1" xfId="0" applyNumberFormat="1" applyFont="1" applyBorder="1" applyAlignment="1" applyProtection="1">
      <alignment horizontal="center"/>
      <protection hidden="1"/>
    </xf>
    <xf numFmtId="0" fontId="0" fillId="0" borderId="0" xfId="0" applyAlignment="1">
      <alignment horizontal="center"/>
    </xf>
    <xf numFmtId="0" fontId="17" fillId="0" borderId="0" xfId="0" applyFont="1"/>
    <xf numFmtId="10" fontId="16" fillId="12" borderId="0" xfId="0" applyNumberFormat="1" applyFont="1" applyFill="1" applyAlignment="1">
      <alignment wrapText="1"/>
    </xf>
    <xf numFmtId="0" fontId="18" fillId="0" borderId="0" xfId="0" applyFont="1"/>
    <xf numFmtId="10" fontId="16" fillId="12" borderId="0" xfId="0" applyNumberFormat="1" applyFont="1" applyFill="1" applyAlignment="1">
      <alignment horizontal="center" wrapText="1"/>
    </xf>
    <xf numFmtId="0" fontId="19" fillId="14" borderId="1" xfId="0" applyFont="1" applyFill="1" applyBorder="1"/>
    <xf numFmtId="0" fontId="19" fillId="14" borderId="1" xfId="0" applyFont="1" applyFill="1" applyBorder="1" applyAlignment="1">
      <alignment horizontal="center"/>
    </xf>
    <xf numFmtId="0" fontId="0" fillId="0" borderId="1" xfId="0" applyBorder="1"/>
    <xf numFmtId="10" fontId="0" fillId="0" borderId="1" xfId="0" applyNumberFormat="1" applyBorder="1" applyAlignment="1">
      <alignment horizontal="center"/>
    </xf>
    <xf numFmtId="0" fontId="0" fillId="0" borderId="0" xfId="0" applyAlignment="1">
      <alignment horizontal="right"/>
    </xf>
    <xf numFmtId="10" fontId="20" fillId="0" borderId="0" xfId="0" applyNumberFormat="1" applyFont="1" applyAlignment="1">
      <alignment horizontal="right"/>
    </xf>
    <xf numFmtId="2" fontId="0" fillId="0" borderId="0" xfId="0" applyNumberFormat="1" applyAlignment="1">
      <alignment horizontal="center"/>
    </xf>
    <xf numFmtId="10" fontId="16" fillId="0" borderId="1" xfId="0" applyNumberFormat="1" applyFont="1" applyBorder="1" applyAlignment="1">
      <alignment horizontal="center"/>
    </xf>
    <xf numFmtId="10" fontId="16" fillId="0" borderId="1" xfId="0" applyNumberFormat="1" applyFont="1" applyBorder="1" applyAlignment="1">
      <alignment horizontal="left"/>
    </xf>
    <xf numFmtId="0" fontId="1" fillId="0" borderId="0" xfId="0" applyFont="1"/>
    <xf numFmtId="9" fontId="0" fillId="0" borderId="0" xfId="8" applyFont="1" applyFill="1" applyProtection="1"/>
    <xf numFmtId="2" fontId="16" fillId="0" borderId="0" xfId="0" applyNumberFormat="1" applyFont="1" applyAlignment="1" applyProtection="1">
      <alignment horizontal="center"/>
      <protection hidden="1"/>
    </xf>
    <xf numFmtId="10" fontId="16" fillId="0" borderId="0" xfId="0" applyNumberFormat="1" applyFont="1" applyAlignment="1">
      <alignment horizontal="center"/>
    </xf>
    <xf numFmtId="4" fontId="3" fillId="3" borderId="1" xfId="1" applyNumberFormat="1" applyFont="1" applyFill="1" applyBorder="1" applyAlignment="1" applyProtection="1">
      <alignment horizontal="center" vertical="center"/>
    </xf>
    <xf numFmtId="166" fontId="13" fillId="8" borderId="1" xfId="1" applyNumberFormat="1" applyFont="1" applyFill="1" applyBorder="1" applyAlignment="1" applyProtection="1">
      <alignment horizontal="center" vertical="center" wrapText="1"/>
    </xf>
    <xf numFmtId="43" fontId="0" fillId="15" borderId="1" xfId="9" applyFont="1" applyFill="1" applyBorder="1" applyProtection="1">
      <protection locked="0"/>
    </xf>
    <xf numFmtId="0" fontId="0" fillId="6" borderId="5" xfId="0" applyFill="1" applyBorder="1" applyAlignment="1">
      <alignment horizontal="center" vertical="center"/>
    </xf>
    <xf numFmtId="0" fontId="8" fillId="6" borderId="6" xfId="0" applyFont="1" applyFill="1" applyBorder="1" applyAlignment="1">
      <alignment horizontal="center"/>
    </xf>
    <xf numFmtId="0" fontId="0" fillId="6" borderId="6" xfId="0" applyFill="1" applyBorder="1"/>
    <xf numFmtId="0" fontId="0" fillId="6" borderId="7" xfId="0" applyFill="1" applyBorder="1"/>
    <xf numFmtId="0" fontId="6" fillId="11" borderId="5" xfId="0" applyFont="1" applyFill="1" applyBorder="1" applyAlignment="1">
      <alignment horizontal="center" vertical="center" wrapText="1"/>
    </xf>
    <xf numFmtId="10" fontId="16" fillId="0" borderId="5" xfId="0" applyNumberFormat="1" applyFont="1" applyBorder="1" applyAlignment="1">
      <alignment horizontal="left"/>
    </xf>
    <xf numFmtId="10" fontId="0" fillId="15" borderId="1" xfId="0" applyNumberFormat="1" applyFill="1" applyBorder="1" applyAlignment="1" applyProtection="1">
      <alignment horizontal="center"/>
      <protection locked="0"/>
    </xf>
    <xf numFmtId="43" fontId="0" fillId="0" borderId="1" xfId="9" applyFont="1" applyBorder="1" applyAlignment="1">
      <alignment horizontal="center"/>
    </xf>
    <xf numFmtId="0" fontId="0" fillId="0" borderId="3" xfId="0" applyBorder="1"/>
    <xf numFmtId="0" fontId="1" fillId="0" borderId="3" xfId="0" applyFont="1" applyBorder="1"/>
    <xf numFmtId="2" fontId="23" fillId="0" borderId="0" xfId="0" applyNumberFormat="1" applyFont="1" applyAlignment="1" applyProtection="1">
      <alignment horizontal="center"/>
      <protection hidden="1"/>
    </xf>
    <xf numFmtId="2" fontId="16" fillId="0" borderId="1" xfId="0" applyNumberFormat="1" applyFont="1" applyBorder="1" applyAlignment="1" applyProtection="1">
      <alignment horizontal="center" wrapText="1"/>
      <protection hidden="1"/>
    </xf>
    <xf numFmtId="0" fontId="0" fillId="0" borderId="0" xfId="0" applyAlignment="1">
      <alignment horizontal="center" wrapText="1"/>
    </xf>
    <xf numFmtId="14" fontId="0" fillId="0" borderId="0" xfId="0" applyNumberFormat="1"/>
    <xf numFmtId="0" fontId="16" fillId="13" borderId="1" xfId="0" applyFont="1" applyFill="1" applyBorder="1" applyAlignment="1">
      <alignment horizontal="center"/>
    </xf>
    <xf numFmtId="0" fontId="18" fillId="0" borderId="0" xfId="0" applyFont="1" applyAlignment="1">
      <alignment horizontal="left" vertical="center" wrapText="1"/>
    </xf>
    <xf numFmtId="165" fontId="12" fillId="2" borderId="5" xfId="1" applyNumberFormat="1" applyFont="1" applyFill="1" applyBorder="1" applyAlignment="1" applyProtection="1">
      <alignment horizontal="center" vertical="center" wrapText="1"/>
    </xf>
    <xf numFmtId="165" fontId="12" fillId="2" borderId="6" xfId="1" applyNumberFormat="1" applyFont="1" applyFill="1" applyBorder="1" applyAlignment="1" applyProtection="1">
      <alignment horizontal="center" vertical="center" wrapText="1"/>
    </xf>
    <xf numFmtId="165" fontId="12" fillId="2" borderId="7" xfId="1" applyNumberFormat="1" applyFont="1" applyFill="1" applyBorder="1" applyAlignment="1" applyProtection="1">
      <alignment horizontal="center" vertical="center" wrapText="1"/>
    </xf>
    <xf numFmtId="0" fontId="4" fillId="3" borderId="5" xfId="0" applyFont="1" applyFill="1" applyBorder="1" applyAlignment="1" applyProtection="1">
      <alignment horizontal="center" vertical="center"/>
      <protection locked="0"/>
    </xf>
    <xf numFmtId="0" fontId="4" fillId="3" borderId="6"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164" fontId="4" fillId="6" borderId="0" xfId="1" applyFont="1" applyFill="1" applyBorder="1" applyAlignment="1" applyProtection="1">
      <alignment horizontal="left" vertical="center" wrapText="1"/>
    </xf>
    <xf numFmtId="166" fontId="21" fillId="6" borderId="3" xfId="1" applyNumberFormat="1" applyFont="1" applyFill="1" applyBorder="1" applyAlignment="1" applyProtection="1">
      <alignment horizontal="center" vertical="center"/>
    </xf>
    <xf numFmtId="166" fontId="8" fillId="6" borderId="3" xfId="1" applyNumberFormat="1" applyFont="1" applyFill="1" applyBorder="1" applyAlignment="1" applyProtection="1">
      <alignment horizontal="center" vertical="center"/>
    </xf>
    <xf numFmtId="165" fontId="7" fillId="2" borderId="5" xfId="1" applyNumberFormat="1" applyFont="1" applyFill="1" applyBorder="1" applyAlignment="1" applyProtection="1">
      <alignment horizontal="center" vertical="center" wrapText="1"/>
    </xf>
    <xf numFmtId="165" fontId="7" fillId="2" borderId="6" xfId="1" applyNumberFormat="1" applyFont="1" applyFill="1" applyBorder="1" applyAlignment="1" applyProtection="1">
      <alignment horizontal="center" vertical="center" wrapText="1"/>
    </xf>
    <xf numFmtId="165" fontId="7" fillId="2" borderId="7" xfId="1" applyNumberFormat="1" applyFont="1" applyFill="1" applyBorder="1" applyAlignment="1" applyProtection="1">
      <alignment horizontal="center" vertical="center" wrapText="1"/>
    </xf>
  </cellXfs>
  <cellStyles count="10">
    <cellStyle name="Euro" xfId="1" xr:uid="{00000000-0005-0000-0000-000000000000}"/>
    <cellStyle name="Gevolgde hyperlink" xfId="6" builtinId="9" hidden="1"/>
    <cellStyle name="Hyperlink" xfId="5" builtinId="8" hidden="1"/>
    <cellStyle name="Komma" xfId="9" builtinId="3"/>
    <cellStyle name="Procent" xfId="8" builtinId="5"/>
    <cellStyle name="SAPBEXchaText" xfId="3" xr:uid="{00000000-0005-0000-0000-000003000000}"/>
    <cellStyle name="SAPBEXstdItem" xfId="4" xr:uid="{00000000-0005-0000-0000-000004000000}"/>
    <cellStyle name="Standaard" xfId="0" builtinId="0"/>
    <cellStyle name="Standaard 2" xfId="2" xr:uid="{00000000-0005-0000-0000-000006000000}"/>
    <cellStyle name="Valuta" xfId="7" builtinId="4"/>
  </cellStyles>
  <dxfs count="2">
    <dxf>
      <font>
        <color auto="1"/>
      </font>
      <fill>
        <patternFill>
          <bgColor rgb="FF92D05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showGridLines="0" tabSelected="1" zoomScale="110" zoomScaleNormal="110" zoomScalePageLayoutView="120" workbookViewId="0">
      <selection activeCell="D4" sqref="D4"/>
    </sheetView>
  </sheetViews>
  <sheetFormatPr defaultColWidth="9.109375" defaultRowHeight="13.2" x14ac:dyDescent="0.25"/>
  <cols>
    <col min="1" max="1" width="80.6640625" customWidth="1"/>
    <col min="2" max="2" width="30.6640625" style="3" customWidth="1"/>
    <col min="3" max="3" width="3.44140625" style="3" customWidth="1"/>
    <col min="4" max="4" width="30.6640625" customWidth="1"/>
    <col min="5" max="5" width="3.44140625" customWidth="1"/>
    <col min="6" max="6" width="30.6640625" customWidth="1"/>
    <col min="7" max="7" width="3.44140625" customWidth="1"/>
    <col min="8" max="8" width="30.6640625" customWidth="1"/>
    <col min="9" max="9" width="3.44140625" customWidth="1"/>
    <col min="10" max="10" width="30.6640625" customWidth="1"/>
  </cols>
  <sheetData>
    <row r="1" spans="1:11" ht="36" customHeight="1" x14ac:dyDescent="0.25">
      <c r="A1" s="19" t="s">
        <v>0</v>
      </c>
      <c r="B1" s="5"/>
      <c r="C1" s="5"/>
      <c r="D1" s="5"/>
      <c r="E1" s="5"/>
      <c r="F1" s="5"/>
      <c r="G1" s="5"/>
      <c r="H1" s="5"/>
      <c r="I1" s="5"/>
      <c r="J1" s="5"/>
    </row>
    <row r="2" spans="1:11" ht="51.6" customHeight="1" x14ac:dyDescent="0.25">
      <c r="A2" s="6"/>
      <c r="B2" s="20" t="s">
        <v>53</v>
      </c>
      <c r="C2" s="85"/>
      <c r="D2" s="20" t="s">
        <v>1</v>
      </c>
      <c r="E2" s="86"/>
      <c r="F2" s="21" t="s">
        <v>2</v>
      </c>
      <c r="G2" s="86"/>
      <c r="H2" s="60" t="s">
        <v>3</v>
      </c>
      <c r="I2" s="86"/>
      <c r="J2" s="22" t="s">
        <v>4</v>
      </c>
    </row>
    <row r="3" spans="1:11" ht="19.95" customHeight="1" x14ac:dyDescent="0.25">
      <c r="A3" s="7" t="s">
        <v>5</v>
      </c>
      <c r="B3" s="28">
        <v>28</v>
      </c>
      <c r="C3" s="85"/>
      <c r="D3" s="59">
        <f>invulblad!C34</f>
        <v>1</v>
      </c>
      <c r="E3" s="86"/>
      <c r="F3" s="29">
        <f>B3*D3</f>
        <v>28</v>
      </c>
      <c r="G3" s="86"/>
      <c r="H3" s="30">
        <v>10000</v>
      </c>
      <c r="I3" s="86"/>
      <c r="J3" s="31">
        <f>F3*H3</f>
        <v>280000</v>
      </c>
      <c r="K3" s="27"/>
    </row>
    <row r="4" spans="1:11" ht="19.95" customHeight="1" x14ac:dyDescent="0.25">
      <c r="A4" s="7" t="s">
        <v>6</v>
      </c>
      <c r="B4" s="28">
        <v>33</v>
      </c>
      <c r="C4" s="85"/>
      <c r="D4" s="4">
        <f>invulblad!F34</f>
        <v>1</v>
      </c>
      <c r="E4" s="86"/>
      <c r="F4" s="29">
        <f>B4*D4</f>
        <v>33</v>
      </c>
      <c r="G4" s="86"/>
      <c r="H4" s="30">
        <v>5000</v>
      </c>
      <c r="I4" s="86"/>
      <c r="J4" s="31">
        <f>F4*H4</f>
        <v>165000</v>
      </c>
      <c r="K4" s="27"/>
    </row>
    <row r="5" spans="1:11" ht="19.95" customHeight="1" x14ac:dyDescent="0.25">
      <c r="A5" s="7" t="s">
        <v>7</v>
      </c>
      <c r="B5" s="28">
        <v>25</v>
      </c>
      <c r="C5" s="85"/>
      <c r="D5" s="4">
        <f>invulblad!C34</f>
        <v>1</v>
      </c>
      <c r="E5" s="86"/>
      <c r="F5" s="29">
        <f>B5*D5</f>
        <v>25</v>
      </c>
      <c r="G5" s="86"/>
      <c r="H5" s="30">
        <v>5000</v>
      </c>
      <c r="I5" s="86"/>
      <c r="J5" s="31">
        <f>F5*H5</f>
        <v>125000</v>
      </c>
      <c r="K5" s="27"/>
    </row>
    <row r="6" spans="1:11" ht="19.95" customHeight="1" x14ac:dyDescent="0.25">
      <c r="A6" s="7" t="s">
        <v>8</v>
      </c>
      <c r="B6" s="28">
        <v>25</v>
      </c>
      <c r="C6" s="85"/>
      <c r="D6" s="4">
        <f>invulblad!F34</f>
        <v>1</v>
      </c>
      <c r="E6" s="86"/>
      <c r="F6" s="29">
        <f>B6*D6</f>
        <v>25</v>
      </c>
      <c r="G6" s="86"/>
      <c r="H6" s="30">
        <v>1150</v>
      </c>
      <c r="I6" s="86"/>
      <c r="J6" s="31">
        <f>F6*H6</f>
        <v>28750</v>
      </c>
      <c r="K6" s="27"/>
    </row>
    <row r="7" spans="1:11" ht="19.95" customHeight="1" x14ac:dyDescent="0.25">
      <c r="A7" s="10"/>
      <c r="B7" s="62"/>
      <c r="C7" s="10"/>
      <c r="D7" s="63" t="s">
        <v>9</v>
      </c>
      <c r="E7" s="10"/>
      <c r="F7" s="64"/>
      <c r="G7" s="10"/>
      <c r="H7" s="64"/>
      <c r="I7" s="10"/>
      <c r="J7" s="65"/>
    </row>
    <row r="8" spans="1:11" ht="40.200000000000003" customHeight="1" x14ac:dyDescent="0.25">
      <c r="A8" s="6"/>
      <c r="B8" s="23" t="s">
        <v>10</v>
      </c>
      <c r="C8" s="8"/>
      <c r="D8" s="23" t="s">
        <v>11</v>
      </c>
      <c r="E8" s="8"/>
      <c r="F8" s="24" t="s">
        <v>12</v>
      </c>
      <c r="G8" s="8"/>
      <c r="H8" s="25" t="s">
        <v>13</v>
      </c>
      <c r="I8" s="8"/>
      <c r="J8" s="25" t="s">
        <v>4</v>
      </c>
    </row>
    <row r="9" spans="1:11" ht="40.200000000000003" customHeight="1" x14ac:dyDescent="0.25">
      <c r="A9" s="7" t="s">
        <v>14</v>
      </c>
      <c r="B9" s="32">
        <v>100</v>
      </c>
      <c r="C9" s="26"/>
      <c r="D9" s="37">
        <v>0</v>
      </c>
      <c r="E9" s="26"/>
      <c r="F9" s="29">
        <f>B9*(1+D9)</f>
        <v>100</v>
      </c>
      <c r="G9" s="9"/>
      <c r="H9" s="30">
        <v>11000</v>
      </c>
      <c r="I9" s="26"/>
      <c r="J9" s="31">
        <f>F9*H9</f>
        <v>1100000</v>
      </c>
      <c r="K9" s="27">
        <f>1+(D9/100)</f>
        <v>1</v>
      </c>
    </row>
    <row r="10" spans="1:11" ht="40.200000000000003" customHeight="1" x14ac:dyDescent="0.25">
      <c r="A10" s="7" t="s">
        <v>15</v>
      </c>
      <c r="B10" s="32">
        <v>90</v>
      </c>
      <c r="C10" s="36"/>
      <c r="D10" s="37">
        <v>0</v>
      </c>
      <c r="E10" s="36"/>
      <c r="F10" s="29">
        <f>B10*(1+D10)</f>
        <v>90</v>
      </c>
      <c r="G10" s="9"/>
      <c r="H10" s="30">
        <v>14000</v>
      </c>
      <c r="I10" s="36"/>
      <c r="J10" s="31">
        <f>F10*H10</f>
        <v>1260000</v>
      </c>
      <c r="K10" s="27">
        <f>1+(D10/100)</f>
        <v>1</v>
      </c>
    </row>
    <row r="11" spans="1:11" ht="19.95" customHeight="1" x14ac:dyDescent="0.25">
      <c r="A11" s="10"/>
      <c r="B11" s="11"/>
      <c r="C11" s="11"/>
      <c r="D11" s="12"/>
      <c r="E11" s="10"/>
      <c r="F11" s="10"/>
      <c r="G11" s="10"/>
      <c r="H11" s="10"/>
      <c r="I11" s="10"/>
      <c r="J11" s="10"/>
    </row>
    <row r="12" spans="1:11" ht="40.200000000000003" customHeight="1" x14ac:dyDescent="0.25">
      <c r="A12" s="18" t="s">
        <v>16</v>
      </c>
      <c r="B12" s="78">
        <f>+J3+J6+J9+J10+J4+J5</f>
        <v>2958750</v>
      </c>
      <c r="C12" s="79"/>
      <c r="D12" s="79"/>
      <c r="E12" s="79"/>
      <c r="F12" s="80"/>
      <c r="G12" s="84"/>
      <c r="H12" s="84"/>
      <c r="I12" s="84"/>
      <c r="J12" s="84"/>
    </row>
    <row r="13" spans="1:11" ht="19.95" customHeight="1" x14ac:dyDescent="0.25">
      <c r="A13" s="13"/>
      <c r="B13" s="14"/>
      <c r="C13" s="14"/>
      <c r="D13" s="15"/>
      <c r="E13" s="16"/>
      <c r="F13" s="17"/>
      <c r="G13" s="10"/>
      <c r="H13" s="10"/>
      <c r="I13" s="10"/>
      <c r="J13" s="10"/>
    </row>
    <row r="14" spans="1:11" ht="40.200000000000003" customHeight="1" x14ac:dyDescent="0.25">
      <c r="A14" s="7" t="s">
        <v>17</v>
      </c>
      <c r="B14" s="34" t="s">
        <v>22</v>
      </c>
      <c r="C14" s="14"/>
      <c r="D14" s="35" t="s">
        <v>19</v>
      </c>
      <c r="E14" s="33"/>
      <c r="F14" s="66" t="str">
        <f>IF(B14="1040 uur","€ 0",IF(B14="900 uur","€ 15.000",IF(B14="800 uur","€ 22.500",IF(B14="700 uur","€ 30.000",IF(B14="600 uur","€ 37.500",IF(B14="500 uur","€ 45.000","UREN OPGEVEN"))))))</f>
        <v>UREN OPGEVEN</v>
      </c>
      <c r="G14" s="10"/>
      <c r="H14" s="10"/>
      <c r="I14" s="10"/>
      <c r="J14" s="10"/>
    </row>
    <row r="15" spans="1:11" ht="19.95" customHeight="1" x14ac:dyDescent="0.25">
      <c r="A15" s="13"/>
      <c r="B15" s="14"/>
      <c r="C15" s="14"/>
      <c r="D15" s="15"/>
      <c r="E15" s="16"/>
      <c r="F15" s="17"/>
      <c r="G15" s="10"/>
      <c r="H15" s="10"/>
      <c r="I15" s="10"/>
      <c r="J15" s="10"/>
    </row>
    <row r="16" spans="1:11" ht="66" customHeight="1" x14ac:dyDescent="0.25">
      <c r="A16" s="18" t="s">
        <v>20</v>
      </c>
      <c r="B16" s="87" t="e">
        <f>B12-F14</f>
        <v>#VALUE!</v>
      </c>
      <c r="C16" s="88"/>
      <c r="D16" s="88"/>
      <c r="E16" s="88"/>
      <c r="F16" s="89"/>
      <c r="G16" s="84"/>
      <c r="H16" s="84"/>
      <c r="I16" s="84"/>
      <c r="J16" s="84"/>
    </row>
    <row r="17" spans="1:10" ht="19.95" customHeight="1" x14ac:dyDescent="0.25">
      <c r="A17" s="13"/>
      <c r="B17" s="14"/>
      <c r="C17" s="14"/>
      <c r="D17" s="15"/>
      <c r="E17" s="16"/>
      <c r="F17" s="17"/>
      <c r="G17" s="10"/>
      <c r="H17" s="10"/>
      <c r="I17" s="10"/>
      <c r="J17" s="10"/>
    </row>
    <row r="18" spans="1:10" ht="43.2" customHeight="1" x14ac:dyDescent="0.25">
      <c r="A18" s="18" t="s">
        <v>21</v>
      </c>
      <c r="B18" s="81"/>
      <c r="C18" s="82"/>
      <c r="D18" s="82"/>
      <c r="E18" s="82"/>
      <c r="F18" s="83"/>
      <c r="G18" s="10"/>
      <c r="H18" s="10"/>
      <c r="I18" s="10"/>
      <c r="J18" s="10"/>
    </row>
    <row r="19" spans="1:10" ht="25.2" customHeight="1" x14ac:dyDescent="0.25">
      <c r="A19" s="1" t="s">
        <v>22</v>
      </c>
      <c r="B19" s="2"/>
      <c r="C19" s="2"/>
    </row>
    <row r="20" spans="1:10" x14ac:dyDescent="0.25">
      <c r="A20" s="27" t="s">
        <v>23</v>
      </c>
    </row>
    <row r="21" spans="1:10" x14ac:dyDescent="0.25">
      <c r="A21" s="27" t="s">
        <v>24</v>
      </c>
    </row>
    <row r="22" spans="1:10" x14ac:dyDescent="0.25">
      <c r="A22" s="27" t="s">
        <v>25</v>
      </c>
    </row>
    <row r="23" spans="1:10" x14ac:dyDescent="0.25">
      <c r="A23" s="27" t="s">
        <v>26</v>
      </c>
    </row>
    <row r="24" spans="1:10" x14ac:dyDescent="0.25">
      <c r="A24" s="27" t="s">
        <v>27</v>
      </c>
    </row>
    <row r="25" spans="1:10" x14ac:dyDescent="0.25">
      <c r="A25" s="27" t="s">
        <v>18</v>
      </c>
    </row>
  </sheetData>
  <sheetProtection algorithmName="SHA-512" hashValue="V3/XwFRIVrBX+0H+UwwIDk5hOfPb3cm1XNPZLDwILvoRbBiciEtj8+1GAQkIL2naHdejrLbo8MrXLRJY1cEInQ==" saltValue="TY5xEo3KtI+4HDl92pOfHw==" spinCount="100000" sheet="1" selectLockedCells="1"/>
  <mergeCells count="9">
    <mergeCell ref="B12:F12"/>
    <mergeCell ref="B18:F18"/>
    <mergeCell ref="G12:J12"/>
    <mergeCell ref="C2:C6"/>
    <mergeCell ref="E2:E6"/>
    <mergeCell ref="G2:G6"/>
    <mergeCell ref="I2:I6"/>
    <mergeCell ref="B16:F16"/>
    <mergeCell ref="G16:J16"/>
  </mergeCells>
  <phoneticPr fontId="5" type="noConversion"/>
  <dataValidations count="4">
    <dataValidation type="decimal" allowBlank="1" showInputMessage="1" showErrorMessage="1" sqref="D3:D6" xr:uid="{D177E555-03F4-A64A-BB29-5A8B5F123E87}">
      <formula1>0</formula1>
      <formula2>2.8</formula2>
    </dataValidation>
    <dataValidation type="decimal" allowBlank="1" showInputMessage="1" showErrorMessage="1" sqref="D10" xr:uid="{12377FE2-724B-DA44-8D4B-4E6951C42EAA}">
      <formula1>0</formula1>
      <formula2>0.05</formula2>
    </dataValidation>
    <dataValidation type="list" allowBlank="1" showInputMessage="1" showErrorMessage="1" sqref="B14" xr:uid="{C4695853-121B-3E43-94C7-4222ACEEF281}">
      <formula1>UREN</formula1>
    </dataValidation>
    <dataValidation type="decimal" allowBlank="1" showInputMessage="1" showErrorMessage="1" sqref="D9" xr:uid="{845AA184-6F78-0D4F-97F4-91F247C457F0}">
      <formula1>0</formula1>
      <formula2>0.01</formula2>
    </dataValidation>
  </dataValidations>
  <pageMargins left="0.75" right="0.75" top="1" bottom="1" header="0.5" footer="0.5"/>
  <pageSetup paperSize="8"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5A275-E814-4B0C-B463-0B138EEC56DD}">
  <dimension ref="A2:K35"/>
  <sheetViews>
    <sheetView topLeftCell="A4" zoomScale="75" zoomScaleNormal="75" workbookViewId="0">
      <selection activeCell="B35" sqref="B35"/>
    </sheetView>
  </sheetViews>
  <sheetFormatPr defaultRowHeight="13.2" x14ac:dyDescent="0.25"/>
  <cols>
    <col min="1" max="1" width="50.33203125" customWidth="1"/>
    <col min="2" max="2" width="17.44140625" customWidth="1"/>
    <col min="3" max="3" width="26.33203125" style="41" customWidth="1"/>
    <col min="4" max="4" width="2.5546875" customWidth="1"/>
    <col min="5" max="5" width="17.44140625" customWidth="1"/>
    <col min="6" max="6" width="23.109375" style="41" customWidth="1"/>
    <col min="7" max="7" width="17.44140625" customWidth="1"/>
    <col min="8" max="8" width="26.33203125" style="41" customWidth="1"/>
    <col min="9" max="9" width="2.5546875" customWidth="1"/>
    <col min="10" max="10" width="17.44140625" customWidth="1"/>
    <col min="11" max="11" width="23.109375" style="41" customWidth="1"/>
  </cols>
  <sheetData>
    <row r="2" spans="1:11" ht="23.4" x14ac:dyDescent="0.45">
      <c r="A2" s="42" t="s">
        <v>28</v>
      </c>
      <c r="C2" s="43"/>
      <c r="E2" s="75"/>
      <c r="F2"/>
      <c r="H2" s="43"/>
      <c r="K2"/>
    </row>
    <row r="3" spans="1:11" ht="14.4" x14ac:dyDescent="0.3">
      <c r="A3" s="44"/>
      <c r="C3" s="43"/>
      <c r="E3" s="75"/>
      <c r="F3"/>
      <c r="H3" s="43"/>
      <c r="K3"/>
    </row>
    <row r="4" spans="1:11" ht="151.19999999999999" customHeight="1" x14ac:dyDescent="0.3">
      <c r="A4" s="77" t="s">
        <v>60</v>
      </c>
      <c r="B4" s="77"/>
      <c r="C4" s="77"/>
      <c r="F4"/>
      <c r="H4" s="43"/>
      <c r="K4"/>
    </row>
    <row r="5" spans="1:11" ht="14.4" x14ac:dyDescent="0.3">
      <c r="A5" s="44"/>
      <c r="C5" s="45"/>
      <c r="F5"/>
      <c r="H5" s="45"/>
      <c r="K5"/>
    </row>
    <row r="6" spans="1:11" ht="14.4" x14ac:dyDescent="0.3">
      <c r="B6" s="76" t="s">
        <v>57</v>
      </c>
      <c r="C6" s="76"/>
      <c r="E6" s="76" t="s">
        <v>56</v>
      </c>
      <c r="F6" s="76"/>
      <c r="G6" s="76" t="s">
        <v>54</v>
      </c>
      <c r="H6" s="76"/>
      <c r="J6" s="76" t="s">
        <v>55</v>
      </c>
      <c r="K6" s="76"/>
    </row>
    <row r="7" spans="1:11" ht="15.6" x14ac:dyDescent="0.3">
      <c r="A7" s="46" t="s">
        <v>29</v>
      </c>
      <c r="B7" s="47" t="s">
        <v>30</v>
      </c>
      <c r="C7" s="47" t="s">
        <v>31</v>
      </c>
      <c r="E7" s="47" t="s">
        <v>30</v>
      </c>
      <c r="F7" s="47" t="s">
        <v>31</v>
      </c>
      <c r="G7" s="47" t="s">
        <v>30</v>
      </c>
      <c r="H7" s="47" t="s">
        <v>31</v>
      </c>
      <c r="J7" s="47" t="s">
        <v>30</v>
      </c>
      <c r="K7" s="47" t="s">
        <v>31</v>
      </c>
    </row>
    <row r="8" spans="1:11" x14ac:dyDescent="0.25">
      <c r="A8" s="48" t="s">
        <v>32</v>
      </c>
      <c r="B8" s="49">
        <v>1</v>
      </c>
      <c r="C8" s="38">
        <v>100</v>
      </c>
      <c r="E8" s="49">
        <v>1</v>
      </c>
      <c r="F8" s="38">
        <v>100</v>
      </c>
      <c r="G8" s="49">
        <v>1</v>
      </c>
      <c r="H8" s="38">
        <v>100</v>
      </c>
      <c r="J8" s="49">
        <v>1</v>
      </c>
      <c r="K8" s="38">
        <v>100</v>
      </c>
    </row>
    <row r="9" spans="1:11" ht="14.4" x14ac:dyDescent="0.3">
      <c r="A9" s="50"/>
      <c r="B9" s="51"/>
      <c r="C9" s="52"/>
      <c r="E9" s="51"/>
      <c r="F9" s="52"/>
      <c r="G9" s="51"/>
      <c r="H9" s="52"/>
      <c r="J9" s="51"/>
      <c r="K9" s="52"/>
    </row>
    <row r="10" spans="1:11" ht="15.6" x14ac:dyDescent="0.3">
      <c r="A10" s="46" t="s">
        <v>33</v>
      </c>
      <c r="B10" s="47" t="s">
        <v>30</v>
      </c>
      <c r="C10" s="47" t="s">
        <v>31</v>
      </c>
      <c r="E10" s="47" t="s">
        <v>30</v>
      </c>
      <c r="F10" s="47" t="s">
        <v>31</v>
      </c>
      <c r="G10" s="47">
        <v>0</v>
      </c>
      <c r="H10" s="47" t="s">
        <v>31</v>
      </c>
      <c r="J10" s="47" t="s">
        <v>30</v>
      </c>
      <c r="K10" s="47" t="s">
        <v>31</v>
      </c>
    </row>
    <row r="11" spans="1:11" x14ac:dyDescent="0.25">
      <c r="A11" s="48" t="s">
        <v>34</v>
      </c>
      <c r="B11" s="68">
        <v>0</v>
      </c>
      <c r="C11" s="39">
        <f>B11*100</f>
        <v>0</v>
      </c>
      <c r="E11" s="68">
        <v>0</v>
      </c>
      <c r="F11" s="39">
        <f>E11*100</f>
        <v>0</v>
      </c>
      <c r="G11" s="68">
        <v>0</v>
      </c>
      <c r="H11" s="39">
        <f>G11*100</f>
        <v>0</v>
      </c>
      <c r="J11" s="68">
        <v>0</v>
      </c>
      <c r="K11" s="39">
        <f>J11*100</f>
        <v>0</v>
      </c>
    </row>
    <row r="12" spans="1:11" x14ac:dyDescent="0.25">
      <c r="A12" s="48" t="s">
        <v>35</v>
      </c>
      <c r="B12" s="68">
        <v>0</v>
      </c>
      <c r="C12" s="39">
        <f>B12*100</f>
        <v>0</v>
      </c>
      <c r="E12" s="68">
        <v>0</v>
      </c>
      <c r="F12" s="39">
        <f>E12*100</f>
        <v>0</v>
      </c>
      <c r="G12" s="68">
        <v>0</v>
      </c>
      <c r="H12" s="39">
        <f>G12*100</f>
        <v>0</v>
      </c>
      <c r="J12" s="68">
        <v>0</v>
      </c>
      <c r="K12" s="39">
        <f>J12*100</f>
        <v>0</v>
      </c>
    </row>
    <row r="13" spans="1:11" x14ac:dyDescent="0.25">
      <c r="A13" s="48" t="s">
        <v>36</v>
      </c>
      <c r="B13" s="68">
        <v>0</v>
      </c>
      <c r="C13" s="39">
        <f>B13*100</f>
        <v>0</v>
      </c>
      <c r="E13" s="68">
        <v>0</v>
      </c>
      <c r="F13" s="39">
        <f>E13*100</f>
        <v>0</v>
      </c>
      <c r="G13" s="68">
        <v>0</v>
      </c>
      <c r="H13" s="39">
        <f>G13*100</f>
        <v>0</v>
      </c>
      <c r="J13" s="68">
        <v>0</v>
      </c>
      <c r="K13" s="39">
        <f>J13*100</f>
        <v>0</v>
      </c>
    </row>
    <row r="14" spans="1:11" x14ac:dyDescent="0.25">
      <c r="A14" s="48" t="s">
        <v>37</v>
      </c>
      <c r="B14" s="68">
        <v>0</v>
      </c>
      <c r="C14" s="39">
        <f>B14*100</f>
        <v>0</v>
      </c>
      <c r="E14" s="68">
        <v>0</v>
      </c>
      <c r="F14" s="39">
        <f>E14*100</f>
        <v>0</v>
      </c>
      <c r="G14" s="68">
        <v>0</v>
      </c>
      <c r="H14" s="39">
        <f>G14*100</f>
        <v>0</v>
      </c>
      <c r="J14" s="68">
        <v>0</v>
      </c>
      <c r="K14" s="39">
        <f>J14*100</f>
        <v>0</v>
      </c>
    </row>
    <row r="15" spans="1:11" x14ac:dyDescent="0.25">
      <c r="A15" s="48" t="s">
        <v>38</v>
      </c>
      <c r="B15" s="68">
        <v>0</v>
      </c>
      <c r="C15" s="39">
        <f>(B8+B11)*B15*100</f>
        <v>0</v>
      </c>
      <c r="E15" s="68">
        <v>0</v>
      </c>
      <c r="F15" s="39">
        <f>(E8+E11)*E15*100</f>
        <v>0</v>
      </c>
      <c r="G15" s="68">
        <v>0</v>
      </c>
      <c r="H15" s="39">
        <f>(G8+G11)*G15*100</f>
        <v>0</v>
      </c>
      <c r="J15" s="68">
        <v>0</v>
      </c>
      <c r="K15" s="39">
        <f>(J8+J11)*J15*100</f>
        <v>0</v>
      </c>
    </row>
    <row r="16" spans="1:11" x14ac:dyDescent="0.25">
      <c r="A16" s="48" t="s">
        <v>39</v>
      </c>
      <c r="B16" s="68">
        <v>0</v>
      </c>
      <c r="C16" s="39">
        <f>(B8+B11+B15)*B16*100</f>
        <v>0</v>
      </c>
      <c r="E16" s="68">
        <v>0</v>
      </c>
      <c r="F16" s="39">
        <f>(E8+E11+E15)*E16*100</f>
        <v>0</v>
      </c>
      <c r="G16" s="68">
        <v>0</v>
      </c>
      <c r="H16" s="39">
        <f>(G8+G11+G15)*G16*100</f>
        <v>0</v>
      </c>
      <c r="J16" s="68">
        <v>0</v>
      </c>
      <c r="K16" s="39">
        <f>(J8+J11+J15)*J16*100</f>
        <v>0</v>
      </c>
    </row>
    <row r="17" spans="1:11" ht="14.4" x14ac:dyDescent="0.3">
      <c r="A17" s="53" t="s">
        <v>40</v>
      </c>
      <c r="B17" s="48"/>
      <c r="C17" s="40">
        <f>SUM(C8:C16)</f>
        <v>100</v>
      </c>
      <c r="E17" s="53"/>
      <c r="F17" s="40">
        <f>SUM(F8:F16)</f>
        <v>100</v>
      </c>
      <c r="G17" s="48"/>
      <c r="H17" s="40">
        <f>SUM(H8:H16)</f>
        <v>100</v>
      </c>
      <c r="J17" s="53"/>
      <c r="K17" s="40">
        <f>SUM(K8:K16)</f>
        <v>100</v>
      </c>
    </row>
    <row r="18" spans="1:11" ht="14.4" x14ac:dyDescent="0.3">
      <c r="A18" s="50"/>
      <c r="B18" s="51"/>
      <c r="C18" s="52"/>
      <c r="E18" s="51"/>
      <c r="F18" s="52"/>
      <c r="G18" s="51"/>
      <c r="H18" s="52"/>
      <c r="J18" s="51"/>
      <c r="K18" s="52"/>
    </row>
    <row r="19" spans="1:11" ht="15.6" x14ac:dyDescent="0.3">
      <c r="A19" s="46" t="s">
        <v>41</v>
      </c>
      <c r="B19" s="47" t="s">
        <v>30</v>
      </c>
      <c r="C19" s="47" t="s">
        <v>31</v>
      </c>
      <c r="E19" s="47" t="s">
        <v>30</v>
      </c>
      <c r="F19" s="47" t="s">
        <v>31</v>
      </c>
      <c r="G19" s="47" t="s">
        <v>30</v>
      </c>
      <c r="H19" s="47" t="s">
        <v>31</v>
      </c>
      <c r="J19" s="47" t="s">
        <v>30</v>
      </c>
      <c r="K19" s="47" t="s">
        <v>31</v>
      </c>
    </row>
    <row r="20" spans="1:11" x14ac:dyDescent="0.25">
      <c r="A20" s="48" t="s">
        <v>42</v>
      </c>
      <c r="B20" s="68">
        <v>0</v>
      </c>
      <c r="C20" s="39">
        <f>B20*C17</f>
        <v>0</v>
      </c>
      <c r="E20" s="68">
        <v>0</v>
      </c>
      <c r="F20" s="39">
        <f>E20*F17</f>
        <v>0</v>
      </c>
      <c r="G20" s="68">
        <v>0</v>
      </c>
      <c r="H20" s="39">
        <f>G20*H17</f>
        <v>0</v>
      </c>
      <c r="J20" s="68">
        <v>0</v>
      </c>
      <c r="K20" s="39">
        <f>J20*K17</f>
        <v>0</v>
      </c>
    </row>
    <row r="21" spans="1:11" x14ac:dyDescent="0.25">
      <c r="A21" s="48" t="s">
        <v>43</v>
      </c>
      <c r="B21" s="68">
        <v>0</v>
      </c>
      <c r="C21" s="39">
        <f>B21*C17</f>
        <v>0</v>
      </c>
      <c r="E21" s="68">
        <v>0</v>
      </c>
      <c r="F21" s="39">
        <f>E21*F17</f>
        <v>0</v>
      </c>
      <c r="G21" s="68">
        <v>0</v>
      </c>
      <c r="H21" s="39">
        <f>G21*H17</f>
        <v>0</v>
      </c>
      <c r="J21" s="68">
        <v>0</v>
      </c>
      <c r="K21" s="39">
        <f>J21*K17</f>
        <v>0</v>
      </c>
    </row>
    <row r="22" spans="1:11" x14ac:dyDescent="0.25">
      <c r="A22" s="48" t="s">
        <v>44</v>
      </c>
      <c r="B22" s="68">
        <v>0</v>
      </c>
      <c r="C22" s="39">
        <f>B22*C17</f>
        <v>0</v>
      </c>
      <c r="E22" s="68">
        <v>0</v>
      </c>
      <c r="F22" s="39">
        <f>E22*F17</f>
        <v>0</v>
      </c>
      <c r="G22" s="68">
        <v>0</v>
      </c>
      <c r="H22" s="39">
        <f>G22*H17</f>
        <v>0</v>
      </c>
      <c r="J22" s="68">
        <v>0</v>
      </c>
      <c r="K22" s="39">
        <f>J22*K17</f>
        <v>0</v>
      </c>
    </row>
    <row r="23" spans="1:11" x14ac:dyDescent="0.25">
      <c r="A23" s="48" t="s">
        <v>45</v>
      </c>
      <c r="B23" s="68">
        <v>0</v>
      </c>
      <c r="C23" s="39">
        <f>B23*C17</f>
        <v>0</v>
      </c>
      <c r="E23" s="68">
        <v>0</v>
      </c>
      <c r="F23" s="39">
        <f>E23*F17</f>
        <v>0</v>
      </c>
      <c r="G23" s="68">
        <v>0</v>
      </c>
      <c r="H23" s="39">
        <f>G23*H17</f>
        <v>0</v>
      </c>
      <c r="J23" s="68">
        <v>0</v>
      </c>
      <c r="K23" s="39">
        <f>J23*K17</f>
        <v>0</v>
      </c>
    </row>
    <row r="24" spans="1:11" x14ac:dyDescent="0.25">
      <c r="A24" s="48" t="s">
        <v>46</v>
      </c>
      <c r="B24" s="68">
        <v>0</v>
      </c>
      <c r="C24" s="39">
        <f>B24*C17</f>
        <v>0</v>
      </c>
      <c r="E24" s="68">
        <v>0</v>
      </c>
      <c r="F24" s="39">
        <f>E24*F17</f>
        <v>0</v>
      </c>
      <c r="G24" s="68">
        <v>0</v>
      </c>
      <c r="H24" s="39">
        <f>G24*H17</f>
        <v>0</v>
      </c>
      <c r="J24" s="68">
        <v>0</v>
      </c>
      <c r="K24" s="39">
        <f>J24*K17</f>
        <v>0</v>
      </c>
    </row>
    <row r="25" spans="1:11" x14ac:dyDescent="0.25">
      <c r="A25" s="48" t="s">
        <v>48</v>
      </c>
      <c r="B25" s="68">
        <v>0</v>
      </c>
      <c r="C25" s="39">
        <f>B25*C17</f>
        <v>0</v>
      </c>
      <c r="E25" s="68">
        <v>0</v>
      </c>
      <c r="F25" s="39">
        <f>E25*F17</f>
        <v>0</v>
      </c>
      <c r="G25" s="68">
        <v>0</v>
      </c>
      <c r="H25" s="39">
        <f>G25*H17</f>
        <v>0</v>
      </c>
      <c r="J25" s="68">
        <v>0</v>
      </c>
      <c r="K25" s="39">
        <f>J25*K17</f>
        <v>0</v>
      </c>
    </row>
    <row r="26" spans="1:11" x14ac:dyDescent="0.25">
      <c r="A26" s="48" t="s">
        <v>49</v>
      </c>
      <c r="B26" s="68">
        <v>0</v>
      </c>
      <c r="C26" s="39">
        <f>B26*C17</f>
        <v>0</v>
      </c>
      <c r="E26" s="68">
        <v>0</v>
      </c>
      <c r="F26" s="39">
        <f>E26*F17</f>
        <v>0</v>
      </c>
      <c r="G26" s="68">
        <v>0</v>
      </c>
      <c r="H26" s="39">
        <f>G26*H17</f>
        <v>0</v>
      </c>
      <c r="J26" s="68">
        <v>0</v>
      </c>
      <c r="K26" s="39">
        <f>J26*K17</f>
        <v>0</v>
      </c>
    </row>
    <row r="27" spans="1:11" x14ac:dyDescent="0.25">
      <c r="A27" s="48" t="s">
        <v>51</v>
      </c>
      <c r="B27" s="68">
        <v>0</v>
      </c>
      <c r="C27" s="39">
        <f>B27*C17</f>
        <v>0</v>
      </c>
      <c r="E27" s="68">
        <v>0</v>
      </c>
      <c r="F27" s="39">
        <f>E27*F17</f>
        <v>0</v>
      </c>
      <c r="G27" s="68">
        <v>0</v>
      </c>
      <c r="H27" s="39">
        <f>G27*H17</f>
        <v>0</v>
      </c>
      <c r="J27" s="68">
        <v>0</v>
      </c>
      <c r="K27" s="39">
        <f>J27*K17</f>
        <v>0</v>
      </c>
    </row>
    <row r="28" spans="1:11" x14ac:dyDescent="0.25">
      <c r="A28" s="48" t="s">
        <v>50</v>
      </c>
      <c r="B28" s="68">
        <v>0</v>
      </c>
      <c r="C28" s="39">
        <f>B28*C17</f>
        <v>0</v>
      </c>
      <c r="E28" s="68">
        <v>0</v>
      </c>
      <c r="F28" s="39">
        <f>E28*F17</f>
        <v>0</v>
      </c>
      <c r="G28" s="68">
        <v>0</v>
      </c>
      <c r="H28" s="39">
        <f>G28*H17</f>
        <v>0</v>
      </c>
      <c r="J28" s="68">
        <v>0</v>
      </c>
      <c r="K28" s="39">
        <f>J28*K17</f>
        <v>0</v>
      </c>
    </row>
    <row r="29" spans="1:11" x14ac:dyDescent="0.25">
      <c r="A29" s="48" t="s">
        <v>47</v>
      </c>
      <c r="B29" s="68">
        <v>0</v>
      </c>
      <c r="C29" s="39">
        <f>B29*C17</f>
        <v>0</v>
      </c>
      <c r="E29" s="68">
        <v>0</v>
      </c>
      <c r="F29" s="39">
        <f>E29*F17</f>
        <v>0</v>
      </c>
      <c r="G29" s="68">
        <v>0</v>
      </c>
      <c r="H29" s="39">
        <f>G29*H17</f>
        <v>0</v>
      </c>
      <c r="J29" s="68">
        <v>0</v>
      </c>
      <c r="K29" s="39">
        <f>J29*K17</f>
        <v>0</v>
      </c>
    </row>
    <row r="30" spans="1:11" ht="14.4" x14ac:dyDescent="0.3">
      <c r="A30" s="54" t="s">
        <v>52</v>
      </c>
      <c r="B30" s="48"/>
      <c r="C30" s="40">
        <f>SUM(C17:C29)</f>
        <v>100</v>
      </c>
      <c r="E30" s="53"/>
      <c r="F30" s="40">
        <f>SUM(F17:F29)</f>
        <v>100</v>
      </c>
      <c r="G30" s="48"/>
      <c r="H30" s="40">
        <f>SUM(H17:H29)</f>
        <v>100</v>
      </c>
      <c r="J30" s="53"/>
      <c r="K30" s="40">
        <f>SUM(K17:K29)</f>
        <v>100</v>
      </c>
    </row>
    <row r="31" spans="1:11" x14ac:dyDescent="0.25">
      <c r="A31" s="70"/>
    </row>
    <row r="32" spans="1:11" x14ac:dyDescent="0.25">
      <c r="A32" s="71" t="s">
        <v>58</v>
      </c>
      <c r="B32" s="61">
        <v>0</v>
      </c>
      <c r="C32" s="69">
        <f>B32/100*C30/100</f>
        <v>0</v>
      </c>
      <c r="E32" s="61">
        <v>0</v>
      </c>
      <c r="F32" s="69">
        <f>E32/100*F30/100</f>
        <v>0</v>
      </c>
      <c r="G32" s="61">
        <v>0</v>
      </c>
      <c r="H32" s="69">
        <f>G32/100*H30/100</f>
        <v>0</v>
      </c>
      <c r="J32" s="61">
        <v>0</v>
      </c>
      <c r="K32" s="69">
        <f>J32/100*K30/100</f>
        <v>0</v>
      </c>
    </row>
    <row r="33" spans="1:11" x14ac:dyDescent="0.25">
      <c r="A33" s="55"/>
      <c r="B33" s="56"/>
      <c r="C33" s="74"/>
      <c r="E33" s="56"/>
    </row>
    <row r="34" spans="1:11" ht="30.6" customHeight="1" x14ac:dyDescent="0.3">
      <c r="A34" s="54" t="s">
        <v>59</v>
      </c>
      <c r="B34" s="48"/>
      <c r="C34" s="73">
        <f>IF(C30/100+C32=1,C30/100+C32,IF(C30/100+C32&gt;2.7,"factor = "&amp;C30/100+C32 &amp;". Deze moet echter tussen 2,3 en 2,7 liggen",IF(C30/100+C32&lt;2.3,"factor = "&amp;C30/100+C32 &amp;". Deze moet tussen 2,3 en 2,7 liggen",C30/100+C32)))</f>
        <v>1</v>
      </c>
      <c r="E34" s="53"/>
      <c r="F34" s="73">
        <f>IF(F30/100+F32=1,F30/100+F32,IF(F30/100+F32&gt;2.7,"factor = "&amp;F30/100+F32 &amp;". Deze moet tussen 2,3 en 2,7 liggen",IF(F30/100+F32&lt;2.3,"factor = "&amp;F30/100+F32 &amp;". Deze moet tussen 2,3 en 2,7 liggen",F30/100+F32)))</f>
        <v>1</v>
      </c>
      <c r="G34" s="48"/>
      <c r="H34" s="73">
        <f>IF(H30/100+H32=1,H30/100+H32,IF(H30/100+H32&gt;2.7,"factor = "&amp;H30/100+H32 &amp;". Deze moet tussen 2,3 en 2,7 liggen",IF(H30/100+H32&lt;2.3,"factor = "&amp;H30/100+H32 &amp;". Deze moet tussen 2,3 en 2,7 liggen",H30/100+H32)))</f>
        <v>1</v>
      </c>
      <c r="J34" s="53"/>
      <c r="K34" s="73">
        <f>IF(K30/100+K32=1,K30/100+K32,IF(K30/100+K32&gt;2.7,"factor = "&amp;K30/100+K32 &amp;". Deze moet tussen 2,3 en 2,7 liggen",IF(K30/100+K32&lt;2.3,"factor = "&amp;K30/100+K32 &amp;". Deze moet tussen 2,3 en 2,7 liggen",K30/100+K32)))</f>
        <v>1</v>
      </c>
    </row>
    <row r="35" spans="1:11" ht="14.4" x14ac:dyDescent="0.3">
      <c r="A35" s="67"/>
      <c r="C35" s="72">
        <v>2.7</v>
      </c>
      <c r="E35" s="58"/>
      <c r="F35" s="57"/>
    </row>
  </sheetData>
  <sheetProtection algorithmName="SHA-512" hashValue="jv7xcEq1QuSGR9tjlzOjCit8A6WxzqBl0/qwTeWg/R34HdoPSNYhJvwLktaQHnw3X2/Zs7B9UnTaRM/+SY1VmA==" saltValue="rs5vJEpvfZrb1da1zPv8qA==" spinCount="100000" sheet="1" objects="1" scenarios="1" formatColumns="0" formatRows="0"/>
  <mergeCells count="5">
    <mergeCell ref="G6:H6"/>
    <mergeCell ref="J6:K6"/>
    <mergeCell ref="A4:C4"/>
    <mergeCell ref="B6:C6"/>
    <mergeCell ref="E6:F6"/>
  </mergeCells>
  <conditionalFormatting sqref="C34 F34 H34 K34">
    <cfRule type="cellIs" dxfId="1" priority="1" operator="greaterThan">
      <formula>$C$35</formula>
    </cfRule>
    <cfRule type="cellIs" dxfId="0" priority="2" operator="between">
      <formula>2.3</formula>
      <formula>2.7</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E9DF3FE6290840A5A63F47D2592619" ma:contentTypeVersion="3" ma:contentTypeDescription="Een nieuw document maken." ma:contentTypeScope="" ma:versionID="876c49bda827080779464fba7b993fd7">
  <xsd:schema xmlns:xsd="http://www.w3.org/2001/XMLSchema" xmlns:xs="http://www.w3.org/2001/XMLSchema" xmlns:p="http://schemas.microsoft.com/office/2006/metadata/properties" xmlns:ns2="aa4b7a4b-c02a-4d1a-ad46-fc53f092d48f" targetNamespace="http://schemas.microsoft.com/office/2006/metadata/properties" ma:root="true" ma:fieldsID="dcd0e40b8350696cff95179f90201119" ns2:_="">
    <xsd:import namespace="aa4b7a4b-c02a-4d1a-ad46-fc53f092d4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4b7a4b-c02a-4d1a-ad46-fc53f092d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3373A2-1BA0-49B4-B77A-A9A51B9D2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4b7a4b-c02a-4d1a-ad46-fc53f092d4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255CD4-07AD-4D3B-AACB-F95B2B4D46D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675F4FA-BC68-4847-8126-CD425882B790}">
  <ds:schemaRefs>
    <ds:schemaRef ds:uri="http://schemas.microsoft.com/sharepoint/v3/contenttype/forms"/>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invulblad</vt:lpstr>
      <vt:lpstr>Prijzenblad!Afdrukbereik</vt:lpstr>
      <vt:lpstr>UREN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dc:description>
  <cp:lastModifiedBy/>
  <cp:revision/>
  <dcterms:created xsi:type="dcterms:W3CDTF">2014-10-31T15:34:42Z</dcterms:created>
  <dcterms:modified xsi:type="dcterms:W3CDTF">2026-10-06T14:46:43Z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0x01010006E9DF3FE6290840A5A63F47D2592619</vt:lpwstr>
  </property>
</Properties>
</file>