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ijsselgemeentennl.sharepoint.com/sites/CAP-AanbestedingWmoWoningaanpassingen/Gedeelde documenten/General/2. Aanbestedingsdocumenten en bijlagen/"/>
    </mc:Choice>
  </mc:AlternateContent>
  <xr:revisionPtr revIDLastSave="22" documentId="11_506AF02232E919F20DE6A1C452CBAA1EB567851C" xr6:coauthVersionLast="47" xr6:coauthVersionMax="47" xr10:uidLastSave="{92824DF3-495D-493B-94DF-2831C48D16B3}"/>
  <bookViews>
    <workbookView xWindow="-108" yWindow="-108" windowWidth="23256" windowHeight="12456" tabRatio="500" firstSheet="2" activeTab="2" xr2:uid="{00000000-000D-0000-FFFF-FFFF00000000}"/>
  </bookViews>
  <sheets>
    <sheet name="Toelichting" sheetId="1" r:id="rId1"/>
    <sheet name="Perceel 1 Woningaanpassingen" sheetId="2" r:id="rId2"/>
    <sheet name="Perceel 2 Deuraandrijvingen" sheetId="3" r:id="rId3"/>
    <sheet name="Perceel 3 Trapliften en liften" sheetId="4" r:id="rId4"/>
  </sheets>
  <definedNames>
    <definedName name="_xlnm.Print_Titles" localSheetId="1">'Perceel 1 Woningaanpassingen'!$4:$4</definedName>
    <definedName name="_xlnm.Print_Titles" localSheetId="2">'Perceel 2 Deuraandrijvingen'!$4:$4</definedName>
    <definedName name="_xlnm.Print_Titles" localSheetId="3">'Perceel 3 Trapliften en liften'!$4:$4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7" i="4" l="1"/>
  <c r="G46" i="4"/>
  <c r="G39" i="4"/>
  <c r="G38" i="4"/>
  <c r="G37" i="4"/>
  <c r="G36" i="4"/>
  <c r="G35" i="4"/>
  <c r="G40" i="4" s="1"/>
  <c r="G31" i="4"/>
  <c r="G30" i="4"/>
  <c r="G32" i="4" s="1"/>
  <c r="G26" i="4"/>
  <c r="G27" i="4" s="1"/>
  <c r="G22" i="4"/>
  <c r="G23" i="4" s="1"/>
  <c r="G18" i="4"/>
  <c r="G17" i="4"/>
  <c r="G19" i="4" s="1"/>
  <c r="G13" i="4"/>
  <c r="G14" i="4" s="1"/>
  <c r="G9" i="4"/>
  <c r="G8" i="4"/>
  <c r="G7" i="4"/>
  <c r="G6" i="4"/>
  <c r="G10" i="4" s="1"/>
  <c r="G42" i="4" s="1"/>
  <c r="G48" i="3"/>
  <c r="G47" i="3"/>
  <c r="G40" i="3"/>
  <c r="G39" i="3"/>
  <c r="G38" i="3"/>
  <c r="G37" i="3"/>
  <c r="G41" i="3" s="1"/>
  <c r="G33" i="3"/>
  <c r="G32" i="3"/>
  <c r="G34" i="3" s="1"/>
  <c r="G28" i="3"/>
  <c r="G29" i="3" s="1"/>
  <c r="G24" i="3"/>
  <c r="G23" i="3"/>
  <c r="G25" i="3" s="1"/>
  <c r="G19" i="3"/>
  <c r="G18" i="3"/>
  <c r="G17" i="3"/>
  <c r="G20" i="3" s="1"/>
  <c r="G13" i="3"/>
  <c r="G12" i="3"/>
  <c r="G11" i="3"/>
  <c r="G10" i="3"/>
  <c r="G9" i="3"/>
  <c r="G8" i="3"/>
  <c r="G7" i="3"/>
  <c r="G6" i="3"/>
  <c r="G14" i="3" s="1"/>
  <c r="G99" i="2"/>
  <c r="G98" i="2"/>
  <c r="G91" i="2"/>
  <c r="G90" i="2"/>
  <c r="G89" i="2"/>
  <c r="G88" i="2"/>
  <c r="G87" i="2"/>
  <c r="G86" i="2"/>
  <c r="G85" i="2"/>
  <c r="G81" i="2"/>
  <c r="G80" i="2"/>
  <c r="G79" i="2"/>
  <c r="G78" i="2"/>
  <c r="G77" i="2"/>
  <c r="G76" i="2"/>
  <c r="G82" i="2" s="1"/>
  <c r="G72" i="2"/>
  <c r="G71" i="2"/>
  <c r="G73" i="2" s="1"/>
  <c r="G67" i="2"/>
  <c r="G66" i="2"/>
  <c r="G65" i="2"/>
  <c r="G64" i="2"/>
  <c r="G68" i="2" s="1"/>
  <c r="G60" i="2"/>
  <c r="G59" i="2"/>
  <c r="G58" i="2"/>
  <c r="G57" i="2"/>
  <c r="G56" i="2"/>
  <c r="G55" i="2"/>
  <c r="G54" i="2"/>
  <c r="G53" i="2"/>
  <c r="G52" i="2"/>
  <c r="G51" i="2"/>
  <c r="G50" i="2"/>
  <c r="G49" i="2"/>
  <c r="G48" i="2"/>
  <c r="G61" i="2" s="1"/>
  <c r="G44" i="2"/>
  <c r="G43" i="2"/>
  <c r="G42" i="2"/>
  <c r="G41" i="2"/>
  <c r="G40" i="2"/>
  <c r="G39" i="2"/>
  <c r="G38" i="2"/>
  <c r="G37" i="2"/>
  <c r="G36" i="2"/>
  <c r="G35" i="2"/>
  <c r="G45" i="2" s="1"/>
  <c r="G31" i="2"/>
  <c r="G30" i="2"/>
  <c r="G29" i="2"/>
  <c r="G28" i="2"/>
  <c r="G27" i="2"/>
  <c r="G26" i="2"/>
  <c r="G25" i="2"/>
  <c r="G32" i="2" s="1"/>
  <c r="G21" i="2"/>
  <c r="G20" i="2"/>
  <c r="G19" i="2"/>
  <c r="G18" i="2"/>
  <c r="G17" i="2"/>
  <c r="G16" i="2"/>
  <c r="G15" i="2"/>
  <c r="G14" i="2"/>
  <c r="G13" i="2"/>
  <c r="G12" i="2"/>
  <c r="G22" i="2" s="1"/>
  <c r="G8" i="2"/>
  <c r="G7" i="2"/>
  <c r="G6" i="2"/>
  <c r="G9" i="2" s="1"/>
  <c r="G43" i="3" l="1"/>
  <c r="G92" i="2"/>
  <c r="G94" i="2" s="1"/>
</calcChain>
</file>

<file path=xl/sharedStrings.xml><?xml version="1.0" encoding="utf-8"?>
<sst xmlns="http://schemas.openxmlformats.org/spreadsheetml/2006/main" count="500" uniqueCount="282">
  <si>
    <t>Bijlage 2 Prijzenblad</t>
  </si>
  <si>
    <t>Wmo woningaanpassingen 2027 · EU/2026.023</t>
  </si>
  <si>
    <t>gemeente Capelle aan den IJssel</t>
  </si>
  <si>
    <t>Hoe dit blad werkt</t>
  </si>
  <si>
    <t>•</t>
  </si>
  <si>
    <t>Er is een tabblad per perceel. Schrijft u op meer percelen in, dan vult u elk tabblad in dat op u van toepassing is.</t>
  </si>
  <si>
    <t>U vult alleen de gele cellen in: de prijs per eenheid, en waar gevraagd het merk en het model. Bij werk zonder merk, zoals slopen of verwijderen, laat u merk en model leeg. Alle andere cellen zijn vergrendeld. De code van een regel bestaat uit het perceel, de letter van het blok en een volgnummer, bijvoorbeeld P1A01.</t>
  </si>
  <si>
    <t>De aantallen in de kolom Fictief aantal zijn door de gemeente vastgesteld. Zij dienen uitsluitend om inschrijvingen onderling te kunnen vergelijken.</t>
  </si>
  <si>
    <t>U kunt aan die aantallen geen rechten ontlenen. Zij zeggen niets over de aantallen die wij daadwerkelijk zullen afnemen.</t>
  </si>
  <si>
    <t>Het blad rekent zelf het regelbedrag, de subtotalen en de inschrijfsom uit. U hoeft niets op te tellen.</t>
  </si>
  <si>
    <t>De inschrijfsom onderaan het tabblad is de prijs waarmee wij uw inschrijving beoordelen volgens de formule in het aanbestedingsdocument.</t>
  </si>
  <si>
    <t>Alle bedragen zijn exclusief btw en all-in, zoals omschreven in het programma van eisen. De uurtarieven en het opslagpercentage gebruikt u in een offerte (eis 41 en eis 45), op perceel 1 voor reparaties na de garantieperiode (eis 27 en eis 28) en voor het vervangen van onderdelen aan deuraandrijvingen en liften (eis 95). Het jaartarief voor onderhoud dekt de onderhoudsbeurt, de keuring en storingen zonder vervanging van onderdelen (eis 106). Voor werk met een vaste prijs op dit blad rekent u geen uren.</t>
  </si>
  <si>
    <t>Elke woningaanpassing/woonvoorziening levert u werkend en gebruiksklaar op: geïnstalleerd en getest, met instructie aan de Capellenaar en een ondertekend opleverbewijs. Dat zit in uw prijzen (begrip gebruiksklare oplevering en eis 69 van bijlage D).</t>
  </si>
  <si>
    <t>Bij regels met stroom, water of afvoer zit 5 meter leidingwerk vanaf het bestaande aansluitpunt in de prijs, tenzij de regel een andere lengte noemt (eis 142 van bijlage D). Is meer nodig, dan geldt de toeslag per strekkende meter op het tabblad van het perceel.</t>
  </si>
  <si>
    <t>Vul overal een prijs in. Een lege prijscel, een nultarief of een symbolisch bedrag leidt tot terzijdelegging. Bij het opslagpercentage op materiaal mag u 0% invullen. Vul het opslagpercentage in als percentage, bijvoorbeeld 15%. Een lege cel bij Merk of Model of type is geen reden voor terzijdelegging, behalve bij regel P3B01: daar vermeldt u in de kolom Model of type tot welk gebruikersgewicht de zware uitvoering is goedgekeurd (eis 226). Onderaan elk tabblad telt het blad de prijscellen zonder getal en de prijzen van nul; beide tellingen staan op 0 als het blad compleet is.</t>
  </si>
  <si>
    <t>De kolom Verstrekking geeft per woningaanpassing aan of wij die in bruikleen verstrekken en of die herverstrekbaar is, of dat wij die in eigendom verstrekken. Wijkt de beschikking daarvan af, dan geldt de beschikking; wij vermelden de vorm in de opdracht (eis 67 van bijlage D). Het verwijderen van een woningaanpassing in bruikleen vergoeden wij tegen de vaste prijs per soort op het tabblad van het perceel, ook als die naar het depot gaat; het herverstrekkingstarief dekt daarna de reiniging, de opslag en de montage (eis 136). Voor een plateaulift, zweeflift of woonhuislift staat de prijs voor het verwijderen in de offerte (eis 46). Bij verwijderen rekent u naast de prijs per soort één keer per innameopdracht het vaste bedrag per innameopdracht; daarin zit het voorrijden, hoeveel u op dat adres ook verwijdert (eis 136). Een woningaanpassing in eigendom laten wij in de regel niet verwijderen; vragen wij dat toch, dan vergoeden wij dat apart na een opdracht (eis 136). Daarop rust na de garantieperiode geen reparatieverplichting (eis 105). Een plafondlift verstrekken wij in bruikleen; die is herverstrekbaar (P1E13 en P1F03). Wordt een traplift die de opdrachtnemer zelf heeft geplaatst vervangen door een andere traplift van de opdrachtnemer, nieuw of herverstrekt, dan zit het verwijderen van de oude in de prijs van die traplift (eis 234 en 235 van bijlage D). Trapliften die op 31 maart 2027 al bij Capellenaren staan, gaan terug naar de leverancier die ze heeft geplaatst; die verwijdert ze (eis 234).</t>
  </si>
  <si>
    <t>Geen meerprijs kent u voor: een spoedopdracht, de noodoplossing bij een storing uit categorie 1 of 2, en het ophalen van het bestaande depot bij de start op perceel 1 en 2. Die zitten in uw tarieven.</t>
  </si>
  <si>
    <t>Legenda</t>
  </si>
  <si>
    <t>Geel: in te vullen door de inschrijver.</t>
  </si>
  <si>
    <t>Oranje: vastgesteld door de gemeente.</t>
  </si>
  <si>
    <t>Grijs: berekend door het blad. Niet wijzigen.</t>
  </si>
  <si>
    <t>Prijzenblad Perceel 1 Woningaanpassingen</t>
  </si>
  <si>
    <t>EU/2026.023 · gemeente Capelle aan den IJssel · alle bedragen exclusief btw</t>
  </si>
  <si>
    <t>Code</t>
  </si>
  <si>
    <t>Omschrijving</t>
  </si>
  <si>
    <t>Eenheid</t>
  </si>
  <si>
    <t>Verstrekking</t>
  </si>
  <si>
    <t>Fictief aantal</t>
  </si>
  <si>
    <t>Prijs per eenheid</t>
  </si>
  <si>
    <t>Regelbedrag</t>
  </si>
  <si>
    <t>Merk</t>
  </si>
  <si>
    <t>Model of type</t>
  </si>
  <si>
    <t>A. All-in prijzen standaardsituatie: sanitair en toilet</t>
  </si>
  <si>
    <t>P1A01</t>
  </si>
  <si>
    <t>WC/föhnsysteem compleet, geschikt voor mannen en vrouwen, met afstandsbediening, inclusief geaarde wandcontactdoos indien nodig</t>
  </si>
  <si>
    <t>stuk</t>
  </si>
  <si>
    <t>bruikleen, herverstrekbaar</t>
  </si>
  <si>
    <t>P1A02</t>
  </si>
  <si>
    <t>Toilet met vermaler, compleet, geschikt voor afvoer 50 mm, inclusief geaarde wandcontactdoos indien nodig</t>
  </si>
  <si>
    <t>eigendom</t>
  </si>
  <si>
    <t>P1A03</t>
  </si>
  <si>
    <t>Toiletlift, diagonaal, verticaal of een combinatie van beide, inclusief geaarde wandcontactdoos indien nodig</t>
  </si>
  <si>
    <t>Subtotaal A</t>
  </si>
  <si>
    <t>B. All-in prijzen standaardsituatie: beugels en steunpunten</t>
  </si>
  <si>
    <t>P1B01</t>
  </si>
  <si>
    <t>Opklapbare beugel tot en met 90 cm, één prijs ongeacht de maat; de maat staat in de opdracht</t>
  </si>
  <si>
    <t>P1B02</t>
  </si>
  <si>
    <t>Statief ten behoeve van opklapbare beugel</t>
  </si>
  <si>
    <t>P1B03</t>
  </si>
  <si>
    <t>Statief ten behoeve van opklapbare beugel, traploos instelbaar</t>
  </si>
  <si>
    <t>P1B04</t>
  </si>
  <si>
    <t>Hulppoot ten behoeve van opklapbare beugel</t>
  </si>
  <si>
    <t>P1B05</t>
  </si>
  <si>
    <t>Trapspilbeugel</t>
  </si>
  <si>
    <t>P1B06</t>
  </si>
  <si>
    <t>Wastafelbeugel</t>
  </si>
  <si>
    <t>P1B07</t>
  </si>
  <si>
    <t>Wandpapegaai</t>
  </si>
  <si>
    <t>P1B08</t>
  </si>
  <si>
    <t>Plafondpapegaai</t>
  </si>
  <si>
    <t>P1B09</t>
  </si>
  <si>
    <t>Pakpaal zonder beugel</t>
  </si>
  <si>
    <t>P1B10</t>
  </si>
  <si>
    <t>Pakpaal met beugel tot 80 cm, één prijs ongeacht de maat; de maat staat in de opdracht</t>
  </si>
  <si>
    <t>Subtotaal B</t>
  </si>
  <si>
    <t>C. All-in prijzen standaardsituatie: douche en natte cel</t>
  </si>
  <si>
    <t>P1C01</t>
  </si>
  <si>
    <t>Douchezitje opklapbaar, zonder rug- en armleuning</t>
  </si>
  <si>
    <t>P1C02</t>
  </si>
  <si>
    <t>Douchezitje opklapbaar, met rug- en armleuning</t>
  </si>
  <si>
    <t>P1C03</t>
  </si>
  <si>
    <t>Douchezitje opklapbaar op vloerstatief</t>
  </si>
  <si>
    <t>P1C04</t>
  </si>
  <si>
    <t>Losse hulppoot douchezitje</t>
  </si>
  <si>
    <t>P1C05</t>
  </si>
  <si>
    <t>Slopen van bad en maken van een douche op afschot, inclusief alle materialen en zichtbare en onzichtbare werkzaamheden</t>
  </si>
  <si>
    <t>P1C06</t>
  </si>
  <si>
    <t>Slopen van douche en maken van een douche op afschot, inclusief alle materialen en zichtbare en onzichtbare werkzaamheden</t>
  </si>
  <si>
    <t>P1C07</t>
  </si>
  <si>
    <t>Onderrijdbare wastafel, inclusief verwijderen van de bestaande wastafel</t>
  </si>
  <si>
    <t>Subtotaal C</t>
  </si>
  <si>
    <t>D. All-in prijzen standaardsituatie: drempels en toegankelijkheid</t>
  </si>
  <si>
    <t>P1D01</t>
  </si>
  <si>
    <t>Leuning langs hellingbaan, aanloopstrook of trap</t>
  </si>
  <si>
    <t>meter</t>
  </si>
  <si>
    <t>P1D02</t>
  </si>
  <si>
    <t>Verwijderen stofdorpel en aanbrengen van een nieuwe vlakke dorpel, inclusief afwerking van de vloer met plamuren en schilderen; zonder aanhelen van de deur</t>
  </si>
  <si>
    <t>P1D03</t>
  </si>
  <si>
    <t>Hardstenen dorpel verwijderen en nieuwe dorpel aanbrengen, vlak of halfrond en maximaal 2 cm hoog</t>
  </si>
  <si>
    <t>P1D04</t>
  </si>
  <si>
    <t>Inkorten van een deur, inclusief afwerking, bijvoorbeeld na het verhogen van de vloer of het plaatsen van een nieuwe dorpel</t>
  </si>
  <si>
    <t>P1D05</t>
  </si>
  <si>
    <t>Verhogen van straatwerk, ongeacht de hoogte, inclusief opsluitbanden of kantbanden waar nodig, aanvullende tegels of klinkers en zand</t>
  </si>
  <si>
    <t>m2</t>
  </si>
  <si>
    <t>P1D06</t>
  </si>
  <si>
    <t>Kunststof aanloopstrook tot 70 mm hoog</t>
  </si>
  <si>
    <t>P1D07</t>
  </si>
  <si>
    <t>Kunststof aanloopstrook 71 tot 120 mm hoog</t>
  </si>
  <si>
    <t>P1D08</t>
  </si>
  <si>
    <t>Kunststof scheluwstuk</t>
  </si>
  <si>
    <t>P1D09</t>
  </si>
  <si>
    <t>Kunststof galerij-, balustrade- of balkonverhoging inclusief leuning</t>
  </si>
  <si>
    <t>P1D10</t>
  </si>
  <si>
    <t>Tussentrede, steenachtig of houten trede met rubber beplakking</t>
  </si>
  <si>
    <t>Subtotaal D</t>
  </si>
  <si>
    <t>E. All-in prijzen standaardsituatie: deuren en overige woningaanpassingen</t>
  </si>
  <si>
    <t>P1E01</t>
  </si>
  <si>
    <t>Verbreden vrije doorgang in het kozijn, deur en eventueel bovenlicht aangepast, met deugdelijk hangwerk en sluitwerk van dezelfde kwaliteit als het bestaande, geschilderd zoals de bestaande deuren</t>
  </si>
  <si>
    <t>P1E02</t>
  </si>
  <si>
    <t>Verbreden vrije doorgang in het kozijn, uitgevoerd als schuifdeur, met deugdelijk hangwerk en sluitwerk van dezelfde kwaliteit als het bestaande, geschilderd zoals de bestaande deuren</t>
  </si>
  <si>
    <t>P1E03</t>
  </si>
  <si>
    <t>Draairichting van een opdekdeur omkeren: een deur die naar binnen draait, laten draaien naar buiten, of andersom. Inclusief het verplaatsen van de aanslag, het hangwerk en het sluitwerk en het afwerken van het kozijn. De scharnieren blijven aan dezelfde kant; het verhangen van links naar rechts valt hier niet onder.</t>
  </si>
  <si>
    <t>P1E04</t>
  </si>
  <si>
    <t>Draairichting van een stompe deur omkeren: een deur die naar binnen draait, laten draaien naar buiten, of andersom. Inclusief het verplaatsen van de aanslag, het hangwerk en het sluitwerk en het afwerken van het kozijn. De scharnieren blijven aan dezelfde kant; het verhangen van links naar rechts valt hier niet onder.</t>
  </si>
  <si>
    <t>P1E05</t>
  </si>
  <si>
    <t>Geaarde wandcontactdoos inclusief leidingwerk tot 10 meter</t>
  </si>
  <si>
    <t>P1E06</t>
  </si>
  <si>
    <t>Geaarde wandcontactdoos in de algemene ruimte voor een acculader, in een afsluitbaar kastje, inclusief leidingwerk tot 10 meter</t>
  </si>
  <si>
    <t>P1E07</t>
  </si>
  <si>
    <t>Verbruiksmeter (tussenmeter) in het kastje van P1E06, geleverd en aangesloten, ook achteraf te plaatsen</t>
  </si>
  <si>
    <t>P1E08</t>
  </si>
  <si>
    <t>Geaarde wandcontactdoos doorgetrokken vanuit de woning naar de berging, inclusief leidingwerk tot 10 meter</t>
  </si>
  <si>
    <t>P1E09</t>
  </si>
  <si>
    <t>Weerbestendige berging in de tuin voor scootmobiel of elektrische rolstoel, inclusief geaarde wandcontactdoos, met een verharde vloer maximaal 2 cm onder de bovenzijde van de onderdorpel, en een deur met deugdelijk hangwerk en sluitwerk</t>
  </si>
  <si>
    <t>P1E10</t>
  </si>
  <si>
    <t>Onderrijdbaar en nastelbaar keukenblok, geleverd, geplaatst en aangesloten, inclusief het werk dat daaruit volgt. Het keukenblok bestaat ten minste uit: 
- 1 onderkast van 30 of 45 cm met 2 korfladen; 
- 1 onderkast van 60 of 90 cm met 3 korfladen; 
- 2 onderrijdbare elementen (werkvlakken) met laden van 45 of 60 cm; 
- 3 bovenkasten van 30, 45, 60 of 90 cm met scharnieren van 165 graden; 
- een hittebestendig werkblad met waterkering, in hoogte nastelbaar, de hoogte in overleg; 
- een blende van maximaal 10 cm; 
- een uitsparing voor een kookplaat, zonder kookplaat; 
- een geïsoleerde en geïntegreerde enkele spoelbak met rolstoelsifon; 
- een eenhendelmengkraan met lange hendel op een verhoogde ring van 5 cm; 
- en ten minste 2 geaarde wandcontactdozen voor keukenapparatuur</t>
  </si>
  <si>
    <t>P1E11</t>
  </si>
  <si>
    <t>Spreek-luisterverbinding, draadloos</t>
  </si>
  <si>
    <t>P1E12</t>
  </si>
  <si>
    <t>Spreek-luisterverbinding, draadloos, met elektronische deurontgrendeling en de elektrische voorzieningen die daarvoor nodig zijn</t>
  </si>
  <si>
    <t>P1E13</t>
  </si>
  <si>
    <t>Plafondlift standaard: rechte rail tot 3 meter, handmatig te verplaatsen cassette, elektrisch hoog en laag, elektrisch kantelbaar juk en twee tilbanden, inclusief montage aan het plafond, de elektrische aansluiting en alles wat nodig is voor een werkende oplevering</t>
  </si>
  <si>
    <t>Subtotaal E</t>
  </si>
  <si>
    <t>F. Herverstrekkingstarieven</t>
  </si>
  <si>
    <t>P1F01</t>
  </si>
  <si>
    <t>Herverstrekking WC/föhnsysteem of toiletlift (P1A01 en P1A03), inclusief reiniging, opslag en montage</t>
  </si>
  <si>
    <t>P1F02</t>
  </si>
  <si>
    <t>Herverstrekking aanloopstrook of scheluwstuk, inclusief reiniging, opslag en montage</t>
  </si>
  <si>
    <t>P1F03</t>
  </si>
  <si>
    <t>Herverstrekking plafondlift, alle modellen, inclusief reiniging, opslag en opnieuw plaatsen, met een rail tot 8 meter</t>
  </si>
  <si>
    <t>P1F04</t>
  </si>
  <si>
    <t>Herverstrekking verhoging van galerij, balustrade of balkon, inclusief reiniging, opslag en montage</t>
  </si>
  <si>
    <t>Subtotaal F</t>
  </si>
  <si>
    <t>G. Toeslagen: gesloten lijst</t>
  </si>
  <si>
    <t>P1G01</t>
  </si>
  <si>
    <t>Elektra per strekkende meter boven de lengte die in de prijs zit</t>
  </si>
  <si>
    <t>P1G02</t>
  </si>
  <si>
    <t>Water- of afvoerleiding per strekkende meter boven de eerste 5 meter</t>
  </si>
  <si>
    <t>Subtotaal G</t>
  </si>
  <si>
    <t>H. Onderhoud plafondlift en verwijderen van bruikleenvoorzieningen</t>
  </si>
  <si>
    <t>P1H01</t>
  </si>
  <si>
    <t>Jaartarief preventief onderhoud per plafondlift, nieuw of herverstrekt (na de garantieperiode) of uit het bestaande bestand: onderhoudsbeurt, wettelijk voorgeschreven keuring en storingen zonder vervanging van onderdelen (eis 103, 104 en 106); het vervangen van onderdelen gaat op uurtarief en materiaal (eis 95)</t>
  </si>
  <si>
    <t>per jaar</t>
  </si>
  <si>
    <t>P1H02</t>
  </si>
  <si>
    <t>Verwijderen van een plafondlift, ongeacht het model (P1E13, een afwijkende plafondlift of uit het bestaande bestand), inclusief afvoer of transport naar het depot en het kleine herstelwerk (eis 134 en 136); het voorrijden zit in P1H06</t>
  </si>
  <si>
    <t>P1H03</t>
  </si>
  <si>
    <t>Verwijderen van een WC/föhnsysteem of toiletlift (P1A01 en P1A03), inclusief afvoer of transport naar het depot, het veilig afwerken van de aansluitingen en het kleine herstelwerk (eis 134 en 136); het voorrijden zit in P1H06</t>
  </si>
  <si>
    <t>P1H04</t>
  </si>
  <si>
    <t>Verwijderen van een aanloopstrook of scheluwstuk (P1D06 tot en met P1D08), per stuk, inclusief afvoer of transport naar het depot; het voorrijden zit in P1H06</t>
  </si>
  <si>
    <t>P1H05</t>
  </si>
  <si>
    <t>Verwijderen van een verhoging van galerij, balustrade of balkon (P1D09), ongeacht de oppervlakte, inclusief afvoer of transport naar het depot en het kleine herstelwerk (eis 134 en 136); het voorrijden zit in P1H06</t>
  </si>
  <si>
    <t>P1H06</t>
  </si>
  <si>
    <t>Vast bedrag per innameopdracht, één keer per adres, ongeacht het aantal en de soort woningaanpassingen die daar worden verwijderd; daarin zit het voorrijden (eis 136)</t>
  </si>
  <si>
    <t>Subtotaal H</t>
  </si>
  <si>
    <t>I. Uurtarieven, opslag en inmeten</t>
  </si>
  <si>
    <t>P1I01</t>
  </si>
  <si>
    <t>Uurtarief liftmonteur, voor een offerte voor een afwijkende plafondlift (eis 45) en voor het vervangen van onderdelen aan plafondliften (eis 95)</t>
  </si>
  <si>
    <t>uur</t>
  </si>
  <si>
    <t>P1I02</t>
  </si>
  <si>
    <t>Uurtarief timmerman of aannemer, voor offertes (eis 41) en voor reparaties na de garantieperiode (eis 27 en 28)</t>
  </si>
  <si>
    <t>P1I03</t>
  </si>
  <si>
    <t>Uurtarief loodgieter, voor offertes (eis 41) en voor reparaties na de garantieperiode (eis 27 en 28)</t>
  </si>
  <si>
    <t>P1I04</t>
  </si>
  <si>
    <t>Uurtarief elektromonteur, voor offertes (eis 41) en voor reparaties na de garantieperiode (eis 27 en 28)</t>
  </si>
  <si>
    <t>P1I05</t>
  </si>
  <si>
    <t>Uurtarief tegelzetter of stukadoor, voor offertes (eis 41) en voor reparaties na de garantieperiode (eis 27 en 28)</t>
  </si>
  <si>
    <t>P1I06</t>
  </si>
  <si>
    <t>Opslagpercentage op de inkoopprijs van materiaal bij offertes en reparaties, eis 41 (vul een percentage in; het fictief aantal is het materiaalbedrag in euro)</t>
  </si>
  <si>
    <t>% over materiaal</t>
  </si>
  <si>
    <t>P1I07</t>
  </si>
  <si>
    <t>Inmeetvergoeding bij annulering door de gemeente na goedkeuring van de offerte of na de opdrachtbevestiging (eis 49)</t>
  </si>
  <si>
    <t>keer</t>
  </si>
  <si>
    <t>Subtotaal I</t>
  </si>
  <si>
    <t>INSCHRIJFSOM PERCEEL 1 WONINGAANPASSINGEN (exclusief btw)</t>
  </si>
  <si>
    <t>Dit bedrag is de inschrijfsom uit het aanbestedingsdocument, paragraaf 4.4. Het blad berekent het zelf; u hoeft hier niets in te vullen.</t>
  </si>
  <si>
    <t>Controle: nog in te vullen prijzen, leeg of geen getal (moet 0 zijn)</t>
  </si>
  <si>
    <t>Controle: prijzen van nul, zonder het opslagpercentage (moet 0 zijn)</t>
  </si>
  <si>
    <t>Gegevens inschrijver</t>
  </si>
  <si>
    <t>Naam inschrijver</t>
  </si>
  <si>
    <t>Vestigingsplaats</t>
  </si>
  <si>
    <t>KvK-nummer</t>
  </si>
  <si>
    <t>Naam tekenbevoegde</t>
  </si>
  <si>
    <t>Functie tekenbevoegde</t>
  </si>
  <si>
    <t>Datum</t>
  </si>
  <si>
    <t>Verklaring</t>
  </si>
  <si>
    <t>Door ondertekening van dit prijzenblad verklaart de inschrijver bereid en in staat te zijn de opdracht voor het betreffende perceel uit te voeren tegen de hierin opgenomen prijzen en tarieven, en conform het aanbestedingsdocument, het programma van eisen, de concept raamovereenkomst en de nota’s van inlichtingen. Alle bedragen zijn all-in en exclusief btw. De inschrijver brengt buiten de hier opgegeven prijzen en de toeslagen uit de gesloten lijst geen kosten in rekening.</t>
  </si>
  <si>
    <t>Handtekening</t>
  </si>
  <si>
    <t>Prijzenblad Perceel 2 Deuraandrijvingen</t>
  </si>
  <si>
    <t>A. All-in prijzen standaardsituatie</t>
  </si>
  <si>
    <t>P2A01</t>
  </si>
  <si>
    <t>Deuraandrijving binnendeur, bediening met twee slagknoppen</t>
  </si>
  <si>
    <t>P2A02</t>
  </si>
  <si>
    <t>Deuraandrijving buitendeur, bediening met twee slagknoppen</t>
  </si>
  <si>
    <t>P2A03</t>
  </si>
  <si>
    <t>Deuraandrijving buitendeur, slagknop binnen en sleutelbediende schakelaar buiten; de deur blijft voor andere bewoners op de gangbare manier te openen</t>
  </si>
  <si>
    <t>P2A04</t>
  </si>
  <si>
    <t>Elektrisch bedienbaar maken van het slot van de centrale toegangsdeur; de deur blijft voor andere bewoners op de gangbare manier te openen</t>
  </si>
  <si>
    <t>P2A05</t>
  </si>
  <si>
    <t>Handzender met ontvanger, geleverd, gekoppeld en werkend opgeleverd, bij plaatsing van een deuraandrijving of achteraf</t>
  </si>
  <si>
    <t>P2A06</t>
  </si>
  <si>
    <t>Extra of vervangende handzender zonder ontvanger, gekoppeld aan de bestaande ontvanger en werkend opgeleverd</t>
  </si>
  <si>
    <t>P2A07</t>
  </si>
  <si>
    <t>Extra slagknop of elleboogschakelaar achteraf, geleverd en geplaatst, inclusief het geschikt maken van de bestaande aandrijving</t>
  </si>
  <si>
    <t>bruikleen, niet herverstrekbaar</t>
  </si>
  <si>
    <t>P2A08</t>
  </si>
  <si>
    <t>Sleutelschakelaar achteraf, geleverd en gekoppeld, inclusief het geschikt maken van de bestaande aandrijving</t>
  </si>
  <si>
    <t>B. Herverstrekkingstarieven</t>
  </si>
  <si>
    <t>P2B01</t>
  </si>
  <si>
    <t>Herverstrekking deuraandrijving binnendeur, inclusief reiniging, opslag en montage</t>
  </si>
  <si>
    <t>P2B02</t>
  </si>
  <si>
    <t>Herverstrekking deuraandrijving buitendeur, inclusief reiniging, opslag en montage</t>
  </si>
  <si>
    <t>P2B03</t>
  </si>
  <si>
    <t>Herverstrekking handzender, inclusief reiniging, opslag en opnieuw koppelen</t>
  </si>
  <si>
    <t>C. Toeslagen: gesloten lijst</t>
  </si>
  <si>
    <t>P2C01</t>
  </si>
  <si>
    <t>Elektra per strekkende meter boven de eerste 5 meter</t>
  </si>
  <si>
    <t>P2C02</t>
  </si>
  <si>
    <t>Extra slagknop of sleutelschakelaar bij plaatsing van een deuraandrijving, naast de bedieningspunten die bij de regel van die deuraandrijving horen (eis 20 en 21); niet voor een handzender (P2A05)</t>
  </si>
  <si>
    <t>D. Onderhoud</t>
  </si>
  <si>
    <t>P2D01</t>
  </si>
  <si>
    <t>Jaartarief preventief onderhoud per deuraandrijving, nieuw (na de garantieperiode) of uit het bestaande bestand: onderhoudsbeurt, keuring NEN-EN 16005 met de bijbehorende administratie en storingen zonder vervanging van onderdelen (eis 95 en 106); het vervangen van onderdelen gaat op uurtarief en materiaal (eis 95)</t>
  </si>
  <si>
    <t>E. Verwijderen van deuraandrijvingen</t>
  </si>
  <si>
    <t>P2E01</t>
  </si>
  <si>
    <t>Verwijderen van een deuraandrijving, ongeacht het type, met de bijbehorende bedieningspunten, inclusief afvoer of transport naar het depot, het veilig afwerken van de elektra en het kleine herstelwerk (eis 134 en 136); het voorrijden zit in P2E02</t>
  </si>
  <si>
    <t>P2E02</t>
  </si>
  <si>
    <t>Vast bedrag per innameopdracht, één keer per adres, ongeacht het aantal deuraandrijvingen dat daar wordt verwijderd; daarin zit het voorrijden (eis 136)</t>
  </si>
  <si>
    <t>F. Uurtarieven, opslag en inmeten</t>
  </si>
  <si>
    <t>P2F01</t>
  </si>
  <si>
    <t>Uurtarief monteur, voor offertes (eis 41) en voor het vervangen van onderdelen (eis 95)</t>
  </si>
  <si>
    <t>P2F02</t>
  </si>
  <si>
    <t>Uurtarief elektromonteur, voor offertes (eis 41) en voor het vervangen van onderdelen (eis 95)</t>
  </si>
  <si>
    <t>P2F03</t>
  </si>
  <si>
    <t>P2F04</t>
  </si>
  <si>
    <t>INSCHRIJFSOM PERCEEL 2 DEURAANDRIJVINGEN (exclusief btw)</t>
  </si>
  <si>
    <t>Prijzenblad Perceel 3 Trapliften en overige liften</t>
  </si>
  <si>
    <t>A. All-in prijzen trapliften: in de woning, standaardsituatie volgens eis 226 en 230 van bijlage D; de muurzijde is het uitgangspunt, de spilzijde alleen na akkoord van de gemeente (eis 227)</t>
  </si>
  <si>
    <t>P3A01</t>
  </si>
  <si>
    <t>Traplift rechte trap (type 1), zo nodig met uitloop boven en/of beneden</t>
  </si>
  <si>
    <t>P3A02</t>
  </si>
  <si>
    <t>Traplift trap met één bocht, muurzijde (type 2), zo nodig met uitloop boven en/of beneden</t>
  </si>
  <si>
    <t>P3A03</t>
  </si>
  <si>
    <t>Traplift trap met twee of meer bochten, muurzijde (type 3), zo nodig met uitloop boven en/of beneden</t>
  </si>
  <si>
    <t>P3A04</t>
  </si>
  <si>
    <t>Traplift aan de spilzijde, ongeacht het aantal bochten (type 4; alleen na akkoord van de gemeente, eis 227), zo nodig met uitloop boven en/of beneden</t>
  </si>
  <si>
    <t>B. Meerprijs trapliften</t>
  </si>
  <si>
    <t>P3B01</t>
  </si>
  <si>
    <t>Meerprijs zware uitvoering voor een gebruikersgewicht boven 125 kilo. Vermeld in de kolom Model of type tot welk gebruikersgewicht die uitvoering is goedgekeurd</t>
  </si>
  <si>
    <t>C. Herverstrekkingstarieven</t>
  </si>
  <si>
    <t>P3C01</t>
  </si>
  <si>
    <t>Herverstrekking traplift rechte trap, inclusief reiniging, opslag en montage; bij vervanging van een eigen traplift ook het verwijderen van de oude (eis 235)</t>
  </si>
  <si>
    <t>P3C02</t>
  </si>
  <si>
    <t>Herverstrekking traplift met bocht, inclusief reiniging, opslag, aanpassen van de bestaande rail en montage; bij vervanging van een eigen traplift ook het verwijderen van de oude (eis 235)</t>
  </si>
  <si>
    <t>D. Toeslagen: gesloten lijst</t>
  </si>
  <si>
    <t>P3D01</t>
  </si>
  <si>
    <t>E. Onderhoud</t>
  </si>
  <si>
    <t>P3E01</t>
  </si>
  <si>
    <t>Jaartarief preventief onderhoud per traplift die de opdrachtnemer zelf heeft geplaatst, na de garantieperiode: onderhoudsbeurt, keuring en storingen zonder vervanging van onderdelen (eis 93 en 106); het vervangen van onderdelen gaat op uurtarief en materiaal (eis 95)</t>
  </si>
  <si>
    <t>F. Verwijderen van trapliften</t>
  </si>
  <si>
    <t>P3F01</t>
  </si>
  <si>
    <t>Verwijderen van een traplift die de opdrachtnemer zelf heeft geplaatst of herverstrekt, inclusief afvoer of transport naar het depot, het veilig maken van de elektrische installatie en het kleine herstelwerk (eis 134, 136, 138 en 234); niet bij vervanging door een andere traplift van de opdrachtnemer, nieuw of herverstrekt (eis 235); het voorrijden zit in P3F02</t>
  </si>
  <si>
    <t>P3F02</t>
  </si>
  <si>
    <t>Vast bedrag per innameopdracht, één keer per adres; daarin zit het voorrijden (eis 136)</t>
  </si>
  <si>
    <t>G. Uurtarieven, opslag en inmeten</t>
  </si>
  <si>
    <t>P3G01</t>
  </si>
  <si>
    <t>Uurtarief liftmonteur, voor een offerte (eis 45) en voor het vervangen van onderdelen (eis 95)</t>
  </si>
  <si>
    <t>P3G02</t>
  </si>
  <si>
    <t>P3G03</t>
  </si>
  <si>
    <t>Uurtarief timmerman of aannemer</t>
  </si>
  <si>
    <t>P3G04</t>
  </si>
  <si>
    <t>P3G05</t>
  </si>
  <si>
    <t>Inmeetvergoeding bij annulering door de gemeente na goedkeuring van de offerte of na de opdrachtbevestiging (eis 49), of als plaatsing niet kan vanwege het Bbl (eis 19 en eis 225)</t>
  </si>
  <si>
    <t>INSCHRIJFSOM PERCEEL 3 TRAPLIFTEN EN OVERIGE LIFTEN (exclusief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</si>
</sst>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0"/>
    <numFmt numFmtId="165" formatCode="0.0%"/>
  </numFmts>
  <fonts count="11" x14ac:knownFonts="1">
    <font>
      <sz val="11"/>
      <color theme="1"/>
      <name val="Calibri"/>
      <family val="2"/>
      <charset val="1"/>
    </font>
    <font>
      <b/>
      <sz val="18"/>
      <color rgb="FF1F4E79"/>
      <name val="Arial"/>
      <charset val="1"/>
    </font>
    <font>
      <sz val="11"/>
      <color rgb="FF595959"/>
      <name val="Arial"/>
      <charset val="1"/>
    </font>
    <font>
      <sz val="10"/>
      <color rgb="FF595959"/>
      <name val="Arial"/>
      <charset val="1"/>
    </font>
    <font>
      <b/>
      <sz val="12"/>
      <color rgb="FF1F4E79"/>
      <name val="Arial"/>
      <charset val="1"/>
    </font>
    <font>
      <sz val="10"/>
      <color rgb="FF000000"/>
      <name val="Arial"/>
      <charset val="1"/>
    </font>
    <font>
      <b/>
      <sz val="10"/>
      <color rgb="FF000000"/>
      <name val="Arial"/>
      <charset val="1"/>
    </font>
    <font>
      <b/>
      <sz val="14"/>
      <color rgb="FF1F4E79"/>
      <name val="Arial"/>
      <charset val="1"/>
    </font>
    <font>
      <sz val="9"/>
      <color rgb="FF595959"/>
      <name val="Arial"/>
      <charset val="1"/>
    </font>
    <font>
      <b/>
      <sz val="10"/>
      <color rgb="FF1F4E79"/>
      <name val="Arial"/>
      <charset val="1"/>
    </font>
    <font>
      <sz val="10"/>
      <color rgb="FF000000"/>
      <name val="Arial"/>
      <family val="2"/>
    </font>
  </fonts>
  <fills count="6">
    <fill>
      <patternFill patternType="none"/>
    </fill>
    <fill>
      <patternFill patternType="gray125"/>
    </fill>
    <fill>
      <patternFill patternType="solid">
        <fgColor rgb="FFFFF2CC"/>
        <bgColor rgb="FFFCE4D6"/>
      </patternFill>
    </fill>
    <fill>
      <patternFill patternType="solid">
        <fgColor rgb="FFFCE4D6"/>
        <bgColor rgb="FFFFF2CC"/>
      </patternFill>
    </fill>
    <fill>
      <patternFill patternType="solid">
        <fgColor rgb="FFF2F2F2"/>
        <bgColor rgb="FFE8EFF6"/>
      </patternFill>
    </fill>
    <fill>
      <patternFill patternType="solid">
        <fgColor rgb="FFE8EFF6"/>
        <bgColor rgb="FFF2F2F2"/>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style="double">
        <color rgb="FF1F4E79"/>
      </top>
      <bottom style="double">
        <color rgb="FF1F4E79"/>
      </bottom>
      <diagonal/>
    </border>
    <border>
      <left style="thin">
        <color rgb="FFBFBFBF"/>
      </left>
      <right/>
      <top/>
      <bottom/>
      <diagonal/>
    </border>
  </borders>
  <cellStyleXfs count="1">
    <xf numFmtId="0" fontId="0" fillId="0" borderId="0"/>
  </cellStyleXfs>
  <cellXfs count="34">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top"/>
    </xf>
    <xf numFmtId="0" fontId="5" fillId="0" borderId="0" xfId="0" applyFont="1" applyAlignment="1">
      <alignment vertical="top" wrapText="1"/>
    </xf>
    <xf numFmtId="0" fontId="0" fillId="2" borderId="1" xfId="0" applyFill="1" applyBorder="1"/>
    <xf numFmtId="0" fontId="0" fillId="3" borderId="1" xfId="0" applyFill="1" applyBorder="1"/>
    <xf numFmtId="0" fontId="0" fillId="4" borderId="1" xfId="0" applyFill="1" applyBorder="1"/>
    <xf numFmtId="0" fontId="5" fillId="2" borderId="1" xfId="0" applyFont="1" applyFill="1" applyBorder="1" applyProtection="1">
      <protection locked="0"/>
    </xf>
    <xf numFmtId="164" fontId="5" fillId="4" borderId="1" xfId="0" applyNumberFormat="1" applyFont="1" applyFill="1" applyBorder="1"/>
    <xf numFmtId="0" fontId="7" fillId="0" borderId="0" xfId="0" applyFont="1"/>
    <xf numFmtId="0" fontId="8" fillId="0" borderId="0" xfId="0" applyFont="1"/>
    <xf numFmtId="0" fontId="9" fillId="5" borderId="1" xfId="0" applyFont="1" applyFill="1" applyBorder="1" applyAlignment="1">
      <alignment vertical="center" wrapText="1"/>
    </xf>
    <xf numFmtId="0" fontId="6" fillId="4" borderId="1" xfId="0" applyFont="1" applyFill="1" applyBorder="1"/>
    <xf numFmtId="0" fontId="5" fillId="0" borderId="1" xfId="0" applyFont="1" applyBorder="1"/>
    <xf numFmtId="0" fontId="5" fillId="0" borderId="1" xfId="0" applyFont="1" applyBorder="1" applyAlignment="1">
      <alignment vertical="top" wrapText="1"/>
    </xf>
    <xf numFmtId="0" fontId="5" fillId="3" borderId="1" xfId="0" applyFont="1" applyFill="1" applyBorder="1"/>
    <xf numFmtId="3" fontId="5" fillId="3" borderId="1" xfId="0" applyNumberFormat="1" applyFont="1" applyFill="1" applyBorder="1"/>
    <xf numFmtId="164" fontId="5" fillId="2" borderId="1" xfId="0" applyNumberFormat="1" applyFont="1" applyFill="1" applyBorder="1" applyProtection="1">
      <protection locked="0"/>
    </xf>
    <xf numFmtId="164" fontId="6" fillId="4" borderId="1" xfId="0" applyNumberFormat="1" applyFont="1" applyFill="1" applyBorder="1"/>
    <xf numFmtId="0" fontId="5" fillId="4" borderId="1" xfId="0" applyFont="1" applyFill="1" applyBorder="1"/>
    <xf numFmtId="164" fontId="5" fillId="3" borderId="1" xfId="0" applyNumberFormat="1" applyFont="1" applyFill="1" applyBorder="1"/>
    <xf numFmtId="165" fontId="5" fillId="2" borderId="1" xfId="0" applyNumberFormat="1" applyFont="1" applyFill="1" applyBorder="1" applyProtection="1">
      <protection locked="0"/>
    </xf>
    <xf numFmtId="0" fontId="0" fillId="0" borderId="2" xfId="0" applyBorder="1"/>
    <xf numFmtId="0" fontId="4" fillId="0" borderId="2" xfId="0" applyFont="1" applyBorder="1"/>
    <xf numFmtId="164" fontId="4" fillId="0" borderId="2" xfId="0" applyNumberFormat="1" applyFont="1" applyBorder="1"/>
    <xf numFmtId="0" fontId="10" fillId="0" borderId="1" xfId="0" applyFont="1" applyBorder="1" applyAlignment="1">
      <alignment vertical="top" wrapText="1"/>
    </xf>
    <xf numFmtId="0" fontId="0" fillId="2" borderId="0" xfId="0" applyFill="1" applyAlignment="1" applyProtection="1">
      <alignment horizontal="center"/>
      <protection locked="0"/>
    </xf>
    <xf numFmtId="0" fontId="0" fillId="0" borderId="0" xfId="0" applyProtection="1">
      <protection locked="0"/>
    </xf>
    <xf numFmtId="0" fontId="5" fillId="2" borderId="3" xfId="0" applyFont="1" applyFill="1" applyBorder="1" applyAlignment="1" applyProtection="1">
      <alignment horizontal="left"/>
      <protection locked="0"/>
    </xf>
    <xf numFmtId="0" fontId="5" fillId="0" borderId="0" xfId="0" applyFont="1" applyAlignment="1">
      <alignment horizontal="left" vertical="top" wrapText="1"/>
    </xf>
    <xf numFmtId="0" fontId="0" fillId="0" borderId="0" xfId="0"/>
  </cellXfs>
  <cellStyles count="1">
    <cellStyle name="Standaard"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8EFF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E4D6"/>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22"/>
  <sheetViews>
    <sheetView topLeftCell="A15" zoomScaleNormal="100" workbookViewId="0">
      <selection activeCell="C16" sqref="C16"/>
    </sheetView>
  </sheetViews>
  <sheetFormatPr defaultColWidth="8.6640625" defaultRowHeight="14.4" x14ac:dyDescent="0.3"/>
  <cols>
    <col min="1" max="1" width="4" customWidth="1"/>
    <col min="2" max="2" width="30" customWidth="1"/>
    <col min="3" max="3" width="135" customWidth="1"/>
    <col min="4" max="6" width="16" customWidth="1"/>
  </cols>
  <sheetData>
    <row r="1" spans="2:3" ht="21.75" customHeight="1" x14ac:dyDescent="0.3">
      <c r="B1" s="1" t="s">
        <v>0</v>
      </c>
    </row>
    <row r="2" spans="2:3" ht="15" customHeight="1" x14ac:dyDescent="0.3">
      <c r="B2" s="2" t="s">
        <v>1</v>
      </c>
    </row>
    <row r="3" spans="2:3" ht="15" customHeight="1" x14ac:dyDescent="0.3">
      <c r="B3" s="3" t="s">
        <v>2</v>
      </c>
    </row>
    <row r="5" spans="2:3" ht="15" customHeight="1" x14ac:dyDescent="0.3">
      <c r="B5" s="4" t="s">
        <v>3</v>
      </c>
    </row>
    <row r="6" spans="2:3" x14ac:dyDescent="0.3">
      <c r="B6" s="5" t="s">
        <v>4</v>
      </c>
      <c r="C6" s="6" t="s">
        <v>5</v>
      </c>
    </row>
    <row r="7" spans="2:3" ht="25.5" customHeight="1" x14ac:dyDescent="0.3">
      <c r="B7" s="5" t="s">
        <v>4</v>
      </c>
      <c r="C7" s="6" t="s">
        <v>6</v>
      </c>
    </row>
    <row r="8" spans="2:3" x14ac:dyDescent="0.3">
      <c r="B8" s="5" t="s">
        <v>4</v>
      </c>
      <c r="C8" s="6" t="s">
        <v>7</v>
      </c>
    </row>
    <row r="9" spans="2:3" x14ac:dyDescent="0.3">
      <c r="B9" s="5" t="s">
        <v>4</v>
      </c>
      <c r="C9" s="6" t="s">
        <v>8</v>
      </c>
    </row>
    <row r="10" spans="2:3" x14ac:dyDescent="0.3">
      <c r="B10" s="5" t="s">
        <v>4</v>
      </c>
      <c r="C10" s="6" t="s">
        <v>9</v>
      </c>
    </row>
    <row r="11" spans="2:3" x14ac:dyDescent="0.3">
      <c r="B11" s="5" t="s">
        <v>4</v>
      </c>
      <c r="C11" s="6" t="s">
        <v>10</v>
      </c>
    </row>
    <row r="12" spans="2:3" ht="51" customHeight="1" x14ac:dyDescent="0.3">
      <c r="B12" s="5" t="s">
        <v>4</v>
      </c>
      <c r="C12" s="6" t="s">
        <v>11</v>
      </c>
    </row>
    <row r="13" spans="2:3" ht="25.5" customHeight="1" x14ac:dyDescent="0.3">
      <c r="B13" s="5" t="s">
        <v>4</v>
      </c>
      <c r="C13" s="6" t="s">
        <v>12</v>
      </c>
    </row>
    <row r="14" spans="2:3" ht="25.5" customHeight="1" x14ac:dyDescent="0.3">
      <c r="B14" s="5" t="s">
        <v>4</v>
      </c>
      <c r="C14" s="6" t="s">
        <v>13</v>
      </c>
    </row>
    <row r="15" spans="2:3" ht="69" customHeight="1" x14ac:dyDescent="0.3">
      <c r="B15" s="5" t="s">
        <v>4</v>
      </c>
      <c r="C15" s="6" t="s">
        <v>14</v>
      </c>
    </row>
    <row r="16" spans="2:3" ht="173.1" customHeight="1" x14ac:dyDescent="0.3">
      <c r="B16" s="5" t="s">
        <v>4</v>
      </c>
      <c r="C16" s="6" t="s">
        <v>15</v>
      </c>
    </row>
    <row r="17" spans="2:3" ht="25.5" customHeight="1" x14ac:dyDescent="0.3">
      <c r="B17" s="5" t="s">
        <v>4</v>
      </c>
      <c r="C17" s="6" t="s">
        <v>16</v>
      </c>
    </row>
    <row r="19" spans="2:3" ht="15.75" customHeight="1" x14ac:dyDescent="0.3">
      <c r="B19" s="4" t="s">
        <v>17</v>
      </c>
    </row>
    <row r="20" spans="2:3" x14ac:dyDescent="0.3">
      <c r="B20" s="7"/>
      <c r="C20" s="5" t="s">
        <v>18</v>
      </c>
    </row>
    <row r="21" spans="2:3" x14ac:dyDescent="0.3">
      <c r="B21" s="8"/>
      <c r="C21" s="5" t="s">
        <v>19</v>
      </c>
    </row>
    <row r="22" spans="2:3" x14ac:dyDescent="0.3">
      <c r="B22" s="9"/>
      <c r="C22" s="5" t="s">
        <v>20</v>
      </c>
    </row>
  </sheetData>
  <sheetProtection sheet="1"/>
  <pageMargins left="0.4" right="0.4" top="0.5" bottom="0.5" header="0.511811023622047" footer="0.5"/>
  <pageSetup fitToHeight="0" orientation="landscape" horizontalDpi="300" verticalDpi="300"/>
  <headerFooter>
    <oddFooter>&amp;LToelichting&amp;R&amp;P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16"/>
  <sheetViews>
    <sheetView zoomScaleNormal="100" workbookViewId="0">
      <pane ySplit="4" topLeftCell="A76" activePane="bottomLeft" state="frozen"/>
      <selection pane="bottomLeft" activeCell="B79" sqref="B79"/>
    </sheetView>
  </sheetViews>
  <sheetFormatPr defaultColWidth="8.6640625" defaultRowHeight="14.4" x14ac:dyDescent="0.3"/>
  <cols>
    <col min="1" max="1" width="11" customWidth="1"/>
    <col min="2" max="2" width="72.44140625" customWidth="1"/>
    <col min="3" max="3" width="13" customWidth="1"/>
    <col min="4" max="4" width="27" customWidth="1"/>
    <col min="5" max="5" width="13" customWidth="1"/>
    <col min="6" max="6" width="14" customWidth="1"/>
    <col min="7" max="7" width="15" customWidth="1"/>
    <col min="8" max="9" width="16" customWidth="1"/>
  </cols>
  <sheetData>
    <row r="1" spans="1:9" ht="17.25" customHeight="1" x14ac:dyDescent="0.3">
      <c r="A1" s="12" t="s">
        <v>21</v>
      </c>
    </row>
    <row r="2" spans="1:9" ht="15" customHeight="1" x14ac:dyDescent="0.3">
      <c r="A2" s="13" t="s">
        <v>22</v>
      </c>
    </row>
    <row r="4" spans="1:9" ht="30" customHeight="1" x14ac:dyDescent="0.3">
      <c r="A4" s="14" t="s">
        <v>23</v>
      </c>
      <c r="B4" s="14" t="s">
        <v>24</v>
      </c>
      <c r="C4" s="14" t="s">
        <v>25</v>
      </c>
      <c r="D4" s="14" t="s">
        <v>26</v>
      </c>
      <c r="E4" s="14" t="s">
        <v>27</v>
      </c>
      <c r="F4" s="14" t="s">
        <v>28</v>
      </c>
      <c r="G4" s="14" t="s">
        <v>29</v>
      </c>
      <c r="H4" s="14" t="s">
        <v>30</v>
      </c>
      <c r="I4" s="14" t="s">
        <v>31</v>
      </c>
    </row>
    <row r="5" spans="1:9" ht="15" customHeight="1" x14ac:dyDescent="0.3">
      <c r="A5" s="15" t="s">
        <v>32</v>
      </c>
      <c r="B5" s="9"/>
      <c r="C5" s="9"/>
      <c r="D5" s="9"/>
      <c r="E5" s="9"/>
      <c r="F5" s="9"/>
      <c r="G5" s="9"/>
      <c r="H5" s="9"/>
      <c r="I5" s="9"/>
    </row>
    <row r="6" spans="1:9" ht="43.65" customHeight="1" x14ac:dyDescent="0.3">
      <c r="A6" s="16" t="s">
        <v>33</v>
      </c>
      <c r="B6" s="17" t="s">
        <v>34</v>
      </c>
      <c r="C6" s="16" t="s">
        <v>35</v>
      </c>
      <c r="D6" s="18" t="s">
        <v>36</v>
      </c>
      <c r="E6" s="19">
        <v>8</v>
      </c>
      <c r="F6" s="20"/>
      <c r="G6" s="11">
        <f>IF(ISNUMBER(F6),E6*F6,0)</f>
        <v>0</v>
      </c>
      <c r="H6" s="10"/>
      <c r="I6" s="10"/>
    </row>
    <row r="7" spans="1:9" ht="29.85" customHeight="1" x14ac:dyDescent="0.3">
      <c r="A7" s="16" t="s">
        <v>37</v>
      </c>
      <c r="B7" s="17" t="s">
        <v>38</v>
      </c>
      <c r="C7" s="16" t="s">
        <v>35</v>
      </c>
      <c r="D7" s="18" t="s">
        <v>39</v>
      </c>
      <c r="E7" s="19">
        <v>1</v>
      </c>
      <c r="F7" s="20"/>
      <c r="G7" s="11">
        <f>IF(ISNUMBER(F7),E7*F7,0)</f>
        <v>0</v>
      </c>
      <c r="H7" s="10"/>
      <c r="I7" s="10"/>
    </row>
    <row r="8" spans="1:9" ht="29.85" customHeight="1" x14ac:dyDescent="0.3">
      <c r="A8" s="16" t="s">
        <v>40</v>
      </c>
      <c r="B8" s="17" t="s">
        <v>41</v>
      </c>
      <c r="C8" s="16" t="s">
        <v>35</v>
      </c>
      <c r="D8" s="18" t="s">
        <v>36</v>
      </c>
      <c r="E8" s="19">
        <v>1</v>
      </c>
      <c r="F8" s="20"/>
      <c r="G8" s="11">
        <f>IF(ISNUMBER(F8),E8*F8,0)</f>
        <v>0</v>
      </c>
      <c r="H8" s="10"/>
      <c r="I8" s="10"/>
    </row>
    <row r="9" spans="1:9" ht="15.9" customHeight="1" x14ac:dyDescent="0.3">
      <c r="A9" s="9"/>
      <c r="B9" s="15" t="s">
        <v>42</v>
      </c>
      <c r="C9" s="9"/>
      <c r="D9" s="9"/>
      <c r="E9" s="9"/>
      <c r="F9" s="9"/>
      <c r="G9" s="21">
        <f>SUM(G6:G8)</f>
        <v>0</v>
      </c>
      <c r="H9" s="9"/>
      <c r="I9" s="9"/>
    </row>
    <row r="11" spans="1:9" ht="15" customHeight="1" x14ac:dyDescent="0.3">
      <c r="A11" s="15" t="s">
        <v>43</v>
      </c>
      <c r="B11" s="9"/>
      <c r="C11" s="9"/>
      <c r="D11" s="9"/>
      <c r="E11" s="9"/>
      <c r="F11" s="9"/>
      <c r="G11" s="9"/>
      <c r="H11" s="9"/>
      <c r="I11" s="9"/>
    </row>
    <row r="12" spans="1:9" ht="29.85" customHeight="1" x14ac:dyDescent="0.3">
      <c r="A12" s="16" t="s">
        <v>44</v>
      </c>
      <c r="B12" s="17" t="s">
        <v>45</v>
      </c>
      <c r="C12" s="16" t="s">
        <v>35</v>
      </c>
      <c r="D12" s="18" t="s">
        <v>39</v>
      </c>
      <c r="E12" s="19">
        <v>4</v>
      </c>
      <c r="F12" s="20"/>
      <c r="G12" s="11">
        <f t="shared" ref="G12:G21" si="0">IF(ISNUMBER(F12),E12*F12,0)</f>
        <v>0</v>
      </c>
      <c r="H12" s="10"/>
      <c r="I12" s="10"/>
    </row>
    <row r="13" spans="1:9" ht="15.9" customHeight="1" x14ac:dyDescent="0.3">
      <c r="A13" s="16" t="s">
        <v>46</v>
      </c>
      <c r="B13" s="17" t="s">
        <v>47</v>
      </c>
      <c r="C13" s="16" t="s">
        <v>35</v>
      </c>
      <c r="D13" s="18" t="s">
        <v>39</v>
      </c>
      <c r="E13" s="19">
        <v>1</v>
      </c>
      <c r="F13" s="20"/>
      <c r="G13" s="11">
        <f t="shared" si="0"/>
        <v>0</v>
      </c>
      <c r="H13" s="10"/>
      <c r="I13" s="10"/>
    </row>
    <row r="14" spans="1:9" ht="29.85" customHeight="1" x14ac:dyDescent="0.3">
      <c r="A14" s="16" t="s">
        <v>48</v>
      </c>
      <c r="B14" s="17" t="s">
        <v>49</v>
      </c>
      <c r="C14" s="16" t="s">
        <v>35</v>
      </c>
      <c r="D14" s="18" t="s">
        <v>39</v>
      </c>
      <c r="E14" s="19">
        <v>1</v>
      </c>
      <c r="F14" s="20"/>
      <c r="G14" s="11">
        <f t="shared" si="0"/>
        <v>0</v>
      </c>
      <c r="H14" s="10"/>
      <c r="I14" s="10"/>
    </row>
    <row r="15" spans="1:9" ht="15.9" customHeight="1" x14ac:dyDescent="0.3">
      <c r="A15" s="16" t="s">
        <v>50</v>
      </c>
      <c r="B15" s="17" t="s">
        <v>51</v>
      </c>
      <c r="C15" s="16" t="s">
        <v>35</v>
      </c>
      <c r="D15" s="18" t="s">
        <v>39</v>
      </c>
      <c r="E15" s="19">
        <v>1</v>
      </c>
      <c r="F15" s="20"/>
      <c r="G15" s="11">
        <f t="shared" si="0"/>
        <v>0</v>
      </c>
      <c r="H15" s="10"/>
      <c r="I15" s="10"/>
    </row>
    <row r="16" spans="1:9" ht="15.9" customHeight="1" x14ac:dyDescent="0.3">
      <c r="A16" s="16" t="s">
        <v>52</v>
      </c>
      <c r="B16" s="17" t="s">
        <v>53</v>
      </c>
      <c r="C16" s="16" t="s">
        <v>35</v>
      </c>
      <c r="D16" s="18" t="s">
        <v>39</v>
      </c>
      <c r="E16" s="19">
        <v>1</v>
      </c>
      <c r="F16" s="20"/>
      <c r="G16" s="11">
        <f t="shared" si="0"/>
        <v>0</v>
      </c>
      <c r="H16" s="10"/>
      <c r="I16" s="10"/>
    </row>
    <row r="17" spans="1:9" ht="15.9" customHeight="1" x14ac:dyDescent="0.3">
      <c r="A17" s="16" t="s">
        <v>54</v>
      </c>
      <c r="B17" s="17" t="s">
        <v>55</v>
      </c>
      <c r="C17" s="16" t="s">
        <v>35</v>
      </c>
      <c r="D17" s="18" t="s">
        <v>39</v>
      </c>
      <c r="E17" s="19">
        <v>1</v>
      </c>
      <c r="F17" s="20"/>
      <c r="G17" s="11">
        <f t="shared" si="0"/>
        <v>0</v>
      </c>
      <c r="H17" s="10"/>
      <c r="I17" s="10"/>
    </row>
    <row r="18" spans="1:9" ht="15.9" customHeight="1" x14ac:dyDescent="0.3">
      <c r="A18" s="16" t="s">
        <v>56</v>
      </c>
      <c r="B18" s="17" t="s">
        <v>57</v>
      </c>
      <c r="C18" s="16" t="s">
        <v>35</v>
      </c>
      <c r="D18" s="18" t="s">
        <v>39</v>
      </c>
      <c r="E18" s="19">
        <v>1</v>
      </c>
      <c r="F18" s="20"/>
      <c r="G18" s="11">
        <f t="shared" si="0"/>
        <v>0</v>
      </c>
      <c r="H18" s="10"/>
      <c r="I18" s="10"/>
    </row>
    <row r="19" spans="1:9" ht="15.9" customHeight="1" x14ac:dyDescent="0.3">
      <c r="A19" s="16" t="s">
        <v>58</v>
      </c>
      <c r="B19" s="17" t="s">
        <v>59</v>
      </c>
      <c r="C19" s="16" t="s">
        <v>35</v>
      </c>
      <c r="D19" s="18" t="s">
        <v>39</v>
      </c>
      <c r="E19" s="19">
        <v>1</v>
      </c>
      <c r="F19" s="20"/>
      <c r="G19" s="11">
        <f t="shared" si="0"/>
        <v>0</v>
      </c>
      <c r="H19" s="10"/>
      <c r="I19" s="10"/>
    </row>
    <row r="20" spans="1:9" ht="15.9" customHeight="1" x14ac:dyDescent="0.3">
      <c r="A20" s="16" t="s">
        <v>60</v>
      </c>
      <c r="B20" s="17" t="s">
        <v>61</v>
      </c>
      <c r="C20" s="16" t="s">
        <v>35</v>
      </c>
      <c r="D20" s="18" t="s">
        <v>39</v>
      </c>
      <c r="E20" s="19">
        <v>1</v>
      </c>
      <c r="F20" s="20"/>
      <c r="G20" s="11">
        <f t="shared" si="0"/>
        <v>0</v>
      </c>
      <c r="H20" s="10"/>
      <c r="I20" s="10"/>
    </row>
    <row r="21" spans="1:9" ht="29.85" customHeight="1" x14ac:dyDescent="0.3">
      <c r="A21" s="16" t="s">
        <v>62</v>
      </c>
      <c r="B21" s="17" t="s">
        <v>63</v>
      </c>
      <c r="C21" s="16" t="s">
        <v>35</v>
      </c>
      <c r="D21" s="18" t="s">
        <v>39</v>
      </c>
      <c r="E21" s="19">
        <v>1</v>
      </c>
      <c r="F21" s="20"/>
      <c r="G21" s="11">
        <f t="shared" si="0"/>
        <v>0</v>
      </c>
      <c r="H21" s="10"/>
      <c r="I21" s="10"/>
    </row>
    <row r="22" spans="1:9" ht="15.9" customHeight="1" x14ac:dyDescent="0.3">
      <c r="A22" s="9"/>
      <c r="B22" s="15" t="s">
        <v>64</v>
      </c>
      <c r="C22" s="9"/>
      <c r="D22" s="9"/>
      <c r="E22" s="9"/>
      <c r="F22" s="9"/>
      <c r="G22" s="21">
        <f>SUM(G12:G21)</f>
        <v>0</v>
      </c>
      <c r="H22" s="9"/>
      <c r="I22" s="9"/>
    </row>
    <row r="24" spans="1:9" ht="15" customHeight="1" x14ac:dyDescent="0.3">
      <c r="A24" s="15" t="s">
        <v>65</v>
      </c>
      <c r="B24" s="9"/>
      <c r="C24" s="9"/>
      <c r="D24" s="9"/>
      <c r="E24" s="9"/>
      <c r="F24" s="9"/>
      <c r="G24" s="9"/>
      <c r="H24" s="9"/>
      <c r="I24" s="9"/>
    </row>
    <row r="25" spans="1:9" ht="15.9" customHeight="1" x14ac:dyDescent="0.3">
      <c r="A25" s="16" t="s">
        <v>66</v>
      </c>
      <c r="B25" s="17" t="s">
        <v>67</v>
      </c>
      <c r="C25" s="16" t="s">
        <v>35</v>
      </c>
      <c r="D25" s="18" t="s">
        <v>39</v>
      </c>
      <c r="E25" s="19">
        <v>2</v>
      </c>
      <c r="F25" s="20"/>
      <c r="G25" s="11">
        <f t="shared" ref="G25:G31" si="1">IF(ISNUMBER(F25),E25*F25,0)</f>
        <v>0</v>
      </c>
      <c r="H25" s="10"/>
      <c r="I25" s="10"/>
    </row>
    <row r="26" spans="1:9" ht="15.9" customHeight="1" x14ac:dyDescent="0.3">
      <c r="A26" s="16" t="s">
        <v>68</v>
      </c>
      <c r="B26" s="17" t="s">
        <v>69</v>
      </c>
      <c r="C26" s="16" t="s">
        <v>35</v>
      </c>
      <c r="D26" s="18" t="s">
        <v>39</v>
      </c>
      <c r="E26" s="19">
        <v>3</v>
      </c>
      <c r="F26" s="20"/>
      <c r="G26" s="11">
        <f t="shared" si="1"/>
        <v>0</v>
      </c>
      <c r="H26" s="10"/>
      <c r="I26" s="10"/>
    </row>
    <row r="27" spans="1:9" ht="15.9" customHeight="1" x14ac:dyDescent="0.3">
      <c r="A27" s="16" t="s">
        <v>70</v>
      </c>
      <c r="B27" s="17" t="s">
        <v>71</v>
      </c>
      <c r="C27" s="16" t="s">
        <v>35</v>
      </c>
      <c r="D27" s="18" t="s">
        <v>39</v>
      </c>
      <c r="E27" s="19">
        <v>1</v>
      </c>
      <c r="F27" s="20"/>
      <c r="G27" s="11">
        <f t="shared" si="1"/>
        <v>0</v>
      </c>
      <c r="H27" s="10"/>
      <c r="I27" s="10"/>
    </row>
    <row r="28" spans="1:9" ht="15.9" customHeight="1" x14ac:dyDescent="0.3">
      <c r="A28" s="16" t="s">
        <v>72</v>
      </c>
      <c r="B28" s="17" t="s">
        <v>73</v>
      </c>
      <c r="C28" s="16" t="s">
        <v>35</v>
      </c>
      <c r="D28" s="18" t="s">
        <v>39</v>
      </c>
      <c r="E28" s="19">
        <v>1</v>
      </c>
      <c r="F28" s="20"/>
      <c r="G28" s="11">
        <f t="shared" si="1"/>
        <v>0</v>
      </c>
      <c r="H28" s="10"/>
      <c r="I28" s="10"/>
    </row>
    <row r="29" spans="1:9" ht="29.85" customHeight="1" x14ac:dyDescent="0.3">
      <c r="A29" s="16" t="s">
        <v>74</v>
      </c>
      <c r="B29" s="17" t="s">
        <v>75</v>
      </c>
      <c r="C29" s="16" t="s">
        <v>35</v>
      </c>
      <c r="D29" s="18" t="s">
        <v>39</v>
      </c>
      <c r="E29" s="19">
        <v>4</v>
      </c>
      <c r="F29" s="20"/>
      <c r="G29" s="11">
        <f t="shared" si="1"/>
        <v>0</v>
      </c>
      <c r="H29" s="10"/>
      <c r="I29" s="10"/>
    </row>
    <row r="30" spans="1:9" ht="43.65" customHeight="1" x14ac:dyDescent="0.3">
      <c r="A30" s="16" t="s">
        <v>76</v>
      </c>
      <c r="B30" s="17" t="s">
        <v>77</v>
      </c>
      <c r="C30" s="16" t="s">
        <v>35</v>
      </c>
      <c r="D30" s="18" t="s">
        <v>39</v>
      </c>
      <c r="E30" s="19">
        <v>1</v>
      </c>
      <c r="F30" s="20"/>
      <c r="G30" s="11">
        <f t="shared" si="1"/>
        <v>0</v>
      </c>
      <c r="H30" s="10"/>
      <c r="I30" s="10"/>
    </row>
    <row r="31" spans="1:9" ht="29.85" customHeight="1" x14ac:dyDescent="0.3">
      <c r="A31" s="16" t="s">
        <v>78</v>
      </c>
      <c r="B31" s="17" t="s">
        <v>79</v>
      </c>
      <c r="C31" s="16" t="s">
        <v>35</v>
      </c>
      <c r="D31" s="18" t="s">
        <v>39</v>
      </c>
      <c r="E31" s="19">
        <v>1</v>
      </c>
      <c r="F31" s="20"/>
      <c r="G31" s="11">
        <f t="shared" si="1"/>
        <v>0</v>
      </c>
      <c r="H31" s="10"/>
      <c r="I31" s="10"/>
    </row>
    <row r="32" spans="1:9" ht="15.9" customHeight="1" x14ac:dyDescent="0.3">
      <c r="A32" s="9"/>
      <c r="B32" s="15" t="s">
        <v>80</v>
      </c>
      <c r="C32" s="9"/>
      <c r="D32" s="9"/>
      <c r="E32" s="9"/>
      <c r="F32" s="9"/>
      <c r="G32" s="21">
        <f>SUM(G25:G31)</f>
        <v>0</v>
      </c>
      <c r="H32" s="9"/>
      <c r="I32" s="9"/>
    </row>
    <row r="34" spans="1:9" ht="15" customHeight="1" x14ac:dyDescent="0.3">
      <c r="A34" s="15" t="s">
        <v>81</v>
      </c>
      <c r="B34" s="9"/>
      <c r="C34" s="9"/>
      <c r="D34" s="9"/>
      <c r="E34" s="9"/>
      <c r="F34" s="9"/>
      <c r="G34" s="9"/>
      <c r="H34" s="9"/>
      <c r="I34" s="9"/>
    </row>
    <row r="35" spans="1:9" ht="15.9" customHeight="1" x14ac:dyDescent="0.3">
      <c r="A35" s="16" t="s">
        <v>82</v>
      </c>
      <c r="B35" s="17" t="s">
        <v>83</v>
      </c>
      <c r="C35" s="16" t="s">
        <v>84</v>
      </c>
      <c r="D35" s="18" t="s">
        <v>39</v>
      </c>
      <c r="E35" s="19">
        <v>32</v>
      </c>
      <c r="F35" s="20"/>
      <c r="G35" s="11">
        <f t="shared" ref="G35:G44" si="2">IF(ISNUMBER(F35),E35*F35,0)</f>
        <v>0</v>
      </c>
      <c r="H35" s="22"/>
      <c r="I35" s="22"/>
    </row>
    <row r="36" spans="1:9" ht="43.65" customHeight="1" x14ac:dyDescent="0.3">
      <c r="A36" s="16" t="s">
        <v>85</v>
      </c>
      <c r="B36" s="17" t="s">
        <v>86</v>
      </c>
      <c r="C36" s="16" t="s">
        <v>35</v>
      </c>
      <c r="D36" s="18" t="s">
        <v>39</v>
      </c>
      <c r="E36" s="19">
        <v>7</v>
      </c>
      <c r="F36" s="20"/>
      <c r="G36" s="11">
        <f t="shared" si="2"/>
        <v>0</v>
      </c>
      <c r="H36" s="10"/>
      <c r="I36" s="10"/>
    </row>
    <row r="37" spans="1:9" ht="29.85" customHeight="1" x14ac:dyDescent="0.3">
      <c r="A37" s="16" t="s">
        <v>87</v>
      </c>
      <c r="B37" s="17" t="s">
        <v>88</v>
      </c>
      <c r="C37" s="16" t="s">
        <v>35</v>
      </c>
      <c r="D37" s="18" t="s">
        <v>39</v>
      </c>
      <c r="E37" s="19">
        <v>6</v>
      </c>
      <c r="F37" s="20"/>
      <c r="G37" s="11">
        <f t="shared" si="2"/>
        <v>0</v>
      </c>
      <c r="H37" s="10"/>
      <c r="I37" s="10"/>
    </row>
    <row r="38" spans="1:9" ht="43.65" customHeight="1" x14ac:dyDescent="0.3">
      <c r="A38" s="16" t="s">
        <v>89</v>
      </c>
      <c r="B38" s="17" t="s">
        <v>90</v>
      </c>
      <c r="C38" s="16" t="s">
        <v>35</v>
      </c>
      <c r="D38" s="18" t="s">
        <v>39</v>
      </c>
      <c r="E38" s="19">
        <v>3</v>
      </c>
      <c r="F38" s="20"/>
      <c r="G38" s="11">
        <f t="shared" si="2"/>
        <v>0</v>
      </c>
      <c r="H38" s="10"/>
      <c r="I38" s="10"/>
    </row>
    <row r="39" spans="1:9" ht="43.65" customHeight="1" x14ac:dyDescent="0.3">
      <c r="A39" s="16" t="s">
        <v>91</v>
      </c>
      <c r="B39" s="17" t="s">
        <v>92</v>
      </c>
      <c r="C39" s="16" t="s">
        <v>93</v>
      </c>
      <c r="D39" s="18" t="s">
        <v>39</v>
      </c>
      <c r="E39" s="19">
        <v>250</v>
      </c>
      <c r="F39" s="20"/>
      <c r="G39" s="11">
        <f t="shared" si="2"/>
        <v>0</v>
      </c>
      <c r="H39" s="22"/>
      <c r="I39" s="22"/>
    </row>
    <row r="40" spans="1:9" ht="15.9" customHeight="1" x14ac:dyDescent="0.3">
      <c r="A40" s="16" t="s">
        <v>94</v>
      </c>
      <c r="B40" s="17" t="s">
        <v>95</v>
      </c>
      <c r="C40" s="16" t="s">
        <v>35</v>
      </c>
      <c r="D40" s="18" t="s">
        <v>36</v>
      </c>
      <c r="E40" s="19">
        <v>15</v>
      </c>
      <c r="F40" s="20"/>
      <c r="G40" s="11">
        <f t="shared" si="2"/>
        <v>0</v>
      </c>
      <c r="H40" s="10"/>
      <c r="I40" s="10"/>
    </row>
    <row r="41" spans="1:9" ht="15.9" customHeight="1" x14ac:dyDescent="0.3">
      <c r="A41" s="16" t="s">
        <v>96</v>
      </c>
      <c r="B41" s="17" t="s">
        <v>97</v>
      </c>
      <c r="C41" s="16" t="s">
        <v>35</v>
      </c>
      <c r="D41" s="18" t="s">
        <v>36</v>
      </c>
      <c r="E41" s="19">
        <v>8</v>
      </c>
      <c r="F41" s="20"/>
      <c r="G41" s="11">
        <f t="shared" si="2"/>
        <v>0</v>
      </c>
      <c r="H41" s="10"/>
      <c r="I41" s="10"/>
    </row>
    <row r="42" spans="1:9" ht="15.9" customHeight="1" x14ac:dyDescent="0.3">
      <c r="A42" s="16" t="s">
        <v>98</v>
      </c>
      <c r="B42" s="17" t="s">
        <v>99</v>
      </c>
      <c r="C42" s="16" t="s">
        <v>35</v>
      </c>
      <c r="D42" s="18" t="s">
        <v>36</v>
      </c>
      <c r="E42" s="19">
        <v>10</v>
      </c>
      <c r="F42" s="20"/>
      <c r="G42" s="11">
        <f t="shared" si="2"/>
        <v>0</v>
      </c>
      <c r="H42" s="10"/>
      <c r="I42" s="10"/>
    </row>
    <row r="43" spans="1:9" ht="29.85" customHeight="1" x14ac:dyDescent="0.3">
      <c r="A43" s="16" t="s">
        <v>100</v>
      </c>
      <c r="B43" s="17" t="s">
        <v>101</v>
      </c>
      <c r="C43" s="16" t="s">
        <v>93</v>
      </c>
      <c r="D43" s="18" t="s">
        <v>36</v>
      </c>
      <c r="E43" s="19">
        <v>6</v>
      </c>
      <c r="F43" s="20"/>
      <c r="G43" s="11">
        <f t="shared" si="2"/>
        <v>0</v>
      </c>
      <c r="H43" s="22"/>
      <c r="I43" s="22"/>
    </row>
    <row r="44" spans="1:9" ht="29.85" customHeight="1" x14ac:dyDescent="0.3">
      <c r="A44" s="16" t="s">
        <v>102</v>
      </c>
      <c r="B44" s="17" t="s">
        <v>103</v>
      </c>
      <c r="C44" s="16" t="s">
        <v>35</v>
      </c>
      <c r="D44" s="18" t="s">
        <v>39</v>
      </c>
      <c r="E44" s="19">
        <v>2</v>
      </c>
      <c r="F44" s="20"/>
      <c r="G44" s="11">
        <f t="shared" si="2"/>
        <v>0</v>
      </c>
      <c r="H44" s="10"/>
      <c r="I44" s="10"/>
    </row>
    <row r="45" spans="1:9" ht="15.9" customHeight="1" x14ac:dyDescent="0.3">
      <c r="A45" s="9"/>
      <c r="B45" s="15" t="s">
        <v>104</v>
      </c>
      <c r="C45" s="9"/>
      <c r="D45" s="9"/>
      <c r="E45" s="9"/>
      <c r="F45" s="9"/>
      <c r="G45" s="21">
        <f>SUM(G35:G44)</f>
        <v>0</v>
      </c>
      <c r="H45" s="9"/>
      <c r="I45" s="9"/>
    </row>
    <row r="47" spans="1:9" ht="15" customHeight="1" x14ac:dyDescent="0.3">
      <c r="A47" s="15" t="s">
        <v>105</v>
      </c>
      <c r="B47" s="9"/>
      <c r="C47" s="9"/>
      <c r="D47" s="9"/>
      <c r="E47" s="9"/>
      <c r="F47" s="9"/>
      <c r="G47" s="9"/>
      <c r="H47" s="9"/>
      <c r="I47" s="9"/>
    </row>
    <row r="48" spans="1:9" ht="57.6" customHeight="1" x14ac:dyDescent="0.3">
      <c r="A48" s="16" t="s">
        <v>106</v>
      </c>
      <c r="B48" s="28" t="s">
        <v>107</v>
      </c>
      <c r="C48" s="16" t="s">
        <v>35</v>
      </c>
      <c r="D48" s="18" t="s">
        <v>39</v>
      </c>
      <c r="E48" s="19">
        <v>2</v>
      </c>
      <c r="F48" s="20"/>
      <c r="G48" s="11">
        <f t="shared" ref="G48:G60" si="3">IF(ISNUMBER(F48),E48*F48,0)</f>
        <v>0</v>
      </c>
      <c r="H48" s="10"/>
      <c r="I48" s="10"/>
    </row>
    <row r="49" spans="1:9" ht="57.6" customHeight="1" x14ac:dyDescent="0.3">
      <c r="A49" s="16" t="s">
        <v>108</v>
      </c>
      <c r="B49" s="17" t="s">
        <v>109</v>
      </c>
      <c r="C49" s="16" t="s">
        <v>35</v>
      </c>
      <c r="D49" s="18" t="s">
        <v>39</v>
      </c>
      <c r="E49" s="19">
        <v>1</v>
      </c>
      <c r="F49" s="20"/>
      <c r="G49" s="11">
        <f t="shared" si="3"/>
        <v>0</v>
      </c>
      <c r="H49" s="10"/>
      <c r="I49" s="10"/>
    </row>
    <row r="50" spans="1:9" ht="71.400000000000006" customHeight="1" x14ac:dyDescent="0.3">
      <c r="A50" s="16" t="s">
        <v>110</v>
      </c>
      <c r="B50" s="17" t="s">
        <v>111</v>
      </c>
      <c r="C50" s="16" t="s">
        <v>35</v>
      </c>
      <c r="D50" s="18" t="s">
        <v>39</v>
      </c>
      <c r="E50" s="19">
        <v>2</v>
      </c>
      <c r="F50" s="20"/>
      <c r="G50" s="11">
        <f t="shared" si="3"/>
        <v>0</v>
      </c>
      <c r="H50" s="10"/>
      <c r="I50" s="10"/>
    </row>
    <row r="51" spans="1:9" ht="71.400000000000006" customHeight="1" x14ac:dyDescent="0.3">
      <c r="A51" s="16" t="s">
        <v>112</v>
      </c>
      <c r="B51" s="17" t="s">
        <v>113</v>
      </c>
      <c r="C51" s="16" t="s">
        <v>35</v>
      </c>
      <c r="D51" s="18" t="s">
        <v>39</v>
      </c>
      <c r="E51" s="19">
        <v>1</v>
      </c>
      <c r="F51" s="20"/>
      <c r="G51" s="11">
        <f t="shared" si="3"/>
        <v>0</v>
      </c>
      <c r="H51" s="10"/>
      <c r="I51" s="10"/>
    </row>
    <row r="52" spans="1:9" ht="29.85" customHeight="1" x14ac:dyDescent="0.3">
      <c r="A52" s="16" t="s">
        <v>114</v>
      </c>
      <c r="B52" s="17" t="s">
        <v>115</v>
      </c>
      <c r="C52" s="16" t="s">
        <v>35</v>
      </c>
      <c r="D52" s="18" t="s">
        <v>39</v>
      </c>
      <c r="E52" s="19">
        <v>5</v>
      </c>
      <c r="F52" s="20"/>
      <c r="G52" s="11">
        <f t="shared" si="3"/>
        <v>0</v>
      </c>
      <c r="H52" s="10"/>
      <c r="I52" s="10"/>
    </row>
    <row r="53" spans="1:9" ht="43.65" customHeight="1" x14ac:dyDescent="0.3">
      <c r="A53" s="16" t="s">
        <v>116</v>
      </c>
      <c r="B53" s="17" t="s">
        <v>117</v>
      </c>
      <c r="C53" s="16" t="s">
        <v>35</v>
      </c>
      <c r="D53" s="18" t="s">
        <v>39</v>
      </c>
      <c r="E53" s="19">
        <v>1</v>
      </c>
      <c r="F53" s="20"/>
      <c r="G53" s="11">
        <f t="shared" si="3"/>
        <v>0</v>
      </c>
      <c r="H53" s="10"/>
      <c r="I53" s="10"/>
    </row>
    <row r="54" spans="1:9" ht="29.85" customHeight="1" x14ac:dyDescent="0.3">
      <c r="A54" s="16" t="s">
        <v>118</v>
      </c>
      <c r="B54" s="17" t="s">
        <v>119</v>
      </c>
      <c r="C54" s="16" t="s">
        <v>35</v>
      </c>
      <c r="D54" s="18" t="s">
        <v>39</v>
      </c>
      <c r="E54" s="19">
        <v>1</v>
      </c>
      <c r="F54" s="20"/>
      <c r="G54" s="11">
        <f t="shared" si="3"/>
        <v>0</v>
      </c>
      <c r="H54" s="10"/>
      <c r="I54" s="10"/>
    </row>
    <row r="55" spans="1:9" ht="43.65" customHeight="1" x14ac:dyDescent="0.3">
      <c r="A55" s="16" t="s">
        <v>120</v>
      </c>
      <c r="B55" s="17" t="s">
        <v>121</v>
      </c>
      <c r="C55" s="16" t="s">
        <v>35</v>
      </c>
      <c r="D55" s="18" t="s">
        <v>39</v>
      </c>
      <c r="E55" s="19">
        <v>1</v>
      </c>
      <c r="F55" s="20"/>
      <c r="G55" s="11">
        <f t="shared" si="3"/>
        <v>0</v>
      </c>
      <c r="H55" s="10"/>
      <c r="I55" s="10"/>
    </row>
    <row r="56" spans="1:9" ht="71.400000000000006" customHeight="1" x14ac:dyDescent="0.3">
      <c r="A56" s="16" t="s">
        <v>122</v>
      </c>
      <c r="B56" s="17" t="s">
        <v>123</v>
      </c>
      <c r="C56" s="16" t="s">
        <v>35</v>
      </c>
      <c r="D56" s="18" t="s">
        <v>39</v>
      </c>
      <c r="E56" s="19">
        <v>1</v>
      </c>
      <c r="F56" s="20"/>
      <c r="G56" s="11">
        <f t="shared" si="3"/>
        <v>0</v>
      </c>
      <c r="H56" s="10"/>
      <c r="I56" s="10"/>
    </row>
    <row r="57" spans="1:9" ht="200.1" customHeight="1" x14ac:dyDescent="0.3">
      <c r="A57" s="16" t="s">
        <v>124</v>
      </c>
      <c r="B57" s="17" t="s">
        <v>125</v>
      </c>
      <c r="C57" s="16" t="s">
        <v>35</v>
      </c>
      <c r="D57" s="18" t="s">
        <v>39</v>
      </c>
      <c r="E57" s="19">
        <v>1</v>
      </c>
      <c r="F57" s="20"/>
      <c r="G57" s="11">
        <f t="shared" si="3"/>
        <v>0</v>
      </c>
      <c r="H57" s="10"/>
      <c r="I57" s="10"/>
    </row>
    <row r="58" spans="1:9" ht="15.9" customHeight="1" x14ac:dyDescent="0.3">
      <c r="A58" s="16" t="s">
        <v>126</v>
      </c>
      <c r="B58" s="17" t="s">
        <v>127</v>
      </c>
      <c r="C58" s="16" t="s">
        <v>35</v>
      </c>
      <c r="D58" s="18" t="s">
        <v>39</v>
      </c>
      <c r="E58" s="19">
        <v>1</v>
      </c>
      <c r="F58" s="20"/>
      <c r="G58" s="11">
        <f t="shared" si="3"/>
        <v>0</v>
      </c>
      <c r="H58" s="10"/>
      <c r="I58" s="10"/>
    </row>
    <row r="59" spans="1:9" ht="43.65" customHeight="1" x14ac:dyDescent="0.3">
      <c r="A59" s="16" t="s">
        <v>128</v>
      </c>
      <c r="B59" s="17" t="s">
        <v>129</v>
      </c>
      <c r="C59" s="16" t="s">
        <v>35</v>
      </c>
      <c r="D59" s="18" t="s">
        <v>39</v>
      </c>
      <c r="E59" s="19">
        <v>1</v>
      </c>
      <c r="F59" s="20"/>
      <c r="G59" s="11">
        <f t="shared" si="3"/>
        <v>0</v>
      </c>
      <c r="H59" s="10"/>
      <c r="I59" s="10"/>
    </row>
    <row r="60" spans="1:9" ht="71.400000000000006" customHeight="1" x14ac:dyDescent="0.3">
      <c r="A60" s="16" t="s">
        <v>130</v>
      </c>
      <c r="B60" s="17" t="s">
        <v>131</v>
      </c>
      <c r="C60" s="16" t="s">
        <v>35</v>
      </c>
      <c r="D60" s="18" t="s">
        <v>36</v>
      </c>
      <c r="E60" s="19">
        <v>4</v>
      </c>
      <c r="F60" s="20"/>
      <c r="G60" s="11">
        <f t="shared" si="3"/>
        <v>0</v>
      </c>
      <c r="H60" s="10"/>
      <c r="I60" s="10"/>
    </row>
    <row r="61" spans="1:9" ht="15.9" customHeight="1" x14ac:dyDescent="0.3">
      <c r="A61" s="9"/>
      <c r="B61" s="15" t="s">
        <v>132</v>
      </c>
      <c r="C61" s="9"/>
      <c r="D61" s="9"/>
      <c r="E61" s="9"/>
      <c r="F61" s="9"/>
      <c r="G61" s="21">
        <f>SUM(G48:G60)</f>
        <v>0</v>
      </c>
      <c r="H61" s="9"/>
      <c r="I61" s="9"/>
    </row>
    <row r="63" spans="1:9" ht="15" customHeight="1" x14ac:dyDescent="0.3">
      <c r="A63" s="15" t="s">
        <v>133</v>
      </c>
      <c r="B63" s="9"/>
      <c r="C63" s="9"/>
      <c r="D63" s="9"/>
      <c r="E63" s="9"/>
      <c r="F63" s="9"/>
      <c r="G63" s="9"/>
      <c r="H63" s="9"/>
      <c r="I63" s="9"/>
    </row>
    <row r="64" spans="1:9" ht="25.5" customHeight="1" x14ac:dyDescent="0.3">
      <c r="A64" s="16" t="s">
        <v>134</v>
      </c>
      <c r="B64" s="17" t="s">
        <v>135</v>
      </c>
      <c r="C64" s="16" t="s">
        <v>35</v>
      </c>
      <c r="D64" s="22"/>
      <c r="E64" s="19">
        <v>2</v>
      </c>
      <c r="F64" s="20"/>
      <c r="G64" s="11">
        <f>IF(ISNUMBER(F64),E64*F64,0)</f>
        <v>0</v>
      </c>
      <c r="H64" s="22"/>
      <c r="I64" s="22"/>
    </row>
    <row r="65" spans="1:9" ht="25.5" customHeight="1" x14ac:dyDescent="0.3">
      <c r="A65" s="16" t="s">
        <v>136</v>
      </c>
      <c r="B65" s="17" t="s">
        <v>137</v>
      </c>
      <c r="C65" s="16" t="s">
        <v>35</v>
      </c>
      <c r="D65" s="22"/>
      <c r="E65" s="19">
        <v>8</v>
      </c>
      <c r="F65" s="20"/>
      <c r="G65" s="11">
        <f>IF(ISNUMBER(F65),E65*F65,0)</f>
        <v>0</v>
      </c>
      <c r="H65" s="22"/>
      <c r="I65" s="22"/>
    </row>
    <row r="66" spans="1:9" ht="25.5" customHeight="1" x14ac:dyDescent="0.3">
      <c r="A66" s="16" t="s">
        <v>138</v>
      </c>
      <c r="B66" s="17" t="s">
        <v>139</v>
      </c>
      <c r="C66" s="16" t="s">
        <v>35</v>
      </c>
      <c r="D66" s="22"/>
      <c r="E66" s="19">
        <v>1</v>
      </c>
      <c r="F66" s="20"/>
      <c r="G66" s="11">
        <f>IF(ISNUMBER(F66),E66*F66,0)</f>
        <v>0</v>
      </c>
      <c r="H66" s="22"/>
      <c r="I66" s="22"/>
    </row>
    <row r="67" spans="1:9" ht="25.5" customHeight="1" x14ac:dyDescent="0.3">
      <c r="A67" s="16" t="s">
        <v>140</v>
      </c>
      <c r="B67" s="17" t="s">
        <v>141</v>
      </c>
      <c r="C67" s="16" t="s">
        <v>93</v>
      </c>
      <c r="D67" s="22"/>
      <c r="E67" s="19">
        <v>2</v>
      </c>
      <c r="F67" s="20"/>
      <c r="G67" s="11">
        <f>IF(ISNUMBER(F67),E67*F67,0)</f>
        <v>0</v>
      </c>
      <c r="H67" s="22"/>
      <c r="I67" s="22"/>
    </row>
    <row r="68" spans="1:9" x14ac:dyDescent="0.3">
      <c r="A68" s="9"/>
      <c r="B68" s="15" t="s">
        <v>142</v>
      </c>
      <c r="C68" s="9"/>
      <c r="D68" s="9"/>
      <c r="E68" s="9"/>
      <c r="F68" s="9"/>
      <c r="G68" s="21">
        <f>SUM(G64:G67)</f>
        <v>0</v>
      </c>
      <c r="H68" s="9"/>
      <c r="I68" s="9"/>
    </row>
    <row r="70" spans="1:9" x14ac:dyDescent="0.3">
      <c r="A70" s="15" t="s">
        <v>143</v>
      </c>
      <c r="B70" s="9"/>
      <c r="C70" s="9"/>
      <c r="D70" s="9"/>
      <c r="E70" s="9"/>
      <c r="F70" s="9"/>
      <c r="G70" s="9"/>
      <c r="H70" s="9"/>
      <c r="I70" s="9"/>
    </row>
    <row r="71" spans="1:9" x14ac:dyDescent="0.3">
      <c r="A71" s="16" t="s">
        <v>144</v>
      </c>
      <c r="B71" s="17" t="s">
        <v>145</v>
      </c>
      <c r="C71" s="16" t="s">
        <v>84</v>
      </c>
      <c r="D71" s="22"/>
      <c r="E71" s="19">
        <v>40</v>
      </c>
      <c r="F71" s="20"/>
      <c r="G71" s="11">
        <f>IF(ISNUMBER(F71),E71*F71,0)</f>
        <v>0</v>
      </c>
      <c r="H71" s="22"/>
      <c r="I71" s="22"/>
    </row>
    <row r="72" spans="1:9" x14ac:dyDescent="0.3">
      <c r="A72" s="16" t="s">
        <v>146</v>
      </c>
      <c r="B72" s="17" t="s">
        <v>147</v>
      </c>
      <c r="C72" s="16" t="s">
        <v>84</v>
      </c>
      <c r="D72" s="22"/>
      <c r="E72" s="19">
        <v>30</v>
      </c>
      <c r="F72" s="20"/>
      <c r="G72" s="11">
        <f>IF(ISNUMBER(F72),E72*F72,0)</f>
        <v>0</v>
      </c>
      <c r="H72" s="22"/>
      <c r="I72" s="22"/>
    </row>
    <row r="73" spans="1:9" x14ac:dyDescent="0.3">
      <c r="A73" s="9"/>
      <c r="B73" s="15" t="s">
        <v>148</v>
      </c>
      <c r="C73" s="9"/>
      <c r="D73" s="9"/>
      <c r="E73" s="9"/>
      <c r="F73" s="9"/>
      <c r="G73" s="21">
        <f>SUM(G71:G72)</f>
        <v>0</v>
      </c>
      <c r="H73" s="9"/>
      <c r="I73" s="9"/>
    </row>
    <row r="75" spans="1:9" x14ac:dyDescent="0.3">
      <c r="A75" s="15" t="s">
        <v>149</v>
      </c>
      <c r="B75" s="9"/>
      <c r="C75" s="9"/>
      <c r="D75" s="9"/>
      <c r="E75" s="9"/>
      <c r="F75" s="9"/>
      <c r="G75" s="9"/>
      <c r="H75" s="9"/>
      <c r="I75" s="9"/>
    </row>
    <row r="76" spans="1:9" ht="71.400000000000006" customHeight="1" x14ac:dyDescent="0.3">
      <c r="A76" s="16" t="s">
        <v>150</v>
      </c>
      <c r="B76" s="17" t="s">
        <v>151</v>
      </c>
      <c r="C76" s="16" t="s">
        <v>152</v>
      </c>
      <c r="D76" s="22"/>
      <c r="E76" s="19">
        <v>15</v>
      </c>
      <c r="F76" s="20"/>
      <c r="G76" s="11">
        <f t="shared" ref="G76:G81" si="4">IF(ISNUMBER(F76),E76*F76,0)</f>
        <v>0</v>
      </c>
      <c r="H76" s="22"/>
      <c r="I76" s="22"/>
    </row>
    <row r="77" spans="1:9" ht="57.6" customHeight="1" x14ac:dyDescent="0.3">
      <c r="A77" s="16" t="s">
        <v>153</v>
      </c>
      <c r="B77" s="17" t="s">
        <v>154</v>
      </c>
      <c r="C77" s="16" t="s">
        <v>35</v>
      </c>
      <c r="D77" s="22"/>
      <c r="E77" s="19">
        <v>2</v>
      </c>
      <c r="F77" s="20"/>
      <c r="G77" s="11">
        <f t="shared" si="4"/>
        <v>0</v>
      </c>
      <c r="H77" s="22"/>
      <c r="I77" s="22"/>
    </row>
    <row r="78" spans="1:9" ht="57.6" customHeight="1" x14ac:dyDescent="0.3">
      <c r="A78" s="16" t="s">
        <v>155</v>
      </c>
      <c r="B78" s="17" t="s">
        <v>156</v>
      </c>
      <c r="C78" s="16" t="s">
        <v>35</v>
      </c>
      <c r="D78" s="22"/>
      <c r="E78" s="19">
        <v>3</v>
      </c>
      <c r="F78" s="20"/>
      <c r="G78" s="11">
        <f t="shared" si="4"/>
        <v>0</v>
      </c>
      <c r="H78" s="22"/>
      <c r="I78" s="22"/>
    </row>
    <row r="79" spans="1:9" ht="43.65" customHeight="1" x14ac:dyDescent="0.3">
      <c r="A79" s="16" t="s">
        <v>157</v>
      </c>
      <c r="B79" s="17" t="s">
        <v>158</v>
      </c>
      <c r="C79" s="16" t="s">
        <v>35</v>
      </c>
      <c r="D79" s="22"/>
      <c r="E79" s="19">
        <v>30</v>
      </c>
      <c r="F79" s="20"/>
      <c r="G79" s="11">
        <f t="shared" si="4"/>
        <v>0</v>
      </c>
      <c r="H79" s="22"/>
      <c r="I79" s="22"/>
    </row>
    <row r="80" spans="1:9" ht="57.6" customHeight="1" x14ac:dyDescent="0.3">
      <c r="A80" s="16" t="s">
        <v>159</v>
      </c>
      <c r="B80" s="17" t="s">
        <v>160</v>
      </c>
      <c r="C80" s="16" t="s">
        <v>35</v>
      </c>
      <c r="D80" s="22"/>
      <c r="E80" s="19">
        <v>2</v>
      </c>
      <c r="F80" s="20"/>
      <c r="G80" s="11">
        <f t="shared" si="4"/>
        <v>0</v>
      </c>
      <c r="H80" s="22"/>
      <c r="I80" s="22"/>
    </row>
    <row r="81" spans="1:9" ht="43.65" customHeight="1" x14ac:dyDescent="0.3">
      <c r="A81" s="16" t="s">
        <v>161</v>
      </c>
      <c r="B81" s="17" t="s">
        <v>162</v>
      </c>
      <c r="C81" s="16" t="s">
        <v>35</v>
      </c>
      <c r="D81" s="22"/>
      <c r="E81" s="19">
        <v>20</v>
      </c>
      <c r="F81" s="20"/>
      <c r="G81" s="11">
        <f t="shared" si="4"/>
        <v>0</v>
      </c>
      <c r="H81" s="22"/>
      <c r="I81" s="22"/>
    </row>
    <row r="82" spans="1:9" x14ac:dyDescent="0.3">
      <c r="A82" s="9"/>
      <c r="B82" s="15" t="s">
        <v>163</v>
      </c>
      <c r="C82" s="9"/>
      <c r="D82" s="9"/>
      <c r="E82" s="9"/>
      <c r="F82" s="9"/>
      <c r="G82" s="21">
        <f>SUM(G76:G81)</f>
        <v>0</v>
      </c>
      <c r="H82" s="9"/>
      <c r="I82" s="9"/>
    </row>
    <row r="84" spans="1:9" x14ac:dyDescent="0.3">
      <c r="A84" s="15" t="s">
        <v>164</v>
      </c>
      <c r="B84" s="9"/>
      <c r="C84" s="9"/>
      <c r="D84" s="9"/>
      <c r="E84" s="9"/>
      <c r="F84" s="9"/>
      <c r="G84" s="9"/>
      <c r="H84" s="9"/>
      <c r="I84" s="9"/>
    </row>
    <row r="85" spans="1:9" ht="25.5" customHeight="1" x14ac:dyDescent="0.3">
      <c r="A85" s="16" t="s">
        <v>165</v>
      </c>
      <c r="B85" s="17" t="s">
        <v>166</v>
      </c>
      <c r="C85" s="16" t="s">
        <v>167</v>
      </c>
      <c r="D85" s="22"/>
      <c r="E85" s="19">
        <v>50</v>
      </c>
      <c r="F85" s="20"/>
      <c r="G85" s="11">
        <f t="shared" ref="G85:G91" si="5">IF(ISNUMBER(F85),E85*F85,0)</f>
        <v>0</v>
      </c>
      <c r="H85" s="22"/>
      <c r="I85" s="22"/>
    </row>
    <row r="86" spans="1:9" ht="25.5" customHeight="1" x14ac:dyDescent="0.3">
      <c r="A86" s="16" t="s">
        <v>168</v>
      </c>
      <c r="B86" s="17" t="s">
        <v>169</v>
      </c>
      <c r="C86" s="16" t="s">
        <v>167</v>
      </c>
      <c r="D86" s="22"/>
      <c r="E86" s="19">
        <v>230</v>
      </c>
      <c r="F86" s="20"/>
      <c r="G86" s="11">
        <f t="shared" si="5"/>
        <v>0</v>
      </c>
      <c r="H86" s="22"/>
      <c r="I86" s="22"/>
    </row>
    <row r="87" spans="1:9" ht="25.5" customHeight="1" x14ac:dyDescent="0.3">
      <c r="A87" s="16" t="s">
        <v>170</v>
      </c>
      <c r="B87" s="17" t="s">
        <v>171</v>
      </c>
      <c r="C87" s="16" t="s">
        <v>167</v>
      </c>
      <c r="D87" s="22"/>
      <c r="E87" s="19">
        <v>75</v>
      </c>
      <c r="F87" s="20"/>
      <c r="G87" s="11">
        <f t="shared" si="5"/>
        <v>0</v>
      </c>
      <c r="H87" s="22"/>
      <c r="I87" s="22"/>
    </row>
    <row r="88" spans="1:9" ht="25.5" customHeight="1" x14ac:dyDescent="0.3">
      <c r="A88" s="16" t="s">
        <v>172</v>
      </c>
      <c r="B88" s="17" t="s">
        <v>173</v>
      </c>
      <c r="C88" s="16" t="s">
        <v>167</v>
      </c>
      <c r="D88" s="22"/>
      <c r="E88" s="19">
        <v>75</v>
      </c>
      <c r="F88" s="20"/>
      <c r="G88" s="11">
        <f t="shared" si="5"/>
        <v>0</v>
      </c>
      <c r="H88" s="22"/>
      <c r="I88" s="22"/>
    </row>
    <row r="89" spans="1:9" ht="25.5" customHeight="1" x14ac:dyDescent="0.3">
      <c r="A89" s="16" t="s">
        <v>174</v>
      </c>
      <c r="B89" s="17" t="s">
        <v>175</v>
      </c>
      <c r="C89" s="16" t="s">
        <v>167</v>
      </c>
      <c r="D89" s="22"/>
      <c r="E89" s="19">
        <v>40</v>
      </c>
      <c r="F89" s="20"/>
      <c r="G89" s="11">
        <f t="shared" si="5"/>
        <v>0</v>
      </c>
      <c r="H89" s="22"/>
      <c r="I89" s="22"/>
    </row>
    <row r="90" spans="1:9" ht="25.5" customHeight="1" x14ac:dyDescent="0.3">
      <c r="A90" s="16" t="s">
        <v>176</v>
      </c>
      <c r="B90" s="17" t="s">
        <v>177</v>
      </c>
      <c r="C90" s="16" t="s">
        <v>178</v>
      </c>
      <c r="D90" s="22"/>
      <c r="E90" s="23">
        <v>58000</v>
      </c>
      <c r="F90" s="24"/>
      <c r="G90" s="11">
        <f t="shared" si="5"/>
        <v>0</v>
      </c>
      <c r="H90" s="22"/>
      <c r="I90" s="22"/>
    </row>
    <row r="91" spans="1:9" ht="25.5" customHeight="1" x14ac:dyDescent="0.3">
      <c r="A91" s="16" t="s">
        <v>179</v>
      </c>
      <c r="B91" s="17" t="s">
        <v>180</v>
      </c>
      <c r="C91" s="16" t="s">
        <v>181</v>
      </c>
      <c r="D91" s="22"/>
      <c r="E91" s="19">
        <v>10</v>
      </c>
      <c r="F91" s="20"/>
      <c r="G91" s="11">
        <f t="shared" si="5"/>
        <v>0</v>
      </c>
      <c r="H91" s="22"/>
      <c r="I91" s="22"/>
    </row>
    <row r="92" spans="1:9" ht="15.9" customHeight="1" x14ac:dyDescent="0.3">
      <c r="A92" s="9"/>
      <c r="B92" s="15" t="s">
        <v>182</v>
      </c>
      <c r="C92" s="9"/>
      <c r="D92" s="9"/>
      <c r="E92" s="9"/>
      <c r="F92" s="9"/>
      <c r="G92" s="21">
        <f>SUM(G85:G91)</f>
        <v>0</v>
      </c>
      <c r="H92" s="9"/>
      <c r="I92" s="9"/>
    </row>
    <row r="93" spans="1:9" ht="15" customHeight="1" x14ac:dyDescent="0.3"/>
    <row r="94" spans="1:9" ht="29.85" customHeight="1" x14ac:dyDescent="0.3">
      <c r="A94" s="25"/>
      <c r="B94" s="26" t="s">
        <v>183</v>
      </c>
      <c r="C94" s="25"/>
      <c r="D94" s="25"/>
      <c r="E94" s="25"/>
      <c r="F94" s="25"/>
      <c r="G94" s="27">
        <f>G9+G22+G32+G45+G61+G68+G73+G82+G92</f>
        <v>0</v>
      </c>
      <c r="H94" s="25"/>
      <c r="I94" s="25"/>
    </row>
    <row r="95" spans="1:9" ht="15" customHeight="1" x14ac:dyDescent="0.3"/>
    <row r="96" spans="1:9" ht="43.65" customHeight="1" x14ac:dyDescent="0.3">
      <c r="B96" s="13" t="s">
        <v>184</v>
      </c>
    </row>
    <row r="97" spans="1:9" ht="15" customHeight="1" x14ac:dyDescent="0.3"/>
    <row r="98" spans="1:9" ht="15.9" customHeight="1" x14ac:dyDescent="0.3">
      <c r="A98" s="9"/>
      <c r="B98" s="15" t="s">
        <v>185</v>
      </c>
      <c r="C98" s="9"/>
      <c r="D98" s="9"/>
      <c r="E98" s="9"/>
      <c r="F98" s="9"/>
      <c r="G98" s="15">
        <f>SUMPRODUCT((LEFT($A$6:$A$93,2)="P1")*(1-ISNUMBER($F$6:$F$93)))</f>
        <v>62</v>
      </c>
      <c r="H98" s="9"/>
      <c r="I98" s="9"/>
    </row>
    <row r="99" spans="1:9" ht="15.9" customHeight="1" x14ac:dyDescent="0.3">
      <c r="A99" s="9"/>
      <c r="B99" s="15" t="s">
        <v>186</v>
      </c>
      <c r="C99" s="9"/>
      <c r="D99" s="9"/>
      <c r="E99" s="9"/>
      <c r="F99" s="9"/>
      <c r="G99" s="15">
        <f>SUMPRODUCT((LEFT($A$6:$A$93,2)="P1")*ISNUMBER($F$6:$F$93)*($F$6:$F$93=0)*($C$6:$C$93&lt;&gt;"% over materiaal"))</f>
        <v>0</v>
      </c>
      <c r="H99" s="9"/>
      <c r="I99" s="9"/>
    </row>
    <row r="101" spans="1:9" ht="15.75" customHeight="1" x14ac:dyDescent="0.3">
      <c r="B101" s="4" t="s">
        <v>187</v>
      </c>
    </row>
    <row r="102" spans="1:9" x14ac:dyDescent="0.3">
      <c r="B102" s="5" t="s">
        <v>188</v>
      </c>
      <c r="C102" s="31"/>
      <c r="D102" s="30"/>
      <c r="E102" s="30"/>
    </row>
    <row r="103" spans="1:9" x14ac:dyDescent="0.3">
      <c r="B103" s="5" t="s">
        <v>189</v>
      </c>
      <c r="C103" s="31"/>
      <c r="D103" s="30"/>
      <c r="E103" s="30"/>
    </row>
    <row r="104" spans="1:9" x14ac:dyDescent="0.3">
      <c r="B104" s="5" t="s">
        <v>190</v>
      </c>
      <c r="C104" s="31"/>
      <c r="D104" s="30"/>
      <c r="E104" s="30"/>
    </row>
    <row r="105" spans="1:9" x14ac:dyDescent="0.3">
      <c r="B105" s="5" t="s">
        <v>191</v>
      </c>
      <c r="C105" s="31"/>
      <c r="D105" s="30"/>
      <c r="E105" s="30"/>
    </row>
    <row r="106" spans="1:9" x14ac:dyDescent="0.3">
      <c r="B106" s="5" t="s">
        <v>192</v>
      </c>
      <c r="C106" s="31"/>
      <c r="D106" s="30"/>
      <c r="E106" s="30"/>
    </row>
    <row r="107" spans="1:9" x14ac:dyDescent="0.3">
      <c r="B107" s="5" t="s">
        <v>193</v>
      </c>
      <c r="C107" s="31"/>
      <c r="D107" s="30"/>
      <c r="E107" s="30"/>
    </row>
    <row r="109" spans="1:9" ht="15.75" customHeight="1" x14ac:dyDescent="0.3">
      <c r="B109" s="4" t="s">
        <v>194</v>
      </c>
    </row>
    <row r="110" spans="1:9" ht="91.5" customHeight="1" x14ac:dyDescent="0.3">
      <c r="C110" s="32" t="s">
        <v>195</v>
      </c>
      <c r="D110" s="33"/>
      <c r="E110" s="33"/>
      <c r="F110" s="33"/>
    </row>
    <row r="112" spans="1:9" x14ac:dyDescent="0.3">
      <c r="B112" s="5" t="s">
        <v>196</v>
      </c>
      <c r="C112" s="29"/>
      <c r="D112" s="30"/>
      <c r="E112" s="30"/>
    </row>
    <row r="113" spans="3:5" x14ac:dyDescent="0.3">
      <c r="C113" s="30"/>
      <c r="D113" s="30"/>
      <c r="E113" s="30"/>
    </row>
    <row r="114" spans="3:5" x14ac:dyDescent="0.3">
      <c r="C114" s="30"/>
      <c r="D114" s="30"/>
      <c r="E114" s="30"/>
    </row>
    <row r="115" spans="3:5" x14ac:dyDescent="0.3">
      <c r="C115" s="30"/>
      <c r="D115" s="30"/>
      <c r="E115" s="30"/>
    </row>
    <row r="116" spans="3:5" x14ac:dyDescent="0.3">
      <c r="C116" s="30"/>
      <c r="D116" s="30"/>
      <c r="E116" s="30"/>
    </row>
  </sheetData>
  <sheetProtection sheet="1"/>
  <mergeCells count="8">
    <mergeCell ref="C110:F110"/>
    <mergeCell ref="C104:E104"/>
    <mergeCell ref="C107:E107"/>
    <mergeCell ref="C102:E102"/>
    <mergeCell ref="C112:E116"/>
    <mergeCell ref="C106:E106"/>
    <mergeCell ref="C105:E105"/>
    <mergeCell ref="C103:E103"/>
  </mergeCells>
  <dataValidations count="1">
    <dataValidation type="decimal" errorStyle="warning" allowBlank="1" showInputMessage="1" showErrorMessage="1" errorTitle="Opslagpercentage" error="U vult meer dan 100% in. Bedoelt u bijvoorbeeld 15%, typ dan 15%. Klik op Ja als het percentage klopt." promptTitle="Opslagpercentage" prompt="Vul een percentage in, bijvoorbeeld 15%." sqref="F90" xr:uid="{00000000-0002-0000-0100-000000000000}">
      <formula1>0</formula1>
      <formula2>1</formula2>
    </dataValidation>
  </dataValidations>
  <pageMargins left="0.4" right="0.4" top="0.5" bottom="0.5" header="0.511811023622047" footer="0.5"/>
  <pageSetup fitToHeight="0" orientation="landscape" horizontalDpi="300" verticalDpi="300"/>
  <headerFooter>
    <oddFooter>&amp;LPerceel 1 Woningaanpassingen&amp;R&amp;P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5"/>
  <sheetViews>
    <sheetView tabSelected="1" zoomScaleNormal="100" workbookViewId="0">
      <pane ySplit="4" topLeftCell="A45" activePane="bottomLeft" state="frozen"/>
      <selection pane="bottomLeft" activeCell="F54" sqref="F54"/>
    </sheetView>
  </sheetViews>
  <sheetFormatPr defaultColWidth="8.6640625" defaultRowHeight="14.4" x14ac:dyDescent="0.3"/>
  <cols>
    <col min="1" max="1" width="11" customWidth="1"/>
    <col min="2" max="2" width="81.33203125" customWidth="1"/>
    <col min="3" max="3" width="13" customWidth="1"/>
    <col min="4" max="4" width="27" customWidth="1"/>
    <col min="5" max="5" width="13" customWidth="1"/>
    <col min="6" max="6" width="14" customWidth="1"/>
    <col min="7" max="7" width="15" customWidth="1"/>
    <col min="8" max="9" width="16" customWidth="1"/>
  </cols>
  <sheetData>
    <row r="1" spans="1:9" ht="17.25" customHeight="1" x14ac:dyDescent="0.3">
      <c r="A1" s="12" t="s">
        <v>197</v>
      </c>
    </row>
    <row r="2" spans="1:9" ht="15" customHeight="1" x14ac:dyDescent="0.3">
      <c r="A2" s="13" t="s">
        <v>22</v>
      </c>
    </row>
    <row r="4" spans="1:9" ht="30" customHeight="1" x14ac:dyDescent="0.3">
      <c r="A4" s="14" t="s">
        <v>23</v>
      </c>
      <c r="B4" s="14" t="s">
        <v>24</v>
      </c>
      <c r="C4" s="14" t="s">
        <v>25</v>
      </c>
      <c r="D4" s="14" t="s">
        <v>26</v>
      </c>
      <c r="E4" s="14" t="s">
        <v>27</v>
      </c>
      <c r="F4" s="14" t="s">
        <v>28</v>
      </c>
      <c r="G4" s="14" t="s">
        <v>29</v>
      </c>
      <c r="H4" s="14" t="s">
        <v>30</v>
      </c>
      <c r="I4" s="14" t="s">
        <v>31</v>
      </c>
    </row>
    <row r="5" spans="1:9" ht="15" customHeight="1" x14ac:dyDescent="0.3">
      <c r="A5" s="15" t="s">
        <v>198</v>
      </c>
      <c r="B5" s="9"/>
      <c r="C5" s="9"/>
      <c r="D5" s="9"/>
      <c r="E5" s="9"/>
      <c r="F5" s="9"/>
      <c r="G5" s="9"/>
      <c r="H5" s="9"/>
      <c r="I5" s="9"/>
    </row>
    <row r="6" spans="1:9" ht="29.85" customHeight="1" x14ac:dyDescent="0.3">
      <c r="A6" s="16" t="s">
        <v>199</v>
      </c>
      <c r="B6" s="17" t="s">
        <v>200</v>
      </c>
      <c r="C6" s="16" t="s">
        <v>35</v>
      </c>
      <c r="D6" s="18" t="s">
        <v>36</v>
      </c>
      <c r="E6" s="19">
        <v>9</v>
      </c>
      <c r="F6" s="20"/>
      <c r="G6" s="11">
        <f t="shared" ref="G6:G13" si="0">IF(ISNUMBER(F6),E6*F6,0)</f>
        <v>0</v>
      </c>
      <c r="H6" s="10"/>
      <c r="I6" s="10"/>
    </row>
    <row r="7" spans="1:9" ht="29.85" customHeight="1" x14ac:dyDescent="0.3">
      <c r="A7" s="16" t="s">
        <v>201</v>
      </c>
      <c r="B7" s="17" t="s">
        <v>202</v>
      </c>
      <c r="C7" s="16" t="s">
        <v>35</v>
      </c>
      <c r="D7" s="18" t="s">
        <v>36</v>
      </c>
      <c r="E7" s="19">
        <v>10</v>
      </c>
      <c r="F7" s="20"/>
      <c r="G7" s="11">
        <f t="shared" si="0"/>
        <v>0</v>
      </c>
      <c r="H7" s="10"/>
      <c r="I7" s="10"/>
    </row>
    <row r="8" spans="1:9" ht="43.65" customHeight="1" x14ac:dyDescent="0.3">
      <c r="A8" s="16" t="s">
        <v>203</v>
      </c>
      <c r="B8" s="17" t="s">
        <v>204</v>
      </c>
      <c r="C8" s="16" t="s">
        <v>35</v>
      </c>
      <c r="D8" s="18" t="s">
        <v>36</v>
      </c>
      <c r="E8" s="19">
        <v>1</v>
      </c>
      <c r="F8" s="20"/>
      <c r="G8" s="11">
        <f t="shared" si="0"/>
        <v>0</v>
      </c>
      <c r="H8" s="10"/>
      <c r="I8" s="10"/>
    </row>
    <row r="9" spans="1:9" ht="25.5" customHeight="1" x14ac:dyDescent="0.3">
      <c r="A9" s="16" t="s">
        <v>205</v>
      </c>
      <c r="B9" s="17" t="s">
        <v>206</v>
      </c>
      <c r="C9" s="16" t="s">
        <v>35</v>
      </c>
      <c r="D9" s="18" t="s">
        <v>39</v>
      </c>
      <c r="E9" s="19">
        <v>2</v>
      </c>
      <c r="F9" s="20"/>
      <c r="G9" s="11">
        <f t="shared" si="0"/>
        <v>0</v>
      </c>
      <c r="H9" s="10"/>
      <c r="I9" s="10"/>
    </row>
    <row r="10" spans="1:9" ht="25.5" customHeight="1" x14ac:dyDescent="0.3">
      <c r="A10" s="16" t="s">
        <v>207</v>
      </c>
      <c r="B10" s="17" t="s">
        <v>208</v>
      </c>
      <c r="C10" s="16" t="s">
        <v>35</v>
      </c>
      <c r="D10" s="18" t="s">
        <v>36</v>
      </c>
      <c r="E10" s="19">
        <v>5</v>
      </c>
      <c r="F10" s="20"/>
      <c r="G10" s="11">
        <f t="shared" si="0"/>
        <v>0</v>
      </c>
      <c r="H10" s="10"/>
      <c r="I10" s="10"/>
    </row>
    <row r="11" spans="1:9" ht="25.5" customHeight="1" x14ac:dyDescent="0.3">
      <c r="A11" s="16" t="s">
        <v>209</v>
      </c>
      <c r="B11" s="17" t="s">
        <v>210</v>
      </c>
      <c r="C11" s="16" t="s">
        <v>35</v>
      </c>
      <c r="D11" s="18" t="s">
        <v>36</v>
      </c>
      <c r="E11" s="19">
        <v>5</v>
      </c>
      <c r="F11" s="20"/>
      <c r="G11" s="11">
        <f t="shared" si="0"/>
        <v>0</v>
      </c>
      <c r="H11" s="10"/>
      <c r="I11" s="10"/>
    </row>
    <row r="12" spans="1:9" ht="25.5" customHeight="1" x14ac:dyDescent="0.3">
      <c r="A12" s="16" t="s">
        <v>211</v>
      </c>
      <c r="B12" s="17" t="s">
        <v>212</v>
      </c>
      <c r="C12" s="16" t="s">
        <v>35</v>
      </c>
      <c r="D12" s="18" t="s">
        <v>213</v>
      </c>
      <c r="E12" s="19">
        <v>5</v>
      </c>
      <c r="F12" s="20"/>
      <c r="G12" s="11">
        <f t="shared" si="0"/>
        <v>0</v>
      </c>
      <c r="H12" s="10"/>
      <c r="I12" s="10"/>
    </row>
    <row r="13" spans="1:9" ht="25.5" customHeight="1" x14ac:dyDescent="0.3">
      <c r="A13" s="16" t="s">
        <v>214</v>
      </c>
      <c r="B13" s="17" t="s">
        <v>215</v>
      </c>
      <c r="C13" s="16" t="s">
        <v>35</v>
      </c>
      <c r="D13" s="18" t="s">
        <v>213</v>
      </c>
      <c r="E13" s="19">
        <v>2</v>
      </c>
      <c r="F13" s="20"/>
      <c r="G13" s="11">
        <f t="shared" si="0"/>
        <v>0</v>
      </c>
      <c r="H13" s="10"/>
      <c r="I13" s="10"/>
    </row>
    <row r="14" spans="1:9" x14ac:dyDescent="0.3">
      <c r="A14" s="9"/>
      <c r="B14" s="15" t="s">
        <v>42</v>
      </c>
      <c r="C14" s="9"/>
      <c r="D14" s="9"/>
      <c r="E14" s="9"/>
      <c r="F14" s="9"/>
      <c r="G14" s="21">
        <f>SUM(G6:G13)</f>
        <v>0</v>
      </c>
      <c r="H14" s="9"/>
      <c r="I14" s="9"/>
    </row>
    <row r="16" spans="1:9" x14ac:dyDescent="0.3">
      <c r="A16" s="15" t="s">
        <v>216</v>
      </c>
      <c r="B16" s="9"/>
      <c r="C16" s="9"/>
      <c r="D16" s="9"/>
      <c r="E16" s="9"/>
      <c r="F16" s="9"/>
      <c r="G16" s="9"/>
      <c r="H16" s="9"/>
      <c r="I16" s="9"/>
    </row>
    <row r="17" spans="1:9" x14ac:dyDescent="0.3">
      <c r="A17" s="16" t="s">
        <v>217</v>
      </c>
      <c r="B17" s="17" t="s">
        <v>218</v>
      </c>
      <c r="C17" s="16" t="s">
        <v>35</v>
      </c>
      <c r="D17" s="22"/>
      <c r="E17" s="19">
        <v>3</v>
      </c>
      <c r="F17" s="20"/>
      <c r="G17" s="11">
        <f>IF(ISNUMBER(F17),E17*F17,0)</f>
        <v>0</v>
      </c>
      <c r="H17" s="22"/>
      <c r="I17" s="22"/>
    </row>
    <row r="18" spans="1:9" x14ac:dyDescent="0.3">
      <c r="A18" s="16" t="s">
        <v>219</v>
      </c>
      <c r="B18" s="17" t="s">
        <v>220</v>
      </c>
      <c r="C18" s="16" t="s">
        <v>35</v>
      </c>
      <c r="D18" s="22"/>
      <c r="E18" s="19">
        <v>4</v>
      </c>
      <c r="F18" s="20"/>
      <c r="G18" s="11">
        <f>IF(ISNUMBER(F18),E18*F18,0)</f>
        <v>0</v>
      </c>
      <c r="H18" s="22"/>
      <c r="I18" s="22"/>
    </row>
    <row r="19" spans="1:9" x14ac:dyDescent="0.3">
      <c r="A19" s="16" t="s">
        <v>221</v>
      </c>
      <c r="B19" s="17" t="s">
        <v>222</v>
      </c>
      <c r="C19" s="16" t="s">
        <v>35</v>
      </c>
      <c r="D19" s="22"/>
      <c r="E19" s="19">
        <v>4</v>
      </c>
      <c r="F19" s="20"/>
      <c r="G19" s="11">
        <f>IF(ISNUMBER(F19),E19*F19,0)</f>
        <v>0</v>
      </c>
      <c r="H19" s="22"/>
      <c r="I19" s="22"/>
    </row>
    <row r="20" spans="1:9" x14ac:dyDescent="0.3">
      <c r="A20" s="9"/>
      <c r="B20" s="15" t="s">
        <v>64</v>
      </c>
      <c r="C20" s="9"/>
      <c r="D20" s="9"/>
      <c r="E20" s="9"/>
      <c r="F20" s="9"/>
      <c r="G20" s="21">
        <f>SUM(G17:G19)</f>
        <v>0</v>
      </c>
      <c r="H20" s="9"/>
      <c r="I20" s="9"/>
    </row>
    <row r="22" spans="1:9" x14ac:dyDescent="0.3">
      <c r="A22" s="15" t="s">
        <v>223</v>
      </c>
      <c r="B22" s="9"/>
      <c r="C22" s="9"/>
      <c r="D22" s="9"/>
      <c r="E22" s="9"/>
      <c r="F22" s="9"/>
      <c r="G22" s="9"/>
      <c r="H22" s="9"/>
      <c r="I22" s="9"/>
    </row>
    <row r="23" spans="1:9" x14ac:dyDescent="0.3">
      <c r="A23" s="16" t="s">
        <v>224</v>
      </c>
      <c r="B23" s="17" t="s">
        <v>225</v>
      </c>
      <c r="C23" s="16" t="s">
        <v>84</v>
      </c>
      <c r="D23" s="22"/>
      <c r="E23" s="19">
        <v>40</v>
      </c>
      <c r="F23" s="20"/>
      <c r="G23" s="11">
        <f>IF(ISNUMBER(F23),E23*F23,0)</f>
        <v>0</v>
      </c>
      <c r="H23" s="22"/>
      <c r="I23" s="22"/>
    </row>
    <row r="24" spans="1:9" ht="38.25" customHeight="1" x14ac:dyDescent="0.3">
      <c r="A24" s="16" t="s">
        <v>226</v>
      </c>
      <c r="B24" s="17" t="s">
        <v>227</v>
      </c>
      <c r="C24" s="16" t="s">
        <v>35</v>
      </c>
      <c r="D24" s="22"/>
      <c r="E24" s="19">
        <v>5</v>
      </c>
      <c r="F24" s="20"/>
      <c r="G24" s="11">
        <f>IF(ISNUMBER(F24),E24*F24,0)</f>
        <v>0</v>
      </c>
      <c r="H24" s="22"/>
      <c r="I24" s="22"/>
    </row>
    <row r="25" spans="1:9" x14ac:dyDescent="0.3">
      <c r="A25" s="9"/>
      <c r="B25" s="15" t="s">
        <v>80</v>
      </c>
      <c r="C25" s="9"/>
      <c r="D25" s="9"/>
      <c r="E25" s="9"/>
      <c r="F25" s="9"/>
      <c r="G25" s="21">
        <f>SUM(G23:G24)</f>
        <v>0</v>
      </c>
      <c r="H25" s="9"/>
      <c r="I25" s="9"/>
    </row>
    <row r="27" spans="1:9" x14ac:dyDescent="0.3">
      <c r="A27" s="15" t="s">
        <v>228</v>
      </c>
      <c r="B27" s="9"/>
      <c r="C27" s="9"/>
      <c r="D27" s="9"/>
      <c r="E27" s="9"/>
      <c r="F27" s="9"/>
      <c r="G27" s="9"/>
      <c r="H27" s="9"/>
      <c r="I27" s="9"/>
    </row>
    <row r="28" spans="1:9" ht="51" customHeight="1" x14ac:dyDescent="0.3">
      <c r="A28" s="16" t="s">
        <v>229</v>
      </c>
      <c r="B28" s="17" t="s">
        <v>230</v>
      </c>
      <c r="C28" s="16" t="s">
        <v>152</v>
      </c>
      <c r="D28" s="22"/>
      <c r="E28" s="19">
        <v>85</v>
      </c>
      <c r="F28" s="20"/>
      <c r="G28" s="11">
        <f>IF(ISNUMBER(F28),E28*F28,0)</f>
        <v>0</v>
      </c>
      <c r="H28" s="22"/>
      <c r="I28" s="22"/>
    </row>
    <row r="29" spans="1:9" x14ac:dyDescent="0.3">
      <c r="A29" s="9"/>
      <c r="B29" s="15" t="s">
        <v>104</v>
      </c>
      <c r="C29" s="9"/>
      <c r="D29" s="9"/>
      <c r="E29" s="9"/>
      <c r="F29" s="9"/>
      <c r="G29" s="21">
        <f>SUM(G28:G28)</f>
        <v>0</v>
      </c>
      <c r="H29" s="9"/>
      <c r="I29" s="9"/>
    </row>
    <row r="31" spans="1:9" x14ac:dyDescent="0.3">
      <c r="A31" s="15" t="s">
        <v>231</v>
      </c>
      <c r="B31" s="9"/>
      <c r="C31" s="9"/>
      <c r="D31" s="9"/>
      <c r="E31" s="9"/>
      <c r="F31" s="9"/>
      <c r="G31" s="9"/>
      <c r="H31" s="9"/>
      <c r="I31" s="9"/>
    </row>
    <row r="32" spans="1:9" ht="71.400000000000006" customHeight="1" x14ac:dyDescent="0.3">
      <c r="A32" s="16" t="s">
        <v>232</v>
      </c>
      <c r="B32" s="17" t="s">
        <v>233</v>
      </c>
      <c r="C32" s="16" t="s">
        <v>35</v>
      </c>
      <c r="D32" s="22"/>
      <c r="E32" s="19">
        <v>10</v>
      </c>
      <c r="F32" s="20"/>
      <c r="G32" s="11">
        <f>IF(ISNUMBER(F32),E32*F32,0)</f>
        <v>0</v>
      </c>
      <c r="H32" s="22"/>
      <c r="I32" s="22"/>
    </row>
    <row r="33" spans="1:9" ht="43.65" customHeight="1" x14ac:dyDescent="0.3">
      <c r="A33" s="16" t="s">
        <v>234</v>
      </c>
      <c r="B33" s="17" t="s">
        <v>235</v>
      </c>
      <c r="C33" s="16" t="s">
        <v>181</v>
      </c>
      <c r="D33" s="22"/>
      <c r="E33" s="19">
        <v>10</v>
      </c>
      <c r="F33" s="20"/>
      <c r="G33" s="11">
        <f>IF(ISNUMBER(F33),E33*F33,0)</f>
        <v>0</v>
      </c>
      <c r="H33" s="22"/>
      <c r="I33" s="22"/>
    </row>
    <row r="34" spans="1:9" x14ac:dyDescent="0.3">
      <c r="A34" s="9"/>
      <c r="B34" s="15" t="s">
        <v>132</v>
      </c>
      <c r="C34" s="9"/>
      <c r="D34" s="9"/>
      <c r="E34" s="9"/>
      <c r="F34" s="9"/>
      <c r="G34" s="21">
        <f>SUM(G32:G33)</f>
        <v>0</v>
      </c>
      <c r="H34" s="9"/>
      <c r="I34" s="9"/>
    </row>
    <row r="36" spans="1:9" x14ac:dyDescent="0.3">
      <c r="A36" s="15" t="s">
        <v>236</v>
      </c>
      <c r="B36" s="9"/>
      <c r="C36" s="9"/>
      <c r="D36" s="9"/>
      <c r="E36" s="9"/>
      <c r="F36" s="9"/>
      <c r="G36" s="9"/>
      <c r="H36" s="9"/>
      <c r="I36" s="9"/>
    </row>
    <row r="37" spans="1:9" x14ac:dyDescent="0.3">
      <c r="A37" s="16" t="s">
        <v>237</v>
      </c>
      <c r="B37" s="17" t="s">
        <v>238</v>
      </c>
      <c r="C37" s="16" t="s">
        <v>167</v>
      </c>
      <c r="D37" s="22"/>
      <c r="E37" s="19">
        <v>145</v>
      </c>
      <c r="F37" s="20"/>
      <c r="G37" s="11">
        <f>IF(ISNUMBER(F37),E37*F37,0)</f>
        <v>0</v>
      </c>
      <c r="H37" s="22"/>
      <c r="I37" s="22"/>
    </row>
    <row r="38" spans="1:9" x14ac:dyDescent="0.3">
      <c r="A38" s="16" t="s">
        <v>239</v>
      </c>
      <c r="B38" s="17" t="s">
        <v>240</v>
      </c>
      <c r="C38" s="16" t="s">
        <v>167</v>
      </c>
      <c r="D38" s="22"/>
      <c r="E38" s="19">
        <v>55</v>
      </c>
      <c r="F38" s="20"/>
      <c r="G38" s="11">
        <f>IF(ISNUMBER(F38),E38*F38,0)</f>
        <v>0</v>
      </c>
      <c r="H38" s="22"/>
      <c r="I38" s="22"/>
    </row>
    <row r="39" spans="1:9" ht="25.5" customHeight="1" x14ac:dyDescent="0.3">
      <c r="A39" s="16" t="s">
        <v>241</v>
      </c>
      <c r="B39" s="17" t="s">
        <v>177</v>
      </c>
      <c r="C39" s="16" t="s">
        <v>178</v>
      </c>
      <c r="D39" s="22"/>
      <c r="E39" s="23">
        <v>14000</v>
      </c>
      <c r="F39" s="24"/>
      <c r="G39" s="11">
        <f>IF(ISNUMBER(F39),E39*F39,0)</f>
        <v>0</v>
      </c>
      <c r="H39" s="22"/>
      <c r="I39" s="22"/>
    </row>
    <row r="40" spans="1:9" ht="25.5" customHeight="1" x14ac:dyDescent="0.3">
      <c r="A40" s="16" t="s">
        <v>242</v>
      </c>
      <c r="B40" s="17" t="s">
        <v>180</v>
      </c>
      <c r="C40" s="16" t="s">
        <v>181</v>
      </c>
      <c r="D40" s="22"/>
      <c r="E40" s="19">
        <v>3</v>
      </c>
      <c r="F40" s="20"/>
      <c r="G40" s="11">
        <f>IF(ISNUMBER(F40),E40*F40,0)</f>
        <v>0</v>
      </c>
      <c r="H40" s="22"/>
      <c r="I40" s="22"/>
    </row>
    <row r="41" spans="1:9" ht="15.9" customHeight="1" x14ac:dyDescent="0.3">
      <c r="A41" s="9"/>
      <c r="B41" s="15" t="s">
        <v>142</v>
      </c>
      <c r="C41" s="9"/>
      <c r="D41" s="9"/>
      <c r="E41" s="9"/>
      <c r="F41" s="9"/>
      <c r="G41" s="21">
        <f>SUM(G37:G40)</f>
        <v>0</v>
      </c>
      <c r="H41" s="9"/>
      <c r="I41" s="9"/>
    </row>
    <row r="43" spans="1:9" ht="29.85" customHeight="1" x14ac:dyDescent="0.3">
      <c r="A43" s="25"/>
      <c r="B43" s="26" t="s">
        <v>243</v>
      </c>
      <c r="C43" s="25"/>
      <c r="D43" s="25"/>
      <c r="E43" s="25"/>
      <c r="F43" s="25"/>
      <c r="G43" s="27">
        <f>G14+G20+G25+G29+G34+G41</f>
        <v>0</v>
      </c>
      <c r="H43" s="25"/>
      <c r="I43" s="25"/>
    </row>
    <row r="45" spans="1:9" ht="43.65" customHeight="1" x14ac:dyDescent="0.3">
      <c r="B45" s="13" t="s">
        <v>184</v>
      </c>
    </row>
    <row r="46" spans="1:9" ht="15" customHeight="1" x14ac:dyDescent="0.3"/>
    <row r="47" spans="1:9" ht="15.9" customHeight="1" x14ac:dyDescent="0.3">
      <c r="A47" s="9"/>
      <c r="B47" s="15" t="s">
        <v>185</v>
      </c>
      <c r="C47" s="9"/>
      <c r="D47" s="9"/>
      <c r="E47" s="9"/>
      <c r="F47" s="9"/>
      <c r="G47" s="15">
        <f>SUMPRODUCT((LEFT($A$6:$A$42,2)="P2")*(1-ISNUMBER($F$6:$F$42)))</f>
        <v>20</v>
      </c>
      <c r="H47" s="9"/>
      <c r="I47" s="9"/>
    </row>
    <row r="48" spans="1:9" ht="15.9" customHeight="1" x14ac:dyDescent="0.3">
      <c r="A48" s="9"/>
      <c r="B48" s="15" t="s">
        <v>186</v>
      </c>
      <c r="C48" s="9"/>
      <c r="D48" s="9"/>
      <c r="E48" s="9"/>
      <c r="F48" s="9"/>
      <c r="G48" s="15">
        <f>SUMPRODUCT((LEFT($A$6:$A$42,2)="P2")*ISNUMBER($F$6:$F$42)*($F$6:$F$42=0)*($C$6:$C$42&lt;&gt;"% over materiaal"))</f>
        <v>0</v>
      </c>
      <c r="H48" s="9"/>
      <c r="I48" s="9"/>
    </row>
    <row r="50" spans="2:6" ht="15.75" customHeight="1" x14ac:dyDescent="0.3">
      <c r="B50" s="4" t="s">
        <v>187</v>
      </c>
    </row>
    <row r="51" spans="2:6" x14ac:dyDescent="0.3">
      <c r="B51" s="5" t="s">
        <v>188</v>
      </c>
      <c r="C51" s="31"/>
      <c r="D51" s="30"/>
      <c r="E51" s="30"/>
    </row>
    <row r="52" spans="2:6" x14ac:dyDescent="0.3">
      <c r="B52" s="5" t="s">
        <v>189</v>
      </c>
      <c r="C52" s="31"/>
      <c r="D52" s="30"/>
      <c r="E52" s="30"/>
    </row>
    <row r="53" spans="2:6" x14ac:dyDescent="0.3">
      <c r="B53" s="5" t="s">
        <v>190</v>
      </c>
      <c r="C53" s="31"/>
      <c r="D53" s="30"/>
      <c r="E53" s="30"/>
    </row>
    <row r="54" spans="2:6" x14ac:dyDescent="0.3">
      <c r="B54" s="5" t="s">
        <v>191</v>
      </c>
      <c r="C54" s="31"/>
      <c r="D54" s="30"/>
      <c r="E54" s="30"/>
    </row>
    <row r="55" spans="2:6" x14ac:dyDescent="0.3">
      <c r="B55" s="5" t="s">
        <v>192</v>
      </c>
      <c r="C55" s="31"/>
      <c r="D55" s="30"/>
      <c r="E55" s="30"/>
    </row>
    <row r="56" spans="2:6" x14ac:dyDescent="0.3">
      <c r="B56" s="5" t="s">
        <v>193</v>
      </c>
      <c r="C56" s="31"/>
      <c r="D56" s="30"/>
      <c r="E56" s="30"/>
    </row>
    <row r="58" spans="2:6" ht="15.6" customHeight="1" x14ac:dyDescent="0.3">
      <c r="B58" s="4" t="s">
        <v>194</v>
      </c>
    </row>
    <row r="59" spans="2:6" ht="93.6" customHeight="1" x14ac:dyDescent="0.3">
      <c r="C59" s="32" t="s">
        <v>195</v>
      </c>
      <c r="D59" s="33"/>
      <c r="E59" s="33"/>
      <c r="F59" s="33"/>
    </row>
    <row r="61" spans="2:6" x14ac:dyDescent="0.3">
      <c r="B61" s="5" t="s">
        <v>196</v>
      </c>
      <c r="C61" s="29"/>
      <c r="D61" s="30"/>
      <c r="E61" s="30"/>
    </row>
    <row r="62" spans="2:6" x14ac:dyDescent="0.3">
      <c r="C62" s="30"/>
      <c r="D62" s="30"/>
      <c r="E62" s="30"/>
    </row>
    <row r="63" spans="2:6" x14ac:dyDescent="0.3">
      <c r="C63" s="30"/>
      <c r="D63" s="30"/>
      <c r="E63" s="30"/>
    </row>
    <row r="64" spans="2:6" x14ac:dyDescent="0.3">
      <c r="C64" s="30"/>
      <c r="D64" s="30"/>
      <c r="E64" s="30"/>
    </row>
    <row r="65" spans="3:5" x14ac:dyDescent="0.3">
      <c r="C65" s="30"/>
      <c r="D65" s="30"/>
      <c r="E65" s="30"/>
    </row>
  </sheetData>
  <sheetProtection sheet="1"/>
  <mergeCells count="8">
    <mergeCell ref="C61:E65"/>
    <mergeCell ref="C51:E51"/>
    <mergeCell ref="C54:E54"/>
    <mergeCell ref="C52:E52"/>
    <mergeCell ref="C55:E55"/>
    <mergeCell ref="C53:E53"/>
    <mergeCell ref="C59:F59"/>
    <mergeCell ref="C56:E56"/>
  </mergeCells>
  <dataValidations count="1">
    <dataValidation type="decimal" errorStyle="warning" allowBlank="1" showInputMessage="1" showErrorMessage="1" errorTitle="Opslagpercentage" error="U vult meer dan 100% in. Bedoelt u bijvoorbeeld 15%, typ dan 15%. Klik op Ja als het percentage klopt." promptTitle="Opslagpercentage" prompt="Vul een percentage in, bijvoorbeeld 15%." sqref="F39" xr:uid="{00000000-0002-0000-0200-000000000000}">
      <formula1>0</formula1>
      <formula2>1</formula2>
    </dataValidation>
  </dataValidations>
  <pageMargins left="0.4" right="0.4" top="0.5" bottom="0.5" header="0.511811023622047" footer="0.5"/>
  <pageSetup fitToHeight="0" orientation="landscape" horizontalDpi="300" verticalDpi="300"/>
  <headerFooter>
    <oddFooter>&amp;LPerceel 2 Deuraandrijvingen&amp;R&amp;P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4"/>
  <sheetViews>
    <sheetView zoomScaleNormal="100" workbookViewId="0">
      <pane ySplit="4" topLeftCell="A5" activePane="bottomLeft" state="frozen"/>
      <selection pane="bottomLeft" activeCell="B12" sqref="B12"/>
    </sheetView>
  </sheetViews>
  <sheetFormatPr defaultColWidth="8.6640625" defaultRowHeight="14.4" x14ac:dyDescent="0.3"/>
  <cols>
    <col min="1" max="1" width="11" customWidth="1"/>
    <col min="2" max="2" width="84.33203125" customWidth="1"/>
    <col min="3" max="3" width="13" customWidth="1"/>
    <col min="4" max="4" width="22" customWidth="1"/>
    <col min="5" max="5" width="13" customWidth="1"/>
    <col min="6" max="6" width="14" customWidth="1"/>
    <col min="7" max="7" width="15" customWidth="1"/>
    <col min="8" max="9" width="16" customWidth="1"/>
  </cols>
  <sheetData>
    <row r="1" spans="1:9" ht="17.25" customHeight="1" x14ac:dyDescent="0.3">
      <c r="A1" s="12" t="s">
        <v>244</v>
      </c>
    </row>
    <row r="2" spans="1:9" ht="15" customHeight="1" x14ac:dyDescent="0.3">
      <c r="A2" s="13" t="s">
        <v>22</v>
      </c>
    </row>
    <row r="4" spans="1:9" ht="30" customHeight="1" x14ac:dyDescent="0.3">
      <c r="A4" s="14" t="s">
        <v>23</v>
      </c>
      <c r="B4" s="14" t="s">
        <v>24</v>
      </c>
      <c r="C4" s="14" t="s">
        <v>25</v>
      </c>
      <c r="D4" s="14" t="s">
        <v>26</v>
      </c>
      <c r="E4" s="14" t="s">
        <v>27</v>
      </c>
      <c r="F4" s="14" t="s">
        <v>28</v>
      </c>
      <c r="G4" s="14" t="s">
        <v>29</v>
      </c>
      <c r="H4" s="14" t="s">
        <v>30</v>
      </c>
      <c r="I4" s="14" t="s">
        <v>31</v>
      </c>
    </row>
    <row r="5" spans="1:9" ht="15" customHeight="1" x14ac:dyDescent="0.3">
      <c r="A5" s="15" t="s">
        <v>245</v>
      </c>
      <c r="B5" s="9"/>
      <c r="C5" s="9"/>
      <c r="D5" s="9"/>
      <c r="E5" s="9"/>
      <c r="F5" s="9"/>
      <c r="G5" s="9"/>
      <c r="H5" s="9"/>
      <c r="I5" s="9"/>
    </row>
    <row r="6" spans="1:9" ht="29.85" customHeight="1" x14ac:dyDescent="0.3">
      <c r="A6" s="16" t="s">
        <v>246</v>
      </c>
      <c r="B6" s="17" t="s">
        <v>247</v>
      </c>
      <c r="C6" s="16" t="s">
        <v>35</v>
      </c>
      <c r="D6" s="18" t="s">
        <v>36</v>
      </c>
      <c r="E6" s="19">
        <v>15</v>
      </c>
      <c r="F6" s="20"/>
      <c r="G6" s="11">
        <f>IF(ISNUMBER(F6),E6*F6,0)</f>
        <v>0</v>
      </c>
      <c r="H6" s="10"/>
      <c r="I6" s="10"/>
    </row>
    <row r="7" spans="1:9" ht="29.85" customHeight="1" x14ac:dyDescent="0.3">
      <c r="A7" s="16" t="s">
        <v>248</v>
      </c>
      <c r="B7" s="17" t="s">
        <v>249</v>
      </c>
      <c r="C7" s="16" t="s">
        <v>35</v>
      </c>
      <c r="D7" s="18" t="s">
        <v>36</v>
      </c>
      <c r="E7" s="19">
        <v>8</v>
      </c>
      <c r="F7" s="20"/>
      <c r="G7" s="11">
        <f>IF(ISNUMBER(F7),E7*F7,0)</f>
        <v>0</v>
      </c>
      <c r="H7" s="10"/>
      <c r="I7" s="10"/>
    </row>
    <row r="8" spans="1:9" ht="29.85" customHeight="1" x14ac:dyDescent="0.3">
      <c r="A8" s="16" t="s">
        <v>250</v>
      </c>
      <c r="B8" s="17" t="s">
        <v>251</v>
      </c>
      <c r="C8" s="16" t="s">
        <v>35</v>
      </c>
      <c r="D8" s="18" t="s">
        <v>36</v>
      </c>
      <c r="E8" s="19">
        <v>5</v>
      </c>
      <c r="F8" s="20"/>
      <c r="G8" s="11">
        <f>IF(ISNUMBER(F8),E8*F8,0)</f>
        <v>0</v>
      </c>
      <c r="H8" s="10"/>
      <c r="I8" s="10"/>
    </row>
    <row r="9" spans="1:9" ht="25.5" customHeight="1" x14ac:dyDescent="0.3">
      <c r="A9" s="16" t="s">
        <v>252</v>
      </c>
      <c r="B9" s="17" t="s">
        <v>253</v>
      </c>
      <c r="C9" s="16" t="s">
        <v>35</v>
      </c>
      <c r="D9" s="18" t="s">
        <v>36</v>
      </c>
      <c r="E9" s="19">
        <v>3</v>
      </c>
      <c r="F9" s="20"/>
      <c r="G9" s="11">
        <f>IF(ISNUMBER(F9),E9*F9,0)</f>
        <v>0</v>
      </c>
      <c r="H9" s="10"/>
      <c r="I9" s="10"/>
    </row>
    <row r="10" spans="1:9" x14ac:dyDescent="0.3">
      <c r="A10" s="9"/>
      <c r="B10" s="15" t="s">
        <v>42</v>
      </c>
      <c r="C10" s="9"/>
      <c r="D10" s="9"/>
      <c r="E10" s="9"/>
      <c r="F10" s="9"/>
      <c r="G10" s="21">
        <f>SUM(G6:G9)</f>
        <v>0</v>
      </c>
      <c r="H10" s="9"/>
      <c r="I10" s="9"/>
    </row>
    <row r="12" spans="1:9" x14ac:dyDescent="0.3">
      <c r="A12" s="15" t="s">
        <v>254</v>
      </c>
      <c r="B12" s="9"/>
      <c r="C12" s="9"/>
      <c r="D12" s="9"/>
      <c r="E12" s="9"/>
      <c r="F12" s="9"/>
      <c r="G12" s="9"/>
      <c r="H12" s="9"/>
      <c r="I12" s="9"/>
    </row>
    <row r="13" spans="1:9" ht="25.5" customHeight="1" x14ac:dyDescent="0.3">
      <c r="A13" s="16" t="s">
        <v>255</v>
      </c>
      <c r="B13" s="17" t="s">
        <v>256</v>
      </c>
      <c r="C13" s="16" t="s">
        <v>35</v>
      </c>
      <c r="D13" s="22"/>
      <c r="E13" s="19">
        <v>3</v>
      </c>
      <c r="F13" s="20"/>
      <c r="G13" s="11">
        <f>IF(ISNUMBER(F13),E13*F13,0)</f>
        <v>0</v>
      </c>
      <c r="H13" s="10"/>
      <c r="I13" s="10"/>
    </row>
    <row r="14" spans="1:9" x14ac:dyDescent="0.3">
      <c r="A14" s="9"/>
      <c r="B14" s="15" t="s">
        <v>64</v>
      </c>
      <c r="C14" s="9"/>
      <c r="D14" s="9"/>
      <c r="E14" s="9"/>
      <c r="F14" s="9"/>
      <c r="G14" s="21">
        <f>SUM(G13:G13)</f>
        <v>0</v>
      </c>
      <c r="H14" s="9"/>
      <c r="I14" s="9"/>
    </row>
    <row r="16" spans="1:9" x14ac:dyDescent="0.3">
      <c r="A16" s="15" t="s">
        <v>257</v>
      </c>
      <c r="B16" s="9"/>
      <c r="C16" s="9"/>
      <c r="D16" s="9"/>
      <c r="E16" s="9"/>
      <c r="F16" s="9"/>
      <c r="G16" s="9"/>
      <c r="H16" s="9"/>
      <c r="I16" s="9"/>
    </row>
    <row r="17" spans="1:9" ht="43.65" customHeight="1" x14ac:dyDescent="0.3">
      <c r="A17" s="16" t="s">
        <v>258</v>
      </c>
      <c r="B17" s="17" t="s">
        <v>259</v>
      </c>
      <c r="C17" s="16" t="s">
        <v>35</v>
      </c>
      <c r="D17" s="22"/>
      <c r="E17" s="19">
        <v>10</v>
      </c>
      <c r="F17" s="20"/>
      <c r="G17" s="11">
        <f>IF(ISNUMBER(F17),E17*F17,0)</f>
        <v>0</v>
      </c>
      <c r="H17" s="22"/>
      <c r="I17" s="22"/>
    </row>
    <row r="18" spans="1:9" ht="57.6" customHeight="1" x14ac:dyDescent="0.3">
      <c r="A18" s="16" t="s">
        <v>260</v>
      </c>
      <c r="B18" s="17" t="s">
        <v>261</v>
      </c>
      <c r="C18" s="16" t="s">
        <v>35</v>
      </c>
      <c r="D18" s="22"/>
      <c r="E18" s="19">
        <v>6</v>
      </c>
      <c r="F18" s="20"/>
      <c r="G18" s="11">
        <f>IF(ISNUMBER(F18),E18*F18,0)</f>
        <v>0</v>
      </c>
      <c r="H18" s="22"/>
      <c r="I18" s="22"/>
    </row>
    <row r="19" spans="1:9" x14ac:dyDescent="0.3">
      <c r="A19" s="9"/>
      <c r="B19" s="15" t="s">
        <v>80</v>
      </c>
      <c r="C19" s="9"/>
      <c r="D19" s="9"/>
      <c r="E19" s="9"/>
      <c r="F19" s="9"/>
      <c r="G19" s="21">
        <f>SUM(G17:G18)</f>
        <v>0</v>
      </c>
      <c r="H19" s="9"/>
      <c r="I19" s="9"/>
    </row>
    <row r="21" spans="1:9" x14ac:dyDescent="0.3">
      <c r="A21" s="15" t="s">
        <v>262</v>
      </c>
      <c r="B21" s="9"/>
      <c r="C21" s="9"/>
      <c r="D21" s="9"/>
      <c r="E21" s="9"/>
      <c r="F21" s="9"/>
      <c r="G21" s="9"/>
      <c r="H21" s="9"/>
      <c r="I21" s="9"/>
    </row>
    <row r="22" spans="1:9" x14ac:dyDescent="0.3">
      <c r="A22" s="16" t="s">
        <v>263</v>
      </c>
      <c r="B22" s="17" t="s">
        <v>225</v>
      </c>
      <c r="C22" s="16" t="s">
        <v>84</v>
      </c>
      <c r="D22" s="22"/>
      <c r="E22" s="19">
        <v>40</v>
      </c>
      <c r="F22" s="20"/>
      <c r="G22" s="11">
        <f>IF(ISNUMBER(F22),E22*F22,0)</f>
        <v>0</v>
      </c>
      <c r="H22" s="22"/>
      <c r="I22" s="22"/>
    </row>
    <row r="23" spans="1:9" x14ac:dyDescent="0.3">
      <c r="A23" s="9"/>
      <c r="B23" s="15" t="s">
        <v>104</v>
      </c>
      <c r="C23" s="9"/>
      <c r="D23" s="9"/>
      <c r="E23" s="9"/>
      <c r="F23" s="9"/>
      <c r="G23" s="21">
        <f>SUM(G22:G22)</f>
        <v>0</v>
      </c>
      <c r="H23" s="9"/>
      <c r="I23" s="9"/>
    </row>
    <row r="25" spans="1:9" x14ac:dyDescent="0.3">
      <c r="A25" s="15" t="s">
        <v>264</v>
      </c>
      <c r="B25" s="9"/>
      <c r="C25" s="9"/>
      <c r="D25" s="9"/>
      <c r="E25" s="9"/>
      <c r="F25" s="9"/>
      <c r="G25" s="9"/>
      <c r="H25" s="9"/>
      <c r="I25" s="9"/>
    </row>
    <row r="26" spans="1:9" ht="38.25" customHeight="1" x14ac:dyDescent="0.3">
      <c r="A26" s="16" t="s">
        <v>265</v>
      </c>
      <c r="B26" s="17" t="s">
        <v>266</v>
      </c>
      <c r="C26" s="16" t="s">
        <v>152</v>
      </c>
      <c r="D26" s="22"/>
      <c r="E26" s="19">
        <v>55</v>
      </c>
      <c r="F26" s="20"/>
      <c r="G26" s="11">
        <f>IF(ISNUMBER(F26),E26*F26,0)</f>
        <v>0</v>
      </c>
      <c r="H26" s="22"/>
      <c r="I26" s="22"/>
    </row>
    <row r="27" spans="1:9" x14ac:dyDescent="0.3">
      <c r="A27" s="9"/>
      <c r="B27" s="15" t="s">
        <v>132</v>
      </c>
      <c r="C27" s="9"/>
      <c r="D27" s="9"/>
      <c r="E27" s="9"/>
      <c r="F27" s="9"/>
      <c r="G27" s="21">
        <f>SUM(G26:G26)</f>
        <v>0</v>
      </c>
      <c r="H27" s="9"/>
      <c r="I27" s="9"/>
    </row>
    <row r="29" spans="1:9" x14ac:dyDescent="0.3">
      <c r="A29" s="15" t="s">
        <v>267</v>
      </c>
      <c r="B29" s="9"/>
      <c r="C29" s="9"/>
      <c r="D29" s="9"/>
      <c r="E29" s="9"/>
      <c r="F29" s="9"/>
      <c r="G29" s="9"/>
      <c r="H29" s="9"/>
      <c r="I29" s="9"/>
    </row>
    <row r="30" spans="1:9" ht="71.400000000000006" customHeight="1" x14ac:dyDescent="0.3">
      <c r="A30" s="16" t="s">
        <v>268</v>
      </c>
      <c r="B30" s="17" t="s">
        <v>269</v>
      </c>
      <c r="C30" s="16" t="s">
        <v>35</v>
      </c>
      <c r="D30" s="22"/>
      <c r="E30" s="19">
        <v>15</v>
      </c>
      <c r="F30" s="20"/>
      <c r="G30" s="11">
        <f>IF(ISNUMBER(F30),E30*F30,0)</f>
        <v>0</v>
      </c>
      <c r="H30" s="22"/>
      <c r="I30" s="22"/>
    </row>
    <row r="31" spans="1:9" ht="29.85" customHeight="1" x14ac:dyDescent="0.3">
      <c r="A31" s="16" t="s">
        <v>270</v>
      </c>
      <c r="B31" s="17" t="s">
        <v>271</v>
      </c>
      <c r="C31" s="16" t="s">
        <v>181</v>
      </c>
      <c r="D31" s="22"/>
      <c r="E31" s="19">
        <v>15</v>
      </c>
      <c r="F31" s="20"/>
      <c r="G31" s="11">
        <f>IF(ISNUMBER(F31),E31*F31,0)</f>
        <v>0</v>
      </c>
      <c r="H31" s="22"/>
      <c r="I31" s="22"/>
    </row>
    <row r="32" spans="1:9" x14ac:dyDescent="0.3">
      <c r="A32" s="9"/>
      <c r="B32" s="15" t="s">
        <v>142</v>
      </c>
      <c r="C32" s="9"/>
      <c r="D32" s="9"/>
      <c r="E32" s="9"/>
      <c r="F32" s="9"/>
      <c r="G32" s="21">
        <f>SUM(G30:G31)</f>
        <v>0</v>
      </c>
      <c r="H32" s="9"/>
      <c r="I32" s="9"/>
    </row>
    <row r="34" spans="1:9" x14ac:dyDescent="0.3">
      <c r="A34" s="15" t="s">
        <v>272</v>
      </c>
      <c r="B34" s="9"/>
      <c r="C34" s="9"/>
      <c r="D34" s="9"/>
      <c r="E34" s="9"/>
      <c r="F34" s="9"/>
      <c r="G34" s="9"/>
      <c r="H34" s="9"/>
      <c r="I34" s="9"/>
    </row>
    <row r="35" spans="1:9" x14ac:dyDescent="0.3">
      <c r="A35" s="16" t="s">
        <v>273</v>
      </c>
      <c r="B35" s="17" t="s">
        <v>274</v>
      </c>
      <c r="C35" s="16" t="s">
        <v>167</v>
      </c>
      <c r="D35" s="22"/>
      <c r="E35" s="19">
        <v>170</v>
      </c>
      <c r="F35" s="20"/>
      <c r="G35" s="11">
        <f>IF(ISNUMBER(F35),E35*F35,0)</f>
        <v>0</v>
      </c>
      <c r="H35" s="22"/>
      <c r="I35" s="22"/>
    </row>
    <row r="36" spans="1:9" x14ac:dyDescent="0.3">
      <c r="A36" s="16" t="s">
        <v>275</v>
      </c>
      <c r="B36" s="17" t="s">
        <v>240</v>
      </c>
      <c r="C36" s="16" t="s">
        <v>167</v>
      </c>
      <c r="D36" s="22"/>
      <c r="E36" s="19">
        <v>50</v>
      </c>
      <c r="F36" s="20"/>
      <c r="G36" s="11">
        <f>IF(ISNUMBER(F36),E36*F36,0)</f>
        <v>0</v>
      </c>
      <c r="H36" s="22"/>
      <c r="I36" s="22"/>
    </row>
    <row r="37" spans="1:9" x14ac:dyDescent="0.3">
      <c r="A37" s="16" t="s">
        <v>276</v>
      </c>
      <c r="B37" s="17" t="s">
        <v>277</v>
      </c>
      <c r="C37" s="16" t="s">
        <v>167</v>
      </c>
      <c r="D37" s="22"/>
      <c r="E37" s="19">
        <v>40</v>
      </c>
      <c r="F37" s="20"/>
      <c r="G37" s="11">
        <f>IF(ISNUMBER(F37),E37*F37,0)</f>
        <v>0</v>
      </c>
      <c r="H37" s="22"/>
      <c r="I37" s="22"/>
    </row>
    <row r="38" spans="1:9" ht="25.5" customHeight="1" x14ac:dyDescent="0.3">
      <c r="A38" s="16" t="s">
        <v>278</v>
      </c>
      <c r="B38" s="17" t="s">
        <v>177</v>
      </c>
      <c r="C38" s="16" t="s">
        <v>178</v>
      </c>
      <c r="D38" s="22"/>
      <c r="E38" s="23">
        <v>48000</v>
      </c>
      <c r="F38" s="24"/>
      <c r="G38" s="11">
        <f>IF(ISNUMBER(F38),E38*F38,0)</f>
        <v>0</v>
      </c>
      <c r="H38" s="22"/>
      <c r="I38" s="22"/>
    </row>
    <row r="39" spans="1:9" ht="25.5" customHeight="1" x14ac:dyDescent="0.3">
      <c r="A39" s="16" t="s">
        <v>279</v>
      </c>
      <c r="B39" s="17" t="s">
        <v>280</v>
      </c>
      <c r="C39" s="16" t="s">
        <v>181</v>
      </c>
      <c r="D39" s="22"/>
      <c r="E39" s="19">
        <v>5</v>
      </c>
      <c r="F39" s="20"/>
      <c r="G39" s="11">
        <f>IF(ISNUMBER(F39),E39*F39,0)</f>
        <v>0</v>
      </c>
      <c r="H39" s="22"/>
      <c r="I39" s="22"/>
    </row>
    <row r="40" spans="1:9" ht="15.9" customHeight="1" x14ac:dyDescent="0.3">
      <c r="A40" s="9"/>
      <c r="B40" s="15" t="s">
        <v>148</v>
      </c>
      <c r="C40" s="9"/>
      <c r="D40" s="9"/>
      <c r="E40" s="9"/>
      <c r="F40" s="9"/>
      <c r="G40" s="21">
        <f>SUM(G35:G39)</f>
        <v>0</v>
      </c>
      <c r="H40" s="9"/>
      <c r="I40" s="9"/>
    </row>
    <row r="42" spans="1:9" ht="29.85" customHeight="1" x14ac:dyDescent="0.3">
      <c r="A42" s="25"/>
      <c r="B42" s="26" t="s">
        <v>281</v>
      </c>
      <c r="C42" s="25"/>
      <c r="D42" s="25"/>
      <c r="E42" s="25"/>
      <c r="F42" s="25"/>
      <c r="G42" s="27">
        <f>G10+G14+G19+G23+G27+G32+G40</f>
        <v>0</v>
      </c>
      <c r="H42" s="25"/>
      <c r="I42" s="25"/>
    </row>
    <row r="44" spans="1:9" ht="43.65" customHeight="1" x14ac:dyDescent="0.3">
      <c r="B44" s="13" t="s">
        <v>184</v>
      </c>
    </row>
    <row r="45" spans="1:9" ht="15" customHeight="1" x14ac:dyDescent="0.3"/>
    <row r="46" spans="1:9" ht="15.9" customHeight="1" x14ac:dyDescent="0.3">
      <c r="A46" s="9"/>
      <c r="B46" s="15" t="s">
        <v>185</v>
      </c>
      <c r="C46" s="9"/>
      <c r="D46" s="9"/>
      <c r="E46" s="9"/>
      <c r="F46" s="9"/>
      <c r="G46" s="15">
        <f>SUMPRODUCT((LEFT($A$6:$A$41,2)="P3")*(1-ISNUMBER($F$6:$F$41)))</f>
        <v>16</v>
      </c>
      <c r="H46" s="9"/>
      <c r="I46" s="9"/>
    </row>
    <row r="47" spans="1:9" ht="15.9" customHeight="1" x14ac:dyDescent="0.3">
      <c r="A47" s="9"/>
      <c r="B47" s="15" t="s">
        <v>186</v>
      </c>
      <c r="C47" s="9"/>
      <c r="D47" s="9"/>
      <c r="E47" s="9"/>
      <c r="F47" s="9"/>
      <c r="G47" s="15">
        <f>SUMPRODUCT((LEFT($A$6:$A$41,2)="P3")*ISNUMBER($F$6:$F$41)*($F$6:$F$41=0)*($C$6:$C$41&lt;&gt;"% over materiaal"))</f>
        <v>0</v>
      </c>
      <c r="H47" s="9"/>
      <c r="I47" s="9"/>
    </row>
    <row r="49" spans="2:6" ht="15.75" customHeight="1" x14ac:dyDescent="0.3">
      <c r="B49" s="4" t="s">
        <v>187</v>
      </c>
    </row>
    <row r="50" spans="2:6" x14ac:dyDescent="0.3">
      <c r="B50" s="5" t="s">
        <v>188</v>
      </c>
      <c r="C50" s="31"/>
      <c r="D50" s="30"/>
      <c r="E50" s="30"/>
    </row>
    <row r="51" spans="2:6" x14ac:dyDescent="0.3">
      <c r="B51" s="5" t="s">
        <v>189</v>
      </c>
      <c r="C51" s="31"/>
      <c r="D51" s="30"/>
      <c r="E51" s="30"/>
    </row>
    <row r="52" spans="2:6" x14ac:dyDescent="0.3">
      <c r="B52" s="5" t="s">
        <v>190</v>
      </c>
      <c r="C52" s="31"/>
      <c r="D52" s="30"/>
      <c r="E52" s="30"/>
    </row>
    <row r="53" spans="2:6" x14ac:dyDescent="0.3">
      <c r="B53" s="5" t="s">
        <v>191</v>
      </c>
      <c r="C53" s="31"/>
      <c r="D53" s="30"/>
      <c r="E53" s="30"/>
    </row>
    <row r="54" spans="2:6" x14ac:dyDescent="0.3">
      <c r="B54" s="5" t="s">
        <v>192</v>
      </c>
      <c r="C54" s="31"/>
      <c r="D54" s="30"/>
      <c r="E54" s="30"/>
    </row>
    <row r="55" spans="2:6" x14ac:dyDescent="0.3">
      <c r="B55" s="5" t="s">
        <v>193</v>
      </c>
      <c r="C55" s="31"/>
      <c r="D55" s="30"/>
      <c r="E55" s="30"/>
    </row>
    <row r="57" spans="2:6" ht="15.75" customHeight="1" x14ac:dyDescent="0.3">
      <c r="B57" s="4" t="s">
        <v>194</v>
      </c>
    </row>
    <row r="58" spans="2:6" ht="98.4" customHeight="1" x14ac:dyDescent="0.3">
      <c r="C58" s="32" t="s">
        <v>195</v>
      </c>
      <c r="D58" s="33"/>
      <c r="E58" s="33"/>
      <c r="F58" s="33"/>
    </row>
    <row r="60" spans="2:6" x14ac:dyDescent="0.3">
      <c r="B60" s="5" t="s">
        <v>196</v>
      </c>
      <c r="C60" s="29"/>
      <c r="D60" s="30"/>
      <c r="E60" s="30"/>
    </row>
    <row r="61" spans="2:6" x14ac:dyDescent="0.3">
      <c r="C61" s="30"/>
      <c r="D61" s="30"/>
      <c r="E61" s="30"/>
    </row>
    <row r="62" spans="2:6" x14ac:dyDescent="0.3">
      <c r="C62" s="30"/>
      <c r="D62" s="30"/>
      <c r="E62" s="30"/>
    </row>
    <row r="63" spans="2:6" x14ac:dyDescent="0.3">
      <c r="C63" s="30"/>
      <c r="D63" s="30"/>
      <c r="E63" s="30"/>
    </row>
    <row r="64" spans="2:6" x14ac:dyDescent="0.3">
      <c r="C64" s="30"/>
      <c r="D64" s="30"/>
      <c r="E64" s="30"/>
    </row>
  </sheetData>
  <sheetProtection sheet="1"/>
  <mergeCells count="8">
    <mergeCell ref="C58:F58"/>
    <mergeCell ref="C51:E51"/>
    <mergeCell ref="C60:E64"/>
    <mergeCell ref="C54:E54"/>
    <mergeCell ref="C50:E50"/>
    <mergeCell ref="C52:E52"/>
    <mergeCell ref="C55:E55"/>
    <mergeCell ref="C53:E53"/>
  </mergeCells>
  <dataValidations count="1">
    <dataValidation type="decimal" errorStyle="warning" allowBlank="1" showInputMessage="1" showErrorMessage="1" errorTitle="Opslagpercentage" error="U vult meer dan 100% in. Bedoelt u bijvoorbeeld 15%, typ dan 15%. Klik op Ja als het percentage klopt." promptTitle="Opslagpercentage" prompt="Vul een percentage in, bijvoorbeeld 15%." sqref="F38" xr:uid="{00000000-0002-0000-0300-000000000000}">
      <formula1>0</formula1>
      <formula2>1</formula2>
    </dataValidation>
  </dataValidations>
  <pageMargins left="0.4" right="0.4" top="0.5" bottom="0.5" header="0.511811023622047" footer="0.5"/>
  <pageSetup fitToHeight="0" orientation="landscape" horizontalDpi="300" verticalDpi="300"/>
  <headerFooter>
    <oddFooter>&amp;LPerceel 3 Trapliften en liften&amp;R&amp;P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1CE0A925964D448A455B4B86F4DA3C" ma:contentTypeVersion="8" ma:contentTypeDescription="Een nieuw document maken." ma:contentTypeScope="" ma:versionID="479bebaa8d634b3c09f022a71ecb0baf">
  <xsd:schema xmlns:xsd="http://www.w3.org/2001/XMLSchema" xmlns:xs="http://www.w3.org/2001/XMLSchema" xmlns:p="http://schemas.microsoft.com/office/2006/metadata/properties" xmlns:ns2="95223f71-d2c3-4963-80d3-8d433f7d8f4c" targetNamespace="http://schemas.microsoft.com/office/2006/metadata/properties" ma:root="true" ma:fieldsID="35d09cb3bf94db634f9acc3bf9744a1b" ns2:_="">
    <xsd:import namespace="95223f71-d2c3-4963-80d3-8d433f7d8f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223f71-d2c3-4963-80d3-8d433f7d8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8207378-0a42-4bc5-9677-d1dcd3f4f677"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223f71-d2c3-4963-80d3-8d433f7d8f4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AC8E83-4105-4209-8583-69347EBD14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223f71-d2c3-4963-80d3-8d433f7d8f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DE1EA2-801F-4E7E-947D-1D60E1ECB383}">
  <ds:schemaRefs>
    <ds:schemaRef ds:uri="http://schemas.microsoft.com/sharepoint/v3/contenttype/forms"/>
  </ds:schemaRefs>
</ds:datastoreItem>
</file>

<file path=customXml/itemProps3.xml><?xml version="1.0" encoding="utf-8"?>
<ds:datastoreItem xmlns:ds="http://schemas.openxmlformats.org/officeDocument/2006/customXml" ds:itemID="{A7786589-EA85-4288-97A0-829C312C2365}">
  <ds:schemaRefs>
    <ds:schemaRef ds:uri="http://schemas.microsoft.com/office/infopath/2007/PartnerControls"/>
    <ds:schemaRef ds:uri="http://purl.org/dc/elements/1.1/"/>
    <ds:schemaRef ds:uri="http://schemas.microsoft.com/office/2006/documentManagement/types"/>
    <ds:schemaRef ds:uri="http://purl.org/dc/dcmitype/"/>
    <ds:schemaRef ds:uri="95223f71-d2c3-4963-80d3-8d433f7d8f4c"/>
    <ds:schemaRef ds:uri="http://schemas.openxmlformats.org/package/2006/metadata/core-properties"/>
    <ds:schemaRef ds:uri="http://www.w3.org/XML/1998/namespace"/>
    <ds:schemaRef ds:uri="http://purl.org/dc/term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Toelichting</vt:lpstr>
      <vt:lpstr>Perceel 1 Woningaanpassingen</vt:lpstr>
      <vt:lpstr>Perceel 2 Deuraandrijvingen</vt:lpstr>
      <vt:lpstr>Perceel 3 Trapliften en liften</vt:lpstr>
      <vt:lpstr>'Perceel 1 Woningaanpassingen'!Afdruktitels</vt:lpstr>
      <vt:lpstr>'Perceel 2 Deuraandrijvingen'!Afdruktitels</vt:lpstr>
      <vt:lpstr>'Perceel 3 Trapliften en liften'!Afdruktitels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2 Prijzenblad EU/2026.023</dc:title>
  <dc:subject/>
  <dc:creator>Gemeente Capelle aan den IJssel</dc:creator>
  <cp:keywords/>
  <dc:description/>
  <cp:lastModifiedBy>Andres Andres Peña Rivera</cp:lastModifiedBy>
  <cp:revision>0</cp:revision>
  <dcterms:created xsi:type="dcterms:W3CDTF">2026-08-11T11:16:49Z</dcterms:created>
  <dcterms:modified xsi:type="dcterms:W3CDTF">2026-10-29T15:37:20Z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0x0101009B1CE0A925964D448A455B4B86F4DA3C</vt:lpwstr>
  </property>
  <property fmtid="{D5CDD505-2E9C-101B-9397-08002B2CF9AE}" pid="3" name="MediaServiceImageTags">
    <vt:lpwstr/>
  </property>
</Properties>
</file>