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Audrey\Dropbox\1. GLOBAL PROCUREMENT SOLUTIONS SL\Aanbestedingsdesk OIG traditionele aanbestedingen\441 Quadraten - EA Kopieermachines\2. Aanbestedings documenten\"/>
    </mc:Choice>
  </mc:AlternateContent>
  <xr:revisionPtr revIDLastSave="0" documentId="13_ncr:1_{839F0805-A0E9-46E6-87B2-3DF75FA08B0A}" xr6:coauthVersionLast="47" xr6:coauthVersionMax="47" xr10:uidLastSave="{00000000-0000-0000-0000-000000000000}"/>
  <bookViews>
    <workbookView xWindow="-120" yWindow="-120" windowWidth="51840" windowHeight="21120" tabRatio="500" activeTab="1" xr2:uid="{00000000-000D-0000-FFFF-FFFF00000000}"/>
  </bookViews>
  <sheets>
    <sheet name="Toelichting" sheetId="1" r:id="rId1"/>
    <sheet name="Volumes" sheetId="2" r:id="rId2"/>
  </sheets>
  <definedNames>
    <definedName name="_xlnm.Print_Titles" localSheetId="1">Volumes!$3:$3</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E43" i="2" l="1"/>
  <c r="E42" i="2"/>
  <c r="S40" i="2"/>
  <c r="R40" i="2"/>
  <c r="Q40" i="2"/>
  <c r="P40" i="2"/>
  <c r="O40" i="2"/>
  <c r="N40" i="2"/>
  <c r="K40" i="2"/>
  <c r="J40" i="2"/>
  <c r="I40" i="2"/>
  <c r="L40" i="2" s="1"/>
  <c r="H40" i="2"/>
  <c r="G40" i="2"/>
  <c r="F40" i="2"/>
  <c r="M39" i="2"/>
  <c r="L39" i="2"/>
  <c r="M38" i="2"/>
  <c r="L38" i="2"/>
  <c r="M37" i="2"/>
  <c r="L37" i="2"/>
  <c r="M36" i="2"/>
  <c r="L36" i="2"/>
  <c r="M35" i="2"/>
  <c r="L35" i="2"/>
  <c r="M34" i="2"/>
  <c r="L34" i="2"/>
  <c r="M33" i="2"/>
  <c r="L33" i="2"/>
  <c r="M32" i="2"/>
  <c r="L32" i="2"/>
  <c r="M31" i="2"/>
  <c r="L31" i="2"/>
  <c r="M30" i="2"/>
  <c r="L30" i="2"/>
  <c r="M29" i="2"/>
  <c r="L29" i="2"/>
  <c r="M28" i="2"/>
  <c r="L28" i="2"/>
  <c r="M27" i="2"/>
  <c r="L27" i="2"/>
  <c r="M26" i="2"/>
  <c r="L26" i="2"/>
  <c r="M25" i="2"/>
  <c r="L25" i="2"/>
  <c r="M24" i="2"/>
  <c r="L24" i="2"/>
  <c r="M23" i="2"/>
  <c r="L23" i="2"/>
  <c r="M22" i="2"/>
  <c r="L22" i="2"/>
  <c r="M21" i="2"/>
  <c r="L21" i="2"/>
  <c r="M20" i="2"/>
  <c r="L20" i="2"/>
  <c r="M19" i="2"/>
  <c r="L19" i="2"/>
  <c r="M18" i="2"/>
  <c r="L18" i="2"/>
  <c r="M17" i="2"/>
  <c r="L17" i="2"/>
  <c r="M16" i="2"/>
  <c r="L16" i="2"/>
  <c r="M15" i="2"/>
  <c r="L15" i="2"/>
  <c r="M14" i="2"/>
  <c r="L14" i="2"/>
  <c r="M13" i="2"/>
  <c r="L13" i="2"/>
  <c r="M12" i="2"/>
  <c r="L12" i="2"/>
  <c r="M11" i="2"/>
  <c r="L11" i="2"/>
  <c r="M10" i="2"/>
  <c r="L10" i="2"/>
  <c r="M9" i="2"/>
  <c r="L9" i="2"/>
  <c r="M8" i="2"/>
  <c r="L8" i="2"/>
  <c r="M7" i="2"/>
  <c r="L7" i="2"/>
  <c r="M6" i="2"/>
  <c r="L6" i="2"/>
  <c r="M5" i="2"/>
  <c r="L5" i="2"/>
  <c r="M4" i="2"/>
  <c r="L4" i="2"/>
</calcChain>
</file>

<file path=xl/sharedStrings.xml><?xml version="1.0" encoding="utf-8"?>
<sst xmlns="http://schemas.openxmlformats.org/spreadsheetml/2006/main" count="139" uniqueCount="119">
  <si>
    <t>Toelichting bij de volumes:</t>
  </si>
  <si>
    <t>Het gemiddelde maandvolume is berekend op basis van het volume over 2025. Voor de scholen is uitgegaan van 40 schoolweken per jaar, voor het stafbureau van het hele jaar. De uitkomsten zijn afgerond op honderdtallen.</t>
  </si>
  <si>
    <t>Bij de scholen is aangenomen dat het volledige jaarvolume in de schoolweken valt. In werkelijkheid wordt ook in vakanties beperkt afgedrukt. Het gemiddelde maandvolume is daarmee een bovengrens.</t>
  </si>
  <si>
    <t>De volumes betreffen afdrukken en kopieën, exclusief scans.</t>
  </si>
  <si>
    <t>De volumes over 2022 tot en met 2024 zijn ter informatie opgenomen. In 2022 betreft het volume van De Nijenoert (beide apparaten) de maanden februari tot en met december, en van CBS Het Anker printer 2 (verdieping) de maanden oktober tot en met december.</t>
  </si>
  <si>
    <t>De kolom Model geeft aan welk model per apparaat bij aanvang wordt geplaatst. Model 1 (A3 middenvolume) bij een gemiddeld maandvolume tot 13.000 afdrukken, Model 2 (A3 hoogvolume) vanaf 13.000 afdrukken. Model 3 (A4 tafelmodel) wordt bij aanvang niet geplaatst en geldt alleen als optie voor latere bijplaatsingen. Zie het Programma van Eisen.</t>
  </si>
  <si>
    <t>De verdeling tussen zwart-wit en kleur over 2025 is ontleend aan de maandelijkse tellerrapporten van het huidige machinepark. Kleur omvat afdrukken in één kleur, twee kleuren en alle kleuren. Stichtingsbreed was in 2025 circa 54% van de afdrukken in kleur.</t>
  </si>
  <si>
    <t>De opties per apparaat zijn indicatief. De Aanbestedende dienst bepaalt per locatie bij de bestelling welke opties worden afgenomen.</t>
  </si>
  <si>
    <t>Bij CBS Het Anker, OBS De Borgh en OBS De Nijenoert staan de twee apparaten op verschillende verdiepingen. CBS Het Anker en OBS De Borgh zijn gehuisvest in hetzelfde gebouw (Rijksstraatweg 1, Zuidhorn). In dit gebouw en in het gebouw van OBS De Nijenoert (Nijenoertweg 38B, Leek) is een lift aanwezig.</t>
  </si>
  <si>
    <t>De volumes zijn indicatief. Inschrijvers kunnen hieraan geen rechten ontlenen.</t>
  </si>
  <si>
    <t>Naam</t>
  </si>
  <si>
    <t>Adres</t>
  </si>
  <si>
    <t>Plaats</t>
  </si>
  <si>
    <t>Model</t>
  </si>
  <si>
    <t>Volume 2022</t>
  </si>
  <si>
    <t>Volume 2023</t>
  </si>
  <si>
    <t>Volume 2024</t>
  </si>
  <si>
    <t>Volume 2025</t>
  </si>
  <si>
    <t>Volume 2025 zwart-wit</t>
  </si>
  <si>
    <t>Volume 2025 kleur</t>
  </si>
  <si>
    <t>Aandeel kleur 2025</t>
  </si>
  <si>
    <t>Gemiddeld maandvolume</t>
  </si>
  <si>
    <t>Inner Fin</t>
  </si>
  <si>
    <t>Ext Finisher</t>
  </si>
  <si>
    <t>Booklet</t>
  </si>
  <si>
    <t>Perforatie</t>
  </si>
  <si>
    <t>Bulk lade intern</t>
  </si>
  <si>
    <t>Bulk lade extern</t>
  </si>
  <si>
    <t>Stichting Quadraten stafbureau</t>
  </si>
  <si>
    <t>Hoofdstraat 44</t>
  </si>
  <si>
    <t>Grootegast</t>
  </si>
  <si>
    <t>De Steltloper</t>
  </si>
  <si>
    <t>Oosterweg 56</t>
  </si>
  <si>
    <t>De Wilp</t>
  </si>
  <si>
    <t>Rijksstraatweg 1</t>
  </si>
  <si>
    <t>Zuidhorn</t>
  </si>
  <si>
    <t>OBS De Hasselbraam</t>
  </si>
  <si>
    <t>De Knip 1B</t>
  </si>
  <si>
    <t>Leek</t>
  </si>
  <si>
    <t>OBS De Beelen</t>
  </si>
  <si>
    <t>Beelen 3</t>
  </si>
  <si>
    <t>Tolbert</t>
  </si>
  <si>
    <t>OBS De Triangel</t>
  </si>
  <si>
    <t>Kievitsweg 2K</t>
  </si>
  <si>
    <t>Grijpskerk</t>
  </si>
  <si>
    <t>SLS Het Nautilus</t>
  </si>
  <si>
    <t>Geert Waldastraat 2</t>
  </si>
  <si>
    <t>CBS Remmelt Booy</t>
  </si>
  <si>
    <t>Terpstrastraat 12</t>
  </si>
  <si>
    <t>Doezum</t>
  </si>
  <si>
    <t>CBS Jan Kuipers</t>
  </si>
  <si>
    <t>Noorderdwarslaan 19</t>
  </si>
  <si>
    <t>SWS De Groene Borg</t>
  </si>
  <si>
    <t>Provincialeweg 55</t>
  </si>
  <si>
    <t>Kornhorn</t>
  </si>
  <si>
    <t>SWS De Klimboom</t>
  </si>
  <si>
    <t>Hoofdweg 46</t>
  </si>
  <si>
    <t>Boerakker</t>
  </si>
  <si>
    <t>CBS De Bron</t>
  </si>
  <si>
    <t>Hoornweg 44</t>
  </si>
  <si>
    <t>Marum</t>
  </si>
  <si>
    <t>CBS Rehoboth</t>
  </si>
  <si>
    <t xml:space="preserve">Ykesloot 6 </t>
  </si>
  <si>
    <t>Oldekerk</t>
  </si>
  <si>
    <t>CBS 't Fundament</t>
  </si>
  <si>
    <t>Zeehaanstraat 3</t>
  </si>
  <si>
    <t>Lutjegast</t>
  </si>
  <si>
    <t>SWS De Adeborg</t>
  </si>
  <si>
    <t>Kleiweg 1-3</t>
  </si>
  <si>
    <t>Aduard</t>
  </si>
  <si>
    <t>CBS De Borgstee</t>
  </si>
  <si>
    <t>De Singel 11</t>
  </si>
  <si>
    <t>SWS De Humstee</t>
  </si>
  <si>
    <t>Wengeweer 2</t>
  </si>
  <si>
    <t>Oldehove</t>
  </si>
  <si>
    <t>CBS De Rietstek</t>
  </si>
  <si>
    <t xml:space="preserve">Wigbold van Ewsumstraat 1 </t>
  </si>
  <si>
    <t>Kommerzijl</t>
  </si>
  <si>
    <t>SLS De Binding</t>
  </si>
  <si>
    <t>Verbindingsweg 4</t>
  </si>
  <si>
    <t>Opende</t>
  </si>
  <si>
    <t>CBS De Parel</t>
  </si>
  <si>
    <t xml:space="preserve">Dreesdestraat 40 </t>
  </si>
  <si>
    <t>Roden</t>
  </si>
  <si>
    <t>CBS De Hoeksteen</t>
  </si>
  <si>
    <t>Slangenborg 1-3</t>
  </si>
  <si>
    <t>SLS De Stapsteen</t>
  </si>
  <si>
    <t>Oldenoert 23 1</t>
  </si>
  <si>
    <t>CBS Van Panhuys</t>
  </si>
  <si>
    <t>De Knip 1C</t>
  </si>
  <si>
    <t>CBS Het Anker – printer 1 (begane grond)</t>
  </si>
  <si>
    <t>CBS De Regenboog</t>
  </si>
  <si>
    <t>t Oelbred 4</t>
  </si>
  <si>
    <t>SWS De Vlieger</t>
  </si>
  <si>
    <t xml:space="preserve">Hamsterpad 1 </t>
  </si>
  <si>
    <t>Noordhorn</t>
  </si>
  <si>
    <t>CBS De Windroos</t>
  </si>
  <si>
    <t xml:space="preserve">Evertsenstraat 7 </t>
  </si>
  <si>
    <t>De Zevenster</t>
  </si>
  <si>
    <t>Grote Veenbrandstraat 17</t>
  </si>
  <si>
    <t>Zevenhuizen</t>
  </si>
  <si>
    <t xml:space="preserve">Nijenoertweg 38B </t>
  </si>
  <si>
    <t>OBS De Opstap</t>
  </si>
  <si>
    <t>De Ommegang 11A</t>
  </si>
  <si>
    <t>Niekerk</t>
  </si>
  <si>
    <t>SWS De Gavelander</t>
  </si>
  <si>
    <t>De Boomgaard 1</t>
  </si>
  <si>
    <t>Oostwold</t>
  </si>
  <si>
    <t>OBS De Molenberg</t>
  </si>
  <si>
    <t>Bovenweg 56A</t>
  </si>
  <si>
    <t>OBS De Springplank</t>
  </si>
  <si>
    <t>Totaal</t>
  </si>
  <si>
    <t>Aantal apparaten Model 1</t>
  </si>
  <si>
    <t>Aantal apparaten Model 2</t>
  </si>
  <si>
    <t>OBS De Nijenoert – printer 2 (verdieping-lift aanwezig)</t>
  </si>
  <si>
    <t>CBS Het Anker – printer 2 (verdieping-lift aanwezig)</t>
  </si>
  <si>
    <t>OBS De Nijenoert – printer 1 (begane grond)</t>
  </si>
  <si>
    <t>OBS De Borgh – printer 1 (begane grond)</t>
  </si>
  <si>
    <t>OBS De Borgh – printer 2 (verdieping- lift aanwezig)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</si>
</sst>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_);_(@_)"/>
    <numFmt numFmtId="165" formatCode="_(* #,##0_);_(* \(#,##0\);_(* \-??_);_(@_)"/>
  </numFmts>
  <fonts count="10">
    <font>
      <sz val="12"/>
      <color theme="1"/>
      <name val="Aptos Narrow"/>
      <charset val="1"/>
    </font>
    <font>
      <sz val="12"/>
      <color theme="1"/>
      <name val="MyriadPro-Regular"/>
      <charset val="1"/>
    </font>
    <font>
      <b/>
      <sz val="12"/>
      <color theme="1"/>
      <name val="MyriadPro-Regular"/>
      <charset val="1"/>
    </font>
    <font>
      <b/>
      <sz val="12"/>
      <color theme="0"/>
      <name val="MyriadPro-Regular"/>
      <charset val="1"/>
    </font>
    <font>
      <sz val="11"/>
      <color rgb="FF000000"/>
      <name val="Aptos Narrow"/>
      <charset val="1"/>
    </font>
    <font>
      <b/>
      <sz val="12"/>
      <color rgb="FF000000"/>
      <name val="MyriadPro-Regular"/>
      <charset val="1"/>
    </font>
    <font>
      <sz val="12"/>
      <color rgb="FF000000"/>
      <name val="Aptos Narrow"/>
      <charset val="1"/>
    </font>
    <font>
      <sz val="12"/>
      <color rgb="FF000000"/>
      <name val="MyriadPro-Regular"/>
      <charset val="1"/>
    </font>
    <font>
      <sz val="12"/>
      <name val="MyriadPro-Regular"/>
      <charset val="1"/>
    </font>
    <font>
      <b/>
      <sz val="12"/>
      <name val="MyriadPro-Regular"/>
      <charset val="1"/>
    </font>
  </fonts>
  <fills count="4">
    <fill>
      <patternFill patternType="none"/>
    </fill>
    <fill>
      <patternFill patternType="gray125"/>
    </fill>
    <fill>
      <patternFill patternType="solid">
        <fgColor rgb="FF0A6837"/>
        <bgColor rgb="FF008080"/>
      </patternFill>
    </fill>
    <fill>
      <patternFill patternType="solid">
        <fgColor rgb="FFFFFFFF"/>
        <bgColor rgb="FFFFFFCC"/>
      </patternFill>
    </fill>
  </fills>
  <borders count="16">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theme="0"/>
      </left>
      <right style="thin">
        <color theme="0"/>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medium">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medium">
        <color auto="1"/>
      </left>
      <right style="thin">
        <color auto="1"/>
      </right>
      <top/>
      <bottom/>
      <diagonal/>
    </border>
    <border>
      <left style="thin">
        <color auto="1"/>
      </left>
      <right style="thin">
        <color auto="1"/>
      </right>
      <top style="thin">
        <color auto="1"/>
      </top>
      <bottom style="medium">
        <color auto="1"/>
      </bottom>
      <diagonal/>
    </border>
  </borders>
  <cellStyleXfs count="1">
    <xf numFmtId="0" fontId="0" fillId="0" borderId="0"/>
  </cellStyleXfs>
  <cellXfs count="63">
    <xf numFmtId="0" fontId="0" fillId="0" borderId="0" xfId="0"/>
    <xf numFmtId="0" fontId="0" fillId="0" borderId="0" xfId="0" applyAlignment="1">
      <alignment horizontal="left" vertical="center" indent="1"/>
    </xf>
    <xf numFmtId="0" fontId="0" fillId="0" borderId="0" xfId="0" applyAlignment="1">
      <alignment vertical="top" wrapText="1"/>
    </xf>
    <xf numFmtId="164" fontId="0" fillId="0" borderId="0" xfId="0" applyNumberFormat="1"/>
    <xf numFmtId="165" fontId="0" fillId="0" borderId="0" xfId="0" applyNumberFormat="1"/>
    <xf numFmtId="0" fontId="1" fillId="0" borderId="0" xfId="0" applyFont="1"/>
    <xf numFmtId="164" fontId="1" fillId="0" borderId="0" xfId="0" applyNumberFormat="1" applyFont="1"/>
    <xf numFmtId="165" fontId="1" fillId="0" borderId="0" xfId="0" applyNumberFormat="1" applyFont="1"/>
    <xf numFmtId="0" fontId="2" fillId="0" borderId="0" xfId="0" applyFont="1"/>
    <xf numFmtId="0" fontId="3" fillId="2" borderId="1" xfId="0" applyFont="1" applyFill="1" applyBorder="1"/>
    <xf numFmtId="0" fontId="3" fillId="2" borderId="2" xfId="0" applyFont="1" applyFill="1" applyBorder="1"/>
    <xf numFmtId="0" fontId="3" fillId="2" borderId="3" xfId="0" applyFont="1" applyFill="1" applyBorder="1" applyAlignment="1">
      <alignment horizontal="center" wrapText="1"/>
    </xf>
    <xf numFmtId="164" fontId="3" fillId="2" borderId="3" xfId="0" applyNumberFormat="1" applyFont="1" applyFill="1" applyBorder="1" applyAlignment="1">
      <alignment horizontal="center" wrapText="1"/>
    </xf>
    <xf numFmtId="165" fontId="3" fillId="2" borderId="3" xfId="0" applyNumberFormat="1" applyFont="1" applyFill="1" applyBorder="1" applyAlignment="1">
      <alignment horizontal="center" wrapText="1"/>
    </xf>
    <xf numFmtId="0" fontId="3" fillId="0" borderId="0" xfId="0" applyFont="1" applyAlignment="1">
      <alignment horizontal="center" wrapText="1"/>
    </xf>
    <xf numFmtId="0" fontId="1" fillId="0" borderId="0" xfId="0" applyFont="1" applyAlignment="1">
      <alignment horizontal="center"/>
    </xf>
    <xf numFmtId="0" fontId="4" fillId="0" borderId="4" xfId="0" applyFont="1" applyBorder="1" applyAlignment="1">
      <alignment wrapText="1"/>
    </xf>
    <xf numFmtId="0" fontId="0" fillId="0" borderId="4" xfId="0" applyBorder="1" applyAlignment="1">
      <alignment wrapText="1"/>
    </xf>
    <xf numFmtId="0" fontId="0" fillId="0" borderId="5" xfId="0" applyBorder="1" applyAlignment="1">
      <alignment wrapText="1"/>
    </xf>
    <xf numFmtId="1" fontId="0" fillId="0" borderId="5" xfId="0" applyNumberFormat="1" applyBorder="1" applyAlignment="1">
      <alignment horizontal="center"/>
    </xf>
    <xf numFmtId="3" fontId="0" fillId="0" borderId="5" xfId="0" applyNumberFormat="1" applyBorder="1"/>
    <xf numFmtId="3" fontId="0" fillId="0" borderId="6" xfId="0" applyNumberFormat="1" applyBorder="1"/>
    <xf numFmtId="9" fontId="0" fillId="0" borderId="6" xfId="0" applyNumberFormat="1" applyBorder="1"/>
    <xf numFmtId="3" fontId="1" fillId="0" borderId="6" xfId="0" applyNumberFormat="1" applyFont="1" applyBorder="1"/>
    <xf numFmtId="0" fontId="5" fillId="3" borderId="7" xfId="0" applyFont="1" applyFill="1" applyBorder="1" applyAlignment="1">
      <alignment horizontal="center"/>
    </xf>
    <xf numFmtId="0" fontId="2" fillId="0" borderId="0" xfId="0" applyFont="1" applyAlignment="1">
      <alignment horizontal="center"/>
    </xf>
    <xf numFmtId="1" fontId="0" fillId="0" borderId="4" xfId="0" applyNumberFormat="1" applyBorder="1" applyAlignment="1">
      <alignment horizontal="center"/>
    </xf>
    <xf numFmtId="3" fontId="0" fillId="0" borderId="4" xfId="0" applyNumberFormat="1" applyBorder="1"/>
    <xf numFmtId="3" fontId="0" fillId="0" borderId="8" xfId="0" applyNumberFormat="1" applyBorder="1"/>
    <xf numFmtId="9" fontId="0" fillId="0" borderId="8" xfId="0" applyNumberFormat="1" applyBorder="1"/>
    <xf numFmtId="0" fontId="5" fillId="3" borderId="4" xfId="0" applyFont="1" applyFill="1" applyBorder="1" applyAlignment="1">
      <alignment horizontal="center"/>
    </xf>
    <xf numFmtId="0" fontId="0" fillId="0" borderId="9" xfId="0" applyBorder="1" applyAlignment="1">
      <alignment wrapText="1"/>
    </xf>
    <xf numFmtId="0" fontId="6" fillId="0" borderId="9" xfId="0" applyFont="1" applyBorder="1" applyAlignment="1">
      <alignment wrapText="1"/>
    </xf>
    <xf numFmtId="0" fontId="6" fillId="0" borderId="10" xfId="0" applyFont="1" applyBorder="1" applyAlignment="1">
      <alignment wrapText="1"/>
    </xf>
    <xf numFmtId="0" fontId="1" fillId="0" borderId="4" xfId="0" applyFont="1" applyBorder="1" applyAlignment="1">
      <alignment wrapText="1"/>
    </xf>
    <xf numFmtId="1" fontId="1" fillId="0" borderId="4" xfId="0" applyNumberFormat="1" applyFont="1" applyBorder="1" applyAlignment="1">
      <alignment horizontal="center"/>
    </xf>
    <xf numFmtId="3" fontId="1" fillId="0" borderId="4" xfId="0" applyNumberFormat="1" applyFont="1" applyBorder="1"/>
    <xf numFmtId="3" fontId="1" fillId="0" borderId="8" xfId="0" applyNumberFormat="1" applyFont="1" applyBorder="1"/>
    <xf numFmtId="9" fontId="1" fillId="0" borderId="8" xfId="0" applyNumberFormat="1" applyFont="1" applyBorder="1"/>
    <xf numFmtId="0" fontId="7" fillId="0" borderId="10" xfId="0" applyFont="1" applyBorder="1" applyAlignment="1">
      <alignment wrapText="1"/>
    </xf>
    <xf numFmtId="0" fontId="1" fillId="0" borderId="5" xfId="0" applyFont="1" applyBorder="1" applyAlignment="1">
      <alignment wrapText="1"/>
    </xf>
    <xf numFmtId="1" fontId="1" fillId="0" borderId="5" xfId="0" applyNumberFormat="1" applyFont="1" applyBorder="1" applyAlignment="1">
      <alignment horizontal="center"/>
    </xf>
    <xf numFmtId="3" fontId="1" fillId="0" borderId="5" xfId="0" applyNumberFormat="1" applyFont="1" applyBorder="1"/>
    <xf numFmtId="9" fontId="1" fillId="0" borderId="6" xfId="0" applyNumberFormat="1" applyFont="1" applyBorder="1"/>
    <xf numFmtId="0" fontId="1" fillId="0" borderId="11" xfId="0" applyFont="1" applyBorder="1" applyAlignment="1">
      <alignment wrapText="1"/>
    </xf>
    <xf numFmtId="0" fontId="1" fillId="0" borderId="12" xfId="0" applyFont="1" applyBorder="1" applyAlignment="1">
      <alignment wrapText="1"/>
    </xf>
    <xf numFmtId="1" fontId="1" fillId="0" borderId="12" xfId="0" applyNumberFormat="1" applyFont="1" applyBorder="1" applyAlignment="1">
      <alignment horizontal="center"/>
    </xf>
    <xf numFmtId="3" fontId="1" fillId="0" borderId="12" xfId="0" applyNumberFormat="1" applyFont="1" applyBorder="1"/>
    <xf numFmtId="3" fontId="1" fillId="0" borderId="13" xfId="0" applyNumberFormat="1" applyFont="1" applyBorder="1"/>
    <xf numFmtId="9" fontId="1" fillId="0" borderId="13" xfId="0" applyNumberFormat="1" applyFont="1" applyBorder="1"/>
    <xf numFmtId="0" fontId="7" fillId="0" borderId="14" xfId="0" applyFont="1" applyBorder="1" applyAlignment="1">
      <alignment wrapText="1"/>
    </xf>
    <xf numFmtId="0" fontId="7" fillId="0" borderId="9" xfId="0" applyFont="1" applyBorder="1" applyAlignment="1">
      <alignment wrapText="1"/>
    </xf>
    <xf numFmtId="0" fontId="7" fillId="0" borderId="4" xfId="0" applyFont="1" applyBorder="1" applyAlignment="1">
      <alignment wrapText="1"/>
    </xf>
    <xf numFmtId="0" fontId="5" fillId="3" borderId="15" xfId="0" applyFont="1" applyFill="1" applyBorder="1" applyAlignment="1">
      <alignment horizontal="center"/>
    </xf>
    <xf numFmtId="0" fontId="5" fillId="0" borderId="1" xfId="0" applyFont="1" applyBorder="1"/>
    <xf numFmtId="0" fontId="5" fillId="0" borderId="4" xfId="0" applyFont="1" applyBorder="1" applyAlignment="1">
      <alignment wrapText="1"/>
    </xf>
    <xf numFmtId="1" fontId="5" fillId="0" borderId="4" xfId="0" applyNumberFormat="1" applyFont="1" applyBorder="1" applyAlignment="1">
      <alignment horizontal="left"/>
    </xf>
    <xf numFmtId="3" fontId="5" fillId="0" borderId="4" xfId="0" applyNumberFormat="1" applyFont="1" applyBorder="1"/>
    <xf numFmtId="3" fontId="5" fillId="0" borderId="8" xfId="0" applyNumberFormat="1" applyFont="1" applyBorder="1"/>
    <xf numFmtId="9" fontId="5" fillId="0" borderId="8" xfId="0" applyNumberFormat="1" applyFont="1" applyBorder="1"/>
    <xf numFmtId="3" fontId="5" fillId="0" borderId="6" xfId="0" applyNumberFormat="1" applyFont="1" applyBorder="1"/>
    <xf numFmtId="0" fontId="8" fillId="0" borderId="0" xfId="0" applyFont="1"/>
    <xf numFmtId="0" fontId="9" fillId="0" borderId="0" xfId="0" applyFont="1" applyAlignment="1">
      <alignment horizontal="center"/>
    </xf>
  </cellXfs>
  <cellStyles count="1">
    <cellStyle name="Standa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A6837"/>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1"/>
  <sheetViews>
    <sheetView zoomScaleNormal="100" workbookViewId="0">
      <selection activeCell="D17" sqref="D17"/>
    </sheetView>
  </sheetViews>
  <sheetFormatPr defaultColWidth="8.5" defaultRowHeight="15.75"/>
  <cols>
    <col min="1" max="1" width="207.25" customWidth="1"/>
  </cols>
  <sheetData>
    <row r="1" spans="1:1" ht="15.75" customHeight="1">
      <c r="A1" t="s">
        <v>0</v>
      </c>
    </row>
    <row r="2" spans="1:1" ht="15.75" customHeight="1">
      <c r="A2" s="1"/>
    </row>
    <row r="3" spans="1:1" ht="30.75" customHeight="1">
      <c r="A3" s="2" t="s">
        <v>1</v>
      </c>
    </row>
    <row r="4" spans="1:1" ht="30.75" customHeight="1">
      <c r="A4" s="2" t="s">
        <v>2</v>
      </c>
    </row>
    <row r="5" spans="1:1" ht="15.75" customHeight="1">
      <c r="A5" s="2" t="s">
        <v>3</v>
      </c>
    </row>
    <row r="6" spans="1:1" ht="30.75" customHeight="1">
      <c r="A6" s="2" t="s">
        <v>4</v>
      </c>
    </row>
    <row r="7" spans="1:1" ht="45.75" customHeight="1">
      <c r="A7" s="2" t="s">
        <v>5</v>
      </c>
    </row>
    <row r="8" spans="1:1" ht="30.75" customHeight="1">
      <c r="A8" s="2" t="s">
        <v>6</v>
      </c>
    </row>
    <row r="9" spans="1:1" ht="15.75" customHeight="1">
      <c r="A9" s="2" t="s">
        <v>7</v>
      </c>
    </row>
    <row r="10" spans="1:1" ht="30.75" customHeight="1">
      <c r="A10" s="2" t="s">
        <v>8</v>
      </c>
    </row>
    <row r="11" spans="1:1" ht="15.75" customHeight="1">
      <c r="A11" s="2" t="s">
        <v>9</v>
      </c>
    </row>
  </sheetData>
  <pageMargins left="0.7" right="0.7" top="0.75" bottom="0.75" header="0.511811023622047" footer="0.511811023622047"/>
  <pageSetup paperSize="9"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44"/>
  <sheetViews>
    <sheetView tabSelected="1" zoomScaleNormal="100" workbookViewId="0">
      <selection activeCell="B8" sqref="B8"/>
    </sheetView>
  </sheetViews>
  <sheetFormatPr defaultColWidth="8.5" defaultRowHeight="15.75"/>
  <cols>
    <col min="2" max="2" width="34.875" customWidth="1"/>
    <col min="3" max="4" width="28.875" customWidth="1"/>
    <col min="5" max="5" width="8" customWidth="1"/>
    <col min="6" max="9" width="10.75" style="3" customWidth="1"/>
    <col min="10" max="10" width="13" style="4" customWidth="1"/>
    <col min="11" max="11" width="13" customWidth="1"/>
    <col min="12" max="12" width="10" customWidth="1"/>
    <col min="13" max="13" width="14.75" customWidth="1"/>
    <col min="14" max="19" width="11" customWidth="1"/>
    <col min="20" max="22" width="9" customWidth="1"/>
  </cols>
  <sheetData>
    <row r="1" spans="1:22" ht="15.75" customHeight="1">
      <c r="A1" s="5"/>
      <c r="B1" s="5"/>
      <c r="C1" s="5"/>
      <c r="D1" s="5"/>
      <c r="E1" s="5"/>
      <c r="F1" s="6"/>
      <c r="G1" s="6"/>
      <c r="H1" s="6"/>
      <c r="I1" s="6"/>
      <c r="J1" s="7"/>
      <c r="L1" s="5"/>
      <c r="M1" s="5"/>
      <c r="N1" s="5"/>
      <c r="O1" s="5"/>
      <c r="P1" s="5"/>
      <c r="R1" s="5"/>
      <c r="S1" s="5"/>
      <c r="T1" s="5"/>
      <c r="U1" s="5"/>
      <c r="V1" s="5"/>
    </row>
    <row r="2" spans="1:22" ht="12" customHeight="1">
      <c r="A2" s="5"/>
      <c r="L2" s="5"/>
      <c r="M2" s="5"/>
      <c r="N2" s="5"/>
      <c r="O2" s="5"/>
      <c r="P2" s="5"/>
      <c r="R2" s="5"/>
      <c r="S2" s="5"/>
      <c r="T2" s="8"/>
      <c r="U2" s="8"/>
      <c r="V2" s="8"/>
    </row>
    <row r="3" spans="1:22" ht="33.75" customHeight="1">
      <c r="A3" s="5"/>
      <c r="B3" s="9" t="s">
        <v>10</v>
      </c>
      <c r="C3" s="10" t="s">
        <v>11</v>
      </c>
      <c r="D3" s="10" t="s">
        <v>12</v>
      </c>
      <c r="E3" s="11" t="s">
        <v>13</v>
      </c>
      <c r="F3" s="12" t="s">
        <v>14</v>
      </c>
      <c r="G3" s="12" t="s">
        <v>15</v>
      </c>
      <c r="H3" s="12" t="s">
        <v>16</v>
      </c>
      <c r="I3" s="12" t="s">
        <v>17</v>
      </c>
      <c r="J3" s="12" t="s">
        <v>18</v>
      </c>
      <c r="K3" s="12" t="s">
        <v>19</v>
      </c>
      <c r="L3" s="12" t="s">
        <v>20</v>
      </c>
      <c r="M3" s="13" t="s">
        <v>21</v>
      </c>
      <c r="N3" s="11" t="s">
        <v>22</v>
      </c>
      <c r="O3" s="11" t="s">
        <v>23</v>
      </c>
      <c r="P3" s="11" t="s">
        <v>24</v>
      </c>
      <c r="Q3" s="11" t="s">
        <v>25</v>
      </c>
      <c r="R3" s="11" t="s">
        <v>26</v>
      </c>
      <c r="S3" s="11" t="s">
        <v>27</v>
      </c>
      <c r="T3" s="14"/>
      <c r="U3" s="14"/>
      <c r="V3" s="14"/>
    </row>
    <row r="4" spans="1:22" ht="30" customHeight="1">
      <c r="A4" s="15">
        <v>1</v>
      </c>
      <c r="B4" s="16" t="s">
        <v>28</v>
      </c>
      <c r="C4" s="17" t="s">
        <v>29</v>
      </c>
      <c r="D4" s="18" t="s">
        <v>30</v>
      </c>
      <c r="E4" s="19">
        <v>1</v>
      </c>
      <c r="F4" s="20">
        <v>30679</v>
      </c>
      <c r="G4" s="20">
        <v>27478</v>
      </c>
      <c r="H4" s="20">
        <v>35609</v>
      </c>
      <c r="I4" s="21">
        <v>31353</v>
      </c>
      <c r="J4" s="21">
        <v>10906</v>
      </c>
      <c r="K4" s="21">
        <v>20447</v>
      </c>
      <c r="L4" s="22">
        <f t="shared" ref="L4:L40" si="0">IF(I4=0,"",K4/I4)</f>
        <v>0.65215449877204734</v>
      </c>
      <c r="M4" s="23">
        <f>ROUND(I4/12,-2)</f>
        <v>2600</v>
      </c>
      <c r="N4" s="24">
        <v>0</v>
      </c>
      <c r="O4" s="24">
        <v>1</v>
      </c>
      <c r="P4" s="24">
        <v>0</v>
      </c>
      <c r="Q4" s="24">
        <v>1</v>
      </c>
      <c r="R4" s="24">
        <v>0</v>
      </c>
      <c r="S4" s="24">
        <v>0</v>
      </c>
      <c r="T4" s="25"/>
      <c r="U4" s="25"/>
      <c r="V4" s="25"/>
    </row>
    <row r="5" spans="1:22" ht="30" customHeight="1">
      <c r="A5" s="15">
        <v>2</v>
      </c>
      <c r="B5" s="16" t="s">
        <v>31</v>
      </c>
      <c r="C5" s="17" t="s">
        <v>32</v>
      </c>
      <c r="D5" s="17" t="s">
        <v>33</v>
      </c>
      <c r="E5" s="26">
        <v>1</v>
      </c>
      <c r="F5" s="27">
        <v>123775</v>
      </c>
      <c r="G5" s="27">
        <v>123802</v>
      </c>
      <c r="H5" s="27">
        <v>112492</v>
      </c>
      <c r="I5" s="28">
        <v>106124</v>
      </c>
      <c r="J5" s="28">
        <v>42404</v>
      </c>
      <c r="K5" s="28">
        <v>63720</v>
      </c>
      <c r="L5" s="29">
        <f t="shared" si="0"/>
        <v>0.60042968602766578</v>
      </c>
      <c r="M5" s="23">
        <f t="shared" ref="M5:M39" si="1">ROUND(I5/40*52/12,-2)</f>
        <v>11500</v>
      </c>
      <c r="N5" s="30">
        <v>1</v>
      </c>
      <c r="O5" s="30">
        <v>0</v>
      </c>
      <c r="P5" s="24">
        <v>0</v>
      </c>
      <c r="Q5" s="24">
        <v>0</v>
      </c>
      <c r="R5" s="24">
        <v>0</v>
      </c>
      <c r="S5" s="24">
        <v>0</v>
      </c>
      <c r="T5" s="25"/>
      <c r="U5" s="25"/>
      <c r="V5" s="25"/>
    </row>
    <row r="6" spans="1:22" ht="30" customHeight="1">
      <c r="A6" s="15">
        <v>3</v>
      </c>
      <c r="B6" s="16" t="s">
        <v>117</v>
      </c>
      <c r="C6" s="17" t="s">
        <v>34</v>
      </c>
      <c r="D6" s="18" t="s">
        <v>35</v>
      </c>
      <c r="E6" s="19">
        <v>2</v>
      </c>
      <c r="F6" s="20">
        <v>202203</v>
      </c>
      <c r="G6" s="20">
        <v>197517</v>
      </c>
      <c r="H6" s="20">
        <v>192102</v>
      </c>
      <c r="I6" s="21">
        <v>196085</v>
      </c>
      <c r="J6" s="21">
        <v>133329</v>
      </c>
      <c r="K6" s="21">
        <v>62756</v>
      </c>
      <c r="L6" s="22">
        <f t="shared" si="0"/>
        <v>0.32004487849657037</v>
      </c>
      <c r="M6" s="23">
        <f t="shared" si="1"/>
        <v>21200</v>
      </c>
      <c r="N6" s="24">
        <v>0</v>
      </c>
      <c r="O6" s="30">
        <v>1</v>
      </c>
      <c r="P6" s="24">
        <v>0</v>
      </c>
      <c r="Q6" s="24">
        <v>0</v>
      </c>
      <c r="R6" s="24">
        <v>0</v>
      </c>
      <c r="S6" s="24">
        <v>0</v>
      </c>
      <c r="T6" s="25"/>
      <c r="U6" s="25"/>
      <c r="V6" s="25"/>
    </row>
    <row r="7" spans="1:22" ht="30" customHeight="1">
      <c r="A7" s="15">
        <v>4</v>
      </c>
      <c r="B7" s="31" t="s">
        <v>118</v>
      </c>
      <c r="C7" s="17" t="s">
        <v>34</v>
      </c>
      <c r="D7" s="18" t="s">
        <v>35</v>
      </c>
      <c r="E7" s="19">
        <v>1</v>
      </c>
      <c r="F7" s="20">
        <v>76759</v>
      </c>
      <c r="G7" s="20">
        <v>95802</v>
      </c>
      <c r="H7" s="20">
        <v>76907</v>
      </c>
      <c r="I7" s="21">
        <v>78840</v>
      </c>
      <c r="J7" s="21">
        <v>53009</v>
      </c>
      <c r="K7" s="21">
        <v>25831</v>
      </c>
      <c r="L7" s="22">
        <f t="shared" si="0"/>
        <v>0.32763825469304919</v>
      </c>
      <c r="M7" s="23">
        <f t="shared" si="1"/>
        <v>8500</v>
      </c>
      <c r="N7" s="24">
        <v>0</v>
      </c>
      <c r="O7" s="30">
        <v>1</v>
      </c>
      <c r="P7" s="24">
        <v>0</v>
      </c>
      <c r="Q7" s="24">
        <v>0</v>
      </c>
      <c r="R7" s="24">
        <v>0</v>
      </c>
      <c r="S7" s="24">
        <v>0</v>
      </c>
      <c r="T7" s="25"/>
      <c r="U7" s="25"/>
      <c r="V7" s="25"/>
    </row>
    <row r="8" spans="1:22" ht="30" customHeight="1">
      <c r="A8" s="15">
        <v>5</v>
      </c>
      <c r="B8" s="31" t="s">
        <v>36</v>
      </c>
      <c r="C8" s="17" t="s">
        <v>37</v>
      </c>
      <c r="D8" s="17" t="s">
        <v>38</v>
      </c>
      <c r="E8" s="26">
        <v>2</v>
      </c>
      <c r="F8" s="27">
        <v>250499</v>
      </c>
      <c r="G8" s="27">
        <v>199969</v>
      </c>
      <c r="H8" s="27">
        <v>193585</v>
      </c>
      <c r="I8" s="28">
        <v>231052</v>
      </c>
      <c r="J8" s="28">
        <v>108441</v>
      </c>
      <c r="K8" s="28">
        <v>122611</v>
      </c>
      <c r="L8" s="29">
        <f t="shared" si="0"/>
        <v>0.53066409293146133</v>
      </c>
      <c r="M8" s="23">
        <f t="shared" si="1"/>
        <v>25000</v>
      </c>
      <c r="N8" s="30">
        <v>1</v>
      </c>
      <c r="O8" s="30">
        <v>0</v>
      </c>
      <c r="P8" s="24">
        <v>0</v>
      </c>
      <c r="Q8" s="30">
        <v>1</v>
      </c>
      <c r="R8" s="24">
        <v>0</v>
      </c>
      <c r="S8" s="24">
        <v>0</v>
      </c>
      <c r="T8" s="25"/>
      <c r="U8" s="25"/>
      <c r="V8" s="25"/>
    </row>
    <row r="9" spans="1:22" ht="30" customHeight="1">
      <c r="A9" s="15">
        <v>6</v>
      </c>
      <c r="B9" s="31" t="s">
        <v>39</v>
      </c>
      <c r="C9" s="17" t="s">
        <v>40</v>
      </c>
      <c r="D9" s="18" t="s">
        <v>41</v>
      </c>
      <c r="E9" s="19">
        <v>1</v>
      </c>
      <c r="F9" s="20">
        <v>102085</v>
      </c>
      <c r="G9" s="20">
        <v>114502</v>
      </c>
      <c r="H9" s="20">
        <v>109585</v>
      </c>
      <c r="I9" s="21">
        <v>105118</v>
      </c>
      <c r="J9" s="21">
        <v>42951</v>
      </c>
      <c r="K9" s="21">
        <v>62167</v>
      </c>
      <c r="L9" s="22">
        <f t="shared" si="0"/>
        <v>0.59140204341787328</v>
      </c>
      <c r="M9" s="23">
        <f t="shared" si="1"/>
        <v>11400</v>
      </c>
      <c r="N9" s="24">
        <v>0</v>
      </c>
      <c r="O9" s="30">
        <v>0</v>
      </c>
      <c r="P9" s="30">
        <v>1</v>
      </c>
      <c r="Q9" s="24">
        <v>0</v>
      </c>
      <c r="R9" s="24">
        <v>0</v>
      </c>
      <c r="S9" s="24">
        <v>0</v>
      </c>
      <c r="T9" s="25"/>
      <c r="U9" s="25"/>
      <c r="V9" s="25"/>
    </row>
    <row r="10" spans="1:22" ht="30" customHeight="1">
      <c r="A10" s="15">
        <v>7</v>
      </c>
      <c r="B10" s="31" t="s">
        <v>42</v>
      </c>
      <c r="C10" s="17" t="s">
        <v>43</v>
      </c>
      <c r="D10" s="17" t="s">
        <v>44</v>
      </c>
      <c r="E10" s="26">
        <v>1</v>
      </c>
      <c r="F10" s="27">
        <v>60543</v>
      </c>
      <c r="G10" s="27">
        <v>77762</v>
      </c>
      <c r="H10" s="27">
        <v>79147</v>
      </c>
      <c r="I10" s="28">
        <v>62949</v>
      </c>
      <c r="J10" s="28">
        <v>35911</v>
      </c>
      <c r="K10" s="28">
        <v>27038</v>
      </c>
      <c r="L10" s="29">
        <f t="shared" si="0"/>
        <v>0.42952231171265626</v>
      </c>
      <c r="M10" s="23">
        <f t="shared" si="1"/>
        <v>6800</v>
      </c>
      <c r="N10" s="30">
        <v>1</v>
      </c>
      <c r="O10" s="30">
        <v>0</v>
      </c>
      <c r="P10" s="24">
        <v>0</v>
      </c>
      <c r="Q10" s="24">
        <v>0</v>
      </c>
      <c r="R10" s="24">
        <v>0</v>
      </c>
      <c r="S10" s="24">
        <v>0</v>
      </c>
      <c r="T10" s="25"/>
      <c r="U10" s="25"/>
      <c r="V10" s="25"/>
    </row>
    <row r="11" spans="1:22" ht="30" customHeight="1">
      <c r="A11" s="15">
        <v>8</v>
      </c>
      <c r="B11" s="31" t="s">
        <v>45</v>
      </c>
      <c r="C11" s="17" t="s">
        <v>46</v>
      </c>
      <c r="D11" s="17" t="s">
        <v>35</v>
      </c>
      <c r="E11" s="26">
        <v>1</v>
      </c>
      <c r="F11" s="27">
        <v>32269</v>
      </c>
      <c r="G11" s="27">
        <v>44574</v>
      </c>
      <c r="H11" s="27">
        <v>63668</v>
      </c>
      <c r="I11" s="28">
        <v>46297</v>
      </c>
      <c r="J11" s="28">
        <v>31561</v>
      </c>
      <c r="K11" s="28">
        <v>14736</v>
      </c>
      <c r="L11" s="29">
        <f t="shared" si="0"/>
        <v>0.31829276195001838</v>
      </c>
      <c r="M11" s="23">
        <f t="shared" si="1"/>
        <v>5000</v>
      </c>
      <c r="N11" s="30">
        <v>1</v>
      </c>
      <c r="O11" s="30">
        <v>0</v>
      </c>
      <c r="P11" s="24">
        <v>0</v>
      </c>
      <c r="Q11" s="30">
        <v>1</v>
      </c>
      <c r="R11" s="24">
        <v>0</v>
      </c>
      <c r="S11" s="24">
        <v>0</v>
      </c>
      <c r="T11" s="25"/>
      <c r="U11" s="25"/>
      <c r="V11" s="25"/>
    </row>
    <row r="12" spans="1:22" ht="30" customHeight="1">
      <c r="A12" s="15">
        <v>9</v>
      </c>
      <c r="B12" s="31" t="s">
        <v>47</v>
      </c>
      <c r="C12" s="17" t="s">
        <v>48</v>
      </c>
      <c r="D12" s="18" t="s">
        <v>49</v>
      </c>
      <c r="E12" s="19">
        <v>1</v>
      </c>
      <c r="F12" s="20">
        <v>51817</v>
      </c>
      <c r="G12" s="20">
        <v>51245</v>
      </c>
      <c r="H12" s="20">
        <v>52188</v>
      </c>
      <c r="I12" s="21">
        <v>46542</v>
      </c>
      <c r="J12" s="21">
        <v>17485</v>
      </c>
      <c r="K12" s="21">
        <v>29057</v>
      </c>
      <c r="L12" s="22">
        <f t="shared" si="0"/>
        <v>0.62431782046323747</v>
      </c>
      <c r="M12" s="23">
        <f t="shared" si="1"/>
        <v>5000</v>
      </c>
      <c r="N12" s="24">
        <v>0</v>
      </c>
      <c r="O12" s="30">
        <v>0</v>
      </c>
      <c r="P12" s="30">
        <v>1</v>
      </c>
      <c r="Q12" s="24">
        <v>0</v>
      </c>
      <c r="R12" s="24">
        <v>0</v>
      </c>
      <c r="S12" s="24">
        <v>0</v>
      </c>
      <c r="T12" s="25"/>
      <c r="U12" s="25"/>
      <c r="V12" s="25"/>
    </row>
    <row r="13" spans="1:22" ht="30" customHeight="1">
      <c r="A13" s="15">
        <v>10</v>
      </c>
      <c r="B13" s="31" t="s">
        <v>50</v>
      </c>
      <c r="C13" s="17" t="s">
        <v>51</v>
      </c>
      <c r="D13" s="17" t="s">
        <v>30</v>
      </c>
      <c r="E13" s="26">
        <v>1</v>
      </c>
      <c r="F13" s="27">
        <v>132940</v>
      </c>
      <c r="G13" s="27">
        <v>141566</v>
      </c>
      <c r="H13" s="27">
        <v>100475</v>
      </c>
      <c r="I13" s="28">
        <v>97741</v>
      </c>
      <c r="J13" s="28">
        <v>44859</v>
      </c>
      <c r="K13" s="28">
        <v>52882</v>
      </c>
      <c r="L13" s="29">
        <f t="shared" si="0"/>
        <v>0.54104214198749756</v>
      </c>
      <c r="M13" s="23">
        <f t="shared" si="1"/>
        <v>10600</v>
      </c>
      <c r="N13" s="30">
        <v>1</v>
      </c>
      <c r="O13" s="30">
        <v>0</v>
      </c>
      <c r="P13" s="24">
        <v>0</v>
      </c>
      <c r="Q13" s="24">
        <v>0</v>
      </c>
      <c r="R13" s="24">
        <v>0</v>
      </c>
      <c r="S13" s="24">
        <v>0</v>
      </c>
      <c r="T13" s="25"/>
      <c r="U13" s="25"/>
      <c r="V13" s="25"/>
    </row>
    <row r="14" spans="1:22" ht="30" customHeight="1">
      <c r="A14" s="15">
        <v>11</v>
      </c>
      <c r="B14" s="32" t="s">
        <v>52</v>
      </c>
      <c r="C14" s="17" t="s">
        <v>53</v>
      </c>
      <c r="D14" s="18" t="s">
        <v>54</v>
      </c>
      <c r="E14" s="19">
        <v>1</v>
      </c>
      <c r="F14" s="20">
        <v>31947</v>
      </c>
      <c r="G14" s="20">
        <v>42293</v>
      </c>
      <c r="H14" s="20">
        <v>51155</v>
      </c>
      <c r="I14" s="21">
        <v>36293</v>
      </c>
      <c r="J14" s="21">
        <v>8581</v>
      </c>
      <c r="K14" s="21">
        <v>27712</v>
      </c>
      <c r="L14" s="22">
        <f t="shared" si="0"/>
        <v>0.76356322155787615</v>
      </c>
      <c r="M14" s="23">
        <f t="shared" si="1"/>
        <v>3900</v>
      </c>
      <c r="N14" s="24">
        <v>0</v>
      </c>
      <c r="O14" s="30">
        <v>0</v>
      </c>
      <c r="P14" s="24">
        <v>0</v>
      </c>
      <c r="Q14" s="24">
        <v>0</v>
      </c>
      <c r="R14" s="24">
        <v>0</v>
      </c>
      <c r="S14" s="24">
        <v>0</v>
      </c>
      <c r="T14" s="25"/>
      <c r="U14" s="25"/>
      <c r="V14" s="25"/>
    </row>
    <row r="15" spans="1:22" ht="30" customHeight="1">
      <c r="A15" s="15">
        <v>12</v>
      </c>
      <c r="B15" s="33" t="s">
        <v>55</v>
      </c>
      <c r="C15" s="34" t="s">
        <v>56</v>
      </c>
      <c r="D15" s="34" t="s">
        <v>57</v>
      </c>
      <c r="E15" s="35">
        <v>1</v>
      </c>
      <c r="F15" s="36">
        <v>58371</v>
      </c>
      <c r="G15" s="36">
        <v>75081</v>
      </c>
      <c r="H15" s="36">
        <v>64655</v>
      </c>
      <c r="I15" s="37">
        <v>49285</v>
      </c>
      <c r="J15" s="37">
        <v>17460</v>
      </c>
      <c r="K15" s="37">
        <v>31825</v>
      </c>
      <c r="L15" s="38">
        <f t="shared" si="0"/>
        <v>0.6457339961448717</v>
      </c>
      <c r="M15" s="23">
        <f t="shared" si="1"/>
        <v>5300</v>
      </c>
      <c r="N15" s="30">
        <v>1</v>
      </c>
      <c r="O15" s="30">
        <v>0</v>
      </c>
      <c r="P15" s="24">
        <v>0</v>
      </c>
      <c r="Q15" s="24">
        <v>0</v>
      </c>
      <c r="R15" s="24">
        <v>0</v>
      </c>
      <c r="S15" s="24">
        <v>0</v>
      </c>
      <c r="T15" s="25"/>
      <c r="U15" s="25"/>
      <c r="V15" s="25"/>
    </row>
    <row r="16" spans="1:22" ht="30" customHeight="1">
      <c r="A16" s="15">
        <v>13</v>
      </c>
      <c r="B16" s="39" t="s">
        <v>58</v>
      </c>
      <c r="C16" s="34" t="s">
        <v>59</v>
      </c>
      <c r="D16" s="34" t="s">
        <v>60</v>
      </c>
      <c r="E16" s="35">
        <v>2</v>
      </c>
      <c r="F16" s="36">
        <v>177074</v>
      </c>
      <c r="G16" s="36">
        <v>295355</v>
      </c>
      <c r="H16" s="36">
        <v>272675</v>
      </c>
      <c r="I16" s="37">
        <v>250476</v>
      </c>
      <c r="J16" s="37">
        <v>115004</v>
      </c>
      <c r="K16" s="37">
        <v>135472</v>
      </c>
      <c r="L16" s="38">
        <f t="shared" si="0"/>
        <v>0.54085820597582202</v>
      </c>
      <c r="M16" s="23">
        <f t="shared" si="1"/>
        <v>27100</v>
      </c>
      <c r="N16" s="30">
        <v>1</v>
      </c>
      <c r="O16" s="30">
        <v>0</v>
      </c>
      <c r="P16" s="24">
        <v>0</v>
      </c>
      <c r="Q16" s="30">
        <v>1</v>
      </c>
      <c r="R16" s="24">
        <v>0</v>
      </c>
      <c r="S16" s="24">
        <v>0</v>
      </c>
      <c r="T16" s="25"/>
      <c r="U16" s="25"/>
      <c r="V16" s="25"/>
    </row>
    <row r="17" spans="1:22" ht="30" customHeight="1">
      <c r="A17" s="15">
        <v>14</v>
      </c>
      <c r="B17" s="39" t="s">
        <v>61</v>
      </c>
      <c r="C17" s="34" t="s">
        <v>62</v>
      </c>
      <c r="D17" s="40" t="s">
        <v>63</v>
      </c>
      <c r="E17" s="41">
        <v>1</v>
      </c>
      <c r="F17" s="42">
        <v>94004</v>
      </c>
      <c r="G17" s="42">
        <v>94958</v>
      </c>
      <c r="H17" s="42">
        <v>89967</v>
      </c>
      <c r="I17" s="23">
        <v>92652</v>
      </c>
      <c r="J17" s="23">
        <v>52879</v>
      </c>
      <c r="K17" s="23">
        <v>39773</v>
      </c>
      <c r="L17" s="43">
        <f t="shared" si="0"/>
        <v>0.42927297845702195</v>
      </c>
      <c r="M17" s="23">
        <f t="shared" si="1"/>
        <v>10000</v>
      </c>
      <c r="N17" s="24">
        <v>0</v>
      </c>
      <c r="O17" s="30">
        <v>1</v>
      </c>
      <c r="P17" s="24">
        <v>0</v>
      </c>
      <c r="Q17" s="24">
        <v>0</v>
      </c>
      <c r="R17" s="24">
        <v>0</v>
      </c>
      <c r="S17" s="24">
        <v>0</v>
      </c>
      <c r="T17" s="25"/>
      <c r="U17" s="25"/>
      <c r="V17" s="25"/>
    </row>
    <row r="18" spans="1:22" ht="30" customHeight="1">
      <c r="A18" s="15">
        <v>15</v>
      </c>
      <c r="B18" s="39" t="s">
        <v>64</v>
      </c>
      <c r="C18" s="34" t="s">
        <v>65</v>
      </c>
      <c r="D18" s="34" t="s">
        <v>66</v>
      </c>
      <c r="E18" s="35">
        <v>1</v>
      </c>
      <c r="F18" s="36">
        <v>78529</v>
      </c>
      <c r="G18" s="36">
        <v>68729</v>
      </c>
      <c r="H18" s="36">
        <v>71528</v>
      </c>
      <c r="I18" s="37">
        <v>61173</v>
      </c>
      <c r="J18" s="37">
        <v>15902</v>
      </c>
      <c r="K18" s="37">
        <v>45271</v>
      </c>
      <c r="L18" s="38">
        <f t="shared" si="0"/>
        <v>0.74004871430206132</v>
      </c>
      <c r="M18" s="23">
        <f t="shared" si="1"/>
        <v>6600</v>
      </c>
      <c r="N18" s="30">
        <v>1</v>
      </c>
      <c r="O18" s="30">
        <v>0</v>
      </c>
      <c r="P18" s="24">
        <v>0</v>
      </c>
      <c r="Q18" s="24">
        <v>0</v>
      </c>
      <c r="R18" s="24">
        <v>0</v>
      </c>
      <c r="S18" s="24">
        <v>0</v>
      </c>
      <c r="T18" s="25"/>
      <c r="U18" s="25"/>
      <c r="V18" s="25"/>
    </row>
    <row r="19" spans="1:22" ht="30" customHeight="1">
      <c r="A19" s="15">
        <v>16</v>
      </c>
      <c r="B19" s="39" t="s">
        <v>67</v>
      </c>
      <c r="C19" s="34" t="s">
        <v>68</v>
      </c>
      <c r="D19" s="34" t="s">
        <v>69</v>
      </c>
      <c r="E19" s="35">
        <v>1</v>
      </c>
      <c r="F19" s="36">
        <v>85142</v>
      </c>
      <c r="G19" s="36">
        <v>89713</v>
      </c>
      <c r="H19" s="36">
        <v>81287</v>
      </c>
      <c r="I19" s="37">
        <v>76494</v>
      </c>
      <c r="J19" s="37">
        <v>33921</v>
      </c>
      <c r="K19" s="37">
        <v>42573</v>
      </c>
      <c r="L19" s="38">
        <f t="shared" si="0"/>
        <v>0.55655345517295474</v>
      </c>
      <c r="M19" s="23">
        <f t="shared" si="1"/>
        <v>8300</v>
      </c>
      <c r="N19" s="30">
        <v>1</v>
      </c>
      <c r="O19" s="30">
        <v>0</v>
      </c>
      <c r="P19" s="24">
        <v>0</v>
      </c>
      <c r="Q19" s="24">
        <v>0</v>
      </c>
      <c r="R19" s="24">
        <v>0</v>
      </c>
      <c r="S19" s="24">
        <v>0</v>
      </c>
      <c r="T19" s="25"/>
      <c r="U19" s="25"/>
      <c r="V19" s="25"/>
    </row>
    <row r="20" spans="1:22" ht="30" customHeight="1">
      <c r="A20" s="15">
        <v>17</v>
      </c>
      <c r="B20" s="39" t="s">
        <v>70</v>
      </c>
      <c r="C20" s="34" t="s">
        <v>71</v>
      </c>
      <c r="D20" s="40" t="s">
        <v>44</v>
      </c>
      <c r="E20" s="41">
        <v>1</v>
      </c>
      <c r="F20" s="42">
        <v>144834</v>
      </c>
      <c r="G20" s="42">
        <v>162182</v>
      </c>
      <c r="H20" s="42">
        <v>121467</v>
      </c>
      <c r="I20" s="23">
        <v>103380</v>
      </c>
      <c r="J20" s="23">
        <v>30591</v>
      </c>
      <c r="K20" s="23">
        <v>72789</v>
      </c>
      <c r="L20" s="43">
        <f t="shared" si="0"/>
        <v>0.70409170052234471</v>
      </c>
      <c r="M20" s="23">
        <f t="shared" si="1"/>
        <v>11200</v>
      </c>
      <c r="N20" s="24">
        <v>0</v>
      </c>
      <c r="O20" s="30">
        <v>0</v>
      </c>
      <c r="P20" s="30">
        <v>1</v>
      </c>
      <c r="Q20" s="24">
        <v>0</v>
      </c>
      <c r="R20" s="24">
        <v>0</v>
      </c>
      <c r="S20" s="24">
        <v>0</v>
      </c>
      <c r="T20" s="25"/>
      <c r="U20" s="25"/>
      <c r="V20" s="25"/>
    </row>
    <row r="21" spans="1:22" ht="30" customHeight="1">
      <c r="A21" s="15">
        <v>18</v>
      </c>
      <c r="B21" s="39" t="s">
        <v>72</v>
      </c>
      <c r="C21" s="34" t="s">
        <v>73</v>
      </c>
      <c r="D21" s="40" t="s">
        <v>74</v>
      </c>
      <c r="E21" s="41">
        <v>1</v>
      </c>
      <c r="F21" s="42">
        <v>112501</v>
      </c>
      <c r="G21" s="42">
        <v>116108</v>
      </c>
      <c r="H21" s="42">
        <v>99205</v>
      </c>
      <c r="I21" s="23">
        <v>75628</v>
      </c>
      <c r="J21" s="23">
        <v>24457</v>
      </c>
      <c r="K21" s="23">
        <v>51171</v>
      </c>
      <c r="L21" s="43">
        <f t="shared" si="0"/>
        <v>0.67661448140900193</v>
      </c>
      <c r="M21" s="23">
        <f t="shared" si="1"/>
        <v>8200</v>
      </c>
      <c r="N21" s="24">
        <v>0</v>
      </c>
      <c r="O21" s="30">
        <v>0</v>
      </c>
      <c r="P21" s="24">
        <v>0</v>
      </c>
      <c r="Q21" s="24">
        <v>0</v>
      </c>
      <c r="R21" s="24">
        <v>0</v>
      </c>
      <c r="S21" s="24">
        <v>0</v>
      </c>
      <c r="T21" s="25"/>
      <c r="U21" s="25"/>
      <c r="V21" s="25"/>
    </row>
    <row r="22" spans="1:22" ht="30" customHeight="1">
      <c r="A22" s="15">
        <v>19</v>
      </c>
      <c r="B22" s="39" t="s">
        <v>75</v>
      </c>
      <c r="C22" s="34" t="s">
        <v>76</v>
      </c>
      <c r="D22" s="40" t="s">
        <v>77</v>
      </c>
      <c r="E22" s="41">
        <v>1</v>
      </c>
      <c r="F22" s="42">
        <v>65292</v>
      </c>
      <c r="G22" s="42">
        <v>70176</v>
      </c>
      <c r="H22" s="42">
        <v>69657</v>
      </c>
      <c r="I22" s="23">
        <v>68580</v>
      </c>
      <c r="J22" s="23">
        <v>21175</v>
      </c>
      <c r="K22" s="23">
        <v>47405</v>
      </c>
      <c r="L22" s="43">
        <f t="shared" si="0"/>
        <v>0.6912365121026538</v>
      </c>
      <c r="M22" s="23">
        <f t="shared" si="1"/>
        <v>7400</v>
      </c>
      <c r="N22" s="24">
        <v>0</v>
      </c>
      <c r="O22" s="30">
        <v>0</v>
      </c>
      <c r="P22" s="30">
        <v>1</v>
      </c>
      <c r="Q22" s="30">
        <v>1</v>
      </c>
      <c r="R22" s="24">
        <v>0</v>
      </c>
      <c r="S22" s="24">
        <v>0</v>
      </c>
      <c r="T22" s="25"/>
      <c r="U22" s="25"/>
      <c r="V22" s="25"/>
    </row>
    <row r="23" spans="1:22" ht="30" customHeight="1">
      <c r="A23" s="15">
        <v>20</v>
      </c>
      <c r="B23" s="39" t="s">
        <v>78</v>
      </c>
      <c r="C23" s="34" t="s">
        <v>79</v>
      </c>
      <c r="D23" s="40" t="s">
        <v>80</v>
      </c>
      <c r="E23" s="41">
        <v>1</v>
      </c>
      <c r="F23" s="42">
        <v>74534</v>
      </c>
      <c r="G23" s="42">
        <v>63671</v>
      </c>
      <c r="H23" s="42">
        <v>110754</v>
      </c>
      <c r="I23" s="23">
        <v>110112</v>
      </c>
      <c r="J23" s="23">
        <v>49650</v>
      </c>
      <c r="K23" s="23">
        <v>60462</v>
      </c>
      <c r="L23" s="43">
        <f t="shared" si="0"/>
        <v>0.54909546643417606</v>
      </c>
      <c r="M23" s="23">
        <f t="shared" si="1"/>
        <v>11900</v>
      </c>
      <c r="N23" s="24">
        <v>0</v>
      </c>
      <c r="O23" s="30">
        <v>0</v>
      </c>
      <c r="P23" s="30">
        <v>1</v>
      </c>
      <c r="Q23" s="30">
        <v>1</v>
      </c>
      <c r="R23" s="24">
        <v>0</v>
      </c>
      <c r="S23" s="24">
        <v>0</v>
      </c>
      <c r="T23" s="25"/>
      <c r="U23" s="25"/>
      <c r="V23" s="25"/>
    </row>
    <row r="24" spans="1:22" ht="30" customHeight="1">
      <c r="A24" s="15">
        <v>21</v>
      </c>
      <c r="B24" s="39" t="s">
        <v>81</v>
      </c>
      <c r="C24" s="34" t="s">
        <v>82</v>
      </c>
      <c r="D24" s="40" t="s">
        <v>83</v>
      </c>
      <c r="E24" s="41">
        <v>1</v>
      </c>
      <c r="F24" s="42">
        <v>105805</v>
      </c>
      <c r="G24" s="42">
        <v>97084</v>
      </c>
      <c r="H24" s="42">
        <v>100535</v>
      </c>
      <c r="I24" s="23">
        <v>82300</v>
      </c>
      <c r="J24" s="23">
        <v>30497</v>
      </c>
      <c r="K24" s="23">
        <v>51803</v>
      </c>
      <c r="L24" s="43">
        <f t="shared" si="0"/>
        <v>0.62944106925880927</v>
      </c>
      <c r="M24" s="23">
        <f t="shared" si="1"/>
        <v>8900</v>
      </c>
      <c r="N24" s="24">
        <v>0</v>
      </c>
      <c r="O24" s="30">
        <v>1</v>
      </c>
      <c r="P24" s="24">
        <v>0</v>
      </c>
      <c r="Q24" s="24">
        <v>0</v>
      </c>
      <c r="R24" s="24">
        <v>0</v>
      </c>
      <c r="S24" s="24">
        <v>0</v>
      </c>
      <c r="T24" s="25"/>
      <c r="U24" s="25"/>
      <c r="V24" s="25"/>
    </row>
    <row r="25" spans="1:22" ht="30" customHeight="1">
      <c r="A25" s="15">
        <v>22</v>
      </c>
      <c r="B25" s="39" t="s">
        <v>84</v>
      </c>
      <c r="C25" s="34" t="s">
        <v>85</v>
      </c>
      <c r="D25" s="40" t="s">
        <v>83</v>
      </c>
      <c r="E25" s="41">
        <v>2</v>
      </c>
      <c r="F25" s="42">
        <v>153579</v>
      </c>
      <c r="G25" s="42">
        <v>156398</v>
      </c>
      <c r="H25" s="42">
        <v>147866</v>
      </c>
      <c r="I25" s="23">
        <v>162053</v>
      </c>
      <c r="J25" s="23">
        <v>72805</v>
      </c>
      <c r="K25" s="23">
        <v>89248</v>
      </c>
      <c r="L25" s="43">
        <f t="shared" si="0"/>
        <v>0.55073340203513665</v>
      </c>
      <c r="M25" s="23">
        <f t="shared" si="1"/>
        <v>17600</v>
      </c>
      <c r="N25" s="24">
        <v>0</v>
      </c>
      <c r="O25" s="30">
        <v>0</v>
      </c>
      <c r="P25" s="30">
        <v>1</v>
      </c>
      <c r="Q25" s="30">
        <v>1</v>
      </c>
      <c r="R25" s="24">
        <v>0</v>
      </c>
      <c r="S25" s="24">
        <v>0</v>
      </c>
      <c r="T25" s="25"/>
      <c r="U25" s="25"/>
      <c r="V25" s="25"/>
    </row>
    <row r="26" spans="1:22" ht="30" customHeight="1">
      <c r="A26" s="15">
        <v>23</v>
      </c>
      <c r="B26" s="39" t="s">
        <v>86</v>
      </c>
      <c r="C26" s="44" t="s">
        <v>87</v>
      </c>
      <c r="D26" s="45" t="s">
        <v>38</v>
      </c>
      <c r="E26" s="46">
        <v>2</v>
      </c>
      <c r="F26" s="47">
        <v>114498</v>
      </c>
      <c r="G26" s="47">
        <v>130830</v>
      </c>
      <c r="H26" s="47">
        <v>128802</v>
      </c>
      <c r="I26" s="48">
        <v>147031</v>
      </c>
      <c r="J26" s="48">
        <v>57691</v>
      </c>
      <c r="K26" s="48">
        <v>89340</v>
      </c>
      <c r="L26" s="49">
        <f t="shared" si="0"/>
        <v>0.60762696302140362</v>
      </c>
      <c r="M26" s="23">
        <f t="shared" si="1"/>
        <v>15900</v>
      </c>
      <c r="N26" s="24">
        <v>0</v>
      </c>
      <c r="O26" s="30">
        <v>0</v>
      </c>
      <c r="P26" s="30">
        <v>1</v>
      </c>
      <c r="Q26" s="24">
        <v>0</v>
      </c>
      <c r="R26" s="24">
        <v>0</v>
      </c>
      <c r="S26" s="24">
        <v>0</v>
      </c>
      <c r="T26" s="25"/>
      <c r="U26" s="25"/>
      <c r="V26" s="25"/>
    </row>
    <row r="27" spans="1:22" ht="30" customHeight="1">
      <c r="A27" s="15">
        <v>24</v>
      </c>
      <c r="B27" s="50" t="s">
        <v>88</v>
      </c>
      <c r="C27" s="34" t="s">
        <v>89</v>
      </c>
      <c r="D27" s="34" t="s">
        <v>38</v>
      </c>
      <c r="E27" s="35">
        <v>2</v>
      </c>
      <c r="F27" s="36">
        <v>123009</v>
      </c>
      <c r="G27" s="36">
        <v>139528</v>
      </c>
      <c r="H27" s="36">
        <v>97144</v>
      </c>
      <c r="I27" s="37">
        <v>134162</v>
      </c>
      <c r="J27" s="37">
        <v>52405</v>
      </c>
      <c r="K27" s="37">
        <v>81757</v>
      </c>
      <c r="L27" s="38">
        <f t="shared" si="0"/>
        <v>0.60939014027817118</v>
      </c>
      <c r="M27" s="23">
        <f t="shared" si="1"/>
        <v>14500</v>
      </c>
      <c r="N27" s="30">
        <v>1</v>
      </c>
      <c r="O27" s="30">
        <v>0</v>
      </c>
      <c r="P27" s="24">
        <v>0</v>
      </c>
      <c r="Q27" s="30">
        <v>1</v>
      </c>
      <c r="R27" s="24">
        <v>0</v>
      </c>
      <c r="S27" s="24">
        <v>0</v>
      </c>
      <c r="T27" s="25"/>
      <c r="U27" s="25"/>
      <c r="V27" s="25"/>
    </row>
    <row r="28" spans="1:22" ht="30" customHeight="1">
      <c r="A28" s="15">
        <v>25</v>
      </c>
      <c r="B28" s="51" t="s">
        <v>90</v>
      </c>
      <c r="C28" s="34" t="s">
        <v>34</v>
      </c>
      <c r="D28" s="34" t="s">
        <v>35</v>
      </c>
      <c r="E28" s="35">
        <v>2</v>
      </c>
      <c r="F28" s="36">
        <v>244808</v>
      </c>
      <c r="G28" s="36">
        <v>179034</v>
      </c>
      <c r="H28" s="36">
        <v>185234</v>
      </c>
      <c r="I28" s="37">
        <v>168954</v>
      </c>
      <c r="J28" s="37">
        <v>70761</v>
      </c>
      <c r="K28" s="37">
        <v>98193</v>
      </c>
      <c r="L28" s="38">
        <f t="shared" si="0"/>
        <v>0.58118186015128381</v>
      </c>
      <c r="M28" s="23">
        <f t="shared" si="1"/>
        <v>18300</v>
      </c>
      <c r="N28" s="30">
        <v>1</v>
      </c>
      <c r="O28" s="30">
        <v>0</v>
      </c>
      <c r="P28" s="24">
        <v>0</v>
      </c>
      <c r="Q28" s="24">
        <v>0</v>
      </c>
      <c r="R28" s="24">
        <v>0</v>
      </c>
      <c r="S28" s="24">
        <v>0</v>
      </c>
      <c r="T28" s="25"/>
      <c r="U28" s="25"/>
      <c r="V28" s="25"/>
    </row>
    <row r="29" spans="1:22" ht="30" customHeight="1">
      <c r="A29" s="15">
        <v>26</v>
      </c>
      <c r="B29" s="39" t="s">
        <v>91</v>
      </c>
      <c r="C29" s="34" t="s">
        <v>92</v>
      </c>
      <c r="D29" s="40" t="s">
        <v>41</v>
      </c>
      <c r="E29" s="41">
        <v>2</v>
      </c>
      <c r="F29" s="42">
        <v>114728</v>
      </c>
      <c r="G29" s="42">
        <v>133576</v>
      </c>
      <c r="H29" s="42">
        <v>129967</v>
      </c>
      <c r="I29" s="23">
        <v>128107</v>
      </c>
      <c r="J29" s="23">
        <v>46580</v>
      </c>
      <c r="K29" s="23">
        <v>81527</v>
      </c>
      <c r="L29" s="43">
        <f t="shared" si="0"/>
        <v>0.63639769879866048</v>
      </c>
      <c r="M29" s="23">
        <f t="shared" si="1"/>
        <v>13900</v>
      </c>
      <c r="N29" s="24">
        <v>0</v>
      </c>
      <c r="O29" s="30">
        <v>0</v>
      </c>
      <c r="P29" s="30">
        <v>1</v>
      </c>
      <c r="Q29" s="24">
        <v>0</v>
      </c>
      <c r="R29" s="24">
        <v>0</v>
      </c>
      <c r="S29" s="24">
        <v>0</v>
      </c>
      <c r="T29" s="25"/>
      <c r="U29" s="25"/>
      <c r="V29" s="25"/>
    </row>
    <row r="30" spans="1:22" ht="30" customHeight="1">
      <c r="A30" s="15">
        <v>27</v>
      </c>
      <c r="B30" s="39" t="s">
        <v>93</v>
      </c>
      <c r="C30" s="34" t="s">
        <v>94</v>
      </c>
      <c r="D30" s="40" t="s">
        <v>95</v>
      </c>
      <c r="E30" s="41">
        <v>1</v>
      </c>
      <c r="F30" s="42">
        <v>77276</v>
      </c>
      <c r="G30" s="42">
        <v>94266</v>
      </c>
      <c r="H30" s="42">
        <v>53434</v>
      </c>
      <c r="I30" s="23">
        <v>67715</v>
      </c>
      <c r="J30" s="23">
        <v>34940</v>
      </c>
      <c r="K30" s="23">
        <v>32775</v>
      </c>
      <c r="L30" s="43">
        <f t="shared" si="0"/>
        <v>0.48401388171010856</v>
      </c>
      <c r="M30" s="23">
        <f t="shared" si="1"/>
        <v>7300</v>
      </c>
      <c r="N30" s="24">
        <v>0</v>
      </c>
      <c r="O30" s="30">
        <v>0</v>
      </c>
      <c r="P30" s="24">
        <v>0</v>
      </c>
      <c r="Q30" s="24">
        <v>0</v>
      </c>
      <c r="R30" s="24">
        <v>0</v>
      </c>
      <c r="S30" s="24">
        <v>0</v>
      </c>
      <c r="T30" s="25"/>
      <c r="U30" s="25"/>
      <c r="V30" s="25"/>
    </row>
    <row r="31" spans="1:22" ht="30" customHeight="1">
      <c r="A31" s="15">
        <v>28</v>
      </c>
      <c r="B31" s="39" t="s">
        <v>96</v>
      </c>
      <c r="C31" s="34" t="s">
        <v>97</v>
      </c>
      <c r="D31" s="40" t="s">
        <v>35</v>
      </c>
      <c r="E31" s="41">
        <v>2</v>
      </c>
      <c r="F31" s="42">
        <v>166463</v>
      </c>
      <c r="G31" s="42">
        <v>178524</v>
      </c>
      <c r="H31" s="42">
        <v>158419</v>
      </c>
      <c r="I31" s="23">
        <v>147189</v>
      </c>
      <c r="J31" s="23">
        <v>67101</v>
      </c>
      <c r="K31" s="23">
        <v>80088</v>
      </c>
      <c r="L31" s="43">
        <f t="shared" si="0"/>
        <v>0.54411674785479891</v>
      </c>
      <c r="M31" s="23">
        <f t="shared" si="1"/>
        <v>15900</v>
      </c>
      <c r="N31" s="24">
        <v>0</v>
      </c>
      <c r="O31" s="30">
        <v>1</v>
      </c>
      <c r="P31" s="24">
        <v>0</v>
      </c>
      <c r="Q31" s="24">
        <v>0</v>
      </c>
      <c r="R31" s="24">
        <v>0</v>
      </c>
      <c r="S31" s="24">
        <v>0</v>
      </c>
      <c r="T31" s="25"/>
      <c r="U31" s="25"/>
      <c r="V31" s="25"/>
    </row>
    <row r="32" spans="1:22" ht="30" customHeight="1">
      <c r="A32" s="15">
        <v>29</v>
      </c>
      <c r="B32" s="39" t="s">
        <v>98</v>
      </c>
      <c r="C32" s="34" t="s">
        <v>99</v>
      </c>
      <c r="D32" s="34" t="s">
        <v>100</v>
      </c>
      <c r="E32" s="35">
        <v>2</v>
      </c>
      <c r="F32" s="36">
        <v>119660</v>
      </c>
      <c r="G32" s="36">
        <v>179332</v>
      </c>
      <c r="H32" s="36">
        <v>145368</v>
      </c>
      <c r="I32" s="37">
        <v>128974</v>
      </c>
      <c r="J32" s="37">
        <v>80823</v>
      </c>
      <c r="K32" s="37">
        <v>48151</v>
      </c>
      <c r="L32" s="38">
        <f t="shared" si="0"/>
        <v>0.37333881247383194</v>
      </c>
      <c r="M32" s="23">
        <f t="shared" si="1"/>
        <v>14000</v>
      </c>
      <c r="N32" s="30">
        <v>1</v>
      </c>
      <c r="O32" s="30">
        <v>0</v>
      </c>
      <c r="P32" s="24">
        <v>0</v>
      </c>
      <c r="Q32" s="24">
        <v>0</v>
      </c>
      <c r="R32" s="24">
        <v>0</v>
      </c>
      <c r="S32" s="24">
        <v>0</v>
      </c>
      <c r="T32" s="25"/>
      <c r="U32" s="25"/>
      <c r="V32" s="25"/>
    </row>
    <row r="33" spans="1:22" ht="30" customHeight="1">
      <c r="A33" s="15">
        <v>30</v>
      </c>
      <c r="B33" s="39" t="s">
        <v>116</v>
      </c>
      <c r="C33" s="34" t="s">
        <v>101</v>
      </c>
      <c r="D33" s="40" t="s">
        <v>38</v>
      </c>
      <c r="E33" s="41">
        <v>2</v>
      </c>
      <c r="F33" s="42">
        <v>129387</v>
      </c>
      <c r="G33" s="42">
        <v>150526</v>
      </c>
      <c r="H33" s="42">
        <v>140160</v>
      </c>
      <c r="I33" s="23">
        <v>145887</v>
      </c>
      <c r="J33" s="23">
        <v>83772</v>
      </c>
      <c r="K33" s="23">
        <v>62115</v>
      </c>
      <c r="L33" s="43">
        <f t="shared" si="0"/>
        <v>0.42577474346583316</v>
      </c>
      <c r="M33" s="23">
        <f t="shared" si="1"/>
        <v>15800</v>
      </c>
      <c r="N33" s="24">
        <v>0</v>
      </c>
      <c r="O33" s="30">
        <v>1</v>
      </c>
      <c r="P33" s="24">
        <v>0</v>
      </c>
      <c r="Q33" s="24">
        <v>0</v>
      </c>
      <c r="R33" s="24">
        <v>0</v>
      </c>
      <c r="S33" s="24">
        <v>0</v>
      </c>
      <c r="T33" s="25"/>
      <c r="U33" s="25"/>
      <c r="V33" s="25"/>
    </row>
    <row r="34" spans="1:22" ht="30" customHeight="1">
      <c r="A34" s="15">
        <v>31</v>
      </c>
      <c r="B34" s="39" t="s">
        <v>114</v>
      </c>
      <c r="C34" s="34" t="s">
        <v>101</v>
      </c>
      <c r="D34" s="40" t="s">
        <v>38</v>
      </c>
      <c r="E34" s="41">
        <v>1</v>
      </c>
      <c r="F34" s="42">
        <v>75426</v>
      </c>
      <c r="G34" s="42">
        <v>89361</v>
      </c>
      <c r="H34" s="42">
        <v>90883</v>
      </c>
      <c r="I34" s="23">
        <v>106628</v>
      </c>
      <c r="J34" s="23">
        <v>47793</v>
      </c>
      <c r="K34" s="23">
        <v>58835</v>
      </c>
      <c r="L34" s="43">
        <f t="shared" si="0"/>
        <v>0.55177814457740926</v>
      </c>
      <c r="M34" s="23">
        <f t="shared" si="1"/>
        <v>11600</v>
      </c>
      <c r="N34" s="24">
        <v>0</v>
      </c>
      <c r="O34" s="30">
        <v>1</v>
      </c>
      <c r="P34" s="24">
        <v>0</v>
      </c>
      <c r="Q34" s="24">
        <v>0</v>
      </c>
      <c r="R34" s="24">
        <v>0</v>
      </c>
      <c r="S34" s="24">
        <v>0</v>
      </c>
      <c r="T34" s="25"/>
      <c r="U34" s="25"/>
      <c r="V34" s="25"/>
    </row>
    <row r="35" spans="1:22" ht="30" customHeight="1">
      <c r="A35" s="15">
        <v>32</v>
      </c>
      <c r="B35" s="39" t="s">
        <v>102</v>
      </c>
      <c r="C35" s="34" t="s">
        <v>103</v>
      </c>
      <c r="D35" s="34" t="s">
        <v>104</v>
      </c>
      <c r="E35" s="35">
        <v>1</v>
      </c>
      <c r="F35" s="36">
        <v>52781</v>
      </c>
      <c r="G35" s="36">
        <v>71139</v>
      </c>
      <c r="H35" s="36">
        <v>57654</v>
      </c>
      <c r="I35" s="37">
        <v>57639</v>
      </c>
      <c r="J35" s="37">
        <v>24015</v>
      </c>
      <c r="K35" s="37">
        <v>33624</v>
      </c>
      <c r="L35" s="38">
        <f t="shared" si="0"/>
        <v>0.58335502003851558</v>
      </c>
      <c r="M35" s="23">
        <f t="shared" si="1"/>
        <v>6200</v>
      </c>
      <c r="N35" s="30">
        <v>1</v>
      </c>
      <c r="O35" s="30">
        <v>0</v>
      </c>
      <c r="P35" s="24">
        <v>0</v>
      </c>
      <c r="Q35" s="24">
        <v>0</v>
      </c>
      <c r="R35" s="24">
        <v>0</v>
      </c>
      <c r="S35" s="24">
        <v>0</v>
      </c>
      <c r="T35" s="25"/>
      <c r="U35" s="25"/>
      <c r="V35" s="25"/>
    </row>
    <row r="36" spans="1:22" ht="30" customHeight="1">
      <c r="A36" s="15">
        <v>33</v>
      </c>
      <c r="B36" s="39" t="s">
        <v>105</v>
      </c>
      <c r="C36" s="34" t="s">
        <v>106</v>
      </c>
      <c r="D36" s="40" t="s">
        <v>107</v>
      </c>
      <c r="E36" s="41">
        <v>1</v>
      </c>
      <c r="F36" s="42">
        <v>40234</v>
      </c>
      <c r="G36" s="42">
        <v>54952</v>
      </c>
      <c r="H36" s="42">
        <v>46707</v>
      </c>
      <c r="I36" s="23">
        <v>48822</v>
      </c>
      <c r="J36" s="23">
        <v>27229</v>
      </c>
      <c r="K36" s="23">
        <v>21593</v>
      </c>
      <c r="L36" s="43">
        <f t="shared" si="0"/>
        <v>0.4422801196182049</v>
      </c>
      <c r="M36" s="23">
        <f t="shared" si="1"/>
        <v>5300</v>
      </c>
      <c r="N36" s="24">
        <v>0</v>
      </c>
      <c r="O36" s="30">
        <v>1</v>
      </c>
      <c r="P36" s="24">
        <v>0</v>
      </c>
      <c r="Q36" s="24">
        <v>0</v>
      </c>
      <c r="R36" s="24">
        <v>0</v>
      </c>
      <c r="S36" s="24">
        <v>0</v>
      </c>
      <c r="T36" s="25"/>
      <c r="U36" s="25"/>
      <c r="V36" s="25"/>
    </row>
    <row r="37" spans="1:22" ht="30" customHeight="1">
      <c r="A37" s="15">
        <v>34</v>
      </c>
      <c r="B37" s="39" t="s">
        <v>108</v>
      </c>
      <c r="C37" s="34" t="s">
        <v>109</v>
      </c>
      <c r="D37" s="34" t="s">
        <v>30</v>
      </c>
      <c r="E37" s="35">
        <v>1</v>
      </c>
      <c r="F37" s="36">
        <v>11580</v>
      </c>
      <c r="G37" s="36">
        <v>34677</v>
      </c>
      <c r="H37" s="36">
        <v>74722</v>
      </c>
      <c r="I37" s="37">
        <v>71835</v>
      </c>
      <c r="J37" s="37">
        <v>42147</v>
      </c>
      <c r="K37" s="37">
        <v>29688</v>
      </c>
      <c r="L37" s="38">
        <f t="shared" si="0"/>
        <v>0.41328043432866984</v>
      </c>
      <c r="M37" s="23">
        <f t="shared" si="1"/>
        <v>7800</v>
      </c>
      <c r="N37" s="30">
        <v>1</v>
      </c>
      <c r="O37" s="30">
        <v>0</v>
      </c>
      <c r="P37" s="24">
        <v>0</v>
      </c>
      <c r="Q37" s="24">
        <v>0</v>
      </c>
      <c r="R37" s="24">
        <v>0</v>
      </c>
      <c r="S37" s="24">
        <v>0</v>
      </c>
      <c r="T37" s="25"/>
      <c r="U37" s="25"/>
      <c r="V37" s="25"/>
    </row>
    <row r="38" spans="1:22" ht="30" customHeight="1">
      <c r="A38" s="15">
        <v>35</v>
      </c>
      <c r="B38" s="39" t="s">
        <v>110</v>
      </c>
      <c r="C38" s="34" t="s">
        <v>59</v>
      </c>
      <c r="D38" s="34" t="s">
        <v>60</v>
      </c>
      <c r="E38" s="35">
        <v>1</v>
      </c>
      <c r="F38" s="36">
        <v>125747</v>
      </c>
      <c r="G38" s="36">
        <v>146823</v>
      </c>
      <c r="H38" s="36">
        <v>113989</v>
      </c>
      <c r="I38" s="37">
        <v>88150</v>
      </c>
      <c r="J38" s="37">
        <v>35043</v>
      </c>
      <c r="K38" s="37">
        <v>53107</v>
      </c>
      <c r="L38" s="38">
        <f t="shared" si="0"/>
        <v>0.60246171298922291</v>
      </c>
      <c r="M38" s="23">
        <f t="shared" si="1"/>
        <v>9500</v>
      </c>
      <c r="N38" s="30">
        <v>1</v>
      </c>
      <c r="O38" s="30">
        <v>0</v>
      </c>
      <c r="P38" s="24">
        <v>0</v>
      </c>
      <c r="Q38" s="30">
        <v>1</v>
      </c>
      <c r="R38" s="24">
        <v>0</v>
      </c>
      <c r="S38" s="24">
        <v>0</v>
      </c>
      <c r="T38" s="25"/>
      <c r="U38" s="25"/>
      <c r="V38" s="25"/>
    </row>
    <row r="39" spans="1:22" ht="30" customHeight="1">
      <c r="A39" s="15">
        <v>36</v>
      </c>
      <c r="B39" s="52" t="s">
        <v>115</v>
      </c>
      <c r="C39" s="34" t="s">
        <v>34</v>
      </c>
      <c r="D39" s="34" t="s">
        <v>35</v>
      </c>
      <c r="E39" s="35">
        <v>1</v>
      </c>
      <c r="F39" s="36">
        <v>23627</v>
      </c>
      <c r="G39" s="36">
        <v>85882</v>
      </c>
      <c r="H39" s="36">
        <v>107018</v>
      </c>
      <c r="I39" s="37">
        <v>90873</v>
      </c>
      <c r="J39" s="37">
        <v>39696</v>
      </c>
      <c r="K39" s="37">
        <v>51177</v>
      </c>
      <c r="L39" s="38">
        <f t="shared" si="0"/>
        <v>0.56317057871975174</v>
      </c>
      <c r="M39" s="23">
        <f t="shared" si="1"/>
        <v>9800</v>
      </c>
      <c r="N39" s="24">
        <v>0</v>
      </c>
      <c r="O39" s="53">
        <v>0</v>
      </c>
      <c r="P39" s="24">
        <v>0</v>
      </c>
      <c r="Q39" s="24">
        <v>0</v>
      </c>
      <c r="R39" s="24">
        <v>0</v>
      </c>
      <c r="S39" s="24">
        <v>0</v>
      </c>
      <c r="T39" s="25"/>
      <c r="U39" s="25"/>
      <c r="V39" s="25"/>
    </row>
    <row r="40" spans="1:22" ht="30" customHeight="1">
      <c r="B40" s="54" t="s">
        <v>111</v>
      </c>
      <c r="C40" s="55"/>
      <c r="D40" s="55"/>
      <c r="E40" s="56"/>
      <c r="F40" s="57">
        <f t="shared" ref="F40:K40" si="2">SUM(F4:F39)</f>
        <v>3664405</v>
      </c>
      <c r="G40" s="57">
        <f t="shared" si="2"/>
        <v>4074415</v>
      </c>
      <c r="H40" s="57">
        <f t="shared" si="2"/>
        <v>3826010</v>
      </c>
      <c r="I40" s="58">
        <f t="shared" si="2"/>
        <v>3702493</v>
      </c>
      <c r="J40" s="58">
        <f t="shared" si="2"/>
        <v>1703774</v>
      </c>
      <c r="K40" s="58">
        <f t="shared" si="2"/>
        <v>1998719</v>
      </c>
      <c r="L40" s="59">
        <f t="shared" si="0"/>
        <v>0.53983059522327248</v>
      </c>
      <c r="M40" s="60"/>
      <c r="N40" s="24">
        <f t="shared" ref="N40:S40" si="3">SUM(N4:N39)</f>
        <v>15</v>
      </c>
      <c r="O40" s="53">
        <f t="shared" si="3"/>
        <v>9</v>
      </c>
      <c r="P40" s="24">
        <f t="shared" si="3"/>
        <v>8</v>
      </c>
      <c r="Q40" s="24">
        <f t="shared" si="3"/>
        <v>9</v>
      </c>
      <c r="R40" s="24">
        <f t="shared" si="3"/>
        <v>0</v>
      </c>
      <c r="S40" s="24">
        <f t="shared" si="3"/>
        <v>0</v>
      </c>
    </row>
    <row r="41" spans="1:22" ht="15.75" customHeight="1"/>
    <row r="42" spans="1:22" ht="15.75" customHeight="1">
      <c r="B42" s="61" t="s">
        <v>112</v>
      </c>
      <c r="E42" s="62">
        <f>COUNTIF(E4:E39,1)</f>
        <v>25</v>
      </c>
    </row>
    <row r="43" spans="1:22" ht="15.75" customHeight="1">
      <c r="B43" s="61" t="s">
        <v>113</v>
      </c>
      <c r="E43" s="62">
        <f>COUNTIF(E4:E39,2)</f>
        <v>11</v>
      </c>
    </row>
    <row r="44" spans="1:22" ht="15.75" customHeight="1"/>
  </sheetData>
  <pageMargins left="0.7" right="0.7" top="0.75" bottom="0.75" header="0.511811023622047" footer="0.511811023622047"/>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Toelichting</vt:lpstr>
      <vt:lpstr>Volumes</vt:lpstr>
      <vt:lpstr>Volumes!Afdruktitels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Audrey</dc:creator>
  <dc:description/>
  <cp:lastModifiedBy>Audrey Schalkwijk</cp:lastModifiedBy>
  <cp:revision>0</cp:revision>
  <dcterms:created xsi:type="dcterms:W3CDTF">2026-10-05T08:31:20Z</dcterms:created>
  <dcterms:modified xsi:type="dcterms:W3CDTF">2026-10-27T07:58:00Z</dcterms:modified>
  <dc:language>en-US</dc:language>
</cp:coreProperties>
</file>