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G:\wvl\BV_IC\BIO_Algemeen\Contractzaken KI\Grigor Hakobian\Inkoop\Ruige dwergvleermuis\05.Aanb.doc\definitief\"/>
    </mc:Choice>
  </mc:AlternateContent>
  <xr:revisionPtr revIDLastSave="0" documentId="13_ncr:1_{44272205-33CE-4713-AC97-A6EDED50B85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aat van Tarieven en Prijz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1" i="1" l="1"/>
  <c r="Q86" i="1"/>
  <c r="Q85" i="1"/>
  <c r="H120" i="1"/>
  <c r="Q120" i="1" s="1"/>
  <c r="H111" i="1"/>
  <c r="H110" i="1"/>
  <c r="H108" i="1"/>
  <c r="H107" i="1"/>
  <c r="H106" i="1"/>
  <c r="H105" i="1"/>
  <c r="H104" i="1"/>
  <c r="H103" i="1"/>
  <c r="H102" i="1"/>
  <c r="H101" i="1"/>
  <c r="H100" i="1"/>
  <c r="H99" i="1"/>
  <c r="Q99" i="1" s="1"/>
  <c r="H98" i="1"/>
  <c r="H97" i="1"/>
  <c r="H96" i="1"/>
  <c r="H95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38" i="1"/>
  <c r="H37" i="1"/>
  <c r="Q37" i="1" s="1"/>
  <c r="Q68" i="1"/>
  <c r="Q67" i="1"/>
  <c r="Q66" i="1"/>
  <c r="I85" i="1"/>
  <c r="H70" i="1"/>
  <c r="Q70" i="1" s="1"/>
  <c r="H71" i="1"/>
  <c r="Q71" i="1" s="1"/>
  <c r="H72" i="1"/>
  <c r="Q72" i="1" s="1"/>
  <c r="H125" i="1" l="1"/>
  <c r="Q125" i="1" s="1"/>
  <c r="H74" i="1"/>
  <c r="Q74" i="1" s="1"/>
  <c r="H124" i="1"/>
  <c r="Q124" i="1" s="1"/>
  <c r="H123" i="1"/>
  <c r="Q123" i="1" s="1"/>
  <c r="H122" i="1"/>
  <c r="Q122" i="1" s="1"/>
  <c r="Q121" i="1"/>
  <c r="H69" i="1"/>
  <c r="Q69" i="1" s="1"/>
  <c r="H73" i="1"/>
  <c r="Q73" i="1" s="1"/>
  <c r="I111" i="1"/>
  <c r="I110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95" i="1"/>
  <c r="I84" i="1"/>
  <c r="I86" i="1"/>
  <c r="I83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38" i="1"/>
  <c r="I37" i="1"/>
  <c r="N112" i="1"/>
  <c r="O112" i="1"/>
  <c r="P112" i="1"/>
  <c r="N87" i="1"/>
  <c r="O87" i="1"/>
  <c r="P87" i="1"/>
  <c r="N59" i="1"/>
  <c r="O59" i="1"/>
  <c r="P59" i="1"/>
  <c r="Q127" i="1" l="1"/>
  <c r="H126" i="1"/>
  <c r="H75" i="1"/>
  <c r="Q76" i="1"/>
  <c r="K112" i="1"/>
  <c r="L112" i="1"/>
  <c r="M112" i="1"/>
  <c r="J112" i="1"/>
  <c r="H83" i="1"/>
  <c r="Q110" i="1"/>
  <c r="M87" i="1"/>
  <c r="Q111" i="1"/>
  <c r="Q108" i="1"/>
  <c r="Q107" i="1"/>
  <c r="Q106" i="1"/>
  <c r="Q105" i="1"/>
  <c r="Q104" i="1"/>
  <c r="Q103" i="1"/>
  <c r="Q102" i="1"/>
  <c r="Q101" i="1"/>
  <c r="Q100" i="1"/>
  <c r="Q98" i="1"/>
  <c r="Q97" i="1"/>
  <c r="Q96" i="1"/>
  <c r="Q95" i="1"/>
  <c r="Q84" i="1"/>
  <c r="H84" i="1"/>
  <c r="I112" i="1" l="1"/>
  <c r="H112" i="1"/>
  <c r="Q113" i="1"/>
  <c r="N24" i="1" s="1"/>
  <c r="M59" i="1" l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83" i="1" l="1"/>
  <c r="K87" i="1"/>
  <c r="L87" i="1" l="1"/>
  <c r="J59" i="1" l="1"/>
  <c r="J87" i="1"/>
  <c r="L59" i="1"/>
  <c r="Q88" i="1" l="1"/>
  <c r="M24" i="1" s="1"/>
  <c r="H87" i="1" l="1"/>
  <c r="I87" i="1"/>
  <c r="Q60" i="1" l="1"/>
  <c r="L24" i="1" s="1"/>
  <c r="H59" i="1"/>
  <c r="O24" i="1" l="1"/>
  <c r="P24" i="1" s="1"/>
  <c r="K59" i="1"/>
  <c r="I59" i="1" l="1"/>
</calcChain>
</file>

<file path=xl/sharedStrings.xml><?xml version="1.0" encoding="utf-8"?>
<sst xmlns="http://schemas.openxmlformats.org/spreadsheetml/2006/main" count="282" uniqueCount="127">
  <si>
    <t xml:space="preserve">Gevestigd te: </t>
  </si>
  <si>
    <t>Onderdeel</t>
  </si>
  <si>
    <t>Functiebenaming en/of korte beschrijving</t>
  </si>
  <si>
    <t>Functie A (invullen):</t>
  </si>
  <si>
    <t>Functie B (invullen):</t>
  </si>
  <si>
    <t>Functie C (invullen):</t>
  </si>
  <si>
    <t>Tarief €  / uur ex. BTW</t>
  </si>
  <si>
    <t>Tabel 1: uurtarief (exclusief BTW) van de verschillende functionarissen die aan dit project werken.</t>
  </si>
  <si>
    <t>Inschrijver:</t>
  </si>
  <si>
    <t xml:space="preserve">Instructie vooraf: inschrijver wordt gevraagd onderstaande vier tabellen (blauwe velden) volledig in te vullen: </t>
  </si>
  <si>
    <t xml:space="preserve">    </t>
  </si>
  <si>
    <t xml:space="preserve"> 1) Bij een natuurlijke persoon naam en voornamen voluit, bij een rechtspersoon de statutaire naam.</t>
  </si>
  <si>
    <t>Subtotalen</t>
  </si>
  <si>
    <t>Totaal tabel 3</t>
  </si>
  <si>
    <t>Vaste totaalprijs (€)</t>
  </si>
  <si>
    <t>2) Bij een natuurlijke persoon de woonplaats, bij een rechtspersoon de vestigingsplaats met volledig adres en zo nodig vermelding van de Provincie en land.</t>
  </si>
  <si>
    <t>Tabel 1: gaat over het uurtarief (exclusief BTW) van de verschillende functionarissen die aan dit project gaan werken.</t>
  </si>
  <si>
    <t>Functie
B
#uren</t>
  </si>
  <si>
    <t>Functie
C
#uren</t>
  </si>
  <si>
    <t>Vaste prijs (€)</t>
  </si>
  <si>
    <t>Vast</t>
  </si>
  <si>
    <t>Hoeveelheid</t>
  </si>
  <si>
    <t>Variabel</t>
  </si>
  <si>
    <r>
      <t xml:space="preserve">             Vul in de </t>
    </r>
    <r>
      <rPr>
        <sz val="10"/>
        <color theme="4"/>
        <rFont val="Tahoma"/>
        <family val="2"/>
      </rPr>
      <t>blauwe</t>
    </r>
    <r>
      <rPr>
        <sz val="10"/>
        <color rgb="FFFF0000"/>
        <rFont val="Tahoma"/>
        <family val="2"/>
      </rPr>
      <t xml:space="preserve"> velden het aantal uren (exclusief BTW) dat benodigd is per functionaris.</t>
    </r>
  </si>
  <si>
    <t xml:space="preserve">STAAT VAN TARIEVEN EN PRIJZEN </t>
  </si>
  <si>
    <t>Totale inschrijfprijs basis werkzaamheden excl. BTW</t>
  </si>
  <si>
    <t>SAMENVATTING TOTAAL INSCHRIJVING (conform EMVI inschrijving)</t>
  </si>
  <si>
    <t>Functie
A
#uren</t>
  </si>
  <si>
    <r>
      <t>Totaal-inzet (</t>
    </r>
    <r>
      <rPr>
        <b/>
        <u/>
        <sz val="10"/>
        <color indexed="9"/>
        <rFont val="Tahoma"/>
        <family val="2"/>
      </rPr>
      <t>uur</t>
    </r>
    <r>
      <rPr>
        <b/>
        <sz val="10"/>
        <color indexed="9"/>
        <rFont val="Tahoma"/>
        <family val="2"/>
      </rPr>
      <t>)</t>
    </r>
  </si>
  <si>
    <t>Thema/ Categorie (producten)</t>
  </si>
  <si>
    <t>Functie D (invullen):</t>
  </si>
  <si>
    <t>Functie
D
#uren</t>
  </si>
  <si>
    <t>Werkpakket</t>
  </si>
  <si>
    <t>WP 1</t>
  </si>
  <si>
    <t>Product</t>
  </si>
  <si>
    <t>Product 1</t>
  </si>
  <si>
    <t>Product 2</t>
  </si>
  <si>
    <t>Plan van Aanpak</t>
  </si>
  <si>
    <t>Veldwerkplan</t>
  </si>
  <si>
    <t>Veldwerkplan Update</t>
  </si>
  <si>
    <r>
      <t xml:space="preserve">Totaal </t>
    </r>
    <r>
      <rPr>
        <b/>
        <u/>
        <sz val="10"/>
        <color indexed="9"/>
        <rFont val="Tahoma"/>
        <family val="2"/>
      </rPr>
      <t>aantal</t>
    </r>
    <r>
      <rPr>
        <b/>
        <sz val="10"/>
        <color indexed="9"/>
        <rFont val="Tahoma"/>
        <family val="2"/>
      </rPr>
      <t xml:space="preserve"> 
(in 4 jaar)</t>
    </r>
  </si>
  <si>
    <t>Product 3</t>
  </si>
  <si>
    <t>Product 4</t>
  </si>
  <si>
    <t>Projectmanagement</t>
  </si>
  <si>
    <t>Zoeklocatie inventarisatienacht jaar 1</t>
  </si>
  <si>
    <t>Zoeklocatie inventarisatienacht</t>
  </si>
  <si>
    <t>Plaatsen kasten</t>
  </si>
  <si>
    <t>Controle functioneren Motus-netwerk</t>
  </si>
  <si>
    <t>Veldverslag</t>
  </si>
  <si>
    <t>Product 5</t>
  </si>
  <si>
    <t>Rapportage functioneren Motus-netwerk</t>
  </si>
  <si>
    <t>WP 4</t>
  </si>
  <si>
    <t>WP 3</t>
  </si>
  <si>
    <t>WP 2</t>
  </si>
  <si>
    <t>Product 6</t>
  </si>
  <si>
    <t>Product 7</t>
  </si>
  <si>
    <t>Product 8</t>
  </si>
  <si>
    <t>Product 9</t>
  </si>
  <si>
    <t>Onderzoeksrapportage</t>
  </si>
  <si>
    <t>Analyses</t>
  </si>
  <si>
    <t>Databeheer en Visualisaties (GIS)</t>
  </si>
  <si>
    <t>Eindrapportage</t>
  </si>
  <si>
    <t>Data en scriptlevering</t>
  </si>
  <si>
    <t>Genetische monsters</t>
  </si>
  <si>
    <t>Tabel 3: Opties</t>
  </si>
  <si>
    <t>Kosten per extra vangnacht</t>
  </si>
  <si>
    <t>Opties</t>
  </si>
  <si>
    <t>Totaal ingeschatte aantal in 4 jaar</t>
  </si>
  <si>
    <t>Externe communicatie (Bijv. t.b.v. congressen/ presentaties)</t>
  </si>
  <si>
    <t>WP1</t>
  </si>
  <si>
    <r>
      <t xml:space="preserve">Totaal </t>
    </r>
    <r>
      <rPr>
        <b/>
        <u/>
        <sz val="10"/>
        <color indexed="9"/>
        <rFont val="Tahoma"/>
        <family val="2"/>
      </rPr>
      <t>aantal</t>
    </r>
    <r>
      <rPr>
        <b/>
        <sz val="10"/>
        <color indexed="9"/>
        <rFont val="Tahoma"/>
        <family val="2"/>
      </rPr>
      <t xml:space="preserve"> 
(in 2 jaar)</t>
    </r>
  </si>
  <si>
    <t xml:space="preserve">Tabel 3: gaat over het aantal uren (exclusief BTW) dat nodig is voor het uitvoeren van opties. </t>
  </si>
  <si>
    <t xml:space="preserve">             Het aantal variabele vangnachten kunnen wijzigen ivm noodzaak en door OG specifiek hiervoor opdracht is verleend.</t>
  </si>
  <si>
    <t>Functie E (invullen):</t>
  </si>
  <si>
    <t>Functie F (invullen):</t>
  </si>
  <si>
    <t>Functie G (invullen):</t>
  </si>
  <si>
    <t>(Nader gedefinieerde functierol)</t>
  </si>
  <si>
    <r>
      <t xml:space="preserve">Projectmanager </t>
    </r>
    <r>
      <rPr>
        <i/>
        <sz val="10"/>
        <rFont val="Tahoma"/>
        <family val="2"/>
      </rPr>
      <t>(door Opdrachtgever gedefinieerde functierol)</t>
    </r>
  </si>
  <si>
    <r>
      <t xml:space="preserve">Senior adviseur  </t>
    </r>
    <r>
      <rPr>
        <i/>
        <sz val="10"/>
        <rFont val="Tahoma"/>
        <family val="2"/>
      </rPr>
      <t>(door Opdrachtgever gedefinieerde functierol)</t>
    </r>
  </si>
  <si>
    <t>Functie
E
#uren</t>
  </si>
  <si>
    <t>Functie
F
#uren</t>
  </si>
  <si>
    <t>Functie
G
#uren</t>
  </si>
  <si>
    <t xml:space="preserve">             Activeren van de variabele Categorien geschieden door verzoek projectleider Opdrachtgever aan projectleider/manager Opdrachtnemer. </t>
  </si>
  <si>
    <t xml:space="preserve">TOTAAL ex BTW (€) excl. Optie tot verlenging + opties in de verlenging </t>
  </si>
  <si>
    <r>
      <t>TOTAAL incl. BTW (</t>
    </r>
    <r>
      <rPr>
        <b/>
        <sz val="11"/>
        <color theme="0"/>
        <rFont val="Verdana"/>
        <family val="2"/>
      </rPr>
      <t>€)</t>
    </r>
    <r>
      <rPr>
        <b/>
        <sz val="11"/>
        <color theme="0"/>
        <rFont val="Tahoma"/>
        <family val="2"/>
      </rPr>
      <t xml:space="preserve"> excl.  Optie tot verlenging + opties in de verlenging  </t>
    </r>
  </si>
  <si>
    <t xml:space="preserve">Tabel 2b: Kosten </t>
  </si>
  <si>
    <t xml:space="preserve">Zender </t>
  </si>
  <si>
    <t>Vangmateriaal</t>
  </si>
  <si>
    <t>Netten</t>
  </si>
  <si>
    <t>Batlures</t>
  </si>
  <si>
    <t>DNA</t>
  </si>
  <si>
    <t>DNA samplekit</t>
  </si>
  <si>
    <t>Legekosten (vergunningen)</t>
  </si>
  <si>
    <t>Reiskosten</t>
  </si>
  <si>
    <t xml:space="preserve">Standaard vangnacht </t>
  </si>
  <si>
    <t>Nader te specificeren kosten</t>
  </si>
  <si>
    <t>Vast/ Variabel</t>
  </si>
  <si>
    <t xml:space="preserve">Tabel 4b: Kosten </t>
  </si>
  <si>
    <t>Totale inschrijfprijs vast/variabel kosten excl. BTW</t>
  </si>
  <si>
    <t>Totale inschrijfprijs variabel werkzaamheden excl. BTW</t>
  </si>
  <si>
    <t>Tabel 4a  Optie tot verlenging - aantal uren (exclusief BTW) benodigd voor de werkpakketten</t>
  </si>
  <si>
    <t>Tabel 2a: aantal uren (exclusief BTW) benodigd voor de werkpakketten</t>
  </si>
  <si>
    <t>Totaal tabel 4 a-b</t>
  </si>
  <si>
    <t>Tabel 4a en b: gaan over het aantal uren (exclusief BTW) dat nodig is voor het uitvoeren van de optie tot verlenging + kosten materiaal ed.</t>
  </si>
  <si>
    <t>Tabel 2a en b: gaat over het aantal vaste uren (exclusief BTW) dat benodigd is voor de werkpakketten + kosten materiaal welke door OG zijn geraamd.</t>
  </si>
  <si>
    <r>
      <t xml:space="preserve">Veldwerker  </t>
    </r>
    <r>
      <rPr>
        <i/>
        <sz val="10"/>
        <rFont val="Tahoma"/>
        <family val="2"/>
      </rPr>
      <t>(door Opdrachtgever gedefinieerde functierol)</t>
    </r>
  </si>
  <si>
    <r>
      <t>Junior Veldwerker</t>
    </r>
    <r>
      <rPr>
        <i/>
        <sz val="10"/>
        <rFont val="Tahoma"/>
        <family val="2"/>
      </rPr>
      <t xml:space="preserve"> (door Opdrachtgever gedefinieerde functierol)</t>
    </r>
  </si>
  <si>
    <t>Voorbereidende werkzaamheden</t>
  </si>
  <si>
    <t>Verkrijgen vergunningen initieel</t>
  </si>
  <si>
    <t>Verkrijgen vergunningen</t>
  </si>
  <si>
    <t>Zenders</t>
  </si>
  <si>
    <t>Registratie</t>
  </si>
  <si>
    <t>Nestkasten</t>
  </si>
  <si>
    <t>Totaal ingeschatte aantal in 2 jaar</t>
  </si>
  <si>
    <t xml:space="preserve">Totaal tabel 2 a-b </t>
  </si>
  <si>
    <t>Basisopdracht</t>
  </si>
  <si>
    <t>Verlenging</t>
  </si>
  <si>
    <t>Exclusief BTW, inclusief opties, exclusief verlenging</t>
  </si>
  <si>
    <t>Inclusief BTW, inclusief opties, exclusief verlenging</t>
  </si>
  <si>
    <t xml:space="preserve">Nader te specificeren kosten </t>
  </si>
  <si>
    <t xml:space="preserve">aangeleverd te worden. </t>
  </si>
  <si>
    <r>
      <rPr>
        <sz val="9"/>
        <color rgb="FFFF0000"/>
        <rFont val="Verdana"/>
        <family val="2"/>
      </rPr>
      <t>!</t>
    </r>
    <r>
      <rPr>
        <sz val="9"/>
        <color theme="1"/>
        <rFont val="Verdana"/>
        <family val="2"/>
      </rPr>
      <t xml:space="preserve">Toepassing innovatieve tagging-systemen </t>
    </r>
  </si>
  <si>
    <r>
      <rPr>
        <sz val="9"/>
        <color rgb="FFFF0000"/>
        <rFont val="Verdana"/>
        <family val="2"/>
      </rPr>
      <t>!</t>
    </r>
    <r>
      <rPr>
        <sz val="9"/>
        <color theme="1"/>
        <rFont val="Verdana"/>
        <family val="2"/>
      </rPr>
      <t xml:space="preserve"> Innovatieve aanvullende analyses op bestaande MOTUS-data</t>
    </r>
  </si>
  <si>
    <t xml:space="preserve">! Specificatie van de innovatieve kosten dienen apart naast de Staat van Tarieven en Prijzen </t>
  </si>
  <si>
    <t>BIJLAGE I</t>
  </si>
  <si>
    <t>Maximum € 100.000</t>
  </si>
  <si>
    <t>Maximum € 50.000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</si>
</sst>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&quot;€&quot;* #,##0_);_(&quot;€&quot;* \(#,##0\);_(&quot;€&quot;* &quot;-&quot;_);_(@_)"/>
    <numFmt numFmtId="165" formatCode="_(* #,##0.00_);_(* \(#,##0.00\);_(* &quot;-&quot;??_);_(@_)"/>
    <numFmt numFmtId="166" formatCode="[$€-2]\ #,##0.00"/>
    <numFmt numFmtId="167" formatCode="&quot;€&quot;\ #,##0.00"/>
    <numFmt numFmtId="168" formatCode="_ [$€-2]\ * #,##0.00_ ;_ [$€-2]\ * \-#,##0.00_ ;_ [$€-2]\ * &quot;-&quot;??_ ;_ @_ "/>
    <numFmt numFmtId="169" formatCode="#,##0_ ;\-#,##0\ "/>
    <numFmt numFmtId="170" formatCode="&quot;€&quot;\ #,##0"/>
  </numFmts>
  <fonts count="29" x14ac:knownFonts="1">
    <font>
      <sz val="9"/>
      <color theme="1"/>
      <name val="Verdana"/>
      <family val="2"/>
    </font>
    <font>
      <sz val="10"/>
      <name val="Tahoma"/>
      <family val="2"/>
    </font>
    <font>
      <sz val="10"/>
      <color rgb="FF0070C0"/>
      <name val="Tahoma"/>
      <family val="2"/>
    </font>
    <font>
      <u/>
      <sz val="10"/>
      <name val="Tahoma"/>
      <family val="2"/>
    </font>
    <font>
      <b/>
      <sz val="10"/>
      <name val="Tahoma"/>
      <family val="2"/>
    </font>
    <font>
      <b/>
      <sz val="10"/>
      <color indexed="9"/>
      <name val="Tahoma"/>
      <family val="2"/>
    </font>
    <font>
      <sz val="10"/>
      <color indexed="9"/>
      <name val="Tahoma"/>
      <family val="2"/>
    </font>
    <font>
      <b/>
      <u/>
      <sz val="10"/>
      <color indexed="9"/>
      <name val="Tahoma"/>
      <family val="2"/>
    </font>
    <font>
      <sz val="10"/>
      <color indexed="10"/>
      <name val="Tahoma"/>
      <family val="2"/>
    </font>
    <font>
      <sz val="10"/>
      <color rgb="FFFF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u/>
      <sz val="14"/>
      <name val="Tahoma"/>
      <family val="2"/>
    </font>
    <font>
      <b/>
      <sz val="11"/>
      <color rgb="FFFF0000"/>
      <name val="Tahoma"/>
      <family val="2"/>
    </font>
    <font>
      <i/>
      <sz val="10"/>
      <name val="Tahoma"/>
      <family val="2"/>
    </font>
    <font>
      <i/>
      <u/>
      <sz val="10"/>
      <name val="Tahoma"/>
      <family val="2"/>
    </font>
    <font>
      <b/>
      <sz val="14"/>
      <name val="Tahoma"/>
      <family val="2"/>
    </font>
    <font>
      <b/>
      <i/>
      <sz val="10"/>
      <name val="Tahoma"/>
      <family val="2"/>
    </font>
    <font>
      <b/>
      <sz val="10"/>
      <color theme="0"/>
      <name val="Tahoma"/>
      <family val="2"/>
    </font>
    <font>
      <sz val="10"/>
      <color theme="0"/>
      <name val="Tahoma"/>
      <family val="2"/>
    </font>
    <font>
      <b/>
      <sz val="11"/>
      <color theme="0"/>
      <name val="Tahoma"/>
      <family val="2"/>
    </font>
    <font>
      <b/>
      <sz val="11"/>
      <color theme="0"/>
      <name val="Verdana"/>
      <family val="2"/>
    </font>
    <font>
      <b/>
      <sz val="10"/>
      <color rgb="FFFF0000"/>
      <name val="Tahoma"/>
      <family val="2"/>
    </font>
    <font>
      <sz val="10"/>
      <color theme="4"/>
      <name val="Tahoma"/>
      <family val="2"/>
    </font>
    <font>
      <sz val="8"/>
      <name val="Verdana"/>
      <family val="2"/>
    </font>
    <font>
      <sz val="11"/>
      <color rgb="FF000000"/>
      <name val="Calibri"/>
      <family val="2"/>
    </font>
    <font>
      <b/>
      <sz val="9"/>
      <color theme="1"/>
      <name val="Verdana"/>
      <family val="2"/>
    </font>
    <font>
      <sz val="9"/>
      <color rgb="FFFF0000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6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1" fontId="1" fillId="2" borderId="0" xfId="0" applyNumberFormat="1" applyFont="1" applyFill="1" applyAlignment="1">
      <alignment horizontal="center"/>
    </xf>
    <xf numFmtId="166" fontId="1" fillId="2" borderId="0" xfId="0" applyNumberFormat="1" applyFont="1" applyFill="1"/>
    <xf numFmtId="1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 applyAlignment="1">
      <alignment vertical="top"/>
    </xf>
    <xf numFmtId="1" fontId="1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center"/>
    </xf>
    <xf numFmtId="1" fontId="4" fillId="2" borderId="0" xfId="0" applyNumberFormat="1" applyFont="1" applyFill="1"/>
    <xf numFmtId="0" fontId="6" fillId="2" borderId="0" xfId="0" applyFont="1" applyFill="1"/>
    <xf numFmtId="0" fontId="4" fillId="4" borderId="0" xfId="0" applyFont="1" applyFill="1" applyAlignment="1">
      <alignment vertical="top" wrapText="1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/>
    <xf numFmtId="0" fontId="2" fillId="4" borderId="0" xfId="0" applyFont="1" applyFill="1"/>
    <xf numFmtId="3" fontId="1" fillId="5" borderId="3" xfId="0" applyNumberFormat="1" applyFont="1" applyFill="1" applyBorder="1" applyAlignment="1" applyProtection="1">
      <alignment horizontal="center" vertical="center" shrinkToFit="1" readingOrder="1"/>
      <protection locked="0"/>
    </xf>
    <xf numFmtId="0" fontId="1" fillId="6" borderId="11" xfId="0" applyFont="1" applyFill="1" applyBorder="1"/>
    <xf numFmtId="0" fontId="1" fillId="6" borderId="2" xfId="0" applyFont="1" applyFill="1" applyBorder="1"/>
    <xf numFmtId="0" fontId="1" fillId="6" borderId="2" xfId="0" applyFont="1" applyFill="1" applyBorder="1" applyAlignment="1">
      <alignment horizontal="center" vertical="top"/>
    </xf>
    <xf numFmtId="1" fontId="1" fillId="6" borderId="2" xfId="0" applyNumberFormat="1" applyFont="1" applyFill="1" applyBorder="1" applyAlignment="1">
      <alignment vertical="top"/>
    </xf>
    <xf numFmtId="0" fontId="4" fillId="6" borderId="2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0" xfId="0" applyFont="1" applyFill="1"/>
    <xf numFmtId="1" fontId="1" fillId="6" borderId="0" xfId="0" applyNumberFormat="1" applyFont="1" applyFill="1" applyAlignment="1">
      <alignment vertical="top"/>
    </xf>
    <xf numFmtId="0" fontId="4" fillId="6" borderId="0" xfId="0" applyFont="1" applyFill="1" applyAlignment="1">
      <alignment horizontal="center"/>
    </xf>
    <xf numFmtId="0" fontId="1" fillId="6" borderId="9" xfId="0" applyFont="1" applyFill="1" applyBorder="1"/>
    <xf numFmtId="0" fontId="1" fillId="6" borderId="20" xfId="0" applyFont="1" applyFill="1" applyBorder="1"/>
    <xf numFmtId="1" fontId="1" fillId="6" borderId="20" xfId="0" applyNumberFormat="1" applyFont="1" applyFill="1" applyBorder="1" applyAlignment="1">
      <alignment vertical="top"/>
    </xf>
    <xf numFmtId="0" fontId="4" fillId="6" borderId="20" xfId="0" applyFont="1" applyFill="1" applyBorder="1" applyAlignment="1">
      <alignment horizontal="center"/>
    </xf>
    <xf numFmtId="0" fontId="1" fillId="6" borderId="21" xfId="0" applyFont="1" applyFill="1" applyBorder="1"/>
    <xf numFmtId="0" fontId="1" fillId="6" borderId="7" xfId="0" applyFont="1" applyFill="1" applyBorder="1"/>
    <xf numFmtId="0" fontId="1" fillId="6" borderId="19" xfId="0" applyFont="1" applyFill="1" applyBorder="1"/>
    <xf numFmtId="0" fontId="1" fillId="6" borderId="20" xfId="0" applyFont="1" applyFill="1" applyBorder="1" applyAlignment="1">
      <alignment horizontal="center" vertical="top"/>
    </xf>
    <xf numFmtId="0" fontId="16" fillId="2" borderId="13" xfId="0" applyFont="1" applyFill="1" applyBorder="1" applyAlignment="1">
      <alignment horizontal="center"/>
    </xf>
    <xf numFmtId="166" fontId="15" fillId="2" borderId="13" xfId="0" applyNumberFormat="1" applyFont="1" applyFill="1" applyBorder="1"/>
    <xf numFmtId="1" fontId="15" fillId="2" borderId="14" xfId="0" applyNumberFormat="1" applyFont="1" applyFill="1" applyBorder="1"/>
    <xf numFmtId="1" fontId="15" fillId="2" borderId="8" xfId="0" applyNumberFormat="1" applyFont="1" applyFill="1" applyBorder="1"/>
    <xf numFmtId="0" fontId="16" fillId="2" borderId="1" xfId="0" applyFont="1" applyFill="1" applyBorder="1" applyAlignment="1">
      <alignment horizontal="center"/>
    </xf>
    <xf numFmtId="0" fontId="15" fillId="2" borderId="16" xfId="0" applyFont="1" applyFill="1" applyBorder="1" applyAlignment="1">
      <alignment vertical="top"/>
    </xf>
    <xf numFmtId="0" fontId="15" fillId="2" borderId="1" xfId="0" applyFont="1" applyFill="1" applyBorder="1" applyAlignment="1">
      <alignment horizontal="left"/>
    </xf>
    <xf numFmtId="166" fontId="15" fillId="2" borderId="1" xfId="0" applyNumberFormat="1" applyFont="1" applyFill="1" applyBorder="1"/>
    <xf numFmtId="0" fontId="15" fillId="2" borderId="10" xfId="0" applyFont="1" applyFill="1" applyBorder="1"/>
    <xf numFmtId="0" fontId="4" fillId="6" borderId="0" xfId="0" applyFont="1" applyFill="1" applyAlignment="1">
      <alignment vertical="top" wrapText="1"/>
    </xf>
    <xf numFmtId="0" fontId="1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right" vertical="center"/>
    </xf>
    <xf numFmtId="0" fontId="4" fillId="6" borderId="20" xfId="0" applyFont="1" applyFill="1" applyBorder="1" applyAlignment="1">
      <alignment vertical="top" wrapText="1"/>
    </xf>
    <xf numFmtId="0" fontId="1" fillId="6" borderId="20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14" fillId="6" borderId="0" xfId="0" applyFont="1" applyFill="1" applyAlignment="1">
      <alignment vertical="top"/>
    </xf>
    <xf numFmtId="1" fontId="4" fillId="6" borderId="0" xfId="0" applyNumberFormat="1" applyFont="1" applyFill="1" applyAlignment="1">
      <alignment horizontal="center"/>
    </xf>
    <xf numFmtId="0" fontId="4" fillId="6" borderId="0" xfId="0" applyFont="1" applyFill="1" applyAlignment="1">
      <alignment horizontal="center" vertical="center"/>
    </xf>
    <xf numFmtId="0" fontId="6" fillId="6" borderId="7" xfId="0" applyFont="1" applyFill="1" applyBorder="1"/>
    <xf numFmtId="0" fontId="6" fillId="4" borderId="0" xfId="0" applyFont="1" applyFill="1"/>
    <xf numFmtId="0" fontId="8" fillId="4" borderId="0" xfId="0" applyFont="1" applyFill="1"/>
    <xf numFmtId="3" fontId="1" fillId="4" borderId="0" xfId="0" applyNumberFormat="1" applyFont="1" applyFill="1" applyAlignment="1">
      <alignment horizontal="center" vertical="center" shrinkToFit="1" readingOrder="1"/>
    </xf>
    <xf numFmtId="167" fontId="1" fillId="4" borderId="0" xfId="0" applyNumberFormat="1" applyFont="1" applyFill="1" applyAlignment="1">
      <alignment horizontal="center" vertical="center" shrinkToFit="1" readingOrder="1"/>
    </xf>
    <xf numFmtId="0" fontId="4" fillId="6" borderId="0" xfId="0" applyFont="1" applyFill="1" applyAlignment="1">
      <alignment vertical="center"/>
    </xf>
    <xf numFmtId="3" fontId="4" fillId="6" borderId="0" xfId="0" applyNumberFormat="1" applyFont="1" applyFill="1" applyAlignment="1">
      <alignment wrapText="1"/>
    </xf>
    <xf numFmtId="3" fontId="4" fillId="6" borderId="0" xfId="0" applyNumberFormat="1" applyFont="1" applyFill="1" applyAlignment="1">
      <alignment horizontal="center" vertical="center" shrinkToFit="1" readingOrder="1"/>
    </xf>
    <xf numFmtId="0" fontId="4" fillId="6" borderId="0" xfId="0" applyFont="1" applyFill="1"/>
    <xf numFmtId="1" fontId="4" fillId="6" borderId="0" xfId="0" applyNumberFormat="1" applyFont="1" applyFill="1" applyAlignment="1">
      <alignment horizontal="center" vertical="center"/>
    </xf>
    <xf numFmtId="1" fontId="1" fillId="6" borderId="20" xfId="0" applyNumberFormat="1" applyFont="1" applyFill="1" applyBorder="1" applyAlignment="1">
      <alignment horizontal="center"/>
    </xf>
    <xf numFmtId="166" fontId="1" fillId="6" borderId="20" xfId="0" applyNumberFormat="1" applyFont="1" applyFill="1" applyBorder="1"/>
    <xf numFmtId="0" fontId="4" fillId="6" borderId="2" xfId="0" applyFont="1" applyFill="1" applyBorder="1" applyAlignment="1">
      <alignment vertical="top" wrapText="1"/>
    </xf>
    <xf numFmtId="0" fontId="1" fillId="6" borderId="2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vertical="top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vertical="top"/>
    </xf>
    <xf numFmtId="0" fontId="10" fillId="6" borderId="9" xfId="0" applyFont="1" applyFill="1" applyBorder="1"/>
    <xf numFmtId="1" fontId="1" fillId="4" borderId="0" xfId="0" applyNumberFormat="1" applyFont="1" applyFill="1"/>
    <xf numFmtId="1" fontId="4" fillId="6" borderId="4" xfId="0" applyNumberFormat="1" applyFont="1" applyFill="1" applyBorder="1"/>
    <xf numFmtId="0" fontId="17" fillId="6" borderId="2" xfId="0" applyFont="1" applyFill="1" applyBorder="1" applyAlignment="1">
      <alignment vertical="top"/>
    </xf>
    <xf numFmtId="0" fontId="17" fillId="6" borderId="2" xfId="0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/>
    </xf>
    <xf numFmtId="166" fontId="1" fillId="6" borderId="2" xfId="0" applyNumberFormat="1" applyFont="1" applyFill="1" applyBorder="1"/>
    <xf numFmtId="0" fontId="1" fillId="6" borderId="0" xfId="0" applyFont="1" applyFill="1" applyAlignment="1">
      <alignment vertical="top"/>
    </xf>
    <xf numFmtId="0" fontId="1" fillId="6" borderId="0" xfId="0" applyFont="1" applyFill="1" applyAlignment="1">
      <alignment horizontal="center"/>
    </xf>
    <xf numFmtId="1" fontId="1" fillId="6" borderId="0" xfId="0" applyNumberFormat="1" applyFont="1" applyFill="1" applyAlignment="1">
      <alignment horizontal="center"/>
    </xf>
    <xf numFmtId="166" fontId="1" fillId="6" borderId="0" xfId="0" applyNumberFormat="1" applyFont="1" applyFill="1"/>
    <xf numFmtId="0" fontId="3" fillId="6" borderId="0" xfId="0" applyFont="1" applyFill="1" applyAlignment="1">
      <alignment horizontal="center"/>
    </xf>
    <xf numFmtId="0" fontId="1" fillId="6" borderId="0" xfId="0" applyFont="1" applyFill="1" applyAlignment="1">
      <alignment horizontal="left"/>
    </xf>
    <xf numFmtId="166" fontId="12" fillId="4" borderId="0" xfId="0" applyNumberFormat="1" applyFont="1" applyFill="1" applyAlignment="1">
      <alignment horizontal="center" vertical="center"/>
    </xf>
    <xf numFmtId="3" fontId="1" fillId="6" borderId="0" xfId="0" applyNumberFormat="1" applyFont="1" applyFill="1" applyAlignment="1">
      <alignment horizontal="center" vertical="center"/>
    </xf>
    <xf numFmtId="0" fontId="1" fillId="6" borderId="0" xfId="0" applyFont="1" applyFill="1" applyAlignment="1">
      <alignment vertical="top" wrapText="1"/>
    </xf>
    <xf numFmtId="0" fontId="16" fillId="4" borderId="1" xfId="0" applyFont="1" applyFill="1" applyBorder="1" applyAlignment="1" applyProtection="1">
      <alignment horizontal="center"/>
      <protection locked="0"/>
    </xf>
    <xf numFmtId="0" fontId="1" fillId="4" borderId="0" xfId="0" applyFont="1" applyFill="1" applyAlignment="1">
      <alignment vertical="top"/>
    </xf>
    <xf numFmtId="0" fontId="14" fillId="6" borderId="0" xfId="0" applyFont="1" applyFill="1"/>
    <xf numFmtId="1" fontId="21" fillId="8" borderId="3" xfId="0" applyNumberFormat="1" applyFont="1" applyFill="1" applyBorder="1" applyAlignment="1">
      <alignment horizontal="center" vertical="center" wrapText="1"/>
    </xf>
    <xf numFmtId="0" fontId="21" fillId="8" borderId="3" xfId="0" applyFont="1" applyFill="1" applyBorder="1" applyAlignment="1">
      <alignment horizontal="center" vertical="center" wrapText="1"/>
    </xf>
    <xf numFmtId="0" fontId="5" fillId="8" borderId="0" xfId="0" applyFont="1" applyFill="1" applyAlignment="1">
      <alignment horizontal="center" vertical="center" wrapText="1"/>
    </xf>
    <xf numFmtId="0" fontId="5" fillId="8" borderId="0" xfId="0" applyFont="1" applyFill="1" applyAlignment="1">
      <alignment horizontal="left" vertical="center" wrapText="1"/>
    </xf>
    <xf numFmtId="1" fontId="5" fillId="8" borderId="0" xfId="0" applyNumberFormat="1" applyFont="1" applyFill="1" applyAlignment="1">
      <alignment horizontal="center" vertical="center" wrapText="1"/>
    </xf>
    <xf numFmtId="2" fontId="5" fillId="8" borderId="0" xfId="0" applyNumberFormat="1" applyFont="1" applyFill="1" applyAlignment="1">
      <alignment horizontal="center" vertical="center" wrapText="1"/>
    </xf>
    <xf numFmtId="0" fontId="5" fillId="8" borderId="0" xfId="0" applyFont="1" applyFill="1" applyAlignment="1">
      <alignment horizontal="center" vertical="center"/>
    </xf>
    <xf numFmtId="0" fontId="5" fillId="8" borderId="22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left"/>
    </xf>
    <xf numFmtId="0" fontId="1" fillId="6" borderId="13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/>
    </xf>
    <xf numFmtId="0" fontId="9" fillId="6" borderId="15" xfId="0" applyFont="1" applyFill="1" applyBorder="1" applyAlignment="1">
      <alignment vertical="top"/>
    </xf>
    <xf numFmtId="0" fontId="23" fillId="6" borderId="12" xfId="0" applyFont="1" applyFill="1" applyBorder="1" applyAlignment="1">
      <alignment vertical="top"/>
    </xf>
    <xf numFmtId="0" fontId="16" fillId="2" borderId="1" xfId="0" applyFont="1" applyFill="1" applyBorder="1" applyAlignment="1" applyProtection="1">
      <alignment horizontal="center"/>
      <protection locked="0"/>
    </xf>
    <xf numFmtId="0" fontId="4" fillId="4" borderId="3" xfId="0" applyFont="1" applyFill="1" applyBorder="1" applyAlignment="1">
      <alignment vertical="top"/>
    </xf>
    <xf numFmtId="0" fontId="1" fillId="2" borderId="3" xfId="0" applyFont="1" applyFill="1" applyBorder="1" applyAlignment="1">
      <alignment horizontal="center"/>
    </xf>
    <xf numFmtId="3" fontId="19" fillId="8" borderId="3" xfId="0" applyNumberFormat="1" applyFont="1" applyFill="1" applyBorder="1" applyAlignment="1">
      <alignment horizontal="center" vertical="center" wrapText="1"/>
    </xf>
    <xf numFmtId="3" fontId="4" fillId="6" borderId="9" xfId="0" applyNumberFormat="1" applyFont="1" applyFill="1" applyBorder="1" applyAlignment="1">
      <alignment horizontal="center" vertical="center"/>
    </xf>
    <xf numFmtId="3" fontId="4" fillId="4" borderId="0" xfId="0" applyNumberFormat="1" applyFont="1" applyFill="1" applyAlignment="1">
      <alignment horizontal="center" vertical="center"/>
    </xf>
    <xf numFmtId="168" fontId="1" fillId="6" borderId="9" xfId="0" applyNumberFormat="1" applyFont="1" applyFill="1" applyBorder="1" applyAlignment="1">
      <alignment horizontal="center"/>
    </xf>
    <xf numFmtId="168" fontId="1" fillId="4" borderId="0" xfId="0" applyNumberFormat="1" applyFont="1" applyFill="1" applyAlignment="1">
      <alignment horizontal="center"/>
    </xf>
    <xf numFmtId="167" fontId="1" fillId="7" borderId="3" xfId="0" applyNumberFormat="1" applyFont="1" applyFill="1" applyBorder="1" applyAlignment="1">
      <alignment horizontal="center" vertical="center" shrinkToFit="1" readingOrder="1"/>
    </xf>
    <xf numFmtId="3" fontId="1" fillId="0" borderId="3" xfId="0" applyNumberFormat="1" applyFont="1" applyBorder="1" applyAlignment="1">
      <alignment horizontal="center" vertical="center"/>
    </xf>
    <xf numFmtId="3" fontId="1" fillId="6" borderId="0" xfId="0" applyNumberFormat="1" applyFont="1" applyFill="1" applyAlignment="1">
      <alignment vertical="center" wrapText="1"/>
    </xf>
    <xf numFmtId="3" fontId="1" fillId="6" borderId="20" xfId="0" applyNumberFormat="1" applyFont="1" applyFill="1" applyBorder="1" applyAlignment="1">
      <alignment vertical="center" wrapText="1"/>
    </xf>
    <xf numFmtId="3" fontId="1" fillId="6" borderId="20" xfId="0" applyNumberFormat="1" applyFont="1" applyFill="1" applyBorder="1" applyAlignment="1">
      <alignment horizontal="center" vertical="center"/>
    </xf>
    <xf numFmtId="3" fontId="1" fillId="4" borderId="0" xfId="0" applyNumberFormat="1" applyFont="1" applyFill="1" applyAlignment="1">
      <alignment vertical="center" wrapText="1"/>
    </xf>
    <xf numFmtId="3" fontId="1" fillId="4" borderId="0" xfId="0" applyNumberFormat="1" applyFont="1" applyFill="1" applyAlignment="1">
      <alignment horizontal="center" vertical="center"/>
    </xf>
    <xf numFmtId="3" fontId="1" fillId="6" borderId="2" xfId="0" applyNumberFormat="1" applyFont="1" applyFill="1" applyBorder="1" applyAlignment="1">
      <alignment vertical="center" wrapText="1"/>
    </xf>
    <xf numFmtId="3" fontId="1" fillId="6" borderId="2" xfId="0" applyNumberFormat="1" applyFont="1" applyFill="1" applyBorder="1" applyAlignment="1">
      <alignment horizontal="center" vertical="center"/>
    </xf>
    <xf numFmtId="3" fontId="1" fillId="7" borderId="3" xfId="0" applyNumberFormat="1" applyFont="1" applyFill="1" applyBorder="1" applyAlignment="1">
      <alignment horizontal="center" vertical="center" shrinkToFit="1" readingOrder="1"/>
    </xf>
    <xf numFmtId="3" fontId="1" fillId="6" borderId="0" xfId="0" applyNumberFormat="1" applyFont="1" applyFill="1" applyAlignment="1">
      <alignment horizontal="center" vertical="center" shrinkToFit="1" readingOrder="1"/>
    </xf>
    <xf numFmtId="3" fontId="1" fillId="6" borderId="20" xfId="0" applyNumberFormat="1" applyFont="1" applyFill="1" applyBorder="1" applyAlignment="1">
      <alignment horizontal="center" vertical="center" shrinkToFit="1" readingOrder="1"/>
    </xf>
    <xf numFmtId="3" fontId="1" fillId="6" borderId="21" xfId="0" applyNumberFormat="1" applyFont="1" applyFill="1" applyBorder="1" applyAlignment="1">
      <alignment horizontal="center" vertical="center" shrinkToFit="1" readingOrder="1"/>
    </xf>
    <xf numFmtId="3" fontId="1" fillId="6" borderId="2" xfId="0" applyNumberFormat="1" applyFont="1" applyFill="1" applyBorder="1" applyAlignment="1">
      <alignment horizontal="center" vertical="center" shrinkToFit="1" readingOrder="1"/>
    </xf>
    <xf numFmtId="3" fontId="1" fillId="6" borderId="4" xfId="0" applyNumberFormat="1" applyFont="1" applyFill="1" applyBorder="1" applyAlignment="1">
      <alignment horizontal="center" vertical="center" shrinkToFit="1" readingOrder="1"/>
    </xf>
    <xf numFmtId="169" fontId="1" fillId="6" borderId="0" xfId="0" applyNumberFormat="1" applyFont="1" applyFill="1" applyAlignment="1">
      <alignment horizontal="center" vertical="center" readingOrder="1"/>
    </xf>
    <xf numFmtId="164" fontId="1" fillId="6" borderId="0" xfId="0" applyNumberFormat="1" applyFont="1" applyFill="1" applyAlignment="1">
      <alignment horizontal="center" vertical="center" shrinkToFit="1" readingOrder="1"/>
    </xf>
    <xf numFmtId="164" fontId="1" fillId="6" borderId="20" xfId="0" applyNumberFormat="1" applyFont="1" applyFill="1" applyBorder="1" applyAlignment="1">
      <alignment horizontal="center" vertical="center" shrinkToFit="1" readingOrder="1"/>
    </xf>
    <xf numFmtId="164" fontId="1" fillId="4" borderId="0" xfId="0" applyNumberFormat="1" applyFont="1" applyFill="1" applyAlignment="1">
      <alignment horizontal="center" vertical="center" shrinkToFit="1" readingOrder="1"/>
    </xf>
    <xf numFmtId="164" fontId="1" fillId="6" borderId="2" xfId="0" applyNumberFormat="1" applyFont="1" applyFill="1" applyBorder="1" applyAlignment="1">
      <alignment horizontal="center" vertical="center" shrinkToFit="1" readingOrder="1"/>
    </xf>
    <xf numFmtId="0" fontId="1" fillId="4" borderId="0" xfId="0" applyFont="1" applyFill="1" applyAlignment="1">
      <alignment horizontal="center"/>
    </xf>
    <xf numFmtId="0" fontId="9" fillId="2" borderId="0" xfId="0" applyFont="1" applyFill="1"/>
    <xf numFmtId="1" fontId="21" fillId="8" borderId="18" xfId="0" applyNumberFormat="1" applyFont="1" applyFill="1" applyBorder="1" applyAlignment="1">
      <alignment horizontal="center" vertical="center" wrapText="1"/>
    </xf>
    <xf numFmtId="2" fontId="5" fillId="8" borderId="22" xfId="0" applyNumberFormat="1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vertical="top"/>
    </xf>
    <xf numFmtId="0" fontId="1" fillId="6" borderId="1" xfId="0" applyFont="1" applyFill="1" applyBorder="1" applyAlignment="1">
      <alignment horizontal="center" vertical="top"/>
    </xf>
    <xf numFmtId="0" fontId="1" fillId="6" borderId="1" xfId="0" applyFont="1" applyFill="1" applyBorder="1"/>
    <xf numFmtId="1" fontId="1" fillId="6" borderId="1" xfId="0" applyNumberFormat="1" applyFont="1" applyFill="1" applyBorder="1" applyAlignment="1">
      <alignment vertical="top"/>
    </xf>
    <xf numFmtId="0" fontId="4" fillId="6" borderId="1" xfId="0" applyFont="1" applyFill="1" applyBorder="1" applyAlignment="1">
      <alignment horizontal="center"/>
    </xf>
    <xf numFmtId="3" fontId="1" fillId="4" borderId="3" xfId="0" applyNumberFormat="1" applyFont="1" applyFill="1" applyBorder="1" applyAlignment="1">
      <alignment horizontal="center" vertical="center" shrinkToFit="1" readingOrder="1"/>
    </xf>
    <xf numFmtId="167" fontId="1" fillId="4" borderId="0" xfId="0" applyNumberFormat="1" applyFont="1" applyFill="1" applyAlignment="1">
      <alignment vertical="center" shrinkToFit="1" readingOrder="1"/>
    </xf>
    <xf numFmtId="3" fontId="1" fillId="6" borderId="21" xfId="0" applyNumberFormat="1" applyFont="1" applyFill="1" applyBorder="1" applyAlignment="1">
      <alignment vertical="center" shrinkToFit="1" readingOrder="1"/>
    </xf>
    <xf numFmtId="167" fontId="1" fillId="5" borderId="3" xfId="0" applyNumberFormat="1" applyFont="1" applyFill="1" applyBorder="1" applyAlignment="1" applyProtection="1">
      <alignment horizontal="center" vertical="center" shrinkToFit="1" readingOrder="1"/>
      <protection locked="0"/>
    </xf>
    <xf numFmtId="167" fontId="1" fillId="3" borderId="3" xfId="0" applyNumberFormat="1" applyFont="1" applyFill="1" applyBorder="1" applyAlignment="1">
      <alignment horizontal="center" vertical="center" shrinkToFit="1" readingOrder="1"/>
    </xf>
    <xf numFmtId="0" fontId="1" fillId="4" borderId="3" xfId="0" applyFont="1" applyFill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6" borderId="0" xfId="0" applyNumberFormat="1" applyFont="1" applyFill="1" applyAlignment="1">
      <alignment horizontal="center" vertical="center" wrapText="1"/>
    </xf>
    <xf numFmtId="3" fontId="1" fillId="6" borderId="20" xfId="0" applyNumberFormat="1" applyFont="1" applyFill="1" applyBorder="1" applyAlignment="1">
      <alignment horizontal="center" vertical="center" wrapText="1"/>
    </xf>
    <xf numFmtId="3" fontId="1" fillId="4" borderId="0" xfId="0" applyNumberFormat="1" applyFont="1" applyFill="1" applyAlignment="1">
      <alignment horizontal="center" vertical="center" wrapText="1"/>
    </xf>
    <xf numFmtId="3" fontId="1" fillId="6" borderId="2" xfId="0" applyNumberFormat="1" applyFont="1" applyFill="1" applyBorder="1" applyAlignment="1">
      <alignment horizontal="center" vertical="center" wrapText="1"/>
    </xf>
    <xf numFmtId="3" fontId="11" fillId="2" borderId="3" xfId="0" applyNumberFormat="1" applyFont="1" applyFill="1" applyBorder="1" applyAlignment="1">
      <alignment horizontal="center" vertical="center" wrapText="1"/>
    </xf>
    <xf numFmtId="167" fontId="4" fillId="4" borderId="0" xfId="0" applyNumberFormat="1" applyFont="1" applyFill="1" applyAlignment="1">
      <alignment horizontal="center"/>
    </xf>
    <xf numFmtId="0" fontId="15" fillId="2" borderId="12" xfId="0" applyFont="1" applyFill="1" applyBorder="1" applyAlignment="1">
      <alignment vertical="top"/>
    </xf>
    <xf numFmtId="0" fontId="16" fillId="2" borderId="13" xfId="0" applyFont="1" applyFill="1" applyBorder="1" applyAlignment="1" applyProtection="1">
      <alignment horizontal="center"/>
      <protection locked="0"/>
    </xf>
    <xf numFmtId="1" fontId="15" fillId="2" borderId="13" xfId="0" applyNumberFormat="1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0" fontId="16" fillId="4" borderId="0" xfId="0" applyFont="1" applyFill="1" applyAlignment="1" applyProtection="1">
      <alignment horizontal="center"/>
      <protection locked="0"/>
    </xf>
    <xf numFmtId="0" fontId="15" fillId="2" borderId="0" xfId="0" applyFont="1" applyFill="1" applyAlignment="1">
      <alignment horizontal="left"/>
    </xf>
    <xf numFmtId="0" fontId="15" fillId="2" borderId="0" xfId="0" applyFont="1" applyFill="1" applyAlignment="1">
      <alignment horizontal="center"/>
    </xf>
    <xf numFmtId="1" fontId="15" fillId="2" borderId="0" xfId="0" applyNumberFormat="1" applyFont="1" applyFill="1"/>
    <xf numFmtId="166" fontId="15" fillId="2" borderId="0" xfId="0" applyNumberFormat="1" applyFont="1" applyFill="1"/>
    <xf numFmtId="1" fontId="15" fillId="2" borderId="0" xfId="0" applyNumberFormat="1" applyFont="1" applyFill="1" applyAlignment="1">
      <alignment horizontal="center"/>
    </xf>
    <xf numFmtId="0" fontId="15" fillId="2" borderId="0" xfId="0" applyFont="1" applyFill="1"/>
    <xf numFmtId="0" fontId="5" fillId="8" borderId="3" xfId="0" applyFont="1" applyFill="1" applyBorder="1" applyAlignment="1">
      <alignment horizontal="left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6" fillId="0" borderId="3" xfId="0" applyFont="1" applyBorder="1"/>
    <xf numFmtId="3" fontId="21" fillId="8" borderId="6" xfId="0" applyNumberFormat="1" applyFont="1" applyFill="1" applyBorder="1" applyAlignment="1">
      <alignment horizontal="center" vertical="center" wrapText="1"/>
    </xf>
    <xf numFmtId="0" fontId="1" fillId="6" borderId="23" xfId="0" applyFont="1" applyFill="1" applyBorder="1"/>
    <xf numFmtId="0" fontId="1" fillId="6" borderId="15" xfId="0" applyFont="1" applyFill="1" applyBorder="1" applyAlignment="1">
      <alignment horizontal="center"/>
    </xf>
    <xf numFmtId="168" fontId="1" fillId="6" borderId="15" xfId="0" applyNumberFormat="1" applyFont="1" applyFill="1" applyBorder="1" applyAlignment="1">
      <alignment horizontal="center"/>
    </xf>
    <xf numFmtId="0" fontId="1" fillId="6" borderId="24" xfId="0" applyFont="1" applyFill="1" applyBorder="1"/>
    <xf numFmtId="0" fontId="4" fillId="2" borderId="12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0" fillId="0" borderId="3" xfId="0" applyBorder="1"/>
    <xf numFmtId="0" fontId="9" fillId="6" borderId="0" xfId="0" applyFont="1" applyFill="1"/>
    <xf numFmtId="170" fontId="1" fillId="6" borderId="0" xfId="0" applyNumberFormat="1" applyFont="1" applyFill="1" applyAlignment="1">
      <alignment horizontal="center" vertical="center"/>
    </xf>
    <xf numFmtId="0" fontId="9" fillId="6" borderId="9" xfId="0" applyFont="1" applyFill="1" applyBorder="1"/>
    <xf numFmtId="3" fontId="15" fillId="5" borderId="3" xfId="0" applyNumberFormat="1" applyFont="1" applyFill="1" applyBorder="1" applyAlignment="1" applyProtection="1">
      <alignment horizontal="center" vertical="center" shrinkToFit="1" readingOrder="1"/>
      <protection locked="0"/>
    </xf>
    <xf numFmtId="3" fontId="1" fillId="10" borderId="3" xfId="0" applyNumberFormat="1" applyFont="1" applyFill="1" applyBorder="1" applyAlignment="1" applyProtection="1">
      <alignment horizontal="center" vertical="center" shrinkToFit="1" readingOrder="1"/>
      <protection locked="0"/>
    </xf>
    <xf numFmtId="2" fontId="5" fillId="8" borderId="3" xfId="0" applyNumberFormat="1" applyFont="1" applyFill="1" applyBorder="1" applyAlignment="1">
      <alignment horizontal="center" vertical="center" wrapText="1"/>
    </xf>
    <xf numFmtId="1" fontId="4" fillId="6" borderId="14" xfId="0" applyNumberFormat="1" applyFont="1" applyFill="1" applyBorder="1"/>
    <xf numFmtId="166" fontId="1" fillId="6" borderId="8" xfId="0" applyNumberFormat="1" applyFont="1" applyFill="1" applyBorder="1"/>
    <xf numFmtId="0" fontId="4" fillId="6" borderId="8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167" fontId="9" fillId="5" borderId="3" xfId="0" applyNumberFormat="1" applyFont="1" applyFill="1" applyBorder="1" applyAlignment="1" applyProtection="1">
      <alignment horizontal="center" vertical="center" shrinkToFit="1" readingOrder="1"/>
      <protection locked="0"/>
    </xf>
    <xf numFmtId="0" fontId="23" fillId="6" borderId="0" xfId="0" applyFont="1" applyFill="1" applyAlignment="1">
      <alignment vertical="center"/>
    </xf>
    <xf numFmtId="0" fontId="23" fillId="6" borderId="0" xfId="0" applyFont="1" applyFill="1" applyAlignment="1">
      <alignment horizontal="center" vertical="center"/>
    </xf>
    <xf numFmtId="3" fontId="23" fillId="6" borderId="0" xfId="0" applyNumberFormat="1" applyFont="1" applyFill="1" applyAlignment="1">
      <alignment wrapText="1"/>
    </xf>
    <xf numFmtId="0" fontId="23" fillId="6" borderId="0" xfId="0" applyFont="1" applyFill="1"/>
    <xf numFmtId="3" fontId="11" fillId="10" borderId="3" xfId="0" applyNumberFormat="1" applyFont="1" applyFill="1" applyBorder="1" applyAlignment="1" applyProtection="1">
      <alignment horizontal="center" vertical="center" shrinkToFit="1" readingOrder="1"/>
      <protection locked="0"/>
    </xf>
    <xf numFmtId="0" fontId="1" fillId="10" borderId="3" xfId="0" applyFont="1" applyFill="1" applyBorder="1" applyAlignment="1" applyProtection="1">
      <alignment horizontal="center" vertical="center"/>
      <protection locked="0"/>
    </xf>
    <xf numFmtId="170" fontId="1" fillId="10" borderId="3" xfId="0" applyNumberFormat="1" applyFont="1" applyFill="1" applyBorder="1" applyAlignment="1" applyProtection="1">
      <alignment horizontal="center" vertical="center" shrinkToFit="1" readingOrder="1"/>
      <protection locked="0"/>
    </xf>
    <xf numFmtId="0" fontId="19" fillId="8" borderId="18" xfId="0" applyFont="1" applyFill="1" applyBorder="1" applyAlignment="1">
      <alignment vertical="center"/>
    </xf>
    <xf numFmtId="0" fontId="20" fillId="8" borderId="6" xfId="0" applyFont="1" applyFill="1" applyBorder="1" applyAlignment="1">
      <alignment vertical="center"/>
    </xf>
    <xf numFmtId="166" fontId="1" fillId="9" borderId="6" xfId="0" applyNumberFormat="1" applyFont="1" applyFill="1" applyBorder="1" applyAlignment="1">
      <alignment horizontal="center" vertical="center"/>
    </xf>
    <xf numFmtId="165" fontId="0" fillId="9" borderId="6" xfId="0" applyNumberFormat="1" applyFill="1" applyBorder="1" applyAlignment="1">
      <alignment horizontal="center" vertical="center"/>
    </xf>
    <xf numFmtId="3" fontId="19" fillId="8" borderId="18" xfId="0" applyNumberFormat="1" applyFont="1" applyFill="1" applyBorder="1" applyAlignment="1">
      <alignment horizontal="left" vertical="center" wrapText="1"/>
    </xf>
    <xf numFmtId="3" fontId="19" fillId="8" borderId="6" xfId="0" applyNumberFormat="1" applyFont="1" applyFill="1" applyBorder="1" applyAlignment="1">
      <alignment horizontal="left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166" fontId="1" fillId="9" borderId="3" xfId="0" applyNumberFormat="1" applyFont="1" applyFill="1" applyBorder="1" applyAlignment="1">
      <alignment horizontal="center" vertical="center"/>
    </xf>
    <xf numFmtId="165" fontId="0" fillId="9" borderId="3" xfId="0" applyNumberFormat="1" applyFill="1" applyBorder="1" applyAlignment="1">
      <alignment horizontal="center" vertical="center"/>
    </xf>
    <xf numFmtId="166" fontId="4" fillId="9" borderId="6" xfId="0" applyNumberFormat="1" applyFont="1" applyFill="1" applyBorder="1" applyAlignment="1">
      <alignment horizontal="center" vertical="center"/>
    </xf>
    <xf numFmtId="165" fontId="27" fillId="9" borderId="6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left" vertical="top" wrapText="1"/>
    </xf>
    <xf numFmtId="0" fontId="4" fillId="4" borderId="14" xfId="0" applyFont="1" applyFill="1" applyBorder="1" applyAlignment="1">
      <alignment horizontal="left" vertical="top" wrapText="1"/>
    </xf>
    <xf numFmtId="0" fontId="4" fillId="4" borderId="16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center" wrapText="1"/>
    </xf>
    <xf numFmtId="0" fontId="18" fillId="2" borderId="3" xfId="0" applyFont="1" applyFill="1" applyBorder="1" applyAlignment="1">
      <alignment horizontal="left" vertical="center" wrapText="1"/>
    </xf>
    <xf numFmtId="0" fontId="4" fillId="6" borderId="0" xfId="0" applyFont="1" applyFill="1" applyAlignment="1">
      <alignment horizont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</cellXfs>
  <cellStyles count="1">
    <cellStyle name="Standa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B1:AB128"/>
  <sheetViews>
    <sheetView tabSelected="1" topLeftCell="A23" zoomScale="85" zoomScaleNormal="85" workbookViewId="0">
      <selection activeCell="N84" sqref="N84"/>
    </sheetView>
  </sheetViews>
  <sheetFormatPr defaultRowHeight="12.75" x14ac:dyDescent="0.2"/>
  <cols>
    <col min="1" max="1" width="2.625" style="2" customWidth="1"/>
    <col min="2" max="2" width="1.75" style="2" customWidth="1"/>
    <col min="3" max="3" width="16.25" style="7" customWidth="1"/>
    <col min="4" max="4" width="12.375" style="1" customWidth="1"/>
    <col min="5" max="5" width="57.125" style="2" customWidth="1"/>
    <col min="6" max="6" width="11.875" style="2" customWidth="1"/>
    <col min="7" max="10" width="14.625" style="1" customWidth="1"/>
    <col min="11" max="11" width="14.625" style="3" customWidth="1"/>
    <col min="12" max="12" width="13.125" style="4" customWidth="1"/>
    <col min="13" max="14" width="14.625" style="4" customWidth="1"/>
    <col min="15" max="15" width="16.125" style="4" customWidth="1"/>
    <col min="16" max="17" width="14.625" style="4" customWidth="1"/>
    <col min="18" max="18" width="7.375" style="5" customWidth="1"/>
    <col min="19" max="19" width="14" style="5" customWidth="1"/>
    <col min="20" max="22" width="14" style="2" customWidth="1"/>
    <col min="23" max="27" width="13.625" style="2" customWidth="1"/>
    <col min="28" max="28" width="40.5" style="6" customWidth="1"/>
    <col min="29" max="261" width="9" style="2"/>
    <col min="262" max="262" width="19.875" style="2" customWidth="1"/>
    <col min="263" max="263" width="5.5" style="2" customWidth="1"/>
    <col min="264" max="264" width="40.875" style="2" customWidth="1"/>
    <col min="265" max="265" width="10.125" style="2" customWidth="1"/>
    <col min="266" max="266" width="6.125" style="2" customWidth="1"/>
    <col min="267" max="267" width="6" style="2" customWidth="1"/>
    <col min="268" max="268" width="7.625" style="2" customWidth="1"/>
    <col min="269" max="269" width="9.375" style="2" customWidth="1"/>
    <col min="270" max="272" width="10.125" style="2" bestFit="1" customWidth="1"/>
    <col min="273" max="273" width="10.125" style="2" customWidth="1"/>
    <col min="274" max="274" width="11.5" style="2" customWidth="1"/>
    <col min="275" max="276" width="9.375" style="2" customWidth="1"/>
    <col min="277" max="277" width="11.125" style="2" customWidth="1"/>
    <col min="278" max="278" width="16.125" style="2" customWidth="1"/>
    <col min="279" max="517" width="9" style="2"/>
    <col min="518" max="518" width="19.875" style="2" customWidth="1"/>
    <col min="519" max="519" width="5.5" style="2" customWidth="1"/>
    <col min="520" max="520" width="40.875" style="2" customWidth="1"/>
    <col min="521" max="521" width="10.125" style="2" customWidth="1"/>
    <col min="522" max="522" width="6.125" style="2" customWidth="1"/>
    <col min="523" max="523" width="6" style="2" customWidth="1"/>
    <col min="524" max="524" width="7.625" style="2" customWidth="1"/>
    <col min="525" max="525" width="9.375" style="2" customWidth="1"/>
    <col min="526" max="528" width="10.125" style="2" bestFit="1" customWidth="1"/>
    <col min="529" max="529" width="10.125" style="2" customWidth="1"/>
    <col min="530" max="530" width="11.5" style="2" customWidth="1"/>
    <col min="531" max="532" width="9.375" style="2" customWidth="1"/>
    <col min="533" max="533" width="11.125" style="2" customWidth="1"/>
    <col min="534" max="534" width="16.125" style="2" customWidth="1"/>
    <col min="535" max="773" width="9" style="2"/>
    <col min="774" max="774" width="19.875" style="2" customWidth="1"/>
    <col min="775" max="775" width="5.5" style="2" customWidth="1"/>
    <col min="776" max="776" width="40.875" style="2" customWidth="1"/>
    <col min="777" max="777" width="10.125" style="2" customWidth="1"/>
    <col min="778" max="778" width="6.125" style="2" customWidth="1"/>
    <col min="779" max="779" width="6" style="2" customWidth="1"/>
    <col min="780" max="780" width="7.625" style="2" customWidth="1"/>
    <col min="781" max="781" width="9.375" style="2" customWidth="1"/>
    <col min="782" max="784" width="10.125" style="2" bestFit="1" customWidth="1"/>
    <col min="785" max="785" width="10.125" style="2" customWidth="1"/>
    <col min="786" max="786" width="11.5" style="2" customWidth="1"/>
    <col min="787" max="788" width="9.375" style="2" customWidth="1"/>
    <col min="789" max="789" width="11.125" style="2" customWidth="1"/>
    <col min="790" max="790" width="16.125" style="2" customWidth="1"/>
    <col min="791" max="1029" width="9" style="2"/>
    <col min="1030" max="1030" width="19.875" style="2" customWidth="1"/>
    <col min="1031" max="1031" width="5.5" style="2" customWidth="1"/>
    <col min="1032" max="1032" width="40.875" style="2" customWidth="1"/>
    <col min="1033" max="1033" width="10.125" style="2" customWidth="1"/>
    <col min="1034" max="1034" width="6.125" style="2" customWidth="1"/>
    <col min="1035" max="1035" width="6" style="2" customWidth="1"/>
    <col min="1036" max="1036" width="7.625" style="2" customWidth="1"/>
    <col min="1037" max="1037" width="9.375" style="2" customWidth="1"/>
    <col min="1038" max="1040" width="10.125" style="2" bestFit="1" customWidth="1"/>
    <col min="1041" max="1041" width="10.125" style="2" customWidth="1"/>
    <col min="1042" max="1042" width="11.5" style="2" customWidth="1"/>
    <col min="1043" max="1044" width="9.375" style="2" customWidth="1"/>
    <col min="1045" max="1045" width="11.125" style="2" customWidth="1"/>
    <col min="1046" max="1046" width="16.125" style="2" customWidth="1"/>
    <col min="1047" max="1285" width="9" style="2"/>
    <col min="1286" max="1286" width="19.875" style="2" customWidth="1"/>
    <col min="1287" max="1287" width="5.5" style="2" customWidth="1"/>
    <col min="1288" max="1288" width="40.875" style="2" customWidth="1"/>
    <col min="1289" max="1289" width="10.125" style="2" customWidth="1"/>
    <col min="1290" max="1290" width="6.125" style="2" customWidth="1"/>
    <col min="1291" max="1291" width="6" style="2" customWidth="1"/>
    <col min="1292" max="1292" width="7.625" style="2" customWidth="1"/>
    <col min="1293" max="1293" width="9.375" style="2" customWidth="1"/>
    <col min="1294" max="1296" width="10.125" style="2" bestFit="1" customWidth="1"/>
    <col min="1297" max="1297" width="10.125" style="2" customWidth="1"/>
    <col min="1298" max="1298" width="11.5" style="2" customWidth="1"/>
    <col min="1299" max="1300" width="9.375" style="2" customWidth="1"/>
    <col min="1301" max="1301" width="11.125" style="2" customWidth="1"/>
    <col min="1302" max="1302" width="16.125" style="2" customWidth="1"/>
    <col min="1303" max="1541" width="9" style="2"/>
    <col min="1542" max="1542" width="19.875" style="2" customWidth="1"/>
    <col min="1543" max="1543" width="5.5" style="2" customWidth="1"/>
    <col min="1544" max="1544" width="40.875" style="2" customWidth="1"/>
    <col min="1545" max="1545" width="10.125" style="2" customWidth="1"/>
    <col min="1546" max="1546" width="6.125" style="2" customWidth="1"/>
    <col min="1547" max="1547" width="6" style="2" customWidth="1"/>
    <col min="1548" max="1548" width="7.625" style="2" customWidth="1"/>
    <col min="1549" max="1549" width="9.375" style="2" customWidth="1"/>
    <col min="1550" max="1552" width="10.125" style="2" bestFit="1" customWidth="1"/>
    <col min="1553" max="1553" width="10.125" style="2" customWidth="1"/>
    <col min="1554" max="1554" width="11.5" style="2" customWidth="1"/>
    <col min="1555" max="1556" width="9.375" style="2" customWidth="1"/>
    <col min="1557" max="1557" width="11.125" style="2" customWidth="1"/>
    <col min="1558" max="1558" width="16.125" style="2" customWidth="1"/>
    <col min="1559" max="1797" width="9" style="2"/>
    <col min="1798" max="1798" width="19.875" style="2" customWidth="1"/>
    <col min="1799" max="1799" width="5.5" style="2" customWidth="1"/>
    <col min="1800" max="1800" width="40.875" style="2" customWidth="1"/>
    <col min="1801" max="1801" width="10.125" style="2" customWidth="1"/>
    <col min="1802" max="1802" width="6.125" style="2" customWidth="1"/>
    <col min="1803" max="1803" width="6" style="2" customWidth="1"/>
    <col min="1804" max="1804" width="7.625" style="2" customWidth="1"/>
    <col min="1805" max="1805" width="9.375" style="2" customWidth="1"/>
    <col min="1806" max="1808" width="10.125" style="2" bestFit="1" customWidth="1"/>
    <col min="1809" max="1809" width="10.125" style="2" customWidth="1"/>
    <col min="1810" max="1810" width="11.5" style="2" customWidth="1"/>
    <col min="1811" max="1812" width="9.375" style="2" customWidth="1"/>
    <col min="1813" max="1813" width="11.125" style="2" customWidth="1"/>
    <col min="1814" max="1814" width="16.125" style="2" customWidth="1"/>
    <col min="1815" max="2053" width="9" style="2"/>
    <col min="2054" max="2054" width="19.875" style="2" customWidth="1"/>
    <col min="2055" max="2055" width="5.5" style="2" customWidth="1"/>
    <col min="2056" max="2056" width="40.875" style="2" customWidth="1"/>
    <col min="2057" max="2057" width="10.125" style="2" customWidth="1"/>
    <col min="2058" max="2058" width="6.125" style="2" customWidth="1"/>
    <col min="2059" max="2059" width="6" style="2" customWidth="1"/>
    <col min="2060" max="2060" width="7.625" style="2" customWidth="1"/>
    <col min="2061" max="2061" width="9.375" style="2" customWidth="1"/>
    <col min="2062" max="2064" width="10.125" style="2" bestFit="1" customWidth="1"/>
    <col min="2065" max="2065" width="10.125" style="2" customWidth="1"/>
    <col min="2066" max="2066" width="11.5" style="2" customWidth="1"/>
    <col min="2067" max="2068" width="9.375" style="2" customWidth="1"/>
    <col min="2069" max="2069" width="11.125" style="2" customWidth="1"/>
    <col min="2070" max="2070" width="16.125" style="2" customWidth="1"/>
    <col min="2071" max="2309" width="9" style="2"/>
    <col min="2310" max="2310" width="19.875" style="2" customWidth="1"/>
    <col min="2311" max="2311" width="5.5" style="2" customWidth="1"/>
    <col min="2312" max="2312" width="40.875" style="2" customWidth="1"/>
    <col min="2313" max="2313" width="10.125" style="2" customWidth="1"/>
    <col min="2314" max="2314" width="6.125" style="2" customWidth="1"/>
    <col min="2315" max="2315" width="6" style="2" customWidth="1"/>
    <col min="2316" max="2316" width="7.625" style="2" customWidth="1"/>
    <col min="2317" max="2317" width="9.375" style="2" customWidth="1"/>
    <col min="2318" max="2320" width="10.125" style="2" bestFit="1" customWidth="1"/>
    <col min="2321" max="2321" width="10.125" style="2" customWidth="1"/>
    <col min="2322" max="2322" width="11.5" style="2" customWidth="1"/>
    <col min="2323" max="2324" width="9.375" style="2" customWidth="1"/>
    <col min="2325" max="2325" width="11.125" style="2" customWidth="1"/>
    <col min="2326" max="2326" width="16.125" style="2" customWidth="1"/>
    <col min="2327" max="2565" width="9" style="2"/>
    <col min="2566" max="2566" width="19.875" style="2" customWidth="1"/>
    <col min="2567" max="2567" width="5.5" style="2" customWidth="1"/>
    <col min="2568" max="2568" width="40.875" style="2" customWidth="1"/>
    <col min="2569" max="2569" width="10.125" style="2" customWidth="1"/>
    <col min="2570" max="2570" width="6.125" style="2" customWidth="1"/>
    <col min="2571" max="2571" width="6" style="2" customWidth="1"/>
    <col min="2572" max="2572" width="7.625" style="2" customWidth="1"/>
    <col min="2573" max="2573" width="9.375" style="2" customWidth="1"/>
    <col min="2574" max="2576" width="10.125" style="2" bestFit="1" customWidth="1"/>
    <col min="2577" max="2577" width="10.125" style="2" customWidth="1"/>
    <col min="2578" max="2578" width="11.5" style="2" customWidth="1"/>
    <col min="2579" max="2580" width="9.375" style="2" customWidth="1"/>
    <col min="2581" max="2581" width="11.125" style="2" customWidth="1"/>
    <col min="2582" max="2582" width="16.125" style="2" customWidth="1"/>
    <col min="2583" max="2821" width="9" style="2"/>
    <col min="2822" max="2822" width="19.875" style="2" customWidth="1"/>
    <col min="2823" max="2823" width="5.5" style="2" customWidth="1"/>
    <col min="2824" max="2824" width="40.875" style="2" customWidth="1"/>
    <col min="2825" max="2825" width="10.125" style="2" customWidth="1"/>
    <col min="2826" max="2826" width="6.125" style="2" customWidth="1"/>
    <col min="2827" max="2827" width="6" style="2" customWidth="1"/>
    <col min="2828" max="2828" width="7.625" style="2" customWidth="1"/>
    <col min="2829" max="2829" width="9.375" style="2" customWidth="1"/>
    <col min="2830" max="2832" width="10.125" style="2" bestFit="1" customWidth="1"/>
    <col min="2833" max="2833" width="10.125" style="2" customWidth="1"/>
    <col min="2834" max="2834" width="11.5" style="2" customWidth="1"/>
    <col min="2835" max="2836" width="9.375" style="2" customWidth="1"/>
    <col min="2837" max="2837" width="11.125" style="2" customWidth="1"/>
    <col min="2838" max="2838" width="16.125" style="2" customWidth="1"/>
    <col min="2839" max="3077" width="9" style="2"/>
    <col min="3078" max="3078" width="19.875" style="2" customWidth="1"/>
    <col min="3079" max="3079" width="5.5" style="2" customWidth="1"/>
    <col min="3080" max="3080" width="40.875" style="2" customWidth="1"/>
    <col min="3081" max="3081" width="10.125" style="2" customWidth="1"/>
    <col min="3082" max="3082" width="6.125" style="2" customWidth="1"/>
    <col min="3083" max="3083" width="6" style="2" customWidth="1"/>
    <col min="3084" max="3084" width="7.625" style="2" customWidth="1"/>
    <col min="3085" max="3085" width="9.375" style="2" customWidth="1"/>
    <col min="3086" max="3088" width="10.125" style="2" bestFit="1" customWidth="1"/>
    <col min="3089" max="3089" width="10.125" style="2" customWidth="1"/>
    <col min="3090" max="3090" width="11.5" style="2" customWidth="1"/>
    <col min="3091" max="3092" width="9.375" style="2" customWidth="1"/>
    <col min="3093" max="3093" width="11.125" style="2" customWidth="1"/>
    <col min="3094" max="3094" width="16.125" style="2" customWidth="1"/>
    <col min="3095" max="3333" width="9" style="2"/>
    <col min="3334" max="3334" width="19.875" style="2" customWidth="1"/>
    <col min="3335" max="3335" width="5.5" style="2" customWidth="1"/>
    <col min="3336" max="3336" width="40.875" style="2" customWidth="1"/>
    <col min="3337" max="3337" width="10.125" style="2" customWidth="1"/>
    <col min="3338" max="3338" width="6.125" style="2" customWidth="1"/>
    <col min="3339" max="3339" width="6" style="2" customWidth="1"/>
    <col min="3340" max="3340" width="7.625" style="2" customWidth="1"/>
    <col min="3341" max="3341" width="9.375" style="2" customWidth="1"/>
    <col min="3342" max="3344" width="10.125" style="2" bestFit="1" customWidth="1"/>
    <col min="3345" max="3345" width="10.125" style="2" customWidth="1"/>
    <col min="3346" max="3346" width="11.5" style="2" customWidth="1"/>
    <col min="3347" max="3348" width="9.375" style="2" customWidth="1"/>
    <col min="3349" max="3349" width="11.125" style="2" customWidth="1"/>
    <col min="3350" max="3350" width="16.125" style="2" customWidth="1"/>
    <col min="3351" max="3589" width="9" style="2"/>
    <col min="3590" max="3590" width="19.875" style="2" customWidth="1"/>
    <col min="3591" max="3591" width="5.5" style="2" customWidth="1"/>
    <col min="3592" max="3592" width="40.875" style="2" customWidth="1"/>
    <col min="3593" max="3593" width="10.125" style="2" customWidth="1"/>
    <col min="3594" max="3594" width="6.125" style="2" customWidth="1"/>
    <col min="3595" max="3595" width="6" style="2" customWidth="1"/>
    <col min="3596" max="3596" width="7.625" style="2" customWidth="1"/>
    <col min="3597" max="3597" width="9.375" style="2" customWidth="1"/>
    <col min="3598" max="3600" width="10.125" style="2" bestFit="1" customWidth="1"/>
    <col min="3601" max="3601" width="10.125" style="2" customWidth="1"/>
    <col min="3602" max="3602" width="11.5" style="2" customWidth="1"/>
    <col min="3603" max="3604" width="9.375" style="2" customWidth="1"/>
    <col min="3605" max="3605" width="11.125" style="2" customWidth="1"/>
    <col min="3606" max="3606" width="16.125" style="2" customWidth="1"/>
    <col min="3607" max="3845" width="9" style="2"/>
    <col min="3846" max="3846" width="19.875" style="2" customWidth="1"/>
    <col min="3847" max="3847" width="5.5" style="2" customWidth="1"/>
    <col min="3848" max="3848" width="40.875" style="2" customWidth="1"/>
    <col min="3849" max="3849" width="10.125" style="2" customWidth="1"/>
    <col min="3850" max="3850" width="6.125" style="2" customWidth="1"/>
    <col min="3851" max="3851" width="6" style="2" customWidth="1"/>
    <col min="3852" max="3852" width="7.625" style="2" customWidth="1"/>
    <col min="3853" max="3853" width="9.375" style="2" customWidth="1"/>
    <col min="3854" max="3856" width="10.125" style="2" bestFit="1" customWidth="1"/>
    <col min="3857" max="3857" width="10.125" style="2" customWidth="1"/>
    <col min="3858" max="3858" width="11.5" style="2" customWidth="1"/>
    <col min="3859" max="3860" width="9.375" style="2" customWidth="1"/>
    <col min="3861" max="3861" width="11.125" style="2" customWidth="1"/>
    <col min="3862" max="3862" width="16.125" style="2" customWidth="1"/>
    <col min="3863" max="4101" width="9" style="2"/>
    <col min="4102" max="4102" width="19.875" style="2" customWidth="1"/>
    <col min="4103" max="4103" width="5.5" style="2" customWidth="1"/>
    <col min="4104" max="4104" width="40.875" style="2" customWidth="1"/>
    <col min="4105" max="4105" width="10.125" style="2" customWidth="1"/>
    <col min="4106" max="4106" width="6.125" style="2" customWidth="1"/>
    <col min="4107" max="4107" width="6" style="2" customWidth="1"/>
    <col min="4108" max="4108" width="7.625" style="2" customWidth="1"/>
    <col min="4109" max="4109" width="9.375" style="2" customWidth="1"/>
    <col min="4110" max="4112" width="10.125" style="2" bestFit="1" customWidth="1"/>
    <col min="4113" max="4113" width="10.125" style="2" customWidth="1"/>
    <col min="4114" max="4114" width="11.5" style="2" customWidth="1"/>
    <col min="4115" max="4116" width="9.375" style="2" customWidth="1"/>
    <col min="4117" max="4117" width="11.125" style="2" customWidth="1"/>
    <col min="4118" max="4118" width="16.125" style="2" customWidth="1"/>
    <col min="4119" max="4357" width="9" style="2"/>
    <col min="4358" max="4358" width="19.875" style="2" customWidth="1"/>
    <col min="4359" max="4359" width="5.5" style="2" customWidth="1"/>
    <col min="4360" max="4360" width="40.875" style="2" customWidth="1"/>
    <col min="4361" max="4361" width="10.125" style="2" customWidth="1"/>
    <col min="4362" max="4362" width="6.125" style="2" customWidth="1"/>
    <col min="4363" max="4363" width="6" style="2" customWidth="1"/>
    <col min="4364" max="4364" width="7.625" style="2" customWidth="1"/>
    <col min="4365" max="4365" width="9.375" style="2" customWidth="1"/>
    <col min="4366" max="4368" width="10.125" style="2" bestFit="1" customWidth="1"/>
    <col min="4369" max="4369" width="10.125" style="2" customWidth="1"/>
    <col min="4370" max="4370" width="11.5" style="2" customWidth="1"/>
    <col min="4371" max="4372" width="9.375" style="2" customWidth="1"/>
    <col min="4373" max="4373" width="11.125" style="2" customWidth="1"/>
    <col min="4374" max="4374" width="16.125" style="2" customWidth="1"/>
    <col min="4375" max="4613" width="9" style="2"/>
    <col min="4614" max="4614" width="19.875" style="2" customWidth="1"/>
    <col min="4615" max="4615" width="5.5" style="2" customWidth="1"/>
    <col min="4616" max="4616" width="40.875" style="2" customWidth="1"/>
    <col min="4617" max="4617" width="10.125" style="2" customWidth="1"/>
    <col min="4618" max="4618" width="6.125" style="2" customWidth="1"/>
    <col min="4619" max="4619" width="6" style="2" customWidth="1"/>
    <col min="4620" max="4620" width="7.625" style="2" customWidth="1"/>
    <col min="4621" max="4621" width="9.375" style="2" customWidth="1"/>
    <col min="4622" max="4624" width="10.125" style="2" bestFit="1" customWidth="1"/>
    <col min="4625" max="4625" width="10.125" style="2" customWidth="1"/>
    <col min="4626" max="4626" width="11.5" style="2" customWidth="1"/>
    <col min="4627" max="4628" width="9.375" style="2" customWidth="1"/>
    <col min="4629" max="4629" width="11.125" style="2" customWidth="1"/>
    <col min="4630" max="4630" width="16.125" style="2" customWidth="1"/>
    <col min="4631" max="4869" width="9" style="2"/>
    <col min="4870" max="4870" width="19.875" style="2" customWidth="1"/>
    <col min="4871" max="4871" width="5.5" style="2" customWidth="1"/>
    <col min="4872" max="4872" width="40.875" style="2" customWidth="1"/>
    <col min="4873" max="4873" width="10.125" style="2" customWidth="1"/>
    <col min="4874" max="4874" width="6.125" style="2" customWidth="1"/>
    <col min="4875" max="4875" width="6" style="2" customWidth="1"/>
    <col min="4876" max="4876" width="7.625" style="2" customWidth="1"/>
    <col min="4877" max="4877" width="9.375" style="2" customWidth="1"/>
    <col min="4878" max="4880" width="10.125" style="2" bestFit="1" customWidth="1"/>
    <col min="4881" max="4881" width="10.125" style="2" customWidth="1"/>
    <col min="4882" max="4882" width="11.5" style="2" customWidth="1"/>
    <col min="4883" max="4884" width="9.375" style="2" customWidth="1"/>
    <col min="4885" max="4885" width="11.125" style="2" customWidth="1"/>
    <col min="4886" max="4886" width="16.125" style="2" customWidth="1"/>
    <col min="4887" max="5125" width="9" style="2"/>
    <col min="5126" max="5126" width="19.875" style="2" customWidth="1"/>
    <col min="5127" max="5127" width="5.5" style="2" customWidth="1"/>
    <col min="5128" max="5128" width="40.875" style="2" customWidth="1"/>
    <col min="5129" max="5129" width="10.125" style="2" customWidth="1"/>
    <col min="5130" max="5130" width="6.125" style="2" customWidth="1"/>
    <col min="5131" max="5131" width="6" style="2" customWidth="1"/>
    <col min="5132" max="5132" width="7.625" style="2" customWidth="1"/>
    <col min="5133" max="5133" width="9.375" style="2" customWidth="1"/>
    <col min="5134" max="5136" width="10.125" style="2" bestFit="1" customWidth="1"/>
    <col min="5137" max="5137" width="10.125" style="2" customWidth="1"/>
    <col min="5138" max="5138" width="11.5" style="2" customWidth="1"/>
    <col min="5139" max="5140" width="9.375" style="2" customWidth="1"/>
    <col min="5141" max="5141" width="11.125" style="2" customWidth="1"/>
    <col min="5142" max="5142" width="16.125" style="2" customWidth="1"/>
    <col min="5143" max="5381" width="9" style="2"/>
    <col min="5382" max="5382" width="19.875" style="2" customWidth="1"/>
    <col min="5383" max="5383" width="5.5" style="2" customWidth="1"/>
    <col min="5384" max="5384" width="40.875" style="2" customWidth="1"/>
    <col min="5385" max="5385" width="10.125" style="2" customWidth="1"/>
    <col min="5386" max="5386" width="6.125" style="2" customWidth="1"/>
    <col min="5387" max="5387" width="6" style="2" customWidth="1"/>
    <col min="5388" max="5388" width="7.625" style="2" customWidth="1"/>
    <col min="5389" max="5389" width="9.375" style="2" customWidth="1"/>
    <col min="5390" max="5392" width="10.125" style="2" bestFit="1" customWidth="1"/>
    <col min="5393" max="5393" width="10.125" style="2" customWidth="1"/>
    <col min="5394" max="5394" width="11.5" style="2" customWidth="1"/>
    <col min="5395" max="5396" width="9.375" style="2" customWidth="1"/>
    <col min="5397" max="5397" width="11.125" style="2" customWidth="1"/>
    <col min="5398" max="5398" width="16.125" style="2" customWidth="1"/>
    <col min="5399" max="5637" width="9" style="2"/>
    <col min="5638" max="5638" width="19.875" style="2" customWidth="1"/>
    <col min="5639" max="5639" width="5.5" style="2" customWidth="1"/>
    <col min="5640" max="5640" width="40.875" style="2" customWidth="1"/>
    <col min="5641" max="5641" width="10.125" style="2" customWidth="1"/>
    <col min="5642" max="5642" width="6.125" style="2" customWidth="1"/>
    <col min="5643" max="5643" width="6" style="2" customWidth="1"/>
    <col min="5644" max="5644" width="7.625" style="2" customWidth="1"/>
    <col min="5645" max="5645" width="9.375" style="2" customWidth="1"/>
    <col min="5646" max="5648" width="10.125" style="2" bestFit="1" customWidth="1"/>
    <col min="5649" max="5649" width="10.125" style="2" customWidth="1"/>
    <col min="5650" max="5650" width="11.5" style="2" customWidth="1"/>
    <col min="5651" max="5652" width="9.375" style="2" customWidth="1"/>
    <col min="5653" max="5653" width="11.125" style="2" customWidth="1"/>
    <col min="5654" max="5654" width="16.125" style="2" customWidth="1"/>
    <col min="5655" max="5893" width="9" style="2"/>
    <col min="5894" max="5894" width="19.875" style="2" customWidth="1"/>
    <col min="5895" max="5895" width="5.5" style="2" customWidth="1"/>
    <col min="5896" max="5896" width="40.875" style="2" customWidth="1"/>
    <col min="5897" max="5897" width="10.125" style="2" customWidth="1"/>
    <col min="5898" max="5898" width="6.125" style="2" customWidth="1"/>
    <col min="5899" max="5899" width="6" style="2" customWidth="1"/>
    <col min="5900" max="5900" width="7.625" style="2" customWidth="1"/>
    <col min="5901" max="5901" width="9.375" style="2" customWidth="1"/>
    <col min="5902" max="5904" width="10.125" style="2" bestFit="1" customWidth="1"/>
    <col min="5905" max="5905" width="10.125" style="2" customWidth="1"/>
    <col min="5906" max="5906" width="11.5" style="2" customWidth="1"/>
    <col min="5907" max="5908" width="9.375" style="2" customWidth="1"/>
    <col min="5909" max="5909" width="11.125" style="2" customWidth="1"/>
    <col min="5910" max="5910" width="16.125" style="2" customWidth="1"/>
    <col min="5911" max="6149" width="9" style="2"/>
    <col min="6150" max="6150" width="19.875" style="2" customWidth="1"/>
    <col min="6151" max="6151" width="5.5" style="2" customWidth="1"/>
    <col min="6152" max="6152" width="40.875" style="2" customWidth="1"/>
    <col min="6153" max="6153" width="10.125" style="2" customWidth="1"/>
    <col min="6154" max="6154" width="6.125" style="2" customWidth="1"/>
    <col min="6155" max="6155" width="6" style="2" customWidth="1"/>
    <col min="6156" max="6156" width="7.625" style="2" customWidth="1"/>
    <col min="6157" max="6157" width="9.375" style="2" customWidth="1"/>
    <col min="6158" max="6160" width="10.125" style="2" bestFit="1" customWidth="1"/>
    <col min="6161" max="6161" width="10.125" style="2" customWidth="1"/>
    <col min="6162" max="6162" width="11.5" style="2" customWidth="1"/>
    <col min="6163" max="6164" width="9.375" style="2" customWidth="1"/>
    <col min="6165" max="6165" width="11.125" style="2" customWidth="1"/>
    <col min="6166" max="6166" width="16.125" style="2" customWidth="1"/>
    <col min="6167" max="6405" width="9" style="2"/>
    <col min="6406" max="6406" width="19.875" style="2" customWidth="1"/>
    <col min="6407" max="6407" width="5.5" style="2" customWidth="1"/>
    <col min="6408" max="6408" width="40.875" style="2" customWidth="1"/>
    <col min="6409" max="6409" width="10.125" style="2" customWidth="1"/>
    <col min="6410" max="6410" width="6.125" style="2" customWidth="1"/>
    <col min="6411" max="6411" width="6" style="2" customWidth="1"/>
    <col min="6412" max="6412" width="7.625" style="2" customWidth="1"/>
    <col min="6413" max="6413" width="9.375" style="2" customWidth="1"/>
    <col min="6414" max="6416" width="10.125" style="2" bestFit="1" customWidth="1"/>
    <col min="6417" max="6417" width="10.125" style="2" customWidth="1"/>
    <col min="6418" max="6418" width="11.5" style="2" customWidth="1"/>
    <col min="6419" max="6420" width="9.375" style="2" customWidth="1"/>
    <col min="6421" max="6421" width="11.125" style="2" customWidth="1"/>
    <col min="6422" max="6422" width="16.125" style="2" customWidth="1"/>
    <col min="6423" max="6661" width="9" style="2"/>
    <col min="6662" max="6662" width="19.875" style="2" customWidth="1"/>
    <col min="6663" max="6663" width="5.5" style="2" customWidth="1"/>
    <col min="6664" max="6664" width="40.875" style="2" customWidth="1"/>
    <col min="6665" max="6665" width="10.125" style="2" customWidth="1"/>
    <col min="6666" max="6666" width="6.125" style="2" customWidth="1"/>
    <col min="6667" max="6667" width="6" style="2" customWidth="1"/>
    <col min="6668" max="6668" width="7.625" style="2" customWidth="1"/>
    <col min="6669" max="6669" width="9.375" style="2" customWidth="1"/>
    <col min="6670" max="6672" width="10.125" style="2" bestFit="1" customWidth="1"/>
    <col min="6673" max="6673" width="10.125" style="2" customWidth="1"/>
    <col min="6674" max="6674" width="11.5" style="2" customWidth="1"/>
    <col min="6675" max="6676" width="9.375" style="2" customWidth="1"/>
    <col min="6677" max="6677" width="11.125" style="2" customWidth="1"/>
    <col min="6678" max="6678" width="16.125" style="2" customWidth="1"/>
    <col min="6679" max="6917" width="9" style="2"/>
    <col min="6918" max="6918" width="19.875" style="2" customWidth="1"/>
    <col min="6919" max="6919" width="5.5" style="2" customWidth="1"/>
    <col min="6920" max="6920" width="40.875" style="2" customWidth="1"/>
    <col min="6921" max="6921" width="10.125" style="2" customWidth="1"/>
    <col min="6922" max="6922" width="6.125" style="2" customWidth="1"/>
    <col min="6923" max="6923" width="6" style="2" customWidth="1"/>
    <col min="6924" max="6924" width="7.625" style="2" customWidth="1"/>
    <col min="6925" max="6925" width="9.375" style="2" customWidth="1"/>
    <col min="6926" max="6928" width="10.125" style="2" bestFit="1" customWidth="1"/>
    <col min="6929" max="6929" width="10.125" style="2" customWidth="1"/>
    <col min="6930" max="6930" width="11.5" style="2" customWidth="1"/>
    <col min="6931" max="6932" width="9.375" style="2" customWidth="1"/>
    <col min="6933" max="6933" width="11.125" style="2" customWidth="1"/>
    <col min="6934" max="6934" width="16.125" style="2" customWidth="1"/>
    <col min="6935" max="7173" width="9" style="2"/>
    <col min="7174" max="7174" width="19.875" style="2" customWidth="1"/>
    <col min="7175" max="7175" width="5.5" style="2" customWidth="1"/>
    <col min="7176" max="7176" width="40.875" style="2" customWidth="1"/>
    <col min="7177" max="7177" width="10.125" style="2" customWidth="1"/>
    <col min="7178" max="7178" width="6.125" style="2" customWidth="1"/>
    <col min="7179" max="7179" width="6" style="2" customWidth="1"/>
    <col min="7180" max="7180" width="7.625" style="2" customWidth="1"/>
    <col min="7181" max="7181" width="9.375" style="2" customWidth="1"/>
    <col min="7182" max="7184" width="10.125" style="2" bestFit="1" customWidth="1"/>
    <col min="7185" max="7185" width="10.125" style="2" customWidth="1"/>
    <col min="7186" max="7186" width="11.5" style="2" customWidth="1"/>
    <col min="7187" max="7188" width="9.375" style="2" customWidth="1"/>
    <col min="7189" max="7189" width="11.125" style="2" customWidth="1"/>
    <col min="7190" max="7190" width="16.125" style="2" customWidth="1"/>
    <col min="7191" max="7429" width="9" style="2"/>
    <col min="7430" max="7430" width="19.875" style="2" customWidth="1"/>
    <col min="7431" max="7431" width="5.5" style="2" customWidth="1"/>
    <col min="7432" max="7432" width="40.875" style="2" customWidth="1"/>
    <col min="7433" max="7433" width="10.125" style="2" customWidth="1"/>
    <col min="7434" max="7434" width="6.125" style="2" customWidth="1"/>
    <col min="7435" max="7435" width="6" style="2" customWidth="1"/>
    <col min="7436" max="7436" width="7.625" style="2" customWidth="1"/>
    <col min="7437" max="7437" width="9.375" style="2" customWidth="1"/>
    <col min="7438" max="7440" width="10.125" style="2" bestFit="1" customWidth="1"/>
    <col min="7441" max="7441" width="10.125" style="2" customWidth="1"/>
    <col min="7442" max="7442" width="11.5" style="2" customWidth="1"/>
    <col min="7443" max="7444" width="9.375" style="2" customWidth="1"/>
    <col min="7445" max="7445" width="11.125" style="2" customWidth="1"/>
    <col min="7446" max="7446" width="16.125" style="2" customWidth="1"/>
    <col min="7447" max="7685" width="9" style="2"/>
    <col min="7686" max="7686" width="19.875" style="2" customWidth="1"/>
    <col min="7687" max="7687" width="5.5" style="2" customWidth="1"/>
    <col min="7688" max="7688" width="40.875" style="2" customWidth="1"/>
    <col min="7689" max="7689" width="10.125" style="2" customWidth="1"/>
    <col min="7690" max="7690" width="6.125" style="2" customWidth="1"/>
    <col min="7691" max="7691" width="6" style="2" customWidth="1"/>
    <col min="7692" max="7692" width="7.625" style="2" customWidth="1"/>
    <col min="7693" max="7693" width="9.375" style="2" customWidth="1"/>
    <col min="7694" max="7696" width="10.125" style="2" bestFit="1" customWidth="1"/>
    <col min="7697" max="7697" width="10.125" style="2" customWidth="1"/>
    <col min="7698" max="7698" width="11.5" style="2" customWidth="1"/>
    <col min="7699" max="7700" width="9.375" style="2" customWidth="1"/>
    <col min="7701" max="7701" width="11.125" style="2" customWidth="1"/>
    <col min="7702" max="7702" width="16.125" style="2" customWidth="1"/>
    <col min="7703" max="7941" width="9" style="2"/>
    <col min="7942" max="7942" width="19.875" style="2" customWidth="1"/>
    <col min="7943" max="7943" width="5.5" style="2" customWidth="1"/>
    <col min="7944" max="7944" width="40.875" style="2" customWidth="1"/>
    <col min="7945" max="7945" width="10.125" style="2" customWidth="1"/>
    <col min="7946" max="7946" width="6.125" style="2" customWidth="1"/>
    <col min="7947" max="7947" width="6" style="2" customWidth="1"/>
    <col min="7948" max="7948" width="7.625" style="2" customWidth="1"/>
    <col min="7949" max="7949" width="9.375" style="2" customWidth="1"/>
    <col min="7950" max="7952" width="10.125" style="2" bestFit="1" customWidth="1"/>
    <col min="7953" max="7953" width="10.125" style="2" customWidth="1"/>
    <col min="7954" max="7954" width="11.5" style="2" customWidth="1"/>
    <col min="7955" max="7956" width="9.375" style="2" customWidth="1"/>
    <col min="7957" max="7957" width="11.125" style="2" customWidth="1"/>
    <col min="7958" max="7958" width="16.125" style="2" customWidth="1"/>
    <col min="7959" max="8197" width="9" style="2"/>
    <col min="8198" max="8198" width="19.875" style="2" customWidth="1"/>
    <col min="8199" max="8199" width="5.5" style="2" customWidth="1"/>
    <col min="8200" max="8200" width="40.875" style="2" customWidth="1"/>
    <col min="8201" max="8201" width="10.125" style="2" customWidth="1"/>
    <col min="8202" max="8202" width="6.125" style="2" customWidth="1"/>
    <col min="8203" max="8203" width="6" style="2" customWidth="1"/>
    <col min="8204" max="8204" width="7.625" style="2" customWidth="1"/>
    <col min="8205" max="8205" width="9.375" style="2" customWidth="1"/>
    <col min="8206" max="8208" width="10.125" style="2" bestFit="1" customWidth="1"/>
    <col min="8209" max="8209" width="10.125" style="2" customWidth="1"/>
    <col min="8210" max="8210" width="11.5" style="2" customWidth="1"/>
    <col min="8211" max="8212" width="9.375" style="2" customWidth="1"/>
    <col min="8213" max="8213" width="11.125" style="2" customWidth="1"/>
    <col min="8214" max="8214" width="16.125" style="2" customWidth="1"/>
    <col min="8215" max="8453" width="9" style="2"/>
    <col min="8454" max="8454" width="19.875" style="2" customWidth="1"/>
    <col min="8455" max="8455" width="5.5" style="2" customWidth="1"/>
    <col min="8456" max="8456" width="40.875" style="2" customWidth="1"/>
    <col min="8457" max="8457" width="10.125" style="2" customWidth="1"/>
    <col min="8458" max="8458" width="6.125" style="2" customWidth="1"/>
    <col min="8459" max="8459" width="6" style="2" customWidth="1"/>
    <col min="8460" max="8460" width="7.625" style="2" customWidth="1"/>
    <col min="8461" max="8461" width="9.375" style="2" customWidth="1"/>
    <col min="8462" max="8464" width="10.125" style="2" bestFit="1" customWidth="1"/>
    <col min="8465" max="8465" width="10.125" style="2" customWidth="1"/>
    <col min="8466" max="8466" width="11.5" style="2" customWidth="1"/>
    <col min="8467" max="8468" width="9.375" style="2" customWidth="1"/>
    <col min="8469" max="8469" width="11.125" style="2" customWidth="1"/>
    <col min="8470" max="8470" width="16.125" style="2" customWidth="1"/>
    <col min="8471" max="8709" width="9" style="2"/>
    <col min="8710" max="8710" width="19.875" style="2" customWidth="1"/>
    <col min="8711" max="8711" width="5.5" style="2" customWidth="1"/>
    <col min="8712" max="8712" width="40.875" style="2" customWidth="1"/>
    <col min="8713" max="8713" width="10.125" style="2" customWidth="1"/>
    <col min="8714" max="8714" width="6.125" style="2" customWidth="1"/>
    <col min="8715" max="8715" width="6" style="2" customWidth="1"/>
    <col min="8716" max="8716" width="7.625" style="2" customWidth="1"/>
    <col min="8717" max="8717" width="9.375" style="2" customWidth="1"/>
    <col min="8718" max="8720" width="10.125" style="2" bestFit="1" customWidth="1"/>
    <col min="8721" max="8721" width="10.125" style="2" customWidth="1"/>
    <col min="8722" max="8722" width="11.5" style="2" customWidth="1"/>
    <col min="8723" max="8724" width="9.375" style="2" customWidth="1"/>
    <col min="8725" max="8725" width="11.125" style="2" customWidth="1"/>
    <col min="8726" max="8726" width="16.125" style="2" customWidth="1"/>
    <col min="8727" max="8965" width="9" style="2"/>
    <col min="8966" max="8966" width="19.875" style="2" customWidth="1"/>
    <col min="8967" max="8967" width="5.5" style="2" customWidth="1"/>
    <col min="8968" max="8968" width="40.875" style="2" customWidth="1"/>
    <col min="8969" max="8969" width="10.125" style="2" customWidth="1"/>
    <col min="8970" max="8970" width="6.125" style="2" customWidth="1"/>
    <col min="8971" max="8971" width="6" style="2" customWidth="1"/>
    <col min="8972" max="8972" width="7.625" style="2" customWidth="1"/>
    <col min="8973" max="8973" width="9.375" style="2" customWidth="1"/>
    <col min="8974" max="8976" width="10.125" style="2" bestFit="1" customWidth="1"/>
    <col min="8977" max="8977" width="10.125" style="2" customWidth="1"/>
    <col min="8978" max="8978" width="11.5" style="2" customWidth="1"/>
    <col min="8979" max="8980" width="9.375" style="2" customWidth="1"/>
    <col min="8981" max="8981" width="11.125" style="2" customWidth="1"/>
    <col min="8982" max="8982" width="16.125" style="2" customWidth="1"/>
    <col min="8983" max="9221" width="9" style="2"/>
    <col min="9222" max="9222" width="19.875" style="2" customWidth="1"/>
    <col min="9223" max="9223" width="5.5" style="2" customWidth="1"/>
    <col min="9224" max="9224" width="40.875" style="2" customWidth="1"/>
    <col min="9225" max="9225" width="10.125" style="2" customWidth="1"/>
    <col min="9226" max="9226" width="6.125" style="2" customWidth="1"/>
    <col min="9227" max="9227" width="6" style="2" customWidth="1"/>
    <col min="9228" max="9228" width="7.625" style="2" customWidth="1"/>
    <col min="9229" max="9229" width="9.375" style="2" customWidth="1"/>
    <col min="9230" max="9232" width="10.125" style="2" bestFit="1" customWidth="1"/>
    <col min="9233" max="9233" width="10.125" style="2" customWidth="1"/>
    <col min="9234" max="9234" width="11.5" style="2" customWidth="1"/>
    <col min="9235" max="9236" width="9.375" style="2" customWidth="1"/>
    <col min="9237" max="9237" width="11.125" style="2" customWidth="1"/>
    <col min="9238" max="9238" width="16.125" style="2" customWidth="1"/>
    <col min="9239" max="9477" width="9" style="2"/>
    <col min="9478" max="9478" width="19.875" style="2" customWidth="1"/>
    <col min="9479" max="9479" width="5.5" style="2" customWidth="1"/>
    <col min="9480" max="9480" width="40.875" style="2" customWidth="1"/>
    <col min="9481" max="9481" width="10.125" style="2" customWidth="1"/>
    <col min="9482" max="9482" width="6.125" style="2" customWidth="1"/>
    <col min="9483" max="9483" width="6" style="2" customWidth="1"/>
    <col min="9484" max="9484" width="7.625" style="2" customWidth="1"/>
    <col min="9485" max="9485" width="9.375" style="2" customWidth="1"/>
    <col min="9486" max="9488" width="10.125" style="2" bestFit="1" customWidth="1"/>
    <col min="9489" max="9489" width="10.125" style="2" customWidth="1"/>
    <col min="9490" max="9490" width="11.5" style="2" customWidth="1"/>
    <col min="9491" max="9492" width="9.375" style="2" customWidth="1"/>
    <col min="9493" max="9493" width="11.125" style="2" customWidth="1"/>
    <col min="9494" max="9494" width="16.125" style="2" customWidth="1"/>
    <col min="9495" max="9733" width="9" style="2"/>
    <col min="9734" max="9734" width="19.875" style="2" customWidth="1"/>
    <col min="9735" max="9735" width="5.5" style="2" customWidth="1"/>
    <col min="9736" max="9736" width="40.875" style="2" customWidth="1"/>
    <col min="9737" max="9737" width="10.125" style="2" customWidth="1"/>
    <col min="9738" max="9738" width="6.125" style="2" customWidth="1"/>
    <col min="9739" max="9739" width="6" style="2" customWidth="1"/>
    <col min="9740" max="9740" width="7.625" style="2" customWidth="1"/>
    <col min="9741" max="9741" width="9.375" style="2" customWidth="1"/>
    <col min="9742" max="9744" width="10.125" style="2" bestFit="1" customWidth="1"/>
    <col min="9745" max="9745" width="10.125" style="2" customWidth="1"/>
    <col min="9746" max="9746" width="11.5" style="2" customWidth="1"/>
    <col min="9747" max="9748" width="9.375" style="2" customWidth="1"/>
    <col min="9749" max="9749" width="11.125" style="2" customWidth="1"/>
    <col min="9750" max="9750" width="16.125" style="2" customWidth="1"/>
    <col min="9751" max="9989" width="9" style="2"/>
    <col min="9990" max="9990" width="19.875" style="2" customWidth="1"/>
    <col min="9991" max="9991" width="5.5" style="2" customWidth="1"/>
    <col min="9992" max="9992" width="40.875" style="2" customWidth="1"/>
    <col min="9993" max="9993" width="10.125" style="2" customWidth="1"/>
    <col min="9994" max="9994" width="6.125" style="2" customWidth="1"/>
    <col min="9995" max="9995" width="6" style="2" customWidth="1"/>
    <col min="9996" max="9996" width="7.625" style="2" customWidth="1"/>
    <col min="9997" max="9997" width="9.375" style="2" customWidth="1"/>
    <col min="9998" max="10000" width="10.125" style="2" bestFit="1" customWidth="1"/>
    <col min="10001" max="10001" width="10.125" style="2" customWidth="1"/>
    <col min="10002" max="10002" width="11.5" style="2" customWidth="1"/>
    <col min="10003" max="10004" width="9.375" style="2" customWidth="1"/>
    <col min="10005" max="10005" width="11.125" style="2" customWidth="1"/>
    <col min="10006" max="10006" width="16.125" style="2" customWidth="1"/>
    <col min="10007" max="10245" width="9" style="2"/>
    <col min="10246" max="10246" width="19.875" style="2" customWidth="1"/>
    <col min="10247" max="10247" width="5.5" style="2" customWidth="1"/>
    <col min="10248" max="10248" width="40.875" style="2" customWidth="1"/>
    <col min="10249" max="10249" width="10.125" style="2" customWidth="1"/>
    <col min="10250" max="10250" width="6.125" style="2" customWidth="1"/>
    <col min="10251" max="10251" width="6" style="2" customWidth="1"/>
    <col min="10252" max="10252" width="7.625" style="2" customWidth="1"/>
    <col min="10253" max="10253" width="9.375" style="2" customWidth="1"/>
    <col min="10254" max="10256" width="10.125" style="2" bestFit="1" customWidth="1"/>
    <col min="10257" max="10257" width="10.125" style="2" customWidth="1"/>
    <col min="10258" max="10258" width="11.5" style="2" customWidth="1"/>
    <col min="10259" max="10260" width="9.375" style="2" customWidth="1"/>
    <col min="10261" max="10261" width="11.125" style="2" customWidth="1"/>
    <col min="10262" max="10262" width="16.125" style="2" customWidth="1"/>
    <col min="10263" max="10501" width="9" style="2"/>
    <col min="10502" max="10502" width="19.875" style="2" customWidth="1"/>
    <col min="10503" max="10503" width="5.5" style="2" customWidth="1"/>
    <col min="10504" max="10504" width="40.875" style="2" customWidth="1"/>
    <col min="10505" max="10505" width="10.125" style="2" customWidth="1"/>
    <col min="10506" max="10506" width="6.125" style="2" customWidth="1"/>
    <col min="10507" max="10507" width="6" style="2" customWidth="1"/>
    <col min="10508" max="10508" width="7.625" style="2" customWidth="1"/>
    <col min="10509" max="10509" width="9.375" style="2" customWidth="1"/>
    <col min="10510" max="10512" width="10.125" style="2" bestFit="1" customWidth="1"/>
    <col min="10513" max="10513" width="10.125" style="2" customWidth="1"/>
    <col min="10514" max="10514" width="11.5" style="2" customWidth="1"/>
    <col min="10515" max="10516" width="9.375" style="2" customWidth="1"/>
    <col min="10517" max="10517" width="11.125" style="2" customWidth="1"/>
    <col min="10518" max="10518" width="16.125" style="2" customWidth="1"/>
    <col min="10519" max="10757" width="9" style="2"/>
    <col min="10758" max="10758" width="19.875" style="2" customWidth="1"/>
    <col min="10759" max="10759" width="5.5" style="2" customWidth="1"/>
    <col min="10760" max="10760" width="40.875" style="2" customWidth="1"/>
    <col min="10761" max="10761" width="10.125" style="2" customWidth="1"/>
    <col min="10762" max="10762" width="6.125" style="2" customWidth="1"/>
    <col min="10763" max="10763" width="6" style="2" customWidth="1"/>
    <col min="10764" max="10764" width="7.625" style="2" customWidth="1"/>
    <col min="10765" max="10765" width="9.375" style="2" customWidth="1"/>
    <col min="10766" max="10768" width="10.125" style="2" bestFit="1" customWidth="1"/>
    <col min="10769" max="10769" width="10.125" style="2" customWidth="1"/>
    <col min="10770" max="10770" width="11.5" style="2" customWidth="1"/>
    <col min="10771" max="10772" width="9.375" style="2" customWidth="1"/>
    <col min="10773" max="10773" width="11.125" style="2" customWidth="1"/>
    <col min="10774" max="10774" width="16.125" style="2" customWidth="1"/>
    <col min="10775" max="11013" width="9" style="2"/>
    <col min="11014" max="11014" width="19.875" style="2" customWidth="1"/>
    <col min="11015" max="11015" width="5.5" style="2" customWidth="1"/>
    <col min="11016" max="11016" width="40.875" style="2" customWidth="1"/>
    <col min="11017" max="11017" width="10.125" style="2" customWidth="1"/>
    <col min="11018" max="11018" width="6.125" style="2" customWidth="1"/>
    <col min="11019" max="11019" width="6" style="2" customWidth="1"/>
    <col min="11020" max="11020" width="7.625" style="2" customWidth="1"/>
    <col min="11021" max="11021" width="9.375" style="2" customWidth="1"/>
    <col min="11022" max="11024" width="10.125" style="2" bestFit="1" customWidth="1"/>
    <col min="11025" max="11025" width="10.125" style="2" customWidth="1"/>
    <col min="11026" max="11026" width="11.5" style="2" customWidth="1"/>
    <col min="11027" max="11028" width="9.375" style="2" customWidth="1"/>
    <col min="11029" max="11029" width="11.125" style="2" customWidth="1"/>
    <col min="11030" max="11030" width="16.125" style="2" customWidth="1"/>
    <col min="11031" max="11269" width="9" style="2"/>
    <col min="11270" max="11270" width="19.875" style="2" customWidth="1"/>
    <col min="11271" max="11271" width="5.5" style="2" customWidth="1"/>
    <col min="11272" max="11272" width="40.875" style="2" customWidth="1"/>
    <col min="11273" max="11273" width="10.125" style="2" customWidth="1"/>
    <col min="11274" max="11274" width="6.125" style="2" customWidth="1"/>
    <col min="11275" max="11275" width="6" style="2" customWidth="1"/>
    <col min="11276" max="11276" width="7.625" style="2" customWidth="1"/>
    <col min="11277" max="11277" width="9.375" style="2" customWidth="1"/>
    <col min="11278" max="11280" width="10.125" style="2" bestFit="1" customWidth="1"/>
    <col min="11281" max="11281" width="10.125" style="2" customWidth="1"/>
    <col min="11282" max="11282" width="11.5" style="2" customWidth="1"/>
    <col min="11283" max="11284" width="9.375" style="2" customWidth="1"/>
    <col min="11285" max="11285" width="11.125" style="2" customWidth="1"/>
    <col min="11286" max="11286" width="16.125" style="2" customWidth="1"/>
    <col min="11287" max="11525" width="9" style="2"/>
    <col min="11526" max="11526" width="19.875" style="2" customWidth="1"/>
    <col min="11527" max="11527" width="5.5" style="2" customWidth="1"/>
    <col min="11528" max="11528" width="40.875" style="2" customWidth="1"/>
    <col min="11529" max="11529" width="10.125" style="2" customWidth="1"/>
    <col min="11530" max="11530" width="6.125" style="2" customWidth="1"/>
    <col min="11531" max="11531" width="6" style="2" customWidth="1"/>
    <col min="11532" max="11532" width="7.625" style="2" customWidth="1"/>
    <col min="11533" max="11533" width="9.375" style="2" customWidth="1"/>
    <col min="11534" max="11536" width="10.125" style="2" bestFit="1" customWidth="1"/>
    <col min="11537" max="11537" width="10.125" style="2" customWidth="1"/>
    <col min="11538" max="11538" width="11.5" style="2" customWidth="1"/>
    <col min="11539" max="11540" width="9.375" style="2" customWidth="1"/>
    <col min="11541" max="11541" width="11.125" style="2" customWidth="1"/>
    <col min="11542" max="11542" width="16.125" style="2" customWidth="1"/>
    <col min="11543" max="11781" width="9" style="2"/>
    <col min="11782" max="11782" width="19.875" style="2" customWidth="1"/>
    <col min="11783" max="11783" width="5.5" style="2" customWidth="1"/>
    <col min="11784" max="11784" width="40.875" style="2" customWidth="1"/>
    <col min="11785" max="11785" width="10.125" style="2" customWidth="1"/>
    <col min="11786" max="11786" width="6.125" style="2" customWidth="1"/>
    <col min="11787" max="11787" width="6" style="2" customWidth="1"/>
    <col min="11788" max="11788" width="7.625" style="2" customWidth="1"/>
    <col min="11789" max="11789" width="9.375" style="2" customWidth="1"/>
    <col min="11790" max="11792" width="10.125" style="2" bestFit="1" customWidth="1"/>
    <col min="11793" max="11793" width="10.125" style="2" customWidth="1"/>
    <col min="11794" max="11794" width="11.5" style="2" customWidth="1"/>
    <col min="11795" max="11796" width="9.375" style="2" customWidth="1"/>
    <col min="11797" max="11797" width="11.125" style="2" customWidth="1"/>
    <col min="11798" max="11798" width="16.125" style="2" customWidth="1"/>
    <col min="11799" max="12037" width="9" style="2"/>
    <col min="12038" max="12038" width="19.875" style="2" customWidth="1"/>
    <col min="12039" max="12039" width="5.5" style="2" customWidth="1"/>
    <col min="12040" max="12040" width="40.875" style="2" customWidth="1"/>
    <col min="12041" max="12041" width="10.125" style="2" customWidth="1"/>
    <col min="12042" max="12042" width="6.125" style="2" customWidth="1"/>
    <col min="12043" max="12043" width="6" style="2" customWidth="1"/>
    <col min="12044" max="12044" width="7.625" style="2" customWidth="1"/>
    <col min="12045" max="12045" width="9.375" style="2" customWidth="1"/>
    <col min="12046" max="12048" width="10.125" style="2" bestFit="1" customWidth="1"/>
    <col min="12049" max="12049" width="10.125" style="2" customWidth="1"/>
    <col min="12050" max="12050" width="11.5" style="2" customWidth="1"/>
    <col min="12051" max="12052" width="9.375" style="2" customWidth="1"/>
    <col min="12053" max="12053" width="11.125" style="2" customWidth="1"/>
    <col min="12054" max="12054" width="16.125" style="2" customWidth="1"/>
    <col min="12055" max="12293" width="9" style="2"/>
    <col min="12294" max="12294" width="19.875" style="2" customWidth="1"/>
    <col min="12295" max="12295" width="5.5" style="2" customWidth="1"/>
    <col min="12296" max="12296" width="40.875" style="2" customWidth="1"/>
    <col min="12297" max="12297" width="10.125" style="2" customWidth="1"/>
    <col min="12298" max="12298" width="6.125" style="2" customWidth="1"/>
    <col min="12299" max="12299" width="6" style="2" customWidth="1"/>
    <col min="12300" max="12300" width="7.625" style="2" customWidth="1"/>
    <col min="12301" max="12301" width="9.375" style="2" customWidth="1"/>
    <col min="12302" max="12304" width="10.125" style="2" bestFit="1" customWidth="1"/>
    <col min="12305" max="12305" width="10.125" style="2" customWidth="1"/>
    <col min="12306" max="12306" width="11.5" style="2" customWidth="1"/>
    <col min="12307" max="12308" width="9.375" style="2" customWidth="1"/>
    <col min="12309" max="12309" width="11.125" style="2" customWidth="1"/>
    <col min="12310" max="12310" width="16.125" style="2" customWidth="1"/>
    <col min="12311" max="12549" width="9" style="2"/>
    <col min="12550" max="12550" width="19.875" style="2" customWidth="1"/>
    <col min="12551" max="12551" width="5.5" style="2" customWidth="1"/>
    <col min="12552" max="12552" width="40.875" style="2" customWidth="1"/>
    <col min="12553" max="12553" width="10.125" style="2" customWidth="1"/>
    <col min="12554" max="12554" width="6.125" style="2" customWidth="1"/>
    <col min="12555" max="12555" width="6" style="2" customWidth="1"/>
    <col min="12556" max="12556" width="7.625" style="2" customWidth="1"/>
    <col min="12557" max="12557" width="9.375" style="2" customWidth="1"/>
    <col min="12558" max="12560" width="10.125" style="2" bestFit="1" customWidth="1"/>
    <col min="12561" max="12561" width="10.125" style="2" customWidth="1"/>
    <col min="12562" max="12562" width="11.5" style="2" customWidth="1"/>
    <col min="12563" max="12564" width="9.375" style="2" customWidth="1"/>
    <col min="12565" max="12565" width="11.125" style="2" customWidth="1"/>
    <col min="12566" max="12566" width="16.125" style="2" customWidth="1"/>
    <col min="12567" max="12805" width="9" style="2"/>
    <col min="12806" max="12806" width="19.875" style="2" customWidth="1"/>
    <col min="12807" max="12807" width="5.5" style="2" customWidth="1"/>
    <col min="12808" max="12808" width="40.875" style="2" customWidth="1"/>
    <col min="12809" max="12809" width="10.125" style="2" customWidth="1"/>
    <col min="12810" max="12810" width="6.125" style="2" customWidth="1"/>
    <col min="12811" max="12811" width="6" style="2" customWidth="1"/>
    <col min="12812" max="12812" width="7.625" style="2" customWidth="1"/>
    <col min="12813" max="12813" width="9.375" style="2" customWidth="1"/>
    <col min="12814" max="12816" width="10.125" style="2" bestFit="1" customWidth="1"/>
    <col min="12817" max="12817" width="10.125" style="2" customWidth="1"/>
    <col min="12818" max="12818" width="11.5" style="2" customWidth="1"/>
    <col min="12819" max="12820" width="9.375" style="2" customWidth="1"/>
    <col min="12821" max="12821" width="11.125" style="2" customWidth="1"/>
    <col min="12822" max="12822" width="16.125" style="2" customWidth="1"/>
    <col min="12823" max="13061" width="9" style="2"/>
    <col min="13062" max="13062" width="19.875" style="2" customWidth="1"/>
    <col min="13063" max="13063" width="5.5" style="2" customWidth="1"/>
    <col min="13064" max="13064" width="40.875" style="2" customWidth="1"/>
    <col min="13065" max="13065" width="10.125" style="2" customWidth="1"/>
    <col min="13066" max="13066" width="6.125" style="2" customWidth="1"/>
    <col min="13067" max="13067" width="6" style="2" customWidth="1"/>
    <col min="13068" max="13068" width="7.625" style="2" customWidth="1"/>
    <col min="13069" max="13069" width="9.375" style="2" customWidth="1"/>
    <col min="13070" max="13072" width="10.125" style="2" bestFit="1" customWidth="1"/>
    <col min="13073" max="13073" width="10.125" style="2" customWidth="1"/>
    <col min="13074" max="13074" width="11.5" style="2" customWidth="1"/>
    <col min="13075" max="13076" width="9.375" style="2" customWidth="1"/>
    <col min="13077" max="13077" width="11.125" style="2" customWidth="1"/>
    <col min="13078" max="13078" width="16.125" style="2" customWidth="1"/>
    <col min="13079" max="13317" width="9" style="2"/>
    <col min="13318" max="13318" width="19.875" style="2" customWidth="1"/>
    <col min="13319" max="13319" width="5.5" style="2" customWidth="1"/>
    <col min="13320" max="13320" width="40.875" style="2" customWidth="1"/>
    <col min="13321" max="13321" width="10.125" style="2" customWidth="1"/>
    <col min="13322" max="13322" width="6.125" style="2" customWidth="1"/>
    <col min="13323" max="13323" width="6" style="2" customWidth="1"/>
    <col min="13324" max="13324" width="7.625" style="2" customWidth="1"/>
    <col min="13325" max="13325" width="9.375" style="2" customWidth="1"/>
    <col min="13326" max="13328" width="10.125" style="2" bestFit="1" customWidth="1"/>
    <col min="13329" max="13329" width="10.125" style="2" customWidth="1"/>
    <col min="13330" max="13330" width="11.5" style="2" customWidth="1"/>
    <col min="13331" max="13332" width="9.375" style="2" customWidth="1"/>
    <col min="13333" max="13333" width="11.125" style="2" customWidth="1"/>
    <col min="13334" max="13334" width="16.125" style="2" customWidth="1"/>
    <col min="13335" max="13573" width="9" style="2"/>
    <col min="13574" max="13574" width="19.875" style="2" customWidth="1"/>
    <col min="13575" max="13575" width="5.5" style="2" customWidth="1"/>
    <col min="13576" max="13576" width="40.875" style="2" customWidth="1"/>
    <col min="13577" max="13577" width="10.125" style="2" customWidth="1"/>
    <col min="13578" max="13578" width="6.125" style="2" customWidth="1"/>
    <col min="13579" max="13579" width="6" style="2" customWidth="1"/>
    <col min="13580" max="13580" width="7.625" style="2" customWidth="1"/>
    <col min="13581" max="13581" width="9.375" style="2" customWidth="1"/>
    <col min="13582" max="13584" width="10.125" style="2" bestFit="1" customWidth="1"/>
    <col min="13585" max="13585" width="10.125" style="2" customWidth="1"/>
    <col min="13586" max="13586" width="11.5" style="2" customWidth="1"/>
    <col min="13587" max="13588" width="9.375" style="2" customWidth="1"/>
    <col min="13589" max="13589" width="11.125" style="2" customWidth="1"/>
    <col min="13590" max="13590" width="16.125" style="2" customWidth="1"/>
    <col min="13591" max="13829" width="9" style="2"/>
    <col min="13830" max="13830" width="19.875" style="2" customWidth="1"/>
    <col min="13831" max="13831" width="5.5" style="2" customWidth="1"/>
    <col min="13832" max="13832" width="40.875" style="2" customWidth="1"/>
    <col min="13833" max="13833" width="10.125" style="2" customWidth="1"/>
    <col min="13834" max="13834" width="6.125" style="2" customWidth="1"/>
    <col min="13835" max="13835" width="6" style="2" customWidth="1"/>
    <col min="13836" max="13836" width="7.625" style="2" customWidth="1"/>
    <col min="13837" max="13837" width="9.375" style="2" customWidth="1"/>
    <col min="13838" max="13840" width="10.125" style="2" bestFit="1" customWidth="1"/>
    <col min="13841" max="13841" width="10.125" style="2" customWidth="1"/>
    <col min="13842" max="13842" width="11.5" style="2" customWidth="1"/>
    <col min="13843" max="13844" width="9.375" style="2" customWidth="1"/>
    <col min="13845" max="13845" width="11.125" style="2" customWidth="1"/>
    <col min="13846" max="13846" width="16.125" style="2" customWidth="1"/>
    <col min="13847" max="14085" width="9" style="2"/>
    <col min="14086" max="14086" width="19.875" style="2" customWidth="1"/>
    <col min="14087" max="14087" width="5.5" style="2" customWidth="1"/>
    <col min="14088" max="14088" width="40.875" style="2" customWidth="1"/>
    <col min="14089" max="14089" width="10.125" style="2" customWidth="1"/>
    <col min="14090" max="14090" width="6.125" style="2" customWidth="1"/>
    <col min="14091" max="14091" width="6" style="2" customWidth="1"/>
    <col min="14092" max="14092" width="7.625" style="2" customWidth="1"/>
    <col min="14093" max="14093" width="9.375" style="2" customWidth="1"/>
    <col min="14094" max="14096" width="10.125" style="2" bestFit="1" customWidth="1"/>
    <col min="14097" max="14097" width="10.125" style="2" customWidth="1"/>
    <col min="14098" max="14098" width="11.5" style="2" customWidth="1"/>
    <col min="14099" max="14100" width="9.375" style="2" customWidth="1"/>
    <col min="14101" max="14101" width="11.125" style="2" customWidth="1"/>
    <col min="14102" max="14102" width="16.125" style="2" customWidth="1"/>
    <col min="14103" max="14341" width="9" style="2"/>
    <col min="14342" max="14342" width="19.875" style="2" customWidth="1"/>
    <col min="14343" max="14343" width="5.5" style="2" customWidth="1"/>
    <col min="14344" max="14344" width="40.875" style="2" customWidth="1"/>
    <col min="14345" max="14345" width="10.125" style="2" customWidth="1"/>
    <col min="14346" max="14346" width="6.125" style="2" customWidth="1"/>
    <col min="14347" max="14347" width="6" style="2" customWidth="1"/>
    <col min="14348" max="14348" width="7.625" style="2" customWidth="1"/>
    <col min="14349" max="14349" width="9.375" style="2" customWidth="1"/>
    <col min="14350" max="14352" width="10.125" style="2" bestFit="1" customWidth="1"/>
    <col min="14353" max="14353" width="10.125" style="2" customWidth="1"/>
    <col min="14354" max="14354" width="11.5" style="2" customWidth="1"/>
    <col min="14355" max="14356" width="9.375" style="2" customWidth="1"/>
    <col min="14357" max="14357" width="11.125" style="2" customWidth="1"/>
    <col min="14358" max="14358" width="16.125" style="2" customWidth="1"/>
    <col min="14359" max="14597" width="9" style="2"/>
    <col min="14598" max="14598" width="19.875" style="2" customWidth="1"/>
    <col min="14599" max="14599" width="5.5" style="2" customWidth="1"/>
    <col min="14600" max="14600" width="40.875" style="2" customWidth="1"/>
    <col min="14601" max="14601" width="10.125" style="2" customWidth="1"/>
    <col min="14602" max="14602" width="6.125" style="2" customWidth="1"/>
    <col min="14603" max="14603" width="6" style="2" customWidth="1"/>
    <col min="14604" max="14604" width="7.625" style="2" customWidth="1"/>
    <col min="14605" max="14605" width="9.375" style="2" customWidth="1"/>
    <col min="14606" max="14608" width="10.125" style="2" bestFit="1" customWidth="1"/>
    <col min="14609" max="14609" width="10.125" style="2" customWidth="1"/>
    <col min="14610" max="14610" width="11.5" style="2" customWidth="1"/>
    <col min="14611" max="14612" width="9.375" style="2" customWidth="1"/>
    <col min="14613" max="14613" width="11.125" style="2" customWidth="1"/>
    <col min="14614" max="14614" width="16.125" style="2" customWidth="1"/>
    <col min="14615" max="14853" width="9" style="2"/>
    <col min="14854" max="14854" width="19.875" style="2" customWidth="1"/>
    <col min="14855" max="14855" width="5.5" style="2" customWidth="1"/>
    <col min="14856" max="14856" width="40.875" style="2" customWidth="1"/>
    <col min="14857" max="14857" width="10.125" style="2" customWidth="1"/>
    <col min="14858" max="14858" width="6.125" style="2" customWidth="1"/>
    <col min="14859" max="14859" width="6" style="2" customWidth="1"/>
    <col min="14860" max="14860" width="7.625" style="2" customWidth="1"/>
    <col min="14861" max="14861" width="9.375" style="2" customWidth="1"/>
    <col min="14862" max="14864" width="10.125" style="2" bestFit="1" customWidth="1"/>
    <col min="14865" max="14865" width="10.125" style="2" customWidth="1"/>
    <col min="14866" max="14866" width="11.5" style="2" customWidth="1"/>
    <col min="14867" max="14868" width="9.375" style="2" customWidth="1"/>
    <col min="14869" max="14869" width="11.125" style="2" customWidth="1"/>
    <col min="14870" max="14870" width="16.125" style="2" customWidth="1"/>
    <col min="14871" max="15109" width="9" style="2"/>
    <col min="15110" max="15110" width="19.875" style="2" customWidth="1"/>
    <col min="15111" max="15111" width="5.5" style="2" customWidth="1"/>
    <col min="15112" max="15112" width="40.875" style="2" customWidth="1"/>
    <col min="15113" max="15113" width="10.125" style="2" customWidth="1"/>
    <col min="15114" max="15114" width="6.125" style="2" customWidth="1"/>
    <col min="15115" max="15115" width="6" style="2" customWidth="1"/>
    <col min="15116" max="15116" width="7.625" style="2" customWidth="1"/>
    <col min="15117" max="15117" width="9.375" style="2" customWidth="1"/>
    <col min="15118" max="15120" width="10.125" style="2" bestFit="1" customWidth="1"/>
    <col min="15121" max="15121" width="10.125" style="2" customWidth="1"/>
    <col min="15122" max="15122" width="11.5" style="2" customWidth="1"/>
    <col min="15123" max="15124" width="9.375" style="2" customWidth="1"/>
    <col min="15125" max="15125" width="11.125" style="2" customWidth="1"/>
    <col min="15126" max="15126" width="16.125" style="2" customWidth="1"/>
    <col min="15127" max="15365" width="9" style="2"/>
    <col min="15366" max="15366" width="19.875" style="2" customWidth="1"/>
    <col min="15367" max="15367" width="5.5" style="2" customWidth="1"/>
    <col min="15368" max="15368" width="40.875" style="2" customWidth="1"/>
    <col min="15369" max="15369" width="10.125" style="2" customWidth="1"/>
    <col min="15370" max="15370" width="6.125" style="2" customWidth="1"/>
    <col min="15371" max="15371" width="6" style="2" customWidth="1"/>
    <col min="15372" max="15372" width="7.625" style="2" customWidth="1"/>
    <col min="15373" max="15373" width="9.375" style="2" customWidth="1"/>
    <col min="15374" max="15376" width="10.125" style="2" bestFit="1" customWidth="1"/>
    <col min="15377" max="15377" width="10.125" style="2" customWidth="1"/>
    <col min="15378" max="15378" width="11.5" style="2" customWidth="1"/>
    <col min="15379" max="15380" width="9.375" style="2" customWidth="1"/>
    <col min="15381" max="15381" width="11.125" style="2" customWidth="1"/>
    <col min="15382" max="15382" width="16.125" style="2" customWidth="1"/>
    <col min="15383" max="15621" width="9" style="2"/>
    <col min="15622" max="15622" width="19.875" style="2" customWidth="1"/>
    <col min="15623" max="15623" width="5.5" style="2" customWidth="1"/>
    <col min="15624" max="15624" width="40.875" style="2" customWidth="1"/>
    <col min="15625" max="15625" width="10.125" style="2" customWidth="1"/>
    <col min="15626" max="15626" width="6.125" style="2" customWidth="1"/>
    <col min="15627" max="15627" width="6" style="2" customWidth="1"/>
    <col min="15628" max="15628" width="7.625" style="2" customWidth="1"/>
    <col min="15629" max="15629" width="9.375" style="2" customWidth="1"/>
    <col min="15630" max="15632" width="10.125" style="2" bestFit="1" customWidth="1"/>
    <col min="15633" max="15633" width="10.125" style="2" customWidth="1"/>
    <col min="15634" max="15634" width="11.5" style="2" customWidth="1"/>
    <col min="15635" max="15636" width="9.375" style="2" customWidth="1"/>
    <col min="15637" max="15637" width="11.125" style="2" customWidth="1"/>
    <col min="15638" max="15638" width="16.125" style="2" customWidth="1"/>
    <col min="15639" max="15877" width="9" style="2"/>
    <col min="15878" max="15878" width="19.875" style="2" customWidth="1"/>
    <col min="15879" max="15879" width="5.5" style="2" customWidth="1"/>
    <col min="15880" max="15880" width="40.875" style="2" customWidth="1"/>
    <col min="15881" max="15881" width="10.125" style="2" customWidth="1"/>
    <col min="15882" max="15882" width="6.125" style="2" customWidth="1"/>
    <col min="15883" max="15883" width="6" style="2" customWidth="1"/>
    <col min="15884" max="15884" width="7.625" style="2" customWidth="1"/>
    <col min="15885" max="15885" width="9.375" style="2" customWidth="1"/>
    <col min="15886" max="15888" width="10.125" style="2" bestFit="1" customWidth="1"/>
    <col min="15889" max="15889" width="10.125" style="2" customWidth="1"/>
    <col min="15890" max="15890" width="11.5" style="2" customWidth="1"/>
    <col min="15891" max="15892" width="9.375" style="2" customWidth="1"/>
    <col min="15893" max="15893" width="11.125" style="2" customWidth="1"/>
    <col min="15894" max="15894" width="16.125" style="2" customWidth="1"/>
    <col min="15895" max="16133" width="9" style="2"/>
    <col min="16134" max="16134" width="19.875" style="2" customWidth="1"/>
    <col min="16135" max="16135" width="5.5" style="2" customWidth="1"/>
    <col min="16136" max="16136" width="40.875" style="2" customWidth="1"/>
    <col min="16137" max="16137" width="10.125" style="2" customWidth="1"/>
    <col min="16138" max="16138" width="6.125" style="2" customWidth="1"/>
    <col min="16139" max="16139" width="6" style="2" customWidth="1"/>
    <col min="16140" max="16140" width="7.625" style="2" customWidth="1"/>
    <col min="16141" max="16141" width="9.375" style="2" customWidth="1"/>
    <col min="16142" max="16144" width="10.125" style="2" bestFit="1" customWidth="1"/>
    <col min="16145" max="16145" width="10.125" style="2" customWidth="1"/>
    <col min="16146" max="16146" width="11.5" style="2" customWidth="1"/>
    <col min="16147" max="16148" width="9.375" style="2" customWidth="1"/>
    <col min="16149" max="16149" width="11.125" style="2" customWidth="1"/>
    <col min="16150" max="16150" width="16.125" style="2" customWidth="1"/>
    <col min="16151" max="16384" width="9" style="2"/>
  </cols>
  <sheetData>
    <row r="1" spans="2:18" ht="13.5" thickBot="1" x14ac:dyDescent="0.25"/>
    <row r="2" spans="2:18" ht="18" x14ac:dyDescent="0.25">
      <c r="B2" s="18"/>
      <c r="C2" s="73" t="s">
        <v>124</v>
      </c>
      <c r="D2" s="74"/>
      <c r="E2" s="19"/>
      <c r="F2" s="19"/>
      <c r="G2" s="75"/>
      <c r="H2" s="75" t="s">
        <v>24</v>
      </c>
      <c r="I2" s="75"/>
      <c r="J2" s="75"/>
      <c r="K2" s="75"/>
      <c r="L2" s="75"/>
      <c r="M2" s="75"/>
      <c r="N2" s="75"/>
      <c r="O2" s="75"/>
      <c r="P2" s="75"/>
      <c r="Q2" s="76"/>
      <c r="R2" s="23"/>
    </row>
    <row r="3" spans="2:18" ht="14.25" customHeight="1" x14ac:dyDescent="0.2">
      <c r="B3" s="32"/>
      <c r="C3" s="77"/>
      <c r="D3" s="78"/>
      <c r="E3" s="24"/>
      <c r="F3" s="24"/>
      <c r="G3" s="78"/>
      <c r="H3" s="78"/>
      <c r="I3" s="78"/>
      <c r="J3" s="78"/>
      <c r="K3" s="79"/>
      <c r="L3" s="80"/>
      <c r="M3" s="80"/>
      <c r="N3" s="80"/>
      <c r="O3" s="80"/>
      <c r="P3" s="80"/>
      <c r="Q3" s="80"/>
      <c r="R3" s="27"/>
    </row>
    <row r="4" spans="2:18" ht="14.25" customHeight="1" x14ac:dyDescent="0.2">
      <c r="B4" s="32"/>
      <c r="C4" s="153"/>
      <c r="D4" s="35"/>
      <c r="E4" s="154"/>
      <c r="F4" s="154"/>
      <c r="G4" s="35"/>
      <c r="H4" s="35"/>
      <c r="I4" s="35"/>
      <c r="J4" s="35"/>
      <c r="K4" s="155"/>
      <c r="L4" s="36"/>
      <c r="M4" s="36"/>
      <c r="N4" s="36"/>
      <c r="O4" s="36"/>
      <c r="P4" s="36"/>
      <c r="Q4" s="37"/>
      <c r="R4" s="27"/>
    </row>
    <row r="5" spans="2:18" ht="14.25" customHeight="1" x14ac:dyDescent="0.2">
      <c r="B5" s="32"/>
      <c r="C5" s="67" t="s">
        <v>8</v>
      </c>
      <c r="D5" s="156"/>
      <c r="E5" s="86"/>
      <c r="F5" s="157"/>
      <c r="G5" s="158" t="s">
        <v>11</v>
      </c>
      <c r="H5" s="158"/>
      <c r="I5" s="158"/>
      <c r="J5" s="159"/>
      <c r="K5" s="160"/>
      <c r="L5" s="161"/>
      <c r="M5" s="161"/>
      <c r="N5" s="161"/>
      <c r="O5" s="161"/>
      <c r="P5" s="161"/>
      <c r="Q5" s="38"/>
      <c r="R5" s="27"/>
    </row>
    <row r="6" spans="2:18" ht="14.25" customHeight="1" x14ac:dyDescent="0.2">
      <c r="B6" s="32"/>
      <c r="C6" s="67"/>
      <c r="D6" s="156"/>
      <c r="E6" s="157"/>
      <c r="F6" s="157"/>
      <c r="G6" s="158"/>
      <c r="H6" s="158"/>
      <c r="I6" s="158"/>
      <c r="K6" s="162" t="s">
        <v>10</v>
      </c>
      <c r="L6" s="161"/>
      <c r="M6" s="161"/>
      <c r="N6" s="161"/>
      <c r="O6" s="161"/>
      <c r="P6" s="161"/>
      <c r="Q6" s="38"/>
      <c r="R6" s="27"/>
    </row>
    <row r="7" spans="2:18" ht="14.25" customHeight="1" x14ac:dyDescent="0.2">
      <c r="B7" s="32"/>
      <c r="C7" s="67"/>
      <c r="D7" s="156"/>
      <c r="E7" s="157"/>
      <c r="F7" s="157"/>
      <c r="G7" s="163"/>
      <c r="H7" s="158"/>
      <c r="I7" s="158"/>
      <c r="J7" s="159"/>
      <c r="K7" s="162"/>
      <c r="L7" s="161"/>
      <c r="M7" s="161"/>
      <c r="N7" s="161"/>
      <c r="O7" s="161"/>
      <c r="P7" s="161"/>
      <c r="Q7" s="38"/>
      <c r="R7" s="27"/>
    </row>
    <row r="8" spans="2:18" ht="14.25" customHeight="1" x14ac:dyDescent="0.2">
      <c r="B8" s="32"/>
      <c r="C8" s="67" t="s">
        <v>0</v>
      </c>
      <c r="D8" s="156"/>
      <c r="E8" s="86"/>
      <c r="F8" s="157"/>
      <c r="G8" s="158" t="s">
        <v>15</v>
      </c>
      <c r="H8" s="2"/>
      <c r="I8" s="158"/>
      <c r="J8" s="159"/>
      <c r="K8" s="160"/>
      <c r="L8" s="161"/>
      <c r="M8" s="161"/>
      <c r="N8" s="161"/>
      <c r="O8" s="161"/>
      <c r="P8" s="161"/>
      <c r="Q8" s="38"/>
      <c r="R8" s="27"/>
    </row>
    <row r="9" spans="2:18" ht="14.25" customHeight="1" x14ac:dyDescent="0.2">
      <c r="B9" s="32"/>
      <c r="C9" s="40"/>
      <c r="D9" s="39"/>
      <c r="E9" s="103"/>
      <c r="F9" s="103"/>
      <c r="G9" s="41"/>
      <c r="H9" s="41"/>
      <c r="I9" s="41"/>
      <c r="J9" s="68"/>
      <c r="K9" s="69" t="s">
        <v>10</v>
      </c>
      <c r="L9" s="42"/>
      <c r="M9" s="42"/>
      <c r="N9" s="42"/>
      <c r="O9" s="42"/>
      <c r="P9" s="42"/>
      <c r="Q9" s="43"/>
      <c r="R9" s="27"/>
    </row>
    <row r="10" spans="2:18" ht="14.25" customHeight="1" x14ac:dyDescent="0.2">
      <c r="B10" s="32"/>
      <c r="C10" s="77"/>
      <c r="D10" s="81"/>
      <c r="E10" s="81"/>
      <c r="F10" s="81"/>
      <c r="G10" s="82"/>
      <c r="H10" s="82"/>
      <c r="I10" s="82"/>
      <c r="J10" s="78"/>
      <c r="K10" s="24"/>
      <c r="L10" s="24"/>
      <c r="M10" s="24"/>
      <c r="N10" s="24"/>
      <c r="O10" s="24"/>
      <c r="P10" s="24"/>
      <c r="Q10" s="24"/>
      <c r="R10" s="27"/>
    </row>
    <row r="11" spans="2:18" ht="14.25" customHeight="1" x14ac:dyDescent="0.2">
      <c r="B11" s="32"/>
      <c r="C11" s="102" t="s">
        <v>9</v>
      </c>
      <c r="D11" s="97"/>
      <c r="E11" s="97"/>
      <c r="F11" s="97"/>
      <c r="G11" s="98"/>
      <c r="H11" s="98"/>
      <c r="I11" s="98"/>
      <c r="J11" s="99"/>
      <c r="K11" s="100"/>
      <c r="L11" s="100"/>
      <c r="M11" s="100"/>
      <c r="N11" s="100"/>
      <c r="O11" s="100"/>
      <c r="P11" s="100"/>
      <c r="Q11" s="187"/>
      <c r="R11" s="27"/>
    </row>
    <row r="12" spans="2:18" ht="14.25" customHeight="1" x14ac:dyDescent="0.2">
      <c r="B12" s="32"/>
      <c r="C12" s="101" t="s">
        <v>16</v>
      </c>
      <c r="D12" s="49"/>
      <c r="E12" s="24"/>
      <c r="F12" s="24"/>
      <c r="G12" s="24"/>
      <c r="H12" s="24"/>
      <c r="I12" s="24"/>
      <c r="J12" s="24"/>
      <c r="K12" s="24"/>
      <c r="L12" s="80"/>
      <c r="M12" s="80"/>
      <c r="N12" s="80"/>
      <c r="O12" s="80"/>
      <c r="P12" s="80"/>
      <c r="Q12" s="188"/>
      <c r="R12" s="27"/>
    </row>
    <row r="13" spans="2:18" ht="14.25" customHeight="1" x14ac:dyDescent="0.2">
      <c r="B13" s="32"/>
      <c r="C13" s="101" t="s">
        <v>104</v>
      </c>
      <c r="D13" s="78"/>
      <c r="E13" s="24"/>
      <c r="F13" s="24"/>
      <c r="G13" s="78"/>
      <c r="H13" s="78"/>
      <c r="I13" s="78"/>
      <c r="J13" s="78"/>
      <c r="K13" s="79"/>
      <c r="L13" s="80"/>
      <c r="M13" s="80"/>
      <c r="N13" s="80"/>
      <c r="O13" s="80"/>
      <c r="P13" s="80"/>
      <c r="Q13" s="188"/>
      <c r="R13" s="27"/>
    </row>
    <row r="14" spans="2:18" ht="14.25" customHeight="1" x14ac:dyDescent="0.2">
      <c r="B14" s="32"/>
      <c r="C14" s="101" t="s">
        <v>71</v>
      </c>
      <c r="D14" s="49"/>
      <c r="E14" s="24"/>
      <c r="F14" s="24"/>
      <c r="G14" s="24"/>
      <c r="H14" s="24"/>
      <c r="I14" s="24"/>
      <c r="J14" s="24"/>
      <c r="K14" s="25"/>
      <c r="L14" s="26"/>
      <c r="M14" s="26"/>
      <c r="N14" s="26"/>
      <c r="O14" s="26"/>
      <c r="P14" s="26"/>
      <c r="Q14" s="189"/>
      <c r="R14" s="27"/>
    </row>
    <row r="15" spans="2:18" ht="14.25" customHeight="1" x14ac:dyDescent="0.2">
      <c r="B15" s="32"/>
      <c r="C15" s="101" t="s">
        <v>72</v>
      </c>
      <c r="D15" s="49"/>
      <c r="E15" s="24"/>
      <c r="F15" s="181"/>
      <c r="G15" s="181"/>
      <c r="H15" s="24"/>
      <c r="I15" s="24"/>
      <c r="J15" s="24"/>
      <c r="K15" s="25"/>
      <c r="L15" s="26"/>
      <c r="M15" s="26"/>
      <c r="N15" s="26"/>
      <c r="O15" s="26"/>
      <c r="P15" s="26"/>
      <c r="Q15" s="189"/>
      <c r="R15" s="27"/>
    </row>
    <row r="16" spans="2:18" ht="14.25" customHeight="1" x14ac:dyDescent="0.2">
      <c r="B16" s="32"/>
      <c r="C16" s="101" t="s">
        <v>23</v>
      </c>
      <c r="D16" s="49"/>
      <c r="E16" s="24"/>
      <c r="F16" s="24"/>
      <c r="G16" s="24"/>
      <c r="H16" s="24"/>
      <c r="I16" s="24"/>
      <c r="J16" s="24"/>
      <c r="K16" s="25"/>
      <c r="L16" s="26"/>
      <c r="M16" s="26"/>
      <c r="N16" s="26"/>
      <c r="O16" s="26"/>
      <c r="P16" s="26"/>
      <c r="Q16" s="189"/>
      <c r="R16" s="27"/>
    </row>
    <row r="17" spans="2:18" ht="14.25" customHeight="1" x14ac:dyDescent="0.2">
      <c r="B17" s="32"/>
      <c r="C17" s="101" t="s">
        <v>82</v>
      </c>
      <c r="D17" s="49"/>
      <c r="E17" s="24"/>
      <c r="F17" s="24"/>
      <c r="G17" s="24"/>
      <c r="H17" s="24"/>
      <c r="I17" s="24"/>
      <c r="J17" s="24"/>
      <c r="K17" s="25"/>
      <c r="L17" s="26"/>
      <c r="M17" s="26"/>
      <c r="N17" s="26"/>
      <c r="O17" s="26"/>
      <c r="P17" s="26"/>
      <c r="Q17" s="189"/>
      <c r="R17" s="27"/>
    </row>
    <row r="18" spans="2:18" ht="14.25" customHeight="1" x14ac:dyDescent="0.2">
      <c r="B18" s="32"/>
      <c r="C18" s="135" t="s">
        <v>103</v>
      </c>
      <c r="D18" s="136"/>
      <c r="E18" s="137"/>
      <c r="F18" s="137"/>
      <c r="G18" s="137"/>
      <c r="H18" s="137"/>
      <c r="I18" s="137"/>
      <c r="J18" s="137"/>
      <c r="K18" s="138"/>
      <c r="L18" s="139"/>
      <c r="M18" s="139"/>
      <c r="N18" s="139"/>
      <c r="O18" s="139"/>
      <c r="P18" s="139"/>
      <c r="Q18" s="190"/>
      <c r="R18" s="27"/>
    </row>
    <row r="19" spans="2:18" ht="14.25" customHeight="1" thickBot="1" x14ac:dyDescent="0.25">
      <c r="B19" s="33"/>
      <c r="C19" s="34"/>
      <c r="D19" s="34"/>
      <c r="E19" s="28"/>
      <c r="F19" s="28"/>
      <c r="G19" s="28"/>
      <c r="H19" s="28"/>
      <c r="I19" s="28"/>
      <c r="J19" s="28"/>
      <c r="K19" s="29"/>
      <c r="L19" s="30"/>
      <c r="M19" s="30"/>
      <c r="N19" s="30"/>
      <c r="O19" s="30"/>
      <c r="P19" s="30"/>
      <c r="Q19" s="30"/>
      <c r="R19" s="31"/>
    </row>
    <row r="20" spans="2:18" ht="13.5" thickBot="1" x14ac:dyDescent="0.25">
      <c r="C20" s="2"/>
      <c r="D20" s="9"/>
      <c r="G20" s="2"/>
      <c r="H20" s="2"/>
      <c r="I20" s="2"/>
      <c r="J20" s="2"/>
      <c r="K20" s="8"/>
      <c r="L20" s="10"/>
      <c r="M20" s="10"/>
      <c r="N20" s="10"/>
      <c r="O20" s="10"/>
      <c r="P20" s="10"/>
      <c r="Q20" s="10"/>
      <c r="R20" s="2"/>
    </row>
    <row r="21" spans="2:18" x14ac:dyDescent="0.2">
      <c r="B21" s="18"/>
      <c r="C21" s="19"/>
      <c r="D21" s="20"/>
      <c r="E21" s="19"/>
      <c r="F21" s="19"/>
      <c r="G21" s="19"/>
      <c r="H21" s="23"/>
      <c r="I21" s="15"/>
      <c r="K21" s="170"/>
      <c r="L21" s="22"/>
      <c r="M21" s="22"/>
      <c r="N21" s="22"/>
      <c r="O21" s="22"/>
      <c r="P21" s="22"/>
      <c r="Q21" s="22"/>
      <c r="R21" s="23"/>
    </row>
    <row r="22" spans="2:18" ht="14.25" x14ac:dyDescent="0.2">
      <c r="B22" s="32"/>
      <c r="C22" s="50" t="s">
        <v>7</v>
      </c>
      <c r="D22" s="49"/>
      <c r="E22" s="24"/>
      <c r="F22" s="24"/>
      <c r="G22" s="24"/>
      <c r="H22" s="27"/>
      <c r="I22" s="15"/>
      <c r="K22" s="171"/>
      <c r="L22" s="88" t="s">
        <v>26</v>
      </c>
      <c r="M22" s="25"/>
      <c r="N22" s="25"/>
      <c r="O22" s="25"/>
      <c r="P22" s="25"/>
      <c r="Q22" s="26"/>
      <c r="R22" s="27"/>
    </row>
    <row r="23" spans="2:18" ht="84.75" customHeight="1" x14ac:dyDescent="0.2">
      <c r="B23" s="32"/>
      <c r="C23" s="199"/>
      <c r="D23" s="200"/>
      <c r="E23" s="203" t="s">
        <v>2</v>
      </c>
      <c r="F23" s="204"/>
      <c r="G23" s="106" t="s">
        <v>6</v>
      </c>
      <c r="H23" s="107"/>
      <c r="I23" s="108"/>
      <c r="K23" s="171"/>
      <c r="L23" s="169" t="s">
        <v>114</v>
      </c>
      <c r="M23" s="89" t="s">
        <v>13</v>
      </c>
      <c r="N23" s="169" t="s">
        <v>102</v>
      </c>
      <c r="O23" s="90" t="s">
        <v>83</v>
      </c>
      <c r="P23" s="133" t="s">
        <v>84</v>
      </c>
      <c r="Q23" s="26"/>
      <c r="R23" s="27"/>
    </row>
    <row r="24" spans="2:18" ht="17.25" customHeight="1" x14ac:dyDescent="0.2">
      <c r="B24" s="32"/>
      <c r="C24" s="104" t="s">
        <v>3</v>
      </c>
      <c r="D24" s="105"/>
      <c r="E24" s="17" t="s">
        <v>77</v>
      </c>
      <c r="F24" s="140"/>
      <c r="G24" s="191"/>
      <c r="H24" s="109"/>
      <c r="I24" s="110"/>
      <c r="K24" s="171"/>
      <c r="L24" s="208">
        <f>$Q$60+$Q$76</f>
        <v>0</v>
      </c>
      <c r="M24" s="201">
        <f>$Q$88</f>
        <v>0</v>
      </c>
      <c r="N24" s="201">
        <f>$Q$113+$Q$127</f>
        <v>0</v>
      </c>
      <c r="O24" s="210">
        <f>L24+M24</f>
        <v>0</v>
      </c>
      <c r="P24" s="210">
        <f>O24*1.21</f>
        <v>0</v>
      </c>
      <c r="Q24" s="26"/>
      <c r="R24" s="27"/>
    </row>
    <row r="25" spans="2:18" ht="17.25" customHeight="1" x14ac:dyDescent="0.2">
      <c r="B25" s="32"/>
      <c r="C25" s="104" t="s">
        <v>4</v>
      </c>
      <c r="D25" s="105"/>
      <c r="E25" s="17" t="s">
        <v>78</v>
      </c>
      <c r="F25" s="140"/>
      <c r="G25" s="191"/>
      <c r="H25" s="109"/>
      <c r="I25" s="110"/>
      <c r="K25" s="172"/>
      <c r="L25" s="209"/>
      <c r="M25" s="202"/>
      <c r="N25" s="202"/>
      <c r="O25" s="211"/>
      <c r="P25" s="211"/>
      <c r="Q25" s="26"/>
      <c r="R25" s="27"/>
    </row>
    <row r="26" spans="2:18" ht="17.25" customHeight="1" x14ac:dyDescent="0.2">
      <c r="B26" s="32"/>
      <c r="C26" s="104" t="s">
        <v>5</v>
      </c>
      <c r="D26" s="105"/>
      <c r="E26" s="17" t="s">
        <v>105</v>
      </c>
      <c r="F26" s="140"/>
      <c r="G26" s="191"/>
      <c r="H26" s="70"/>
      <c r="I26" s="110"/>
      <c r="K26" s="172"/>
      <c r="L26" s="209"/>
      <c r="M26" s="202"/>
      <c r="N26" s="202"/>
      <c r="O26" s="211"/>
      <c r="P26" s="211"/>
      <c r="Q26" s="26"/>
      <c r="R26" s="27"/>
    </row>
    <row r="27" spans="2:18" ht="17.25" customHeight="1" x14ac:dyDescent="0.2">
      <c r="B27" s="32"/>
      <c r="C27" s="104" t="s">
        <v>30</v>
      </c>
      <c r="D27" s="105"/>
      <c r="E27" s="17" t="s">
        <v>106</v>
      </c>
      <c r="F27" s="140"/>
      <c r="G27" s="191"/>
      <c r="H27" s="70"/>
      <c r="I27" s="110"/>
      <c r="K27" s="172"/>
      <c r="L27" s="26"/>
      <c r="M27" s="26"/>
      <c r="N27" s="26"/>
      <c r="O27" s="26"/>
      <c r="P27" s="26"/>
      <c r="Q27" s="26"/>
      <c r="R27" s="27"/>
    </row>
    <row r="28" spans="2:18" ht="17.25" customHeight="1" x14ac:dyDescent="0.2">
      <c r="B28" s="32"/>
      <c r="C28" s="104" t="s">
        <v>73</v>
      </c>
      <c r="D28" s="105"/>
      <c r="E28" s="184" t="s">
        <v>76</v>
      </c>
      <c r="F28" s="140"/>
      <c r="G28" s="143"/>
      <c r="H28" s="70"/>
      <c r="I28" s="110"/>
      <c r="K28" s="172"/>
      <c r="L28" s="26" t="s">
        <v>115</v>
      </c>
      <c r="M28" s="26" t="s">
        <v>66</v>
      </c>
      <c r="N28" s="26" t="s">
        <v>116</v>
      </c>
      <c r="O28" s="219" t="s">
        <v>117</v>
      </c>
      <c r="P28" s="219" t="s">
        <v>118</v>
      </c>
      <c r="Q28" s="26"/>
      <c r="R28" s="27"/>
    </row>
    <row r="29" spans="2:18" ht="33.75" customHeight="1" x14ac:dyDescent="0.2">
      <c r="B29" s="32"/>
      <c r="C29" s="104" t="s">
        <v>74</v>
      </c>
      <c r="D29" s="105"/>
      <c r="E29" s="184" t="s">
        <v>76</v>
      </c>
      <c r="F29" s="140"/>
      <c r="G29" s="143"/>
      <c r="H29" s="70"/>
      <c r="I29" s="110"/>
      <c r="K29" s="172"/>
      <c r="L29" s="26"/>
      <c r="M29" s="26"/>
      <c r="N29" s="26"/>
      <c r="O29" s="219"/>
      <c r="P29" s="219"/>
      <c r="Q29" s="26"/>
      <c r="R29" s="27"/>
    </row>
    <row r="30" spans="2:18" ht="17.25" customHeight="1" x14ac:dyDescent="0.2">
      <c r="B30" s="32"/>
      <c r="C30" s="104" t="s">
        <v>75</v>
      </c>
      <c r="D30" s="105"/>
      <c r="E30" s="184" t="s">
        <v>76</v>
      </c>
      <c r="F30" s="140"/>
      <c r="G30" s="143"/>
      <c r="H30" s="70"/>
      <c r="I30" s="110"/>
      <c r="K30" s="172"/>
      <c r="L30" s="26"/>
      <c r="M30" s="26"/>
      <c r="N30" s="26"/>
      <c r="O30" s="26"/>
      <c r="P30" s="26"/>
      <c r="Q30" s="26"/>
      <c r="R30" s="27"/>
    </row>
    <row r="31" spans="2:18" ht="16.5" customHeight="1" thickBot="1" x14ac:dyDescent="0.25">
      <c r="B31" s="33"/>
      <c r="C31" s="28"/>
      <c r="D31" s="34"/>
      <c r="E31" s="28"/>
      <c r="F31" s="28"/>
      <c r="G31" s="28"/>
      <c r="H31" s="31"/>
      <c r="I31" s="15"/>
      <c r="K31" s="173"/>
      <c r="L31" s="30"/>
      <c r="M31" s="30"/>
      <c r="N31" s="30"/>
      <c r="O31" s="30"/>
      <c r="P31" s="30"/>
      <c r="Q31" s="30"/>
      <c r="R31" s="31"/>
    </row>
    <row r="32" spans="2:18" ht="16.5" customHeight="1" x14ac:dyDescent="0.2">
      <c r="C32" s="2"/>
      <c r="D32" s="9"/>
      <c r="G32" s="2"/>
      <c r="H32" s="2"/>
      <c r="I32" s="15"/>
      <c r="K32" s="8"/>
      <c r="L32" s="10"/>
      <c r="M32" s="10"/>
      <c r="N32" s="10"/>
      <c r="O32" s="10"/>
      <c r="P32" s="10"/>
      <c r="Q32" s="10"/>
      <c r="R32" s="11"/>
    </row>
    <row r="33" spans="2:28" ht="12.75" customHeight="1" thickBot="1" x14ac:dyDescent="0.25">
      <c r="C33" s="2"/>
      <c r="D33" s="9"/>
      <c r="G33" s="2"/>
      <c r="H33" s="2"/>
      <c r="I33" s="2"/>
      <c r="J33" s="2"/>
      <c r="K33" s="8"/>
      <c r="L33" s="10"/>
      <c r="M33" s="10"/>
      <c r="N33" s="10"/>
      <c r="O33" s="10"/>
      <c r="P33" s="10"/>
      <c r="Q33" s="10"/>
      <c r="R33" s="11"/>
    </row>
    <row r="34" spans="2:28" ht="16.5" customHeight="1" x14ac:dyDescent="0.2">
      <c r="B34" s="18"/>
      <c r="C34" s="19"/>
      <c r="D34" s="20"/>
      <c r="E34" s="19"/>
      <c r="F34" s="19"/>
      <c r="G34" s="19"/>
      <c r="H34" s="19"/>
      <c r="I34" s="19"/>
      <c r="J34" s="19"/>
      <c r="K34" s="21"/>
      <c r="L34" s="22"/>
      <c r="M34" s="22"/>
      <c r="N34" s="22"/>
      <c r="O34" s="22"/>
      <c r="P34" s="22"/>
      <c r="Q34" s="22"/>
      <c r="R34" s="72"/>
      <c r="U34" s="132"/>
    </row>
    <row r="35" spans="2:28" ht="16.5" customHeight="1" x14ac:dyDescent="0.2">
      <c r="B35" s="32"/>
      <c r="C35" s="50" t="s">
        <v>101</v>
      </c>
      <c r="D35" s="49"/>
      <c r="E35" s="24"/>
      <c r="F35" s="24"/>
      <c r="G35" s="24"/>
      <c r="H35" s="24"/>
      <c r="I35" s="24"/>
      <c r="J35" s="24"/>
      <c r="K35" s="51"/>
      <c r="L35" s="52"/>
      <c r="M35" s="52"/>
      <c r="N35" s="52"/>
      <c r="O35" s="52"/>
      <c r="P35" s="52"/>
      <c r="Q35" s="26"/>
      <c r="R35" s="27"/>
      <c r="S35" s="2"/>
      <c r="X35" s="6"/>
      <c r="AB35" s="2"/>
    </row>
    <row r="36" spans="2:28" s="12" customFormat="1" ht="38.25" x14ac:dyDescent="0.2">
      <c r="B36" s="53"/>
      <c r="C36" s="164" t="s">
        <v>34</v>
      </c>
      <c r="D36" s="165" t="s">
        <v>32</v>
      </c>
      <c r="E36" s="92" t="s">
        <v>1</v>
      </c>
      <c r="F36" s="91" t="s">
        <v>21</v>
      </c>
      <c r="G36" s="91" t="s">
        <v>40</v>
      </c>
      <c r="H36" s="96" t="s">
        <v>19</v>
      </c>
      <c r="I36" s="93" t="s">
        <v>28</v>
      </c>
      <c r="J36" s="94" t="s">
        <v>27</v>
      </c>
      <c r="K36" s="94" t="s">
        <v>17</v>
      </c>
      <c r="L36" s="94" t="s">
        <v>18</v>
      </c>
      <c r="M36" s="94" t="s">
        <v>31</v>
      </c>
      <c r="N36" s="94" t="s">
        <v>79</v>
      </c>
      <c r="O36" s="94" t="s">
        <v>80</v>
      </c>
      <c r="P36" s="94" t="s">
        <v>81</v>
      </c>
      <c r="Q36" s="134" t="s">
        <v>14</v>
      </c>
      <c r="R36" s="27"/>
      <c r="V36" s="6"/>
    </row>
    <row r="37" spans="2:28" ht="15" x14ac:dyDescent="0.25">
      <c r="B37" s="32"/>
      <c r="C37" s="166" t="s">
        <v>35</v>
      </c>
      <c r="D37" s="205" t="s">
        <v>33</v>
      </c>
      <c r="E37" s="168" t="s">
        <v>37</v>
      </c>
      <c r="F37" s="146" t="s">
        <v>20</v>
      </c>
      <c r="G37" s="112">
        <v>1</v>
      </c>
      <c r="H37" s="111">
        <f>(J37*$G$24)+(K37*$G$25)+(L37*$G$26)+(M37*$G$27)+($G$28*N37)+($G$29*O37)+($G$30*P37)</f>
        <v>0</v>
      </c>
      <c r="I37" s="120">
        <f>SUM(J37:P37)</f>
        <v>116</v>
      </c>
      <c r="J37" s="185">
        <v>20</v>
      </c>
      <c r="K37" s="185">
        <v>80</v>
      </c>
      <c r="L37" s="185">
        <v>16</v>
      </c>
      <c r="M37" s="185"/>
      <c r="N37" s="185"/>
      <c r="O37" s="185"/>
      <c r="P37" s="185"/>
      <c r="Q37" s="111">
        <f>H37*G37</f>
        <v>0</v>
      </c>
      <c r="R37" s="27"/>
      <c r="S37" s="71"/>
      <c r="T37" s="71"/>
      <c r="V37" s="6"/>
      <c r="AB37" s="2"/>
    </row>
    <row r="38" spans="2:28" ht="15" x14ac:dyDescent="0.25">
      <c r="B38" s="32"/>
      <c r="C38" s="166" t="s">
        <v>36</v>
      </c>
      <c r="D38" s="206"/>
      <c r="E38" s="168" t="s">
        <v>38</v>
      </c>
      <c r="F38" s="146" t="s">
        <v>20</v>
      </c>
      <c r="G38" s="112">
        <v>1</v>
      </c>
      <c r="H38" s="111">
        <f>(J38*$G$24)+(K38*$G$25)+(L38*$G$26)+(M38*$G$27)+($G$28*N38)+($G$29*O38)+($G$30*P38)</f>
        <v>0</v>
      </c>
      <c r="I38" s="120">
        <f>SUM(J38:P38)</f>
        <v>140</v>
      </c>
      <c r="J38" s="185">
        <v>20</v>
      </c>
      <c r="K38" s="185">
        <v>60</v>
      </c>
      <c r="L38" s="185">
        <v>60</v>
      </c>
      <c r="M38" s="185"/>
      <c r="N38" s="185"/>
      <c r="O38" s="185"/>
      <c r="P38" s="185"/>
      <c r="Q38" s="111">
        <f t="shared" ref="Q38:Q58" si="0">H38*G38</f>
        <v>0</v>
      </c>
      <c r="R38" s="27"/>
      <c r="S38" s="71"/>
      <c r="T38" s="71"/>
      <c r="V38" s="6"/>
      <c r="AB38" s="2"/>
    </row>
    <row r="39" spans="2:28" ht="15" x14ac:dyDescent="0.25">
      <c r="B39" s="32"/>
      <c r="C39" s="166" t="s">
        <v>36</v>
      </c>
      <c r="D39" s="207"/>
      <c r="E39" s="168" t="s">
        <v>39</v>
      </c>
      <c r="F39" s="146" t="s">
        <v>20</v>
      </c>
      <c r="G39" s="112">
        <v>4</v>
      </c>
      <c r="H39" s="111">
        <f t="shared" ref="H39:H58" si="1">(J39*$G$24)+(K39*$G$25)+(L39*$G$26)+(M39*$G$27)+($G$28*N39)+($G$29*O39)+($G$30*P39)</f>
        <v>0</v>
      </c>
      <c r="I39" s="120">
        <f t="shared" ref="I39:I58" si="2">SUM(J39:P39)</f>
        <v>50</v>
      </c>
      <c r="J39" s="185">
        <v>10</v>
      </c>
      <c r="K39" s="185">
        <v>20</v>
      </c>
      <c r="L39" s="185">
        <v>20</v>
      </c>
      <c r="M39" s="185"/>
      <c r="N39" s="185"/>
      <c r="O39" s="185"/>
      <c r="P39" s="185"/>
      <c r="Q39" s="111">
        <f t="shared" si="0"/>
        <v>0</v>
      </c>
      <c r="R39" s="27"/>
      <c r="S39" s="71"/>
      <c r="T39" s="71"/>
      <c r="V39" s="6"/>
      <c r="AB39" s="2"/>
    </row>
    <row r="40" spans="2:28" ht="15" x14ac:dyDescent="0.25">
      <c r="B40" s="32"/>
      <c r="C40" s="166" t="s">
        <v>41</v>
      </c>
      <c r="D40" s="205" t="s">
        <v>53</v>
      </c>
      <c r="E40" s="168" t="s">
        <v>43</v>
      </c>
      <c r="F40" s="146" t="s">
        <v>20</v>
      </c>
      <c r="G40" s="112">
        <v>4</v>
      </c>
      <c r="H40" s="111">
        <f t="shared" si="1"/>
        <v>0</v>
      </c>
      <c r="I40" s="120">
        <f t="shared" si="2"/>
        <v>140</v>
      </c>
      <c r="J40" s="185">
        <v>80</v>
      </c>
      <c r="K40" s="185">
        <v>30</v>
      </c>
      <c r="L40" s="185">
        <v>30</v>
      </c>
      <c r="M40" s="185"/>
      <c r="N40" s="185"/>
      <c r="O40" s="185"/>
      <c r="P40" s="185"/>
      <c r="Q40" s="111">
        <f t="shared" si="0"/>
        <v>0</v>
      </c>
      <c r="R40" s="27"/>
      <c r="S40" s="71"/>
      <c r="T40" s="71"/>
      <c r="V40" s="6"/>
      <c r="AB40" s="2"/>
    </row>
    <row r="41" spans="2:28" ht="15" x14ac:dyDescent="0.25">
      <c r="B41" s="32"/>
      <c r="C41" s="166" t="s">
        <v>41</v>
      </c>
      <c r="D41" s="206"/>
      <c r="E41" s="168" t="s">
        <v>107</v>
      </c>
      <c r="F41" s="146" t="s">
        <v>20</v>
      </c>
      <c r="G41" s="112">
        <v>4</v>
      </c>
      <c r="H41" s="111">
        <f t="shared" si="1"/>
        <v>0</v>
      </c>
      <c r="I41" s="120">
        <f t="shared" si="2"/>
        <v>65</v>
      </c>
      <c r="J41" s="185">
        <v>5</v>
      </c>
      <c r="K41" s="185">
        <v>30</v>
      </c>
      <c r="L41" s="185">
        <v>30</v>
      </c>
      <c r="M41" s="185"/>
      <c r="N41" s="185"/>
      <c r="O41" s="185"/>
      <c r="P41" s="185"/>
      <c r="Q41" s="111">
        <f t="shared" si="0"/>
        <v>0</v>
      </c>
      <c r="R41" s="27"/>
      <c r="S41" s="71"/>
      <c r="T41" s="71"/>
      <c r="V41" s="6"/>
      <c r="AB41" s="2"/>
    </row>
    <row r="42" spans="2:28" ht="15" x14ac:dyDescent="0.25">
      <c r="B42" s="32"/>
      <c r="C42" s="166" t="s">
        <v>41</v>
      </c>
      <c r="D42" s="206"/>
      <c r="E42" s="168" t="s">
        <v>108</v>
      </c>
      <c r="F42" s="146" t="s">
        <v>20</v>
      </c>
      <c r="G42" s="112">
        <v>1</v>
      </c>
      <c r="H42" s="111">
        <f t="shared" si="1"/>
        <v>0</v>
      </c>
      <c r="I42" s="120">
        <f t="shared" si="2"/>
        <v>100</v>
      </c>
      <c r="J42" s="185">
        <v>20</v>
      </c>
      <c r="K42" s="185">
        <v>40</v>
      </c>
      <c r="L42" s="185">
        <v>40</v>
      </c>
      <c r="M42" s="185"/>
      <c r="N42" s="185"/>
      <c r="O42" s="185"/>
      <c r="P42" s="185"/>
      <c r="Q42" s="111">
        <f t="shared" si="0"/>
        <v>0</v>
      </c>
      <c r="R42" s="27"/>
      <c r="S42" s="71"/>
      <c r="T42" s="71"/>
      <c r="V42" s="6"/>
      <c r="AB42" s="2"/>
    </row>
    <row r="43" spans="2:28" ht="15" x14ac:dyDescent="0.25">
      <c r="B43" s="32"/>
      <c r="C43" s="166" t="s">
        <v>41</v>
      </c>
      <c r="D43" s="206"/>
      <c r="E43" s="168" t="s">
        <v>109</v>
      </c>
      <c r="F43" s="146" t="s">
        <v>20</v>
      </c>
      <c r="G43" s="112">
        <v>4</v>
      </c>
      <c r="H43" s="111">
        <f t="shared" si="1"/>
        <v>0</v>
      </c>
      <c r="I43" s="120">
        <f t="shared" si="2"/>
        <v>50</v>
      </c>
      <c r="J43" s="185">
        <v>10</v>
      </c>
      <c r="K43" s="185">
        <v>20</v>
      </c>
      <c r="L43" s="185">
        <v>20</v>
      </c>
      <c r="M43" s="185"/>
      <c r="N43" s="185"/>
      <c r="O43" s="185"/>
      <c r="P43" s="185"/>
      <c r="Q43" s="111">
        <f t="shared" si="0"/>
        <v>0</v>
      </c>
      <c r="R43" s="27"/>
      <c r="S43" s="71"/>
      <c r="T43" s="71"/>
      <c r="V43" s="6"/>
      <c r="AB43" s="2"/>
    </row>
    <row r="44" spans="2:28" ht="15" x14ac:dyDescent="0.25">
      <c r="B44" s="32"/>
      <c r="C44" s="166" t="s">
        <v>41</v>
      </c>
      <c r="D44" s="206"/>
      <c r="E44" s="168" t="s">
        <v>94</v>
      </c>
      <c r="F44" s="146" t="s">
        <v>20</v>
      </c>
      <c r="G44" s="112">
        <v>200</v>
      </c>
      <c r="H44" s="111">
        <f t="shared" si="1"/>
        <v>0</v>
      </c>
      <c r="I44" s="120">
        <f t="shared" si="2"/>
        <v>21</v>
      </c>
      <c r="J44" s="185"/>
      <c r="K44" s="185"/>
      <c r="L44" s="185">
        <v>11</v>
      </c>
      <c r="M44" s="185">
        <v>10</v>
      </c>
      <c r="N44" s="185"/>
      <c r="O44" s="185"/>
      <c r="P44" s="185"/>
      <c r="Q44" s="111">
        <f t="shared" si="0"/>
        <v>0</v>
      </c>
      <c r="R44" s="183"/>
      <c r="S44" s="71"/>
      <c r="T44" s="71"/>
      <c r="V44" s="6"/>
      <c r="AB44" s="2"/>
    </row>
    <row r="45" spans="2:28" ht="15" x14ac:dyDescent="0.25">
      <c r="B45" s="32"/>
      <c r="C45" s="166" t="s">
        <v>41</v>
      </c>
      <c r="D45" s="206"/>
      <c r="E45" s="168" t="s">
        <v>44</v>
      </c>
      <c r="F45" s="146" t="s">
        <v>20</v>
      </c>
      <c r="G45" s="112">
        <v>15</v>
      </c>
      <c r="H45" s="111">
        <f t="shared" si="1"/>
        <v>0</v>
      </c>
      <c r="I45" s="120">
        <f t="shared" si="2"/>
        <v>22</v>
      </c>
      <c r="J45" s="185"/>
      <c r="K45" s="185">
        <v>2</v>
      </c>
      <c r="L45" s="185">
        <v>20</v>
      </c>
      <c r="M45" s="185"/>
      <c r="N45" s="185"/>
      <c r="O45" s="185"/>
      <c r="P45" s="185"/>
      <c r="Q45" s="111">
        <f t="shared" si="0"/>
        <v>0</v>
      </c>
      <c r="R45" s="27"/>
      <c r="S45" s="71"/>
      <c r="T45" s="71"/>
      <c r="V45" s="6"/>
      <c r="AB45" s="2"/>
    </row>
    <row r="46" spans="2:28" ht="15" x14ac:dyDescent="0.25">
      <c r="B46" s="32"/>
      <c r="C46" s="166" t="s">
        <v>41</v>
      </c>
      <c r="D46" s="206"/>
      <c r="E46" s="168" t="s">
        <v>45</v>
      </c>
      <c r="F46" s="146" t="s">
        <v>20</v>
      </c>
      <c r="G46" s="112">
        <v>16</v>
      </c>
      <c r="H46" s="111">
        <f t="shared" si="1"/>
        <v>0</v>
      </c>
      <c r="I46" s="120">
        <f t="shared" si="2"/>
        <v>22</v>
      </c>
      <c r="J46" s="185"/>
      <c r="K46" s="185">
        <v>2</v>
      </c>
      <c r="L46" s="185">
        <v>20</v>
      </c>
      <c r="M46" s="185"/>
      <c r="N46" s="185"/>
      <c r="O46" s="185"/>
      <c r="P46" s="185"/>
      <c r="Q46" s="111">
        <f t="shared" si="0"/>
        <v>0</v>
      </c>
      <c r="R46" s="27"/>
      <c r="S46" s="71"/>
      <c r="T46" s="71"/>
      <c r="V46" s="6"/>
      <c r="AB46" s="2"/>
    </row>
    <row r="47" spans="2:28" ht="15" x14ac:dyDescent="0.25">
      <c r="B47" s="32"/>
      <c r="C47" s="166" t="s">
        <v>41</v>
      </c>
      <c r="D47" s="206"/>
      <c r="E47" s="168" t="s">
        <v>46</v>
      </c>
      <c r="F47" s="146" t="s">
        <v>20</v>
      </c>
      <c r="G47" s="112">
        <v>20</v>
      </c>
      <c r="H47" s="111">
        <f t="shared" si="1"/>
        <v>0</v>
      </c>
      <c r="I47" s="120">
        <f t="shared" si="2"/>
        <v>12</v>
      </c>
      <c r="J47" s="185"/>
      <c r="K47" s="185">
        <v>2</v>
      </c>
      <c r="L47" s="185">
        <v>10</v>
      </c>
      <c r="M47" s="185"/>
      <c r="N47" s="185"/>
      <c r="O47" s="185"/>
      <c r="P47" s="185"/>
      <c r="Q47" s="111">
        <f t="shared" si="0"/>
        <v>0</v>
      </c>
      <c r="R47" s="27"/>
      <c r="S47" s="71"/>
      <c r="T47" s="71"/>
      <c r="V47" s="6"/>
      <c r="AB47" s="2"/>
    </row>
    <row r="48" spans="2:28" ht="15" x14ac:dyDescent="0.25">
      <c r="B48" s="32"/>
      <c r="C48" s="166" t="s">
        <v>41</v>
      </c>
      <c r="D48" s="206"/>
      <c r="E48" s="168" t="s">
        <v>47</v>
      </c>
      <c r="F48" s="146" t="s">
        <v>20</v>
      </c>
      <c r="G48" s="112">
        <v>16</v>
      </c>
      <c r="H48" s="111">
        <f t="shared" si="1"/>
        <v>0</v>
      </c>
      <c r="I48" s="120">
        <f t="shared" si="2"/>
        <v>12</v>
      </c>
      <c r="J48" s="185"/>
      <c r="K48" s="185">
        <v>2</v>
      </c>
      <c r="L48" s="185">
        <v>10</v>
      </c>
      <c r="M48" s="185"/>
      <c r="N48" s="185"/>
      <c r="O48" s="185"/>
      <c r="P48" s="185"/>
      <c r="Q48" s="111">
        <f t="shared" si="0"/>
        <v>0</v>
      </c>
      <c r="R48" s="27"/>
      <c r="S48" s="71"/>
      <c r="T48" s="71"/>
      <c r="V48" s="6"/>
      <c r="AB48" s="2"/>
    </row>
    <row r="49" spans="2:28" ht="15" x14ac:dyDescent="0.25">
      <c r="B49" s="32"/>
      <c r="C49" s="166" t="s">
        <v>42</v>
      </c>
      <c r="D49" s="207"/>
      <c r="E49" s="168" t="s">
        <v>48</v>
      </c>
      <c r="F49" s="146" t="s">
        <v>20</v>
      </c>
      <c r="G49" s="112">
        <v>4</v>
      </c>
      <c r="H49" s="111">
        <f t="shared" si="1"/>
        <v>0</v>
      </c>
      <c r="I49" s="120">
        <f t="shared" si="2"/>
        <v>70</v>
      </c>
      <c r="J49" s="185">
        <v>10</v>
      </c>
      <c r="K49" s="185">
        <v>20</v>
      </c>
      <c r="L49" s="185">
        <v>40</v>
      </c>
      <c r="M49" s="185"/>
      <c r="N49" s="185"/>
      <c r="O49" s="185"/>
      <c r="P49" s="185"/>
      <c r="Q49" s="111">
        <f t="shared" si="0"/>
        <v>0</v>
      </c>
      <c r="R49" s="27"/>
      <c r="S49" s="71"/>
      <c r="T49" s="71"/>
      <c r="V49" s="6"/>
      <c r="AB49" s="2"/>
    </row>
    <row r="50" spans="2:28" ht="15" x14ac:dyDescent="0.25">
      <c r="B50" s="32"/>
      <c r="C50" s="166" t="s">
        <v>49</v>
      </c>
      <c r="D50" s="166" t="s">
        <v>52</v>
      </c>
      <c r="E50" s="168" t="s">
        <v>50</v>
      </c>
      <c r="F50" s="146" t="s">
        <v>20</v>
      </c>
      <c r="G50" s="112">
        <v>4</v>
      </c>
      <c r="H50" s="111">
        <f t="shared" si="1"/>
        <v>0</v>
      </c>
      <c r="I50" s="120">
        <f t="shared" si="2"/>
        <v>35</v>
      </c>
      <c r="J50" s="185">
        <v>5</v>
      </c>
      <c r="K50" s="185">
        <v>10</v>
      </c>
      <c r="L50" s="185">
        <v>20</v>
      </c>
      <c r="M50" s="185"/>
      <c r="N50" s="185"/>
      <c r="O50" s="185"/>
      <c r="P50" s="185"/>
      <c r="Q50" s="111">
        <f t="shared" si="0"/>
        <v>0</v>
      </c>
      <c r="R50" s="27"/>
      <c r="S50" s="71"/>
      <c r="T50" s="71"/>
      <c r="V50" s="6"/>
      <c r="AB50" s="2"/>
    </row>
    <row r="51" spans="2:28" ht="15" x14ac:dyDescent="0.25">
      <c r="B51" s="32"/>
      <c r="C51" s="166" t="s">
        <v>54</v>
      </c>
      <c r="D51" s="205" t="s">
        <v>51</v>
      </c>
      <c r="E51" s="168" t="s">
        <v>58</v>
      </c>
      <c r="F51" s="146" t="s">
        <v>20</v>
      </c>
      <c r="G51" s="112">
        <v>4</v>
      </c>
      <c r="H51" s="111">
        <f t="shared" si="1"/>
        <v>0</v>
      </c>
      <c r="I51" s="120">
        <f t="shared" si="2"/>
        <v>100</v>
      </c>
      <c r="J51" s="185">
        <v>20</v>
      </c>
      <c r="K51" s="185">
        <v>60</v>
      </c>
      <c r="L51" s="185">
        <v>20</v>
      </c>
      <c r="M51" s="185"/>
      <c r="N51" s="185"/>
      <c r="O51" s="185"/>
      <c r="P51" s="185"/>
      <c r="Q51" s="111">
        <f t="shared" si="0"/>
        <v>0</v>
      </c>
      <c r="R51" s="27"/>
      <c r="S51" s="71"/>
      <c r="T51" s="71"/>
      <c r="V51" s="6"/>
      <c r="AB51" s="2"/>
    </row>
    <row r="52" spans="2:28" ht="15" x14ac:dyDescent="0.25">
      <c r="B52" s="32"/>
      <c r="C52" s="166" t="s">
        <v>54</v>
      </c>
      <c r="D52" s="206"/>
      <c r="E52" s="168" t="s">
        <v>59</v>
      </c>
      <c r="F52" s="146" t="s">
        <v>20</v>
      </c>
      <c r="G52" s="112">
        <v>4</v>
      </c>
      <c r="H52" s="111">
        <f t="shared" si="1"/>
        <v>0</v>
      </c>
      <c r="I52" s="120">
        <f t="shared" si="2"/>
        <v>80</v>
      </c>
      <c r="J52" s="185">
        <v>10</v>
      </c>
      <c r="K52" s="185">
        <v>30</v>
      </c>
      <c r="L52" s="185">
        <v>40</v>
      </c>
      <c r="M52" s="185"/>
      <c r="N52" s="185"/>
      <c r="O52" s="185"/>
      <c r="P52" s="185"/>
      <c r="Q52" s="111">
        <f t="shared" si="0"/>
        <v>0</v>
      </c>
      <c r="R52" s="27"/>
      <c r="S52" s="71"/>
      <c r="T52" s="71"/>
      <c r="V52" s="6"/>
      <c r="AB52" s="2"/>
    </row>
    <row r="53" spans="2:28" ht="15" x14ac:dyDescent="0.25">
      <c r="B53" s="32"/>
      <c r="C53" s="166" t="s">
        <v>54</v>
      </c>
      <c r="D53" s="206"/>
      <c r="E53" s="168" t="s">
        <v>60</v>
      </c>
      <c r="F53" s="146" t="s">
        <v>20</v>
      </c>
      <c r="G53" s="112">
        <v>4</v>
      </c>
      <c r="H53" s="111">
        <f t="shared" si="1"/>
        <v>0</v>
      </c>
      <c r="I53" s="120">
        <f t="shared" si="2"/>
        <v>34</v>
      </c>
      <c r="J53" s="185"/>
      <c r="K53" s="185">
        <v>4</v>
      </c>
      <c r="L53" s="185">
        <v>30</v>
      </c>
      <c r="M53" s="185"/>
      <c r="N53" s="185"/>
      <c r="O53" s="185"/>
      <c r="P53" s="185"/>
      <c r="Q53" s="111">
        <f t="shared" si="0"/>
        <v>0</v>
      </c>
      <c r="R53" s="27"/>
      <c r="S53" s="71"/>
      <c r="T53" s="71"/>
      <c r="V53" s="6"/>
      <c r="AB53" s="2"/>
    </row>
    <row r="54" spans="2:28" ht="15" x14ac:dyDescent="0.25">
      <c r="B54" s="32"/>
      <c r="C54" s="166" t="s">
        <v>55</v>
      </c>
      <c r="D54" s="206"/>
      <c r="E54" s="168" t="s">
        <v>61</v>
      </c>
      <c r="F54" s="146" t="s">
        <v>20</v>
      </c>
      <c r="G54" s="112">
        <v>1</v>
      </c>
      <c r="H54" s="111">
        <f t="shared" si="1"/>
        <v>0</v>
      </c>
      <c r="I54" s="120">
        <f t="shared" si="2"/>
        <v>120</v>
      </c>
      <c r="J54" s="185">
        <v>40</v>
      </c>
      <c r="K54" s="185">
        <v>60</v>
      </c>
      <c r="L54" s="185">
        <v>20</v>
      </c>
      <c r="M54" s="185"/>
      <c r="N54" s="185"/>
      <c r="O54" s="185"/>
      <c r="P54" s="185"/>
      <c r="Q54" s="111">
        <f t="shared" si="0"/>
        <v>0</v>
      </c>
      <c r="R54" s="27"/>
      <c r="S54" s="71"/>
      <c r="T54" s="71"/>
      <c r="V54" s="6"/>
      <c r="AB54" s="2"/>
    </row>
    <row r="55" spans="2:28" ht="15" x14ac:dyDescent="0.25">
      <c r="B55" s="32"/>
      <c r="C55" s="166" t="s">
        <v>55</v>
      </c>
      <c r="D55" s="206"/>
      <c r="E55" s="168" t="s">
        <v>59</v>
      </c>
      <c r="F55" s="146" t="s">
        <v>20</v>
      </c>
      <c r="G55" s="112">
        <v>1</v>
      </c>
      <c r="H55" s="111">
        <f t="shared" si="1"/>
        <v>0</v>
      </c>
      <c r="I55" s="120">
        <f t="shared" si="2"/>
        <v>80</v>
      </c>
      <c r="J55" s="185">
        <v>10</v>
      </c>
      <c r="K55" s="185">
        <v>30</v>
      </c>
      <c r="L55" s="185">
        <v>40</v>
      </c>
      <c r="M55" s="185"/>
      <c r="N55" s="185"/>
      <c r="O55" s="185"/>
      <c r="P55" s="185"/>
      <c r="Q55" s="111">
        <f t="shared" si="0"/>
        <v>0</v>
      </c>
      <c r="R55" s="27"/>
      <c r="S55" s="71"/>
      <c r="T55" s="71"/>
      <c r="V55" s="6"/>
      <c r="AB55" s="2"/>
    </row>
    <row r="56" spans="2:28" ht="15" x14ac:dyDescent="0.25">
      <c r="B56" s="32"/>
      <c r="C56" s="166" t="s">
        <v>55</v>
      </c>
      <c r="D56" s="206"/>
      <c r="E56" s="168" t="s">
        <v>60</v>
      </c>
      <c r="F56" s="146" t="s">
        <v>20</v>
      </c>
      <c r="G56" s="112">
        <v>1</v>
      </c>
      <c r="H56" s="111">
        <f t="shared" si="1"/>
        <v>0</v>
      </c>
      <c r="I56" s="120">
        <f t="shared" si="2"/>
        <v>24</v>
      </c>
      <c r="J56" s="185"/>
      <c r="K56" s="185">
        <v>4</v>
      </c>
      <c r="L56" s="185">
        <v>20</v>
      </c>
      <c r="M56" s="185"/>
      <c r="N56" s="185"/>
      <c r="O56" s="185"/>
      <c r="P56" s="185"/>
      <c r="Q56" s="111">
        <f t="shared" si="0"/>
        <v>0</v>
      </c>
      <c r="R56" s="27"/>
      <c r="S56" s="71"/>
      <c r="T56" s="71"/>
      <c r="V56" s="6"/>
      <c r="AB56" s="2"/>
    </row>
    <row r="57" spans="2:28" ht="15" x14ac:dyDescent="0.25">
      <c r="B57" s="32"/>
      <c r="C57" s="166" t="s">
        <v>56</v>
      </c>
      <c r="D57" s="206"/>
      <c r="E57" s="168" t="s">
        <v>62</v>
      </c>
      <c r="F57" s="146" t="s">
        <v>20</v>
      </c>
      <c r="G57" s="112">
        <v>4</v>
      </c>
      <c r="H57" s="111">
        <f t="shared" si="1"/>
        <v>0</v>
      </c>
      <c r="I57" s="120">
        <f t="shared" si="2"/>
        <v>70</v>
      </c>
      <c r="J57" s="185">
        <v>10</v>
      </c>
      <c r="K57" s="185">
        <v>20</v>
      </c>
      <c r="L57" s="185">
        <v>40</v>
      </c>
      <c r="M57" s="185"/>
      <c r="N57" s="185"/>
      <c r="O57" s="185"/>
      <c r="P57" s="185"/>
      <c r="Q57" s="111">
        <f t="shared" si="0"/>
        <v>0</v>
      </c>
      <c r="R57" s="27"/>
      <c r="S57" s="71"/>
      <c r="T57" s="71"/>
      <c r="V57" s="6"/>
      <c r="AB57" s="2"/>
    </row>
    <row r="58" spans="2:28" ht="15" x14ac:dyDescent="0.25">
      <c r="B58" s="32"/>
      <c r="C58" s="166" t="s">
        <v>57</v>
      </c>
      <c r="D58" s="207"/>
      <c r="E58" s="168" t="s">
        <v>63</v>
      </c>
      <c r="F58" s="146" t="s">
        <v>20</v>
      </c>
      <c r="G58" s="112">
        <v>4</v>
      </c>
      <c r="H58" s="111">
        <f t="shared" si="1"/>
        <v>0</v>
      </c>
      <c r="I58" s="120">
        <f t="shared" si="2"/>
        <v>40</v>
      </c>
      <c r="J58" s="185"/>
      <c r="K58" s="185"/>
      <c r="L58" s="185">
        <v>40</v>
      </c>
      <c r="M58" s="185"/>
      <c r="N58" s="185"/>
      <c r="O58" s="185"/>
      <c r="P58" s="185"/>
      <c r="Q58" s="111">
        <f t="shared" si="0"/>
        <v>0</v>
      </c>
      <c r="R58" s="27"/>
      <c r="S58" s="71"/>
      <c r="T58" s="71"/>
      <c r="V58" s="6"/>
      <c r="AB58" s="2"/>
    </row>
    <row r="59" spans="2:28" s="15" customFormat="1" ht="19.5" customHeight="1" x14ac:dyDescent="0.2">
      <c r="B59" s="32"/>
      <c r="C59" s="85"/>
      <c r="D59" s="45"/>
      <c r="E59" s="113"/>
      <c r="F59" s="147"/>
      <c r="G59" s="84" t="s">
        <v>12</v>
      </c>
      <c r="H59" s="182">
        <f t="shared" ref="H59:P59" si="3">SUM(H37:H58)</f>
        <v>0</v>
      </c>
      <c r="I59" s="84">
        <f t="shared" si="3"/>
        <v>1403</v>
      </c>
      <c r="J59" s="126">
        <f t="shared" si="3"/>
        <v>270</v>
      </c>
      <c r="K59" s="126">
        <f t="shared" si="3"/>
        <v>526</v>
      </c>
      <c r="L59" s="126">
        <f t="shared" si="3"/>
        <v>597</v>
      </c>
      <c r="M59" s="126">
        <f t="shared" si="3"/>
        <v>10</v>
      </c>
      <c r="N59" s="126">
        <f t="shared" si="3"/>
        <v>0</v>
      </c>
      <c r="O59" s="126">
        <f t="shared" si="3"/>
        <v>0</v>
      </c>
      <c r="P59" s="126">
        <f t="shared" si="3"/>
        <v>0</v>
      </c>
      <c r="Q59" s="121"/>
      <c r="R59" s="27"/>
      <c r="S59" s="71"/>
      <c r="T59" s="71"/>
      <c r="X59" s="16"/>
    </row>
    <row r="60" spans="2:28" s="15" customFormat="1" ht="12.75" customHeight="1" x14ac:dyDescent="0.2">
      <c r="B60" s="32"/>
      <c r="C60" s="44"/>
      <c r="D60" s="45"/>
      <c r="E60" s="113"/>
      <c r="F60" s="147"/>
      <c r="G60" s="84"/>
      <c r="H60" s="84"/>
      <c r="I60" s="84"/>
      <c r="J60" s="127"/>
      <c r="K60" s="121"/>
      <c r="L60" s="46" t="s">
        <v>25</v>
      </c>
      <c r="M60" s="46"/>
      <c r="N60" s="46"/>
      <c r="O60" s="46"/>
      <c r="P60" s="46"/>
      <c r="Q60" s="152">
        <f>SUM(Q37:Q58)</f>
        <v>0</v>
      </c>
      <c r="R60" s="27"/>
      <c r="S60" s="71"/>
      <c r="T60" s="71"/>
      <c r="X60" s="16"/>
    </row>
    <row r="61" spans="2:28" s="15" customFormat="1" ht="12.75" customHeight="1" thickBot="1" x14ac:dyDescent="0.25">
      <c r="B61" s="33"/>
      <c r="C61" s="47"/>
      <c r="D61" s="48"/>
      <c r="E61" s="114"/>
      <c r="F61" s="148"/>
      <c r="G61" s="115"/>
      <c r="H61" s="115"/>
      <c r="I61" s="115"/>
      <c r="J61" s="128"/>
      <c r="K61" s="122"/>
      <c r="L61" s="122"/>
      <c r="M61" s="122"/>
      <c r="N61" s="122"/>
      <c r="O61" s="122"/>
      <c r="P61" s="122"/>
      <c r="Q61" s="122"/>
      <c r="R61" s="123"/>
      <c r="S61" s="71"/>
      <c r="T61" s="71"/>
      <c r="X61" s="16"/>
    </row>
    <row r="62" spans="2:28" s="15" customFormat="1" ht="12.75" customHeight="1" thickBot="1" x14ac:dyDescent="0.25">
      <c r="C62" s="13"/>
      <c r="D62" s="14"/>
      <c r="E62" s="116"/>
      <c r="F62" s="149"/>
      <c r="G62" s="117"/>
      <c r="H62" s="117"/>
      <c r="I62" s="117"/>
      <c r="J62" s="129"/>
      <c r="K62" s="56"/>
      <c r="L62" s="56"/>
      <c r="M62" s="56"/>
      <c r="N62" s="56"/>
      <c r="O62" s="56"/>
      <c r="P62" s="56"/>
      <c r="Q62" s="56"/>
      <c r="R62" s="56"/>
      <c r="S62" s="71"/>
      <c r="T62" s="71"/>
      <c r="X62" s="16"/>
    </row>
    <row r="63" spans="2:28" s="15" customFormat="1" ht="15" customHeight="1" x14ac:dyDescent="0.2">
      <c r="B63" s="18"/>
      <c r="C63" s="65"/>
      <c r="D63" s="66"/>
      <c r="E63" s="118"/>
      <c r="F63" s="150"/>
      <c r="G63" s="119"/>
      <c r="H63" s="119"/>
      <c r="I63" s="119"/>
      <c r="J63" s="130"/>
      <c r="K63" s="124"/>
      <c r="L63" s="124"/>
      <c r="M63" s="124"/>
      <c r="N63" s="124"/>
      <c r="O63" s="124"/>
      <c r="P63" s="124"/>
      <c r="Q63" s="124"/>
      <c r="R63" s="125"/>
      <c r="S63" s="71"/>
      <c r="T63" s="71"/>
      <c r="X63" s="16"/>
    </row>
    <row r="64" spans="2:28" s="15" customFormat="1" ht="14.25" x14ac:dyDescent="0.2">
      <c r="B64" s="32"/>
      <c r="C64" s="50" t="s">
        <v>85</v>
      </c>
      <c r="D64" s="45"/>
      <c r="E64" s="113"/>
      <c r="F64" s="147"/>
      <c r="G64" s="84"/>
      <c r="H64" s="84"/>
      <c r="I64" s="84"/>
      <c r="J64" s="127"/>
      <c r="K64" s="121"/>
      <c r="L64" s="121"/>
      <c r="M64" s="121"/>
      <c r="N64" s="121"/>
      <c r="O64" s="121"/>
      <c r="P64" s="121"/>
      <c r="Q64" s="121"/>
      <c r="R64" s="27"/>
      <c r="S64" s="71"/>
      <c r="T64" s="71"/>
      <c r="U64" s="57"/>
      <c r="V64" s="141"/>
      <c r="AB64" s="16"/>
    </row>
    <row r="65" spans="2:28" s="12" customFormat="1" ht="38.25" x14ac:dyDescent="0.2">
      <c r="B65" s="53"/>
      <c r="C65" s="95" t="s">
        <v>1</v>
      </c>
      <c r="D65" s="91"/>
      <c r="E65" s="92" t="s">
        <v>29</v>
      </c>
      <c r="F65" s="91" t="s">
        <v>21</v>
      </c>
      <c r="G65" s="91" t="s">
        <v>67</v>
      </c>
      <c r="H65" s="96" t="s">
        <v>19</v>
      </c>
      <c r="I65" s="24"/>
      <c r="J65" s="24"/>
      <c r="K65" s="24"/>
      <c r="L65" s="24"/>
      <c r="M65" s="24"/>
      <c r="N65" s="24"/>
      <c r="O65" s="24"/>
      <c r="P65" s="24"/>
      <c r="Q65" s="186" t="s">
        <v>14</v>
      </c>
      <c r="R65" s="27"/>
      <c r="S65" s="71"/>
      <c r="T65" s="71"/>
      <c r="U65" s="54"/>
      <c r="Z65" s="6"/>
    </row>
    <row r="66" spans="2:28" ht="15" x14ac:dyDescent="0.25">
      <c r="B66" s="32"/>
      <c r="C66" s="217" t="s">
        <v>86</v>
      </c>
      <c r="D66" s="217"/>
      <c r="E66" s="168" t="s">
        <v>110</v>
      </c>
      <c r="F66" s="151" t="s">
        <v>20</v>
      </c>
      <c r="G66" s="185">
        <v>600</v>
      </c>
      <c r="H66" s="185">
        <v>0</v>
      </c>
      <c r="I66" s="181"/>
      <c r="J66" s="181"/>
      <c r="K66" s="181"/>
      <c r="L66" s="181"/>
      <c r="M66" s="181"/>
      <c r="N66" s="181"/>
      <c r="O66" s="181"/>
      <c r="P66" s="181"/>
      <c r="Q66" s="144">
        <f t="shared" ref="Q66:Q74" si="4">H66*G66</f>
        <v>0</v>
      </c>
      <c r="R66" s="183"/>
      <c r="S66" s="71"/>
      <c r="T66" s="71"/>
      <c r="U66" s="55"/>
      <c r="Z66" s="6"/>
      <c r="AB66" s="2"/>
    </row>
    <row r="67" spans="2:28" ht="15" x14ac:dyDescent="0.25">
      <c r="B67" s="32"/>
      <c r="C67" s="217"/>
      <c r="D67" s="217"/>
      <c r="E67" s="168" t="s">
        <v>111</v>
      </c>
      <c r="F67" s="151" t="s">
        <v>20</v>
      </c>
      <c r="G67" s="185">
        <v>600</v>
      </c>
      <c r="H67" s="185">
        <v>0</v>
      </c>
      <c r="I67" s="24"/>
      <c r="J67" s="24"/>
      <c r="K67" s="24"/>
      <c r="L67" s="24"/>
      <c r="M67" s="24"/>
      <c r="N67" s="24"/>
      <c r="O67" s="24"/>
      <c r="P67" s="24"/>
      <c r="Q67" s="144">
        <f t="shared" si="4"/>
        <v>0</v>
      </c>
      <c r="R67" s="27"/>
      <c r="S67" s="71"/>
      <c r="T67" s="71"/>
      <c r="U67" s="55"/>
      <c r="Z67" s="6"/>
      <c r="AB67" s="2"/>
    </row>
    <row r="68" spans="2:28" ht="15" x14ac:dyDescent="0.25">
      <c r="B68" s="32"/>
      <c r="C68" s="217" t="s">
        <v>87</v>
      </c>
      <c r="D68" s="217"/>
      <c r="E68" s="168" t="s">
        <v>112</v>
      </c>
      <c r="F68" s="151" t="s">
        <v>22</v>
      </c>
      <c r="G68" s="196"/>
      <c r="H68" s="196">
        <v>0</v>
      </c>
      <c r="I68" s="24"/>
      <c r="J68" s="24"/>
      <c r="K68" s="24"/>
      <c r="L68" s="24"/>
      <c r="M68" s="24"/>
      <c r="N68" s="24"/>
      <c r="O68" s="24"/>
      <c r="P68" s="24"/>
      <c r="Q68" s="144">
        <f>H68*G68</f>
        <v>0</v>
      </c>
      <c r="R68" s="27"/>
      <c r="S68" s="71"/>
      <c r="T68" s="71"/>
      <c r="U68" s="55"/>
      <c r="Z68" s="6"/>
      <c r="AB68" s="2"/>
    </row>
    <row r="69" spans="2:28" ht="15" x14ac:dyDescent="0.25">
      <c r="B69" s="32"/>
      <c r="C69" s="217"/>
      <c r="D69" s="217"/>
      <c r="E69" s="168" t="s">
        <v>88</v>
      </c>
      <c r="F69" s="151" t="s">
        <v>22</v>
      </c>
      <c r="G69" s="196"/>
      <c r="H69" s="196">
        <f t="shared" ref="H69:H74" si="5">(J69*$G$24)+(K69*$G$25)+ (L69*$G$26)</f>
        <v>0</v>
      </c>
      <c r="I69" s="24"/>
      <c r="J69" s="24"/>
      <c r="K69" s="24"/>
      <c r="L69" s="24"/>
      <c r="M69" s="24"/>
      <c r="N69" s="24"/>
      <c r="O69" s="24"/>
      <c r="P69" s="24"/>
      <c r="Q69" s="144">
        <f>H69*G69</f>
        <v>0</v>
      </c>
      <c r="R69" s="27"/>
      <c r="S69" s="71"/>
      <c r="T69" s="71"/>
      <c r="U69" s="55"/>
      <c r="Z69" s="6"/>
      <c r="AB69" s="2"/>
    </row>
    <row r="70" spans="2:28" ht="15" x14ac:dyDescent="0.25">
      <c r="B70" s="32"/>
      <c r="C70" s="217"/>
      <c r="D70" s="217"/>
      <c r="E70" s="168" t="s">
        <v>89</v>
      </c>
      <c r="F70" s="151" t="s">
        <v>22</v>
      </c>
      <c r="G70" s="196"/>
      <c r="H70" s="196">
        <f t="shared" si="5"/>
        <v>0</v>
      </c>
      <c r="I70" s="24"/>
      <c r="J70" s="24"/>
      <c r="K70" s="24"/>
      <c r="L70" s="24"/>
      <c r="M70" s="24"/>
      <c r="N70" s="24"/>
      <c r="O70" s="24"/>
      <c r="P70" s="24"/>
      <c r="Q70" s="144">
        <f t="shared" si="4"/>
        <v>0</v>
      </c>
      <c r="R70" s="27"/>
      <c r="S70" s="71"/>
      <c r="T70" s="71"/>
      <c r="U70" s="55"/>
      <c r="Z70" s="6"/>
      <c r="AB70" s="2"/>
    </row>
    <row r="71" spans="2:28" ht="15" x14ac:dyDescent="0.25">
      <c r="B71" s="32"/>
      <c r="C71" s="217" t="s">
        <v>90</v>
      </c>
      <c r="D71" s="217"/>
      <c r="E71" s="168" t="s">
        <v>91</v>
      </c>
      <c r="F71" s="151" t="s">
        <v>20</v>
      </c>
      <c r="G71" s="196">
        <v>600</v>
      </c>
      <c r="H71" s="196">
        <f t="shared" si="5"/>
        <v>0</v>
      </c>
      <c r="I71" s="24"/>
      <c r="J71" s="24"/>
      <c r="K71" s="24"/>
      <c r="L71" s="24"/>
      <c r="M71" s="24"/>
      <c r="N71" s="24"/>
      <c r="O71" s="24"/>
      <c r="P71" s="24"/>
      <c r="Q71" s="144">
        <f t="shared" si="4"/>
        <v>0</v>
      </c>
      <c r="R71" s="27"/>
      <c r="S71" s="71"/>
      <c r="T71" s="71"/>
      <c r="U71" s="55"/>
      <c r="Z71" s="6"/>
      <c r="AB71" s="2"/>
    </row>
    <row r="72" spans="2:28" x14ac:dyDescent="0.2">
      <c r="B72" s="32"/>
      <c r="C72" s="217" t="s">
        <v>92</v>
      </c>
      <c r="D72" s="217"/>
      <c r="E72" s="196"/>
      <c r="F72" s="151" t="s">
        <v>22</v>
      </c>
      <c r="G72" s="196"/>
      <c r="H72" s="196">
        <f t="shared" si="5"/>
        <v>0</v>
      </c>
      <c r="I72" s="24"/>
      <c r="J72" s="24"/>
      <c r="K72" s="24"/>
      <c r="L72" s="24"/>
      <c r="M72" s="24"/>
      <c r="N72" s="24"/>
      <c r="O72" s="24"/>
      <c r="P72" s="24"/>
      <c r="Q72" s="144">
        <f t="shared" si="4"/>
        <v>0</v>
      </c>
      <c r="R72" s="27"/>
      <c r="S72" s="71"/>
      <c r="T72" s="71"/>
      <c r="U72" s="55"/>
      <c r="Z72" s="6"/>
      <c r="AB72" s="2"/>
    </row>
    <row r="73" spans="2:28" x14ac:dyDescent="0.2">
      <c r="B73" s="32"/>
      <c r="C73" s="217" t="s">
        <v>93</v>
      </c>
      <c r="D73" s="217"/>
      <c r="E73" s="196"/>
      <c r="F73" s="151" t="s">
        <v>22</v>
      </c>
      <c r="G73" s="196"/>
      <c r="H73" s="196">
        <f t="shared" si="5"/>
        <v>0</v>
      </c>
      <c r="I73" s="24"/>
      <c r="J73" s="24"/>
      <c r="K73" s="24"/>
      <c r="L73" s="24"/>
      <c r="M73" s="24"/>
      <c r="N73" s="24"/>
      <c r="O73" s="24"/>
      <c r="P73" s="24"/>
      <c r="Q73" s="144">
        <f t="shared" si="4"/>
        <v>0</v>
      </c>
      <c r="R73" s="27"/>
      <c r="S73" s="71"/>
      <c r="T73" s="71"/>
      <c r="U73" s="55"/>
      <c r="Z73" s="6"/>
      <c r="AB73" s="2"/>
    </row>
    <row r="74" spans="2:28" ht="25.5" customHeight="1" x14ac:dyDescent="0.2">
      <c r="B74" s="32"/>
      <c r="C74" s="218" t="s">
        <v>119</v>
      </c>
      <c r="D74" s="218"/>
      <c r="E74" s="196"/>
      <c r="F74" s="151" t="s">
        <v>96</v>
      </c>
      <c r="G74" s="196"/>
      <c r="H74" s="196">
        <f t="shared" si="5"/>
        <v>0</v>
      </c>
      <c r="I74" s="24"/>
      <c r="J74" s="24"/>
      <c r="K74" s="24"/>
      <c r="L74" s="24"/>
      <c r="M74" s="24"/>
      <c r="N74" s="24"/>
      <c r="O74" s="24"/>
      <c r="P74" s="24"/>
      <c r="Q74" s="144">
        <f t="shared" si="4"/>
        <v>0</v>
      </c>
      <c r="R74" s="27"/>
      <c r="S74" s="71"/>
      <c r="T74" s="71"/>
      <c r="U74" s="55"/>
      <c r="Z74" s="6"/>
      <c r="AB74" s="2"/>
    </row>
    <row r="75" spans="2:28" ht="14.25" customHeight="1" x14ac:dyDescent="0.2">
      <c r="B75" s="32"/>
      <c r="C75" s="58"/>
      <c r="D75" s="52"/>
      <c r="E75" s="59"/>
      <c r="F75" s="59"/>
      <c r="G75" s="84" t="s">
        <v>12</v>
      </c>
      <c r="H75" s="182">
        <f>SUM(H66:H74)</f>
        <v>0</v>
      </c>
      <c r="I75" s="84"/>
      <c r="J75" s="84"/>
      <c r="K75" s="84"/>
      <c r="L75" s="84"/>
      <c r="M75" s="84"/>
      <c r="N75" s="84"/>
      <c r="O75" s="84"/>
      <c r="P75" s="84"/>
      <c r="Q75" s="60"/>
      <c r="R75" s="27"/>
      <c r="S75" s="71"/>
      <c r="T75" s="71"/>
      <c r="U75" s="55"/>
      <c r="Z75" s="6"/>
      <c r="AB75" s="2"/>
    </row>
    <row r="76" spans="2:28" ht="14.25" customHeight="1" x14ac:dyDescent="0.2">
      <c r="B76" s="32"/>
      <c r="C76" s="61"/>
      <c r="D76" s="61"/>
      <c r="E76" s="61"/>
      <c r="F76" s="61"/>
      <c r="G76" s="61"/>
      <c r="H76" s="61"/>
      <c r="I76" s="61"/>
      <c r="J76" s="61"/>
      <c r="K76" s="62"/>
      <c r="L76" s="46" t="s">
        <v>98</v>
      </c>
      <c r="M76" s="46"/>
      <c r="N76" s="46"/>
      <c r="O76" s="46"/>
      <c r="P76" s="46"/>
      <c r="Q76" s="83">
        <f>SUM(Q66:Q74)</f>
        <v>0</v>
      </c>
      <c r="R76" s="27"/>
      <c r="S76" s="71"/>
      <c r="T76" s="71"/>
      <c r="U76" s="55"/>
      <c r="Z76" s="6"/>
      <c r="AB76" s="2"/>
    </row>
    <row r="77" spans="2:28" ht="14.25" customHeight="1" thickBot="1" x14ac:dyDescent="0.25">
      <c r="B77" s="33"/>
      <c r="C77" s="28"/>
      <c r="D77" s="28"/>
      <c r="E77" s="28"/>
      <c r="F77" s="28"/>
      <c r="G77" s="28"/>
      <c r="H77" s="28"/>
      <c r="I77" s="28"/>
      <c r="J77" s="28"/>
      <c r="K77" s="63"/>
      <c r="L77" s="64"/>
      <c r="M77" s="64"/>
      <c r="N77" s="64"/>
      <c r="O77" s="64"/>
      <c r="P77" s="64"/>
      <c r="Q77" s="64"/>
      <c r="R77" s="142"/>
      <c r="S77" s="71"/>
      <c r="T77" s="71"/>
      <c r="U77" s="55"/>
      <c r="Z77" s="6"/>
      <c r="AB77" s="2"/>
    </row>
    <row r="78" spans="2:28" s="15" customFormat="1" ht="12.75" customHeight="1" x14ac:dyDescent="0.2">
      <c r="C78" s="13"/>
      <c r="D78" s="14"/>
      <c r="E78" s="116"/>
      <c r="F78" s="149"/>
      <c r="G78" s="117"/>
      <c r="H78" s="117"/>
      <c r="I78" s="117"/>
      <c r="J78" s="129"/>
      <c r="K78" s="56"/>
      <c r="L78" s="56"/>
      <c r="M78" s="56"/>
      <c r="N78" s="56"/>
      <c r="O78" s="56"/>
      <c r="P78" s="56"/>
      <c r="Q78" s="56"/>
      <c r="R78" s="56"/>
      <c r="S78" s="71"/>
      <c r="T78" s="71"/>
      <c r="X78" s="16"/>
    </row>
    <row r="79" spans="2:28" s="15" customFormat="1" ht="15" customHeight="1" thickBot="1" x14ac:dyDescent="0.25">
      <c r="C79" s="13"/>
      <c r="D79" s="14"/>
      <c r="E79" s="116"/>
      <c r="F79" s="149"/>
      <c r="G79" s="117"/>
      <c r="H79" s="117"/>
      <c r="I79" s="117"/>
      <c r="J79" s="129"/>
      <c r="K79" s="56"/>
      <c r="L79" s="56"/>
      <c r="M79" s="56"/>
      <c r="N79" s="56"/>
      <c r="O79" s="56"/>
      <c r="P79" s="56"/>
      <c r="Q79" s="56"/>
      <c r="R79" s="56"/>
      <c r="S79" s="71"/>
      <c r="T79" s="71"/>
      <c r="X79" s="16"/>
    </row>
    <row r="80" spans="2:28" s="15" customFormat="1" ht="15" customHeight="1" x14ac:dyDescent="0.2">
      <c r="B80" s="18"/>
      <c r="C80" s="65"/>
      <c r="D80" s="66"/>
      <c r="E80" s="118"/>
      <c r="F80" s="150"/>
      <c r="G80" s="119"/>
      <c r="H80" s="119"/>
      <c r="I80" s="119"/>
      <c r="J80" s="130"/>
      <c r="K80" s="124"/>
      <c r="L80" s="124"/>
      <c r="M80" s="124"/>
      <c r="N80" s="124"/>
      <c r="O80" s="124"/>
      <c r="P80" s="124"/>
      <c r="Q80" s="124"/>
      <c r="R80" s="125"/>
      <c r="S80" s="71"/>
      <c r="T80" s="71"/>
      <c r="X80" s="16"/>
    </row>
    <row r="81" spans="2:28" s="15" customFormat="1" ht="14.25" x14ac:dyDescent="0.2">
      <c r="B81" s="32"/>
      <c r="C81" s="50" t="s">
        <v>64</v>
      </c>
      <c r="D81" s="45"/>
      <c r="E81" s="113"/>
      <c r="F81" s="147"/>
      <c r="G81" s="84"/>
      <c r="H81" s="84"/>
      <c r="I81" s="84"/>
      <c r="J81" s="127"/>
      <c r="K81" s="121"/>
      <c r="L81" s="121"/>
      <c r="M81" s="121"/>
      <c r="N81" s="121"/>
      <c r="O81" s="121"/>
      <c r="P81" s="121"/>
      <c r="Q81" s="121"/>
      <c r="R81" s="27"/>
      <c r="S81" s="71"/>
      <c r="T81" s="71"/>
      <c r="U81" s="57"/>
      <c r="V81" s="141"/>
      <c r="AB81" s="16"/>
    </row>
    <row r="82" spans="2:28" s="12" customFormat="1" ht="38.25" x14ac:dyDescent="0.2">
      <c r="B82" s="53"/>
      <c r="C82" s="95" t="s">
        <v>1</v>
      </c>
      <c r="D82" s="91"/>
      <c r="E82" s="92" t="s">
        <v>29</v>
      </c>
      <c r="F82" s="91" t="s">
        <v>21</v>
      </c>
      <c r="G82" s="91" t="s">
        <v>67</v>
      </c>
      <c r="H82" s="96" t="s">
        <v>19</v>
      </c>
      <c r="I82" s="93" t="s">
        <v>28</v>
      </c>
      <c r="J82" s="94" t="s">
        <v>27</v>
      </c>
      <c r="K82" s="94" t="s">
        <v>17</v>
      </c>
      <c r="L82" s="94" t="s">
        <v>18</v>
      </c>
      <c r="M82" s="94" t="s">
        <v>31</v>
      </c>
      <c r="N82" s="94" t="s">
        <v>79</v>
      </c>
      <c r="O82" s="94" t="s">
        <v>80</v>
      </c>
      <c r="P82" s="94" t="s">
        <v>81</v>
      </c>
      <c r="Q82" s="134" t="s">
        <v>14</v>
      </c>
      <c r="R82" s="27"/>
      <c r="S82" s="71"/>
      <c r="T82" s="71"/>
      <c r="U82" s="54"/>
      <c r="Z82" s="6"/>
    </row>
    <row r="83" spans="2:28" x14ac:dyDescent="0.2">
      <c r="B83" s="32"/>
      <c r="C83" s="174" t="s">
        <v>66</v>
      </c>
      <c r="D83" s="175"/>
      <c r="E83" s="180" t="s">
        <v>65</v>
      </c>
      <c r="F83" s="151" t="s">
        <v>22</v>
      </c>
      <c r="G83" s="145">
        <v>20</v>
      </c>
      <c r="H83" s="111">
        <f>(J83*$G$24)+(K83*$G$25)+(L83*$G$26)*(M83*$G$27)</f>
        <v>0</v>
      </c>
      <c r="I83" s="120">
        <f>SUM(J83:P83)</f>
        <v>23</v>
      </c>
      <c r="J83" s="185">
        <v>2</v>
      </c>
      <c r="K83" s="185"/>
      <c r="L83" s="185">
        <v>11</v>
      </c>
      <c r="M83" s="185">
        <v>10</v>
      </c>
      <c r="N83" s="185"/>
      <c r="O83" s="185"/>
      <c r="P83" s="185"/>
      <c r="Q83" s="144">
        <f>SUM((J83*$G$24)+(K83*$G$25)+(L83*$G$26))*G83</f>
        <v>0</v>
      </c>
      <c r="R83" s="183"/>
      <c r="S83" s="71"/>
      <c r="T83" s="71"/>
      <c r="U83" s="55"/>
      <c r="Z83" s="6"/>
      <c r="AB83" s="2"/>
    </row>
    <row r="84" spans="2:28" x14ac:dyDescent="0.2">
      <c r="B84" s="32"/>
      <c r="C84" s="176"/>
      <c r="D84" s="177"/>
      <c r="E84" s="180" t="s">
        <v>68</v>
      </c>
      <c r="F84" s="151" t="s">
        <v>22</v>
      </c>
      <c r="G84" s="145">
        <v>4</v>
      </c>
      <c r="H84" s="111">
        <f>(J84*$G$24)+(K84*$G$25)+ (L84*$G$26)</f>
        <v>0</v>
      </c>
      <c r="I84" s="120">
        <f>SUM(J84:P84)</f>
        <v>32</v>
      </c>
      <c r="J84" s="185">
        <v>8</v>
      </c>
      <c r="K84" s="185">
        <v>16</v>
      </c>
      <c r="L84" s="185">
        <v>8</v>
      </c>
      <c r="M84" s="185"/>
      <c r="N84" s="185"/>
      <c r="O84" s="185"/>
      <c r="P84" s="185"/>
      <c r="Q84" s="144">
        <f>SUM((J84*$G$24)+(K84*$G$25)+(L84*$G$26))*G84</f>
        <v>0</v>
      </c>
      <c r="R84" s="27"/>
      <c r="S84" s="71"/>
      <c r="T84" s="71"/>
      <c r="U84" s="55"/>
      <c r="Z84" s="6"/>
      <c r="AB84" s="2"/>
    </row>
    <row r="85" spans="2:28" ht="25.5" x14ac:dyDescent="0.2">
      <c r="B85" s="32"/>
      <c r="C85" s="176"/>
      <c r="D85" s="177"/>
      <c r="E85" s="180" t="s">
        <v>121</v>
      </c>
      <c r="F85" s="151" t="s">
        <v>125</v>
      </c>
      <c r="G85" s="145">
        <v>1</v>
      </c>
      <c r="H85" s="185">
        <v>0</v>
      </c>
      <c r="I85" s="120">
        <f t="shared" ref="I85:I86" si="6">SUM(J85:P85)</f>
        <v>0</v>
      </c>
      <c r="J85" s="140"/>
      <c r="K85" s="140"/>
      <c r="L85" s="140"/>
      <c r="M85" s="140"/>
      <c r="N85" s="140"/>
      <c r="O85" s="140"/>
      <c r="P85" s="140"/>
      <c r="Q85" s="144">
        <f>H85</f>
        <v>0</v>
      </c>
      <c r="R85" s="27"/>
      <c r="S85" s="71"/>
      <c r="T85" s="71"/>
      <c r="U85" s="55"/>
      <c r="Z85" s="6"/>
      <c r="AB85" s="2"/>
    </row>
    <row r="86" spans="2:28" ht="25.5" x14ac:dyDescent="0.2">
      <c r="B86" s="32"/>
      <c r="C86" s="178"/>
      <c r="D86" s="179"/>
      <c r="E86" s="180" t="s">
        <v>122</v>
      </c>
      <c r="F86" s="151" t="s">
        <v>126</v>
      </c>
      <c r="G86" s="145">
        <v>1</v>
      </c>
      <c r="H86" s="185">
        <v>0</v>
      </c>
      <c r="I86" s="120">
        <f t="shared" si="6"/>
        <v>0</v>
      </c>
      <c r="J86" s="140"/>
      <c r="K86" s="140"/>
      <c r="L86" s="140"/>
      <c r="M86" s="140"/>
      <c r="N86" s="140"/>
      <c r="O86" s="140"/>
      <c r="P86" s="140"/>
      <c r="Q86" s="144">
        <f>H86</f>
        <v>0</v>
      </c>
      <c r="R86" s="27"/>
      <c r="S86" s="71"/>
      <c r="T86" s="71"/>
      <c r="U86" s="55"/>
      <c r="Z86" s="6"/>
      <c r="AB86" s="2"/>
    </row>
    <row r="87" spans="2:28" ht="14.25" customHeight="1" x14ac:dyDescent="0.2">
      <c r="B87" s="32"/>
      <c r="C87" s="192" t="s">
        <v>123</v>
      </c>
      <c r="D87" s="193"/>
      <c r="E87" s="194"/>
      <c r="F87" s="59"/>
      <c r="G87" s="84" t="s">
        <v>12</v>
      </c>
      <c r="H87" s="182">
        <f t="shared" ref="H87:O87" si="7">SUM(H83:H86)</f>
        <v>0</v>
      </c>
      <c r="I87" s="84">
        <f t="shared" si="7"/>
        <v>55</v>
      </c>
      <c r="J87" s="84">
        <f t="shared" si="7"/>
        <v>10</v>
      </c>
      <c r="K87" s="84">
        <f t="shared" si="7"/>
        <v>16</v>
      </c>
      <c r="L87" s="84">
        <f t="shared" si="7"/>
        <v>19</v>
      </c>
      <c r="M87" s="84">
        <f t="shared" si="7"/>
        <v>10</v>
      </c>
      <c r="N87" s="84">
        <f>SUM(N83:N86)</f>
        <v>0</v>
      </c>
      <c r="O87" s="84">
        <f t="shared" si="7"/>
        <v>0</v>
      </c>
      <c r="P87" s="84">
        <f>SUM(P83:P86)</f>
        <v>0</v>
      </c>
      <c r="Q87" s="60"/>
      <c r="R87" s="27"/>
      <c r="S87" s="71"/>
      <c r="T87" s="71"/>
      <c r="U87" s="55"/>
      <c r="Z87" s="6"/>
      <c r="AB87" s="2"/>
    </row>
    <row r="88" spans="2:28" ht="14.25" customHeight="1" x14ac:dyDescent="0.2">
      <c r="B88" s="32"/>
      <c r="C88" s="195" t="s">
        <v>120</v>
      </c>
      <c r="D88" s="195"/>
      <c r="E88" s="195"/>
      <c r="F88" s="61"/>
      <c r="G88" s="61"/>
      <c r="H88" s="61"/>
      <c r="I88" s="61"/>
      <c r="J88" s="61"/>
      <c r="K88" s="62"/>
      <c r="L88" s="46" t="s">
        <v>99</v>
      </c>
      <c r="M88" s="46"/>
      <c r="N88" s="46"/>
      <c r="O88" s="46"/>
      <c r="P88" s="46"/>
      <c r="Q88" s="83">
        <f>SUM(Q83:Q86)</f>
        <v>0</v>
      </c>
      <c r="R88" s="27"/>
      <c r="S88" s="71"/>
      <c r="T88" s="71"/>
      <c r="U88" s="55"/>
      <c r="Z88" s="6"/>
      <c r="AB88" s="2"/>
    </row>
    <row r="89" spans="2:28" ht="14.25" customHeight="1" thickBot="1" x14ac:dyDescent="0.25">
      <c r="B89" s="33"/>
      <c r="C89" s="28"/>
      <c r="D89" s="28"/>
      <c r="E89" s="28"/>
      <c r="F89" s="28"/>
      <c r="G89" s="28"/>
      <c r="H89" s="28"/>
      <c r="I89" s="28"/>
      <c r="J89" s="28"/>
      <c r="K89" s="63"/>
      <c r="L89" s="64"/>
      <c r="M89" s="64"/>
      <c r="N89" s="64"/>
      <c r="O89" s="64"/>
      <c r="P89" s="64"/>
      <c r="Q89" s="64"/>
      <c r="R89" s="142"/>
      <c r="S89" s="71"/>
      <c r="T89" s="71"/>
      <c r="U89" s="55"/>
      <c r="Z89" s="6"/>
      <c r="AB89" s="2"/>
    </row>
    <row r="90" spans="2:28" x14ac:dyDescent="0.2">
      <c r="C90" s="87"/>
      <c r="D90" s="131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U90" s="5"/>
    </row>
    <row r="91" spans="2:28" ht="13.5" thickBot="1" x14ac:dyDescent="0.25">
      <c r="B91" s="15"/>
      <c r="C91" s="87"/>
      <c r="D91" s="131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S91" s="2"/>
    </row>
    <row r="92" spans="2:28" ht="16.5" customHeight="1" x14ac:dyDescent="0.2">
      <c r="B92" s="18"/>
      <c r="C92" s="19"/>
      <c r="D92" s="20"/>
      <c r="E92" s="19"/>
      <c r="F92" s="19"/>
      <c r="G92" s="19"/>
      <c r="H92" s="19"/>
      <c r="I92" s="19"/>
      <c r="J92" s="19"/>
      <c r="K92" s="21"/>
      <c r="L92" s="22"/>
      <c r="M92" s="22"/>
      <c r="N92" s="22"/>
      <c r="O92" s="22"/>
      <c r="P92" s="22"/>
      <c r="Q92" s="22"/>
      <c r="R92" s="72"/>
      <c r="U92" s="132"/>
    </row>
    <row r="93" spans="2:28" ht="16.5" customHeight="1" x14ac:dyDescent="0.2">
      <c r="B93" s="32"/>
      <c r="C93" s="50" t="s">
        <v>100</v>
      </c>
      <c r="D93" s="49"/>
      <c r="E93" s="24"/>
      <c r="F93" s="24"/>
      <c r="G93" s="24"/>
      <c r="H93" s="24"/>
      <c r="I93" s="24"/>
      <c r="J93" s="24"/>
      <c r="K93" s="51"/>
      <c r="L93" s="52"/>
      <c r="M93" s="52"/>
      <c r="N93" s="52"/>
      <c r="O93" s="52"/>
      <c r="P93" s="52"/>
      <c r="Q93" s="26"/>
      <c r="R93" s="27"/>
      <c r="S93" s="2"/>
      <c r="X93" s="6"/>
      <c r="AB93" s="2"/>
    </row>
    <row r="94" spans="2:28" s="12" customFormat="1" ht="38.25" x14ac:dyDescent="0.2">
      <c r="B94" s="53"/>
      <c r="C94" s="164" t="s">
        <v>34</v>
      </c>
      <c r="D94" s="165" t="s">
        <v>32</v>
      </c>
      <c r="E94" s="92" t="s">
        <v>1</v>
      </c>
      <c r="F94" s="91" t="s">
        <v>21</v>
      </c>
      <c r="G94" s="91" t="s">
        <v>70</v>
      </c>
      <c r="H94" s="96" t="s">
        <v>19</v>
      </c>
      <c r="I94" s="93" t="s">
        <v>28</v>
      </c>
      <c r="J94" s="94" t="s">
        <v>27</v>
      </c>
      <c r="K94" s="94" t="s">
        <v>17</v>
      </c>
      <c r="L94" s="94" t="s">
        <v>18</v>
      </c>
      <c r="M94" s="94" t="s">
        <v>31</v>
      </c>
      <c r="N94" s="94" t="s">
        <v>79</v>
      </c>
      <c r="O94" s="94" t="s">
        <v>80</v>
      </c>
      <c r="P94" s="94" t="s">
        <v>81</v>
      </c>
      <c r="Q94" s="134" t="s">
        <v>14</v>
      </c>
      <c r="R94" s="27"/>
      <c r="V94" s="6"/>
    </row>
    <row r="95" spans="2:28" ht="15" x14ac:dyDescent="0.25">
      <c r="B95" s="32"/>
      <c r="C95" s="166" t="s">
        <v>36</v>
      </c>
      <c r="D95" s="167" t="s">
        <v>69</v>
      </c>
      <c r="E95" s="168" t="s">
        <v>39</v>
      </c>
      <c r="F95" s="146" t="s">
        <v>20</v>
      </c>
      <c r="G95" s="112">
        <v>2</v>
      </c>
      <c r="H95" s="111">
        <f t="shared" ref="H95:H108" si="8">(J95*$G$24)+(K95*$G$25)+(L95*$G$26)+(M95*$G$27)+($G$28*N95)+($G$29*O95)+($G$30*P95)</f>
        <v>0</v>
      </c>
      <c r="I95" s="120">
        <f>SUM(J95:P95)</f>
        <v>50</v>
      </c>
      <c r="J95" s="185">
        <v>10</v>
      </c>
      <c r="K95" s="185">
        <v>20</v>
      </c>
      <c r="L95" s="185">
        <v>20</v>
      </c>
      <c r="M95" s="185"/>
      <c r="N95" s="185"/>
      <c r="O95" s="185"/>
      <c r="P95" s="185"/>
      <c r="Q95" s="111">
        <f t="shared" ref="Q95:Q111" si="9">H95*G95</f>
        <v>0</v>
      </c>
      <c r="R95" s="27"/>
      <c r="S95" s="71"/>
      <c r="T95" s="71"/>
      <c r="V95" s="6"/>
      <c r="AB95" s="2"/>
    </row>
    <row r="96" spans="2:28" ht="15" x14ac:dyDescent="0.25">
      <c r="B96" s="32"/>
      <c r="C96" s="166" t="s">
        <v>41</v>
      </c>
      <c r="D96" s="205" t="s">
        <v>53</v>
      </c>
      <c r="E96" s="168" t="s">
        <v>43</v>
      </c>
      <c r="F96" s="146" t="s">
        <v>20</v>
      </c>
      <c r="G96" s="112">
        <v>2</v>
      </c>
      <c r="H96" s="111">
        <f t="shared" si="8"/>
        <v>0</v>
      </c>
      <c r="I96" s="120">
        <f t="shared" ref="I96:I108" si="10">SUM(J96:P96)</f>
        <v>140</v>
      </c>
      <c r="J96" s="185">
        <v>80</v>
      </c>
      <c r="K96" s="185">
        <v>30</v>
      </c>
      <c r="L96" s="185">
        <v>30</v>
      </c>
      <c r="M96" s="185"/>
      <c r="N96" s="185"/>
      <c r="O96" s="185"/>
      <c r="P96" s="185"/>
      <c r="Q96" s="111">
        <f t="shared" si="9"/>
        <v>0</v>
      </c>
      <c r="R96" s="27"/>
      <c r="S96" s="71"/>
      <c r="T96" s="71"/>
      <c r="V96" s="6"/>
      <c r="AB96" s="2"/>
    </row>
    <row r="97" spans="2:28" ht="15" x14ac:dyDescent="0.25">
      <c r="B97" s="32"/>
      <c r="C97" s="166" t="s">
        <v>41</v>
      </c>
      <c r="D97" s="206"/>
      <c r="E97" s="168" t="s">
        <v>107</v>
      </c>
      <c r="F97" s="146" t="s">
        <v>20</v>
      </c>
      <c r="G97" s="112">
        <v>2</v>
      </c>
      <c r="H97" s="111">
        <f t="shared" si="8"/>
        <v>0</v>
      </c>
      <c r="I97" s="120">
        <f t="shared" si="10"/>
        <v>65</v>
      </c>
      <c r="J97" s="185">
        <v>5</v>
      </c>
      <c r="K97" s="185">
        <v>30</v>
      </c>
      <c r="L97" s="185">
        <v>30</v>
      </c>
      <c r="M97" s="185"/>
      <c r="N97" s="185"/>
      <c r="O97" s="185"/>
      <c r="P97" s="185"/>
      <c r="Q97" s="111">
        <f t="shared" si="9"/>
        <v>0</v>
      </c>
      <c r="R97" s="27"/>
      <c r="S97" s="71"/>
      <c r="T97" s="71"/>
      <c r="V97" s="6"/>
      <c r="AB97" s="2"/>
    </row>
    <row r="98" spans="2:28" ht="15" x14ac:dyDescent="0.25">
      <c r="B98" s="32"/>
      <c r="C98" s="166" t="s">
        <v>41</v>
      </c>
      <c r="D98" s="206"/>
      <c r="E98" s="168" t="s">
        <v>109</v>
      </c>
      <c r="F98" s="146" t="s">
        <v>20</v>
      </c>
      <c r="G98" s="112">
        <v>2</v>
      </c>
      <c r="H98" s="111">
        <f t="shared" si="8"/>
        <v>0</v>
      </c>
      <c r="I98" s="120">
        <f t="shared" si="10"/>
        <v>50</v>
      </c>
      <c r="J98" s="185">
        <v>10</v>
      </c>
      <c r="K98" s="185">
        <v>20</v>
      </c>
      <c r="L98" s="185">
        <v>20</v>
      </c>
      <c r="M98" s="185"/>
      <c r="N98" s="185"/>
      <c r="O98" s="185"/>
      <c r="P98" s="185"/>
      <c r="Q98" s="111">
        <f t="shared" si="9"/>
        <v>0</v>
      </c>
      <c r="R98" s="27"/>
      <c r="S98" s="71"/>
      <c r="T98" s="71"/>
      <c r="V98" s="6"/>
      <c r="AB98" s="2"/>
    </row>
    <row r="99" spans="2:28" ht="15" x14ac:dyDescent="0.25">
      <c r="B99" s="32"/>
      <c r="C99" s="166" t="s">
        <v>41</v>
      </c>
      <c r="D99" s="206"/>
      <c r="E99" s="168" t="s">
        <v>94</v>
      </c>
      <c r="F99" s="146" t="s">
        <v>20</v>
      </c>
      <c r="G99" s="112">
        <v>100</v>
      </c>
      <c r="H99" s="111">
        <f t="shared" si="8"/>
        <v>0</v>
      </c>
      <c r="I99" s="120">
        <f t="shared" si="10"/>
        <v>21</v>
      </c>
      <c r="J99" s="185"/>
      <c r="K99" s="185"/>
      <c r="L99" s="185">
        <v>11</v>
      </c>
      <c r="M99" s="185">
        <v>10</v>
      </c>
      <c r="N99" s="185"/>
      <c r="O99" s="185"/>
      <c r="P99" s="185"/>
      <c r="Q99" s="111">
        <f>H99*G99</f>
        <v>0</v>
      </c>
      <c r="R99" s="183"/>
      <c r="S99" s="71"/>
      <c r="T99" s="71"/>
      <c r="V99" s="6"/>
      <c r="AB99" s="2"/>
    </row>
    <row r="100" spans="2:28" ht="15" x14ac:dyDescent="0.25">
      <c r="B100" s="32"/>
      <c r="C100" s="166" t="s">
        <v>41</v>
      </c>
      <c r="D100" s="206"/>
      <c r="E100" s="168" t="s">
        <v>45</v>
      </c>
      <c r="F100" s="146" t="s">
        <v>20</v>
      </c>
      <c r="G100" s="112">
        <v>4</v>
      </c>
      <c r="H100" s="111">
        <f t="shared" si="8"/>
        <v>0</v>
      </c>
      <c r="I100" s="120">
        <f t="shared" si="10"/>
        <v>22</v>
      </c>
      <c r="J100" s="185"/>
      <c r="K100" s="185">
        <v>2</v>
      </c>
      <c r="L100" s="185">
        <v>20</v>
      </c>
      <c r="M100" s="185"/>
      <c r="N100" s="185"/>
      <c r="O100" s="185"/>
      <c r="P100" s="185"/>
      <c r="Q100" s="111">
        <f t="shared" si="9"/>
        <v>0</v>
      </c>
      <c r="R100" s="27"/>
      <c r="S100" s="71"/>
      <c r="T100" s="71"/>
      <c r="V100" s="6"/>
      <c r="AB100" s="2"/>
    </row>
    <row r="101" spans="2:28" ht="15" x14ac:dyDescent="0.25">
      <c r="B101" s="32"/>
      <c r="C101" s="166" t="s">
        <v>41</v>
      </c>
      <c r="D101" s="206"/>
      <c r="E101" s="168" t="s">
        <v>47</v>
      </c>
      <c r="F101" s="146" t="s">
        <v>20</v>
      </c>
      <c r="G101" s="112">
        <v>8</v>
      </c>
      <c r="H101" s="111">
        <f t="shared" si="8"/>
        <v>0</v>
      </c>
      <c r="I101" s="120">
        <f t="shared" si="10"/>
        <v>12</v>
      </c>
      <c r="J101" s="185"/>
      <c r="K101" s="185">
        <v>2</v>
      </c>
      <c r="L101" s="185">
        <v>10</v>
      </c>
      <c r="M101" s="185"/>
      <c r="N101" s="185"/>
      <c r="O101" s="185"/>
      <c r="P101" s="185"/>
      <c r="Q101" s="111">
        <f t="shared" si="9"/>
        <v>0</v>
      </c>
      <c r="R101" s="27"/>
      <c r="S101" s="71"/>
      <c r="T101" s="71"/>
      <c r="V101" s="6"/>
      <c r="AB101" s="2"/>
    </row>
    <row r="102" spans="2:28" ht="15" x14ac:dyDescent="0.25">
      <c r="B102" s="32"/>
      <c r="C102" s="166" t="s">
        <v>42</v>
      </c>
      <c r="D102" s="207"/>
      <c r="E102" s="168" t="s">
        <v>48</v>
      </c>
      <c r="F102" s="146" t="s">
        <v>20</v>
      </c>
      <c r="G102" s="112">
        <v>2</v>
      </c>
      <c r="H102" s="111">
        <f t="shared" si="8"/>
        <v>0</v>
      </c>
      <c r="I102" s="120">
        <f t="shared" si="10"/>
        <v>70</v>
      </c>
      <c r="J102" s="185">
        <v>10</v>
      </c>
      <c r="K102" s="185">
        <v>20</v>
      </c>
      <c r="L102" s="185">
        <v>40</v>
      </c>
      <c r="M102" s="185"/>
      <c r="N102" s="185"/>
      <c r="O102" s="185"/>
      <c r="P102" s="185"/>
      <c r="Q102" s="111">
        <f t="shared" si="9"/>
        <v>0</v>
      </c>
      <c r="R102" s="27"/>
      <c r="S102" s="71"/>
      <c r="T102" s="71"/>
      <c r="V102" s="6"/>
      <c r="AB102" s="2"/>
    </row>
    <row r="103" spans="2:28" ht="15" x14ac:dyDescent="0.25">
      <c r="B103" s="32"/>
      <c r="C103" s="166" t="s">
        <v>49</v>
      </c>
      <c r="D103" s="166" t="s">
        <v>52</v>
      </c>
      <c r="E103" s="168" t="s">
        <v>50</v>
      </c>
      <c r="F103" s="146" t="s">
        <v>20</v>
      </c>
      <c r="G103" s="112">
        <v>2</v>
      </c>
      <c r="H103" s="111">
        <f t="shared" si="8"/>
        <v>0</v>
      </c>
      <c r="I103" s="120">
        <f t="shared" si="10"/>
        <v>35</v>
      </c>
      <c r="J103" s="185">
        <v>5</v>
      </c>
      <c r="K103" s="185">
        <v>10</v>
      </c>
      <c r="L103" s="185">
        <v>20</v>
      </c>
      <c r="M103" s="185"/>
      <c r="N103" s="185"/>
      <c r="O103" s="185"/>
      <c r="P103" s="185"/>
      <c r="Q103" s="111">
        <f t="shared" si="9"/>
        <v>0</v>
      </c>
      <c r="R103" s="27"/>
      <c r="S103" s="71"/>
      <c r="T103" s="71"/>
      <c r="V103" s="6"/>
      <c r="AB103" s="2"/>
    </row>
    <row r="104" spans="2:28" ht="15" x14ac:dyDescent="0.25">
      <c r="B104" s="32"/>
      <c r="C104" s="166" t="s">
        <v>54</v>
      </c>
      <c r="D104" s="212" t="s">
        <v>51</v>
      </c>
      <c r="E104" s="168" t="s">
        <v>58</v>
      </c>
      <c r="F104" s="146" t="s">
        <v>20</v>
      </c>
      <c r="G104" s="112">
        <v>2</v>
      </c>
      <c r="H104" s="111">
        <f t="shared" si="8"/>
        <v>0</v>
      </c>
      <c r="I104" s="120">
        <f t="shared" si="10"/>
        <v>100</v>
      </c>
      <c r="J104" s="185">
        <v>20</v>
      </c>
      <c r="K104" s="185">
        <v>60</v>
      </c>
      <c r="L104" s="185">
        <v>20</v>
      </c>
      <c r="M104" s="185"/>
      <c r="N104" s="185"/>
      <c r="O104" s="185"/>
      <c r="P104" s="185"/>
      <c r="Q104" s="111">
        <f t="shared" si="9"/>
        <v>0</v>
      </c>
      <c r="R104" s="27"/>
      <c r="S104" s="71"/>
      <c r="T104" s="71"/>
      <c r="V104" s="6"/>
      <c r="AB104" s="2"/>
    </row>
    <row r="105" spans="2:28" ht="15" x14ac:dyDescent="0.25">
      <c r="B105" s="32"/>
      <c r="C105" s="166" t="s">
        <v>54</v>
      </c>
      <c r="D105" s="212"/>
      <c r="E105" s="168" t="s">
        <v>59</v>
      </c>
      <c r="F105" s="146" t="s">
        <v>20</v>
      </c>
      <c r="G105" s="112">
        <v>2</v>
      </c>
      <c r="H105" s="111">
        <f t="shared" si="8"/>
        <v>0</v>
      </c>
      <c r="I105" s="120">
        <f t="shared" si="10"/>
        <v>80</v>
      </c>
      <c r="J105" s="185">
        <v>10</v>
      </c>
      <c r="K105" s="185">
        <v>30</v>
      </c>
      <c r="L105" s="185">
        <v>40</v>
      </c>
      <c r="M105" s="185"/>
      <c r="N105" s="185"/>
      <c r="O105" s="185"/>
      <c r="P105" s="185"/>
      <c r="Q105" s="111">
        <f t="shared" si="9"/>
        <v>0</v>
      </c>
      <c r="R105" s="27"/>
      <c r="S105" s="71"/>
      <c r="T105" s="71"/>
      <c r="V105" s="6"/>
      <c r="AB105" s="2"/>
    </row>
    <row r="106" spans="2:28" ht="15" x14ac:dyDescent="0.25">
      <c r="B106" s="32"/>
      <c r="C106" s="166" t="s">
        <v>54</v>
      </c>
      <c r="D106" s="212"/>
      <c r="E106" s="168" t="s">
        <v>60</v>
      </c>
      <c r="F106" s="146" t="s">
        <v>20</v>
      </c>
      <c r="G106" s="112">
        <v>2</v>
      </c>
      <c r="H106" s="111">
        <f t="shared" si="8"/>
        <v>0</v>
      </c>
      <c r="I106" s="120">
        <f t="shared" si="10"/>
        <v>34</v>
      </c>
      <c r="J106" s="185"/>
      <c r="K106" s="185">
        <v>4</v>
      </c>
      <c r="L106" s="185">
        <v>30</v>
      </c>
      <c r="M106" s="185"/>
      <c r="N106" s="185"/>
      <c r="O106" s="185"/>
      <c r="P106" s="185"/>
      <c r="Q106" s="111">
        <f t="shared" si="9"/>
        <v>0</v>
      </c>
      <c r="R106" s="27"/>
      <c r="S106" s="71"/>
      <c r="T106" s="71"/>
      <c r="V106" s="6"/>
      <c r="AB106" s="2"/>
    </row>
    <row r="107" spans="2:28" ht="15" x14ac:dyDescent="0.25">
      <c r="B107" s="32"/>
      <c r="C107" s="166" t="s">
        <v>56</v>
      </c>
      <c r="D107" s="212"/>
      <c r="E107" s="168" t="s">
        <v>62</v>
      </c>
      <c r="F107" s="146" t="s">
        <v>20</v>
      </c>
      <c r="G107" s="112">
        <v>2</v>
      </c>
      <c r="H107" s="111">
        <f t="shared" si="8"/>
        <v>0</v>
      </c>
      <c r="I107" s="120">
        <f t="shared" si="10"/>
        <v>70</v>
      </c>
      <c r="J107" s="185">
        <v>10</v>
      </c>
      <c r="K107" s="185">
        <v>20</v>
      </c>
      <c r="L107" s="185">
        <v>40</v>
      </c>
      <c r="M107" s="185"/>
      <c r="N107" s="185"/>
      <c r="O107" s="185"/>
      <c r="P107" s="185"/>
      <c r="Q107" s="111">
        <f t="shared" si="9"/>
        <v>0</v>
      </c>
      <c r="R107" s="27"/>
      <c r="S107" s="71"/>
      <c r="T107" s="71"/>
      <c r="V107" s="6"/>
      <c r="AB107" s="2"/>
    </row>
    <row r="108" spans="2:28" ht="15" x14ac:dyDescent="0.25">
      <c r="B108" s="32"/>
      <c r="C108" s="166" t="s">
        <v>57</v>
      </c>
      <c r="D108" s="212"/>
      <c r="E108" s="168" t="s">
        <v>63</v>
      </c>
      <c r="F108" s="146" t="s">
        <v>20</v>
      </c>
      <c r="G108" s="112">
        <v>2</v>
      </c>
      <c r="H108" s="111">
        <f t="shared" si="8"/>
        <v>0</v>
      </c>
      <c r="I108" s="120">
        <f t="shared" si="10"/>
        <v>40</v>
      </c>
      <c r="J108" s="185"/>
      <c r="K108" s="185"/>
      <c r="L108" s="185">
        <v>40</v>
      </c>
      <c r="M108" s="185"/>
      <c r="N108" s="185"/>
      <c r="O108" s="185"/>
      <c r="P108" s="185"/>
      <c r="Q108" s="111">
        <f t="shared" si="9"/>
        <v>0</v>
      </c>
      <c r="R108" s="27"/>
      <c r="S108" s="71"/>
      <c r="T108" s="71"/>
      <c r="V108" s="6"/>
      <c r="AB108" s="2"/>
    </row>
    <row r="109" spans="2:28" x14ac:dyDescent="0.2">
      <c r="B109" s="32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7"/>
      <c r="S109" s="71"/>
      <c r="T109" s="71"/>
      <c r="V109" s="6"/>
      <c r="AB109" s="2"/>
    </row>
    <row r="110" spans="2:28" ht="15" x14ac:dyDescent="0.25">
      <c r="B110" s="32"/>
      <c r="C110" s="213" t="s">
        <v>66</v>
      </c>
      <c r="D110" s="214"/>
      <c r="E110" s="168" t="s">
        <v>65</v>
      </c>
      <c r="F110" s="151" t="s">
        <v>22</v>
      </c>
      <c r="G110" s="112">
        <v>10</v>
      </c>
      <c r="H110" s="111">
        <f>(J110*$G$24)+(K110*$G$25)+(L110*$G$26)+(M110*$G$27)+($G$28*N110)+($G$29*O110)+($G$30*P110)</f>
        <v>0</v>
      </c>
      <c r="I110" s="120">
        <f>SUM(J110:P110)</f>
        <v>23</v>
      </c>
      <c r="J110" s="185">
        <v>2</v>
      </c>
      <c r="K110" s="185"/>
      <c r="L110" s="185">
        <v>11</v>
      </c>
      <c r="M110" s="185">
        <v>10</v>
      </c>
      <c r="N110" s="185"/>
      <c r="O110" s="185"/>
      <c r="P110" s="185"/>
      <c r="Q110" s="111">
        <f t="shared" si="9"/>
        <v>0</v>
      </c>
      <c r="R110" s="27"/>
      <c r="S110" s="71"/>
      <c r="T110" s="71"/>
      <c r="V110" s="6"/>
      <c r="AB110" s="2"/>
    </row>
    <row r="111" spans="2:28" ht="15" x14ac:dyDescent="0.25">
      <c r="B111" s="32"/>
      <c r="C111" s="215"/>
      <c r="D111" s="216"/>
      <c r="E111" s="168" t="s">
        <v>68</v>
      </c>
      <c r="F111" s="151" t="s">
        <v>22</v>
      </c>
      <c r="G111" s="112">
        <v>2</v>
      </c>
      <c r="H111" s="111">
        <f>(J111*$G$24)+(K111*$G$25)+(L111*$G$26)+(M111*$G$27)+($G$28*N111)+($G$29*O111)+($G$30*P111)</f>
        <v>0</v>
      </c>
      <c r="I111" s="120">
        <f>SUM(J111:P111)</f>
        <v>32</v>
      </c>
      <c r="J111" s="185">
        <v>8</v>
      </c>
      <c r="K111" s="185">
        <v>16</v>
      </c>
      <c r="L111" s="185">
        <v>8</v>
      </c>
      <c r="M111" s="185"/>
      <c r="N111" s="185"/>
      <c r="O111" s="185"/>
      <c r="P111" s="185"/>
      <c r="Q111" s="111">
        <f t="shared" si="9"/>
        <v>0</v>
      </c>
      <c r="R111" s="27"/>
      <c r="S111" s="71"/>
      <c r="T111" s="71"/>
      <c r="V111" s="6"/>
      <c r="AB111" s="2"/>
    </row>
    <row r="112" spans="2:28" s="15" customFormat="1" ht="18.75" customHeight="1" x14ac:dyDescent="0.2">
      <c r="B112" s="32"/>
      <c r="C112" s="85"/>
      <c r="D112" s="45"/>
      <c r="E112" s="113"/>
      <c r="F112" s="147"/>
      <c r="G112" s="84" t="s">
        <v>12</v>
      </c>
      <c r="H112" s="182">
        <f>SUM(H95:H111)</f>
        <v>0</v>
      </c>
      <c r="I112" s="84">
        <f>SUM(I95:I111)</f>
        <v>844</v>
      </c>
      <c r="J112" s="126">
        <f>SUM(J95:J111)</f>
        <v>170</v>
      </c>
      <c r="K112" s="126">
        <f t="shared" ref="K112:P112" si="11">SUM(K95:K111)</f>
        <v>264</v>
      </c>
      <c r="L112" s="126">
        <f t="shared" si="11"/>
        <v>390</v>
      </c>
      <c r="M112" s="126">
        <f t="shared" si="11"/>
        <v>20</v>
      </c>
      <c r="N112" s="126">
        <f t="shared" si="11"/>
        <v>0</v>
      </c>
      <c r="O112" s="126">
        <f t="shared" si="11"/>
        <v>0</v>
      </c>
      <c r="P112" s="126">
        <f t="shared" si="11"/>
        <v>0</v>
      </c>
      <c r="Q112" s="121"/>
      <c r="R112" s="27"/>
      <c r="S112" s="71"/>
      <c r="T112" s="71"/>
      <c r="X112" s="16"/>
    </row>
    <row r="113" spans="2:28" s="15" customFormat="1" ht="12.75" customHeight="1" x14ac:dyDescent="0.2">
      <c r="B113" s="32"/>
      <c r="C113" s="44"/>
      <c r="D113" s="45"/>
      <c r="E113" s="113"/>
      <c r="F113" s="147"/>
      <c r="G113" s="84"/>
      <c r="H113" s="84"/>
      <c r="I113" s="84"/>
      <c r="J113" s="127"/>
      <c r="K113" s="121"/>
      <c r="L113" s="46" t="s">
        <v>25</v>
      </c>
      <c r="M113" s="46"/>
      <c r="N113" s="46"/>
      <c r="O113" s="46"/>
      <c r="P113" s="46"/>
      <c r="Q113" s="152">
        <f>SUM(Q95:Q111)</f>
        <v>0</v>
      </c>
      <c r="R113" s="27"/>
      <c r="S113" s="71"/>
      <c r="T113" s="71"/>
      <c r="X113" s="16"/>
    </row>
    <row r="114" spans="2:28" ht="14.25" customHeight="1" thickBot="1" x14ac:dyDescent="0.25">
      <c r="B114" s="33"/>
      <c r="C114" s="28"/>
      <c r="D114" s="28"/>
      <c r="E114" s="28"/>
      <c r="F114" s="28"/>
      <c r="G114" s="28"/>
      <c r="H114" s="28"/>
      <c r="I114" s="28"/>
      <c r="J114" s="28"/>
      <c r="K114" s="63"/>
      <c r="L114" s="64"/>
      <c r="M114" s="64"/>
      <c r="N114" s="64"/>
      <c r="O114" s="64"/>
      <c r="P114" s="64"/>
      <c r="Q114" s="64"/>
      <c r="R114" s="142"/>
      <c r="S114" s="71"/>
      <c r="T114" s="71"/>
      <c r="U114" s="55"/>
      <c r="Z114" s="6"/>
      <c r="AB114" s="2"/>
    </row>
    <row r="115" spans="2:28" x14ac:dyDescent="0.2">
      <c r="C115" s="87"/>
      <c r="D115" s="131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U115" s="5"/>
    </row>
    <row r="116" spans="2:28" ht="13.5" thickBot="1" x14ac:dyDescent="0.25">
      <c r="B116" s="15"/>
      <c r="C116" s="87"/>
      <c r="D116" s="131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S116" s="2"/>
    </row>
    <row r="117" spans="2:28" s="15" customFormat="1" ht="15" customHeight="1" x14ac:dyDescent="0.2">
      <c r="B117" s="18"/>
      <c r="C117" s="65"/>
      <c r="D117" s="66"/>
      <c r="E117" s="118"/>
      <c r="F117" s="150"/>
      <c r="G117" s="119"/>
      <c r="H117" s="119"/>
      <c r="I117" s="119"/>
      <c r="J117" s="130"/>
      <c r="K117" s="124"/>
      <c r="L117" s="124"/>
      <c r="M117" s="124"/>
      <c r="N117" s="124"/>
      <c r="O117" s="124"/>
      <c r="P117" s="124"/>
      <c r="Q117" s="124"/>
      <c r="R117" s="125"/>
      <c r="S117" s="71"/>
      <c r="T117" s="71"/>
      <c r="X117" s="16"/>
    </row>
    <row r="118" spans="2:28" s="15" customFormat="1" ht="14.25" x14ac:dyDescent="0.2">
      <c r="B118" s="32"/>
      <c r="C118" s="50" t="s">
        <v>97</v>
      </c>
      <c r="D118" s="45"/>
      <c r="E118" s="113"/>
      <c r="F118" s="147"/>
      <c r="G118" s="84"/>
      <c r="H118" s="84"/>
      <c r="I118" s="84"/>
      <c r="J118" s="127"/>
      <c r="K118" s="121"/>
      <c r="L118" s="121"/>
      <c r="M118" s="121"/>
      <c r="N118" s="121"/>
      <c r="O118" s="121"/>
      <c r="P118" s="121"/>
      <c r="Q118" s="121"/>
      <c r="R118" s="27"/>
      <c r="S118" s="71"/>
      <c r="T118" s="71"/>
      <c r="U118" s="57"/>
      <c r="V118" s="141"/>
      <c r="AB118" s="16"/>
    </row>
    <row r="119" spans="2:28" s="12" customFormat="1" ht="38.25" x14ac:dyDescent="0.2">
      <c r="B119" s="53"/>
      <c r="C119" s="95" t="s">
        <v>1</v>
      </c>
      <c r="D119" s="91"/>
      <c r="E119" s="92" t="s">
        <v>29</v>
      </c>
      <c r="F119" s="91" t="s">
        <v>21</v>
      </c>
      <c r="G119" s="91" t="s">
        <v>113</v>
      </c>
      <c r="H119" s="165" t="s">
        <v>19</v>
      </c>
      <c r="I119" s="24"/>
      <c r="J119" s="24"/>
      <c r="K119" s="24"/>
      <c r="L119" s="24"/>
      <c r="M119" s="24"/>
      <c r="N119" s="24"/>
      <c r="O119" s="24"/>
      <c r="P119" s="24"/>
      <c r="Q119" s="186" t="s">
        <v>14</v>
      </c>
      <c r="R119" s="27"/>
      <c r="S119" s="71"/>
      <c r="T119" s="71"/>
      <c r="U119" s="54"/>
      <c r="Z119" s="6"/>
    </row>
    <row r="120" spans="2:28" ht="15" x14ac:dyDescent="0.25">
      <c r="B120" s="32"/>
      <c r="C120" s="220" t="s">
        <v>86</v>
      </c>
      <c r="D120" s="221"/>
      <c r="E120" s="168" t="s">
        <v>110</v>
      </c>
      <c r="F120" s="151" t="s">
        <v>20</v>
      </c>
      <c r="G120" s="197">
        <v>300</v>
      </c>
      <c r="H120" s="198">
        <f t="shared" ref="H120:H125" si="12">(J120*$G$24)+(K120*$G$25)+(L120*$G$26)</f>
        <v>0</v>
      </c>
      <c r="I120" s="181"/>
      <c r="J120" s="181"/>
      <c r="K120" s="181"/>
      <c r="L120" s="181"/>
      <c r="M120" s="181"/>
      <c r="N120" s="181"/>
      <c r="O120" s="181"/>
      <c r="P120" s="181"/>
      <c r="Q120" s="144">
        <f t="shared" ref="Q120:Q125" si="13">H120*G120</f>
        <v>0</v>
      </c>
      <c r="R120" s="183"/>
      <c r="S120" s="71"/>
      <c r="T120" s="71"/>
      <c r="U120" s="55"/>
      <c r="Z120" s="6"/>
      <c r="AB120" s="2"/>
    </row>
    <row r="121" spans="2:28" ht="15" x14ac:dyDescent="0.25">
      <c r="B121" s="32"/>
      <c r="C121" s="222"/>
      <c r="D121" s="223"/>
      <c r="E121" s="168" t="s">
        <v>111</v>
      </c>
      <c r="F121" s="151" t="s">
        <v>20</v>
      </c>
      <c r="G121" s="197">
        <v>300</v>
      </c>
      <c r="H121" s="198">
        <f>(J121*$G$24)+(K121*$G$25)+(L121*$G$26)</f>
        <v>0</v>
      </c>
      <c r="I121" s="24"/>
      <c r="J121" s="24"/>
      <c r="K121" s="24"/>
      <c r="L121" s="24"/>
      <c r="M121" s="24"/>
      <c r="N121" s="24"/>
      <c r="O121" s="24"/>
      <c r="P121" s="24"/>
      <c r="Q121" s="144">
        <f t="shared" si="13"/>
        <v>0</v>
      </c>
      <c r="R121" s="27"/>
      <c r="S121" s="71"/>
      <c r="T121" s="71"/>
      <c r="U121" s="55"/>
      <c r="Z121" s="6"/>
      <c r="AB121" s="2"/>
    </row>
    <row r="122" spans="2:28" ht="15" x14ac:dyDescent="0.25">
      <c r="B122" s="32"/>
      <c r="C122" s="217" t="s">
        <v>90</v>
      </c>
      <c r="D122" s="217"/>
      <c r="E122" s="168" t="s">
        <v>91</v>
      </c>
      <c r="F122" s="151" t="s">
        <v>20</v>
      </c>
      <c r="G122" s="197">
        <v>300</v>
      </c>
      <c r="H122" s="198">
        <f t="shared" si="12"/>
        <v>0</v>
      </c>
      <c r="I122" s="24"/>
      <c r="J122" s="24"/>
      <c r="K122" s="24"/>
      <c r="L122" s="24"/>
      <c r="M122" s="24"/>
      <c r="N122" s="24"/>
      <c r="O122" s="24"/>
      <c r="P122" s="24"/>
      <c r="Q122" s="144">
        <f t="shared" si="13"/>
        <v>0</v>
      </c>
      <c r="R122" s="27"/>
      <c r="S122" s="71"/>
      <c r="T122" s="71"/>
      <c r="U122" s="55"/>
      <c r="Z122" s="6"/>
      <c r="AB122" s="2"/>
    </row>
    <row r="123" spans="2:28" x14ac:dyDescent="0.2">
      <c r="B123" s="32"/>
      <c r="C123" s="224" t="s">
        <v>92</v>
      </c>
      <c r="D123" s="225"/>
      <c r="E123" s="197"/>
      <c r="F123" s="151" t="s">
        <v>22</v>
      </c>
      <c r="G123" s="197"/>
      <c r="H123" s="198">
        <f t="shared" si="12"/>
        <v>0</v>
      </c>
      <c r="I123" s="24"/>
      <c r="J123" s="24"/>
      <c r="K123" s="24"/>
      <c r="L123" s="24"/>
      <c r="M123" s="24"/>
      <c r="N123" s="24"/>
      <c r="O123" s="24"/>
      <c r="P123" s="24"/>
      <c r="Q123" s="144">
        <f t="shared" si="13"/>
        <v>0</v>
      </c>
      <c r="R123" s="27"/>
      <c r="S123" s="71"/>
      <c r="T123" s="71"/>
      <c r="U123" s="55"/>
      <c r="Z123" s="6"/>
      <c r="AB123" s="2"/>
    </row>
    <row r="124" spans="2:28" x14ac:dyDescent="0.2">
      <c r="B124" s="32"/>
      <c r="C124" s="224" t="s">
        <v>93</v>
      </c>
      <c r="D124" s="225"/>
      <c r="E124" s="197"/>
      <c r="F124" s="151" t="s">
        <v>22</v>
      </c>
      <c r="G124" s="197"/>
      <c r="H124" s="198">
        <f t="shared" si="12"/>
        <v>0</v>
      </c>
      <c r="I124" s="24"/>
      <c r="J124" s="24"/>
      <c r="K124" s="24"/>
      <c r="L124" s="24"/>
      <c r="M124" s="24"/>
      <c r="N124" s="24"/>
      <c r="O124" s="24"/>
      <c r="P124" s="24"/>
      <c r="Q124" s="144">
        <f t="shared" si="13"/>
        <v>0</v>
      </c>
      <c r="R124" s="27"/>
      <c r="S124" s="71"/>
      <c r="T124" s="71"/>
      <c r="U124" s="55"/>
      <c r="Z124" s="6"/>
      <c r="AB124" s="2"/>
    </row>
    <row r="125" spans="2:28" ht="12.75" customHeight="1" x14ac:dyDescent="0.2">
      <c r="B125" s="32"/>
      <c r="C125" s="218" t="s">
        <v>95</v>
      </c>
      <c r="D125" s="218"/>
      <c r="E125" s="197"/>
      <c r="F125" s="151" t="s">
        <v>96</v>
      </c>
      <c r="G125" s="197"/>
      <c r="H125" s="198">
        <f t="shared" si="12"/>
        <v>0</v>
      </c>
      <c r="I125" s="24"/>
      <c r="J125" s="24"/>
      <c r="K125" s="24"/>
      <c r="L125" s="24"/>
      <c r="M125" s="24"/>
      <c r="N125" s="24"/>
      <c r="O125" s="24"/>
      <c r="P125" s="24"/>
      <c r="Q125" s="144">
        <f t="shared" si="13"/>
        <v>0</v>
      </c>
      <c r="R125" s="27"/>
      <c r="S125" s="71"/>
      <c r="T125" s="71"/>
      <c r="U125" s="55"/>
      <c r="Z125" s="6"/>
      <c r="AB125" s="2"/>
    </row>
    <row r="126" spans="2:28" ht="14.25" customHeight="1" x14ac:dyDescent="0.2">
      <c r="B126" s="32"/>
      <c r="C126" s="58"/>
      <c r="D126" s="52"/>
      <c r="E126" s="59"/>
      <c r="F126" s="59"/>
      <c r="G126" s="84" t="s">
        <v>12</v>
      </c>
      <c r="H126" s="182">
        <f>SUM(H120:H125)</f>
        <v>0</v>
      </c>
      <c r="I126" s="84"/>
      <c r="J126" s="84"/>
      <c r="K126" s="84"/>
      <c r="L126" s="84"/>
      <c r="M126" s="84"/>
      <c r="N126" s="84"/>
      <c r="O126" s="84"/>
      <c r="P126" s="84"/>
      <c r="Q126" s="60"/>
      <c r="R126" s="27"/>
      <c r="S126" s="71"/>
      <c r="T126" s="71"/>
      <c r="U126" s="55"/>
      <c r="Z126" s="6"/>
      <c r="AB126" s="2"/>
    </row>
    <row r="127" spans="2:28" ht="14.25" customHeight="1" x14ac:dyDescent="0.2">
      <c r="B127" s="32"/>
      <c r="C127" s="61"/>
      <c r="D127" s="61"/>
      <c r="E127" s="24"/>
      <c r="F127" s="61"/>
      <c r="G127" s="61"/>
      <c r="H127" s="60"/>
      <c r="I127" s="84"/>
      <c r="J127" s="61"/>
      <c r="K127" s="62"/>
      <c r="L127" s="46" t="s">
        <v>98</v>
      </c>
      <c r="M127" s="46"/>
      <c r="N127" s="46"/>
      <c r="O127" s="46"/>
      <c r="P127" s="46"/>
      <c r="Q127" s="83">
        <f>SUM(Q120:Q125)</f>
        <v>0</v>
      </c>
      <c r="R127" s="27"/>
      <c r="S127" s="71"/>
      <c r="T127" s="71"/>
      <c r="U127" s="55"/>
      <c r="Z127" s="6"/>
      <c r="AB127" s="2"/>
    </row>
    <row r="128" spans="2:28" ht="14.25" customHeight="1" thickBot="1" x14ac:dyDescent="0.25">
      <c r="B128" s="33"/>
      <c r="C128" s="28"/>
      <c r="D128" s="28"/>
      <c r="E128" s="28"/>
      <c r="F128" s="28"/>
      <c r="G128" s="28"/>
      <c r="H128" s="28"/>
      <c r="I128" s="28"/>
      <c r="J128" s="28"/>
      <c r="K128" s="63"/>
      <c r="L128" s="64"/>
      <c r="M128" s="64"/>
      <c r="N128" s="64"/>
      <c r="O128" s="64"/>
      <c r="P128" s="64"/>
      <c r="Q128" s="64"/>
      <c r="R128" s="142"/>
      <c r="S128" s="71"/>
      <c r="T128" s="71"/>
      <c r="U128" s="55"/>
      <c r="Z128" s="6"/>
      <c r="AB128" s="2"/>
    </row>
  </sheetData>
  <sheetProtection algorithmName="SHA-512" hashValue="QnMz1zKP0IMkdKQJtvG/4nZ9WFCaD/zTTuHdquLgZtzaCdc1KGuLCKYKaYaaigyzC93VEvg1uSp8pEUpud7Zgw==" saltValue="aZTb9ILIWGcYrIwyNWEU4g==" spinCount="100000" sheet="1" objects="1" scenarios="1" selectLockedCells="1"/>
  <mergeCells count="26">
    <mergeCell ref="C125:D125"/>
    <mergeCell ref="C120:D121"/>
    <mergeCell ref="C122:D122"/>
    <mergeCell ref="C123:D123"/>
    <mergeCell ref="C124:D124"/>
    <mergeCell ref="P24:P26"/>
    <mergeCell ref="D96:D102"/>
    <mergeCell ref="D104:D108"/>
    <mergeCell ref="C110:D111"/>
    <mergeCell ref="O24:O26"/>
    <mergeCell ref="D40:D49"/>
    <mergeCell ref="D51:D58"/>
    <mergeCell ref="C66:D67"/>
    <mergeCell ref="C68:D70"/>
    <mergeCell ref="C71:D71"/>
    <mergeCell ref="C72:D72"/>
    <mergeCell ref="C73:D73"/>
    <mergeCell ref="C74:D74"/>
    <mergeCell ref="O28:O29"/>
    <mergeCell ref="P28:P29"/>
    <mergeCell ref="C23:D23"/>
    <mergeCell ref="M24:M26"/>
    <mergeCell ref="N24:N26"/>
    <mergeCell ref="E23:F23"/>
    <mergeCell ref="D37:D39"/>
    <mergeCell ref="L24:L26"/>
  </mergeCells>
  <phoneticPr fontId="25" type="noConversion"/>
  <conditionalFormatting sqref="J37:J38">
    <cfRule type="cellIs" dxfId="0" priority="2" stopIfTrue="1" operator="lessThan">
      <formula>$J$37</formula>
    </cfRule>
  </conditionalFormatting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Staat van Tarieven en Prijzen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Hakobian, Grigor (WVL)</dc:creator>
  <cp:lastModifiedBy>Hakobian, Grigor (RWS WVL)</cp:lastModifiedBy>
  <dcterms:created xsi:type="dcterms:W3CDTF">2020-04-22T13:44:11Z</dcterms:created>
  <dcterms:modified xsi:type="dcterms:W3CDTF">2026-10-26T15:01:45Z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Raming Vogelmodellen v4.xlsx</vt:lpwstr>
  </property>
</Properties>
</file>