
<file path=[Content_Types].xml><?xml version="1.0" encoding="utf-8"?>
<Types xmlns="http://schemas.openxmlformats.org/package/2006/content-types">
  <Default Extension="bin" ContentType="application/vnd.openxmlformats-officedocument.spreadsheetml.printerSettings"/>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I:\Inkoop en Aanbesteding\4 AANBESTEDINGEN\2025 Aanbestedingen\SWF 25107 producten voor catering en bedrijfsrestaurant\3. Nota van inlichtingen\"/>
    </mc:Choice>
  </mc:AlternateContent>
  <xr:revisionPtr revIDLastSave="0" documentId="13_ncr:1_{EEAC46B1-71DF-4798-BE61-A45A8EE31A99}" xr6:coauthVersionLast="47" xr6:coauthVersionMax="47" xr10:uidLastSave="{00000000-0000-0000-0000-000000000000}"/>
  <workbookProtection workbookAlgorithmName="SHA-512" workbookHashValue="8wa62XIda+GMi0IaCJNijNfDjypq+lUbGFYWxCuVE6kNSxJFIjBWyI5hgbMJQKF8POt+BH86upZMdk9+XxDyqg==" workbookSaltValue="dbViZfks53PAEYxZobj1yw==" workbookSpinCount="100000" lockStructure="1"/>
  <bookViews>
    <workbookView xWindow="-38520" yWindow="-120" windowWidth="38640" windowHeight="21240" activeTab="1" xr2:uid="{00000000-000D-0000-FFFF-FFFF00000000}"/>
  </bookViews>
  <sheets>
    <sheet name="Productgroepen" sheetId="9" r:id="rId1"/>
    <sheet name="Inschrijvingsoverzicht" sheetId="10" r:id="rId2"/>
    <sheet name="Kernassortiment SWF" sheetId="3" r:id="rId3"/>
    <sheet name="Randassortiment SWF" sheetId="4" r:id="rId4"/>
  </sheets>
  <definedNames>
    <definedName name="_xlnm._FilterDatabase" localSheetId="2" hidden="1">'Kernassortiment SWF'!$B$2:$M$6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16" i="10" l="1"/>
  <c r="H42" i="10" l="1"/>
  <c r="B202" i="3"/>
  <c r="L202" i="3"/>
  <c r="N202" i="3"/>
  <c r="B203" i="3"/>
  <c r="L203" i="3"/>
  <c r="N203" i="3"/>
  <c r="B204" i="3"/>
  <c r="L204" i="3"/>
  <c r="N204" i="3"/>
  <c r="B205" i="3"/>
  <c r="L205" i="3"/>
  <c r="N205" i="3"/>
  <c r="B13" i="3"/>
  <c r="L13" i="3"/>
  <c r="N13" i="3"/>
  <c r="B12" i="3"/>
  <c r="L12" i="3"/>
  <c r="N12" i="3"/>
  <c r="L8" i="3" l="1"/>
  <c r="L9" i="3"/>
  <c r="L10" i="3"/>
  <c r="L11" i="3"/>
  <c r="L14" i="3"/>
  <c r="L15" i="3"/>
  <c r="L16" i="3"/>
  <c r="L17" i="3"/>
  <c r="L18" i="3"/>
  <c r="L19" i="3"/>
  <c r="L20" i="3"/>
  <c r="L21" i="3"/>
  <c r="L22" i="3"/>
  <c r="L23" i="3"/>
  <c r="L24" i="3"/>
  <c r="L25" i="3"/>
  <c r="L26" i="3"/>
  <c r="L27" i="3"/>
  <c r="L28" i="3"/>
  <c r="L29" i="3"/>
  <c r="L30" i="3"/>
  <c r="L31" i="3"/>
  <c r="L32" i="3"/>
  <c r="L33" i="3"/>
  <c r="L34" i="3"/>
  <c r="L35" i="3"/>
  <c r="L36" i="3"/>
  <c r="L37" i="3"/>
  <c r="L38" i="3"/>
  <c r="L39" i="3"/>
  <c r="L40" i="3"/>
  <c r="L41" i="3"/>
  <c r="L42" i="3"/>
  <c r="L43" i="3"/>
  <c r="L44" i="3"/>
  <c r="L45" i="3"/>
  <c r="L46" i="3"/>
  <c r="L47" i="3"/>
  <c r="L48" i="3"/>
  <c r="L49" i="3"/>
  <c r="L50" i="3"/>
  <c r="L51" i="3"/>
  <c r="L52" i="3"/>
  <c r="L53" i="3"/>
  <c r="L54" i="3"/>
  <c r="L55" i="3"/>
  <c r="L56" i="3"/>
  <c r="L57" i="3"/>
  <c r="L58" i="3"/>
  <c r="L59" i="3"/>
  <c r="L60" i="3"/>
  <c r="L61" i="3"/>
  <c r="L62" i="3"/>
  <c r="L63" i="3"/>
  <c r="L64" i="3"/>
  <c r="L65" i="3"/>
  <c r="L66" i="3"/>
  <c r="L67" i="3"/>
  <c r="L68" i="3"/>
  <c r="L69" i="3"/>
  <c r="L70" i="3"/>
  <c r="L71" i="3"/>
  <c r="L72" i="3"/>
  <c r="L73" i="3"/>
  <c r="L74" i="3"/>
  <c r="L85" i="3"/>
  <c r="L76" i="3"/>
  <c r="L77" i="3"/>
  <c r="L78" i="3"/>
  <c r="L79" i="3"/>
  <c r="L80" i="3"/>
  <c r="L81" i="3"/>
  <c r="L75" i="3"/>
  <c r="L82" i="3"/>
  <c r="L83" i="3"/>
  <c r="L84" i="3"/>
  <c r="L86" i="3"/>
  <c r="L124" i="3"/>
  <c r="L87" i="3"/>
  <c r="L88" i="3"/>
  <c r="L89" i="3"/>
  <c r="L90" i="3"/>
  <c r="L91" i="3"/>
  <c r="L122" i="3"/>
  <c r="L92" i="3"/>
  <c r="L93" i="3"/>
  <c r="L94" i="3"/>
  <c r="L95" i="3"/>
  <c r="L96" i="3"/>
  <c r="L97" i="3"/>
  <c r="L98" i="3"/>
  <c r="L99" i="3"/>
  <c r="L100" i="3"/>
  <c r="L101" i="3"/>
  <c r="L102" i="3"/>
  <c r="L103" i="3"/>
  <c r="L104" i="3"/>
  <c r="L105" i="3"/>
  <c r="L106" i="3"/>
  <c r="L107" i="3"/>
  <c r="L108" i="3"/>
  <c r="L109" i="3"/>
  <c r="L110" i="3"/>
  <c r="L111" i="3"/>
  <c r="L123" i="3"/>
  <c r="L112" i="3"/>
  <c r="L113" i="3"/>
  <c r="L114" i="3"/>
  <c r="L115" i="3"/>
  <c r="L116" i="3"/>
  <c r="L117" i="3"/>
  <c r="L118" i="3"/>
  <c r="L119" i="3"/>
  <c r="L120" i="3"/>
  <c r="L121" i="3"/>
  <c r="L126" i="3"/>
  <c r="L127" i="3"/>
  <c r="L128" i="3"/>
  <c r="L129" i="3"/>
  <c r="L130" i="3"/>
  <c r="L131" i="3"/>
  <c r="L132" i="3"/>
  <c r="L133" i="3"/>
  <c r="L134" i="3"/>
  <c r="L135" i="3"/>
  <c r="L125" i="3"/>
  <c r="L136" i="3"/>
  <c r="L137" i="3"/>
  <c r="L138" i="3"/>
  <c r="L139" i="3"/>
  <c r="L140" i="3"/>
  <c r="L141" i="3"/>
  <c r="L142" i="3"/>
  <c r="L143" i="3"/>
  <c r="L144" i="3"/>
  <c r="L145" i="3"/>
  <c r="L146" i="3"/>
  <c r="L151" i="3"/>
  <c r="L147" i="3"/>
  <c r="L148" i="3"/>
  <c r="L149" i="3"/>
  <c r="L150" i="3"/>
  <c r="L152" i="3"/>
  <c r="L165" i="3"/>
  <c r="L153" i="3"/>
  <c r="L154" i="3"/>
  <c r="L155" i="3"/>
  <c r="L156" i="3"/>
  <c r="L157" i="3"/>
  <c r="L158" i="3"/>
  <c r="L159" i="3"/>
  <c r="L160" i="3"/>
  <c r="L161" i="3"/>
  <c r="L162" i="3"/>
  <c r="L163" i="3"/>
  <c r="L164" i="3"/>
  <c r="L166" i="3"/>
  <c r="L168" i="3"/>
  <c r="L167" i="3"/>
  <c r="L174" i="3"/>
  <c r="L175" i="3"/>
  <c r="L191" i="3"/>
  <c r="L176" i="3"/>
  <c r="L169" i="3"/>
  <c r="L170" i="3"/>
  <c r="L192" i="3"/>
  <c r="L179" i="3"/>
  <c r="L198" i="3"/>
  <c r="L178" i="3"/>
  <c r="L180" i="3"/>
  <c r="L181" i="3"/>
  <c r="L199" i="3"/>
  <c r="L177" i="3"/>
  <c r="L182" i="3"/>
  <c r="L183" i="3"/>
  <c r="L184" i="3"/>
  <c r="L185" i="3"/>
  <c r="L186" i="3"/>
  <c r="L187" i="3"/>
  <c r="L188" i="3"/>
  <c r="L189" i="3"/>
  <c r="L190" i="3"/>
  <c r="L171" i="3"/>
  <c r="L172" i="3"/>
  <c r="L193" i="3"/>
  <c r="L194" i="3"/>
  <c r="L195" i="3"/>
  <c r="L196" i="3"/>
  <c r="L197" i="3"/>
  <c r="L173" i="3"/>
  <c r="L201" i="3"/>
  <c r="L206" i="3"/>
  <c r="L211" i="3"/>
  <c r="L207" i="3"/>
  <c r="L208" i="3"/>
  <c r="L209" i="3"/>
  <c r="L210" i="3"/>
  <c r="L225" i="3"/>
  <c r="L212" i="3"/>
  <c r="L213" i="3"/>
  <c r="L214" i="3"/>
  <c r="L215" i="3"/>
  <c r="L216" i="3"/>
  <c r="L217" i="3"/>
  <c r="L218" i="3"/>
  <c r="L219" i="3"/>
  <c r="L220" i="3"/>
  <c r="L221" i="3"/>
  <c r="L222" i="3"/>
  <c r="L223" i="3"/>
  <c r="L224" i="3"/>
  <c r="L200" i="3"/>
  <c r="L226" i="3"/>
  <c r="L227" i="3"/>
  <c r="L228" i="3"/>
  <c r="L229" i="3"/>
  <c r="L230" i="3"/>
  <c r="L231" i="3"/>
  <c r="L232" i="3"/>
  <c r="L233" i="3"/>
  <c r="B71" i="3"/>
  <c r="B70" i="3"/>
  <c r="B69" i="3"/>
  <c r="B68" i="3"/>
  <c r="B67" i="3"/>
  <c r="B66" i="3"/>
  <c r="B65" i="3"/>
  <c r="B64" i="3"/>
  <c r="B63" i="3"/>
  <c r="B62" i="3"/>
  <c r="B61" i="3"/>
  <c r="B60" i="3"/>
  <c r="B143" i="3"/>
  <c r="B142" i="3"/>
  <c r="B141" i="3"/>
  <c r="B140" i="3"/>
  <c r="B139" i="3"/>
  <c r="B138" i="3"/>
  <c r="B137" i="3"/>
  <c r="B136" i="3"/>
  <c r="B125" i="3"/>
  <c r="B135" i="3"/>
  <c r="B134" i="3"/>
  <c r="B133" i="3"/>
  <c r="B132" i="3"/>
  <c r="B131" i="3"/>
  <c r="B130" i="3"/>
  <c r="B129" i="3"/>
  <c r="B128" i="3"/>
  <c r="B127" i="3"/>
  <c r="B126" i="3"/>
  <c r="B150" i="3"/>
  <c r="B149" i="3"/>
  <c r="B148" i="3"/>
  <c r="B147" i="3"/>
  <c r="B151" i="3"/>
  <c r="B146" i="3"/>
  <c r="B145" i="3"/>
  <c r="B144" i="3"/>
  <c r="B233" i="3"/>
  <c r="B232" i="3"/>
  <c r="B231" i="3"/>
  <c r="B230" i="3"/>
  <c r="B229" i="3"/>
  <c r="B228" i="3"/>
  <c r="B227" i="3"/>
  <c r="B226" i="3"/>
  <c r="B200" i="3"/>
  <c r="B224" i="3"/>
  <c r="B223" i="3"/>
  <c r="B222" i="3"/>
  <c r="B221" i="3"/>
  <c r="B220" i="3"/>
  <c r="B219" i="3"/>
  <c r="B218" i="3"/>
  <c r="B217" i="3"/>
  <c r="B216" i="3"/>
  <c r="B215" i="3"/>
  <c r="B214" i="3"/>
  <c r="B213" i="3"/>
  <c r="B212" i="3"/>
  <c r="B225" i="3"/>
  <c r="B210" i="3"/>
  <c r="B209" i="3"/>
  <c r="B208" i="3"/>
  <c r="B207" i="3"/>
  <c r="B211" i="3"/>
  <c r="B206" i="3"/>
  <c r="B201" i="3"/>
  <c r="B173" i="3"/>
  <c r="B197" i="3"/>
  <c r="B196" i="3"/>
  <c r="B195" i="3"/>
  <c r="B194" i="3"/>
  <c r="B193" i="3"/>
  <c r="B172" i="3"/>
  <c r="B171" i="3"/>
  <c r="B190" i="3"/>
  <c r="B189" i="3"/>
  <c r="B188" i="3"/>
  <c r="B187" i="3"/>
  <c r="B186" i="3"/>
  <c r="B185" i="3"/>
  <c r="B184" i="3"/>
  <c r="B183" i="3"/>
  <c r="B182" i="3"/>
  <c r="B177" i="3"/>
  <c r="B199" i="3"/>
  <c r="B181" i="3"/>
  <c r="B180" i="3"/>
  <c r="B178" i="3"/>
  <c r="B198" i="3"/>
  <c r="B179" i="3"/>
  <c r="B192" i="3"/>
  <c r="B170" i="3"/>
  <c r="B169" i="3"/>
  <c r="B176" i="3"/>
  <c r="B191" i="3"/>
  <c r="B175" i="3"/>
  <c r="B174" i="3"/>
  <c r="B25" i="3"/>
  <c r="B24" i="3"/>
  <c r="B23" i="3"/>
  <c r="B22" i="3"/>
  <c r="B21" i="3"/>
  <c r="B20" i="3"/>
  <c r="B19" i="3"/>
  <c r="B18" i="3"/>
  <c r="B17" i="3"/>
  <c r="B16" i="3"/>
  <c r="B15" i="3"/>
  <c r="B14" i="3"/>
  <c r="B11" i="3"/>
  <c r="B10" i="3"/>
  <c r="B9" i="3"/>
  <c r="B8" i="3"/>
  <c r="B59" i="3"/>
  <c r="B58" i="3"/>
  <c r="B57" i="3"/>
  <c r="B56" i="3"/>
  <c r="B55" i="3"/>
  <c r="B54" i="3"/>
  <c r="B53" i="3"/>
  <c r="B84" i="3"/>
  <c r="B83" i="3"/>
  <c r="B82" i="3"/>
  <c r="B75" i="3"/>
  <c r="B81" i="3"/>
  <c r="B80" i="3"/>
  <c r="B79" i="3"/>
  <c r="B78" i="3"/>
  <c r="B77" i="3"/>
  <c r="B76" i="3"/>
  <c r="B85" i="3"/>
  <c r="B74" i="3"/>
  <c r="B73" i="3"/>
  <c r="B72" i="3"/>
  <c r="B121" i="3"/>
  <c r="B120" i="3"/>
  <c r="B119" i="3"/>
  <c r="B118" i="3"/>
  <c r="B117" i="3"/>
  <c r="B116" i="3"/>
  <c r="B115" i="3"/>
  <c r="B114" i="3"/>
  <c r="B113" i="3"/>
  <c r="B112" i="3"/>
  <c r="B123" i="3"/>
  <c r="B111" i="3"/>
  <c r="B110" i="3"/>
  <c r="B109" i="3"/>
  <c r="B108" i="3"/>
  <c r="B107" i="3"/>
  <c r="B106" i="3"/>
  <c r="B105" i="3"/>
  <c r="B104" i="3"/>
  <c r="B103" i="3"/>
  <c r="B102" i="3"/>
  <c r="B101" i="3"/>
  <c r="B100" i="3"/>
  <c r="B99" i="3"/>
  <c r="B98" i="3"/>
  <c r="B97" i="3"/>
  <c r="B96" i="3"/>
  <c r="B95" i="3"/>
  <c r="B94" i="3"/>
  <c r="B93" i="3"/>
  <c r="B92" i="3"/>
  <c r="B122" i="3"/>
  <c r="B91" i="3"/>
  <c r="B90" i="3"/>
  <c r="B89" i="3"/>
  <c r="B88" i="3"/>
  <c r="B87" i="3"/>
  <c r="B124" i="3"/>
  <c r="B86" i="3"/>
  <c r="B167" i="3"/>
  <c r="B168" i="3"/>
  <c r="B166" i="3"/>
  <c r="B164" i="3"/>
  <c r="B163" i="3"/>
  <c r="B162" i="3"/>
  <c r="B161" i="3"/>
  <c r="B160" i="3"/>
  <c r="B159" i="3"/>
  <c r="B158" i="3"/>
  <c r="B157" i="3"/>
  <c r="B156" i="3"/>
  <c r="B155" i="3"/>
  <c r="B154" i="3"/>
  <c r="B153" i="3"/>
  <c r="B165" i="3"/>
  <c r="B152" i="3"/>
  <c r="B48" i="3"/>
  <c r="B47" i="3"/>
  <c r="B46" i="3"/>
  <c r="B45" i="3"/>
  <c r="B44" i="3"/>
  <c r="B43" i="3"/>
  <c r="B42" i="3"/>
  <c r="B41" i="3"/>
  <c r="B40" i="3"/>
  <c r="B39" i="3"/>
  <c r="B38" i="3"/>
  <c r="B37" i="3"/>
  <c r="B36" i="3"/>
  <c r="B35" i="3"/>
  <c r="B34" i="3"/>
  <c r="B33" i="3"/>
  <c r="B32" i="3"/>
  <c r="B31" i="3"/>
  <c r="B30" i="3"/>
  <c r="B29" i="3"/>
  <c r="B28" i="3"/>
  <c r="B27" i="3"/>
  <c r="B26" i="3"/>
  <c r="B52" i="3"/>
  <c r="B51" i="3"/>
  <c r="B50" i="3"/>
  <c r="B49" i="3"/>
  <c r="N52" i="3"/>
  <c r="N51" i="3"/>
  <c r="N221" i="3"/>
  <c r="N214" i="3"/>
  <c r="N69" i="3"/>
  <c r="N56" i="3"/>
  <c r="N45" i="3"/>
  <c r="N18" i="3"/>
  <c r="F18" i="4"/>
  <c r="F17" i="4"/>
  <c r="F16" i="4"/>
  <c r="F15" i="4"/>
  <c r="F14" i="4"/>
  <c r="F13" i="4"/>
  <c r="F12" i="4"/>
  <c r="F11" i="4"/>
  <c r="F10" i="4"/>
  <c r="F9" i="4"/>
  <c r="F8" i="4"/>
  <c r="F7" i="4"/>
  <c r="N233" i="3"/>
  <c r="N232" i="3"/>
  <c r="N231" i="3"/>
  <c r="N230" i="3"/>
  <c r="N229" i="3"/>
  <c r="N228" i="3"/>
  <c r="N227" i="3"/>
  <c r="N226" i="3"/>
  <c r="N200" i="3"/>
  <c r="N224" i="3"/>
  <c r="N223" i="3"/>
  <c r="N222" i="3"/>
  <c r="N220" i="3"/>
  <c r="N219" i="3"/>
  <c r="N218" i="3"/>
  <c r="N22" i="3"/>
  <c r="N21" i="3"/>
  <c r="N217" i="3"/>
  <c r="N216" i="3"/>
  <c r="N215" i="3"/>
  <c r="N213" i="3"/>
  <c r="N212" i="3"/>
  <c r="N225" i="3"/>
  <c r="N210" i="3"/>
  <c r="N209" i="3"/>
  <c r="N208" i="3"/>
  <c r="N207" i="3"/>
  <c r="N211" i="3"/>
  <c r="N206" i="3"/>
  <c r="N201" i="3"/>
  <c r="N25" i="3"/>
  <c r="N173" i="3"/>
  <c r="N197" i="3"/>
  <c r="N196" i="3"/>
  <c r="N195" i="3"/>
  <c r="N194" i="3"/>
  <c r="N193" i="3"/>
  <c r="N23" i="3"/>
  <c r="N90" i="3"/>
  <c r="N172" i="3"/>
  <c r="N171" i="3"/>
  <c r="N163" i="3"/>
  <c r="N190" i="3"/>
  <c r="N161" i="3"/>
  <c r="N189" i="3"/>
  <c r="N188" i="3"/>
  <c r="N162" i="3"/>
  <c r="N121" i="3"/>
  <c r="N187" i="3"/>
  <c r="N186" i="3"/>
  <c r="N48" i="3"/>
  <c r="N143" i="3"/>
  <c r="N167" i="3"/>
  <c r="N89" i="3"/>
  <c r="N168" i="3"/>
  <c r="N120" i="3"/>
  <c r="N185" i="3"/>
  <c r="N184" i="3"/>
  <c r="N183" i="3"/>
  <c r="N160" i="3"/>
  <c r="N166" i="3"/>
  <c r="N182" i="3"/>
  <c r="N177" i="3"/>
  <c r="N124" i="3"/>
  <c r="N199" i="3"/>
  <c r="N181" i="3"/>
  <c r="N164" i="3"/>
  <c r="N180" i="3"/>
  <c r="N178" i="3"/>
  <c r="N150" i="3"/>
  <c r="N88" i="3"/>
  <c r="N87" i="3"/>
  <c r="N198" i="3"/>
  <c r="N192" i="3"/>
  <c r="N170" i="3"/>
  <c r="N169" i="3"/>
  <c r="N176" i="3"/>
  <c r="N159" i="3"/>
  <c r="N24" i="3"/>
  <c r="N191" i="3"/>
  <c r="N174" i="3"/>
  <c r="N158" i="3"/>
  <c r="N157" i="3"/>
  <c r="N156" i="3"/>
  <c r="N155" i="3"/>
  <c r="N154" i="3"/>
  <c r="N153" i="3"/>
  <c r="N149" i="3"/>
  <c r="N165" i="3"/>
  <c r="N142" i="3"/>
  <c r="N147" i="3"/>
  <c r="N151" i="3"/>
  <c r="N146" i="3"/>
  <c r="N59" i="3"/>
  <c r="N58" i="3"/>
  <c r="N57" i="3"/>
  <c r="N145" i="3"/>
  <c r="N144" i="3"/>
  <c r="N141" i="3"/>
  <c r="N140" i="3"/>
  <c r="N139" i="3"/>
  <c r="N138" i="3"/>
  <c r="N137" i="3"/>
  <c r="N136" i="3"/>
  <c r="N125" i="3"/>
  <c r="N135" i="3"/>
  <c r="N134" i="3"/>
  <c r="N133" i="3"/>
  <c r="N132" i="3"/>
  <c r="N131" i="3"/>
  <c r="N130" i="3"/>
  <c r="N129" i="3"/>
  <c r="N128" i="3"/>
  <c r="N127" i="3"/>
  <c r="N119" i="3"/>
  <c r="N118" i="3"/>
  <c r="N117" i="3"/>
  <c r="N116" i="3"/>
  <c r="N115" i="3"/>
  <c r="N114" i="3"/>
  <c r="N113" i="3"/>
  <c r="N112" i="3"/>
  <c r="N123" i="3"/>
  <c r="N111" i="3"/>
  <c r="N110" i="3"/>
  <c r="N109" i="3"/>
  <c r="N108" i="3"/>
  <c r="N107" i="3"/>
  <c r="N106" i="3"/>
  <c r="N105" i="3"/>
  <c r="N104" i="3"/>
  <c r="N103" i="3"/>
  <c r="N102" i="3"/>
  <c r="N152" i="3"/>
  <c r="N101" i="3"/>
  <c r="N100" i="3"/>
  <c r="N99" i="3"/>
  <c r="N98" i="3"/>
  <c r="N97" i="3"/>
  <c r="N96" i="3"/>
  <c r="N95" i="3"/>
  <c r="N94" i="3"/>
  <c r="N93" i="3"/>
  <c r="N92" i="3"/>
  <c r="N122" i="3"/>
  <c r="N77" i="3"/>
  <c r="N148" i="3"/>
  <c r="N84" i="3"/>
  <c r="N83" i="3"/>
  <c r="N82" i="3"/>
  <c r="N75" i="3"/>
  <c r="N81" i="3"/>
  <c r="N126" i="3"/>
  <c r="N91" i="3"/>
  <c r="N80" i="3"/>
  <c r="N79" i="3"/>
  <c r="N78" i="3"/>
  <c r="N76" i="3"/>
  <c r="N85" i="3"/>
  <c r="N74" i="3"/>
  <c r="N73" i="3"/>
  <c r="N72" i="3"/>
  <c r="N71" i="3"/>
  <c r="N70" i="3"/>
  <c r="N64" i="3"/>
  <c r="N68" i="3"/>
  <c r="N67" i="3"/>
  <c r="N175" i="3"/>
  <c r="N66" i="3"/>
  <c r="N65" i="3"/>
  <c r="N63" i="3"/>
  <c r="N62" i="3"/>
  <c r="N61" i="3"/>
  <c r="N60" i="3"/>
  <c r="N55" i="3"/>
  <c r="N54" i="3"/>
  <c r="N53" i="3"/>
  <c r="N50" i="3"/>
  <c r="N49" i="3"/>
  <c r="N47" i="3"/>
  <c r="N46" i="3"/>
  <c r="N86" i="3"/>
  <c r="N44" i="3"/>
  <c r="N43" i="3"/>
  <c r="N42" i="3"/>
  <c r="N41" i="3"/>
  <c r="N40" i="3"/>
  <c r="N39" i="3"/>
  <c r="N38" i="3"/>
  <c r="N37" i="3"/>
  <c r="N36" i="3"/>
  <c r="N35" i="3"/>
  <c r="N34" i="3"/>
  <c r="N33" i="3"/>
  <c r="N32" i="3"/>
  <c r="N31" i="3"/>
  <c r="N30" i="3"/>
  <c r="N29" i="3"/>
  <c r="N179" i="3"/>
  <c r="N28" i="3"/>
  <c r="N27" i="3"/>
  <c r="N26" i="3"/>
  <c r="N20" i="3"/>
  <c r="N19" i="3"/>
  <c r="N17" i="3"/>
  <c r="N16" i="3"/>
  <c r="N15" i="3"/>
  <c r="N14" i="3"/>
  <c r="N11" i="3"/>
  <c r="N10" i="3"/>
  <c r="N9" i="3"/>
  <c r="N8" i="3"/>
  <c r="D15" i="10" l="1"/>
  <c r="D11" i="10"/>
  <c r="D10" i="10"/>
  <c r="D7" i="10"/>
  <c r="D14" i="10"/>
  <c r="D9" i="10"/>
  <c r="D18" i="10"/>
  <c r="D17" i="10"/>
  <c r="D13" i="10"/>
  <c r="D12" i="10"/>
  <c r="D8" i="10"/>
  <c r="D20" i="10" l="1"/>
  <c r="J45" i="10"/>
  <c r="J36" i="10" s="1"/>
  <c r="E13" i="10" l="1"/>
  <c r="K36" i="10" s="1"/>
  <c r="F13" i="10"/>
  <c r="J31" i="10"/>
  <c r="J30" i="10"/>
  <c r="J37" i="10"/>
  <c r="J39" i="10"/>
  <c r="J33" i="10"/>
  <c r="J34" i="10"/>
  <c r="J40" i="10"/>
  <c r="J41" i="10"/>
  <c r="J38" i="10"/>
  <c r="J32" i="10"/>
  <c r="J35" i="10"/>
  <c r="G13" i="10" l="1"/>
  <c r="H13" i="10" s="1"/>
  <c r="E10" i="10"/>
  <c r="G10" i="10" s="1"/>
  <c r="F10" i="10"/>
  <c r="E18" i="10"/>
  <c r="K41" i="10" s="1"/>
  <c r="F18" i="10"/>
  <c r="E16" i="10"/>
  <c r="K39" i="10" s="1"/>
  <c r="F16" i="10"/>
  <c r="E8" i="10"/>
  <c r="K31" i="10" s="1"/>
  <c r="F8" i="10"/>
  <c r="E12" i="10"/>
  <c r="G12" i="10" s="1"/>
  <c r="F12" i="10"/>
  <c r="E17" i="10"/>
  <c r="G17" i="10" s="1"/>
  <c r="F17" i="10"/>
  <c r="E14" i="10"/>
  <c r="K37" i="10" s="1"/>
  <c r="F14" i="10"/>
  <c r="E15" i="10"/>
  <c r="G15" i="10" s="1"/>
  <c r="F15" i="10"/>
  <c r="E9" i="10"/>
  <c r="G9" i="10" s="1"/>
  <c r="F9" i="10"/>
  <c r="E11" i="10"/>
  <c r="K34" i="10" s="1"/>
  <c r="F11" i="10"/>
  <c r="E7" i="10"/>
  <c r="F7" i="10"/>
  <c r="G18" i="10"/>
  <c r="H18" i="10" s="1"/>
  <c r="K33" i="10"/>
  <c r="H9" i="10" l="1"/>
  <c r="G8" i="10"/>
  <c r="H8" i="10" s="1"/>
  <c r="H36" i="10"/>
  <c r="H12" i="10"/>
  <c r="F20" i="10"/>
  <c r="H10" i="10"/>
  <c r="H15" i="10"/>
  <c r="H17" i="10"/>
  <c r="H38" i="10"/>
  <c r="G7" i="10"/>
  <c r="E20" i="10"/>
  <c r="K35" i="10"/>
  <c r="G14" i="10"/>
  <c r="H14" i="10" s="1"/>
  <c r="K38" i="10"/>
  <c r="K40" i="10"/>
  <c r="K47" i="10"/>
  <c r="M24" i="10" s="1"/>
  <c r="K30" i="10"/>
  <c r="G11" i="10"/>
  <c r="H11" i="10" s="1"/>
  <c r="K32" i="10"/>
  <c r="G16" i="10"/>
  <c r="H16" i="10" s="1"/>
  <c r="H31" i="10"/>
  <c r="H37" i="10"/>
  <c r="H41" i="10"/>
  <c r="H40" i="10"/>
  <c r="H35" i="10"/>
  <c r="H33" i="10"/>
  <c r="H32" i="10"/>
  <c r="H39" i="10" l="1"/>
  <c r="H7" i="10"/>
  <c r="H22" i="10" s="1"/>
  <c r="H23" i="10" s="1"/>
  <c r="G20" i="10"/>
  <c r="H30" i="10"/>
  <c r="H45" i="10" s="1"/>
  <c r="H34" i="10"/>
  <c r="K45" i="10"/>
</calcChain>
</file>

<file path=xl/sharedStrings.xml><?xml version="1.0" encoding="utf-8"?>
<sst xmlns="http://schemas.openxmlformats.org/spreadsheetml/2006/main" count="1055" uniqueCount="347">
  <si>
    <t>Onderdeel</t>
  </si>
  <si>
    <t>Koffie, thee en automateningrediënten</t>
  </si>
  <si>
    <t>Kaas en eieren</t>
  </si>
  <si>
    <t>Productgroep</t>
  </si>
  <si>
    <t>Referentieproduct / omschrijving</t>
  </si>
  <si>
    <t>Inhoud/aantal per verpakking</t>
  </si>
  <si>
    <t>Eenheid</t>
  </si>
  <si>
    <t>Historisch jaarverbruik 2025</t>
  </si>
  <si>
    <t>Afwijkend/gelijkwaardig product</t>
  </si>
  <si>
    <t>Afwijkende inhoud/besteleenheid</t>
  </si>
  <si>
    <t>Totaalprijs o.b.v. jaarverbruik excl. btw</t>
  </si>
  <si>
    <t>Toelichting inschrijver</t>
  </si>
  <si>
    <t>Controle</t>
  </si>
  <si>
    <t>Follador prosecco frizzante 0.75ltr.</t>
  </si>
  <si>
    <t>FLS</t>
  </si>
  <si>
    <t>Guillaume merlot 0.75ltr.</t>
  </si>
  <si>
    <t>Heineken pils 30cl. a24</t>
  </si>
  <si>
    <t>L'impossible grenache rose 0.75ltr.</t>
  </si>
  <si>
    <t>Laurent miquel chardonnay-viognier sd 0.75ltr.</t>
  </si>
  <si>
    <t>MR PAUL CHARDONNAY</t>
  </si>
  <si>
    <t>ZAK</t>
  </si>
  <si>
    <t>ST</t>
  </si>
  <si>
    <t>GR</t>
  </si>
  <si>
    <t>Bieslook bos (verpakt)</t>
  </si>
  <si>
    <t>BOOTJE HOUT 8 X 6 CM</t>
  </si>
  <si>
    <t>DEKSEL MAALTIJDBAKKEN KARTON</t>
  </si>
  <si>
    <t>Duni tissue onderzetter wit meerlaags 9cm. a500</t>
  </si>
  <si>
    <t>ROL</t>
  </si>
  <si>
    <t>Kartonnen schaal ongevoerd 10x16cm. a2000</t>
  </si>
  <si>
    <t>KNOOPRIKKER BAMBOE 150MM SELECT</t>
  </si>
  <si>
    <t>MAALTIJDBAK BRUIN 1000ML KARTON</t>
  </si>
  <si>
    <t>Mschap roerstaafjes hout fsc 110mm disp a2000</t>
  </si>
  <si>
    <t>PK</t>
  </si>
  <si>
    <t>PAK</t>
  </si>
  <si>
    <t>Small bag + strip voor 50 lege flessen 240ltr. a5</t>
  </si>
  <si>
    <t>Chaudfontaine sparkling pet 0.5ltr. a24</t>
  </si>
  <si>
    <t>Chaudfontaine still pet 0.5ltr. a24</t>
  </si>
  <si>
    <t>Chocomel vol blik 250ml. a24</t>
  </si>
  <si>
    <t>CITROENSAP UIT CONCENTRAAT</t>
  </si>
  <si>
    <t>ML</t>
  </si>
  <si>
    <t>Coca cola regular blik sleek 33cl. a24</t>
  </si>
  <si>
    <t>Coca cola zero blik sleek 33cl. a24</t>
  </si>
  <si>
    <t>Corvo jus d'orange fles glas 1ltr. a6</t>
  </si>
  <si>
    <t>Heineken 0.0% fles 30cl. a24</t>
  </si>
  <si>
    <t>Hero small sinaasappelsap blik 250ml. a24</t>
  </si>
  <si>
    <t>BL</t>
  </si>
  <si>
    <t>Knorr vleesjus 26ltr.</t>
  </si>
  <si>
    <t>Pepsi cola regular blik 33cl. a24</t>
  </si>
  <si>
    <t>Pepsi cola regular prb fles 1.1ltr. a12</t>
  </si>
  <si>
    <t>Raak vruchtensiroop sinaasappel 750ml. a6</t>
  </si>
  <si>
    <t>Rivella original blik 33cl. a24</t>
  </si>
  <si>
    <t>Rivella original prb 1.1ltr. a12</t>
  </si>
  <si>
    <t>Rucola gewassen 250 gr</t>
  </si>
  <si>
    <t>Spa intense rood flesje 0.25ltr. a28</t>
  </si>
  <si>
    <t>Spa reine blauw pet 0.5ltr. a24</t>
  </si>
  <si>
    <t>Aardappel kriel gewassen kist 5 kg</t>
  </si>
  <si>
    <t>AARDAPPELZETMEEL 200GR</t>
  </si>
  <si>
    <t>Andijvie gesneden 5mm kg</t>
  </si>
  <si>
    <t>Banaan kg</t>
  </si>
  <si>
    <t>Bosui gesneden 3mm 500 gram</t>
  </si>
  <si>
    <t>Broccoli kg</t>
  </si>
  <si>
    <t>Chinese Roerbakgroente kg</t>
  </si>
  <si>
    <t>Dille bos</t>
  </si>
  <si>
    <t>FRITES SUPER CRUNCH 9,5MM</t>
  </si>
  <si>
    <t>Gember kg</t>
  </si>
  <si>
    <t>GEMENGDE BONEN BIO</t>
  </si>
  <si>
    <t>GROENTEBOUILLON POEDER</t>
  </si>
  <si>
    <t>KG</t>
  </si>
  <si>
    <t>Komkommer ds 12 stuks</t>
  </si>
  <si>
    <t>L</t>
  </si>
  <si>
    <t>Meloen geel (honing) per stuk</t>
  </si>
  <si>
    <t>Munt (mint) bos</t>
  </si>
  <si>
    <t>Paddenstoel heksenmix gesneden kg</t>
  </si>
  <si>
    <t>PAPRIKA POEDER ZOET GEROOKT</t>
  </si>
  <si>
    <t>PAPRIKA STREEP ROOD</t>
  </si>
  <si>
    <t>Peterselie krul bos</t>
  </si>
  <si>
    <t>Soepgroente kg</t>
  </si>
  <si>
    <t>SPINAZIE BLAD PORTIES</t>
  </si>
  <si>
    <t>TOMATEN GEPELD IN BLOKJES</t>
  </si>
  <si>
    <t>Watermeloen per stuk</t>
  </si>
  <si>
    <t>Wortel/Rettich julienne 3mm kg</t>
  </si>
  <si>
    <t>Zoete aardappel kg</t>
  </si>
  <si>
    <t>BAKTA CHLOORTABLETTEN</t>
  </si>
  <si>
    <t>BUNKERKAAS GEIT BIO</t>
  </si>
  <si>
    <t>Cafiza reinigings-tabletten 1.2gr. a100</t>
  </si>
  <si>
    <t>Fier brie neutre rechthoekig 60+ 1kg.</t>
  </si>
  <si>
    <t>Fier gepelde scharreleieren (S) a60</t>
  </si>
  <si>
    <t>Grana Padano snippers 500 gram</t>
  </si>
  <si>
    <t>Greco feta 1kg.</t>
  </si>
  <si>
    <t>HOLLAND JERSEY OUD</t>
  </si>
  <si>
    <t>KAAS MA SAANEN GEIT BIO 50+</t>
  </si>
  <si>
    <t>KAAS SANGLES SPARRENSCHORS</t>
  </si>
  <si>
    <t>Mozzarella plak vers 400gr.</t>
  </si>
  <si>
    <t>ONTHARDINGSZOUT 6/15</t>
  </si>
  <si>
    <t>Papieren draagtas klein 22+10x28cm. bruin a250</t>
  </si>
  <si>
    <t>Powerclean keukenreiniger ontvetter 1 liter</t>
  </si>
  <si>
    <t>Weidenaar friese droge worst 2pack a15</t>
  </si>
  <si>
    <t>Betra theedoek blok blauw 65x65cm. a6</t>
  </si>
  <si>
    <t>D.E. cappuccino sticks a80</t>
  </si>
  <si>
    <t>D.E. decafe koffiestick 1.5gr a200</t>
  </si>
  <si>
    <t>D.E. koffiemelk cups UHT 7.5gr. a240</t>
  </si>
  <si>
    <t>Korffilters 90/250 mm a1000</t>
  </si>
  <si>
    <t>Melitta koffiefilterzakjes 1x4  80st. a9</t>
  </si>
  <si>
    <t>Mschap cacaomix 1kg. a6</t>
  </si>
  <si>
    <t>Mschap cappuccino topping 1kg. a6</t>
  </si>
  <si>
    <t>Mschap koffiebeker FSC 180cc a2500</t>
  </si>
  <si>
    <t>Zuivelrijck bio hv koffiemelk cups 7.5gr. a200</t>
  </si>
  <si>
    <t>Broxomatic vaatwas zout 900gr.</t>
  </si>
  <si>
    <t>KRUIDENMIX ITALIAANS</t>
  </si>
  <si>
    <t>PEPERKORRELS ZWART</t>
  </si>
  <si>
    <t>AMANDELEN GEROOKT</t>
  </si>
  <si>
    <t>Canderel zoetstof stick 0.5gr. a500</t>
  </si>
  <si>
    <t>CANNELLINI</t>
  </si>
  <si>
    <t>CASHEWNOTEN NATUREL</t>
  </si>
  <si>
    <t>Chef's delicious India gepelde walnoten 500gr.</t>
  </si>
  <si>
    <t>Chef's delicious pijnboompitten 900gr.</t>
  </si>
  <si>
    <t>CHUTNEY BIRAMBI</t>
  </si>
  <si>
    <t>Grenada gold frituur olie 20ltr.</t>
  </si>
  <si>
    <t>HAZELNOTEN WIT</t>
  </si>
  <si>
    <t>Honig professional snelkookrijst 10kg.</t>
  </si>
  <si>
    <t>KAPPERTJES SURFINES</t>
  </si>
  <si>
    <t>KOKOSCREME SANTEN</t>
  </si>
  <si>
    <t>LASAGNE</t>
  </si>
  <si>
    <t>Levo zonnebloemolie 3ltr.</t>
  </si>
  <si>
    <t>Lucullus ketjap manis fles 750ml.</t>
  </si>
  <si>
    <t>MACARONI ELLEBOOGJES  KOOKBESTENDIG</t>
  </si>
  <si>
    <t>Nestor gepelde tomaten 3ltr.</t>
  </si>
  <si>
    <t>Nestor groene jalapeno schijfjes 2900gr.</t>
  </si>
  <si>
    <t>NOEDELS DIK UDON BIO</t>
  </si>
  <si>
    <t>Oatly barista haverdrank pak 1ltr. a6</t>
  </si>
  <si>
    <t>ORECCHIETTE TRICOLOR</t>
  </si>
  <si>
    <t>PECANNOTEN GEPELD USA</t>
  </si>
  <si>
    <t>PENNE RIGATE STANDARD</t>
  </si>
  <si>
    <t>Remia satesaus 800ml.</t>
  </si>
  <si>
    <t>TOM KA PASTA</t>
  </si>
  <si>
    <t>TOMATEN PASSATA BIO</t>
  </si>
  <si>
    <t>Van gilse midi suikerklontjes 750gr. a8</t>
  </si>
  <si>
    <t>Van oordt peper sticks 0.2gr. a750</t>
  </si>
  <si>
    <t>Van oordt zout sticks 1gr. a750</t>
  </si>
  <si>
    <t>VANILLESUIKER</t>
  </si>
  <si>
    <t>Wijko balsamico dressing 1ltr.</t>
  </si>
  <si>
    <t>Wijko honing mosterd dressing 1ltr.</t>
  </si>
  <si>
    <t>ZELFRIJZEND BAKMEEL 1KG</t>
  </si>
  <si>
    <t>Atjar salade kg</t>
  </si>
  <si>
    <t>Griekse féta salade kg</t>
  </si>
  <si>
    <t>Hongaarse rauwkost kg</t>
  </si>
  <si>
    <t>Mexicaanse rauwkost kg</t>
  </si>
  <si>
    <t>New york slamix (met red chard) kg</t>
  </si>
  <si>
    <t>Rauwkost de Branding kg</t>
  </si>
  <si>
    <t>Sla rood (radicchio) kist 9 stuks</t>
  </si>
  <si>
    <t>Aluminiumfolie horeca box 50cmx150m</t>
  </si>
  <si>
    <t>DILL CHIPS</t>
  </si>
  <si>
    <t>MIX BAMI SPECIAAL 55 PORTIES</t>
  </si>
  <si>
    <t>Oiltrade olijfolie pomace 1ltr.</t>
  </si>
  <si>
    <t>Schuurspons assorti kleur  90x58x30mm. a10</t>
  </si>
  <si>
    <t>Skjinner vaatwasmiddel 10ltr.</t>
  </si>
  <si>
    <t>Sun prof. vaatwastabletten a188</t>
  </si>
  <si>
    <t>Sun spoelglans 1ltr.</t>
  </si>
  <si>
    <t>Tork reflex midirol 1lgs. wit 6x300 meter</t>
  </si>
  <si>
    <t>Aviko super crunch frozen 9.5mm 2.5kg. a4</t>
  </si>
  <si>
    <t>Boerenkool gesneden diepvries kg</t>
  </si>
  <si>
    <t>De bourgondier rundvleeskroket 100gr. a20</t>
  </si>
  <si>
    <t>Duyvis borrelnootjes cocktail 1kg.</t>
  </si>
  <si>
    <t>Duyvis borrelnootjes poesta 275gr. a8</t>
  </si>
  <si>
    <t>Duyvis borrelnootjes provencale 45gr. a20</t>
  </si>
  <si>
    <t>Elite bamischijf 130gr. a18</t>
  </si>
  <si>
    <t>Enkco soepballetjes rundvlees rauw 2kg.</t>
  </si>
  <si>
    <t>Klassiek pulled chicken 1kg.</t>
  </si>
  <si>
    <t>Souflesse kaas 75gr. a20</t>
  </si>
  <si>
    <t>Subliem frikandel groen 100gr. a40</t>
  </si>
  <si>
    <t>BASTOGNE 260GR</t>
  </si>
  <si>
    <t>Tiny tony's mix 900gr.</t>
  </si>
  <si>
    <t>ERWTENSOEP 11,8L</t>
  </si>
  <si>
    <t>Knorr hollandse erwtensoep 12ltr.</t>
  </si>
  <si>
    <t>ROUX BLANK  KORREL</t>
  </si>
  <si>
    <t>Soepbeker kraft 236ml + deksel a25</t>
  </si>
  <si>
    <t>Soepbeker kraft 360ml. 90mm. a500</t>
  </si>
  <si>
    <t>Champignon kg</t>
  </si>
  <si>
    <t>Coburger rauwe ham 20pl. 360gr.</t>
  </si>
  <si>
    <t>Filet americain rol 500gr.</t>
  </si>
  <si>
    <t>Gesneden boerenachterham gerookt 500gr. 38-plak</t>
  </si>
  <si>
    <t>Gesneden kipfilet gebraden 500gr. 34-plak</t>
  </si>
  <si>
    <t>JULIENNE SPEKREEPJES GEROOKT LOCA ZAV</t>
  </si>
  <si>
    <t>KIPDIJ POULET FIJN  VERS ONVERPAKT</t>
  </si>
  <si>
    <t>KNOFLOOK GEHAKT 450G</t>
  </si>
  <si>
    <t>Nestor tonijn in olie 1.7kg.</t>
  </si>
  <si>
    <t>ROOKWORST 1 PERS. 8X85GRAM</t>
  </si>
  <si>
    <t>Ruig kipfilet gerookt 400gr.</t>
  </si>
  <si>
    <t>RUNDERGEHAKT BK1KG MAP</t>
  </si>
  <si>
    <t>Runderrookvlees 5x2 plaks</t>
  </si>
  <si>
    <t>SPEKDOBBELS FIJN 5X5 1KG VAC. LOCA</t>
  </si>
  <si>
    <t>Toptable gegaarde shredded kipfilet 2.5kg. a2</t>
  </si>
  <si>
    <t>VARKENSNEK Z/B GAASTERLAND</t>
  </si>
  <si>
    <t>VARKENSSCHNITZEL V/D LENDE</t>
  </si>
  <si>
    <t>Arla bio halfvolle melk pakje 250ml. a6</t>
  </si>
  <si>
    <t>Arla bio karnemelk pakje 250ml. a6</t>
  </si>
  <si>
    <t>Becel met roomboter portie 10gr. a100</t>
  </si>
  <si>
    <t>Botergoud roomboter ongezouten 250gr. a16</t>
  </si>
  <si>
    <t>Friesche vlag halvamel pak 455ml. a18</t>
  </si>
  <si>
    <t>Karnemelk ommelanden 1 liter</t>
  </si>
  <si>
    <t>KOKOSMELK</t>
  </si>
  <si>
    <t>KOOKROOM PLANTAARDIG 15%</t>
  </si>
  <si>
    <t>Naarmann koksroom 20% pak 1ltr.</t>
  </si>
  <si>
    <t>ROOMBOTER ONGEZOUTEN</t>
  </si>
  <si>
    <t>Volle melk ommelanden fl 1 liter</t>
  </si>
  <si>
    <t>Wijko yoghurtdressing 1ltr.</t>
  </si>
  <si>
    <t>Yoghurt ommelanden fl 1 liter</t>
  </si>
  <si>
    <t>Zuivelrijck biologische honingsticks 8gr. a100</t>
  </si>
  <si>
    <t>Zuivelrijck biologische suikerstick 4gr. a1000</t>
  </si>
  <si>
    <t>G.1.2 Randassortiment SWF - concept 2026</t>
  </si>
  <si>
    <t>Toepassing / toelichting</t>
  </si>
  <si>
    <t>Kortingspercentage</t>
  </si>
  <si>
    <t>Toelichting / uitzonderingen inschrijver</t>
  </si>
  <si>
    <t>Prijzenblad - SWF 25107</t>
  </si>
  <si>
    <t>Aanbesteding Levering Cateringproducten gemeente Súdwest-Fryslân</t>
  </si>
  <si>
    <t>Levering Cateringproducten</t>
  </si>
  <si>
    <t>A.1</t>
  </si>
  <si>
    <t>A.2</t>
  </si>
  <si>
    <t>A.3</t>
  </si>
  <si>
    <t>Totaal A</t>
  </si>
  <si>
    <t>Toelichting prijzenblad:</t>
  </si>
  <si>
    <t>-</t>
  </si>
  <si>
    <t xml:space="preserve">   Gebruik voor invulling van de prijzen het Prijsinvulformulier </t>
  </si>
  <si>
    <r>
      <rPr>
        <sz val="11"/>
        <color theme="1"/>
        <rFont val="Calibri"/>
        <family val="2"/>
      </rPr>
      <t>Alle vermelden prijzen en tarieven dienen gesteld te zijn in euro’s, exclusief btw</t>
    </r>
    <r>
      <rPr>
        <sz val="11"/>
        <color rgb="FF000000"/>
        <rFont val="Calibri"/>
        <family val="2"/>
      </rPr>
      <t>;</t>
    </r>
  </si>
  <si>
    <t>De prijs is aangeboden in euro’s (€) tot op 2 decimalen achter de komma;</t>
  </si>
  <si>
    <t>Het is op geen enkele regel toegestaan om een negatieve prijs of een 'nulprijs' te offreren.</t>
  </si>
  <si>
    <r>
      <rPr>
        <sz val="7"/>
        <color rgb="FF000000"/>
        <rFont val="Times New Roman"/>
        <family val="1"/>
      </rPr>
      <t xml:space="preserve"> </t>
    </r>
    <r>
      <rPr>
        <sz val="11"/>
        <color rgb="FF000000"/>
        <rFont val="Calibri"/>
        <family val="2"/>
      </rPr>
      <t>Inschrijver is desgevraagd in staat de bedrijfseconomische realiteit van de aangeboden prijzen te onderbouwen, ook op onderdelen;</t>
    </r>
  </si>
  <si>
    <t>De aangeboden prijzen zijn ook geldig voor eventuele uitbreidingen;</t>
  </si>
  <si>
    <t>Manipulatieve prijsinschrijvingen leiden tot uitsluiting.</t>
  </si>
  <si>
    <t>De door Inschrijver aangeboden prijzen en tarieven dienen inclusief overige belastingen en/of heffingen en alle andere mogelijke kosten (dat wil zeggen een all-in tarief) te zijn.</t>
  </si>
  <si>
    <t>De prijzen zoals ingevuld zijn inclusief alle andere bijkomende kosten o.a. voortkomend uit het programma van eisen en de gunningcriteria.</t>
  </si>
  <si>
    <t>De overige kosten (indien van toepassing) worden beschouwd als eenmalige kosten</t>
  </si>
  <si>
    <r>
      <t xml:space="preserve">Aldus naar waarheid ingevuld en door </t>
    </r>
    <r>
      <rPr>
        <b/>
        <sz val="11"/>
        <color theme="1"/>
        <rFont val="Arial"/>
        <family val="2"/>
      </rPr>
      <t>Inschrijver</t>
    </r>
    <r>
      <rPr>
        <sz val="11"/>
        <color theme="1"/>
        <rFont val="Arial"/>
        <family val="2"/>
      </rPr>
      <t xml:space="preserve"> ondertekend.</t>
    </r>
  </si>
  <si>
    <t>Naam</t>
  </si>
  <si>
    <t>Functie</t>
  </si>
  <si>
    <t>Naam Leverancier</t>
  </si>
  <si>
    <t>Plaats en datum</t>
  </si>
  <si>
    <t>Handtekening</t>
  </si>
  <si>
    <t>Groente, fruit, salades en versproducten</t>
  </si>
  <si>
    <t>Vlees, vis, gevogelte en vegetarisch/vegan</t>
  </si>
  <si>
    <t>Non-food cateringproducten</t>
  </si>
  <si>
    <t>Dranken &amp; Alcohol</t>
  </si>
  <si>
    <t>Zuivel</t>
  </si>
  <si>
    <t>Koek en zoetwaren</t>
  </si>
  <si>
    <t>Brood &amp; banket</t>
  </si>
  <si>
    <t>Snacks, diepvries en maaltijdcomponenten</t>
  </si>
  <si>
    <t>Onder deze productgroep vallen alle producten die nodig zijn voor koffie- en theevoorzieningen en koffieautomaten. Hierbij kan worden gedacht aan koffiebonen, gemalen koffie, thee, cacao, topping, creamer, melkpoeder, suikersticks en overige ingrediënten die nodig zijn voor het gebruik van koffieautomaten.</t>
  </si>
  <si>
    <t>Onder deze productgroep vallen alle drinkwaren, waaronder frisdranken, water, sappen, zuiveldranken, siropen en overige alcoholvrije dranken. Ook alcoholhoudende dranken vallen onder deze productgroep, voor zover deze onderdeel uitmaken van het kernassortiment en binnen de opdracht worden afgenomen.</t>
  </si>
  <si>
    <t>Onder deze productgroep vallen broodproducten en banketproducten die worden gebruikt binnen de cateringvoorziening. Hierbij kan worden gedacht aan brood, broodjes, stokbrood, wraps, croissants, gebak, cake, taart en vergelijkbare producten.</t>
  </si>
  <si>
    <t>Onder deze productgroep vallen koek, snoep, chocolade en overige zoete tussendoorproducten. Deze productgroep ziet op producten die niet direct onder brood of banket vallen, maar wel regelmatig worden gebruikt binnen de cateringvoorziening.</t>
  </si>
  <si>
    <t>Onder deze productgroep vallen zuivelproducten en plantaardige zuivelalternatieven. Hierbij kan worden gedacht aan melk, yoghurt, kwark, room, boter, plantaardige melkvervangers en vergelijkbare producten.</t>
  </si>
  <si>
    <t>Onder deze productgroep vallen kaasproducten en eieren. Hierbij kan worden gedacht aan plakken kaas, geraspte kaas, roomkaas, overige kaasproducten en eieren in verschillende vormen of verpakkingen.</t>
  </si>
  <si>
    <t>Onder deze productgroep vallen verse producten zoals groente, fruit, aardappelen, salades en overige versproducten die worden gebruikt voor bereiding, presentatie of directe consumptie binnen de cateringvoorziening.</t>
  </si>
  <si>
    <t>Onder deze productgroep vallen vleesproducten, visproducten, gevogelte en vegetarische of veganistische alternatieven. Hierbij kan worden gedacht aan vleeswaren, vis, kipproducten, vleesvervangers, vegan producten en overige eiwitrijke maaltijd- of belegcomponenten.</t>
  </si>
  <si>
    <t>Onder deze productgroep vallen snacks, diepvriesproducten en producten die worden gebruikt als maaltijdcomponent of convenienceproduct. Hierbij kan worden gedacht aan bittergarnituur, warme snacks, diepvriesproducten, kant-en-klare of deels bereide producten en overige producten die snel kunnen worden verwerkt of geserveerd.</t>
  </si>
  <si>
    <t>Onder deze productgroep vallen non-foodproducten die direct verband houden met de cateringvoorziening. Hierbij kan worden gedacht aan disposables, servetten, bekers, verpakkingsmateriaal, folie, zakken, schoonmaak- en hygiëneproducten voor cateringgebruik en kleine cateringbenodigdheden. Producten zonder directe relatie met de cateringvoorziening vallen niet onder deze productgroep.</t>
  </si>
  <si>
    <t>Droge waren</t>
  </si>
  <si>
    <t>Onder deze productgroep vallen houdbare basisproducten en droge ingrediënten die vooral worden gebruikt voor bereiding van gerechten. Hierbij kan worden gedacht aan pasta, rijst, couscous, bloem, granen, peulvruchten, ontbijtgranen, paneermeel en vergelijkbare droge producten.</t>
  </si>
  <si>
    <t>Kruidenierswaren, sauzen en smaakmakers</t>
  </si>
  <si>
    <t>Onder deze productgroep vallen overige houdbare levensmiddelen en producten die worden gebruikt voor bereiding, smaaktoevoeging of afwerking van gerechten. Hierbij kan worden gedacht aan mayonaise, ketchup, mosterd, dressings, olie, azijn, kruiden, specerijen, peper, zout, bouillon, conserven en vergelijkbare kruidenierswaren.</t>
  </si>
  <si>
    <t>Nettoprijs per verpakkingseenheid excl. btw</t>
  </si>
  <si>
    <t>Producten voor koffie- en theevoorzieningen en koffieautomaten, zoals koffie, thee, cacao, topping, creamer, melkpoeder, suikersticks en automaatgerelateerde ingrediënten.</t>
  </si>
  <si>
    <t>Drinkwaren, waaronder frisdranken, water, sappen, siropen, zuiveldranken en alcoholhoudende dranken voor zover deze onderdeel uitmaken van het kernassortiment.</t>
  </si>
  <si>
    <t>Broodproducten en banketproducten voor cateringgebruik, zoals brood, broodjes, wraps, croissants, gebak, cake en vergelijkbare producten.</t>
  </si>
  <si>
    <t>Koek, snoep, chocolade, bonbons en overige zoete tussendoorproducten die regelmatig binnen de cateringvoorziening worden gebruikt.</t>
  </si>
  <si>
    <t>Zuivelproducten en plantaardige alternatieven, zoals melk, yoghurt, kwark, room, boter en plantaardige zuivelvervangers.</t>
  </si>
  <si>
    <t>Kaasproducten en eieren, zoals plakken kaas, kaasblokjes, geraspte kaas, roomkaas, brie en eieren in verschillende vormen of verpakkingen.</t>
  </si>
  <si>
    <t>Verse producten zoals groente, fruit, aardappelen, verse kruiden, salades, rauwkost en overige versproducten voor bereiding of directe consumptie.</t>
  </si>
  <si>
    <t>Vleesproducten, visproducten, gevogelte en vegetarische of veganistische alternatieven voor beleg, bereiding of maaltijdcomponenten.</t>
  </si>
  <si>
    <t>Snacks, diepvriesproducten en maaltijdcomponenten, zoals bittergarnituur, warme snacks, soep, diepvriesproducten en convenienceproducten.</t>
  </si>
  <si>
    <t>Houdbare droge basisproducten en ingrediënten voor bereiding, zoals pasta, rijst, couscous, bloem, granen, peulvruchten, paneermeel en vergelijkbare producten.</t>
  </si>
  <si>
    <t>Overige houdbare levensmiddelen en producten voor bereiding, smaaktoevoeging of afwerking, zoals mayonaise, ketchup, mosterd, dressings, olie, azijn, kruiden, specerijen, peper, zout, bouillon en conserven.</t>
  </si>
  <si>
    <t>Non-foodproducten die direct verband houden met catering, zoals disposables, servetten, bekers, verpakkingsmateriaal, folie, zakken, schoonmaak- en hygiëneproducten voor cateringgebruik en kleine cateringbenodigdheden.</t>
  </si>
  <si>
    <t>Tea of life diverse smaken1.5gr. a100</t>
  </si>
  <si>
    <t>Schulp diverse smaken 0.2ltr. A15</t>
  </si>
  <si>
    <t>Tony's reep diverse smaken 50gr. a35</t>
  </si>
  <si>
    <t>Optimel drinkyoghurt diverse smaken pakje 250ml. a6</t>
  </si>
  <si>
    <t>Handschoen nitril diverse maten ongepoederd a100</t>
  </si>
  <si>
    <t>Pure microvezeldoek diverse kleuren 40x40cm 300gsm a10</t>
  </si>
  <si>
    <t>Plaatcake diverse smaken</t>
  </si>
  <si>
    <t>Premium panini diverse samken 165gr. a20</t>
  </si>
  <si>
    <t>BONBONS ASSORTIMENT 60ST</t>
  </si>
  <si>
    <t>Appel kg</t>
  </si>
  <si>
    <t xml:space="preserve">KAAS BORRELBLOK </t>
  </si>
  <si>
    <t>Eieren wit tray 30 stuks</t>
  </si>
  <si>
    <t>Frico kaas (divers) 2pl. a30</t>
  </si>
  <si>
    <t>Vergeer kaas plakken (divers) 20gr. a50</t>
  </si>
  <si>
    <t>De goudsche waegh kaasblokjes (divers) 650gr.</t>
  </si>
  <si>
    <t xml:space="preserve">MAISKORRELS CRISPY </t>
  </si>
  <si>
    <t>Tomaat kg</t>
  </si>
  <si>
    <t>Uien blok  kg</t>
  </si>
  <si>
    <t>OLIJVEN GESNEDEN</t>
  </si>
  <si>
    <t>QUINOA (divers) BIO</t>
  </si>
  <si>
    <t>COUSCOUS (divers)</t>
  </si>
  <si>
    <t>Levo sauzen diverse smaken (curry, ketchup, mayonaise, mosterd en vegan mayonaise)</t>
  </si>
  <si>
    <t>Oliehoorn sauzen diverse smaken (fritessaus, mosterd en truffelmayonaise)</t>
  </si>
  <si>
    <t>Curry Pasta diverse smaken 450gr.</t>
  </si>
  <si>
    <t>Brandpasta ca. 3 uur, diverse uitvoeringen</t>
  </si>
  <si>
    <t>Vacuümzakken diverse maten en uitvoeringen (11×25, 25×30 en 25×40 cm)</t>
  </si>
  <si>
    <t>Snackzakken kraft, diverse maten (nr. 27 en nr. 28), geperforeerd</t>
  </si>
  <si>
    <t>Servetten 33×33 cm, 1/4 vouw, diverse kleuren en uitvoeringen</t>
  </si>
  <si>
    <t>Rekfolie ongeperforeerd transparant, 300 meter, diverse breedtes (30 en 45 cm)</t>
  </si>
  <si>
    <t>Honing vloeibaar, diverse verpakkingen</t>
  </si>
  <si>
    <t>GRILLWORST (diverse smaken) 1X400GR</t>
  </si>
  <si>
    <t>A.4</t>
  </si>
  <si>
    <t>A.5</t>
  </si>
  <si>
    <t>A.6</t>
  </si>
  <si>
    <t>A.7</t>
  </si>
  <si>
    <t>A.8</t>
  </si>
  <si>
    <t>A.9</t>
  </si>
  <si>
    <t>A.10</t>
  </si>
  <si>
    <t>A.11</t>
  </si>
  <si>
    <t>A.12</t>
  </si>
  <si>
    <t>G.1.1 Kernassortiment SWF</t>
  </si>
  <si>
    <t>A.13</t>
  </si>
  <si>
    <r>
      <t>Overig (</t>
    </r>
    <r>
      <rPr>
        <i/>
        <sz val="11"/>
        <color rgb="FF000000"/>
        <rFont val="Calibri"/>
        <family val="2"/>
      </rPr>
      <t>s.v.p. nader toelichten</t>
    </r>
    <r>
      <rPr>
        <sz val="11"/>
        <color rgb="FF000000"/>
        <rFont val="Calibri"/>
        <family val="2"/>
      </rPr>
      <t>)</t>
    </r>
  </si>
  <si>
    <t>Nr.</t>
  </si>
  <si>
    <t>De Inschrijver vult uitsluitend de geel gemarkeerde kolommen in. De productgroepindeling is afgestemd op de 12 hoofdgroepen van het kernassortiment. De opgenomen producten dienen als referentieproducten. Het aanbieden van gelijkwaardige producten is toegestaan, mits deze voldoen aan het gevraagde type, de kwaliteit, inhoud/verpakking en toepassing.
Het historische jaarverbruik over 2025 is uitsluitend indicatief en vormt geen afnamegarantie. De opgenomen productregels zijn leidend voor de prijsinvulling. Voor het kernassortiment dient de Inschrijver per verpakkingseenheid een vaste netto inschrijfprijs exclusief btw op te geven.</t>
  </si>
  <si>
    <t>Omschrijving</t>
  </si>
  <si>
    <t>DOOS</t>
  </si>
  <si>
    <t>TRAY</t>
  </si>
  <si>
    <t>BLIK</t>
  </si>
  <si>
    <t>STUK</t>
  </si>
  <si>
    <t>BOS</t>
  </si>
  <si>
    <t>LITER</t>
  </si>
  <si>
    <t>M</t>
  </si>
  <si>
    <t>Glutenvrij brood en broodjes, diverse soorten à 100gr</t>
  </si>
  <si>
    <t>Broodjes diverse soorten, vormen en smaken à100gr</t>
  </si>
  <si>
    <t>Besteleenheid/verpakking</t>
  </si>
  <si>
    <t xml:space="preserve">Het randassortiment bestaat uit food- en non-food cateringproducten die niet zijn opgenomen in het kernassortiment. De Inschrijver geeft per productgroep een kortingspercentage op ten opzichte van de geldende catalogus- of brutoprijslijst. Dit kortingspercentage geldt voor alle producten binnen de betreffende productgroep, met uitzondering van producten die onderdeel uitmaken van het kernassortiment.
De catalogus- of brutoprijslijst waarop het opgegeven kortingspercentage wordt toegepast, dient bij uitvoering inzichtelijk te zijn. </t>
  </si>
  <si>
    <t>Koffiebonen diverse soorten</t>
  </si>
  <si>
    <t>Filterkoffie diverse soorten</t>
  </si>
  <si>
    <t>Instantkoffie diverse soorten</t>
  </si>
  <si>
    <t>Afvalzak 60x70 cm diverse kleuren</t>
  </si>
  <si>
    <t>Afvalzak 60x80 cm diverse kleuren</t>
  </si>
  <si>
    <t>Afvalzak 70x90 cm diverse kleuren</t>
  </si>
  <si>
    <t>Afvalzak 80x110 cm diverse kleuren</t>
  </si>
  <si>
    <t>Afvalzak 90x110 cm diverse kleuren</t>
  </si>
  <si>
    <t>Fictieve korting randassortiment</t>
  </si>
  <si>
    <t>TOTALE FICTIEVE INSCHRIJVINGSPRIJS</t>
  </si>
  <si>
    <t>TOTALE FICTIEVE INSCHRIJVINGSPRIJS (inclusief BTW)</t>
  </si>
  <si>
    <t>Totaal incl. korting</t>
  </si>
  <si>
    <t>totaal = D + F - G</t>
  </si>
  <si>
    <t>Bruto waarde randassortiment</t>
  </si>
  <si>
    <t xml:space="preserve">TOTAAL </t>
  </si>
  <si>
    <t>Gewogen kortingspercentage randassortiment</t>
  </si>
  <si>
    <t>Totaal prijs kernassortiment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</si>
</sst>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4" formatCode="_ &quot;€&quot;\ * #,##0.00_ ;_ &quot;€&quot;\ * \-#,##0.00_ ;_ &quot;€&quot;\ * &quot;-&quot;??_ ;_ @_ "/>
    <numFmt numFmtId="43" formatCode="_ * #,##0.00_ ;_ * \-#,##0.00_ ;_ * &quot;-&quot;??_ ;_ @_ "/>
    <numFmt numFmtId="164" formatCode="\€\ #,##0.00"/>
    <numFmt numFmtId="165" formatCode="&quot;€&quot;\ #,##0.00"/>
    <numFmt numFmtId="166" formatCode="0.0"/>
  </numFmts>
  <fonts count="29">
    <font>
      <sz val="11"/>
      <name val="Carlito"/>
    </font>
    <font>
      <sz val="11"/>
      <color theme="1"/>
      <name val="Calibri"/>
      <family val="2"/>
      <scheme val="minor"/>
    </font>
    <font>
      <sz val="11"/>
      <color theme="1"/>
      <name val="Calibri"/>
      <family val="2"/>
      <scheme val="minor"/>
    </font>
    <font>
      <b/>
      <sz val="14"/>
      <color rgb="FF1F4E78"/>
      <name val="Carlito"/>
    </font>
    <font>
      <b/>
      <sz val="11"/>
      <color rgb="FFFFFFFF"/>
      <name val="Carlito"/>
    </font>
    <font>
      <sz val="11"/>
      <name val="Carlito"/>
    </font>
    <font>
      <b/>
      <sz val="11"/>
      <color theme="1"/>
      <name val="Calibri"/>
      <family val="2"/>
      <scheme val="minor"/>
    </font>
    <font>
      <b/>
      <sz val="14"/>
      <color theme="1"/>
      <name val="Calibri"/>
      <family val="2"/>
      <scheme val="minor"/>
    </font>
    <font>
      <sz val="11"/>
      <color theme="1"/>
      <name val="Calibri"/>
      <family val="2"/>
    </font>
    <font>
      <b/>
      <sz val="11"/>
      <color theme="1"/>
      <name val="Calibri"/>
      <family val="2"/>
    </font>
    <font>
      <sz val="11"/>
      <color rgb="FF000000"/>
      <name val="Calibri"/>
      <family val="2"/>
    </font>
    <font>
      <i/>
      <sz val="11"/>
      <color rgb="FF000000"/>
      <name val="Calibri"/>
      <family val="2"/>
    </font>
    <font>
      <b/>
      <u/>
      <sz val="11"/>
      <color theme="1"/>
      <name val="Calibri"/>
      <family val="2"/>
    </font>
    <font>
      <sz val="11"/>
      <color rgb="FF000000"/>
      <name val="Calibri"/>
      <family val="2"/>
      <scheme val="minor"/>
    </font>
    <font>
      <sz val="11"/>
      <color rgb="FF000000"/>
      <name val="Symbol"/>
      <family val="1"/>
      <charset val="2"/>
    </font>
    <font>
      <sz val="7"/>
      <color rgb="FF000000"/>
      <name val="Times New Roman"/>
      <family val="1"/>
    </font>
    <font>
      <sz val="11"/>
      <color theme="1"/>
      <name val="Arial"/>
      <family val="2"/>
    </font>
    <font>
      <b/>
      <sz val="11"/>
      <color theme="1"/>
      <name val="Arial"/>
      <family val="2"/>
    </font>
    <font>
      <sz val="8"/>
      <name val="Carlito"/>
    </font>
    <font>
      <sz val="11"/>
      <color theme="1"/>
      <name val="Carlito"/>
    </font>
    <font>
      <sz val="11"/>
      <name val="Segoe UI"/>
      <family val="2"/>
    </font>
    <font>
      <sz val="11"/>
      <color theme="0"/>
      <name val="Calibri"/>
      <family val="2"/>
      <scheme val="minor"/>
    </font>
    <font>
      <b/>
      <sz val="11"/>
      <color rgb="FF000000"/>
      <name val="Calibri"/>
      <family val="2"/>
    </font>
    <font>
      <sz val="11"/>
      <color theme="0"/>
      <name val="Calibri"/>
      <family val="2"/>
    </font>
    <font>
      <sz val="11"/>
      <color theme="0"/>
      <name val="Carlito"/>
    </font>
    <font>
      <b/>
      <sz val="11"/>
      <color theme="0"/>
      <name val="Calibri"/>
      <family val="2"/>
    </font>
    <font>
      <b/>
      <sz val="11"/>
      <name val="Calibri"/>
      <family val="2"/>
    </font>
    <font>
      <sz val="11"/>
      <name val="Calibri"/>
      <family val="2"/>
      <scheme val="minor"/>
    </font>
    <font>
      <i/>
      <sz val="10"/>
      <name val="Carlito"/>
    </font>
  </fonts>
  <fills count="15">
    <fill>
      <patternFill patternType="none"/>
    </fill>
    <fill>
      <patternFill patternType="gray125"/>
    </fill>
    <fill>
      <patternFill patternType="solid">
        <fgColor rgb="FFD9EAF7"/>
      </patternFill>
    </fill>
    <fill>
      <patternFill patternType="solid">
        <fgColor rgb="FF1F4E78"/>
      </patternFill>
    </fill>
    <fill>
      <patternFill patternType="solid">
        <fgColor rgb="FFFFF2CC"/>
      </patternFill>
    </fill>
    <fill>
      <patternFill patternType="solid">
        <fgColor rgb="FFE2F0D9"/>
      </patternFill>
    </fill>
    <fill>
      <patternFill patternType="solid">
        <fgColor rgb="FFFCE4D6"/>
      </patternFill>
    </fill>
    <fill>
      <patternFill patternType="solid">
        <fgColor theme="0"/>
        <bgColor indexed="64"/>
      </patternFill>
    </fill>
    <fill>
      <patternFill patternType="solid">
        <fgColor rgb="FFFFFFFF"/>
        <bgColor indexed="64"/>
      </patternFill>
    </fill>
    <fill>
      <patternFill patternType="solid">
        <fgColor theme="5" tint="0.59999389629810485"/>
        <bgColor indexed="64"/>
      </patternFill>
    </fill>
    <fill>
      <patternFill patternType="solid">
        <fgColor theme="4" tint="0.59999389629810485"/>
        <bgColor indexed="64"/>
      </patternFill>
    </fill>
    <fill>
      <patternFill patternType="solid">
        <fgColor theme="0" tint="-4.9989318521683403E-2"/>
        <bgColor indexed="64"/>
      </patternFill>
    </fill>
    <fill>
      <patternFill patternType="solid">
        <fgColor theme="4" tint="0.79998168889431442"/>
        <bgColor theme="4" tint="0.79998168889431442"/>
      </patternFill>
    </fill>
    <fill>
      <patternFill patternType="solid">
        <fgColor rgb="FF83CCEB"/>
        <bgColor indexed="64"/>
      </patternFill>
    </fill>
    <fill>
      <patternFill patternType="solid">
        <fgColor theme="2" tint="-0.499984740745262"/>
        <bgColor indexed="64"/>
      </patternFill>
    </fill>
  </fills>
  <borders count="44">
    <border>
      <left/>
      <right/>
      <top/>
      <bottom/>
      <diagonal/>
    </border>
    <border>
      <left/>
      <right/>
      <top/>
      <bottom/>
      <diagonal/>
    </border>
    <border>
      <left/>
      <right style="medium">
        <color indexed="64"/>
      </right>
      <top style="medium">
        <color indexed="64"/>
      </top>
      <bottom style="medium">
        <color indexed="64"/>
      </bottom>
      <diagonal/>
    </border>
    <border>
      <left style="thick">
        <color indexed="64"/>
      </left>
      <right style="thick">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thin">
        <color indexed="64"/>
      </right>
      <top/>
      <bottom style="thin">
        <color indexed="64"/>
      </bottom>
      <diagonal/>
    </border>
    <border>
      <left style="thick">
        <color indexed="64"/>
      </left>
      <right/>
      <top style="thick">
        <color indexed="64"/>
      </top>
      <bottom style="thin">
        <color indexed="64"/>
      </bottom>
      <diagonal/>
    </border>
    <border>
      <left/>
      <right style="thick">
        <color indexed="64"/>
      </right>
      <top style="thick">
        <color indexed="64"/>
      </top>
      <bottom style="thin">
        <color indexed="64"/>
      </bottom>
      <diagonal/>
    </border>
    <border>
      <left style="medium">
        <color indexed="64"/>
      </left>
      <right style="thin">
        <color indexed="64"/>
      </right>
      <top style="thin">
        <color indexed="64"/>
      </top>
      <bottom style="thin">
        <color indexed="64"/>
      </bottom>
      <diagonal/>
    </border>
    <border>
      <left style="thick">
        <color indexed="64"/>
      </left>
      <right/>
      <top style="thin">
        <color indexed="64"/>
      </top>
      <bottom style="thin">
        <color indexed="64"/>
      </bottom>
      <diagonal/>
    </border>
    <border>
      <left/>
      <right style="thick">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ck">
        <color indexed="64"/>
      </left>
      <right/>
      <top style="thin">
        <color indexed="64"/>
      </top>
      <bottom style="thick">
        <color indexed="64"/>
      </bottom>
      <diagonal/>
    </border>
    <border>
      <left/>
      <right style="thick">
        <color indexed="64"/>
      </right>
      <top style="thin">
        <color indexed="64"/>
      </top>
      <bottom style="thick">
        <color indexed="64"/>
      </bottom>
      <diagonal/>
    </border>
    <border>
      <left style="medium">
        <color indexed="64"/>
      </left>
      <right style="medium">
        <color indexed="64"/>
      </right>
      <top style="medium">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medium">
        <color indexed="64"/>
      </bottom>
      <diagonal/>
    </border>
    <border>
      <left/>
      <right/>
      <top/>
      <bottom style="thick">
        <color indexed="64"/>
      </bottom>
      <diagonal/>
    </border>
    <border>
      <left style="thick">
        <color indexed="64"/>
      </left>
      <right style="thick">
        <color indexed="64"/>
      </right>
      <top style="thick">
        <color indexed="64"/>
      </top>
      <bottom style="thick">
        <color indexed="64"/>
      </bottom>
      <diagonal/>
    </border>
    <border>
      <left style="thin">
        <color theme="4" tint="0.39997558519241921"/>
      </left>
      <right/>
      <top style="thin">
        <color theme="4" tint="0.39997558519241921"/>
      </top>
      <bottom style="thin">
        <color theme="4" tint="0.39997558519241921"/>
      </bottom>
      <diagonal/>
    </border>
    <border>
      <left/>
      <right/>
      <top style="thin">
        <color theme="4" tint="0.39997558519241921"/>
      </top>
      <bottom style="thin">
        <color theme="4" tint="0.39997558519241921"/>
      </bottom>
      <diagonal/>
    </border>
    <border>
      <left/>
      <right style="thin">
        <color theme="4" tint="0.39997558519241921"/>
      </right>
      <top style="thin">
        <color theme="4" tint="0.39997558519241921"/>
      </top>
      <bottom style="thin">
        <color theme="4" tint="0.39997558519241921"/>
      </bottom>
      <diagonal/>
    </border>
    <border>
      <left/>
      <right/>
      <top/>
      <bottom style="medium">
        <color indexed="64"/>
      </bottom>
      <diagonal/>
    </border>
    <border>
      <left/>
      <right style="thin">
        <color indexed="64"/>
      </right>
      <top/>
      <bottom/>
      <diagonal/>
    </border>
    <border>
      <left/>
      <right style="thin">
        <color indexed="64"/>
      </right>
      <top style="thin">
        <color theme="4" tint="0.39997558519241921"/>
      </top>
      <bottom style="thin">
        <color theme="4" tint="0.39997558519241921"/>
      </bottom>
      <diagonal/>
    </border>
    <border>
      <left/>
      <right/>
      <top/>
      <bottom style="thin">
        <color theme="4" tint="0.39997558519241921"/>
      </bottom>
      <diagonal/>
    </border>
    <border>
      <left style="thin">
        <color indexed="64"/>
      </left>
      <right style="thin">
        <color indexed="64"/>
      </right>
      <top style="thin">
        <color theme="4" tint="0.39997558519241921"/>
      </top>
      <bottom style="thin">
        <color theme="4" tint="0.39997558519241921"/>
      </bottom>
      <diagonal/>
    </border>
    <border>
      <left/>
      <right style="thin">
        <color rgb="FF83CCEB"/>
      </right>
      <top style="thin">
        <color theme="4" tint="0.39997558519241921"/>
      </top>
      <bottom style="thin">
        <color theme="4" tint="0.39997558519241921"/>
      </bottom>
      <diagonal/>
    </border>
    <border>
      <left/>
      <right/>
      <top/>
      <bottom style="thin">
        <color indexed="64"/>
      </bottom>
      <diagonal/>
    </border>
    <border>
      <left style="thick">
        <color indexed="64"/>
      </left>
      <right style="thick">
        <color indexed="64"/>
      </right>
      <top/>
      <bottom/>
      <diagonal/>
    </border>
    <border>
      <left/>
      <right style="thick">
        <color indexed="64"/>
      </right>
      <top style="medium">
        <color indexed="64"/>
      </top>
      <bottom style="medium">
        <color indexed="64"/>
      </bottom>
      <diagonal/>
    </border>
    <border>
      <left/>
      <right style="medium">
        <color indexed="64"/>
      </right>
      <top style="medium">
        <color indexed="64"/>
      </top>
      <bottom style="thin">
        <color indexed="64"/>
      </bottom>
      <diagonal/>
    </border>
    <border>
      <left/>
      <right style="medium">
        <color indexed="64"/>
      </right>
      <top/>
      <bottom style="thin">
        <color indexed="64"/>
      </bottom>
      <diagonal/>
    </border>
    <border>
      <left/>
      <right/>
      <top style="medium">
        <color indexed="64"/>
      </top>
      <bottom style="thin">
        <color indexed="64"/>
      </bottom>
      <diagonal/>
    </border>
    <border>
      <left style="medium">
        <color indexed="64"/>
      </left>
      <right/>
      <top style="medium">
        <color indexed="64"/>
      </top>
      <bottom/>
      <diagonal/>
    </border>
    <border>
      <left/>
      <right/>
      <top style="medium">
        <color indexed="64"/>
      </top>
      <bottom/>
      <diagonal/>
    </border>
    <border>
      <left style="medium">
        <color indexed="64"/>
      </left>
      <right style="thick">
        <color indexed="64"/>
      </right>
      <top/>
      <bottom style="medium">
        <color indexed="64"/>
      </bottom>
      <diagonal/>
    </border>
    <border>
      <left style="thick">
        <color indexed="64"/>
      </left>
      <right style="thick">
        <color indexed="64"/>
      </right>
      <top style="thick">
        <color indexed="64"/>
      </top>
      <bottom style="medium">
        <color indexed="64"/>
      </bottom>
      <diagonal/>
    </border>
    <border>
      <left style="medium">
        <color indexed="64"/>
      </left>
      <right style="thick">
        <color indexed="64"/>
      </right>
      <top style="thin">
        <color indexed="64"/>
      </top>
      <bottom style="medium">
        <color indexed="64"/>
      </bottom>
      <diagonal/>
    </border>
    <border>
      <left/>
      <right/>
      <top style="thin">
        <color indexed="64"/>
      </top>
      <bottom/>
      <diagonal/>
    </border>
    <border>
      <left style="thick">
        <color indexed="64"/>
      </left>
      <right style="thick">
        <color indexed="64"/>
      </right>
      <top style="medium">
        <color indexed="64"/>
      </top>
      <bottom style="thick">
        <color indexed="64"/>
      </bottom>
      <diagonal/>
    </border>
  </borders>
  <cellStyleXfs count="13">
    <xf numFmtId="0" fontId="0" fillId="0" borderId="0"/>
    <xf numFmtId="0" fontId="5" fillId="0" borderId="0"/>
    <xf numFmtId="44" fontId="5" fillId="0" borderId="0" applyFont="0" applyFill="0" applyBorder="0" applyAlignment="0" applyProtection="0"/>
    <xf numFmtId="0" fontId="2" fillId="0" borderId="1"/>
    <xf numFmtId="9" fontId="5" fillId="0" borderId="0" applyFont="0" applyFill="0" applyBorder="0" applyAlignment="0" applyProtection="0"/>
    <xf numFmtId="0" fontId="5" fillId="0" borderId="1"/>
    <xf numFmtId="0" fontId="5" fillId="0" borderId="1"/>
    <xf numFmtId="0" fontId="5" fillId="0" borderId="1"/>
    <xf numFmtId="0" fontId="5" fillId="0" borderId="1"/>
    <xf numFmtId="0" fontId="5" fillId="0" borderId="1"/>
    <xf numFmtId="44" fontId="5" fillId="0" borderId="1"/>
    <xf numFmtId="0" fontId="1" fillId="0" borderId="1"/>
    <xf numFmtId="9" fontId="5" fillId="0" borderId="1"/>
  </cellStyleXfs>
  <cellXfs count="146">
    <xf numFmtId="0" fontId="0" fillId="0" borderId="0" xfId="0"/>
    <xf numFmtId="0" fontId="0" fillId="7" borderId="0" xfId="0" applyFill="1"/>
    <xf numFmtId="44" fontId="9" fillId="10" borderId="21" xfId="2" applyFont="1" applyFill="1" applyBorder="1" applyProtection="1"/>
    <xf numFmtId="0" fontId="4" fillId="3" borderId="1" xfId="6" applyFont="1" applyFill="1" applyAlignment="1">
      <alignment horizontal="center" vertical="center" wrapText="1"/>
    </xf>
    <xf numFmtId="0" fontId="0" fillId="0" borderId="1" xfId="6" applyFont="1" applyAlignment="1">
      <alignment vertical="top" wrapText="1"/>
    </xf>
    <xf numFmtId="0" fontId="4" fillId="3" borderId="22" xfId="6" applyFont="1" applyFill="1" applyBorder="1" applyAlignment="1">
      <alignment horizontal="center" vertical="center" wrapText="1"/>
    </xf>
    <xf numFmtId="0" fontId="4" fillId="3" borderId="23" xfId="6" applyFont="1" applyFill="1" applyBorder="1" applyAlignment="1">
      <alignment horizontal="center" vertical="center" wrapText="1"/>
    </xf>
    <xf numFmtId="0" fontId="4" fillId="3" borderId="24" xfId="6" applyFont="1" applyFill="1" applyBorder="1" applyAlignment="1">
      <alignment horizontal="center" vertical="center" wrapText="1"/>
    </xf>
    <xf numFmtId="0" fontId="19" fillId="12" borderId="22" xfId="6" applyFont="1" applyFill="1" applyBorder="1" applyAlignment="1">
      <alignment wrapText="1"/>
    </xf>
    <xf numFmtId="0" fontId="19" fillId="12" borderId="23" xfId="6" applyFont="1" applyFill="1" applyBorder="1" applyAlignment="1">
      <alignment wrapText="1"/>
    </xf>
    <xf numFmtId="0" fontId="19" fillId="6" borderId="24" xfId="6" applyFont="1" applyFill="1" applyBorder="1" applyAlignment="1">
      <alignment wrapText="1"/>
    </xf>
    <xf numFmtId="0" fontId="19" fillId="0" borderId="22" xfId="6" applyFont="1" applyBorder="1" applyAlignment="1">
      <alignment wrapText="1"/>
    </xf>
    <xf numFmtId="0" fontId="19" fillId="0" borderId="23" xfId="6" applyFont="1" applyBorder="1" applyAlignment="1">
      <alignment wrapText="1"/>
    </xf>
    <xf numFmtId="166" fontId="0" fillId="0" borderId="1" xfId="6" applyNumberFormat="1" applyFont="1" applyAlignment="1">
      <alignment vertical="top" wrapText="1"/>
    </xf>
    <xf numFmtId="0" fontId="0" fillId="0" borderId="0" xfId="6" applyFont="1" applyBorder="1" applyAlignment="1">
      <alignment vertical="top" wrapText="1"/>
    </xf>
    <xf numFmtId="166" fontId="0" fillId="0" borderId="0" xfId="6" applyNumberFormat="1" applyFont="1" applyBorder="1" applyAlignment="1">
      <alignment vertical="top" wrapText="1"/>
    </xf>
    <xf numFmtId="0" fontId="0" fillId="0" borderId="1" xfId="0" applyBorder="1" applyAlignment="1">
      <alignment wrapText="1"/>
    </xf>
    <xf numFmtId="0" fontId="0" fillId="0" borderId="0" xfId="0" applyAlignment="1">
      <alignment wrapText="1"/>
    </xf>
    <xf numFmtId="0" fontId="0" fillId="0" borderId="0" xfId="0" applyAlignment="1">
      <alignment horizontal="center" vertical="top"/>
    </xf>
    <xf numFmtId="0" fontId="4" fillId="3" borderId="26" xfId="6" applyFont="1" applyFill="1" applyBorder="1" applyAlignment="1">
      <alignment horizontal="center" vertical="center" wrapText="1"/>
    </xf>
    <xf numFmtId="0" fontId="4" fillId="3" borderId="27" xfId="6" applyFont="1" applyFill="1" applyBorder="1" applyAlignment="1">
      <alignment horizontal="center" vertical="center" wrapText="1"/>
    </xf>
    <xf numFmtId="0" fontId="19" fillId="12" borderId="22" xfId="0" applyFont="1" applyFill="1" applyBorder="1" applyAlignment="1">
      <alignment horizontal="center" vertical="top"/>
    </xf>
    <xf numFmtId="0" fontId="19" fillId="12" borderId="23" xfId="6" applyFont="1" applyFill="1" applyBorder="1" applyAlignment="1">
      <alignment vertical="top" wrapText="1"/>
    </xf>
    <xf numFmtId="0" fontId="19" fillId="0" borderId="22" xfId="0" applyFont="1" applyBorder="1" applyAlignment="1">
      <alignment horizontal="center" vertical="top"/>
    </xf>
    <xf numFmtId="0" fontId="19" fillId="0" borderId="23" xfId="6" applyFont="1" applyBorder="1" applyAlignment="1">
      <alignment vertical="top" wrapText="1"/>
    </xf>
    <xf numFmtId="0" fontId="4" fillId="3" borderId="30" xfId="6" applyFont="1" applyFill="1" applyBorder="1" applyAlignment="1">
      <alignment horizontal="center" vertical="center" wrapText="1"/>
    </xf>
    <xf numFmtId="0" fontId="19" fillId="12" borderId="30" xfId="6" applyFont="1" applyFill="1" applyBorder="1" applyAlignment="1">
      <alignment vertical="top" wrapText="1"/>
    </xf>
    <xf numFmtId="0" fontId="19" fillId="0" borderId="30" xfId="6" applyFont="1" applyBorder="1" applyAlignment="1">
      <alignment vertical="top" wrapText="1"/>
    </xf>
    <xf numFmtId="0" fontId="0" fillId="7" borderId="0" xfId="0" applyFill="1" applyAlignment="1">
      <alignment horizontal="center" vertical="center" wrapText="1"/>
    </xf>
    <xf numFmtId="0" fontId="0" fillId="7" borderId="0" xfId="0" applyFill="1" applyAlignment="1">
      <alignment wrapText="1"/>
    </xf>
    <xf numFmtId="0" fontId="0" fillId="0" borderId="1" xfId="0" applyBorder="1" applyAlignment="1">
      <alignment vertical="top" wrapText="1"/>
    </xf>
    <xf numFmtId="0" fontId="0" fillId="0" borderId="1" xfId="6" applyFont="1" applyAlignment="1">
      <alignment horizontal="left" wrapText="1"/>
    </xf>
    <xf numFmtId="0" fontId="4" fillId="3" borderId="1" xfId="6" applyFont="1" applyFill="1" applyAlignment="1">
      <alignment horizontal="right" vertical="center" wrapText="1"/>
    </xf>
    <xf numFmtId="0" fontId="4" fillId="3" borderId="1" xfId="6" applyFont="1" applyFill="1" applyAlignment="1">
      <alignment horizontal="left" vertical="center" wrapText="1"/>
    </xf>
    <xf numFmtId="2" fontId="0" fillId="0" borderId="1" xfId="6" applyNumberFormat="1" applyFont="1" applyAlignment="1">
      <alignment horizontal="right" wrapText="1"/>
    </xf>
    <xf numFmtId="44" fontId="10" fillId="13" borderId="18" xfId="2" applyFont="1" applyFill="1" applyBorder="1" applyAlignment="1" applyProtection="1">
      <alignment horizontal="right" vertical="center"/>
    </xf>
    <xf numFmtId="164" fontId="0" fillId="4" borderId="26" xfId="6" applyNumberFormat="1" applyFont="1" applyFill="1" applyBorder="1" applyAlignment="1" applyProtection="1">
      <alignment vertical="top" wrapText="1"/>
      <protection locked="0"/>
    </xf>
    <xf numFmtId="0" fontId="0" fillId="4" borderId="26" xfId="6" applyFont="1" applyFill="1" applyBorder="1" applyAlignment="1" applyProtection="1">
      <alignment vertical="top" wrapText="1"/>
      <protection locked="0"/>
    </xf>
    <xf numFmtId="164" fontId="0" fillId="5" borderId="26" xfId="6" applyNumberFormat="1" applyFont="1" applyFill="1" applyBorder="1" applyAlignment="1">
      <alignment vertical="top" wrapText="1"/>
    </xf>
    <xf numFmtId="1" fontId="0" fillId="0" borderId="1" xfId="6" applyNumberFormat="1" applyFont="1" applyAlignment="1">
      <alignment horizontal="right" wrapText="1"/>
    </xf>
    <xf numFmtId="10" fontId="19" fillId="4" borderId="27" xfId="6" applyNumberFormat="1" applyFont="1" applyFill="1" applyBorder="1" applyAlignment="1" applyProtection="1">
      <alignment wrapText="1"/>
      <protection locked="0"/>
    </xf>
    <xf numFmtId="0" fontId="19" fillId="4" borderId="29" xfId="6" applyFont="1" applyFill="1" applyBorder="1" applyAlignment="1" applyProtection="1">
      <alignment wrapText="1"/>
      <protection locked="0"/>
    </xf>
    <xf numFmtId="0" fontId="0" fillId="7" borderId="0" xfId="1" applyFont="1" applyFill="1" applyAlignment="1">
      <alignment wrapText="1"/>
    </xf>
    <xf numFmtId="0" fontId="0" fillId="7" borderId="0" xfId="0" applyFill="1" applyAlignment="1">
      <alignment horizontal="center" vertical="top"/>
    </xf>
    <xf numFmtId="0" fontId="0" fillId="7" borderId="0" xfId="0" applyFill="1" applyAlignment="1">
      <alignment horizontal="right"/>
    </xf>
    <xf numFmtId="0" fontId="0" fillId="7" borderId="0" xfId="0" applyFill="1" applyAlignment="1">
      <alignment horizontal="left"/>
    </xf>
    <xf numFmtId="0" fontId="0" fillId="7" borderId="26" xfId="0" applyFill="1" applyBorder="1"/>
    <xf numFmtId="0" fontId="0" fillId="7" borderId="1" xfId="0" applyFill="1" applyBorder="1"/>
    <xf numFmtId="0" fontId="0" fillId="0" borderId="0" xfId="0" applyAlignment="1">
      <alignment vertical="center" wrapText="1"/>
    </xf>
    <xf numFmtId="0" fontId="0" fillId="0" borderId="1" xfId="6" applyFont="1" applyAlignment="1">
      <alignment horizontal="center" vertical="top" wrapText="1"/>
    </xf>
    <xf numFmtId="164" fontId="20" fillId="4" borderId="26" xfId="6" applyNumberFormat="1" applyFont="1" applyFill="1" applyBorder="1" applyAlignment="1" applyProtection="1">
      <alignment vertical="center" wrapText="1"/>
      <protection locked="0"/>
    </xf>
    <xf numFmtId="10" fontId="10" fillId="13" borderId="18" xfId="4" applyNumberFormat="1" applyFont="1" applyFill="1" applyBorder="1" applyAlignment="1" applyProtection="1">
      <alignment horizontal="right" vertical="center"/>
    </xf>
    <xf numFmtId="44" fontId="23" fillId="7" borderId="1" xfId="2" applyFont="1" applyFill="1" applyBorder="1" applyAlignment="1" applyProtection="1">
      <alignment horizontal="right" vertical="center"/>
    </xf>
    <xf numFmtId="44" fontId="25" fillId="7" borderId="1" xfId="2" applyFont="1" applyFill="1" applyBorder="1" applyProtection="1"/>
    <xf numFmtId="44" fontId="22" fillId="10" borderId="39" xfId="2" applyFont="1" applyFill="1" applyBorder="1" applyAlignment="1" applyProtection="1">
      <alignment horizontal="right" vertical="center"/>
    </xf>
    <xf numFmtId="44" fontId="10" fillId="7" borderId="38" xfId="2" applyFont="1" applyFill="1" applyBorder="1" applyAlignment="1" applyProtection="1">
      <alignment horizontal="right" vertical="center"/>
    </xf>
    <xf numFmtId="44" fontId="22" fillId="7" borderId="25" xfId="2" applyFont="1" applyFill="1" applyBorder="1" applyAlignment="1" applyProtection="1">
      <alignment horizontal="right" vertical="center"/>
    </xf>
    <xf numFmtId="44" fontId="22" fillId="7" borderId="20" xfId="2" applyFont="1" applyFill="1" applyBorder="1" applyAlignment="1" applyProtection="1">
      <alignment horizontal="right" vertical="center"/>
    </xf>
    <xf numFmtId="9" fontId="10" fillId="14" borderId="41" xfId="4" applyFont="1" applyFill="1" applyBorder="1" applyAlignment="1" applyProtection="1">
      <alignment horizontal="right" vertical="top"/>
    </xf>
    <xf numFmtId="9" fontId="10" fillId="14" borderId="42" xfId="4" applyFont="1" applyFill="1" applyBorder="1" applyAlignment="1" applyProtection="1">
      <alignment horizontal="right" vertical="top"/>
    </xf>
    <xf numFmtId="9" fontId="10" fillId="14" borderId="19" xfId="4" applyFont="1" applyFill="1" applyBorder="1" applyAlignment="1" applyProtection="1">
      <alignment horizontal="right" vertical="top"/>
    </xf>
    <xf numFmtId="44" fontId="10" fillId="10" borderId="37" xfId="2" applyFont="1" applyFill="1" applyBorder="1" applyAlignment="1" applyProtection="1">
      <alignment horizontal="right" vertical="center"/>
    </xf>
    <xf numFmtId="44" fontId="22" fillId="14" borderId="43" xfId="2" applyFont="1" applyFill="1" applyBorder="1" applyAlignment="1" applyProtection="1">
      <alignment horizontal="right" vertical="center"/>
    </xf>
    <xf numFmtId="0" fontId="0" fillId="0" borderId="1" xfId="6" applyFont="1" applyAlignment="1">
      <alignment horizontal="left" vertical="top" wrapText="1"/>
    </xf>
    <xf numFmtId="0" fontId="3" fillId="2" borderId="1" xfId="6" applyFont="1" applyFill="1" applyAlignment="1">
      <alignment horizontal="left" vertical="center" wrapText="1"/>
    </xf>
    <xf numFmtId="0" fontId="3" fillId="2" borderId="0" xfId="1" applyFont="1" applyFill="1" applyAlignment="1">
      <alignment vertical="center" wrapText="1"/>
    </xf>
    <xf numFmtId="0" fontId="0" fillId="0" borderId="0" xfId="1" applyFont="1" applyAlignment="1">
      <alignment wrapText="1"/>
    </xf>
    <xf numFmtId="0" fontId="0" fillId="0" borderId="1" xfId="1" applyFont="1" applyBorder="1" applyAlignment="1">
      <alignment horizontal="left" vertical="top" wrapText="1"/>
    </xf>
    <xf numFmtId="0" fontId="0" fillId="0" borderId="28" xfId="1" applyFont="1" applyBorder="1" applyAlignment="1">
      <alignment horizontal="left" vertical="top" wrapText="1"/>
    </xf>
    <xf numFmtId="0" fontId="0" fillId="7" borderId="0" xfId="0" applyFill="1" applyProtection="1"/>
    <xf numFmtId="0" fontId="24" fillId="7" borderId="0" xfId="0" applyFont="1" applyFill="1" applyProtection="1"/>
    <xf numFmtId="44" fontId="23" fillId="7" borderId="0" xfId="0" applyNumberFormat="1" applyFont="1" applyFill="1" applyAlignment="1" applyProtection="1">
      <alignment vertical="top"/>
    </xf>
    <xf numFmtId="44" fontId="24" fillId="7" borderId="0" xfId="0" applyNumberFormat="1" applyFont="1" applyFill="1" applyProtection="1"/>
    <xf numFmtId="0" fontId="23" fillId="7" borderId="0" xfId="0" applyFont="1" applyFill="1" applyAlignment="1" applyProtection="1">
      <alignment vertical="top"/>
    </xf>
    <xf numFmtId="0" fontId="21" fillId="7" borderId="0" xfId="0" applyFont="1" applyFill="1" applyProtection="1"/>
    <xf numFmtId="9" fontId="24" fillId="7" borderId="0" xfId="0" applyNumberFormat="1" applyFont="1" applyFill="1" applyProtection="1"/>
    <xf numFmtId="0" fontId="0" fillId="0" borderId="0" xfId="0" applyProtection="1"/>
    <xf numFmtId="165" fontId="10" fillId="7" borderId="1" xfId="3" applyNumberFormat="1" applyFont="1" applyFill="1" applyAlignment="1" applyProtection="1">
      <alignment horizontal="left" vertical="center"/>
    </xf>
    <xf numFmtId="0" fontId="17" fillId="0" borderId="12" xfId="3" applyFont="1" applyBorder="1" applyAlignment="1" applyProtection="1">
      <alignment horizontal="left" vertical="top"/>
    </xf>
    <xf numFmtId="9" fontId="24" fillId="7" borderId="0" xfId="4" applyFont="1" applyFill="1" applyProtection="1"/>
    <xf numFmtId="0" fontId="17" fillId="0" borderId="9" xfId="3" applyFont="1" applyBorder="1" applyAlignment="1" applyProtection="1">
      <alignment horizontal="left" vertical="center" wrapText="1"/>
    </xf>
    <xf numFmtId="165" fontId="8" fillId="7" borderId="1" xfId="0" applyNumberFormat="1" applyFont="1" applyFill="1" applyBorder="1" applyAlignment="1" applyProtection="1">
      <alignment horizontal="left"/>
    </xf>
    <xf numFmtId="0" fontId="17" fillId="0" borderId="6" xfId="3" applyFont="1" applyBorder="1" applyAlignment="1" applyProtection="1">
      <alignment horizontal="left" vertical="center" wrapText="1"/>
    </xf>
    <xf numFmtId="0" fontId="6" fillId="7" borderId="0" xfId="0" applyFont="1" applyFill="1" applyAlignment="1" applyProtection="1">
      <alignment horizontal="center" vertical="top"/>
    </xf>
    <xf numFmtId="0" fontId="9" fillId="10" borderId="4" xfId="0" applyFont="1" applyFill="1" applyBorder="1" applyAlignment="1" applyProtection="1">
      <alignment vertical="center" wrapText="1"/>
    </xf>
    <xf numFmtId="10" fontId="9" fillId="10" borderId="15" xfId="0" applyNumberFormat="1" applyFont="1" applyFill="1" applyBorder="1" applyAlignment="1" applyProtection="1">
      <alignment vertical="center" wrapText="1"/>
    </xf>
    <xf numFmtId="43" fontId="9" fillId="10" borderId="2" xfId="0" applyNumberFormat="1" applyFont="1" applyFill="1" applyBorder="1" applyAlignment="1" applyProtection="1">
      <alignment vertical="center" wrapText="1"/>
    </xf>
    <xf numFmtId="0" fontId="9" fillId="7" borderId="5" xfId="0" applyFont="1" applyFill="1" applyBorder="1" applyAlignment="1" applyProtection="1">
      <alignment vertical="center" wrapText="1"/>
    </xf>
    <xf numFmtId="10" fontId="9" fillId="7" borderId="5" xfId="0" applyNumberFormat="1" applyFont="1" applyFill="1" applyBorder="1" applyAlignment="1" applyProtection="1">
      <alignment vertical="center" wrapText="1"/>
    </xf>
    <xf numFmtId="43" fontId="9" fillId="7" borderId="5" xfId="0" applyNumberFormat="1" applyFont="1" applyFill="1" applyBorder="1" applyAlignment="1" applyProtection="1">
      <alignment vertical="center" wrapText="1"/>
    </xf>
    <xf numFmtId="0" fontId="0" fillId="7" borderId="1" xfId="0" applyFill="1" applyBorder="1" applyProtection="1"/>
    <xf numFmtId="0" fontId="9" fillId="10" borderId="4" xfId="0" applyFont="1" applyFill="1" applyBorder="1" applyAlignment="1" applyProtection="1">
      <alignment vertical="center" wrapText="1"/>
    </xf>
    <xf numFmtId="0" fontId="9" fillId="10" borderId="5" xfId="0" applyFont="1" applyFill="1" applyBorder="1" applyAlignment="1" applyProtection="1">
      <alignment vertical="center" wrapText="1"/>
    </xf>
    <xf numFmtId="0" fontId="9" fillId="10" borderId="33" xfId="0" applyFont="1" applyFill="1" applyBorder="1" applyAlignment="1" applyProtection="1">
      <alignment vertical="center" wrapText="1"/>
    </xf>
    <xf numFmtId="0" fontId="12" fillId="7" borderId="0" xfId="0" applyFont="1" applyFill="1" applyAlignment="1" applyProtection="1">
      <alignment horizontal="justify" vertical="center"/>
    </xf>
    <xf numFmtId="165" fontId="2" fillId="7" borderId="0" xfId="0" applyNumberFormat="1" applyFont="1" applyFill="1" applyProtection="1"/>
    <xf numFmtId="0" fontId="27" fillId="7" borderId="0" xfId="0" applyFont="1" applyFill="1" applyProtection="1"/>
    <xf numFmtId="0" fontId="19" fillId="7" borderId="0" xfId="0" applyFont="1" applyFill="1" applyProtection="1"/>
    <xf numFmtId="0" fontId="6" fillId="7" borderId="0" xfId="0" applyFont="1" applyFill="1" applyAlignment="1" applyProtection="1">
      <alignment horizontal="right" vertical="top"/>
    </xf>
    <xf numFmtId="0" fontId="8" fillId="7" borderId="0" xfId="0" applyFont="1" applyFill="1" applyAlignment="1" applyProtection="1">
      <alignment horizontal="left" vertical="center"/>
    </xf>
    <xf numFmtId="0" fontId="2" fillId="7" borderId="0" xfId="0" applyFont="1" applyFill="1" applyProtection="1"/>
    <xf numFmtId="0" fontId="10" fillId="7" borderId="0" xfId="0" applyFont="1" applyFill="1" applyAlignment="1" applyProtection="1">
      <alignment horizontal="left" vertical="center" indent="1"/>
    </xf>
    <xf numFmtId="49" fontId="13" fillId="7" borderId="0" xfId="0" applyNumberFormat="1" applyFont="1" applyFill="1" applyAlignment="1" applyProtection="1">
      <alignment horizontal="left" vertical="center" indent="1"/>
    </xf>
    <xf numFmtId="0" fontId="14" fillId="7" borderId="0" xfId="0" applyFont="1" applyFill="1" applyAlignment="1" applyProtection="1">
      <alignment horizontal="left" vertical="center" indent="1"/>
    </xf>
    <xf numFmtId="165" fontId="2" fillId="7" borderId="1" xfId="0" applyNumberFormat="1" applyFont="1" applyFill="1" applyBorder="1" applyProtection="1"/>
    <xf numFmtId="0" fontId="8" fillId="7" borderId="0" xfId="0" applyFont="1" applyFill="1" applyAlignment="1" applyProtection="1">
      <alignment horizontal="left" vertical="center" indent="1"/>
    </xf>
    <xf numFmtId="0" fontId="8" fillId="7" borderId="0" xfId="0" applyFont="1" applyFill="1" applyAlignment="1" applyProtection="1">
      <alignment horizontal="justify" vertical="center"/>
    </xf>
    <xf numFmtId="0" fontId="16" fillId="11" borderId="4" xfId="3" applyFont="1" applyFill="1" applyBorder="1" applyAlignment="1" applyProtection="1">
      <alignment horizontal="center" vertical="center"/>
    </xf>
    <xf numFmtId="0" fontId="16" fillId="11" borderId="5" xfId="3" applyFont="1" applyFill="1" applyBorder="1" applyAlignment="1" applyProtection="1">
      <alignment horizontal="center" vertical="center"/>
    </xf>
    <xf numFmtId="0" fontId="16" fillId="11" borderId="2" xfId="3" applyFont="1" applyFill="1" applyBorder="1" applyAlignment="1" applyProtection="1">
      <alignment horizontal="center" vertical="center"/>
    </xf>
    <xf numFmtId="0" fontId="16" fillId="7" borderId="1" xfId="3" applyFont="1" applyFill="1" applyAlignment="1" applyProtection="1">
      <alignment horizontal="center" vertical="center"/>
    </xf>
    <xf numFmtId="0" fontId="10" fillId="0" borderId="16" xfId="0" quotePrefix="1" applyFont="1" applyBorder="1" applyAlignment="1" applyProtection="1">
      <alignment horizontal="left" vertical="top"/>
    </xf>
    <xf numFmtId="0" fontId="6" fillId="0" borderId="0" xfId="0" applyFont="1" applyAlignment="1" applyProtection="1">
      <alignment horizontal="center" vertical="top"/>
    </xf>
    <xf numFmtId="0" fontId="7" fillId="7" borderId="0" xfId="0" applyFont="1" applyFill="1" applyAlignment="1" applyProtection="1">
      <alignment horizontal="center" vertical="top"/>
    </xf>
    <xf numFmtId="0" fontId="7" fillId="7" borderId="0" xfId="0" applyFont="1" applyFill="1" applyAlignment="1" applyProtection="1">
      <alignment vertical="top"/>
    </xf>
    <xf numFmtId="0" fontId="2" fillId="7" borderId="0" xfId="0" applyFont="1" applyFill="1" applyAlignment="1" applyProtection="1">
      <alignment vertical="top"/>
    </xf>
    <xf numFmtId="0" fontId="6" fillId="7" borderId="0" xfId="0" applyFont="1" applyFill="1" applyAlignment="1" applyProtection="1">
      <alignment horizontal="center"/>
    </xf>
    <xf numFmtId="0" fontId="8" fillId="7" borderId="0" xfId="0" applyFont="1" applyFill="1" applyAlignment="1" applyProtection="1">
      <alignment vertical="top"/>
    </xf>
    <xf numFmtId="0" fontId="9" fillId="7" borderId="25" xfId="0" applyFont="1" applyFill="1" applyBorder="1" applyProtection="1"/>
    <xf numFmtId="0" fontId="9" fillId="7" borderId="1" xfId="0" applyFont="1" applyFill="1" applyBorder="1" applyProtection="1"/>
    <xf numFmtId="0" fontId="9" fillId="7" borderId="20" xfId="0" applyFont="1" applyFill="1" applyBorder="1" applyProtection="1"/>
    <xf numFmtId="0" fontId="8" fillId="7" borderId="1" xfId="0" applyFont="1" applyFill="1" applyBorder="1" applyAlignment="1" applyProtection="1">
      <alignment vertical="top"/>
    </xf>
    <xf numFmtId="0" fontId="6" fillId="7" borderId="0" xfId="0" applyFont="1" applyFill="1" applyAlignment="1" applyProtection="1">
      <alignment horizontal="center" vertical="center" wrapText="1"/>
    </xf>
    <xf numFmtId="0" fontId="9" fillId="8" borderId="17" xfId="0" applyFont="1" applyFill="1" applyBorder="1" applyAlignment="1" applyProtection="1">
      <alignment horizontal="left" vertical="center" wrapText="1"/>
    </xf>
    <xf numFmtId="0" fontId="9" fillId="0" borderId="15" xfId="0" applyFont="1" applyBorder="1" applyAlignment="1" applyProtection="1">
      <alignment horizontal="left" vertical="center" wrapText="1"/>
    </xf>
    <xf numFmtId="0" fontId="9" fillId="7" borderId="2" xfId="0" applyFont="1" applyFill="1" applyBorder="1" applyAlignment="1" applyProtection="1">
      <alignment horizontal="left" vertical="center" wrapText="1"/>
    </xf>
    <xf numFmtId="0" fontId="9" fillId="7" borderId="15" xfId="0" applyFont="1" applyFill="1" applyBorder="1" applyAlignment="1" applyProtection="1">
      <alignment horizontal="left" vertical="center" wrapText="1"/>
    </xf>
    <xf numFmtId="0" fontId="9" fillId="7" borderId="4" xfId="0" applyFont="1" applyFill="1" applyBorder="1" applyAlignment="1" applyProtection="1">
      <alignment horizontal="left" vertical="center" wrapText="1"/>
    </xf>
    <xf numFmtId="0" fontId="9" fillId="7" borderId="40" xfId="0" applyFont="1" applyFill="1" applyBorder="1" applyAlignment="1" applyProtection="1">
      <alignment vertical="center" wrapText="1"/>
    </xf>
    <xf numFmtId="165" fontId="26" fillId="7" borderId="1" xfId="0" applyNumberFormat="1" applyFont="1" applyFill="1" applyBorder="1" applyProtection="1"/>
    <xf numFmtId="0" fontId="10" fillId="0" borderId="17" xfId="0" quotePrefix="1" applyFont="1" applyBorder="1" applyAlignment="1" applyProtection="1">
      <alignment horizontal="left" vertical="center"/>
    </xf>
    <xf numFmtId="0" fontId="28" fillId="7" borderId="0" xfId="0" applyFont="1" applyFill="1" applyAlignment="1" applyProtection="1">
      <alignment horizontal="right"/>
    </xf>
    <xf numFmtId="0" fontId="10" fillId="0" borderId="17" xfId="0" quotePrefix="1" applyFont="1" applyBorder="1" applyAlignment="1" applyProtection="1">
      <alignment horizontal="left"/>
    </xf>
    <xf numFmtId="44" fontId="10" fillId="9" borderId="19" xfId="2" applyFont="1" applyFill="1" applyBorder="1" applyAlignment="1" applyProtection="1">
      <alignment horizontal="right" vertical="top"/>
    </xf>
    <xf numFmtId="165" fontId="8" fillId="9" borderId="7" xfId="0" applyNumberFormat="1" applyFont="1" applyFill="1" applyBorder="1" applyAlignment="1" applyProtection="1">
      <alignment horizontal="left"/>
    </xf>
    <xf numFmtId="165" fontId="8" fillId="9" borderId="8" xfId="0" applyNumberFormat="1" applyFont="1" applyFill="1" applyBorder="1" applyAlignment="1" applyProtection="1">
      <alignment horizontal="left"/>
    </xf>
    <xf numFmtId="165" fontId="10" fillId="9" borderId="10" xfId="3" applyNumberFormat="1" applyFont="1" applyFill="1" applyBorder="1" applyAlignment="1" applyProtection="1">
      <alignment horizontal="left" vertical="center"/>
    </xf>
    <xf numFmtId="165" fontId="10" fillId="9" borderId="11" xfId="3" applyNumberFormat="1" applyFont="1" applyFill="1" applyBorder="1" applyAlignment="1" applyProtection="1">
      <alignment horizontal="left" vertical="center"/>
    </xf>
    <xf numFmtId="165" fontId="10" fillId="9" borderId="13" xfId="3" applyNumberFormat="1" applyFont="1" applyFill="1" applyBorder="1" applyAlignment="1" applyProtection="1">
      <alignment horizontal="left" vertical="center"/>
    </xf>
    <xf numFmtId="165" fontId="10" fillId="9" borderId="14" xfId="3" applyNumberFormat="1" applyFont="1" applyFill="1" applyBorder="1" applyAlignment="1" applyProtection="1">
      <alignment horizontal="left" vertical="center"/>
    </xf>
    <xf numFmtId="44" fontId="10" fillId="13" borderId="34" xfId="2" applyFont="1" applyFill="1" applyBorder="1" applyAlignment="1" applyProtection="1">
      <alignment horizontal="right" vertical="center"/>
    </xf>
    <xf numFmtId="44" fontId="10" fillId="13" borderId="36" xfId="2" applyFont="1" applyFill="1" applyBorder="1" applyAlignment="1" applyProtection="1">
      <alignment horizontal="right" vertical="center"/>
    </xf>
    <xf numFmtId="44" fontId="10" fillId="13" borderId="3" xfId="2" applyFont="1" applyFill="1" applyBorder="1" applyAlignment="1" applyProtection="1">
      <alignment horizontal="right" vertical="center"/>
    </xf>
    <xf numFmtId="44" fontId="10" fillId="13" borderId="35" xfId="2" applyFont="1" applyFill="1" applyBorder="1" applyAlignment="1" applyProtection="1">
      <alignment horizontal="right" vertical="center"/>
    </xf>
    <xf numFmtId="44" fontId="10" fillId="13" borderId="31" xfId="2" applyFont="1" applyFill="1" applyBorder="1" applyAlignment="1" applyProtection="1">
      <alignment horizontal="right" vertical="center"/>
    </xf>
    <xf numFmtId="44" fontId="10" fillId="13" borderId="32" xfId="2" applyFont="1" applyFill="1" applyBorder="1" applyAlignment="1" applyProtection="1">
      <alignment horizontal="right" vertical="top"/>
    </xf>
  </cellXfs>
  <cellStyles count="13">
    <cellStyle name="Normal" xfId="1" xr:uid="{00000000-0005-0000-0000-000000000000}"/>
    <cellStyle name="Normal 2" xfId="6" xr:uid="{0261A688-F577-4F2F-80E5-AF20D4C630E2}"/>
    <cellStyle name="Procent" xfId="4" builtinId="5"/>
    <cellStyle name="Procent 2" xfId="12" xr:uid="{3CA43230-4F6F-4AF2-BD93-3857F12E7F99}"/>
    <cellStyle name="Standaard" xfId="0" builtinId="0"/>
    <cellStyle name="Standaard 2" xfId="5" xr:uid="{9EABC98B-22FE-407F-AD87-3B723B453514}"/>
    <cellStyle name="Standaard 2 2" xfId="3" xr:uid="{7FF60285-30CA-49E3-B2A3-AAA2D965BC48}"/>
    <cellStyle name="Standaard 2 2 2" xfId="11" xr:uid="{C099675C-0C07-462C-AFA5-A19A0B991679}"/>
    <cellStyle name="Standaard 3" xfId="7" xr:uid="{2848F72F-5382-4093-8D0D-73E1FBEDBB03}"/>
    <cellStyle name="Standaard 4" xfId="8" xr:uid="{D359E4CF-5687-453F-BAE9-A2F32E242691}"/>
    <cellStyle name="Standaard 5" xfId="9" xr:uid="{FBDB6FF0-7F95-4A71-9728-EBF807D91DF2}"/>
    <cellStyle name="Valuta" xfId="2" builtinId="4"/>
    <cellStyle name="Valuta 2" xfId="10" xr:uid="{AFB475FA-B819-4B29-BEA2-EA16A9A19CEB}"/>
  </cellStyles>
  <dxfs count="13">
    <dxf>
      <fill>
        <patternFill>
          <bgColor rgb="FFFCE4D6"/>
        </patternFill>
      </fill>
    </dxf>
    <dxf>
      <fill>
        <patternFill>
          <bgColor rgb="FFFCE4D6"/>
        </patternFill>
      </fill>
    </dxf>
    <dxf>
      <border diagonalUp="0" diagonalDown="0">
        <right style="thin">
          <color indexed="64"/>
        </right>
        <top/>
        <bottom/>
        <vertical/>
        <horizontal/>
      </border>
      <protection locked="0" hidden="0"/>
    </dxf>
    <dxf>
      <numFmt numFmtId="164" formatCode="\€\ #,##0.00"/>
      <border diagonalUp="0" diagonalDown="0">
        <right style="thin">
          <color indexed="64"/>
        </right>
        <top/>
        <bottom/>
        <vertical/>
        <horizontal/>
      </border>
      <protection locked="1" hidden="0"/>
    </dxf>
    <dxf>
      <border diagonalUp="0" diagonalDown="0">
        <right style="thin">
          <color indexed="64"/>
        </right>
        <top/>
        <bottom/>
        <vertical/>
        <horizontal/>
      </border>
      <protection locked="0" hidden="0"/>
    </dxf>
    <dxf>
      <border diagonalUp="0" diagonalDown="0">
        <right style="thin">
          <color indexed="64"/>
        </right>
        <top/>
        <bottom/>
        <vertical/>
        <horizontal/>
      </border>
      <protection locked="0" hidden="0"/>
    </dxf>
    <dxf>
      <numFmt numFmtId="164" formatCode="\€\ #,##0.00"/>
      <fill>
        <patternFill patternType="solid">
          <fgColor indexed="64"/>
          <bgColor rgb="FFFFF2CC"/>
        </patternFill>
      </fill>
      <alignment horizontal="general" vertical="top" textRotation="0" wrapText="1" indent="0" justifyLastLine="0" shrinkToFit="0" readingOrder="0"/>
      <border diagonalUp="0" diagonalDown="0">
        <left/>
        <right style="thin">
          <color indexed="64"/>
        </right>
        <top/>
        <bottom/>
        <vertical/>
        <horizontal/>
      </border>
      <protection locked="0" hidden="0"/>
    </dxf>
    <dxf>
      <numFmt numFmtId="166" formatCode="0.0"/>
    </dxf>
    <dxf>
      <alignment horizontal="left" textRotation="0" indent="0" justifyLastLine="0" shrinkToFit="0" readingOrder="0"/>
    </dxf>
    <dxf>
      <numFmt numFmtId="2" formatCode="0.00"/>
      <alignment horizontal="right" textRotation="0" indent="0" justifyLastLine="0" shrinkToFit="0" readingOrder="0"/>
    </dxf>
    <dxf>
      <alignment horizontal="left" vertical="bottom" textRotation="0" wrapText="1" indent="0" justifyLastLine="0" shrinkToFit="0" readingOrder="0"/>
    </dxf>
    <dxf>
      <alignment textRotation="0" wrapText="1" indent="0" justifyLastLine="0" shrinkToFit="0" readingOrder="0"/>
    </dxf>
    <dxf>
      <font>
        <b val="0"/>
        <i val="0"/>
        <strike val="0"/>
        <condense val="0"/>
        <extend val="0"/>
        <outline val="0"/>
        <shadow val="0"/>
        <u val="none"/>
        <vertAlign val="baseline"/>
        <sz val="11"/>
        <color auto="1"/>
        <name val="Carlito"/>
        <scheme val="none"/>
      </font>
      <alignment horizontal="center" vertical="top" textRotation="0" wrapText="1" indent="0" justifyLastLine="0" shrinkToFit="0" readingOrder="0"/>
    </dxf>
  </dxfs>
  <tableStyles count="0" defaultTableStyle="TableStyleMedium2" defaultPivotStyle="PivotStyleLight16"/>
  <colors>
    <mruColors>
      <color rgb="FF83CCE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editAs="oneCell">
    <xdr:from>
      <xdr:col>4</xdr:col>
      <xdr:colOff>372532</xdr:colOff>
      <xdr:row>1</xdr:row>
      <xdr:rowOff>76200</xdr:rowOff>
    </xdr:from>
    <xdr:to>
      <xdr:col>5</xdr:col>
      <xdr:colOff>1037165</xdr:colOff>
      <xdr:row>3</xdr:row>
      <xdr:rowOff>60107</xdr:rowOff>
    </xdr:to>
    <xdr:pic>
      <xdr:nvPicPr>
        <xdr:cNvPr id="2" name="Afbeelding 1">
          <a:extLst>
            <a:ext uri="{FF2B5EF4-FFF2-40B4-BE49-F238E27FC236}">
              <a16:creationId xmlns:a16="http://schemas.microsoft.com/office/drawing/2014/main" id="{6CEB9943-16B8-46BB-AF0E-F1FBC0CEB5B8}"/>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021232" y="266700"/>
          <a:ext cx="2618317" cy="460157"/>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B1714DE0-7CB4-419A-9100-D94131C9BFDD}" name="KernTable" displayName="KernTable" ref="B7:N233">
  <sortState xmlns:xlrd2="http://schemas.microsoft.com/office/spreadsheetml/2017/richdata2" ref="B8:N233">
    <sortCondition ref="B7:B233"/>
  </sortState>
  <tableColumns count="13">
    <tableColumn id="13" xr3:uid="{D61C9093-0E14-4B57-83F2-E2BADBB78613}" name="Nr." dataDxfId="12" dataCellStyle="Normal 2">
      <calculatedColumnFormula>MATCH(C8,{"Koffie, thee en automateningrediënten";"Dranken &amp; Alcohol";"Brood &amp; banket";"Koek en zoetwaren";"Zuivel";"Kaas en eieren";"Groente, fruit, salades en versproducten";"Vlees, vis, gevogelte en vegetarisch/vegan";"Snacks, diepvries en maaltijdcomponenten";"Droge waren";"Kruidenierswaren, sauzen en smaakmakers";"Non-food cateringproducten"},0)</calculatedColumnFormula>
    </tableColumn>
    <tableColumn id="1" xr3:uid="{A8A690C7-223F-40AA-8344-6E83B6A999B5}" name="Productgroep"/>
    <tableColumn id="2" xr3:uid="{6145A5E0-F1B0-446C-977B-FA59AABE0AC5}" name="Referentieproduct / omschrijving" dataDxfId="11"/>
    <tableColumn id="3" xr3:uid="{B5A623D6-D903-4876-A3F3-429E75D1EC48}" name="Besteleenheid/verpakking" dataDxfId="10"/>
    <tableColumn id="4" xr3:uid="{D4117803-B511-4197-BCDC-862134A2C129}" name="Inhoud/aantal per verpakking" dataDxfId="9"/>
    <tableColumn id="5" xr3:uid="{C100DEDE-91C3-498E-802F-57722716A822}" name="Eenheid" dataDxfId="8"/>
    <tableColumn id="6" xr3:uid="{1E945339-738A-41F1-8167-B4269AF6D538}" name="Historisch jaarverbruik 2025" dataDxfId="7"/>
    <tableColumn id="7" xr3:uid="{82981D3A-6029-4FDE-8218-1C451FAF7E81}" name="Nettoprijs per verpakkingseenheid excl. btw" dataDxfId="6" dataCellStyle="Normal 2"/>
    <tableColumn id="8" xr3:uid="{4AC6CAD9-9DAE-46D6-B83D-9776BB9B4147}" name="Afwijkend/gelijkwaardig product" dataDxfId="5"/>
    <tableColumn id="9" xr3:uid="{D99CE8C4-FB87-4429-A964-CA7775044D7B}" name="Afwijkende inhoud/besteleenheid" dataDxfId="4"/>
    <tableColumn id="10" xr3:uid="{51FC3737-A3AB-4BF9-B86C-5F6ED55693C5}" name="Totaalprijs o.b.v. jaarverbruik excl. btw" dataDxfId="3">
      <calculatedColumnFormula>IF(K8="",H8*I8,IF(OR(F8="",K8=""),"",H8*F8/K8*I8))</calculatedColumnFormula>
    </tableColumn>
    <tableColumn id="11" xr3:uid="{8EAFD254-E720-4196-A9E9-AA257A53C7DA}" name="Toelichting inschrijver" dataDxfId="2"/>
    <tableColumn id="12" xr3:uid="{C9C89E4F-C5DC-45AE-BDEE-6589A7E6BFDB}" name="Controle">
      <calculatedColumnFormula>IF($I8="","Prijs ontbreekt",IF($I8&lt;=0,"Prijs moet &gt;0 zijn",""))</calculatedColumnFormula>
    </tableColumn>
  </tableColumns>
  <tableStyleInfo name="TableStyleMedium2" showFirstColumn="0" showLastColumn="0" showRowStripes="1" showColumnStripes="0"/>
</table>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a:ea typeface="Calibri"/>
        <a:cs typeface="Calibri"/>
      </a:majorFont>
      <a:minorFont>
        <a:latin typeface="Calibri"/>
        <a:ea typeface="Calibri"/>
        <a:cs typeface="Calibri"/>
      </a:minorFont>
    </a:fontScheme>
    <a:fmtScheme name="ChatGPT">
      <a:fillStyleLst>
        <a:solidFill>
          <a:schemeClr val="phClr"/>
        </a:solidFill>
        <a:solidFill>
          <a:schemeClr val="dk1"/>
        </a:solidFill>
        <a:solidFill>
          <a:schemeClr val="accent1"/>
        </a:soli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3AC62F-149A-435F-BAB7-5A53BCCE9788}">
  <dimension ref="B1:D14"/>
  <sheetViews>
    <sheetView workbookViewId="0">
      <selection activeCell="H10" sqref="H10"/>
    </sheetView>
  </sheetViews>
  <sheetFormatPr defaultRowHeight="14.25"/>
  <cols>
    <col min="1" max="1" width="1.75" style="29" customWidth="1"/>
    <col min="2" max="2" width="4" style="28" customWidth="1"/>
    <col min="3" max="3" width="31" style="29" customWidth="1"/>
    <col min="4" max="4" width="114.375" style="29" customWidth="1"/>
    <col min="5" max="16384" width="9" style="29"/>
  </cols>
  <sheetData>
    <row r="1" spans="2:4" ht="6.75" customHeight="1"/>
    <row r="2" spans="2:4" ht="15">
      <c r="B2" s="5" t="s">
        <v>316</v>
      </c>
      <c r="C2" s="6" t="s">
        <v>3</v>
      </c>
      <c r="D2" s="25" t="s">
        <v>318</v>
      </c>
    </row>
    <row r="3" spans="2:4" ht="42.75">
      <c r="B3" s="21">
        <v>1</v>
      </c>
      <c r="C3" s="22" t="s">
        <v>1</v>
      </c>
      <c r="D3" s="26" t="s">
        <v>246</v>
      </c>
    </row>
    <row r="4" spans="2:4" ht="42.75">
      <c r="B4" s="23">
        <v>2</v>
      </c>
      <c r="C4" s="24" t="s">
        <v>241</v>
      </c>
      <c r="D4" s="27" t="s">
        <v>247</v>
      </c>
    </row>
    <row r="5" spans="2:4" ht="28.5">
      <c r="B5" s="21">
        <v>3</v>
      </c>
      <c r="C5" s="22" t="s">
        <v>244</v>
      </c>
      <c r="D5" s="26" t="s">
        <v>248</v>
      </c>
    </row>
    <row r="6" spans="2:4" ht="46.5" customHeight="1">
      <c r="B6" s="23">
        <v>4</v>
      </c>
      <c r="C6" s="24" t="s">
        <v>243</v>
      </c>
      <c r="D6" s="27" t="s">
        <v>249</v>
      </c>
    </row>
    <row r="7" spans="2:4" ht="42" customHeight="1">
      <c r="B7" s="21">
        <v>5</v>
      </c>
      <c r="C7" s="22" t="s">
        <v>242</v>
      </c>
      <c r="D7" s="26" t="s">
        <v>250</v>
      </c>
    </row>
    <row r="8" spans="2:4" ht="28.5">
      <c r="B8" s="23">
        <v>6</v>
      </c>
      <c r="C8" s="24" t="s">
        <v>2</v>
      </c>
      <c r="D8" s="27" t="s">
        <v>251</v>
      </c>
    </row>
    <row r="9" spans="2:4" ht="28.5">
      <c r="B9" s="21">
        <v>7</v>
      </c>
      <c r="C9" s="22" t="s">
        <v>238</v>
      </c>
      <c r="D9" s="26" t="s">
        <v>252</v>
      </c>
    </row>
    <row r="10" spans="2:4" ht="42.75">
      <c r="B10" s="23">
        <v>8</v>
      </c>
      <c r="C10" s="24" t="s">
        <v>239</v>
      </c>
      <c r="D10" s="27" t="s">
        <v>253</v>
      </c>
    </row>
    <row r="11" spans="2:4" ht="42.75">
      <c r="B11" s="21">
        <v>9</v>
      </c>
      <c r="C11" s="22" t="s">
        <v>245</v>
      </c>
      <c r="D11" s="26" t="s">
        <v>254</v>
      </c>
    </row>
    <row r="12" spans="2:4" ht="42.75">
      <c r="B12" s="23">
        <v>10</v>
      </c>
      <c r="C12" s="24" t="s">
        <v>256</v>
      </c>
      <c r="D12" s="27" t="s">
        <v>257</v>
      </c>
    </row>
    <row r="13" spans="2:4" ht="42.75">
      <c r="B13" s="21">
        <v>11</v>
      </c>
      <c r="C13" s="22" t="s">
        <v>258</v>
      </c>
      <c r="D13" s="26" t="s">
        <v>259</v>
      </c>
    </row>
    <row r="14" spans="2:4" ht="42.75">
      <c r="B14" s="23">
        <v>12</v>
      </c>
      <c r="C14" s="24" t="s">
        <v>240</v>
      </c>
      <c r="D14" s="27" t="s">
        <v>255</v>
      </c>
    </row>
  </sheetData>
  <sheetProtection algorithmName="SHA-512" hashValue="4ZEmCQWoPuGMDnh+706bkkD0qHs3P88cU4eefg70kjBLaf6qfYkyGu0m/XW3oqbFMmuDOFW8W5BKXEBaXBkUtQ==" saltValue="vyMkM9ewNYu1t4bYgLQeHQ==" spinCount="100000" sheet="1" objects="1" scenarios="1"/>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20944E-4220-4377-B9DC-CFB25D0DBA03}">
  <dimension ref="A1:M69"/>
  <sheetViews>
    <sheetView tabSelected="1" zoomScale="110" zoomScaleNormal="110" workbookViewId="0">
      <selection activeCell="F30" sqref="F30"/>
    </sheetView>
  </sheetViews>
  <sheetFormatPr defaultColWidth="8" defaultRowHeight="14.25"/>
  <cols>
    <col min="1" max="1" width="4.375" style="69" customWidth="1"/>
    <col min="2" max="2" width="15.875" style="76" customWidth="1"/>
    <col min="3" max="3" width="75.5" style="76" customWidth="1"/>
    <col min="4" max="8" width="25.625" style="76" customWidth="1"/>
    <col min="9" max="9" width="17" style="76" customWidth="1"/>
    <col min="10" max="10" width="9.125" style="69" customWidth="1"/>
    <col min="11" max="11" width="22.5" style="76" customWidth="1"/>
    <col min="12" max="12" width="25.375" style="69" customWidth="1"/>
    <col min="13" max="13" width="19.625" style="69" customWidth="1"/>
    <col min="14" max="15" width="8" style="76"/>
    <col min="16" max="16" width="9.375" style="76" bestFit="1" customWidth="1"/>
    <col min="17" max="16384" width="8" style="76"/>
  </cols>
  <sheetData>
    <row r="1" spans="2:13" ht="15">
      <c r="B1" s="112"/>
      <c r="C1" s="100"/>
      <c r="D1" s="100"/>
      <c r="E1" s="100"/>
      <c r="F1" s="100"/>
      <c r="G1" s="100"/>
      <c r="H1" s="100"/>
      <c r="I1" s="100"/>
      <c r="J1" s="100"/>
      <c r="K1" s="100"/>
    </row>
    <row r="2" spans="2:13" ht="18.75">
      <c r="B2" s="113"/>
      <c r="C2" s="114" t="s">
        <v>213</v>
      </c>
      <c r="D2" s="100"/>
      <c r="E2" s="100"/>
      <c r="F2" s="100"/>
      <c r="G2" s="100"/>
      <c r="H2" s="100"/>
      <c r="I2" s="100"/>
      <c r="J2" s="100"/>
      <c r="K2" s="115"/>
    </row>
    <row r="3" spans="2:13" ht="18.75">
      <c r="B3" s="113"/>
      <c r="C3" s="114" t="s">
        <v>214</v>
      </c>
      <c r="D3" s="100"/>
      <c r="E3" s="100"/>
      <c r="F3" s="100"/>
      <c r="G3" s="100"/>
      <c r="H3" s="100"/>
      <c r="I3" s="100"/>
      <c r="J3" s="100"/>
      <c r="K3" s="115"/>
    </row>
    <row r="4" spans="2:13" ht="15">
      <c r="B4" s="116"/>
      <c r="C4" s="100"/>
      <c r="D4" s="100"/>
      <c r="E4" s="100"/>
      <c r="F4" s="100"/>
      <c r="G4" s="100"/>
      <c r="H4" s="100"/>
      <c r="I4" s="100"/>
      <c r="J4" s="100"/>
      <c r="K4" s="69"/>
    </row>
    <row r="5" spans="2:13" ht="15.75" thickBot="1">
      <c r="B5" s="83"/>
      <c r="C5" s="117"/>
      <c r="D5" s="117"/>
      <c r="E5" s="118"/>
      <c r="F5" s="119"/>
      <c r="G5" s="119"/>
      <c r="H5" s="120"/>
      <c r="I5" s="121"/>
      <c r="J5" s="121"/>
      <c r="K5" s="69"/>
    </row>
    <row r="6" spans="2:13" ht="35.25" customHeight="1" thickTop="1" thickBot="1">
      <c r="B6" s="122" t="s">
        <v>0</v>
      </c>
      <c r="C6" s="123" t="s">
        <v>215</v>
      </c>
      <c r="D6" s="124" t="s">
        <v>346</v>
      </c>
      <c r="E6" s="125" t="s">
        <v>345</v>
      </c>
      <c r="F6" s="126" t="s">
        <v>343</v>
      </c>
      <c r="G6" s="127" t="s">
        <v>338</v>
      </c>
      <c r="H6" s="128" t="s">
        <v>341</v>
      </c>
      <c r="I6" s="129"/>
      <c r="J6" s="129"/>
      <c r="K6" s="90"/>
      <c r="M6" s="97"/>
    </row>
    <row r="7" spans="2:13" ht="15">
      <c r="B7" s="83" t="s">
        <v>216</v>
      </c>
      <c r="C7" s="130" t="s">
        <v>1</v>
      </c>
      <c r="D7" s="35">
        <f>SUMIF(KernTable[Productgroep],Inschrijvingsoverzicht!C7,KernTable[Totaalprijs o.b.v. jaarverbruik excl. btw])</f>
        <v>0</v>
      </c>
      <c r="E7" s="51" t="e">
        <f>'Randassortiment SWF'!D7*J30</f>
        <v>#DIV/0!</v>
      </c>
      <c r="F7" s="140" t="e">
        <f t="shared" ref="F7:F18" si="0">125000*J30</f>
        <v>#DIV/0!</v>
      </c>
      <c r="G7" s="141" t="e">
        <f>125000*E7</f>
        <v>#DIV/0!</v>
      </c>
      <c r="H7" s="142" t="e">
        <f>D7+F7-G7</f>
        <v>#DIV/0!</v>
      </c>
      <c r="I7" s="131" t="s">
        <v>342</v>
      </c>
      <c r="K7" s="69"/>
      <c r="M7" s="70"/>
    </row>
    <row r="8" spans="2:13" ht="15">
      <c r="B8" s="83" t="s">
        <v>217</v>
      </c>
      <c r="C8" s="130" t="s">
        <v>241</v>
      </c>
      <c r="D8" s="35">
        <f>SUMIF(KernTable[Productgroep],Inschrijvingsoverzicht!C8,KernTable[Totaalprijs o.b.v. jaarverbruik excl. btw])</f>
        <v>0</v>
      </c>
      <c r="E8" s="51" t="e">
        <f>'Randassortiment SWF'!D8*J31</f>
        <v>#DIV/0!</v>
      </c>
      <c r="F8" s="143" t="e">
        <f t="shared" si="0"/>
        <v>#DIV/0!</v>
      </c>
      <c r="G8" s="144" t="e">
        <f t="shared" ref="G8:G18" si="1">125000*E8</f>
        <v>#DIV/0!</v>
      </c>
      <c r="H8" s="142" t="e">
        <f t="shared" ref="H8:H18" si="2">D8+F8-G8</f>
        <v>#DIV/0!</v>
      </c>
      <c r="I8" s="131" t="s">
        <v>342</v>
      </c>
      <c r="K8" s="69"/>
      <c r="M8" s="70"/>
    </row>
    <row r="9" spans="2:13" ht="15">
      <c r="B9" s="83" t="s">
        <v>218</v>
      </c>
      <c r="C9" s="130" t="s">
        <v>244</v>
      </c>
      <c r="D9" s="35">
        <f>SUMIF(KernTable[Productgroep],Inschrijvingsoverzicht!C9,KernTable[Totaalprijs o.b.v. jaarverbruik excl. btw])</f>
        <v>0</v>
      </c>
      <c r="E9" s="51" t="e">
        <f>'Randassortiment SWF'!D9*J32</f>
        <v>#DIV/0!</v>
      </c>
      <c r="F9" s="143" t="e">
        <f t="shared" si="0"/>
        <v>#DIV/0!</v>
      </c>
      <c r="G9" s="144" t="e">
        <f t="shared" si="1"/>
        <v>#DIV/0!</v>
      </c>
      <c r="H9" s="142" t="e">
        <f t="shared" si="2"/>
        <v>#DIV/0!</v>
      </c>
      <c r="I9" s="131" t="s">
        <v>342</v>
      </c>
      <c r="K9" s="69"/>
      <c r="M9" s="70"/>
    </row>
    <row r="10" spans="2:13" ht="15">
      <c r="B10" s="83" t="s">
        <v>304</v>
      </c>
      <c r="C10" s="130" t="s">
        <v>243</v>
      </c>
      <c r="D10" s="35">
        <f>SUMIF(KernTable[Productgroep],Inschrijvingsoverzicht!C10,KernTable[Totaalprijs o.b.v. jaarverbruik excl. btw])</f>
        <v>0</v>
      </c>
      <c r="E10" s="51" t="e">
        <f>'Randassortiment SWF'!D10*J33</f>
        <v>#DIV/0!</v>
      </c>
      <c r="F10" s="143" t="e">
        <f t="shared" si="0"/>
        <v>#DIV/0!</v>
      </c>
      <c r="G10" s="144" t="e">
        <f t="shared" si="1"/>
        <v>#DIV/0!</v>
      </c>
      <c r="H10" s="142" t="e">
        <f t="shared" si="2"/>
        <v>#DIV/0!</v>
      </c>
      <c r="I10" s="131" t="s">
        <v>342</v>
      </c>
      <c r="K10" s="69"/>
      <c r="M10" s="70"/>
    </row>
    <row r="11" spans="2:13" ht="15">
      <c r="B11" s="83" t="s">
        <v>305</v>
      </c>
      <c r="C11" s="130" t="s">
        <v>242</v>
      </c>
      <c r="D11" s="35">
        <f>SUMIF(KernTable[Productgroep],Inschrijvingsoverzicht!C11,KernTable[Totaalprijs o.b.v. jaarverbruik excl. btw])</f>
        <v>0</v>
      </c>
      <c r="E11" s="51" t="e">
        <f>'Randassortiment SWF'!D11*J34</f>
        <v>#DIV/0!</v>
      </c>
      <c r="F11" s="143" t="e">
        <f t="shared" si="0"/>
        <v>#DIV/0!</v>
      </c>
      <c r="G11" s="144" t="e">
        <f t="shared" si="1"/>
        <v>#DIV/0!</v>
      </c>
      <c r="H11" s="142" t="e">
        <f t="shared" si="2"/>
        <v>#DIV/0!</v>
      </c>
      <c r="I11" s="131" t="s">
        <v>342</v>
      </c>
      <c r="K11" s="69"/>
      <c r="M11" s="70"/>
    </row>
    <row r="12" spans="2:13" ht="15">
      <c r="B12" s="83" t="s">
        <v>306</v>
      </c>
      <c r="C12" s="130" t="s">
        <v>2</v>
      </c>
      <c r="D12" s="35">
        <f>SUMIF(KernTable[Productgroep],Inschrijvingsoverzicht!C12,KernTable[Totaalprijs o.b.v. jaarverbruik excl. btw])</f>
        <v>0</v>
      </c>
      <c r="E12" s="51" t="e">
        <f>'Randassortiment SWF'!D12*J35</f>
        <v>#DIV/0!</v>
      </c>
      <c r="F12" s="143" t="e">
        <f t="shared" si="0"/>
        <v>#DIV/0!</v>
      </c>
      <c r="G12" s="144" t="e">
        <f t="shared" si="1"/>
        <v>#DIV/0!</v>
      </c>
      <c r="H12" s="142" t="e">
        <f t="shared" si="2"/>
        <v>#DIV/0!</v>
      </c>
      <c r="I12" s="131" t="s">
        <v>342</v>
      </c>
      <c r="K12" s="69"/>
      <c r="M12" s="70"/>
    </row>
    <row r="13" spans="2:13" ht="15">
      <c r="B13" s="83" t="s">
        <v>307</v>
      </c>
      <c r="C13" s="130" t="s">
        <v>238</v>
      </c>
      <c r="D13" s="35">
        <f>SUMIF(KernTable[Productgroep],Inschrijvingsoverzicht!C13,KernTable[Totaalprijs o.b.v. jaarverbruik excl. btw])</f>
        <v>0</v>
      </c>
      <c r="E13" s="51" t="e">
        <f>'Randassortiment SWF'!D13*J36</f>
        <v>#DIV/0!</v>
      </c>
      <c r="F13" s="143" t="e">
        <f t="shared" si="0"/>
        <v>#DIV/0!</v>
      </c>
      <c r="G13" s="144" t="e">
        <f t="shared" si="1"/>
        <v>#DIV/0!</v>
      </c>
      <c r="H13" s="142" t="e">
        <f t="shared" si="2"/>
        <v>#DIV/0!</v>
      </c>
      <c r="I13" s="131" t="s">
        <v>342</v>
      </c>
      <c r="K13" s="69"/>
      <c r="M13" s="70"/>
    </row>
    <row r="14" spans="2:13" ht="15">
      <c r="B14" s="83" t="s">
        <v>308</v>
      </c>
      <c r="C14" s="130" t="s">
        <v>239</v>
      </c>
      <c r="D14" s="35">
        <f>SUMIF(KernTable[Productgroep],Inschrijvingsoverzicht!C14,KernTable[Totaalprijs o.b.v. jaarverbruik excl. btw])</f>
        <v>0</v>
      </c>
      <c r="E14" s="51" t="e">
        <f>'Randassortiment SWF'!D14*J37</f>
        <v>#DIV/0!</v>
      </c>
      <c r="F14" s="143" t="e">
        <f t="shared" si="0"/>
        <v>#DIV/0!</v>
      </c>
      <c r="G14" s="144" t="e">
        <f t="shared" si="1"/>
        <v>#DIV/0!</v>
      </c>
      <c r="H14" s="142" t="e">
        <f t="shared" si="2"/>
        <v>#DIV/0!</v>
      </c>
      <c r="I14" s="131" t="s">
        <v>342</v>
      </c>
      <c r="K14" s="69"/>
      <c r="M14" s="70"/>
    </row>
    <row r="15" spans="2:13" ht="15">
      <c r="B15" s="83" t="s">
        <v>309</v>
      </c>
      <c r="C15" s="130" t="s">
        <v>245</v>
      </c>
      <c r="D15" s="35">
        <f>SUMIF(KernTable[Productgroep],Inschrijvingsoverzicht!C15,KernTable[Totaalprijs o.b.v. jaarverbruik excl. btw])</f>
        <v>0</v>
      </c>
      <c r="E15" s="51" t="e">
        <f>'Randassortiment SWF'!D15*J38</f>
        <v>#DIV/0!</v>
      </c>
      <c r="F15" s="143" t="e">
        <f t="shared" si="0"/>
        <v>#DIV/0!</v>
      </c>
      <c r="G15" s="144" t="e">
        <f t="shared" si="1"/>
        <v>#DIV/0!</v>
      </c>
      <c r="H15" s="142" t="e">
        <f t="shared" si="2"/>
        <v>#DIV/0!</v>
      </c>
      <c r="I15" s="131" t="s">
        <v>342</v>
      </c>
      <c r="K15" s="69"/>
      <c r="M15" s="70"/>
    </row>
    <row r="16" spans="2:13" ht="15">
      <c r="B16" s="83" t="s">
        <v>310</v>
      </c>
      <c r="C16" s="130" t="s">
        <v>256</v>
      </c>
      <c r="D16" s="35">
        <f>SUMIF(KernTable[Productgroep],Inschrijvingsoverzicht!C16,KernTable[Totaalprijs o.b.v. jaarverbruik excl. btw])</f>
        <v>0</v>
      </c>
      <c r="E16" s="51" t="e">
        <f>'Randassortiment SWF'!D16*J39</f>
        <v>#DIV/0!</v>
      </c>
      <c r="F16" s="143" t="e">
        <f t="shared" si="0"/>
        <v>#DIV/0!</v>
      </c>
      <c r="G16" s="144" t="e">
        <f t="shared" si="1"/>
        <v>#DIV/0!</v>
      </c>
      <c r="H16" s="142" t="e">
        <f t="shared" si="2"/>
        <v>#DIV/0!</v>
      </c>
      <c r="I16" s="131" t="s">
        <v>342</v>
      </c>
      <c r="K16" s="69"/>
      <c r="M16" s="70"/>
    </row>
    <row r="17" spans="2:13" ht="15">
      <c r="B17" s="83" t="s">
        <v>311</v>
      </c>
      <c r="C17" s="130" t="s">
        <v>258</v>
      </c>
      <c r="D17" s="35">
        <f>SUMIF(KernTable[Productgroep],Inschrijvingsoverzicht!C17,KernTable[Totaalprijs o.b.v. jaarverbruik excl. btw])</f>
        <v>0</v>
      </c>
      <c r="E17" s="51" t="e">
        <f>'Randassortiment SWF'!D17*J40</f>
        <v>#DIV/0!</v>
      </c>
      <c r="F17" s="143" t="e">
        <f t="shared" si="0"/>
        <v>#DIV/0!</v>
      </c>
      <c r="G17" s="144" t="e">
        <f t="shared" si="1"/>
        <v>#DIV/0!</v>
      </c>
      <c r="H17" s="142" t="e">
        <f t="shared" si="2"/>
        <v>#DIV/0!</v>
      </c>
      <c r="I17" s="131" t="s">
        <v>342</v>
      </c>
      <c r="K17" s="69"/>
      <c r="M17" s="70"/>
    </row>
    <row r="18" spans="2:13" ht="15">
      <c r="B18" s="83" t="s">
        <v>312</v>
      </c>
      <c r="C18" s="132" t="s">
        <v>240</v>
      </c>
      <c r="D18" s="35">
        <f>SUMIF(KernTable[Productgroep],Inschrijvingsoverzicht!C18,KernTable[Totaalprijs o.b.v. jaarverbruik excl. btw])</f>
        <v>0</v>
      </c>
      <c r="E18" s="51" t="e">
        <f>'Randassortiment SWF'!D18*J41</f>
        <v>#DIV/0!</v>
      </c>
      <c r="F18" s="143" t="e">
        <f t="shared" si="0"/>
        <v>#DIV/0!</v>
      </c>
      <c r="G18" s="144" t="e">
        <f t="shared" si="1"/>
        <v>#DIV/0!</v>
      </c>
      <c r="H18" s="142" t="e">
        <f t="shared" si="2"/>
        <v>#DIV/0!</v>
      </c>
      <c r="I18" s="131" t="s">
        <v>342</v>
      </c>
      <c r="K18" s="69"/>
      <c r="M18" s="70"/>
    </row>
    <row r="19" spans="2:13" ht="15.75" thickBot="1">
      <c r="B19" s="83" t="s">
        <v>314</v>
      </c>
      <c r="C19" s="111" t="s">
        <v>315</v>
      </c>
      <c r="D19" s="133">
        <v>0</v>
      </c>
      <c r="E19" s="59"/>
      <c r="F19" s="60"/>
      <c r="G19" s="58"/>
      <c r="H19" s="145">
        <v>0</v>
      </c>
      <c r="I19" s="69"/>
      <c r="K19" s="69"/>
      <c r="M19" s="70"/>
    </row>
    <row r="20" spans="2:13" ht="15.75" thickBot="1">
      <c r="B20" s="83"/>
      <c r="C20" s="84" t="s">
        <v>344</v>
      </c>
      <c r="D20" s="61">
        <f>SUM(D7:D19)</f>
        <v>0</v>
      </c>
      <c r="E20" s="85" t="e">
        <f>SUM(E7:E18)</f>
        <v>#DIV/0!</v>
      </c>
      <c r="F20" s="86" t="e">
        <f>SUM(F7:F18)</f>
        <v>#DIV/0!</v>
      </c>
      <c r="G20" s="54" t="e">
        <f>125000-SUM(G7:G18)</f>
        <v>#DIV/0!</v>
      </c>
      <c r="H20" s="62"/>
      <c r="I20" s="69"/>
      <c r="K20" s="69"/>
      <c r="M20" s="70"/>
    </row>
    <row r="21" spans="2:13" ht="15.75" thickBot="1">
      <c r="B21" s="83"/>
      <c r="C21" s="87"/>
      <c r="D21" s="55"/>
      <c r="E21" s="88"/>
      <c r="F21" s="89"/>
      <c r="G21" s="56"/>
      <c r="H21" s="57"/>
      <c r="I21" s="90"/>
      <c r="K21" s="69"/>
      <c r="M21" s="70"/>
    </row>
    <row r="22" spans="2:13" ht="16.5" thickTop="1" thickBot="1">
      <c r="B22" s="83" t="s">
        <v>219</v>
      </c>
      <c r="C22" s="91" t="s">
        <v>339</v>
      </c>
      <c r="D22" s="92"/>
      <c r="E22" s="92"/>
      <c r="F22" s="92"/>
      <c r="G22" s="93"/>
      <c r="H22" s="2" t="e">
        <f>SUM(H7:H19)</f>
        <v>#DIV/0!</v>
      </c>
      <c r="I22" s="69"/>
      <c r="K22" s="69"/>
      <c r="M22" s="70"/>
    </row>
    <row r="23" spans="2:13" ht="16.5" thickTop="1" thickBot="1">
      <c r="B23" s="83"/>
      <c r="C23" s="91" t="s">
        <v>340</v>
      </c>
      <c r="D23" s="92"/>
      <c r="E23" s="92"/>
      <c r="F23" s="92"/>
      <c r="G23" s="93"/>
      <c r="H23" s="2" t="e">
        <f>H22*1.21</f>
        <v>#DIV/0!</v>
      </c>
      <c r="I23" s="69"/>
      <c r="K23" s="69"/>
      <c r="M23" s="70"/>
    </row>
    <row r="24" spans="2:13" ht="15">
      <c r="B24" s="83"/>
      <c r="C24" s="94"/>
      <c r="D24" s="95"/>
      <c r="E24" s="95"/>
      <c r="F24" s="95"/>
      <c r="G24" s="95"/>
      <c r="H24" s="95"/>
      <c r="M24" s="72" t="e">
        <f>J45*(1-K47)</f>
        <v>#DIV/0!</v>
      </c>
    </row>
    <row r="25" spans="2:13" ht="15">
      <c r="B25" s="83"/>
      <c r="C25" s="94" t="s">
        <v>220</v>
      </c>
      <c r="D25" s="95"/>
      <c r="E25" s="95"/>
      <c r="F25" s="95"/>
      <c r="G25" s="95"/>
      <c r="H25" s="95"/>
      <c r="I25" s="96"/>
      <c r="J25" s="96"/>
      <c r="K25" s="96"/>
      <c r="M25" s="97"/>
    </row>
    <row r="26" spans="2:13" ht="15">
      <c r="B26" s="98" t="s">
        <v>221</v>
      </c>
      <c r="C26" s="99" t="s">
        <v>222</v>
      </c>
      <c r="D26" s="95"/>
      <c r="E26" s="95"/>
      <c r="F26" s="95"/>
      <c r="G26" s="95"/>
      <c r="H26" s="95"/>
      <c r="I26" s="100"/>
      <c r="J26" s="100"/>
      <c r="K26" s="100"/>
    </row>
    <row r="27" spans="2:13" ht="15">
      <c r="B27" s="98" t="s">
        <v>221</v>
      </c>
      <c r="C27" s="101" t="s">
        <v>223</v>
      </c>
      <c r="D27" s="95"/>
      <c r="E27" s="95"/>
      <c r="F27" s="95"/>
      <c r="G27" s="95"/>
      <c r="H27" s="95"/>
      <c r="I27" s="100"/>
      <c r="J27" s="100"/>
      <c r="K27" s="100"/>
    </row>
    <row r="28" spans="2:13" ht="15">
      <c r="B28" s="98" t="s">
        <v>221</v>
      </c>
      <c r="C28" s="101" t="s">
        <v>224</v>
      </c>
      <c r="D28" s="95"/>
      <c r="E28" s="95"/>
      <c r="F28" s="95"/>
      <c r="G28" s="95"/>
      <c r="H28" s="95"/>
      <c r="I28" s="100"/>
      <c r="J28" s="100"/>
      <c r="K28" s="100"/>
    </row>
    <row r="29" spans="2:13" ht="15">
      <c r="B29" s="98" t="s">
        <v>221</v>
      </c>
      <c r="C29" s="102" t="s">
        <v>225</v>
      </c>
      <c r="D29" s="95"/>
      <c r="E29" s="95"/>
      <c r="F29" s="95"/>
      <c r="G29" s="95"/>
      <c r="H29" s="95"/>
      <c r="I29" s="100"/>
      <c r="J29" s="100"/>
      <c r="K29" s="100"/>
    </row>
    <row r="30" spans="2:13" ht="15">
      <c r="B30" s="98" t="s">
        <v>221</v>
      </c>
      <c r="C30" s="103" t="s">
        <v>226</v>
      </c>
      <c r="D30" s="95"/>
      <c r="E30" s="95"/>
      <c r="F30" s="95"/>
      <c r="G30" s="95"/>
      <c r="H30" s="52" t="e">
        <f t="shared" ref="H30:H41" si="3">D7-G7</f>
        <v>#DIV/0!</v>
      </c>
      <c r="I30" s="52"/>
      <c r="J30" s="79" t="e">
        <f t="shared" ref="J30:J41" si="4">D7/$J$45</f>
        <v>#DIV/0!</v>
      </c>
      <c r="K30" s="72" t="e">
        <f t="shared" ref="K30:K41" si="5">D7*(1-E7)</f>
        <v>#DIV/0!</v>
      </c>
      <c r="L30" s="70"/>
    </row>
    <row r="31" spans="2:13" ht="15">
      <c r="B31" s="98" t="s">
        <v>221</v>
      </c>
      <c r="C31" s="101" t="s">
        <v>227</v>
      </c>
      <c r="D31" s="95"/>
      <c r="E31" s="95"/>
      <c r="F31" s="95"/>
      <c r="G31" s="95"/>
      <c r="H31" s="52" t="e">
        <f t="shared" si="3"/>
        <v>#DIV/0!</v>
      </c>
      <c r="I31" s="52"/>
      <c r="J31" s="79" t="e">
        <f t="shared" si="4"/>
        <v>#DIV/0!</v>
      </c>
      <c r="K31" s="72" t="e">
        <f t="shared" si="5"/>
        <v>#DIV/0!</v>
      </c>
      <c r="L31" s="70"/>
    </row>
    <row r="32" spans="2:13" ht="15">
      <c r="B32" s="98" t="s">
        <v>221</v>
      </c>
      <c r="C32" s="101" t="s">
        <v>228</v>
      </c>
      <c r="D32" s="95"/>
      <c r="E32" s="95"/>
      <c r="F32" s="95"/>
      <c r="G32" s="104"/>
      <c r="H32" s="52" t="e">
        <f t="shared" si="3"/>
        <v>#DIV/0!</v>
      </c>
      <c r="I32" s="52"/>
      <c r="J32" s="79" t="e">
        <f t="shared" si="4"/>
        <v>#DIV/0!</v>
      </c>
      <c r="K32" s="72" t="e">
        <f t="shared" si="5"/>
        <v>#DIV/0!</v>
      </c>
      <c r="L32" s="70"/>
    </row>
    <row r="33" spans="2:12" ht="15">
      <c r="B33" s="98" t="s">
        <v>221</v>
      </c>
      <c r="C33" s="105" t="s">
        <v>229</v>
      </c>
      <c r="D33" s="95"/>
      <c r="E33" s="95"/>
      <c r="F33" s="95"/>
      <c r="G33" s="95"/>
      <c r="H33" s="52" t="e">
        <f t="shared" si="3"/>
        <v>#DIV/0!</v>
      </c>
      <c r="I33" s="52"/>
      <c r="J33" s="79" t="e">
        <f t="shared" si="4"/>
        <v>#DIV/0!</v>
      </c>
      <c r="K33" s="72" t="e">
        <f t="shared" si="5"/>
        <v>#DIV/0!</v>
      </c>
      <c r="L33" s="70"/>
    </row>
    <row r="34" spans="2:12" ht="15">
      <c r="B34" s="98" t="s">
        <v>221</v>
      </c>
      <c r="C34" s="105" t="s">
        <v>230</v>
      </c>
      <c r="D34" s="95"/>
      <c r="E34" s="95"/>
      <c r="F34" s="95"/>
      <c r="G34" s="95"/>
      <c r="H34" s="52" t="e">
        <f t="shared" si="3"/>
        <v>#DIV/0!</v>
      </c>
      <c r="I34" s="52"/>
      <c r="J34" s="79" t="e">
        <f t="shared" si="4"/>
        <v>#DIV/0!</v>
      </c>
      <c r="K34" s="72" t="e">
        <f t="shared" si="5"/>
        <v>#DIV/0!</v>
      </c>
      <c r="L34" s="70"/>
    </row>
    <row r="35" spans="2:12" ht="15">
      <c r="B35" s="98" t="s">
        <v>221</v>
      </c>
      <c r="C35" s="105" t="s">
        <v>231</v>
      </c>
      <c r="D35" s="95"/>
      <c r="E35" s="95"/>
      <c r="F35" s="95"/>
      <c r="G35" s="95"/>
      <c r="H35" s="52" t="e">
        <f t="shared" si="3"/>
        <v>#DIV/0!</v>
      </c>
      <c r="I35" s="52"/>
      <c r="J35" s="79" t="e">
        <f t="shared" si="4"/>
        <v>#DIV/0!</v>
      </c>
      <c r="K35" s="72" t="e">
        <f t="shared" si="5"/>
        <v>#DIV/0!</v>
      </c>
      <c r="L35" s="70"/>
    </row>
    <row r="36" spans="2:12" ht="15.75" thickBot="1">
      <c r="B36" s="83"/>
      <c r="C36" s="106"/>
      <c r="D36" s="95"/>
      <c r="E36" s="95"/>
      <c r="F36" s="95"/>
      <c r="G36" s="95"/>
      <c r="H36" s="52" t="e">
        <f t="shared" si="3"/>
        <v>#DIV/0!</v>
      </c>
      <c r="I36" s="52"/>
      <c r="J36" s="79" t="e">
        <f t="shared" si="4"/>
        <v>#DIV/0!</v>
      </c>
      <c r="K36" s="72" t="e">
        <f t="shared" si="5"/>
        <v>#DIV/0!</v>
      </c>
      <c r="L36" s="70"/>
    </row>
    <row r="37" spans="2:12" ht="15.75" thickBot="1">
      <c r="B37" s="107" t="s">
        <v>232</v>
      </c>
      <c r="C37" s="108"/>
      <c r="D37" s="109"/>
      <c r="E37" s="110"/>
      <c r="F37" s="110"/>
      <c r="G37" s="110"/>
      <c r="H37" s="52" t="e">
        <f t="shared" si="3"/>
        <v>#DIV/0!</v>
      </c>
      <c r="I37" s="52"/>
      <c r="J37" s="79" t="e">
        <f t="shared" si="4"/>
        <v>#DIV/0!</v>
      </c>
      <c r="K37" s="72" t="e">
        <f t="shared" si="5"/>
        <v>#DIV/0!</v>
      </c>
      <c r="L37" s="70"/>
    </row>
    <row r="38" spans="2:12" ht="15.75" thickTop="1">
      <c r="B38" s="82" t="s">
        <v>233</v>
      </c>
      <c r="C38" s="134"/>
      <c r="D38" s="135"/>
      <c r="E38" s="81"/>
      <c r="F38" s="81"/>
      <c r="G38" s="81"/>
      <c r="H38" s="52" t="e">
        <f t="shared" si="3"/>
        <v>#DIV/0!</v>
      </c>
      <c r="I38" s="52"/>
      <c r="J38" s="79" t="e">
        <f t="shared" si="4"/>
        <v>#DIV/0!</v>
      </c>
      <c r="K38" s="72" t="e">
        <f t="shared" si="5"/>
        <v>#DIV/0!</v>
      </c>
      <c r="L38" s="70"/>
    </row>
    <row r="39" spans="2:12" ht="15">
      <c r="B39" s="80" t="s">
        <v>234</v>
      </c>
      <c r="C39" s="136"/>
      <c r="D39" s="137"/>
      <c r="E39" s="77"/>
      <c r="F39" s="77"/>
      <c r="G39" s="77"/>
      <c r="H39" s="52" t="e">
        <f t="shared" si="3"/>
        <v>#DIV/0!</v>
      </c>
      <c r="I39" s="52"/>
      <c r="J39" s="79" t="e">
        <f t="shared" si="4"/>
        <v>#DIV/0!</v>
      </c>
      <c r="K39" s="72" t="e">
        <f t="shared" si="5"/>
        <v>#DIV/0!</v>
      </c>
      <c r="L39" s="70"/>
    </row>
    <row r="40" spans="2:12" ht="30">
      <c r="B40" s="80" t="s">
        <v>235</v>
      </c>
      <c r="C40" s="136"/>
      <c r="D40" s="137"/>
      <c r="E40" s="77"/>
      <c r="F40" s="77"/>
      <c r="G40" s="77"/>
      <c r="H40" s="52" t="e">
        <f t="shared" si="3"/>
        <v>#DIV/0!</v>
      </c>
      <c r="I40" s="52"/>
      <c r="J40" s="79" t="e">
        <f t="shared" si="4"/>
        <v>#DIV/0!</v>
      </c>
      <c r="K40" s="72" t="e">
        <f t="shared" si="5"/>
        <v>#DIV/0!</v>
      </c>
      <c r="L40" s="70"/>
    </row>
    <row r="41" spans="2:12" ht="15">
      <c r="B41" s="80" t="s">
        <v>236</v>
      </c>
      <c r="C41" s="136"/>
      <c r="D41" s="137"/>
      <c r="E41" s="77"/>
      <c r="F41" s="77"/>
      <c r="G41" s="77"/>
      <c r="H41" s="52" t="e">
        <f t="shared" si="3"/>
        <v>#DIV/0!</v>
      </c>
      <c r="I41" s="52"/>
      <c r="J41" s="79" t="e">
        <f t="shared" si="4"/>
        <v>#DIV/0!</v>
      </c>
      <c r="K41" s="72" t="e">
        <f t="shared" si="5"/>
        <v>#DIV/0!</v>
      </c>
      <c r="L41" s="70"/>
    </row>
    <row r="42" spans="2:12" ht="15.75" thickBot="1">
      <c r="B42" s="78" t="s">
        <v>237</v>
      </c>
      <c r="C42" s="138"/>
      <c r="D42" s="139"/>
      <c r="E42" s="77"/>
      <c r="F42" s="77"/>
      <c r="G42" s="77"/>
      <c r="H42" s="52">
        <f>D19</f>
        <v>0</v>
      </c>
      <c r="I42" s="52"/>
      <c r="J42" s="70"/>
      <c r="K42" s="70"/>
      <c r="L42" s="70"/>
    </row>
    <row r="43" spans="2:12" s="69" customFormat="1" ht="15">
      <c r="H43" s="52"/>
      <c r="I43" s="52"/>
      <c r="J43" s="70"/>
      <c r="K43" s="70"/>
      <c r="L43" s="70"/>
    </row>
    <row r="44" spans="2:12" s="69" customFormat="1" ht="15">
      <c r="H44" s="52"/>
      <c r="I44" s="52"/>
      <c r="J44" s="70"/>
      <c r="K44" s="70"/>
      <c r="L44" s="70"/>
    </row>
    <row r="45" spans="2:12" s="69" customFormat="1" ht="15">
      <c r="H45" s="53" t="e">
        <f>SUM(H30:H41)</f>
        <v>#DIV/0!</v>
      </c>
      <c r="I45" s="53"/>
      <c r="J45" s="71">
        <f>SUM(D7:D18)</f>
        <v>0</v>
      </c>
      <c r="K45" s="72" t="e">
        <f>SUM(K30:K41)</f>
        <v>#DIV/0!</v>
      </c>
      <c r="L45" s="70"/>
    </row>
    <row r="46" spans="2:12" s="69" customFormat="1" ht="15">
      <c r="H46" s="53"/>
      <c r="I46" s="53"/>
      <c r="J46" s="73"/>
      <c r="K46" s="70"/>
      <c r="L46" s="70"/>
    </row>
    <row r="47" spans="2:12" s="69" customFormat="1" ht="15">
      <c r="H47" s="74"/>
      <c r="I47" s="74"/>
      <c r="J47" s="74"/>
      <c r="K47" s="75" t="e">
        <f>SUM(E7:E18)</f>
        <v>#DIV/0!</v>
      </c>
      <c r="L47" s="70"/>
    </row>
    <row r="48" spans="2:12" s="69" customFormat="1"/>
    <row r="49" s="69" customFormat="1"/>
    <row r="50" s="69" customFormat="1"/>
    <row r="51" s="69" customFormat="1"/>
    <row r="52" s="69" customFormat="1"/>
    <row r="53" s="69" customFormat="1"/>
    <row r="54" s="69" customFormat="1"/>
    <row r="55" s="69" customFormat="1"/>
    <row r="56" s="69" customFormat="1"/>
    <row r="57" s="69" customFormat="1"/>
    <row r="58" s="69" customFormat="1"/>
    <row r="59" s="69" customFormat="1"/>
    <row r="60" s="69" customFormat="1"/>
    <row r="61" s="69" customFormat="1"/>
    <row r="62" s="69" customFormat="1"/>
    <row r="63" s="69" customFormat="1"/>
    <row r="64" s="69" customFormat="1"/>
    <row r="65" s="69" customFormat="1"/>
    <row r="66" s="69" customFormat="1"/>
    <row r="67" s="69" customFormat="1"/>
    <row r="68" s="69" customFormat="1"/>
    <row r="69" s="69" customFormat="1"/>
  </sheetData>
  <sheetProtection algorithmName="SHA-512" hashValue="8/kj0qvgCcZUA8goNztnEdJIj29JDfwN6Sn3X641Bv6ICXuCKSbonJ44kjk6WDSyjt+lS4O/u2lqdvfW7KNdrg==" saltValue="lrWCse1UYWfmeAm8OUTLlQ==" spinCount="100000" sheet="1" objects="1" scenarios="1"/>
  <protectedRanges>
    <protectedRange sqref="C38:G42" name="Bereik7_1"/>
    <protectedRange sqref="J42:J44" name="Bereik5_1"/>
    <protectedRange sqref="E20:F21 D19:H19" name="Bereik4_1"/>
    <protectedRange algorithmName="SHA-512" hashValue="eJckL3ppWiIgniv1vyt9WZa6MUytLJ9rOC/uxn688030CqLR+yREbIkO3tMkGMo943OUe94OlofzdEomXt4t4Q==" saltValue="sXCJV0y7oJL6U1cFrzUgrA==" spinCount="100000" sqref="H30:J47 H1:K6 H25:K41 B1:G42" name="Bereik1_1"/>
  </protectedRanges>
  <mergeCells count="8">
    <mergeCell ref="C22:G22"/>
    <mergeCell ref="C42:D42"/>
    <mergeCell ref="B37:D37"/>
    <mergeCell ref="C38:D38"/>
    <mergeCell ref="C39:D39"/>
    <mergeCell ref="C40:D40"/>
    <mergeCell ref="C41:D41"/>
    <mergeCell ref="C23:G23"/>
  </mergeCells>
  <phoneticPr fontId="18" type="noConversion"/>
  <pageMargins left="0.7" right="0.7" top="0.75" bottom="0.75" header="0.3" footer="0.3"/>
  <ignoredErrors>
    <ignoredError sqref="H30:K47" evalError="1"/>
  </ignoredErrors>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1:N233"/>
  <sheetViews>
    <sheetView zoomScale="80" zoomScaleNormal="80" workbookViewId="0">
      <selection activeCell="I8" sqref="I8:I233"/>
    </sheetView>
  </sheetViews>
  <sheetFormatPr defaultRowHeight="14.25"/>
  <cols>
    <col min="1" max="1" width="2.875" style="1" customWidth="1"/>
    <col min="2" max="2" width="5" style="43" customWidth="1"/>
    <col min="3" max="3" width="27.625" style="1" customWidth="1"/>
    <col min="4" max="4" width="45.5" style="29" customWidth="1"/>
    <col min="5" max="5" width="14" style="1" customWidth="1"/>
    <col min="6" max="6" width="14.625" style="44" customWidth="1"/>
    <col min="7" max="7" width="14" style="45" customWidth="1"/>
    <col min="8" max="8" width="20.25" style="1" customWidth="1"/>
    <col min="9" max="9" width="30" style="46" customWidth="1"/>
    <col min="10" max="10" width="22" style="46" customWidth="1"/>
    <col min="11" max="11" width="18" style="46" customWidth="1"/>
    <col min="12" max="12" width="28" style="46" customWidth="1"/>
    <col min="13" max="13" width="24.25" style="46" customWidth="1"/>
    <col min="14" max="14" width="11" style="1" customWidth="1"/>
    <col min="15" max="16384" width="9" style="1"/>
  </cols>
  <sheetData>
    <row r="1" spans="2:14">
      <c r="I1" s="47"/>
      <c r="J1" s="47"/>
      <c r="K1" s="47"/>
      <c r="L1" s="47"/>
      <c r="M1" s="47"/>
    </row>
    <row r="2" spans="2:14" ht="35.25" customHeight="1">
      <c r="B2" s="64" t="s">
        <v>313</v>
      </c>
      <c r="C2" s="64"/>
      <c r="D2" s="64"/>
      <c r="E2" s="64"/>
      <c r="F2" s="64"/>
      <c r="G2" s="64"/>
      <c r="H2" s="64"/>
      <c r="I2" s="64"/>
      <c r="J2" s="64"/>
      <c r="K2" s="64"/>
      <c r="L2" s="64"/>
      <c r="M2" s="64"/>
      <c r="N2" s="64"/>
    </row>
    <row r="3" spans="2:14" ht="28.5" customHeight="1">
      <c r="B3" s="63" t="s">
        <v>317</v>
      </c>
      <c r="C3" s="63"/>
      <c r="D3" s="63"/>
      <c r="E3" s="63"/>
      <c r="F3" s="63"/>
      <c r="G3" s="63"/>
      <c r="H3" s="63"/>
      <c r="I3" s="63"/>
      <c r="J3" s="63"/>
      <c r="K3" s="63"/>
      <c r="L3" s="63"/>
      <c r="M3" s="63"/>
      <c r="N3" s="63"/>
    </row>
    <row r="4" spans="2:14" ht="14.25" customHeight="1">
      <c r="B4" s="63"/>
      <c r="C4" s="63"/>
      <c r="D4" s="63"/>
      <c r="E4" s="63"/>
      <c r="F4" s="63"/>
      <c r="G4" s="63"/>
      <c r="H4" s="63"/>
      <c r="I4" s="63"/>
      <c r="J4" s="63"/>
      <c r="K4" s="63"/>
      <c r="L4" s="63"/>
      <c r="M4" s="63"/>
      <c r="N4" s="63"/>
    </row>
    <row r="5" spans="2:14" ht="14.25" customHeight="1">
      <c r="B5" s="63"/>
      <c r="C5" s="63"/>
      <c r="D5" s="63"/>
      <c r="E5" s="63"/>
      <c r="F5" s="63"/>
      <c r="G5" s="63"/>
      <c r="H5" s="63"/>
      <c r="I5" s="63"/>
      <c r="J5" s="63"/>
      <c r="K5" s="63"/>
      <c r="L5" s="63"/>
      <c r="M5" s="63"/>
      <c r="N5" s="63"/>
    </row>
    <row r="6" spans="2:14">
      <c r="B6" s="63"/>
      <c r="C6" s="63"/>
      <c r="D6" s="63"/>
      <c r="E6" s="63"/>
      <c r="F6" s="63"/>
      <c r="G6" s="63"/>
      <c r="H6" s="63"/>
      <c r="I6" s="63"/>
      <c r="J6" s="63"/>
      <c r="K6" s="63"/>
      <c r="L6" s="63"/>
      <c r="M6" s="63"/>
      <c r="N6" s="63"/>
    </row>
    <row r="7" spans="2:14" ht="45">
      <c r="B7" s="3" t="s">
        <v>316</v>
      </c>
      <c r="C7" s="3" t="s">
        <v>3</v>
      </c>
      <c r="D7" s="3" t="s">
        <v>4</v>
      </c>
      <c r="E7" s="3" t="s">
        <v>328</v>
      </c>
      <c r="F7" s="32" t="s">
        <v>5</v>
      </c>
      <c r="G7" s="33" t="s">
        <v>6</v>
      </c>
      <c r="H7" s="3" t="s">
        <v>7</v>
      </c>
      <c r="I7" s="19" t="s">
        <v>260</v>
      </c>
      <c r="J7" s="19" t="s">
        <v>8</v>
      </c>
      <c r="K7" s="19" t="s">
        <v>9</v>
      </c>
      <c r="L7" s="19" t="s">
        <v>10</v>
      </c>
      <c r="M7" s="19" t="s">
        <v>11</v>
      </c>
      <c r="N7" s="3" t="s">
        <v>12</v>
      </c>
    </row>
    <row r="8" spans="2:14" ht="28.5" customHeight="1">
      <c r="B8" s="18">
        <f>MATCH(C8,{"Koffie, thee en automateningrediënten";"Dranken &amp; Alcohol";"Brood &amp; banket";"Koek en zoetwaren";"Zuivel";"Kaas en eieren";"Groente, fruit, salades en versproducten";"Vlees, vis, gevogelte en vegetarisch/vegan";"Snacks, diepvries en maaltijdcomponenten";"Droge waren";"Kruidenierswaren, sauzen en smaakmakers";"Non-food cateringproducten"},0)</f>
        <v>1</v>
      </c>
      <c r="C8" s="4" t="s">
        <v>1</v>
      </c>
      <c r="D8" s="4" t="s">
        <v>98</v>
      </c>
      <c r="E8" s="31" t="s">
        <v>319</v>
      </c>
      <c r="F8" s="39">
        <v>80</v>
      </c>
      <c r="G8" s="31" t="s">
        <v>21</v>
      </c>
      <c r="H8" s="13">
        <v>6</v>
      </c>
      <c r="I8" s="36"/>
      <c r="J8" s="37"/>
      <c r="K8" s="37"/>
      <c r="L8" s="38">
        <f t="shared" ref="L8:L73" si="0">IF(K8="",H8*I8,IF(OR(F8="",K8=""),"",H8*F8/K8*I8))</f>
        <v>0</v>
      </c>
      <c r="M8" s="37"/>
      <c r="N8" s="4" t="str">
        <f t="shared" ref="N8:N73" si="1">IF($I8="","Prijs ontbreekt",IF($I8&lt;=0,"Prijs moet &gt;0 zijn",""))</f>
        <v>Prijs ontbreekt</v>
      </c>
    </row>
    <row r="9" spans="2:14" ht="28.5" customHeight="1">
      <c r="B9" s="18">
        <f>MATCH(C9,{"Koffie, thee en automateningrediënten";"Dranken &amp; Alcohol";"Brood &amp; banket";"Koek en zoetwaren";"Zuivel";"Kaas en eieren";"Groente, fruit, salades en versproducten";"Vlees, vis, gevogelte en vegetarisch/vegan";"Snacks, diepvries en maaltijdcomponenten";"Droge waren";"Kruidenierswaren, sauzen en smaakmakers";"Non-food cateringproducten"},0)</f>
        <v>1</v>
      </c>
      <c r="C9" s="4" t="s">
        <v>1</v>
      </c>
      <c r="D9" s="4" t="s">
        <v>99</v>
      </c>
      <c r="E9" s="31" t="s">
        <v>319</v>
      </c>
      <c r="F9" s="39">
        <v>200</v>
      </c>
      <c r="G9" s="31" t="s">
        <v>21</v>
      </c>
      <c r="H9" s="13">
        <v>5</v>
      </c>
      <c r="I9" s="36"/>
      <c r="J9" s="37"/>
      <c r="K9" s="37"/>
      <c r="L9" s="38">
        <f t="shared" si="0"/>
        <v>0</v>
      </c>
      <c r="M9" s="37"/>
      <c r="N9" s="4" t="str">
        <f t="shared" si="1"/>
        <v>Prijs ontbreekt</v>
      </c>
    </row>
    <row r="10" spans="2:14" ht="28.5" customHeight="1">
      <c r="B10" s="18">
        <f>MATCH(C10,{"Koffie, thee en automateningrediënten";"Dranken &amp; Alcohol";"Brood &amp; banket";"Koek en zoetwaren";"Zuivel";"Kaas en eieren";"Groente, fruit, salades en versproducten";"Vlees, vis, gevogelte en vegetarisch/vegan";"Snacks, diepvries en maaltijdcomponenten";"Droge waren";"Kruidenierswaren, sauzen en smaakmakers";"Non-food cateringproducten"},0)</f>
        <v>1</v>
      </c>
      <c r="C10" s="4" t="s">
        <v>1</v>
      </c>
      <c r="D10" s="14" t="s">
        <v>100</v>
      </c>
      <c r="E10" s="31" t="s">
        <v>319</v>
      </c>
      <c r="F10" s="39">
        <v>240</v>
      </c>
      <c r="G10" s="31" t="s">
        <v>21</v>
      </c>
      <c r="H10" s="15">
        <v>129</v>
      </c>
      <c r="I10" s="36"/>
      <c r="J10" s="37"/>
      <c r="K10" s="37"/>
      <c r="L10" s="38">
        <f t="shared" si="0"/>
        <v>0</v>
      </c>
      <c r="M10" s="37"/>
      <c r="N10" s="4" t="str">
        <f t="shared" si="1"/>
        <v>Prijs ontbreekt</v>
      </c>
    </row>
    <row r="11" spans="2:14" ht="28.5" customHeight="1">
      <c r="B11" s="18">
        <f>MATCH(C11,{"Koffie, thee en automateningrediënten";"Dranken &amp; Alcohol";"Brood &amp; banket";"Koek en zoetwaren";"Zuivel";"Kaas en eieren";"Groente, fruit, salades en versproducten";"Vlees, vis, gevogelte en vegetarisch/vegan";"Snacks, diepvries en maaltijdcomponenten";"Droge waren";"Kruidenierswaren, sauzen en smaakmakers";"Non-food cateringproducten"},0)</f>
        <v>1</v>
      </c>
      <c r="C11" s="4" t="s">
        <v>1</v>
      </c>
      <c r="D11" s="16" t="s">
        <v>330</v>
      </c>
      <c r="E11" s="31" t="s">
        <v>67</v>
      </c>
      <c r="F11" s="39">
        <v>1</v>
      </c>
      <c r="G11" s="31" t="s">
        <v>67</v>
      </c>
      <c r="H11" s="15">
        <v>2177.4</v>
      </c>
      <c r="I11" s="36"/>
      <c r="J11" s="37"/>
      <c r="K11" s="37"/>
      <c r="L11" s="38">
        <f>IF(K11="",H11*I11,IF(OR(F11="",K11=""),"",H11*F11/K11*I11))</f>
        <v>0</v>
      </c>
      <c r="M11" s="37"/>
      <c r="N11" s="4" t="str">
        <f>IF($I11="","Prijs ontbreekt",IF($I11&lt;=0,"Prijs moet &gt;0 zijn",""))</f>
        <v>Prijs ontbreekt</v>
      </c>
    </row>
    <row r="12" spans="2:14" ht="28.5" customHeight="1">
      <c r="B12" s="49">
        <f>MATCH(C12,{"Koffie, thee en automateningrediënten";"Dranken &amp; Alcohol";"Brood &amp; banket";"Koek en zoetwaren";"Zuivel";"Kaas en eieren";"Groente, fruit, salades en versproducten";"Vlees, vis, gevogelte en vegetarisch/vegan";"Snacks, diepvries en maaltijdcomponenten";"Droge waren";"Kruidenierswaren, sauzen en smaakmakers";"Non-food cateringproducten"},0)</f>
        <v>1</v>
      </c>
      <c r="C12" s="4" t="s">
        <v>1</v>
      </c>
      <c r="D12" s="16" t="s">
        <v>331</v>
      </c>
      <c r="E12" s="31" t="s">
        <v>67</v>
      </c>
      <c r="F12" s="39">
        <v>1</v>
      </c>
      <c r="G12" s="31" t="s">
        <v>67</v>
      </c>
      <c r="H12" s="15">
        <v>489</v>
      </c>
      <c r="I12" s="36"/>
      <c r="J12" s="37"/>
      <c r="K12" s="37"/>
      <c r="L12" s="38">
        <f>IF(K12="",H12*I12,IF(OR(F12="",K12=""),"",H12*F12/K12*I12))</f>
        <v>0</v>
      </c>
      <c r="M12" s="37"/>
      <c r="N12" s="4" t="str">
        <f>IF($I12="","Prijs ontbreekt",IF($I12&lt;=0,"Prijs moet &gt;0 zijn",""))</f>
        <v>Prijs ontbreekt</v>
      </c>
    </row>
    <row r="13" spans="2:14" ht="28.5" customHeight="1">
      <c r="B13" s="49">
        <f>MATCH(C13,{"Koffie, thee en automateningrediënten";"Dranken &amp; Alcohol";"Brood &amp; banket";"Koek en zoetwaren";"Zuivel";"Kaas en eieren";"Groente, fruit, salades en versproducten";"Vlees, vis, gevogelte en vegetarisch/vegan";"Snacks, diepvries en maaltijdcomponenten";"Droge waren";"Kruidenierswaren, sauzen en smaakmakers";"Non-food cateringproducten"},0)</f>
        <v>1</v>
      </c>
      <c r="C13" s="4" t="s">
        <v>1</v>
      </c>
      <c r="D13" s="16" t="s">
        <v>332</v>
      </c>
      <c r="E13" s="31" t="s">
        <v>67</v>
      </c>
      <c r="F13" s="39">
        <v>1</v>
      </c>
      <c r="G13" s="31" t="s">
        <v>67</v>
      </c>
      <c r="H13" s="15">
        <v>3</v>
      </c>
      <c r="I13" s="36"/>
      <c r="J13" s="37"/>
      <c r="K13" s="37"/>
      <c r="L13" s="38">
        <f>IF(K13="",H13*I13,IF(OR(F13="",K13=""),"",H13*F13/K13*I13))</f>
        <v>0</v>
      </c>
      <c r="M13" s="37"/>
      <c r="N13" s="4" t="str">
        <f>IF($I13="","Prijs ontbreekt",IF($I13&lt;=0,"Prijs moet &gt;0 zijn",""))</f>
        <v>Prijs ontbreekt</v>
      </c>
    </row>
    <row r="14" spans="2:14" ht="28.5" customHeight="1">
      <c r="B14" s="18">
        <f>MATCH(C14,{"Koffie, thee en automateningrediënten";"Dranken &amp; Alcohol";"Brood &amp; banket";"Koek en zoetwaren";"Zuivel";"Kaas en eieren";"Groente, fruit, salades en versproducten";"Vlees, vis, gevogelte en vegetarisch/vegan";"Snacks, diepvries en maaltijdcomponenten";"Droge waren";"Kruidenierswaren, sauzen en smaakmakers";"Non-food cateringproducten"},0)</f>
        <v>1</v>
      </c>
      <c r="C14" s="4" t="s">
        <v>1</v>
      </c>
      <c r="D14" s="4" t="s">
        <v>101</v>
      </c>
      <c r="E14" s="31" t="s">
        <v>319</v>
      </c>
      <c r="F14" s="39">
        <v>1000</v>
      </c>
      <c r="G14" s="31" t="s">
        <v>21</v>
      </c>
      <c r="H14" s="13">
        <v>3</v>
      </c>
      <c r="I14" s="36"/>
      <c r="J14" s="37"/>
      <c r="K14" s="37"/>
      <c r="L14" s="38">
        <f t="shared" si="0"/>
        <v>0</v>
      </c>
      <c r="M14" s="37"/>
      <c r="N14" s="4" t="str">
        <f t="shared" si="1"/>
        <v>Prijs ontbreekt</v>
      </c>
    </row>
    <row r="15" spans="2:14" ht="28.5" customHeight="1">
      <c r="B15" s="18">
        <f>MATCH(C15,{"Koffie, thee en automateningrediënten";"Dranken &amp; Alcohol";"Brood &amp; banket";"Koek en zoetwaren";"Zuivel";"Kaas en eieren";"Groente, fruit, salades en versproducten";"Vlees, vis, gevogelte en vegetarisch/vegan";"Snacks, diepvries en maaltijdcomponenten";"Droge waren";"Kruidenierswaren, sauzen en smaakmakers";"Non-food cateringproducten"},0)</f>
        <v>1</v>
      </c>
      <c r="C15" s="4" t="s">
        <v>1</v>
      </c>
      <c r="D15" s="4" t="s">
        <v>102</v>
      </c>
      <c r="E15" s="31" t="s">
        <v>320</v>
      </c>
      <c r="F15" s="39">
        <v>9</v>
      </c>
      <c r="G15" s="31" t="s">
        <v>32</v>
      </c>
      <c r="H15" s="13">
        <v>2</v>
      </c>
      <c r="I15" s="36"/>
      <c r="J15" s="37"/>
      <c r="K15" s="37"/>
      <c r="L15" s="38">
        <f t="shared" si="0"/>
        <v>0</v>
      </c>
      <c r="M15" s="37"/>
      <c r="N15" s="4" t="str">
        <f t="shared" si="1"/>
        <v>Prijs ontbreekt</v>
      </c>
    </row>
    <row r="16" spans="2:14" ht="28.5" customHeight="1">
      <c r="B16" s="18">
        <f>MATCH(C16,{"Koffie, thee en automateningrediënten";"Dranken &amp; Alcohol";"Brood &amp; banket";"Koek en zoetwaren";"Zuivel";"Kaas en eieren";"Groente, fruit, salades en versproducten";"Vlees, vis, gevogelte en vegetarisch/vegan";"Snacks, diepvries en maaltijdcomponenten";"Droge waren";"Kruidenierswaren, sauzen en smaakmakers";"Non-food cateringproducten"},0)</f>
        <v>1</v>
      </c>
      <c r="C16" s="4" t="s">
        <v>1</v>
      </c>
      <c r="D16" s="4" t="s">
        <v>103</v>
      </c>
      <c r="E16" s="31" t="s">
        <v>319</v>
      </c>
      <c r="F16" s="39">
        <v>6</v>
      </c>
      <c r="G16" s="31" t="s">
        <v>21</v>
      </c>
      <c r="H16" s="13">
        <v>107</v>
      </c>
      <c r="I16" s="36"/>
      <c r="J16" s="37"/>
      <c r="K16" s="37"/>
      <c r="L16" s="38">
        <f t="shared" si="0"/>
        <v>0</v>
      </c>
      <c r="M16" s="37"/>
      <c r="N16" s="4" t="str">
        <f t="shared" si="1"/>
        <v>Prijs ontbreekt</v>
      </c>
    </row>
    <row r="17" spans="2:14" ht="28.5" customHeight="1">
      <c r="B17" s="18">
        <f>MATCH(C17,{"Koffie, thee en automateningrediënten";"Dranken &amp; Alcohol";"Brood &amp; banket";"Koek en zoetwaren";"Zuivel";"Kaas en eieren";"Groente, fruit, salades en versproducten";"Vlees, vis, gevogelte en vegetarisch/vegan";"Snacks, diepvries en maaltijdcomponenten";"Droge waren";"Kruidenierswaren, sauzen en smaakmakers";"Non-food cateringproducten"},0)</f>
        <v>1</v>
      </c>
      <c r="C17" s="4" t="s">
        <v>1</v>
      </c>
      <c r="D17" s="4" t="s">
        <v>104</v>
      </c>
      <c r="E17" s="31" t="s">
        <v>319</v>
      </c>
      <c r="F17" s="39">
        <v>6</v>
      </c>
      <c r="G17" s="31" t="s">
        <v>21</v>
      </c>
      <c r="H17" s="13">
        <v>179</v>
      </c>
      <c r="I17" s="36"/>
      <c r="J17" s="37"/>
      <c r="K17" s="37"/>
      <c r="L17" s="38">
        <f t="shared" si="0"/>
        <v>0</v>
      </c>
      <c r="M17" s="37"/>
      <c r="N17" s="4" t="str">
        <f t="shared" si="1"/>
        <v>Prijs ontbreekt</v>
      </c>
    </row>
    <row r="18" spans="2:14" ht="28.5" customHeight="1">
      <c r="B18" s="18">
        <f>MATCH(C18,{"Koffie, thee en automateningrediënten";"Dranken &amp; Alcohol";"Brood &amp; banket";"Koek en zoetwaren";"Zuivel";"Kaas en eieren";"Groente, fruit, salades en versproducten";"Vlees, vis, gevogelte en vegetarisch/vegan";"Snacks, diepvries en maaltijdcomponenten";"Droge waren";"Kruidenierswaren, sauzen en smaakmakers";"Non-food cateringproducten"},0)</f>
        <v>1</v>
      </c>
      <c r="C18" s="4" t="s">
        <v>1</v>
      </c>
      <c r="D18" s="4" t="s">
        <v>273</v>
      </c>
      <c r="E18" s="31" t="s">
        <v>319</v>
      </c>
      <c r="F18" s="39">
        <v>100</v>
      </c>
      <c r="G18" s="31" t="s">
        <v>21</v>
      </c>
      <c r="H18" s="13">
        <v>800</v>
      </c>
      <c r="I18" s="36"/>
      <c r="J18" s="37"/>
      <c r="K18" s="37"/>
      <c r="L18" s="38">
        <f t="shared" si="0"/>
        <v>0</v>
      </c>
      <c r="M18" s="37"/>
      <c r="N18" s="4" t="str">
        <f t="shared" si="1"/>
        <v>Prijs ontbreekt</v>
      </c>
    </row>
    <row r="19" spans="2:14" ht="28.5" customHeight="1">
      <c r="B19" s="18">
        <f>MATCH(C19,{"Koffie, thee en automateningrediënten";"Dranken &amp; Alcohol";"Brood &amp; banket";"Koek en zoetwaren";"Zuivel";"Kaas en eieren";"Groente, fruit, salades en versproducten";"Vlees, vis, gevogelte en vegetarisch/vegan";"Snacks, diepvries en maaltijdcomponenten";"Droge waren";"Kruidenierswaren, sauzen en smaakmakers";"Non-food cateringproducten"},0)</f>
        <v>1</v>
      </c>
      <c r="C19" s="4" t="s">
        <v>1</v>
      </c>
      <c r="D19" s="4" t="s">
        <v>106</v>
      </c>
      <c r="E19" s="31" t="s">
        <v>319</v>
      </c>
      <c r="F19" s="39">
        <v>200</v>
      </c>
      <c r="G19" s="31" t="s">
        <v>21</v>
      </c>
      <c r="H19" s="13">
        <v>98</v>
      </c>
      <c r="I19" s="36"/>
      <c r="J19" s="37"/>
      <c r="K19" s="37"/>
      <c r="L19" s="38">
        <f t="shared" si="0"/>
        <v>0</v>
      </c>
      <c r="M19" s="37"/>
      <c r="N19" s="4" t="str">
        <f t="shared" si="1"/>
        <v>Prijs ontbreekt</v>
      </c>
    </row>
    <row r="20" spans="2:14" ht="28.5" customHeight="1">
      <c r="B20" s="18">
        <f>MATCH(C20,{"Koffie, thee en automateningrediënten";"Dranken &amp; Alcohol";"Brood &amp; banket";"Koek en zoetwaren";"Zuivel";"Kaas en eieren";"Groente, fruit, salades en versproducten";"Vlees, vis, gevogelte en vegetarisch/vegan";"Snacks, diepvries en maaltijdcomponenten";"Droge waren";"Kruidenierswaren, sauzen en smaakmakers";"Non-food cateringproducten"},0)</f>
        <v>1</v>
      </c>
      <c r="C20" s="4" t="s">
        <v>1</v>
      </c>
      <c r="D20" s="4" t="s">
        <v>208</v>
      </c>
      <c r="E20" s="31" t="s">
        <v>319</v>
      </c>
      <c r="F20" s="39">
        <v>1000</v>
      </c>
      <c r="G20" s="31" t="s">
        <v>21</v>
      </c>
      <c r="H20" s="13">
        <v>19</v>
      </c>
      <c r="I20" s="36"/>
      <c r="J20" s="37"/>
      <c r="K20" s="37"/>
      <c r="L20" s="38">
        <f t="shared" si="0"/>
        <v>0</v>
      </c>
      <c r="M20" s="37"/>
      <c r="N20" s="4" t="str">
        <f t="shared" si="1"/>
        <v>Prijs ontbreekt</v>
      </c>
    </row>
    <row r="21" spans="2:14" ht="28.5" customHeight="1">
      <c r="B21" s="18">
        <f>MATCH(C21,{"Koffie, thee en automateningrediënten";"Dranken &amp; Alcohol";"Brood &amp; banket";"Koek en zoetwaren";"Zuivel";"Kaas en eieren";"Groente, fruit, salades en versproducten";"Vlees, vis, gevogelte en vegetarisch/vegan";"Snacks, diepvries en maaltijdcomponenten";"Droge waren";"Kruidenierswaren, sauzen en smaakmakers";"Non-food cateringproducten"},0)</f>
        <v>1</v>
      </c>
      <c r="C21" s="4" t="s">
        <v>1</v>
      </c>
      <c r="D21" s="4" t="s">
        <v>105</v>
      </c>
      <c r="E21" s="31" t="s">
        <v>319</v>
      </c>
      <c r="F21" s="39">
        <v>2500</v>
      </c>
      <c r="G21" s="31" t="s">
        <v>21</v>
      </c>
      <c r="H21" s="13">
        <v>136</v>
      </c>
      <c r="I21" s="36"/>
      <c r="J21" s="37"/>
      <c r="K21" s="37"/>
      <c r="L21" s="38">
        <f t="shared" si="0"/>
        <v>0</v>
      </c>
      <c r="M21" s="37"/>
      <c r="N21" s="4" t="str">
        <f t="shared" si="1"/>
        <v>Prijs ontbreekt</v>
      </c>
    </row>
    <row r="22" spans="2:14" ht="28.5" customHeight="1">
      <c r="B22" s="18">
        <f>MATCH(C22,{"Koffie, thee en automateningrediënten";"Dranken &amp; Alcohol";"Brood &amp; banket";"Koek en zoetwaren";"Zuivel";"Kaas en eieren";"Groente, fruit, salades en versproducten";"Vlees, vis, gevogelte en vegetarisch/vegan";"Snacks, diepvries en maaltijdcomponenten";"Droge waren";"Kruidenierswaren, sauzen en smaakmakers";"Non-food cateringproducten"},0)</f>
        <v>1</v>
      </c>
      <c r="C22" s="4" t="s">
        <v>1</v>
      </c>
      <c r="D22" s="4" t="s">
        <v>31</v>
      </c>
      <c r="E22" s="31" t="s">
        <v>319</v>
      </c>
      <c r="F22" s="39">
        <v>2000</v>
      </c>
      <c r="G22" s="31" t="s">
        <v>21</v>
      </c>
      <c r="H22" s="13">
        <v>42</v>
      </c>
      <c r="I22" s="36"/>
      <c r="J22" s="37"/>
      <c r="K22" s="37"/>
      <c r="L22" s="38">
        <f t="shared" si="0"/>
        <v>0</v>
      </c>
      <c r="M22" s="37"/>
      <c r="N22" s="4" t="str">
        <f t="shared" si="1"/>
        <v>Prijs ontbreekt</v>
      </c>
    </row>
    <row r="23" spans="2:14" ht="28.5" customHeight="1">
      <c r="B23" s="18">
        <f>MATCH(C23,{"Koffie, thee en automateningrediënten";"Dranken &amp; Alcohol";"Brood &amp; banket";"Koek en zoetwaren";"Zuivel";"Kaas en eieren";"Groente, fruit, salades en versproducten";"Vlees, vis, gevogelte en vegetarisch/vegan";"Snacks, diepvries en maaltijdcomponenten";"Droge waren";"Kruidenierswaren, sauzen en smaakmakers";"Non-food cateringproducten"},0)</f>
        <v>1</v>
      </c>
      <c r="C23" s="4" t="s">
        <v>1</v>
      </c>
      <c r="D23" s="4" t="s">
        <v>136</v>
      </c>
      <c r="E23" s="31" t="s">
        <v>320</v>
      </c>
      <c r="F23" s="39">
        <v>8</v>
      </c>
      <c r="G23" s="31" t="s">
        <v>21</v>
      </c>
      <c r="H23" s="13">
        <v>17</v>
      </c>
      <c r="I23" s="36"/>
      <c r="J23" s="37"/>
      <c r="K23" s="37"/>
      <c r="L23" s="38">
        <f t="shared" si="0"/>
        <v>0</v>
      </c>
      <c r="M23" s="37"/>
      <c r="N23" s="4" t="str">
        <f t="shared" si="1"/>
        <v>Prijs ontbreekt</v>
      </c>
    </row>
    <row r="24" spans="2:14" ht="28.5" customHeight="1">
      <c r="B24" s="18">
        <f>MATCH(C24,{"Koffie, thee en automateningrediënten";"Dranken &amp; Alcohol";"Brood &amp; banket";"Koek en zoetwaren";"Zuivel";"Kaas en eieren";"Groente, fruit, salades en versproducten";"Vlees, vis, gevogelte en vegetarisch/vegan";"Snacks, diepvries en maaltijdcomponenten";"Droge waren";"Kruidenierswaren, sauzen en smaakmakers";"Non-food cateringproducten"},0)</f>
        <v>1</v>
      </c>
      <c r="C24" s="4" t="s">
        <v>1</v>
      </c>
      <c r="D24" s="4" t="s">
        <v>111</v>
      </c>
      <c r="E24" s="31" t="s">
        <v>319</v>
      </c>
      <c r="F24" s="39">
        <v>500</v>
      </c>
      <c r="G24" s="31" t="s">
        <v>21</v>
      </c>
      <c r="H24" s="13">
        <v>19</v>
      </c>
      <c r="I24" s="36"/>
      <c r="J24" s="37"/>
      <c r="K24" s="37"/>
      <c r="L24" s="38">
        <f t="shared" si="0"/>
        <v>0</v>
      </c>
      <c r="M24" s="37"/>
      <c r="N24" s="4" t="str">
        <f t="shared" si="1"/>
        <v>Prijs ontbreekt</v>
      </c>
    </row>
    <row r="25" spans="2:14" ht="28.5" customHeight="1">
      <c r="B25" s="18">
        <f>MATCH(C25,{"Koffie, thee en automateningrediënten";"Dranken &amp; Alcohol";"Brood &amp; banket";"Koek en zoetwaren";"Zuivel";"Kaas en eieren";"Groente, fruit, salades en versproducten";"Vlees, vis, gevogelte en vegetarisch/vegan";"Snacks, diepvries en maaltijdcomponenten";"Droge waren";"Kruidenierswaren, sauzen en smaakmakers";"Non-food cateringproducten"},0)</f>
        <v>1</v>
      </c>
      <c r="C25" s="4" t="s">
        <v>1</v>
      </c>
      <c r="D25" s="4" t="s">
        <v>207</v>
      </c>
      <c r="E25" s="31" t="s">
        <v>319</v>
      </c>
      <c r="F25" s="39">
        <v>100</v>
      </c>
      <c r="G25" s="31" t="s">
        <v>21</v>
      </c>
      <c r="H25" s="13">
        <v>10</v>
      </c>
      <c r="I25" s="36"/>
      <c r="J25" s="37"/>
      <c r="K25" s="37"/>
      <c r="L25" s="38">
        <f t="shared" si="0"/>
        <v>0</v>
      </c>
      <c r="M25" s="37"/>
      <c r="N25" s="4" t="str">
        <f t="shared" si="1"/>
        <v>Prijs ontbreekt</v>
      </c>
    </row>
    <row r="26" spans="2:14" ht="28.5" customHeight="1">
      <c r="B26" s="18">
        <f>MATCH(C26,{"Koffie, thee en automateningrediënten";"Dranken &amp; Alcohol";"Brood &amp; banket";"Koek en zoetwaren";"Zuivel";"Kaas en eieren";"Groente, fruit, salades en versproducten";"Vlees, vis, gevogelte en vegetarisch/vegan";"Snacks, diepvries en maaltijdcomponenten";"Droge waren";"Kruidenierswaren, sauzen en smaakmakers";"Non-food cateringproducten"},0)</f>
        <v>2</v>
      </c>
      <c r="C26" s="4" t="s">
        <v>241</v>
      </c>
      <c r="D26" s="4" t="s">
        <v>35</v>
      </c>
      <c r="E26" s="31" t="s">
        <v>320</v>
      </c>
      <c r="F26" s="39">
        <v>24</v>
      </c>
      <c r="G26" s="31" t="s">
        <v>14</v>
      </c>
      <c r="H26" s="13">
        <v>26</v>
      </c>
      <c r="I26" s="36"/>
      <c r="J26" s="37"/>
      <c r="K26" s="37"/>
      <c r="L26" s="38">
        <f t="shared" si="0"/>
        <v>0</v>
      </c>
      <c r="M26" s="37"/>
      <c r="N26" s="4" t="str">
        <f t="shared" si="1"/>
        <v>Prijs ontbreekt</v>
      </c>
    </row>
    <row r="27" spans="2:14" ht="28.5" customHeight="1">
      <c r="B27" s="18">
        <f>MATCH(C27,{"Koffie, thee en automateningrediënten";"Dranken &amp; Alcohol";"Brood &amp; banket";"Koek en zoetwaren";"Zuivel";"Kaas en eieren";"Groente, fruit, salades en versproducten";"Vlees, vis, gevogelte en vegetarisch/vegan";"Snacks, diepvries en maaltijdcomponenten";"Droge waren";"Kruidenierswaren, sauzen en smaakmakers";"Non-food cateringproducten"},0)</f>
        <v>2</v>
      </c>
      <c r="C27" s="4" t="s">
        <v>241</v>
      </c>
      <c r="D27" s="4" t="s">
        <v>36</v>
      </c>
      <c r="E27" s="31" t="s">
        <v>320</v>
      </c>
      <c r="F27" s="39">
        <v>24</v>
      </c>
      <c r="G27" s="31" t="s">
        <v>14</v>
      </c>
      <c r="H27" s="13">
        <v>21</v>
      </c>
      <c r="I27" s="36"/>
      <c r="J27" s="37"/>
      <c r="K27" s="37"/>
      <c r="L27" s="38">
        <f t="shared" si="0"/>
        <v>0</v>
      </c>
      <c r="M27" s="37"/>
      <c r="N27" s="4" t="str">
        <f t="shared" si="1"/>
        <v>Prijs ontbreekt</v>
      </c>
    </row>
    <row r="28" spans="2:14" ht="28.5" customHeight="1">
      <c r="B28" s="18">
        <f>MATCH(C28,{"Koffie, thee en automateningrediënten";"Dranken &amp; Alcohol";"Brood &amp; banket";"Koek en zoetwaren";"Zuivel";"Kaas en eieren";"Groente, fruit, salades en versproducten";"Vlees, vis, gevogelte en vegetarisch/vegan";"Snacks, diepvries en maaltijdcomponenten";"Droge waren";"Kruidenierswaren, sauzen en smaakmakers";"Non-food cateringproducten"},0)</f>
        <v>2</v>
      </c>
      <c r="C28" s="4" t="s">
        <v>241</v>
      </c>
      <c r="D28" s="4" t="s">
        <v>37</v>
      </c>
      <c r="E28" s="31" t="s">
        <v>320</v>
      </c>
      <c r="F28" s="39">
        <v>24</v>
      </c>
      <c r="G28" s="31" t="s">
        <v>321</v>
      </c>
      <c r="H28" s="13">
        <v>39</v>
      </c>
      <c r="I28" s="36"/>
      <c r="J28" s="37"/>
      <c r="K28" s="37"/>
      <c r="L28" s="38">
        <f t="shared" si="0"/>
        <v>0</v>
      </c>
      <c r="M28" s="37"/>
      <c r="N28" s="4" t="str">
        <f t="shared" si="1"/>
        <v>Prijs ontbreekt</v>
      </c>
    </row>
    <row r="29" spans="2:14" ht="28.5" customHeight="1">
      <c r="B29" s="18">
        <f>MATCH(C29,{"Koffie, thee en automateningrediënten";"Dranken &amp; Alcohol";"Brood &amp; banket";"Koek en zoetwaren";"Zuivel";"Kaas en eieren";"Groente, fruit, salades en versproducten";"Vlees, vis, gevogelte en vegetarisch/vegan";"Snacks, diepvries en maaltijdcomponenten";"Droge waren";"Kruidenierswaren, sauzen en smaakmakers";"Non-food cateringproducten"},0)</f>
        <v>2</v>
      </c>
      <c r="C29" s="4" t="s">
        <v>241</v>
      </c>
      <c r="D29" s="4" t="s">
        <v>40</v>
      </c>
      <c r="E29" s="31" t="s">
        <v>320</v>
      </c>
      <c r="F29" s="39">
        <v>24</v>
      </c>
      <c r="G29" s="31" t="s">
        <v>321</v>
      </c>
      <c r="H29" s="13">
        <v>69</v>
      </c>
      <c r="I29" s="36"/>
      <c r="J29" s="37"/>
      <c r="K29" s="37"/>
      <c r="L29" s="38">
        <f t="shared" si="0"/>
        <v>0</v>
      </c>
      <c r="M29" s="37"/>
      <c r="N29" s="4" t="str">
        <f t="shared" si="1"/>
        <v>Prijs ontbreekt</v>
      </c>
    </row>
    <row r="30" spans="2:14" ht="28.5" customHeight="1">
      <c r="B30" s="18">
        <f>MATCH(C30,{"Koffie, thee en automateningrediënten";"Dranken &amp; Alcohol";"Brood &amp; banket";"Koek en zoetwaren";"Zuivel";"Kaas en eieren";"Groente, fruit, salades en versproducten";"Vlees, vis, gevogelte en vegetarisch/vegan";"Snacks, diepvries en maaltijdcomponenten";"Droge waren";"Kruidenierswaren, sauzen en smaakmakers";"Non-food cateringproducten"},0)</f>
        <v>2</v>
      </c>
      <c r="C30" s="4" t="s">
        <v>241</v>
      </c>
      <c r="D30" s="4" t="s">
        <v>41</v>
      </c>
      <c r="E30" s="31" t="s">
        <v>320</v>
      </c>
      <c r="F30" s="39">
        <v>24</v>
      </c>
      <c r="G30" s="31" t="s">
        <v>321</v>
      </c>
      <c r="H30" s="13">
        <v>104</v>
      </c>
      <c r="I30" s="36"/>
      <c r="J30" s="37"/>
      <c r="K30" s="37"/>
      <c r="L30" s="38">
        <f t="shared" si="0"/>
        <v>0</v>
      </c>
      <c r="M30" s="37"/>
      <c r="N30" s="4" t="str">
        <f t="shared" si="1"/>
        <v>Prijs ontbreekt</v>
      </c>
    </row>
    <row r="31" spans="2:14" ht="28.5" customHeight="1">
      <c r="B31" s="18">
        <f>MATCH(C31,{"Koffie, thee en automateningrediënten";"Dranken &amp; Alcohol";"Brood &amp; banket";"Koek en zoetwaren";"Zuivel";"Kaas en eieren";"Groente, fruit, salades en versproducten";"Vlees, vis, gevogelte en vegetarisch/vegan";"Snacks, diepvries en maaltijdcomponenten";"Droge waren";"Kruidenierswaren, sauzen en smaakmakers";"Non-food cateringproducten"},0)</f>
        <v>2</v>
      </c>
      <c r="C31" s="4" t="s">
        <v>241</v>
      </c>
      <c r="D31" s="4" t="s">
        <v>42</v>
      </c>
      <c r="E31" s="31" t="s">
        <v>319</v>
      </c>
      <c r="F31" s="39">
        <v>6</v>
      </c>
      <c r="G31" s="31" t="s">
        <v>14</v>
      </c>
      <c r="H31" s="13">
        <v>46</v>
      </c>
      <c r="I31" s="36"/>
      <c r="J31" s="37"/>
      <c r="K31" s="37"/>
      <c r="L31" s="38">
        <f t="shared" si="0"/>
        <v>0</v>
      </c>
      <c r="M31" s="37"/>
      <c r="N31" s="4" t="str">
        <f t="shared" si="1"/>
        <v>Prijs ontbreekt</v>
      </c>
    </row>
    <row r="32" spans="2:14" ht="28.5" customHeight="1">
      <c r="B32" s="18">
        <f>MATCH(C32,{"Koffie, thee en automateningrediënten";"Dranken &amp; Alcohol";"Brood &amp; banket";"Koek en zoetwaren";"Zuivel";"Kaas en eieren";"Groente, fruit, salades en versproducten";"Vlees, vis, gevogelte en vegetarisch/vegan";"Snacks, diepvries en maaltijdcomponenten";"Droge waren";"Kruidenierswaren, sauzen en smaakmakers";"Non-food cateringproducten"},0)</f>
        <v>2</v>
      </c>
      <c r="C32" s="4" t="s">
        <v>241</v>
      </c>
      <c r="D32" s="4" t="s">
        <v>13</v>
      </c>
      <c r="E32" s="31" t="s">
        <v>324</v>
      </c>
      <c r="F32" s="34">
        <v>0.75</v>
      </c>
      <c r="G32" s="31" t="s">
        <v>69</v>
      </c>
      <c r="H32" s="13">
        <v>6</v>
      </c>
      <c r="I32" s="36"/>
      <c r="J32" s="37"/>
      <c r="K32" s="37"/>
      <c r="L32" s="38">
        <f t="shared" si="0"/>
        <v>0</v>
      </c>
      <c r="M32" s="37"/>
      <c r="N32" s="4" t="str">
        <f t="shared" si="1"/>
        <v>Prijs ontbreekt</v>
      </c>
    </row>
    <row r="33" spans="2:14" ht="28.5" customHeight="1">
      <c r="B33" s="18">
        <f>MATCH(C33,{"Koffie, thee en automateningrediënten";"Dranken &amp; Alcohol";"Brood &amp; banket";"Koek en zoetwaren";"Zuivel";"Kaas en eieren";"Groente, fruit, salades en versproducten";"Vlees, vis, gevogelte en vegetarisch/vegan";"Snacks, diepvries en maaltijdcomponenten";"Droge waren";"Kruidenierswaren, sauzen en smaakmakers";"Non-food cateringproducten"},0)</f>
        <v>2</v>
      </c>
      <c r="C33" s="4" t="s">
        <v>241</v>
      </c>
      <c r="D33" s="4" t="s">
        <v>15</v>
      </c>
      <c r="E33" s="31" t="s">
        <v>324</v>
      </c>
      <c r="F33" s="34">
        <v>0.75</v>
      </c>
      <c r="G33" s="31" t="s">
        <v>69</v>
      </c>
      <c r="H33" s="13">
        <v>18</v>
      </c>
      <c r="I33" s="36"/>
      <c r="J33" s="37"/>
      <c r="K33" s="37"/>
      <c r="L33" s="38">
        <f t="shared" si="0"/>
        <v>0</v>
      </c>
      <c r="M33" s="37"/>
      <c r="N33" s="4" t="str">
        <f t="shared" si="1"/>
        <v>Prijs ontbreekt</v>
      </c>
    </row>
    <row r="34" spans="2:14" ht="28.5" customHeight="1">
      <c r="B34" s="18">
        <f>MATCH(C34,{"Koffie, thee en automateningrediënten";"Dranken &amp; Alcohol";"Brood &amp; banket";"Koek en zoetwaren";"Zuivel";"Kaas en eieren";"Groente, fruit, salades en versproducten";"Vlees, vis, gevogelte en vegetarisch/vegan";"Snacks, diepvries en maaltijdcomponenten";"Droge waren";"Kruidenierswaren, sauzen en smaakmakers";"Non-food cateringproducten"},0)</f>
        <v>2</v>
      </c>
      <c r="C34" s="4" t="s">
        <v>241</v>
      </c>
      <c r="D34" s="4" t="s">
        <v>43</v>
      </c>
      <c r="E34" s="31" t="s">
        <v>319</v>
      </c>
      <c r="F34" s="39">
        <v>24</v>
      </c>
      <c r="G34" s="31" t="s">
        <v>14</v>
      </c>
      <c r="H34" s="13">
        <v>17</v>
      </c>
      <c r="I34" s="36"/>
      <c r="J34" s="37"/>
      <c r="K34" s="37"/>
      <c r="L34" s="38">
        <f t="shared" si="0"/>
        <v>0</v>
      </c>
      <c r="M34" s="37"/>
      <c r="N34" s="4" t="str">
        <f t="shared" si="1"/>
        <v>Prijs ontbreekt</v>
      </c>
    </row>
    <row r="35" spans="2:14" ht="28.5" customHeight="1">
      <c r="B35" s="18">
        <f>MATCH(C35,{"Koffie, thee en automateningrediënten";"Dranken &amp; Alcohol";"Brood &amp; banket";"Koek en zoetwaren";"Zuivel";"Kaas en eieren";"Groente, fruit, salades en versproducten";"Vlees, vis, gevogelte en vegetarisch/vegan";"Snacks, diepvries en maaltijdcomponenten";"Droge waren";"Kruidenierswaren, sauzen en smaakmakers";"Non-food cateringproducten"},0)</f>
        <v>2</v>
      </c>
      <c r="C35" s="4" t="s">
        <v>241</v>
      </c>
      <c r="D35" s="4" t="s">
        <v>16</v>
      </c>
      <c r="E35" s="31" t="s">
        <v>319</v>
      </c>
      <c r="F35" s="39">
        <v>24</v>
      </c>
      <c r="G35" s="31" t="s">
        <v>14</v>
      </c>
      <c r="H35" s="13">
        <v>44</v>
      </c>
      <c r="I35" s="36"/>
      <c r="J35" s="37"/>
      <c r="K35" s="37"/>
      <c r="L35" s="38">
        <f t="shared" si="0"/>
        <v>0</v>
      </c>
      <c r="M35" s="37"/>
      <c r="N35" s="4" t="str">
        <f t="shared" si="1"/>
        <v>Prijs ontbreekt</v>
      </c>
    </row>
    <row r="36" spans="2:14" ht="28.5" customHeight="1">
      <c r="B36" s="18">
        <f>MATCH(C36,{"Koffie, thee en automateningrediënten";"Dranken &amp; Alcohol";"Brood &amp; banket";"Koek en zoetwaren";"Zuivel";"Kaas en eieren";"Groente, fruit, salades en versproducten";"Vlees, vis, gevogelte en vegetarisch/vegan";"Snacks, diepvries en maaltijdcomponenten";"Droge waren";"Kruidenierswaren, sauzen en smaakmakers";"Non-food cateringproducten"},0)</f>
        <v>2</v>
      </c>
      <c r="C36" s="4" t="s">
        <v>241</v>
      </c>
      <c r="D36" s="4" t="s">
        <v>44</v>
      </c>
      <c r="E36" s="31" t="s">
        <v>320</v>
      </c>
      <c r="F36" s="39">
        <v>24</v>
      </c>
      <c r="G36" s="31" t="s">
        <v>321</v>
      </c>
      <c r="H36" s="13">
        <v>27</v>
      </c>
      <c r="I36" s="36"/>
      <c r="J36" s="37"/>
      <c r="K36" s="37"/>
      <c r="L36" s="38">
        <f t="shared" si="0"/>
        <v>0</v>
      </c>
      <c r="M36" s="37"/>
      <c r="N36" s="4" t="str">
        <f t="shared" si="1"/>
        <v>Prijs ontbreekt</v>
      </c>
    </row>
    <row r="37" spans="2:14" ht="28.5" customHeight="1">
      <c r="B37" s="18">
        <f>MATCH(C37,{"Koffie, thee en automateningrediënten";"Dranken &amp; Alcohol";"Brood &amp; banket";"Koek en zoetwaren";"Zuivel";"Kaas en eieren";"Groente, fruit, salades en versproducten";"Vlees, vis, gevogelte en vegetarisch/vegan";"Snacks, diepvries en maaltijdcomponenten";"Droge waren";"Kruidenierswaren, sauzen en smaakmakers";"Non-food cateringproducten"},0)</f>
        <v>2</v>
      </c>
      <c r="C37" s="4" t="s">
        <v>241</v>
      </c>
      <c r="D37" s="4" t="s">
        <v>17</v>
      </c>
      <c r="E37" s="31" t="s">
        <v>324</v>
      </c>
      <c r="F37" s="34">
        <v>0.75</v>
      </c>
      <c r="G37" s="31" t="s">
        <v>69</v>
      </c>
      <c r="H37" s="13">
        <v>6</v>
      </c>
      <c r="I37" s="36"/>
      <c r="J37" s="37"/>
      <c r="K37" s="37"/>
      <c r="L37" s="38">
        <f t="shared" si="0"/>
        <v>0</v>
      </c>
      <c r="M37" s="37"/>
      <c r="N37" s="4" t="str">
        <f t="shared" si="1"/>
        <v>Prijs ontbreekt</v>
      </c>
    </row>
    <row r="38" spans="2:14" ht="28.5" customHeight="1">
      <c r="B38" s="18">
        <f>MATCH(C38,{"Koffie, thee en automateningrediënten";"Dranken &amp; Alcohol";"Brood &amp; banket";"Koek en zoetwaren";"Zuivel";"Kaas en eieren";"Groente, fruit, salades en versproducten";"Vlees, vis, gevogelte en vegetarisch/vegan";"Snacks, diepvries en maaltijdcomponenten";"Droge waren";"Kruidenierswaren, sauzen en smaakmakers";"Non-food cateringproducten"},0)</f>
        <v>2</v>
      </c>
      <c r="C38" s="4" t="s">
        <v>241</v>
      </c>
      <c r="D38" s="4" t="s">
        <v>18</v>
      </c>
      <c r="E38" s="31" t="s">
        <v>324</v>
      </c>
      <c r="F38" s="34">
        <v>0.75</v>
      </c>
      <c r="G38" s="31" t="s">
        <v>69</v>
      </c>
      <c r="H38" s="13">
        <v>121</v>
      </c>
      <c r="I38" s="36"/>
      <c r="J38" s="37"/>
      <c r="K38" s="37"/>
      <c r="L38" s="38">
        <f t="shared" si="0"/>
        <v>0</v>
      </c>
      <c r="M38" s="37"/>
      <c r="N38" s="4" t="str">
        <f t="shared" si="1"/>
        <v>Prijs ontbreekt</v>
      </c>
    </row>
    <row r="39" spans="2:14" ht="28.5" customHeight="1">
      <c r="B39" s="18">
        <f>MATCH(C39,{"Koffie, thee en automateningrediënten";"Dranken &amp; Alcohol";"Brood &amp; banket";"Koek en zoetwaren";"Zuivel";"Kaas en eieren";"Groente, fruit, salades en versproducten";"Vlees, vis, gevogelte en vegetarisch/vegan";"Snacks, diepvries en maaltijdcomponenten";"Droge waren";"Kruidenierswaren, sauzen en smaakmakers";"Non-food cateringproducten"},0)</f>
        <v>2</v>
      </c>
      <c r="C39" s="4" t="s">
        <v>241</v>
      </c>
      <c r="D39" s="4" t="s">
        <v>19</v>
      </c>
      <c r="E39" s="31" t="s">
        <v>324</v>
      </c>
      <c r="F39" s="34">
        <v>0.25</v>
      </c>
      <c r="G39" s="31" t="s">
        <v>69</v>
      </c>
      <c r="H39" s="13">
        <v>12</v>
      </c>
      <c r="I39" s="36"/>
      <c r="J39" s="37"/>
      <c r="K39" s="37"/>
      <c r="L39" s="38">
        <f t="shared" si="0"/>
        <v>0</v>
      </c>
      <c r="M39" s="37"/>
      <c r="N39" s="4" t="str">
        <f t="shared" si="1"/>
        <v>Prijs ontbreekt</v>
      </c>
    </row>
    <row r="40" spans="2:14" ht="28.5" customHeight="1">
      <c r="B40" s="18">
        <f>MATCH(C40,{"Koffie, thee en automateningrediënten";"Dranken &amp; Alcohol";"Brood &amp; banket";"Koek en zoetwaren";"Zuivel";"Kaas en eieren";"Groente, fruit, salades en versproducten";"Vlees, vis, gevogelte en vegetarisch/vegan";"Snacks, diepvries en maaltijdcomponenten";"Droge waren";"Kruidenierswaren, sauzen en smaakmakers";"Non-food cateringproducten"},0)</f>
        <v>2</v>
      </c>
      <c r="C40" s="4" t="s">
        <v>241</v>
      </c>
      <c r="D40" s="4" t="s">
        <v>47</v>
      </c>
      <c r="E40" s="31" t="s">
        <v>320</v>
      </c>
      <c r="F40" s="39">
        <v>24</v>
      </c>
      <c r="G40" s="31" t="s">
        <v>321</v>
      </c>
      <c r="H40" s="13">
        <v>2</v>
      </c>
      <c r="I40" s="36"/>
      <c r="J40" s="37"/>
      <c r="K40" s="37"/>
      <c r="L40" s="38">
        <f t="shared" si="0"/>
        <v>0</v>
      </c>
      <c r="M40" s="37"/>
      <c r="N40" s="4" t="str">
        <f t="shared" si="1"/>
        <v>Prijs ontbreekt</v>
      </c>
    </row>
    <row r="41" spans="2:14" ht="28.5" customHeight="1">
      <c r="B41" s="18">
        <f>MATCH(C41,{"Koffie, thee en automateningrediënten";"Dranken &amp; Alcohol";"Brood &amp; banket";"Koek en zoetwaren";"Zuivel";"Kaas en eieren";"Groente, fruit, salades en versproducten";"Vlees, vis, gevogelte en vegetarisch/vegan";"Snacks, diepvries en maaltijdcomponenten";"Droge waren";"Kruidenierswaren, sauzen en smaakmakers";"Non-food cateringproducten"},0)</f>
        <v>2</v>
      </c>
      <c r="C41" s="4" t="s">
        <v>241</v>
      </c>
      <c r="D41" s="4" t="s">
        <v>48</v>
      </c>
      <c r="E41" s="31" t="s">
        <v>319</v>
      </c>
      <c r="F41" s="39">
        <v>12</v>
      </c>
      <c r="G41" s="31" t="s">
        <v>14</v>
      </c>
      <c r="H41" s="13">
        <v>14</v>
      </c>
      <c r="I41" s="36"/>
      <c r="J41" s="37"/>
      <c r="K41" s="37"/>
      <c r="L41" s="38">
        <f t="shared" si="0"/>
        <v>0</v>
      </c>
      <c r="M41" s="37"/>
      <c r="N41" s="4" t="str">
        <f t="shared" si="1"/>
        <v>Prijs ontbreekt</v>
      </c>
    </row>
    <row r="42" spans="2:14" ht="28.5" customHeight="1">
      <c r="B42" s="18">
        <f>MATCH(C42,{"Koffie, thee en automateningrediënten";"Dranken &amp; Alcohol";"Brood &amp; banket";"Koek en zoetwaren";"Zuivel";"Kaas en eieren";"Groente, fruit, salades en versproducten";"Vlees, vis, gevogelte en vegetarisch/vegan";"Snacks, diepvries en maaltijdcomponenten";"Droge waren";"Kruidenierswaren, sauzen en smaakmakers";"Non-food cateringproducten"},0)</f>
        <v>2</v>
      </c>
      <c r="C42" s="4" t="s">
        <v>241</v>
      </c>
      <c r="D42" s="4" t="s">
        <v>49</v>
      </c>
      <c r="E42" s="31" t="s">
        <v>320</v>
      </c>
      <c r="F42" s="39">
        <v>6</v>
      </c>
      <c r="G42" s="31" t="s">
        <v>14</v>
      </c>
      <c r="H42" s="13">
        <v>3</v>
      </c>
      <c r="I42" s="36"/>
      <c r="J42" s="37"/>
      <c r="K42" s="37"/>
      <c r="L42" s="38">
        <f t="shared" si="0"/>
        <v>0</v>
      </c>
      <c r="M42" s="37"/>
      <c r="N42" s="4" t="str">
        <f t="shared" si="1"/>
        <v>Prijs ontbreekt</v>
      </c>
    </row>
    <row r="43" spans="2:14" ht="28.5" customHeight="1">
      <c r="B43" s="18">
        <f>MATCH(C43,{"Koffie, thee en automateningrediënten";"Dranken &amp; Alcohol";"Brood &amp; banket";"Koek en zoetwaren";"Zuivel";"Kaas en eieren";"Groente, fruit, salades en versproducten";"Vlees, vis, gevogelte en vegetarisch/vegan";"Snacks, diepvries en maaltijdcomponenten";"Droge waren";"Kruidenierswaren, sauzen en smaakmakers";"Non-food cateringproducten"},0)</f>
        <v>2</v>
      </c>
      <c r="C43" s="4" t="s">
        <v>241</v>
      </c>
      <c r="D43" s="4" t="s">
        <v>50</v>
      </c>
      <c r="E43" s="31" t="s">
        <v>320</v>
      </c>
      <c r="F43" s="39">
        <v>24</v>
      </c>
      <c r="G43" s="31" t="s">
        <v>321</v>
      </c>
      <c r="H43" s="13">
        <v>31</v>
      </c>
      <c r="I43" s="36"/>
      <c r="J43" s="37"/>
      <c r="K43" s="37"/>
      <c r="L43" s="38">
        <f t="shared" si="0"/>
        <v>0</v>
      </c>
      <c r="M43" s="37"/>
      <c r="N43" s="4" t="str">
        <f t="shared" si="1"/>
        <v>Prijs ontbreekt</v>
      </c>
    </row>
    <row r="44" spans="2:14" ht="28.5" customHeight="1">
      <c r="B44" s="18">
        <f>MATCH(C44,{"Koffie, thee en automateningrediënten";"Dranken &amp; Alcohol";"Brood &amp; banket";"Koek en zoetwaren";"Zuivel";"Kaas en eieren";"Groente, fruit, salades en versproducten";"Vlees, vis, gevogelte en vegetarisch/vegan";"Snacks, diepvries en maaltijdcomponenten";"Droge waren";"Kruidenierswaren, sauzen en smaakmakers";"Non-food cateringproducten"},0)</f>
        <v>2</v>
      </c>
      <c r="C44" s="4" t="s">
        <v>241</v>
      </c>
      <c r="D44" s="4" t="s">
        <v>51</v>
      </c>
      <c r="E44" s="31" t="s">
        <v>319</v>
      </c>
      <c r="F44" s="39">
        <v>12</v>
      </c>
      <c r="G44" s="31" t="s">
        <v>14</v>
      </c>
      <c r="H44" s="13">
        <v>16</v>
      </c>
      <c r="I44" s="36"/>
      <c r="J44" s="37"/>
      <c r="K44" s="37"/>
      <c r="L44" s="38">
        <f t="shared" si="0"/>
        <v>0</v>
      </c>
      <c r="M44" s="37"/>
      <c r="N44" s="4" t="str">
        <f t="shared" si="1"/>
        <v>Prijs ontbreekt</v>
      </c>
    </row>
    <row r="45" spans="2:14" ht="28.5" customHeight="1">
      <c r="B45" s="18">
        <f>MATCH(C45,{"Koffie, thee en automateningrediënten";"Dranken &amp; Alcohol";"Brood &amp; banket";"Koek en zoetwaren";"Zuivel";"Kaas en eieren";"Groente, fruit, salades en versproducten";"Vlees, vis, gevogelte en vegetarisch/vegan";"Snacks, diepvries en maaltijdcomponenten";"Droge waren";"Kruidenierswaren, sauzen en smaakmakers";"Non-food cateringproducten"},0)</f>
        <v>2</v>
      </c>
      <c r="C45" s="4" t="s">
        <v>241</v>
      </c>
      <c r="D45" s="4" t="s">
        <v>274</v>
      </c>
      <c r="E45" s="31" t="s">
        <v>320</v>
      </c>
      <c r="F45" s="39">
        <v>15</v>
      </c>
      <c r="G45" s="31" t="s">
        <v>14</v>
      </c>
      <c r="H45" s="13">
        <v>50</v>
      </c>
      <c r="I45" s="36"/>
      <c r="J45" s="37"/>
      <c r="K45" s="37"/>
      <c r="L45" s="38">
        <f t="shared" si="0"/>
        <v>0</v>
      </c>
      <c r="M45" s="37"/>
      <c r="N45" s="4" t="str">
        <f t="shared" si="1"/>
        <v>Prijs ontbreekt</v>
      </c>
    </row>
    <row r="46" spans="2:14" ht="28.5" customHeight="1">
      <c r="B46" s="18">
        <f>MATCH(C46,{"Koffie, thee en automateningrediënten";"Dranken &amp; Alcohol";"Brood &amp; banket";"Koek en zoetwaren";"Zuivel";"Kaas en eieren";"Groente, fruit, salades en versproducten";"Vlees, vis, gevogelte en vegetarisch/vegan";"Snacks, diepvries en maaltijdcomponenten";"Droge waren";"Kruidenierswaren, sauzen en smaakmakers";"Non-food cateringproducten"},0)</f>
        <v>2</v>
      </c>
      <c r="C46" s="4" t="s">
        <v>241</v>
      </c>
      <c r="D46" s="14" t="s">
        <v>53</v>
      </c>
      <c r="E46" s="31" t="s">
        <v>319</v>
      </c>
      <c r="F46" s="39">
        <v>28</v>
      </c>
      <c r="G46" s="31" t="s">
        <v>14</v>
      </c>
      <c r="H46" s="13">
        <v>4</v>
      </c>
      <c r="I46" s="36"/>
      <c r="J46" s="37"/>
      <c r="K46" s="37"/>
      <c r="L46" s="38">
        <f t="shared" si="0"/>
        <v>0</v>
      </c>
      <c r="M46" s="37"/>
      <c r="N46" s="4" t="str">
        <f t="shared" si="1"/>
        <v>Prijs ontbreekt</v>
      </c>
    </row>
    <row r="47" spans="2:14" ht="28.5" customHeight="1">
      <c r="B47" s="18">
        <f>MATCH(C47,{"Koffie, thee en automateningrediënten";"Dranken &amp; Alcohol";"Brood &amp; banket";"Koek en zoetwaren";"Zuivel";"Kaas en eieren";"Groente, fruit, salades en versproducten";"Vlees, vis, gevogelte en vegetarisch/vegan";"Snacks, diepvries en maaltijdcomponenten";"Droge waren";"Kruidenierswaren, sauzen en smaakmakers";"Non-food cateringproducten"},0)</f>
        <v>2</v>
      </c>
      <c r="C47" s="4" t="s">
        <v>241</v>
      </c>
      <c r="D47" s="4" t="s">
        <v>54</v>
      </c>
      <c r="E47" s="31" t="s">
        <v>320</v>
      </c>
      <c r="F47" s="39">
        <v>24</v>
      </c>
      <c r="G47" s="31" t="s">
        <v>14</v>
      </c>
      <c r="H47" s="13">
        <v>4</v>
      </c>
      <c r="I47" s="36"/>
      <c r="J47" s="37"/>
      <c r="K47" s="37"/>
      <c r="L47" s="38">
        <f t="shared" si="0"/>
        <v>0</v>
      </c>
      <c r="M47" s="37"/>
      <c r="N47" s="4" t="str">
        <f t="shared" si="1"/>
        <v>Prijs ontbreekt</v>
      </c>
    </row>
    <row r="48" spans="2:14" ht="28.5" customHeight="1">
      <c r="B48" s="18">
        <f>MATCH(C48,{"Koffie, thee en automateningrediënten";"Dranken &amp; Alcohol";"Brood &amp; banket";"Koek en zoetwaren";"Zuivel";"Kaas en eieren";"Groente, fruit, salades en versproducten";"Vlees, vis, gevogelte en vegetarisch/vegan";"Snacks, diepvries en maaltijdcomponenten";"Droge waren";"Kruidenierswaren, sauzen en smaakmakers";"Non-food cateringproducten"},0)</f>
        <v>2</v>
      </c>
      <c r="C48" s="4" t="s">
        <v>241</v>
      </c>
      <c r="D48" s="4" t="s">
        <v>129</v>
      </c>
      <c r="E48" s="31" t="s">
        <v>320</v>
      </c>
      <c r="F48" s="39">
        <v>6</v>
      </c>
      <c r="G48" s="31" t="s">
        <v>32</v>
      </c>
      <c r="H48" s="13">
        <v>13</v>
      </c>
      <c r="I48" s="36"/>
      <c r="J48" s="37"/>
      <c r="K48" s="37"/>
      <c r="L48" s="38">
        <f t="shared" si="0"/>
        <v>0</v>
      </c>
      <c r="M48" s="37"/>
      <c r="N48" s="4" t="str">
        <f t="shared" si="1"/>
        <v>Prijs ontbreekt</v>
      </c>
    </row>
    <row r="49" spans="2:14" ht="28.5" customHeight="1">
      <c r="B49" s="18">
        <f>MATCH(C49,{"Koffie, thee en automateningrediënten";"Dranken &amp; Alcohol";"Brood &amp; banket";"Koek en zoetwaren";"Zuivel";"Kaas en eieren";"Groente, fruit, salades en versproducten";"Vlees, vis, gevogelte en vegetarisch/vegan";"Snacks, diepvries en maaltijdcomponenten";"Droge waren";"Kruidenierswaren, sauzen en smaakmakers";"Non-food cateringproducten"},0)</f>
        <v>3</v>
      </c>
      <c r="C49" s="4" t="s">
        <v>244</v>
      </c>
      <c r="D49" s="4" t="s">
        <v>327</v>
      </c>
      <c r="E49" s="31" t="s">
        <v>319</v>
      </c>
      <c r="F49" s="39">
        <v>24</v>
      </c>
      <c r="G49" s="31" t="s">
        <v>21</v>
      </c>
      <c r="H49" s="13">
        <v>1393</v>
      </c>
      <c r="I49" s="36"/>
      <c r="J49" s="37"/>
      <c r="K49" s="37"/>
      <c r="L49" s="38">
        <f t="shared" si="0"/>
        <v>0</v>
      </c>
      <c r="M49" s="37"/>
      <c r="N49" s="4" t="str">
        <f t="shared" si="1"/>
        <v>Prijs ontbreekt</v>
      </c>
    </row>
    <row r="50" spans="2:14" ht="28.5" customHeight="1">
      <c r="B50" s="18">
        <f>MATCH(C50,{"Koffie, thee en automateningrediënten";"Dranken &amp; Alcohol";"Brood &amp; banket";"Koek en zoetwaren";"Zuivel";"Kaas en eieren";"Groente, fruit, salades en versproducten";"Vlees, vis, gevogelte en vegetarisch/vegan";"Snacks, diepvries en maaltijdcomponenten";"Droge waren";"Kruidenierswaren, sauzen en smaakmakers";"Non-food cateringproducten"},0)</f>
        <v>3</v>
      </c>
      <c r="C50" s="4" t="s">
        <v>244</v>
      </c>
      <c r="D50" s="30" t="s">
        <v>326</v>
      </c>
      <c r="E50" s="31" t="s">
        <v>319</v>
      </c>
      <c r="F50" s="39">
        <v>24</v>
      </c>
      <c r="G50" s="31" t="s">
        <v>22</v>
      </c>
      <c r="H50" s="13">
        <v>316.7</v>
      </c>
      <c r="I50" s="36"/>
      <c r="J50" s="37"/>
      <c r="K50" s="37"/>
      <c r="L50" s="38">
        <f t="shared" si="0"/>
        <v>0</v>
      </c>
      <c r="M50" s="37"/>
      <c r="N50" s="4" t="str">
        <f t="shared" si="1"/>
        <v>Prijs ontbreekt</v>
      </c>
    </row>
    <row r="51" spans="2:14" ht="28.5" customHeight="1">
      <c r="B51" s="18">
        <f>MATCH(C51,{"Koffie, thee en automateningrediënten";"Dranken &amp; Alcohol";"Brood &amp; banket";"Koek en zoetwaren";"Zuivel";"Kaas en eieren";"Groente, fruit, salades en versproducten";"Vlees, vis, gevogelte en vegetarisch/vegan";"Snacks, diepvries en maaltijdcomponenten";"Droge waren";"Kruidenierswaren, sauzen en smaakmakers";"Non-food cateringproducten"},0)</f>
        <v>3</v>
      </c>
      <c r="C51" s="4" t="s">
        <v>244</v>
      </c>
      <c r="D51" s="4" t="s">
        <v>279</v>
      </c>
      <c r="E51" s="31" t="s">
        <v>320</v>
      </c>
      <c r="F51" s="39">
        <v>2300</v>
      </c>
      <c r="G51" s="31" t="s">
        <v>22</v>
      </c>
      <c r="H51" s="13">
        <v>14</v>
      </c>
      <c r="I51" s="36"/>
      <c r="J51" s="37"/>
      <c r="K51" s="37"/>
      <c r="L51" s="38">
        <f t="shared" si="0"/>
        <v>0</v>
      </c>
      <c r="M51" s="37"/>
      <c r="N51" s="4" t="str">
        <f t="shared" si="1"/>
        <v>Prijs ontbreekt</v>
      </c>
    </row>
    <row r="52" spans="2:14" ht="28.5" customHeight="1">
      <c r="B52" s="18">
        <f>MATCH(C52,{"Koffie, thee en automateningrediënten";"Dranken &amp; Alcohol";"Brood &amp; banket";"Koek en zoetwaren";"Zuivel";"Kaas en eieren";"Groente, fruit, salades en versproducten";"Vlees, vis, gevogelte en vegetarisch/vegan";"Snacks, diepvries en maaltijdcomponenten";"Droge waren";"Kruidenierswaren, sauzen en smaakmakers";"Non-food cateringproducten"},0)</f>
        <v>3</v>
      </c>
      <c r="C52" s="4" t="s">
        <v>244</v>
      </c>
      <c r="D52" s="4" t="s">
        <v>280</v>
      </c>
      <c r="E52" s="31" t="s">
        <v>319</v>
      </c>
      <c r="F52" s="39">
        <v>20</v>
      </c>
      <c r="G52" s="31" t="s">
        <v>21</v>
      </c>
      <c r="H52" s="13">
        <v>187</v>
      </c>
      <c r="I52" s="36"/>
      <c r="J52" s="37"/>
      <c r="K52" s="37"/>
      <c r="L52" s="38">
        <f t="shared" si="0"/>
        <v>0</v>
      </c>
      <c r="M52" s="37"/>
      <c r="N52" s="4" t="str">
        <f t="shared" si="1"/>
        <v>Prijs ontbreekt</v>
      </c>
    </row>
    <row r="53" spans="2:14" ht="28.5" customHeight="1">
      <c r="B53" s="18">
        <f>MATCH(C53,{"Koffie, thee en automateningrediënten";"Dranken &amp; Alcohol";"Brood &amp; banket";"Koek en zoetwaren";"Zuivel";"Kaas en eieren";"Groente, fruit, salades en versproducten";"Vlees, vis, gevogelte en vegetarisch/vegan";"Snacks, diepvries en maaltijdcomponenten";"Droge waren";"Kruidenierswaren, sauzen en smaakmakers";"Non-food cateringproducten"},0)</f>
        <v>4</v>
      </c>
      <c r="C53" s="4" t="s">
        <v>243</v>
      </c>
      <c r="D53" s="4" t="s">
        <v>170</v>
      </c>
      <c r="E53" s="31" t="s">
        <v>319</v>
      </c>
      <c r="F53" s="39">
        <v>6</v>
      </c>
      <c r="G53" s="31" t="s">
        <v>32</v>
      </c>
      <c r="H53" s="13">
        <v>10</v>
      </c>
      <c r="I53" s="36"/>
      <c r="J53" s="37"/>
      <c r="K53" s="37"/>
      <c r="L53" s="38">
        <f t="shared" si="0"/>
        <v>0</v>
      </c>
      <c r="M53" s="37"/>
      <c r="N53" s="4" t="str">
        <f t="shared" si="1"/>
        <v>Prijs ontbreekt</v>
      </c>
    </row>
    <row r="54" spans="2:14" ht="28.5" customHeight="1">
      <c r="B54" s="18">
        <f>MATCH(C54,{"Koffie, thee en automateningrediënten";"Dranken &amp; Alcohol";"Brood &amp; banket";"Koek en zoetwaren";"Zuivel";"Kaas en eieren";"Groente, fruit, salades en versproducten";"Vlees, vis, gevogelte en vegetarisch/vegan";"Snacks, diepvries en maaltijdcomponenten";"Droge waren";"Kruidenierswaren, sauzen en smaakmakers";"Non-food cateringproducten"},0)</f>
        <v>4</v>
      </c>
      <c r="C54" s="4" t="s">
        <v>243</v>
      </c>
      <c r="D54" s="4" t="s">
        <v>281</v>
      </c>
      <c r="E54" s="31" t="s">
        <v>319</v>
      </c>
      <c r="F54" s="39">
        <v>60</v>
      </c>
      <c r="G54" s="31" t="s">
        <v>21</v>
      </c>
      <c r="H54" s="13">
        <v>18</v>
      </c>
      <c r="I54" s="50"/>
      <c r="J54" s="37"/>
      <c r="K54" s="37"/>
      <c r="L54" s="38">
        <f t="shared" si="0"/>
        <v>0</v>
      </c>
      <c r="M54" s="37"/>
      <c r="N54" s="4" t="str">
        <f t="shared" si="1"/>
        <v>Prijs ontbreekt</v>
      </c>
    </row>
    <row r="55" spans="2:14" ht="28.5" customHeight="1">
      <c r="B55" s="18">
        <f>MATCH(C55,{"Koffie, thee en automateningrediënten";"Dranken &amp; Alcohol";"Brood &amp; banket";"Koek en zoetwaren";"Zuivel";"Kaas en eieren";"Groente, fruit, salades en versproducten";"Vlees, vis, gevogelte en vegetarisch/vegan";"Snacks, diepvries en maaltijdcomponenten";"Droge waren";"Kruidenierswaren, sauzen en smaakmakers";"Non-food cateringproducten"},0)</f>
        <v>4</v>
      </c>
      <c r="C55" s="4" t="s">
        <v>243</v>
      </c>
      <c r="D55" s="4" t="s">
        <v>171</v>
      </c>
      <c r="E55" s="31" t="s">
        <v>319</v>
      </c>
      <c r="F55" s="39">
        <v>900</v>
      </c>
      <c r="G55" s="31" t="s">
        <v>22</v>
      </c>
      <c r="H55" s="13">
        <v>8</v>
      </c>
      <c r="I55" s="50"/>
      <c r="J55" s="37"/>
      <c r="K55" s="37"/>
      <c r="L55" s="38">
        <f t="shared" si="0"/>
        <v>0</v>
      </c>
      <c r="M55" s="37"/>
      <c r="N55" s="4" t="str">
        <f t="shared" si="1"/>
        <v>Prijs ontbreekt</v>
      </c>
    </row>
    <row r="56" spans="2:14" ht="28.5" customHeight="1">
      <c r="B56" s="18">
        <f>MATCH(C56,{"Koffie, thee en automateningrediënten";"Dranken &amp; Alcohol";"Brood &amp; banket";"Koek en zoetwaren";"Zuivel";"Kaas en eieren";"Groente, fruit, salades en versproducten";"Vlees, vis, gevogelte en vegetarisch/vegan";"Snacks, diepvries en maaltijdcomponenten";"Droge waren";"Kruidenierswaren, sauzen en smaakmakers";"Non-food cateringproducten"},0)</f>
        <v>4</v>
      </c>
      <c r="C56" s="4" t="s">
        <v>243</v>
      </c>
      <c r="D56" s="4" t="s">
        <v>275</v>
      </c>
      <c r="E56" s="31" t="s">
        <v>319</v>
      </c>
      <c r="F56" s="39">
        <v>35</v>
      </c>
      <c r="G56" s="31" t="s">
        <v>21</v>
      </c>
      <c r="H56" s="13">
        <v>42</v>
      </c>
      <c r="I56" s="50"/>
      <c r="J56" s="37"/>
      <c r="K56" s="37"/>
      <c r="L56" s="38">
        <f t="shared" si="0"/>
        <v>0</v>
      </c>
      <c r="M56" s="37"/>
      <c r="N56" s="4" t="str">
        <f t="shared" si="1"/>
        <v>Prijs ontbreekt</v>
      </c>
    </row>
    <row r="57" spans="2:14" ht="28.5" customHeight="1">
      <c r="B57" s="18">
        <f>MATCH(C57,{"Koffie, thee en automateningrediënten";"Dranken &amp; Alcohol";"Brood &amp; banket";"Koek en zoetwaren";"Zuivel";"Kaas en eieren";"Groente, fruit, salades en versproducten";"Vlees, vis, gevogelte en vegetarisch/vegan";"Snacks, diepvries en maaltijdcomponenten";"Droge waren";"Kruidenierswaren, sauzen en smaakmakers";"Non-food cateringproducten"},0)</f>
        <v>4</v>
      </c>
      <c r="C57" s="4" t="s">
        <v>243</v>
      </c>
      <c r="D57" s="4" t="s">
        <v>162</v>
      </c>
      <c r="E57" s="31" t="s">
        <v>20</v>
      </c>
      <c r="F57" s="39">
        <v>1</v>
      </c>
      <c r="G57" s="31" t="s">
        <v>67</v>
      </c>
      <c r="H57" s="13">
        <v>3</v>
      </c>
      <c r="I57" s="36"/>
      <c r="J57" s="37"/>
      <c r="K57" s="37"/>
      <c r="L57" s="38">
        <f t="shared" si="0"/>
        <v>0</v>
      </c>
      <c r="M57" s="37"/>
      <c r="N57" s="4" t="str">
        <f t="shared" si="1"/>
        <v>Prijs ontbreekt</v>
      </c>
    </row>
    <row r="58" spans="2:14" ht="28.5" customHeight="1">
      <c r="B58" s="18">
        <f>MATCH(C58,{"Koffie, thee en automateningrediënten";"Dranken &amp; Alcohol";"Brood &amp; banket";"Koek en zoetwaren";"Zuivel";"Kaas en eieren";"Groente, fruit, salades en versproducten";"Vlees, vis, gevogelte en vegetarisch/vegan";"Snacks, diepvries en maaltijdcomponenten";"Droge waren";"Kruidenierswaren, sauzen en smaakmakers";"Non-food cateringproducten"},0)</f>
        <v>4</v>
      </c>
      <c r="C58" s="4" t="s">
        <v>243</v>
      </c>
      <c r="D58" s="4" t="s">
        <v>163</v>
      </c>
      <c r="E58" s="31" t="s">
        <v>319</v>
      </c>
      <c r="F58" s="39">
        <v>8</v>
      </c>
      <c r="G58" s="31" t="s">
        <v>21</v>
      </c>
      <c r="H58" s="13">
        <v>7</v>
      </c>
      <c r="I58" s="36"/>
      <c r="J58" s="37"/>
      <c r="K58" s="37"/>
      <c r="L58" s="38">
        <f t="shared" si="0"/>
        <v>0</v>
      </c>
      <c r="M58" s="37"/>
      <c r="N58" s="4" t="str">
        <f t="shared" si="1"/>
        <v>Prijs ontbreekt</v>
      </c>
    </row>
    <row r="59" spans="2:14" ht="28.5" customHeight="1">
      <c r="B59" s="18">
        <f>MATCH(C59,{"Koffie, thee en automateningrediënten";"Dranken &amp; Alcohol";"Brood &amp; banket";"Koek en zoetwaren";"Zuivel";"Kaas en eieren";"Groente, fruit, salades en versproducten";"Vlees, vis, gevogelte en vegetarisch/vegan";"Snacks, diepvries en maaltijdcomponenten";"Droge waren";"Kruidenierswaren, sauzen en smaakmakers";"Non-food cateringproducten"},0)</f>
        <v>4</v>
      </c>
      <c r="C59" s="4" t="s">
        <v>243</v>
      </c>
      <c r="D59" s="4" t="s">
        <v>164</v>
      </c>
      <c r="E59" s="31" t="s">
        <v>319</v>
      </c>
      <c r="F59" s="39">
        <v>20</v>
      </c>
      <c r="G59" s="31" t="s">
        <v>21</v>
      </c>
      <c r="H59" s="13">
        <v>4</v>
      </c>
      <c r="I59" s="36"/>
      <c r="J59" s="37"/>
      <c r="K59" s="37"/>
      <c r="L59" s="38">
        <f t="shared" si="0"/>
        <v>0</v>
      </c>
      <c r="M59" s="37"/>
      <c r="N59" s="4" t="str">
        <f t="shared" si="1"/>
        <v>Prijs ontbreekt</v>
      </c>
    </row>
    <row r="60" spans="2:14" ht="28.5" customHeight="1">
      <c r="B60" s="18">
        <f>MATCH(C60,{"Koffie, thee en automateningrediënten";"Dranken &amp; Alcohol";"Brood &amp; banket";"Koek en zoetwaren";"Zuivel";"Kaas en eieren";"Groente, fruit, salades en versproducten";"Vlees, vis, gevogelte en vegetarisch/vegan";"Snacks, diepvries en maaltijdcomponenten";"Droge waren";"Kruidenierswaren, sauzen en smaakmakers";"Non-food cateringproducten"},0)</f>
        <v>5</v>
      </c>
      <c r="C60" s="4" t="s">
        <v>242</v>
      </c>
      <c r="D60" s="4" t="s">
        <v>194</v>
      </c>
      <c r="E60" s="31" t="s">
        <v>320</v>
      </c>
      <c r="F60" s="39">
        <v>6</v>
      </c>
      <c r="G60" s="31" t="s">
        <v>32</v>
      </c>
      <c r="H60" s="13">
        <v>560</v>
      </c>
      <c r="I60" s="36"/>
      <c r="J60" s="37"/>
      <c r="K60" s="37"/>
      <c r="L60" s="38">
        <f t="shared" si="0"/>
        <v>0</v>
      </c>
      <c r="M60" s="37"/>
      <c r="N60" s="4" t="str">
        <f t="shared" si="1"/>
        <v>Prijs ontbreekt</v>
      </c>
    </row>
    <row r="61" spans="2:14" ht="28.5" customHeight="1">
      <c r="B61" s="18">
        <f>MATCH(C61,{"Koffie, thee en automateningrediënten";"Dranken &amp; Alcohol";"Brood &amp; banket";"Koek en zoetwaren";"Zuivel";"Kaas en eieren";"Groente, fruit, salades en versproducten";"Vlees, vis, gevogelte en vegetarisch/vegan";"Snacks, diepvries en maaltijdcomponenten";"Droge waren";"Kruidenierswaren, sauzen en smaakmakers";"Non-food cateringproducten"},0)</f>
        <v>5</v>
      </c>
      <c r="C61" s="4" t="s">
        <v>242</v>
      </c>
      <c r="D61" s="4" t="s">
        <v>195</v>
      </c>
      <c r="E61" s="31" t="s">
        <v>320</v>
      </c>
      <c r="F61" s="39">
        <v>6</v>
      </c>
      <c r="G61" s="31" t="s">
        <v>32</v>
      </c>
      <c r="H61" s="13">
        <v>685</v>
      </c>
      <c r="I61" s="36"/>
      <c r="J61" s="37"/>
      <c r="K61" s="37"/>
      <c r="L61" s="38">
        <f t="shared" si="0"/>
        <v>0</v>
      </c>
      <c r="M61" s="37"/>
      <c r="N61" s="4" t="str">
        <f t="shared" si="1"/>
        <v>Prijs ontbreekt</v>
      </c>
    </row>
    <row r="62" spans="2:14" ht="28.5" customHeight="1">
      <c r="B62" s="18">
        <f>MATCH(C62,{"Koffie, thee en automateningrediënten";"Dranken &amp; Alcohol";"Brood &amp; banket";"Koek en zoetwaren";"Zuivel";"Kaas en eieren";"Groente, fruit, salades en versproducten";"Vlees, vis, gevogelte en vegetarisch/vegan";"Snacks, diepvries en maaltijdcomponenten";"Droge waren";"Kruidenierswaren, sauzen en smaakmakers";"Non-food cateringproducten"},0)</f>
        <v>5</v>
      </c>
      <c r="C62" s="4" t="s">
        <v>242</v>
      </c>
      <c r="D62" s="4" t="s">
        <v>196</v>
      </c>
      <c r="E62" s="31" t="s">
        <v>319</v>
      </c>
      <c r="F62" s="39">
        <v>100</v>
      </c>
      <c r="G62" s="31" t="s">
        <v>21</v>
      </c>
      <c r="H62" s="13">
        <v>18</v>
      </c>
      <c r="I62" s="36"/>
      <c r="J62" s="37"/>
      <c r="K62" s="37"/>
      <c r="L62" s="38">
        <f t="shared" si="0"/>
        <v>0</v>
      </c>
      <c r="M62" s="37"/>
      <c r="N62" s="4" t="str">
        <f t="shared" si="1"/>
        <v>Prijs ontbreekt</v>
      </c>
    </row>
    <row r="63" spans="2:14" ht="28.5" customHeight="1">
      <c r="B63" s="18">
        <f>MATCH(C63,{"Koffie, thee en automateningrediënten";"Dranken &amp; Alcohol";"Brood &amp; banket";"Koek en zoetwaren";"Zuivel";"Kaas en eieren";"Groente, fruit, salades en versproducten";"Vlees, vis, gevogelte en vegetarisch/vegan";"Snacks, diepvries en maaltijdcomponenten";"Droge waren";"Kruidenierswaren, sauzen en smaakmakers";"Non-food cateringproducten"},0)</f>
        <v>5</v>
      </c>
      <c r="C63" s="4" t="s">
        <v>242</v>
      </c>
      <c r="D63" s="4" t="s">
        <v>197</v>
      </c>
      <c r="E63" s="31" t="s">
        <v>319</v>
      </c>
      <c r="F63" s="39">
        <v>16</v>
      </c>
      <c r="G63" s="31" t="s">
        <v>21</v>
      </c>
      <c r="H63" s="13">
        <v>3</v>
      </c>
      <c r="I63" s="36"/>
      <c r="J63" s="37"/>
      <c r="K63" s="37"/>
      <c r="L63" s="38">
        <f t="shared" si="0"/>
        <v>0</v>
      </c>
      <c r="M63" s="37"/>
      <c r="N63" s="4" t="str">
        <f t="shared" si="1"/>
        <v>Prijs ontbreekt</v>
      </c>
    </row>
    <row r="64" spans="2:14" ht="28.5" customHeight="1">
      <c r="B64" s="18">
        <f>MATCH(C64,{"Koffie, thee en automateningrediënten";"Dranken &amp; Alcohol";"Brood &amp; banket";"Koek en zoetwaren";"Zuivel";"Kaas en eieren";"Groente, fruit, salades en versproducten";"Vlees, vis, gevogelte en vegetarisch/vegan";"Snacks, diepvries en maaltijdcomponenten";"Droge waren";"Kruidenierswaren, sauzen en smaakmakers";"Non-food cateringproducten"},0)</f>
        <v>5</v>
      </c>
      <c r="C64" s="4" t="s">
        <v>242</v>
      </c>
      <c r="D64" s="4" t="s">
        <v>203</v>
      </c>
      <c r="E64" s="31" t="s">
        <v>33</v>
      </c>
      <c r="F64" s="39">
        <v>250</v>
      </c>
      <c r="G64" s="31" t="s">
        <v>22</v>
      </c>
      <c r="H64" s="13">
        <v>210</v>
      </c>
      <c r="I64" s="36"/>
      <c r="J64" s="37"/>
      <c r="K64" s="37"/>
      <c r="L64" s="38">
        <f t="shared" si="0"/>
        <v>0</v>
      </c>
      <c r="M64" s="37"/>
      <c r="N64" s="4" t="str">
        <f t="shared" si="1"/>
        <v>Prijs ontbreekt</v>
      </c>
    </row>
    <row r="65" spans="2:14" ht="28.5" customHeight="1">
      <c r="B65" s="18">
        <f>MATCH(C65,{"Koffie, thee en automateningrediënten";"Dranken &amp; Alcohol";"Brood &amp; banket";"Koek en zoetwaren";"Zuivel";"Kaas en eieren";"Groente, fruit, salades en versproducten";"Vlees, vis, gevogelte en vegetarisch/vegan";"Snacks, diepvries en maaltijdcomponenten";"Droge waren";"Kruidenierswaren, sauzen en smaakmakers";"Non-food cateringproducten"},0)</f>
        <v>5</v>
      </c>
      <c r="C65" s="4" t="s">
        <v>242</v>
      </c>
      <c r="D65" s="4" t="s">
        <v>198</v>
      </c>
      <c r="E65" s="31" t="s">
        <v>319</v>
      </c>
      <c r="F65" s="39">
        <v>18</v>
      </c>
      <c r="G65" s="31" t="s">
        <v>32</v>
      </c>
      <c r="H65" s="13">
        <v>37</v>
      </c>
      <c r="I65" s="36"/>
      <c r="J65" s="37"/>
      <c r="K65" s="37"/>
      <c r="L65" s="38">
        <f t="shared" si="0"/>
        <v>0</v>
      </c>
      <c r="M65" s="37"/>
      <c r="N65" s="4" t="str">
        <f t="shared" si="1"/>
        <v>Prijs ontbreekt</v>
      </c>
    </row>
    <row r="66" spans="2:14" ht="28.5" customHeight="1">
      <c r="B66" s="18">
        <f>MATCH(C66,{"Koffie, thee en automateningrediënten";"Dranken &amp; Alcohol";"Brood &amp; banket";"Koek en zoetwaren";"Zuivel";"Kaas en eieren";"Groente, fruit, salades en versproducten";"Vlees, vis, gevogelte en vegetarisch/vegan";"Snacks, diepvries en maaltijdcomponenten";"Droge waren";"Kruidenierswaren, sauzen en smaakmakers";"Non-food cateringproducten"},0)</f>
        <v>5</v>
      </c>
      <c r="C66" s="4" t="s">
        <v>242</v>
      </c>
      <c r="D66" s="4" t="s">
        <v>199</v>
      </c>
      <c r="E66" s="31" t="s">
        <v>324</v>
      </c>
      <c r="F66" s="39">
        <v>1</v>
      </c>
      <c r="G66" s="31" t="s">
        <v>69</v>
      </c>
      <c r="H66" s="13">
        <v>80</v>
      </c>
      <c r="I66" s="36"/>
      <c r="J66" s="37"/>
      <c r="K66" s="37"/>
      <c r="L66" s="38">
        <f t="shared" si="0"/>
        <v>0</v>
      </c>
      <c r="M66" s="37"/>
      <c r="N66" s="4" t="str">
        <f t="shared" si="1"/>
        <v>Prijs ontbreekt</v>
      </c>
    </row>
    <row r="67" spans="2:14" ht="28.5" customHeight="1">
      <c r="B67" s="18">
        <f>MATCH(C67,{"Koffie, thee en automateningrediënten";"Dranken &amp; Alcohol";"Brood &amp; banket";"Koek en zoetwaren";"Zuivel";"Kaas en eieren";"Groente, fruit, salades en versproducten";"Vlees, vis, gevogelte en vegetarisch/vegan";"Snacks, diepvries en maaltijdcomponenten";"Droge waren";"Kruidenierswaren, sauzen en smaakmakers";"Non-food cateringproducten"},0)</f>
        <v>5</v>
      </c>
      <c r="C67" s="4" t="s">
        <v>242</v>
      </c>
      <c r="D67" s="4" t="s">
        <v>201</v>
      </c>
      <c r="E67" s="31" t="s">
        <v>33</v>
      </c>
      <c r="F67" s="39">
        <v>1</v>
      </c>
      <c r="G67" s="31" t="s">
        <v>69</v>
      </c>
      <c r="H67" s="13">
        <v>204</v>
      </c>
      <c r="I67" s="36"/>
      <c r="J67" s="37"/>
      <c r="K67" s="37"/>
      <c r="L67" s="38">
        <f t="shared" si="0"/>
        <v>0</v>
      </c>
      <c r="M67" s="37"/>
      <c r="N67" s="4" t="str">
        <f t="shared" si="1"/>
        <v>Prijs ontbreekt</v>
      </c>
    </row>
    <row r="68" spans="2:14" ht="28.5" customHeight="1">
      <c r="B68" s="18">
        <f>MATCH(C68,{"Koffie, thee en automateningrediënten";"Dranken &amp; Alcohol";"Brood &amp; banket";"Koek en zoetwaren";"Zuivel";"Kaas en eieren";"Groente, fruit, salades en versproducten";"Vlees, vis, gevogelte en vegetarisch/vegan";"Snacks, diepvries en maaltijdcomponenten";"Droge waren";"Kruidenierswaren, sauzen en smaakmakers";"Non-food cateringproducten"},0)</f>
        <v>5</v>
      </c>
      <c r="C68" s="4" t="s">
        <v>242</v>
      </c>
      <c r="D68" s="4" t="s">
        <v>202</v>
      </c>
      <c r="E68" s="31" t="s">
        <v>33</v>
      </c>
      <c r="F68" s="39">
        <v>1</v>
      </c>
      <c r="G68" s="31" t="s">
        <v>69</v>
      </c>
      <c r="H68" s="13">
        <v>14</v>
      </c>
      <c r="I68" s="36"/>
      <c r="J68" s="37"/>
      <c r="K68" s="37"/>
      <c r="L68" s="38">
        <f t="shared" si="0"/>
        <v>0</v>
      </c>
      <c r="M68" s="37"/>
      <c r="N68" s="4" t="str">
        <f t="shared" si="1"/>
        <v>Prijs ontbreekt</v>
      </c>
    </row>
    <row r="69" spans="2:14" ht="28.5" customHeight="1">
      <c r="B69" s="18">
        <f>MATCH(C69,{"Koffie, thee en automateningrediënten";"Dranken &amp; Alcohol";"Brood &amp; banket";"Koek en zoetwaren";"Zuivel";"Kaas en eieren";"Groente, fruit, salades en versproducten";"Vlees, vis, gevogelte en vegetarisch/vegan";"Snacks, diepvries en maaltijdcomponenten";"Droge waren";"Kruidenierswaren, sauzen en smaakmakers";"Non-food cateringproducten"},0)</f>
        <v>5</v>
      </c>
      <c r="C69" s="4" t="s">
        <v>242</v>
      </c>
      <c r="D69" s="4" t="s">
        <v>276</v>
      </c>
      <c r="E69" s="31" t="s">
        <v>320</v>
      </c>
      <c r="F69" s="39">
        <v>6</v>
      </c>
      <c r="G69" s="31" t="s">
        <v>32</v>
      </c>
      <c r="H69" s="13">
        <v>1670</v>
      </c>
      <c r="I69" s="36"/>
      <c r="J69" s="37"/>
      <c r="K69" s="37"/>
      <c r="L69" s="38">
        <f t="shared" si="0"/>
        <v>0</v>
      </c>
      <c r="M69" s="37"/>
      <c r="N69" s="4" t="str">
        <f t="shared" si="1"/>
        <v>Prijs ontbreekt</v>
      </c>
    </row>
    <row r="70" spans="2:14" ht="28.5" customHeight="1">
      <c r="B70" s="18">
        <f>MATCH(C70,{"Koffie, thee en automateningrediënten";"Dranken &amp; Alcohol";"Brood &amp; banket";"Koek en zoetwaren";"Zuivel";"Kaas en eieren";"Groente, fruit, salades en versproducten";"Vlees, vis, gevogelte en vegetarisch/vegan";"Snacks, diepvries en maaltijdcomponenten";"Droge waren";"Kruidenierswaren, sauzen en smaakmakers";"Non-food cateringproducten"},0)</f>
        <v>5</v>
      </c>
      <c r="C70" s="4" t="s">
        <v>242</v>
      </c>
      <c r="D70" s="4" t="s">
        <v>204</v>
      </c>
      <c r="E70" s="31" t="s">
        <v>324</v>
      </c>
      <c r="F70" s="39">
        <v>1</v>
      </c>
      <c r="G70" s="31" t="s">
        <v>69</v>
      </c>
      <c r="H70" s="13">
        <v>38</v>
      </c>
      <c r="I70" s="36"/>
      <c r="J70" s="37"/>
      <c r="K70" s="37"/>
      <c r="L70" s="38">
        <f t="shared" si="0"/>
        <v>0</v>
      </c>
      <c r="M70" s="37"/>
      <c r="N70" s="4" t="str">
        <f t="shared" si="1"/>
        <v>Prijs ontbreekt</v>
      </c>
    </row>
    <row r="71" spans="2:14" ht="28.5" customHeight="1">
      <c r="B71" s="18">
        <f>MATCH(C71,{"Koffie, thee en automateningrediënten";"Dranken &amp; Alcohol";"Brood &amp; banket";"Koek en zoetwaren";"Zuivel";"Kaas en eieren";"Groente, fruit, salades en versproducten";"Vlees, vis, gevogelte en vegetarisch/vegan";"Snacks, diepvries en maaltijdcomponenten";"Droge waren";"Kruidenierswaren, sauzen en smaakmakers";"Non-food cateringproducten"},0)</f>
        <v>5</v>
      </c>
      <c r="C71" s="4" t="s">
        <v>242</v>
      </c>
      <c r="D71" s="4" t="s">
        <v>206</v>
      </c>
      <c r="E71" s="31" t="s">
        <v>324</v>
      </c>
      <c r="F71" s="39">
        <v>1</v>
      </c>
      <c r="G71" s="31" t="s">
        <v>69</v>
      </c>
      <c r="H71" s="13">
        <v>105</v>
      </c>
      <c r="I71" s="36"/>
      <c r="J71" s="37"/>
      <c r="K71" s="37"/>
      <c r="L71" s="38">
        <f t="shared" si="0"/>
        <v>0</v>
      </c>
      <c r="M71" s="37"/>
      <c r="N71" s="4" t="str">
        <f t="shared" si="1"/>
        <v>Prijs ontbreekt</v>
      </c>
    </row>
    <row r="72" spans="2:14" ht="28.5" customHeight="1">
      <c r="B72" s="18">
        <f>MATCH(C72,{"Koffie, thee en automateningrediënten";"Dranken &amp; Alcohol";"Brood &amp; banket";"Koek en zoetwaren";"Zuivel";"Kaas en eieren";"Groente, fruit, salades en versproducten";"Vlees, vis, gevogelte en vegetarisch/vegan";"Snacks, diepvries en maaltijdcomponenten";"Droge waren";"Kruidenierswaren, sauzen en smaakmakers";"Non-food cateringproducten"},0)</f>
        <v>6</v>
      </c>
      <c r="C72" s="4" t="s">
        <v>2</v>
      </c>
      <c r="D72" s="4" t="s">
        <v>83</v>
      </c>
      <c r="E72" s="31" t="s">
        <v>67</v>
      </c>
      <c r="F72" s="39">
        <v>1</v>
      </c>
      <c r="G72" s="31" t="s">
        <v>67</v>
      </c>
      <c r="H72" s="13">
        <v>19.974</v>
      </c>
      <c r="I72" s="36"/>
      <c r="J72" s="37"/>
      <c r="K72" s="37"/>
      <c r="L72" s="38">
        <f t="shared" si="0"/>
        <v>0</v>
      </c>
      <c r="M72" s="37"/>
      <c r="N72" s="4" t="str">
        <f t="shared" si="1"/>
        <v>Prijs ontbreekt</v>
      </c>
    </row>
    <row r="73" spans="2:14" ht="28.5" customHeight="1">
      <c r="B73" s="18">
        <f>MATCH(C73,{"Koffie, thee en automateningrediënten";"Dranken &amp; Alcohol";"Brood &amp; banket";"Koek en zoetwaren";"Zuivel";"Kaas en eieren";"Groente, fruit, salades en versproducten";"Vlees, vis, gevogelte en vegetarisch/vegan";"Snacks, diepvries en maaltijdcomponenten";"Droge waren";"Kruidenierswaren, sauzen en smaakmakers";"Non-food cateringproducten"},0)</f>
        <v>6</v>
      </c>
      <c r="C73" s="4" t="s">
        <v>2</v>
      </c>
      <c r="D73" s="4" t="s">
        <v>287</v>
      </c>
      <c r="E73" s="31" t="s">
        <v>33</v>
      </c>
      <c r="F73" s="39">
        <v>650</v>
      </c>
      <c r="G73" s="31" t="s">
        <v>22</v>
      </c>
      <c r="H73" s="13">
        <v>68</v>
      </c>
      <c r="I73" s="36"/>
      <c r="J73" s="37"/>
      <c r="K73" s="37"/>
      <c r="L73" s="38">
        <f t="shared" si="0"/>
        <v>0</v>
      </c>
      <c r="M73" s="37"/>
      <c r="N73" s="4" t="str">
        <f t="shared" si="1"/>
        <v>Prijs ontbreekt</v>
      </c>
    </row>
    <row r="74" spans="2:14" ht="28.5" customHeight="1">
      <c r="B74" s="18">
        <f>MATCH(C74,{"Koffie, thee en automateningrediënten";"Dranken &amp; Alcohol";"Brood &amp; banket";"Koek en zoetwaren";"Zuivel";"Kaas en eieren";"Groente, fruit, salades en versproducten";"Vlees, vis, gevogelte en vegetarisch/vegan";"Snacks, diepvries en maaltijdcomponenten";"Droge waren";"Kruidenierswaren, sauzen en smaakmakers";"Non-food cateringproducten"},0)</f>
        <v>6</v>
      </c>
      <c r="C74" s="4" t="s">
        <v>2</v>
      </c>
      <c r="D74" s="4" t="s">
        <v>85</v>
      </c>
      <c r="E74" s="31" t="s">
        <v>322</v>
      </c>
      <c r="F74" s="39">
        <v>1</v>
      </c>
      <c r="G74" s="31" t="s">
        <v>67</v>
      </c>
      <c r="H74" s="13">
        <v>270</v>
      </c>
      <c r="I74" s="36"/>
      <c r="J74" s="37"/>
      <c r="K74" s="37"/>
      <c r="L74" s="38">
        <f t="shared" ref="L74:L137" si="2">IF(K74="",H74*I74,IF(OR(F74="",K74=""),"",H74*F74/K74*I74))</f>
        <v>0</v>
      </c>
      <c r="M74" s="37"/>
      <c r="N74" s="4" t="str">
        <f t="shared" ref="N74:N137" si="3">IF($I74="","Prijs ontbreekt",IF($I74&lt;=0,"Prijs moet &gt;0 zijn",""))</f>
        <v>Prijs ontbreekt</v>
      </c>
    </row>
    <row r="75" spans="2:14" ht="28.5" customHeight="1">
      <c r="B75" s="18">
        <f>MATCH(C75,{"Koffie, thee en automateningrediënten";"Dranken &amp; Alcohol";"Brood &amp; banket";"Koek en zoetwaren";"Zuivel";"Kaas en eieren";"Groente, fruit, salades en versproducten";"Vlees, vis, gevogelte en vegetarisch/vegan";"Snacks, diepvries en maaltijdcomponenten";"Droge waren";"Kruidenierswaren, sauzen en smaakmakers";"Non-food cateringproducten"},0)</f>
        <v>6</v>
      </c>
      <c r="C75" s="4" t="s">
        <v>2</v>
      </c>
      <c r="D75" s="4" t="s">
        <v>283</v>
      </c>
      <c r="E75" s="31" t="s">
        <v>33</v>
      </c>
      <c r="F75" s="39">
        <v>500</v>
      </c>
      <c r="G75" s="31" t="s">
        <v>22</v>
      </c>
      <c r="H75" s="13">
        <v>50</v>
      </c>
      <c r="I75" s="36"/>
      <c r="J75" s="37"/>
      <c r="K75" s="37"/>
      <c r="L75" s="38">
        <f t="shared" si="2"/>
        <v>0</v>
      </c>
      <c r="M75" s="37"/>
      <c r="N75" s="4" t="str">
        <f t="shared" si="3"/>
        <v>Prijs ontbreekt</v>
      </c>
    </row>
    <row r="76" spans="2:14" ht="28.5" customHeight="1">
      <c r="B76" s="18">
        <f>MATCH(C76,{"Koffie, thee en automateningrediënten";"Dranken &amp; Alcohol";"Brood &amp; banket";"Koek en zoetwaren";"Zuivel";"Kaas en eieren";"Groente, fruit, salades en versproducten";"Vlees, vis, gevogelte en vegetarisch/vegan";"Snacks, diepvries en maaltijdcomponenten";"Droge waren";"Kruidenierswaren, sauzen en smaakmakers";"Non-food cateringproducten"},0)</f>
        <v>6</v>
      </c>
      <c r="C76" s="4" t="s">
        <v>2</v>
      </c>
      <c r="D76" s="4" t="s">
        <v>285</v>
      </c>
      <c r="E76" s="31" t="s">
        <v>33</v>
      </c>
      <c r="F76" s="39">
        <v>30</v>
      </c>
      <c r="G76" s="31" t="s">
        <v>21</v>
      </c>
      <c r="H76" s="13">
        <v>113</v>
      </c>
      <c r="I76" s="36"/>
      <c r="J76" s="37"/>
      <c r="K76" s="37"/>
      <c r="L76" s="38">
        <f t="shared" si="2"/>
        <v>0</v>
      </c>
      <c r="M76" s="37"/>
      <c r="N76" s="4" t="str">
        <f t="shared" si="3"/>
        <v>Prijs ontbreekt</v>
      </c>
    </row>
    <row r="77" spans="2:14" ht="28.5" customHeight="1">
      <c r="B77" s="18">
        <f>MATCH(C77,{"Koffie, thee en automateningrediënten";"Dranken &amp; Alcohol";"Brood &amp; banket";"Koek en zoetwaren";"Zuivel";"Kaas en eieren";"Groente, fruit, salades en versproducten";"Vlees, vis, gevogelte en vegetarisch/vegan";"Snacks, diepvries en maaltijdcomponenten";"Droge waren";"Kruidenierswaren, sauzen en smaakmakers";"Non-food cateringproducten"},0)</f>
        <v>6</v>
      </c>
      <c r="C77" s="4" t="s">
        <v>2</v>
      </c>
      <c r="D77" s="4" t="s">
        <v>286</v>
      </c>
      <c r="E77" s="31" t="s">
        <v>33</v>
      </c>
      <c r="F77" s="39">
        <v>50</v>
      </c>
      <c r="G77" s="31" t="s">
        <v>21</v>
      </c>
      <c r="H77" s="13">
        <v>144</v>
      </c>
      <c r="I77" s="36"/>
      <c r="J77" s="37"/>
      <c r="K77" s="37"/>
      <c r="L77" s="38">
        <f t="shared" si="2"/>
        <v>0</v>
      </c>
      <c r="M77" s="37"/>
      <c r="N77" s="4" t="str">
        <f t="shared" si="3"/>
        <v>Prijs ontbreekt</v>
      </c>
    </row>
    <row r="78" spans="2:14" ht="28.5" customHeight="1">
      <c r="B78" s="18">
        <f>MATCH(C78,{"Koffie, thee en automateningrediënten";"Dranken &amp; Alcohol";"Brood &amp; banket";"Koek en zoetwaren";"Zuivel";"Kaas en eieren";"Groente, fruit, salades en versproducten";"Vlees, vis, gevogelte en vegetarisch/vegan";"Snacks, diepvries en maaltijdcomponenten";"Droge waren";"Kruidenierswaren, sauzen en smaakmakers";"Non-food cateringproducten"},0)</f>
        <v>6</v>
      </c>
      <c r="C78" s="4" t="s">
        <v>2</v>
      </c>
      <c r="D78" s="4" t="s">
        <v>284</v>
      </c>
      <c r="E78" s="31" t="s">
        <v>320</v>
      </c>
      <c r="F78" s="39">
        <v>30</v>
      </c>
      <c r="G78" s="31" t="s">
        <v>21</v>
      </c>
      <c r="H78" s="13">
        <v>62</v>
      </c>
      <c r="I78" s="36"/>
      <c r="J78" s="37"/>
      <c r="K78" s="37"/>
      <c r="L78" s="38">
        <f t="shared" si="2"/>
        <v>0</v>
      </c>
      <c r="M78" s="37"/>
      <c r="N78" s="4" t="str">
        <f t="shared" si="3"/>
        <v>Prijs ontbreekt</v>
      </c>
    </row>
    <row r="79" spans="2:14" ht="28.5" customHeight="1">
      <c r="B79" s="18">
        <f>MATCH(C79,{"Koffie, thee en automateningrediënten";"Dranken &amp; Alcohol";"Brood &amp; banket";"Koek en zoetwaren";"Zuivel";"Kaas en eieren";"Groente, fruit, salades en versproducten";"Vlees, vis, gevogelte en vegetarisch/vegan";"Snacks, diepvries en maaltijdcomponenten";"Droge waren";"Kruidenierswaren, sauzen en smaakmakers";"Non-food cateringproducten"},0)</f>
        <v>6</v>
      </c>
      <c r="C79" s="4" t="s">
        <v>2</v>
      </c>
      <c r="D79" s="4" t="s">
        <v>87</v>
      </c>
      <c r="E79" s="31" t="s">
        <v>33</v>
      </c>
      <c r="F79" s="39">
        <v>500</v>
      </c>
      <c r="G79" s="31" t="s">
        <v>22</v>
      </c>
      <c r="H79" s="13">
        <v>136</v>
      </c>
      <c r="I79" s="36"/>
      <c r="J79" s="37"/>
      <c r="K79" s="37"/>
      <c r="L79" s="38">
        <f t="shared" si="2"/>
        <v>0</v>
      </c>
      <c r="M79" s="37"/>
      <c r="N79" s="4" t="str">
        <f t="shared" si="3"/>
        <v>Prijs ontbreekt</v>
      </c>
    </row>
    <row r="80" spans="2:14" ht="28.5" customHeight="1">
      <c r="B80" s="18">
        <f>MATCH(C80,{"Koffie, thee en automateningrediënten";"Dranken &amp; Alcohol";"Brood &amp; banket";"Koek en zoetwaren";"Zuivel";"Kaas en eieren";"Groente, fruit, salades en versproducten";"Vlees, vis, gevogelte en vegetarisch/vegan";"Snacks, diepvries en maaltijdcomponenten";"Droge waren";"Kruidenierswaren, sauzen en smaakmakers";"Non-food cateringproducten"},0)</f>
        <v>6</v>
      </c>
      <c r="C80" s="4" t="s">
        <v>2</v>
      </c>
      <c r="D80" s="4" t="s">
        <v>88</v>
      </c>
      <c r="E80" s="31" t="s">
        <v>33</v>
      </c>
      <c r="F80" s="39">
        <v>1</v>
      </c>
      <c r="G80" s="31" t="s">
        <v>67</v>
      </c>
      <c r="H80" s="13">
        <v>222</v>
      </c>
      <c r="I80" s="36"/>
      <c r="J80" s="37"/>
      <c r="K80" s="37"/>
      <c r="L80" s="38">
        <f t="shared" si="2"/>
        <v>0</v>
      </c>
      <c r="M80" s="37"/>
      <c r="N80" s="4" t="str">
        <f t="shared" si="3"/>
        <v>Prijs ontbreekt</v>
      </c>
    </row>
    <row r="81" spans="2:14" ht="28.5" customHeight="1">
      <c r="B81" s="18">
        <f>MATCH(C81,{"Koffie, thee en automateningrediënten";"Dranken &amp; Alcohol";"Brood &amp; banket";"Koek en zoetwaren";"Zuivel";"Kaas en eieren";"Groente, fruit, salades en versproducten";"Vlees, vis, gevogelte en vegetarisch/vegan";"Snacks, diepvries en maaltijdcomponenten";"Droge waren";"Kruidenierswaren, sauzen en smaakmakers";"Non-food cateringproducten"},0)</f>
        <v>6</v>
      </c>
      <c r="C81" s="4" t="s">
        <v>2</v>
      </c>
      <c r="D81" s="4" t="s">
        <v>89</v>
      </c>
      <c r="E81" s="31" t="s">
        <v>67</v>
      </c>
      <c r="F81" s="39">
        <v>1</v>
      </c>
      <c r="G81" s="31" t="s">
        <v>67</v>
      </c>
      <c r="H81" s="13">
        <v>32.601999999999997</v>
      </c>
      <c r="I81" s="36"/>
      <c r="J81" s="37"/>
      <c r="K81" s="37"/>
      <c r="L81" s="38">
        <f t="shared" si="2"/>
        <v>0</v>
      </c>
      <c r="M81" s="37"/>
      <c r="N81" s="4" t="str">
        <f t="shared" si="3"/>
        <v>Prijs ontbreekt</v>
      </c>
    </row>
    <row r="82" spans="2:14" ht="28.5" customHeight="1">
      <c r="B82" s="18">
        <f>MATCH(C82,{"Koffie, thee en automateningrediënten";"Dranken &amp; Alcohol";"Brood &amp; banket";"Koek en zoetwaren";"Zuivel";"Kaas en eieren";"Groente, fruit, salades en versproducten";"Vlees, vis, gevogelte en vegetarisch/vegan";"Snacks, diepvries en maaltijdcomponenten";"Droge waren";"Kruidenierswaren, sauzen en smaakmakers";"Non-food cateringproducten"},0)</f>
        <v>6</v>
      </c>
      <c r="C82" s="4" t="s">
        <v>2</v>
      </c>
      <c r="D82" s="4" t="s">
        <v>90</v>
      </c>
      <c r="E82" s="31" t="s">
        <v>67</v>
      </c>
      <c r="F82" s="39">
        <v>1</v>
      </c>
      <c r="G82" s="31" t="s">
        <v>67</v>
      </c>
      <c r="H82" s="13">
        <v>47.741999999999997</v>
      </c>
      <c r="I82" s="36"/>
      <c r="J82" s="37"/>
      <c r="K82" s="37"/>
      <c r="L82" s="38">
        <f t="shared" si="2"/>
        <v>0</v>
      </c>
      <c r="M82" s="37"/>
      <c r="N82" s="4" t="str">
        <f t="shared" si="3"/>
        <v>Prijs ontbreekt</v>
      </c>
    </row>
    <row r="83" spans="2:14" ht="28.5" customHeight="1">
      <c r="B83" s="18">
        <f>MATCH(C83,{"Koffie, thee en automateningrediënten";"Dranken &amp; Alcohol";"Brood &amp; banket";"Koek en zoetwaren";"Zuivel";"Kaas en eieren";"Groente, fruit, salades en versproducten";"Vlees, vis, gevogelte en vegetarisch/vegan";"Snacks, diepvries en maaltijdcomponenten";"Droge waren";"Kruidenierswaren, sauzen en smaakmakers";"Non-food cateringproducten"},0)</f>
        <v>6</v>
      </c>
      <c r="C83" s="4" t="s">
        <v>2</v>
      </c>
      <c r="D83" s="4" t="s">
        <v>91</v>
      </c>
      <c r="E83" s="31" t="s">
        <v>67</v>
      </c>
      <c r="F83" s="39">
        <v>1</v>
      </c>
      <c r="G83" s="31" t="s">
        <v>67</v>
      </c>
      <c r="H83" s="13">
        <v>33.845999999999997</v>
      </c>
      <c r="I83" s="36"/>
      <c r="J83" s="37"/>
      <c r="K83" s="37"/>
      <c r="L83" s="38">
        <f t="shared" si="2"/>
        <v>0</v>
      </c>
      <c r="M83" s="37"/>
      <c r="N83" s="4" t="str">
        <f t="shared" si="3"/>
        <v>Prijs ontbreekt</v>
      </c>
    </row>
    <row r="84" spans="2:14" ht="28.5" customHeight="1">
      <c r="B84" s="18">
        <f>MATCH(C84,{"Koffie, thee en automateningrediënten";"Dranken &amp; Alcohol";"Brood &amp; banket";"Koek en zoetwaren";"Zuivel";"Kaas en eieren";"Groente, fruit, salades en versproducten";"Vlees, vis, gevogelte en vegetarisch/vegan";"Snacks, diepvries en maaltijdcomponenten";"Droge waren";"Kruidenierswaren, sauzen en smaakmakers";"Non-food cateringproducten"},0)</f>
        <v>6</v>
      </c>
      <c r="C84" s="4" t="s">
        <v>2</v>
      </c>
      <c r="D84" s="4" t="s">
        <v>92</v>
      </c>
      <c r="E84" s="31" t="s">
        <v>322</v>
      </c>
      <c r="F84" s="39">
        <v>400</v>
      </c>
      <c r="G84" s="31" t="s">
        <v>22</v>
      </c>
      <c r="H84" s="13">
        <v>260</v>
      </c>
      <c r="I84" s="36"/>
      <c r="J84" s="37"/>
      <c r="K84" s="37"/>
      <c r="L84" s="38">
        <f t="shared" si="2"/>
        <v>0</v>
      </c>
      <c r="M84" s="37"/>
      <c r="N84" s="4" t="str">
        <f t="shared" si="3"/>
        <v>Prijs ontbreekt</v>
      </c>
    </row>
    <row r="85" spans="2:14" ht="28.5" customHeight="1">
      <c r="B85" s="18">
        <f>MATCH(C85,{"Koffie, thee en automateningrediënten";"Dranken &amp; Alcohol";"Brood &amp; banket";"Koek en zoetwaren";"Zuivel";"Kaas en eieren";"Groente, fruit, salades en versproducten";"Vlees, vis, gevogelte en vegetarisch/vegan";"Snacks, diepvries en maaltijdcomponenten";"Droge waren";"Kruidenierswaren, sauzen en smaakmakers";"Non-food cateringproducten"},0)</f>
        <v>6</v>
      </c>
      <c r="C85" s="4" t="s">
        <v>2</v>
      </c>
      <c r="D85" s="4" t="s">
        <v>86</v>
      </c>
      <c r="E85" s="31" t="s">
        <v>322</v>
      </c>
      <c r="F85" s="39">
        <v>60</v>
      </c>
      <c r="G85" s="31" t="s">
        <v>21</v>
      </c>
      <c r="H85" s="13">
        <v>289</v>
      </c>
      <c r="I85" s="36"/>
      <c r="J85" s="37"/>
      <c r="K85" s="37"/>
      <c r="L85" s="38">
        <f t="shared" si="2"/>
        <v>0</v>
      </c>
      <c r="M85" s="37"/>
      <c r="N85" s="4" t="str">
        <f t="shared" si="3"/>
        <v>Prijs ontbreekt</v>
      </c>
    </row>
    <row r="86" spans="2:14" ht="28.5" customHeight="1">
      <c r="B86" s="18">
        <f>MATCH(C86,{"Koffie, thee en automateningrediënten";"Dranken &amp; Alcohol";"Brood &amp; banket";"Koek en zoetwaren";"Zuivel";"Kaas en eieren";"Groente, fruit, salades en versproducten";"Vlees, vis, gevogelte en vegetarisch/vegan";"Snacks, diepvries en maaltijdcomponenten";"Droge waren";"Kruidenierswaren, sauzen en smaakmakers";"Non-food cateringproducten"},0)</f>
        <v>7</v>
      </c>
      <c r="C86" s="4" t="s">
        <v>238</v>
      </c>
      <c r="D86" s="4" t="s">
        <v>52</v>
      </c>
      <c r="E86" s="31" t="s">
        <v>20</v>
      </c>
      <c r="F86" s="39">
        <v>250</v>
      </c>
      <c r="G86" s="31" t="s">
        <v>22</v>
      </c>
      <c r="H86" s="13">
        <v>4</v>
      </c>
      <c r="I86" s="36"/>
      <c r="J86" s="37"/>
      <c r="K86" s="37"/>
      <c r="L86" s="38">
        <f t="shared" si="2"/>
        <v>0</v>
      </c>
      <c r="M86" s="37"/>
      <c r="N86" s="4" t="str">
        <f t="shared" si="3"/>
        <v>Prijs ontbreekt</v>
      </c>
    </row>
    <row r="87" spans="2:14" ht="28.5" customHeight="1">
      <c r="B87" s="18">
        <f>MATCH(C87,{"Koffie, thee en automateningrediënten";"Dranken &amp; Alcohol";"Brood &amp; banket";"Koek en zoetwaren";"Zuivel";"Kaas en eieren";"Groente, fruit, salades en versproducten";"Vlees, vis, gevogelte en vegetarisch/vegan";"Snacks, diepvries en maaltijdcomponenten";"Droge waren";"Kruidenierswaren, sauzen en smaakmakers";"Non-food cateringproducten"},0)</f>
        <v>7</v>
      </c>
      <c r="C87" s="4" t="s">
        <v>238</v>
      </c>
      <c r="D87" s="4" t="s">
        <v>62</v>
      </c>
      <c r="E87" s="31" t="s">
        <v>323</v>
      </c>
      <c r="F87" s="39">
        <v>1</v>
      </c>
      <c r="G87" s="31" t="s">
        <v>323</v>
      </c>
      <c r="H87" s="13">
        <v>16</v>
      </c>
      <c r="I87" s="36"/>
      <c r="J87" s="37"/>
      <c r="K87" s="37"/>
      <c r="L87" s="38">
        <f t="shared" si="2"/>
        <v>0</v>
      </c>
      <c r="M87" s="37"/>
      <c r="N87" s="4" t="str">
        <f t="shared" si="3"/>
        <v>Prijs ontbreekt</v>
      </c>
    </row>
    <row r="88" spans="2:14" ht="28.5" customHeight="1">
      <c r="B88" s="18">
        <f>MATCH(C88,{"Koffie, thee en automateningrediënten";"Dranken &amp; Alcohol";"Brood &amp; banket";"Koek en zoetwaren";"Zuivel";"Kaas en eieren";"Groente, fruit, salades en versproducten";"Vlees, vis, gevogelte en vegetarisch/vegan";"Snacks, diepvries en maaltijdcomponenten";"Droge waren";"Kruidenierswaren, sauzen en smaakmakers";"Non-food cateringproducten"},0)</f>
        <v>7</v>
      </c>
      <c r="C88" s="4" t="s">
        <v>238</v>
      </c>
      <c r="D88" s="4" t="s">
        <v>64</v>
      </c>
      <c r="E88" s="31" t="s">
        <v>67</v>
      </c>
      <c r="F88" s="39">
        <v>1</v>
      </c>
      <c r="G88" s="31" t="s">
        <v>67</v>
      </c>
      <c r="H88" s="13">
        <v>22.28</v>
      </c>
      <c r="I88" s="36"/>
      <c r="J88" s="37"/>
      <c r="K88" s="37"/>
      <c r="L88" s="38">
        <f t="shared" si="2"/>
        <v>0</v>
      </c>
      <c r="M88" s="37"/>
      <c r="N88" s="4" t="str">
        <f t="shared" si="3"/>
        <v>Prijs ontbreekt</v>
      </c>
    </row>
    <row r="89" spans="2:14" ht="28.5" customHeight="1">
      <c r="B89" s="18">
        <f>MATCH(C89,{"Koffie, thee en automateningrediënten";"Dranken &amp; Alcohol";"Brood &amp; banket";"Koek en zoetwaren";"Zuivel";"Kaas en eieren";"Groente, fruit, salades en versproducten";"Vlees, vis, gevogelte en vegetarisch/vegan";"Snacks, diepvries en maaltijdcomponenten";"Droge waren";"Kruidenierswaren, sauzen en smaakmakers";"Non-food cateringproducten"},0)</f>
        <v>7</v>
      </c>
      <c r="C89" s="4" t="s">
        <v>238</v>
      </c>
      <c r="D89" s="4" t="s">
        <v>126</v>
      </c>
      <c r="E89" s="31" t="s">
        <v>321</v>
      </c>
      <c r="F89" s="39">
        <v>3</v>
      </c>
      <c r="G89" s="31" t="s">
        <v>69</v>
      </c>
      <c r="H89" s="13">
        <v>62</v>
      </c>
      <c r="I89" s="36"/>
      <c r="J89" s="37"/>
      <c r="K89" s="37"/>
      <c r="L89" s="38">
        <f t="shared" si="2"/>
        <v>0</v>
      </c>
      <c r="M89" s="37"/>
      <c r="N89" s="4" t="str">
        <f t="shared" si="3"/>
        <v>Prijs ontbreekt</v>
      </c>
    </row>
    <row r="90" spans="2:14" ht="28.5" customHeight="1">
      <c r="B90" s="18">
        <f>MATCH(C90,{"Koffie, thee en automateningrediënten";"Dranken &amp; Alcohol";"Brood &amp; banket";"Koek en zoetwaren";"Zuivel";"Kaas en eieren";"Groente, fruit, salades en versproducten";"Vlees, vis, gevogelte en vegetarisch/vegan";"Snacks, diepvries en maaltijdcomponenten";"Droge waren";"Kruidenierswaren, sauzen en smaakmakers";"Non-food cateringproducten"},0)</f>
        <v>7</v>
      </c>
      <c r="C90" s="4" t="s">
        <v>238</v>
      </c>
      <c r="D90" s="4" t="s">
        <v>135</v>
      </c>
      <c r="E90" s="31" t="s">
        <v>33</v>
      </c>
      <c r="F90" s="39">
        <v>700</v>
      </c>
      <c r="G90" s="31" t="s">
        <v>22</v>
      </c>
      <c r="H90" s="13">
        <v>2</v>
      </c>
      <c r="I90" s="36"/>
      <c r="J90" s="37"/>
      <c r="K90" s="37"/>
      <c r="L90" s="38">
        <f t="shared" si="2"/>
        <v>0</v>
      </c>
      <c r="M90" s="37"/>
      <c r="N90" s="4" t="str">
        <f t="shared" si="3"/>
        <v>Prijs ontbreekt</v>
      </c>
    </row>
    <row r="91" spans="2:14" ht="28.5" customHeight="1">
      <c r="B91" s="18">
        <f>MATCH(C91,{"Koffie, thee en automateningrediënten";"Dranken &amp; Alcohol";"Brood &amp; banket";"Koek en zoetwaren";"Zuivel";"Kaas en eieren";"Groente, fruit, salades en versproducten";"Vlees, vis, gevogelte en vegetarisch/vegan";"Snacks, diepvries en maaltijdcomponenten";"Droge waren";"Kruidenierswaren, sauzen en smaakmakers";"Non-food cateringproducten"},0)</f>
        <v>7</v>
      </c>
      <c r="C91" s="4" t="s">
        <v>238</v>
      </c>
      <c r="D91" s="4" t="s">
        <v>144</v>
      </c>
      <c r="E91" s="31" t="s">
        <v>67</v>
      </c>
      <c r="F91" s="39">
        <v>1</v>
      </c>
      <c r="G91" s="31" t="s">
        <v>67</v>
      </c>
      <c r="H91" s="13">
        <v>1040.8900000000001</v>
      </c>
      <c r="I91" s="36"/>
      <c r="J91" s="37"/>
      <c r="K91" s="37"/>
      <c r="L91" s="38">
        <f t="shared" si="2"/>
        <v>0</v>
      </c>
      <c r="M91" s="37"/>
      <c r="N91" s="4" t="str">
        <f t="shared" si="3"/>
        <v>Prijs ontbreekt</v>
      </c>
    </row>
    <row r="92" spans="2:14" ht="28.5" customHeight="1">
      <c r="B92" s="18">
        <f>MATCH(C92,{"Koffie, thee en automateningrediënten";"Dranken &amp; Alcohol";"Brood &amp; banket";"Koek en zoetwaren";"Zuivel";"Kaas en eieren";"Groente, fruit, salades en versproducten";"Vlees, vis, gevogelte en vegetarisch/vegan";"Snacks, diepvries en maaltijdcomponenten";"Droge waren";"Kruidenierswaren, sauzen en smaakmakers";"Non-food cateringproducten"},0)</f>
        <v>7</v>
      </c>
      <c r="C92" s="4" t="s">
        <v>238</v>
      </c>
      <c r="D92" s="4" t="s">
        <v>57</v>
      </c>
      <c r="E92" s="31" t="s">
        <v>67</v>
      </c>
      <c r="F92" s="39">
        <v>1</v>
      </c>
      <c r="G92" s="31" t="s">
        <v>67</v>
      </c>
      <c r="H92" s="13">
        <v>16.190000000000001</v>
      </c>
      <c r="I92" s="36"/>
      <c r="J92" s="37"/>
      <c r="K92" s="37"/>
      <c r="L92" s="38">
        <f t="shared" si="2"/>
        <v>0</v>
      </c>
      <c r="M92" s="37"/>
      <c r="N92" s="4" t="str">
        <f t="shared" si="3"/>
        <v>Prijs ontbreekt</v>
      </c>
    </row>
    <row r="93" spans="2:14" ht="28.5" customHeight="1">
      <c r="B93" s="18">
        <f>MATCH(C93,{"Koffie, thee en automateningrediënten";"Dranken &amp; Alcohol";"Brood &amp; banket";"Koek en zoetwaren";"Zuivel";"Kaas en eieren";"Groente, fruit, salades en versproducten";"Vlees, vis, gevogelte en vegetarisch/vegan";"Snacks, diepvries en maaltijdcomponenten";"Droge waren";"Kruidenierswaren, sauzen en smaakmakers";"Non-food cateringproducten"},0)</f>
        <v>7</v>
      </c>
      <c r="C93" s="4" t="s">
        <v>238</v>
      </c>
      <c r="D93" s="4" t="s">
        <v>282</v>
      </c>
      <c r="E93" s="31" t="s">
        <v>67</v>
      </c>
      <c r="F93" s="39">
        <v>1</v>
      </c>
      <c r="G93" s="31" t="s">
        <v>67</v>
      </c>
      <c r="H93" s="13">
        <v>12.5</v>
      </c>
      <c r="I93" s="36"/>
      <c r="J93" s="37"/>
      <c r="K93" s="37"/>
      <c r="L93" s="38">
        <f t="shared" si="2"/>
        <v>0</v>
      </c>
      <c r="M93" s="37"/>
      <c r="N93" s="4" t="str">
        <f t="shared" si="3"/>
        <v>Prijs ontbreekt</v>
      </c>
    </row>
    <row r="94" spans="2:14" ht="28.5" customHeight="1">
      <c r="B94" s="18">
        <f>MATCH(C94,{"Koffie, thee en automateningrediënten";"Dranken &amp; Alcohol";"Brood &amp; banket";"Koek en zoetwaren";"Zuivel";"Kaas en eieren";"Groente, fruit, salades en versproducten";"Vlees, vis, gevogelte en vegetarisch/vegan";"Snacks, diepvries en maaltijdcomponenten";"Droge waren";"Kruidenierswaren, sauzen en smaakmakers";"Non-food cateringproducten"},0)</f>
        <v>7</v>
      </c>
      <c r="C94" s="4" t="s">
        <v>238</v>
      </c>
      <c r="D94" s="4" t="s">
        <v>143</v>
      </c>
      <c r="E94" s="31" t="s">
        <v>67</v>
      </c>
      <c r="F94" s="39">
        <v>1</v>
      </c>
      <c r="G94" s="31" t="s">
        <v>67</v>
      </c>
      <c r="H94" s="13">
        <v>2.4900000000000002</v>
      </c>
      <c r="I94" s="36"/>
      <c r="J94" s="37"/>
      <c r="K94" s="37"/>
      <c r="L94" s="38">
        <f t="shared" si="2"/>
        <v>0</v>
      </c>
      <c r="M94" s="37"/>
      <c r="N94" s="4" t="str">
        <f t="shared" si="3"/>
        <v>Prijs ontbreekt</v>
      </c>
    </row>
    <row r="95" spans="2:14" ht="28.5" customHeight="1">
      <c r="B95" s="18">
        <f>MATCH(C95,{"Koffie, thee en automateningrediënten";"Dranken &amp; Alcohol";"Brood &amp; banket";"Koek en zoetwaren";"Zuivel";"Kaas en eieren";"Groente, fruit, salades en versproducten";"Vlees, vis, gevogelte en vegetarisch/vegan";"Snacks, diepvries en maaltijdcomponenten";"Droge waren";"Kruidenierswaren, sauzen en smaakmakers";"Non-food cateringproducten"},0)</f>
        <v>7</v>
      </c>
      <c r="C95" s="4" t="s">
        <v>238</v>
      </c>
      <c r="D95" s="4" t="s">
        <v>58</v>
      </c>
      <c r="E95" s="31" t="s">
        <v>67</v>
      </c>
      <c r="F95" s="39">
        <v>1</v>
      </c>
      <c r="G95" s="31" t="s">
        <v>67</v>
      </c>
      <c r="H95" s="13">
        <v>16.11</v>
      </c>
      <c r="I95" s="36"/>
      <c r="J95" s="37"/>
      <c r="K95" s="37"/>
      <c r="L95" s="38">
        <f t="shared" si="2"/>
        <v>0</v>
      </c>
      <c r="M95" s="37"/>
      <c r="N95" s="4" t="str">
        <f t="shared" si="3"/>
        <v>Prijs ontbreekt</v>
      </c>
    </row>
    <row r="96" spans="2:14" ht="28.5" customHeight="1">
      <c r="B96" s="18">
        <f>MATCH(C96,{"Koffie, thee en automateningrediënten";"Dranken &amp; Alcohol";"Brood &amp; banket";"Koek en zoetwaren";"Zuivel";"Kaas en eieren";"Groente, fruit, salades en versproducten";"Vlees, vis, gevogelte en vegetarisch/vegan";"Snacks, diepvries en maaltijdcomponenten";"Droge waren";"Kruidenierswaren, sauzen en smaakmakers";"Non-food cateringproducten"},0)</f>
        <v>7</v>
      </c>
      <c r="C96" s="4" t="s">
        <v>238</v>
      </c>
      <c r="D96" s="4" t="s">
        <v>23</v>
      </c>
      <c r="E96" s="31" t="s">
        <v>323</v>
      </c>
      <c r="F96" s="39">
        <v>1</v>
      </c>
      <c r="G96" s="31" t="s">
        <v>323</v>
      </c>
      <c r="H96" s="13">
        <v>16</v>
      </c>
      <c r="I96" s="36"/>
      <c r="J96" s="37"/>
      <c r="K96" s="37"/>
      <c r="L96" s="38">
        <f t="shared" si="2"/>
        <v>0</v>
      </c>
      <c r="M96" s="37"/>
      <c r="N96" s="4" t="str">
        <f t="shared" si="3"/>
        <v>Prijs ontbreekt</v>
      </c>
    </row>
    <row r="97" spans="2:14" ht="28.5" customHeight="1">
      <c r="B97" s="18">
        <f>MATCH(C97,{"Koffie, thee en automateningrediënten";"Dranken &amp; Alcohol";"Brood &amp; banket";"Koek en zoetwaren";"Zuivel";"Kaas en eieren";"Groente, fruit, salades en versproducten";"Vlees, vis, gevogelte en vegetarisch/vegan";"Snacks, diepvries en maaltijdcomponenten";"Droge waren";"Kruidenierswaren, sauzen en smaakmakers";"Non-food cateringproducten"},0)</f>
        <v>7</v>
      </c>
      <c r="C97" s="4" t="s">
        <v>238</v>
      </c>
      <c r="D97" s="4" t="s">
        <v>160</v>
      </c>
      <c r="E97" s="31" t="s">
        <v>67</v>
      </c>
      <c r="F97" s="39">
        <v>1</v>
      </c>
      <c r="G97" s="31" t="s">
        <v>67</v>
      </c>
      <c r="H97" s="13">
        <v>26.2</v>
      </c>
      <c r="I97" s="36"/>
      <c r="J97" s="37"/>
      <c r="K97" s="37"/>
      <c r="L97" s="38">
        <f t="shared" si="2"/>
        <v>0</v>
      </c>
      <c r="M97" s="37"/>
      <c r="N97" s="4" t="str">
        <f t="shared" si="3"/>
        <v>Prijs ontbreekt</v>
      </c>
    </row>
    <row r="98" spans="2:14" ht="28.5" customHeight="1">
      <c r="B98" s="18">
        <f>MATCH(C98,{"Koffie, thee en automateningrediënten";"Dranken &amp; Alcohol";"Brood &amp; banket";"Koek en zoetwaren";"Zuivel";"Kaas en eieren";"Groente, fruit, salades en versproducten";"Vlees, vis, gevogelte en vegetarisch/vegan";"Snacks, diepvries en maaltijdcomponenten";"Droge waren";"Kruidenierswaren, sauzen en smaakmakers";"Non-food cateringproducten"},0)</f>
        <v>7</v>
      </c>
      <c r="C98" s="4" t="s">
        <v>238</v>
      </c>
      <c r="D98" s="4" t="s">
        <v>59</v>
      </c>
      <c r="E98" s="31" t="s">
        <v>20</v>
      </c>
      <c r="F98" s="39">
        <v>500</v>
      </c>
      <c r="G98" s="31" t="s">
        <v>22</v>
      </c>
      <c r="H98" s="13">
        <v>16</v>
      </c>
      <c r="I98" s="36"/>
      <c r="J98" s="37"/>
      <c r="K98" s="37"/>
      <c r="L98" s="38">
        <f t="shared" si="2"/>
        <v>0</v>
      </c>
      <c r="M98" s="37"/>
      <c r="N98" s="4" t="str">
        <f t="shared" si="3"/>
        <v>Prijs ontbreekt</v>
      </c>
    </row>
    <row r="99" spans="2:14" ht="28.5" customHeight="1">
      <c r="B99" s="18">
        <f>MATCH(C99,{"Koffie, thee en automateningrediënten";"Dranken &amp; Alcohol";"Brood &amp; banket";"Koek en zoetwaren";"Zuivel";"Kaas en eieren";"Groente, fruit, salades en versproducten";"Vlees, vis, gevogelte en vegetarisch/vegan";"Snacks, diepvries en maaltijdcomponenten";"Droge waren";"Kruidenierswaren, sauzen en smaakmakers";"Non-food cateringproducten"},0)</f>
        <v>7</v>
      </c>
      <c r="C99" s="4" t="s">
        <v>238</v>
      </c>
      <c r="D99" s="4" t="s">
        <v>60</v>
      </c>
      <c r="E99" s="31" t="s">
        <v>67</v>
      </c>
      <c r="F99" s="39">
        <v>1</v>
      </c>
      <c r="G99" s="31" t="s">
        <v>67</v>
      </c>
      <c r="H99" s="13">
        <v>26</v>
      </c>
      <c r="I99" s="36"/>
      <c r="J99" s="37"/>
      <c r="K99" s="37"/>
      <c r="L99" s="38">
        <f t="shared" si="2"/>
        <v>0</v>
      </c>
      <c r="M99" s="37"/>
      <c r="N99" s="4" t="str">
        <f t="shared" si="3"/>
        <v>Prijs ontbreekt</v>
      </c>
    </row>
    <row r="100" spans="2:14" ht="28.5" customHeight="1">
      <c r="B100" s="18">
        <f>MATCH(C100,{"Koffie, thee en automateningrediënten";"Dranken &amp; Alcohol";"Brood &amp; banket";"Koek en zoetwaren";"Zuivel";"Kaas en eieren";"Groente, fruit, salades en versproducten";"Vlees, vis, gevogelte en vegetarisch/vegan";"Snacks, diepvries en maaltijdcomponenten";"Droge waren";"Kruidenierswaren, sauzen en smaakmakers";"Non-food cateringproducten"},0)</f>
        <v>7</v>
      </c>
      <c r="C100" s="4" t="s">
        <v>238</v>
      </c>
      <c r="D100" s="4" t="s">
        <v>177</v>
      </c>
      <c r="E100" s="31" t="s">
        <v>67</v>
      </c>
      <c r="F100" s="39">
        <v>1</v>
      </c>
      <c r="G100" s="31" t="s">
        <v>67</v>
      </c>
      <c r="H100" s="13">
        <v>23</v>
      </c>
      <c r="I100" s="36"/>
      <c r="J100" s="37"/>
      <c r="K100" s="37"/>
      <c r="L100" s="38">
        <f t="shared" si="2"/>
        <v>0</v>
      </c>
      <c r="M100" s="37"/>
      <c r="N100" s="4" t="str">
        <f t="shared" si="3"/>
        <v>Prijs ontbreekt</v>
      </c>
    </row>
    <row r="101" spans="2:14" ht="28.5" customHeight="1">
      <c r="B101" s="18">
        <f>MATCH(C101,{"Koffie, thee en automateningrediënten";"Dranken &amp; Alcohol";"Brood &amp; banket";"Koek en zoetwaren";"Zuivel";"Kaas en eieren";"Groente, fruit, salades en versproducten";"Vlees, vis, gevogelte en vegetarisch/vegan";"Snacks, diepvries en maaltijdcomponenten";"Droge waren";"Kruidenierswaren, sauzen en smaakmakers";"Non-food cateringproducten"},0)</f>
        <v>7</v>
      </c>
      <c r="C101" s="4" t="s">
        <v>238</v>
      </c>
      <c r="D101" s="4" t="s">
        <v>61</v>
      </c>
      <c r="E101" s="31" t="s">
        <v>67</v>
      </c>
      <c r="F101" s="39">
        <v>1</v>
      </c>
      <c r="G101" s="31" t="s">
        <v>67</v>
      </c>
      <c r="H101" s="13">
        <v>2.12</v>
      </c>
      <c r="I101" s="36"/>
      <c r="J101" s="37"/>
      <c r="K101" s="37"/>
      <c r="L101" s="38">
        <f t="shared" si="2"/>
        <v>0</v>
      </c>
      <c r="M101" s="37"/>
      <c r="N101" s="4" t="str">
        <f t="shared" si="3"/>
        <v>Prijs ontbreekt</v>
      </c>
    </row>
    <row r="102" spans="2:14" ht="28.5" customHeight="1">
      <c r="B102" s="18">
        <f>MATCH(C102,{"Koffie, thee en automateningrediënten";"Dranken &amp; Alcohol";"Brood &amp; banket";"Koek en zoetwaren";"Zuivel";"Kaas en eieren";"Groente, fruit, salades en versproducten";"Vlees, vis, gevogelte en vegetarisch/vegan";"Snacks, diepvries en maaltijdcomponenten";"Droge waren";"Kruidenierswaren, sauzen en smaakmakers";"Non-food cateringproducten"},0)</f>
        <v>7</v>
      </c>
      <c r="C102" s="4" t="s">
        <v>238</v>
      </c>
      <c r="D102" s="4" t="s">
        <v>145</v>
      </c>
      <c r="E102" s="31" t="s">
        <v>67</v>
      </c>
      <c r="F102" s="39">
        <v>1</v>
      </c>
      <c r="G102" s="31" t="s">
        <v>67</v>
      </c>
      <c r="H102" s="13">
        <v>17.96</v>
      </c>
      <c r="I102" s="36"/>
      <c r="J102" s="37"/>
      <c r="K102" s="37"/>
      <c r="L102" s="38">
        <f t="shared" si="2"/>
        <v>0</v>
      </c>
      <c r="M102" s="37"/>
      <c r="N102" s="4" t="str">
        <f t="shared" si="3"/>
        <v>Prijs ontbreekt</v>
      </c>
    </row>
    <row r="103" spans="2:14" ht="28.5" customHeight="1">
      <c r="B103" s="18">
        <f>MATCH(C103,{"Koffie, thee en automateningrediënten";"Dranken &amp; Alcohol";"Brood &amp; banket";"Koek en zoetwaren";"Zuivel";"Kaas en eieren";"Groente, fruit, salades en versproducten";"Vlees, vis, gevogelte en vegetarisch/vegan";"Snacks, diepvries en maaltijdcomponenten";"Droge waren";"Kruidenierswaren, sauzen en smaakmakers";"Non-food cateringproducten"},0)</f>
        <v>7</v>
      </c>
      <c r="C103" s="4" t="s">
        <v>238</v>
      </c>
      <c r="D103" s="4" t="s">
        <v>68</v>
      </c>
      <c r="E103" s="31" t="s">
        <v>319</v>
      </c>
      <c r="F103" s="39">
        <v>12</v>
      </c>
      <c r="G103" s="31" t="s">
        <v>21</v>
      </c>
      <c r="H103" s="13">
        <v>10</v>
      </c>
      <c r="I103" s="36"/>
      <c r="J103" s="37"/>
      <c r="K103" s="37"/>
      <c r="L103" s="38">
        <f t="shared" si="2"/>
        <v>0</v>
      </c>
      <c r="M103" s="37"/>
      <c r="N103" s="4" t="str">
        <f t="shared" si="3"/>
        <v>Prijs ontbreekt</v>
      </c>
    </row>
    <row r="104" spans="2:14" ht="28.5" customHeight="1">
      <c r="B104" s="18">
        <f>MATCH(C104,{"Koffie, thee en automateningrediënten";"Dranken &amp; Alcohol";"Brood &amp; banket";"Koek en zoetwaren";"Zuivel";"Kaas en eieren";"Groente, fruit, salades en versproducten";"Vlees, vis, gevogelte en vegetarisch/vegan";"Snacks, diepvries en maaltijdcomponenten";"Droge waren";"Kruidenierswaren, sauzen en smaakmakers";"Non-food cateringproducten"},0)</f>
        <v>7</v>
      </c>
      <c r="C104" s="4" t="s">
        <v>238</v>
      </c>
      <c r="D104" s="4" t="s">
        <v>288</v>
      </c>
      <c r="E104" s="31" t="s">
        <v>320</v>
      </c>
      <c r="F104" s="39">
        <v>12</v>
      </c>
      <c r="G104" s="31" t="s">
        <v>45</v>
      </c>
      <c r="H104" s="13">
        <v>10</v>
      </c>
      <c r="I104" s="36"/>
      <c r="J104" s="37"/>
      <c r="K104" s="37"/>
      <c r="L104" s="38">
        <f t="shared" si="2"/>
        <v>0</v>
      </c>
      <c r="M104" s="37"/>
      <c r="N104" s="4" t="str">
        <f t="shared" si="3"/>
        <v>Prijs ontbreekt</v>
      </c>
    </row>
    <row r="105" spans="2:14" ht="28.5" customHeight="1">
      <c r="B105" s="18">
        <f>MATCH(C105,{"Koffie, thee en automateningrediënten";"Dranken &amp; Alcohol";"Brood &amp; banket";"Koek en zoetwaren";"Zuivel";"Kaas en eieren";"Groente, fruit, salades en versproducten";"Vlees, vis, gevogelte en vegetarisch/vegan";"Snacks, diepvries en maaltijdcomponenten";"Droge waren";"Kruidenierswaren, sauzen en smaakmakers";"Non-food cateringproducten"},0)</f>
        <v>7</v>
      </c>
      <c r="C105" s="4" t="s">
        <v>238</v>
      </c>
      <c r="D105" s="4" t="s">
        <v>146</v>
      </c>
      <c r="E105" s="31" t="s">
        <v>67</v>
      </c>
      <c r="F105" s="39">
        <v>1</v>
      </c>
      <c r="G105" s="31" t="s">
        <v>67</v>
      </c>
      <c r="H105" s="13">
        <v>14.47</v>
      </c>
      <c r="I105" s="36"/>
      <c r="J105" s="37"/>
      <c r="K105" s="37"/>
      <c r="L105" s="38">
        <f t="shared" si="2"/>
        <v>0</v>
      </c>
      <c r="M105" s="37"/>
      <c r="N105" s="4" t="str">
        <f t="shared" si="3"/>
        <v>Prijs ontbreekt</v>
      </c>
    </row>
    <row r="106" spans="2:14" ht="28.5" customHeight="1">
      <c r="B106" s="18">
        <f>MATCH(C106,{"Koffie, thee en automateningrediënten";"Dranken &amp; Alcohol";"Brood &amp; banket";"Koek en zoetwaren";"Zuivel";"Kaas en eieren";"Groente, fruit, salades en versproducten";"Vlees, vis, gevogelte en vegetarisch/vegan";"Snacks, diepvries en maaltijdcomponenten";"Droge waren";"Kruidenierswaren, sauzen en smaakmakers";"Non-food cateringproducten"},0)</f>
        <v>7</v>
      </c>
      <c r="C106" s="4" t="s">
        <v>238</v>
      </c>
      <c r="D106" s="4" t="s">
        <v>71</v>
      </c>
      <c r="E106" s="31" t="s">
        <v>323</v>
      </c>
      <c r="F106" s="39">
        <v>1</v>
      </c>
      <c r="G106" s="31" t="s">
        <v>323</v>
      </c>
      <c r="H106" s="13">
        <v>71</v>
      </c>
      <c r="I106" s="36"/>
      <c r="J106" s="37"/>
      <c r="K106" s="37"/>
      <c r="L106" s="38">
        <f t="shared" si="2"/>
        <v>0</v>
      </c>
      <c r="M106" s="37"/>
      <c r="N106" s="4" t="str">
        <f t="shared" si="3"/>
        <v>Prijs ontbreekt</v>
      </c>
    </row>
    <row r="107" spans="2:14" ht="28.5" customHeight="1">
      <c r="B107" s="18">
        <f>MATCH(C107,{"Koffie, thee en automateningrediënten";"Dranken &amp; Alcohol";"Brood &amp; banket";"Koek en zoetwaren";"Zuivel";"Kaas en eieren";"Groente, fruit, salades en versproducten";"Vlees, vis, gevogelte en vegetarisch/vegan";"Snacks, diepvries en maaltijdcomponenten";"Droge waren";"Kruidenierswaren, sauzen en smaakmakers";"Non-food cateringproducten"},0)</f>
        <v>7</v>
      </c>
      <c r="C107" s="4" t="s">
        <v>238</v>
      </c>
      <c r="D107" s="4" t="s">
        <v>147</v>
      </c>
      <c r="E107" s="31" t="s">
        <v>67</v>
      </c>
      <c r="F107" s="39">
        <v>1</v>
      </c>
      <c r="G107" s="31" t="s">
        <v>67</v>
      </c>
      <c r="H107" s="13">
        <v>2.09</v>
      </c>
      <c r="I107" s="36"/>
      <c r="J107" s="37"/>
      <c r="K107" s="37"/>
      <c r="L107" s="38">
        <f t="shared" si="2"/>
        <v>0</v>
      </c>
      <c r="M107" s="37"/>
      <c r="N107" s="4" t="str">
        <f t="shared" si="3"/>
        <v>Prijs ontbreekt</v>
      </c>
    </row>
    <row r="108" spans="2:14" ht="28.5" customHeight="1">
      <c r="B108" s="18">
        <f>MATCH(C108,{"Koffie, thee en automateningrediënten";"Dranken &amp; Alcohol";"Brood &amp; banket";"Koek en zoetwaren";"Zuivel";"Kaas en eieren";"Groente, fruit, salades en versproducten";"Vlees, vis, gevogelte en vegetarisch/vegan";"Snacks, diepvries en maaltijdcomponenten";"Droge waren";"Kruidenierswaren, sauzen en smaakmakers";"Non-food cateringproducten"},0)</f>
        <v>7</v>
      </c>
      <c r="C108" s="4" t="s">
        <v>238</v>
      </c>
      <c r="D108" s="4" t="s">
        <v>72</v>
      </c>
      <c r="E108" s="31" t="s">
        <v>67</v>
      </c>
      <c r="F108" s="39">
        <v>1</v>
      </c>
      <c r="G108" s="31" t="s">
        <v>67</v>
      </c>
      <c r="H108" s="13">
        <v>6.73</v>
      </c>
      <c r="I108" s="36"/>
      <c r="J108" s="37"/>
      <c r="K108" s="37"/>
      <c r="L108" s="38">
        <f t="shared" si="2"/>
        <v>0</v>
      </c>
      <c r="M108" s="37"/>
      <c r="N108" s="4" t="str">
        <f t="shared" si="3"/>
        <v>Prijs ontbreekt</v>
      </c>
    </row>
    <row r="109" spans="2:14" ht="28.5" customHeight="1">
      <c r="B109" s="18">
        <f>MATCH(C109,{"Koffie, thee en automateningrediënten";"Dranken &amp; Alcohol";"Brood &amp; banket";"Koek en zoetwaren";"Zuivel";"Kaas en eieren";"Groente, fruit, salades en versproducten";"Vlees, vis, gevogelte en vegetarisch/vegan";"Snacks, diepvries en maaltijdcomponenten";"Droge waren";"Kruidenierswaren, sauzen en smaakmakers";"Non-food cateringproducten"},0)</f>
        <v>7</v>
      </c>
      <c r="C109" s="4" t="s">
        <v>238</v>
      </c>
      <c r="D109" s="4" t="s">
        <v>74</v>
      </c>
      <c r="E109" s="31" t="s">
        <v>20</v>
      </c>
      <c r="F109" s="39">
        <v>2500</v>
      </c>
      <c r="G109" s="31" t="s">
        <v>22</v>
      </c>
      <c r="H109" s="13">
        <v>18</v>
      </c>
      <c r="I109" s="36"/>
      <c r="J109" s="37"/>
      <c r="K109" s="37"/>
      <c r="L109" s="38">
        <f t="shared" si="2"/>
        <v>0</v>
      </c>
      <c r="M109" s="37"/>
      <c r="N109" s="4" t="str">
        <f t="shared" si="3"/>
        <v>Prijs ontbreekt</v>
      </c>
    </row>
    <row r="110" spans="2:14" ht="28.5" customHeight="1">
      <c r="B110" s="18">
        <f>MATCH(C110,{"Koffie, thee en automateningrediënten";"Dranken &amp; Alcohol";"Brood &amp; banket";"Koek en zoetwaren";"Zuivel";"Kaas en eieren";"Groente, fruit, salades en versproducten";"Vlees, vis, gevogelte en vegetarisch/vegan";"Snacks, diepvries en maaltijdcomponenten";"Droge waren";"Kruidenierswaren, sauzen en smaakmakers";"Non-food cateringproducten"},0)</f>
        <v>7</v>
      </c>
      <c r="C110" s="4" t="s">
        <v>238</v>
      </c>
      <c r="D110" s="4" t="s">
        <v>75</v>
      </c>
      <c r="E110" s="31" t="s">
        <v>323</v>
      </c>
      <c r="F110" s="39">
        <v>1</v>
      </c>
      <c r="G110" s="31" t="s">
        <v>323</v>
      </c>
      <c r="H110" s="13">
        <v>10</v>
      </c>
      <c r="I110" s="36"/>
      <c r="J110" s="37"/>
      <c r="K110" s="37"/>
      <c r="L110" s="38">
        <f t="shared" si="2"/>
        <v>0</v>
      </c>
      <c r="M110" s="37"/>
      <c r="N110" s="4" t="str">
        <f t="shared" si="3"/>
        <v>Prijs ontbreekt</v>
      </c>
    </row>
    <row r="111" spans="2:14" ht="28.5" customHeight="1">
      <c r="B111" s="18">
        <f>MATCH(C111,{"Koffie, thee en automateningrediënten";"Dranken &amp; Alcohol";"Brood &amp; banket";"Koek en zoetwaren";"Zuivel";"Kaas en eieren";"Groente, fruit, salades en versproducten";"Vlees, vis, gevogelte en vegetarisch/vegan";"Snacks, diepvries en maaltijdcomponenten";"Droge waren";"Kruidenierswaren, sauzen en smaakmakers";"Non-food cateringproducten"},0)</f>
        <v>7</v>
      </c>
      <c r="C111" s="4" t="s">
        <v>238</v>
      </c>
      <c r="D111" s="4" t="s">
        <v>148</v>
      </c>
      <c r="E111" s="31" t="s">
        <v>67</v>
      </c>
      <c r="F111" s="39">
        <v>1</v>
      </c>
      <c r="G111" s="31" t="s">
        <v>67</v>
      </c>
      <c r="H111" s="13">
        <v>9.89</v>
      </c>
      <c r="I111" s="36"/>
      <c r="J111" s="37"/>
      <c r="K111" s="37"/>
      <c r="L111" s="38">
        <f t="shared" si="2"/>
        <v>0</v>
      </c>
      <c r="M111" s="37"/>
      <c r="N111" s="4" t="str">
        <f t="shared" si="3"/>
        <v>Prijs ontbreekt</v>
      </c>
    </row>
    <row r="112" spans="2:14" ht="28.5" customHeight="1">
      <c r="B112" s="18">
        <f>MATCH(C112,{"Koffie, thee en automateningrediënten";"Dranken &amp; Alcohol";"Brood &amp; banket";"Koek en zoetwaren";"Zuivel";"Kaas en eieren";"Groente, fruit, salades en versproducten";"Vlees, vis, gevogelte en vegetarisch/vegan";"Snacks, diepvries en maaltijdcomponenten";"Droge waren";"Kruidenierswaren, sauzen en smaakmakers";"Non-food cateringproducten"},0)</f>
        <v>7</v>
      </c>
      <c r="C112" s="4" t="s">
        <v>238</v>
      </c>
      <c r="D112" s="4" t="s">
        <v>76</v>
      </c>
      <c r="E112" s="31" t="s">
        <v>67</v>
      </c>
      <c r="F112" s="39">
        <v>1</v>
      </c>
      <c r="G112" s="31" t="s">
        <v>67</v>
      </c>
      <c r="H112" s="13">
        <v>33.979999999999997</v>
      </c>
      <c r="I112" s="36"/>
      <c r="J112" s="37"/>
      <c r="K112" s="37"/>
      <c r="L112" s="38">
        <f t="shared" si="2"/>
        <v>0</v>
      </c>
      <c r="M112" s="37"/>
      <c r="N112" s="4" t="str">
        <f t="shared" si="3"/>
        <v>Prijs ontbreekt</v>
      </c>
    </row>
    <row r="113" spans="2:14" ht="28.5" customHeight="1">
      <c r="B113" s="18">
        <f>MATCH(C113,{"Koffie, thee en automateningrediënten";"Dranken &amp; Alcohol";"Brood &amp; banket";"Koek en zoetwaren";"Zuivel";"Kaas en eieren";"Groente, fruit, salades en versproducten";"Vlees, vis, gevogelte en vegetarisch/vegan";"Snacks, diepvries en maaltijdcomponenten";"Droge waren";"Kruidenierswaren, sauzen en smaakmakers";"Non-food cateringproducten"},0)</f>
        <v>7</v>
      </c>
      <c r="C113" s="4" t="s">
        <v>238</v>
      </c>
      <c r="D113" s="4" t="s">
        <v>77</v>
      </c>
      <c r="E113" s="31" t="s">
        <v>20</v>
      </c>
      <c r="F113" s="39">
        <v>2500</v>
      </c>
      <c r="G113" s="31" t="s">
        <v>22</v>
      </c>
      <c r="H113" s="13">
        <v>14</v>
      </c>
      <c r="I113" s="36"/>
      <c r="J113" s="37"/>
      <c r="K113" s="37"/>
      <c r="L113" s="38">
        <f t="shared" si="2"/>
        <v>0</v>
      </c>
      <c r="M113" s="37"/>
      <c r="N113" s="4" t="str">
        <f t="shared" si="3"/>
        <v>Prijs ontbreekt</v>
      </c>
    </row>
    <row r="114" spans="2:14" ht="28.5" customHeight="1">
      <c r="B114" s="18">
        <f>MATCH(C114,{"Koffie, thee en automateningrediënten";"Dranken &amp; Alcohol";"Brood &amp; banket";"Koek en zoetwaren";"Zuivel";"Kaas en eieren";"Groente, fruit, salades en versproducten";"Vlees, vis, gevogelte en vegetarisch/vegan";"Snacks, diepvries en maaltijdcomponenten";"Droge waren";"Kruidenierswaren, sauzen en smaakmakers";"Non-food cateringproducten"},0)</f>
        <v>7</v>
      </c>
      <c r="C114" s="4" t="s">
        <v>238</v>
      </c>
      <c r="D114" s="4" t="s">
        <v>289</v>
      </c>
      <c r="E114" s="31" t="s">
        <v>67</v>
      </c>
      <c r="F114" s="39">
        <v>1</v>
      </c>
      <c r="G114" s="31" t="s">
        <v>67</v>
      </c>
      <c r="H114" s="13">
        <v>25.1</v>
      </c>
      <c r="I114" s="36"/>
      <c r="J114" s="37"/>
      <c r="K114" s="37"/>
      <c r="L114" s="38">
        <f t="shared" si="2"/>
        <v>0</v>
      </c>
      <c r="M114" s="37"/>
      <c r="N114" s="4" t="str">
        <f t="shared" si="3"/>
        <v>Prijs ontbreekt</v>
      </c>
    </row>
    <row r="115" spans="2:14" ht="28.5" customHeight="1">
      <c r="B115" s="18">
        <f>MATCH(C115,{"Koffie, thee en automateningrediënten";"Dranken &amp; Alcohol";"Brood &amp; banket";"Koek en zoetwaren";"Zuivel";"Kaas en eieren";"Groente, fruit, salades en versproducten";"Vlees, vis, gevogelte en vegetarisch/vegan";"Snacks, diepvries en maaltijdcomponenten";"Droge waren";"Kruidenierswaren, sauzen en smaakmakers";"Non-food cateringproducten"},0)</f>
        <v>7</v>
      </c>
      <c r="C115" s="4" t="s">
        <v>238</v>
      </c>
      <c r="D115" s="4" t="s">
        <v>78</v>
      </c>
      <c r="E115" s="31" t="s">
        <v>321</v>
      </c>
      <c r="F115" s="39">
        <v>4100</v>
      </c>
      <c r="G115" s="31" t="s">
        <v>22</v>
      </c>
      <c r="H115" s="13">
        <v>73</v>
      </c>
      <c r="I115" s="36"/>
      <c r="J115" s="37"/>
      <c r="K115" s="37"/>
      <c r="L115" s="38">
        <f t="shared" si="2"/>
        <v>0</v>
      </c>
      <c r="M115" s="37"/>
      <c r="N115" s="4" t="str">
        <f t="shared" si="3"/>
        <v>Prijs ontbreekt</v>
      </c>
    </row>
    <row r="116" spans="2:14" ht="28.5" customHeight="1">
      <c r="B116" s="18">
        <f>MATCH(C116,{"Koffie, thee en automateningrediënten";"Dranken &amp; Alcohol";"Brood &amp; banket";"Koek en zoetwaren";"Zuivel";"Kaas en eieren";"Groente, fruit, salades en versproducten";"Vlees, vis, gevogelte en vegetarisch/vegan";"Snacks, diepvries en maaltijdcomponenten";"Droge waren";"Kruidenierswaren, sauzen en smaakmakers";"Non-food cateringproducten"},0)</f>
        <v>7</v>
      </c>
      <c r="C116" s="4" t="s">
        <v>238</v>
      </c>
      <c r="D116" s="4" t="s">
        <v>290</v>
      </c>
      <c r="E116" s="31" t="s">
        <v>67</v>
      </c>
      <c r="F116" s="39">
        <v>1</v>
      </c>
      <c r="G116" s="31" t="s">
        <v>67</v>
      </c>
      <c r="H116" s="13">
        <v>70</v>
      </c>
      <c r="I116" s="36"/>
      <c r="J116" s="37"/>
      <c r="K116" s="37"/>
      <c r="L116" s="38">
        <f t="shared" si="2"/>
        <v>0</v>
      </c>
      <c r="M116" s="37"/>
      <c r="N116" s="4" t="str">
        <f t="shared" si="3"/>
        <v>Prijs ontbreekt</v>
      </c>
    </row>
    <row r="117" spans="2:14" ht="28.5" customHeight="1">
      <c r="B117" s="18">
        <f>MATCH(C117,{"Koffie, thee en automateningrediënten";"Dranken &amp; Alcohol";"Brood &amp; banket";"Koek en zoetwaren";"Zuivel";"Kaas en eieren";"Groente, fruit, salades en versproducten";"Vlees, vis, gevogelte en vegetarisch/vegan";"Snacks, diepvries en maaltijdcomponenten";"Droge waren";"Kruidenierswaren, sauzen en smaakmakers";"Non-food cateringproducten"},0)</f>
        <v>7</v>
      </c>
      <c r="C117" s="4" t="s">
        <v>238</v>
      </c>
      <c r="D117" s="4" t="s">
        <v>79</v>
      </c>
      <c r="E117" s="31" t="s">
        <v>322</v>
      </c>
      <c r="F117" s="39">
        <v>1</v>
      </c>
      <c r="G117" s="31" t="s">
        <v>21</v>
      </c>
      <c r="H117" s="13">
        <v>9</v>
      </c>
      <c r="I117" s="36"/>
      <c r="J117" s="37"/>
      <c r="K117" s="37"/>
      <c r="L117" s="38">
        <f t="shared" si="2"/>
        <v>0</v>
      </c>
      <c r="M117" s="37"/>
      <c r="N117" s="4" t="str">
        <f t="shared" si="3"/>
        <v>Prijs ontbreekt</v>
      </c>
    </row>
    <row r="118" spans="2:14" ht="28.5" customHeight="1">
      <c r="B118" s="18">
        <f>MATCH(C118,{"Koffie, thee en automateningrediënten";"Dranken &amp; Alcohol";"Brood &amp; banket";"Koek en zoetwaren";"Zuivel";"Kaas en eieren";"Groente, fruit, salades en versproducten";"Vlees, vis, gevogelte en vegetarisch/vegan";"Snacks, diepvries en maaltijdcomponenten";"Droge waren";"Kruidenierswaren, sauzen en smaakmakers";"Non-food cateringproducten"},0)</f>
        <v>7</v>
      </c>
      <c r="C118" s="4" t="s">
        <v>238</v>
      </c>
      <c r="D118" s="4" t="s">
        <v>80</v>
      </c>
      <c r="E118" s="31" t="s">
        <v>67</v>
      </c>
      <c r="F118" s="39">
        <v>1</v>
      </c>
      <c r="G118" s="31" t="s">
        <v>67</v>
      </c>
      <c r="H118" s="13">
        <v>8.36</v>
      </c>
      <c r="I118" s="36"/>
      <c r="J118" s="37"/>
      <c r="K118" s="37"/>
      <c r="L118" s="38">
        <f t="shared" si="2"/>
        <v>0</v>
      </c>
      <c r="M118" s="37"/>
      <c r="N118" s="4" t="str">
        <f t="shared" si="3"/>
        <v>Prijs ontbreekt</v>
      </c>
    </row>
    <row r="119" spans="2:14" ht="28.5" customHeight="1">
      <c r="B119" s="18">
        <f>MATCH(C119,{"Koffie, thee en automateningrediënten";"Dranken &amp; Alcohol";"Brood &amp; banket";"Koek en zoetwaren";"Zuivel";"Kaas en eieren";"Groente, fruit, salades en versproducten";"Vlees, vis, gevogelte en vegetarisch/vegan";"Snacks, diepvries en maaltijdcomponenten";"Droge waren";"Kruidenierswaren, sauzen en smaakmakers";"Non-food cateringproducten"},0)</f>
        <v>7</v>
      </c>
      <c r="C119" s="4" t="s">
        <v>238</v>
      </c>
      <c r="D119" s="4" t="s">
        <v>81</v>
      </c>
      <c r="E119" s="31" t="s">
        <v>67</v>
      </c>
      <c r="F119" s="39">
        <v>1</v>
      </c>
      <c r="G119" s="31" t="s">
        <v>67</v>
      </c>
      <c r="H119" s="13">
        <v>14</v>
      </c>
      <c r="I119" s="36"/>
      <c r="J119" s="37"/>
      <c r="K119" s="37"/>
      <c r="L119" s="38">
        <f t="shared" si="2"/>
        <v>0</v>
      </c>
      <c r="M119" s="37"/>
      <c r="N119" s="4" t="str">
        <f t="shared" si="3"/>
        <v>Prijs ontbreekt</v>
      </c>
    </row>
    <row r="120" spans="2:14" ht="28.5" customHeight="1">
      <c r="B120" s="18">
        <f>MATCH(C120,{"Koffie, thee en automateningrediënten";"Dranken &amp; Alcohol";"Brood &amp; banket";"Koek en zoetwaren";"Zuivel";"Kaas en eieren";"Groente, fruit, salades en versproducten";"Vlees, vis, gevogelte en vegetarisch/vegan";"Snacks, diepvries en maaltijdcomponenten";"Droge waren";"Kruidenierswaren, sauzen en smaakmakers";"Non-food cateringproducten"},0)</f>
        <v>7</v>
      </c>
      <c r="C120" s="4" t="s">
        <v>238</v>
      </c>
      <c r="D120" s="4" t="s">
        <v>70</v>
      </c>
      <c r="E120" s="31" t="s">
        <v>322</v>
      </c>
      <c r="F120" s="39">
        <v>1</v>
      </c>
      <c r="G120" s="31" t="s">
        <v>21</v>
      </c>
      <c r="H120" s="13">
        <v>2</v>
      </c>
      <c r="I120" s="36"/>
      <c r="J120" s="37"/>
      <c r="K120" s="37"/>
      <c r="L120" s="38">
        <f t="shared" si="2"/>
        <v>0</v>
      </c>
      <c r="M120" s="37"/>
      <c r="N120" s="4" t="str">
        <f t="shared" si="3"/>
        <v>Prijs ontbreekt</v>
      </c>
    </row>
    <row r="121" spans="2:14" ht="28.5" customHeight="1">
      <c r="B121" s="18">
        <f>MATCH(C121,{"Koffie, thee en automateningrediënten";"Dranken &amp; Alcohol";"Brood &amp; banket";"Koek en zoetwaren";"Zuivel";"Kaas en eieren";"Groente, fruit, salades en versproducten";"Vlees, vis, gevogelte en vegetarisch/vegan";"Snacks, diepvries en maaltijdcomponenten";"Droge waren";"Kruidenierswaren, sauzen en smaakmakers";"Non-food cateringproducten"},0)</f>
        <v>7</v>
      </c>
      <c r="C121" s="4" t="s">
        <v>238</v>
      </c>
      <c r="D121" s="4" t="s">
        <v>291</v>
      </c>
      <c r="E121" s="31" t="s">
        <v>321</v>
      </c>
      <c r="F121" s="39">
        <v>3000</v>
      </c>
      <c r="G121" s="31" t="s">
        <v>22</v>
      </c>
      <c r="H121" s="13">
        <v>28</v>
      </c>
      <c r="I121" s="36"/>
      <c r="J121" s="37"/>
      <c r="K121" s="37"/>
      <c r="L121" s="38">
        <f t="shared" si="2"/>
        <v>0</v>
      </c>
      <c r="M121" s="37"/>
      <c r="N121" s="4" t="str">
        <f t="shared" si="3"/>
        <v>Prijs ontbreekt</v>
      </c>
    </row>
    <row r="122" spans="2:14" ht="28.5" customHeight="1">
      <c r="B122" s="18">
        <f>MATCH(C122,{"Koffie, thee en automateningrediënten";"Dranken &amp; Alcohol";"Brood &amp; banket";"Koek en zoetwaren";"Zuivel";"Kaas en eieren";"Groente, fruit, salades en versproducten";"Vlees, vis, gevogelte en vegetarisch/vegan";"Snacks, diepvries en maaltijdcomponenten";"Droge waren";"Kruidenierswaren, sauzen en smaakmakers";"Non-food cateringproducten"},0)</f>
        <v>7</v>
      </c>
      <c r="C122" s="4" t="s">
        <v>238</v>
      </c>
      <c r="D122" s="4" t="s">
        <v>55</v>
      </c>
      <c r="E122" s="31" t="s">
        <v>67</v>
      </c>
      <c r="F122" s="39">
        <v>5</v>
      </c>
      <c r="G122" s="31" t="s">
        <v>67</v>
      </c>
      <c r="H122" s="13">
        <v>5</v>
      </c>
      <c r="I122" s="36"/>
      <c r="J122" s="37"/>
      <c r="K122" s="37"/>
      <c r="L122" s="38">
        <f t="shared" si="2"/>
        <v>0</v>
      </c>
      <c r="M122" s="37"/>
      <c r="N122" s="4" t="str">
        <f t="shared" si="3"/>
        <v>Prijs ontbreekt</v>
      </c>
    </row>
    <row r="123" spans="2:14" ht="28.5" customHeight="1">
      <c r="B123" s="18">
        <f>MATCH(C123,{"Koffie, thee en automateningrediënten";"Dranken &amp; Alcohol";"Brood &amp; banket";"Koek en zoetwaren";"Zuivel";"Kaas en eieren";"Groente, fruit, salades en versproducten";"Vlees, vis, gevogelte en vegetarisch/vegan";"Snacks, diepvries en maaltijdcomponenten";"Droge waren";"Kruidenierswaren, sauzen en smaakmakers";"Non-food cateringproducten"},0)</f>
        <v>7</v>
      </c>
      <c r="C123" s="4" t="s">
        <v>238</v>
      </c>
      <c r="D123" s="4" t="s">
        <v>149</v>
      </c>
      <c r="E123" s="31" t="s">
        <v>322</v>
      </c>
      <c r="F123" s="39">
        <v>9</v>
      </c>
      <c r="G123" s="31" t="s">
        <v>21</v>
      </c>
      <c r="H123" s="13">
        <v>2</v>
      </c>
      <c r="I123" s="36"/>
      <c r="J123" s="37"/>
      <c r="K123" s="37"/>
      <c r="L123" s="38">
        <f t="shared" si="2"/>
        <v>0</v>
      </c>
      <c r="M123" s="37"/>
      <c r="N123" s="4" t="str">
        <f t="shared" si="3"/>
        <v>Prijs ontbreekt</v>
      </c>
    </row>
    <row r="124" spans="2:14" ht="28.5" customHeight="1">
      <c r="B124" s="18">
        <f>MATCH(C124,{"Koffie, thee en automateningrediënten";"Dranken &amp; Alcohol";"Brood &amp; banket";"Koek en zoetwaren";"Zuivel";"Kaas en eieren";"Groente, fruit, salades en versproducten";"Vlees, vis, gevogelte en vegetarisch/vegan";"Snacks, diepvries en maaltijdcomponenten";"Droge waren";"Kruidenierswaren, sauzen en smaakmakers";"Non-food cateringproducten"},0)</f>
        <v>7</v>
      </c>
      <c r="C124" s="4" t="s">
        <v>238</v>
      </c>
      <c r="D124" s="4" t="s">
        <v>184</v>
      </c>
      <c r="E124" s="31" t="s">
        <v>33</v>
      </c>
      <c r="F124" s="39">
        <v>450</v>
      </c>
      <c r="G124" s="31" t="s">
        <v>22</v>
      </c>
      <c r="H124" s="13">
        <v>10</v>
      </c>
      <c r="I124" s="36"/>
      <c r="J124" s="37"/>
      <c r="K124" s="37"/>
      <c r="L124" s="38">
        <f t="shared" si="2"/>
        <v>0</v>
      </c>
      <c r="M124" s="37"/>
      <c r="N124" s="4" t="str">
        <f t="shared" si="3"/>
        <v>Prijs ontbreekt</v>
      </c>
    </row>
    <row r="125" spans="2:14" ht="28.5" customHeight="1">
      <c r="B125" s="18">
        <f>MATCH(C125,{"Koffie, thee en automateningrediënten";"Dranken &amp; Alcohol";"Brood &amp; banket";"Koek en zoetwaren";"Zuivel";"Kaas en eieren";"Groente, fruit, salades en versproducten";"Vlees, vis, gevogelte en vegetarisch/vegan";"Snacks, diepvries en maaltijdcomponenten";"Droge waren";"Kruidenierswaren, sauzen en smaakmakers";"Non-food cateringproducten"},0)</f>
        <v>8</v>
      </c>
      <c r="C125" s="4" t="s">
        <v>239</v>
      </c>
      <c r="D125" s="4" t="s">
        <v>188</v>
      </c>
      <c r="E125" s="31" t="s">
        <v>67</v>
      </c>
      <c r="F125" s="39">
        <v>1</v>
      </c>
      <c r="G125" s="31" t="s">
        <v>67</v>
      </c>
      <c r="H125" s="13">
        <v>53</v>
      </c>
      <c r="I125" s="36"/>
      <c r="J125" s="37"/>
      <c r="K125" s="37"/>
      <c r="L125" s="38">
        <f t="shared" si="2"/>
        <v>0</v>
      </c>
      <c r="M125" s="37"/>
      <c r="N125" s="4" t="str">
        <f t="shared" si="3"/>
        <v>Prijs ontbreekt</v>
      </c>
    </row>
    <row r="126" spans="2:14" ht="28.5" customHeight="1">
      <c r="B126" s="18">
        <f>MATCH(C126,{"Koffie, thee en automateningrediënten";"Dranken &amp; Alcohol";"Brood &amp; banket";"Koek en zoetwaren";"Zuivel";"Kaas en eieren";"Groente, fruit, salades en versproducten";"Vlees, vis, gevogelte en vegetarisch/vegan";"Snacks, diepvries en maaltijdcomponenten";"Droge waren";"Kruidenierswaren, sauzen en smaakmakers";"Non-food cateringproducten"},0)</f>
        <v>8</v>
      </c>
      <c r="C126" s="4" t="s">
        <v>239</v>
      </c>
      <c r="D126" s="4" t="s">
        <v>303</v>
      </c>
      <c r="E126" s="31" t="s">
        <v>322</v>
      </c>
      <c r="F126" s="39">
        <v>400</v>
      </c>
      <c r="G126" s="31" t="s">
        <v>22</v>
      </c>
      <c r="H126" s="13">
        <v>53.2</v>
      </c>
      <c r="I126" s="36"/>
      <c r="J126" s="37"/>
      <c r="K126" s="37"/>
      <c r="L126" s="38">
        <f t="shared" si="2"/>
        <v>0</v>
      </c>
      <c r="M126" s="37"/>
      <c r="N126" s="4" t="str">
        <f t="shared" si="3"/>
        <v>Prijs ontbreekt</v>
      </c>
    </row>
    <row r="127" spans="2:14" ht="28.5" customHeight="1">
      <c r="B127" s="18">
        <f>MATCH(C127,{"Koffie, thee en automateningrediënten";"Dranken &amp; Alcohol";"Brood &amp; banket";"Koek en zoetwaren";"Zuivel";"Kaas en eieren";"Groente, fruit, salades en versproducten";"Vlees, vis, gevogelte en vegetarisch/vegan";"Snacks, diepvries en maaltijdcomponenten";"Droge waren";"Kruidenierswaren, sauzen en smaakmakers";"Non-food cateringproducten"},0)</f>
        <v>8</v>
      </c>
      <c r="C127" s="4" t="s">
        <v>239</v>
      </c>
      <c r="D127" s="4" t="s">
        <v>178</v>
      </c>
      <c r="E127" s="31" t="s">
        <v>33</v>
      </c>
      <c r="F127" s="39">
        <v>360</v>
      </c>
      <c r="G127" s="31" t="s">
        <v>22</v>
      </c>
      <c r="H127" s="13">
        <v>134</v>
      </c>
      <c r="I127" s="36"/>
      <c r="J127" s="37"/>
      <c r="K127" s="37"/>
      <c r="L127" s="38">
        <f t="shared" si="2"/>
        <v>0</v>
      </c>
      <c r="M127" s="37"/>
      <c r="N127" s="4" t="str">
        <f t="shared" si="3"/>
        <v>Prijs ontbreekt</v>
      </c>
    </row>
    <row r="128" spans="2:14" ht="28.5" customHeight="1">
      <c r="B128" s="18">
        <f>MATCH(C128,{"Koffie, thee en automateningrediënten";"Dranken &amp; Alcohol";"Brood &amp; banket";"Koek en zoetwaren";"Zuivel";"Kaas en eieren";"Groente, fruit, salades en versproducten";"Vlees, vis, gevogelte en vegetarisch/vegan";"Snacks, diepvries en maaltijdcomponenten";"Droge waren";"Kruidenierswaren, sauzen en smaakmakers";"Non-food cateringproducten"},0)</f>
        <v>8</v>
      </c>
      <c r="C128" s="4" t="s">
        <v>239</v>
      </c>
      <c r="D128" s="4" t="s">
        <v>166</v>
      </c>
      <c r="E128" s="31" t="s">
        <v>319</v>
      </c>
      <c r="F128" s="39">
        <v>2</v>
      </c>
      <c r="G128" s="31" t="s">
        <v>67</v>
      </c>
      <c r="H128" s="13">
        <v>116</v>
      </c>
      <c r="I128" s="36"/>
      <c r="J128" s="37"/>
      <c r="K128" s="37"/>
      <c r="L128" s="38">
        <f t="shared" si="2"/>
        <v>0</v>
      </c>
      <c r="M128" s="37"/>
      <c r="N128" s="4" t="str">
        <f t="shared" si="3"/>
        <v>Prijs ontbreekt</v>
      </c>
    </row>
    <row r="129" spans="2:14" ht="28.5" customHeight="1">
      <c r="B129" s="18">
        <f>MATCH(C129,{"Koffie, thee en automateningrediënten";"Dranken &amp; Alcohol";"Brood &amp; banket";"Koek en zoetwaren";"Zuivel";"Kaas en eieren";"Groente, fruit, salades en versproducten";"Vlees, vis, gevogelte en vegetarisch/vegan";"Snacks, diepvries en maaltijdcomponenten";"Droge waren";"Kruidenierswaren, sauzen en smaakmakers";"Non-food cateringproducten"},0)</f>
        <v>8</v>
      </c>
      <c r="C129" s="4" t="s">
        <v>239</v>
      </c>
      <c r="D129" s="4" t="s">
        <v>179</v>
      </c>
      <c r="E129" s="31" t="s">
        <v>27</v>
      </c>
      <c r="F129" s="39">
        <v>500</v>
      </c>
      <c r="G129" s="31" t="s">
        <v>22</v>
      </c>
      <c r="H129" s="13">
        <v>199</v>
      </c>
      <c r="I129" s="36"/>
      <c r="J129" s="37"/>
      <c r="K129" s="37"/>
      <c r="L129" s="38">
        <f t="shared" si="2"/>
        <v>0</v>
      </c>
      <c r="M129" s="37"/>
      <c r="N129" s="4" t="str">
        <f t="shared" si="3"/>
        <v>Prijs ontbreekt</v>
      </c>
    </row>
    <row r="130" spans="2:14" ht="28.5" customHeight="1">
      <c r="B130" s="18">
        <f>MATCH(C130,{"Koffie, thee en automateningrediënten";"Dranken &amp; Alcohol";"Brood &amp; banket";"Koek en zoetwaren";"Zuivel";"Kaas en eieren";"Groente, fruit, salades en versproducten";"Vlees, vis, gevogelte en vegetarisch/vegan";"Snacks, diepvries en maaltijdcomponenten";"Droge waren";"Kruidenierswaren, sauzen en smaakmakers";"Non-food cateringproducten"},0)</f>
        <v>8</v>
      </c>
      <c r="C130" s="4" t="s">
        <v>239</v>
      </c>
      <c r="D130" s="4" t="s">
        <v>180</v>
      </c>
      <c r="E130" s="31" t="s">
        <v>33</v>
      </c>
      <c r="F130" s="39">
        <v>500</v>
      </c>
      <c r="G130" s="31" t="s">
        <v>22</v>
      </c>
      <c r="H130" s="13">
        <v>83</v>
      </c>
      <c r="I130" s="36"/>
      <c r="J130" s="37"/>
      <c r="K130" s="37"/>
      <c r="L130" s="38">
        <f t="shared" si="2"/>
        <v>0</v>
      </c>
      <c r="M130" s="37"/>
      <c r="N130" s="4" t="str">
        <f t="shared" si="3"/>
        <v>Prijs ontbreekt</v>
      </c>
    </row>
    <row r="131" spans="2:14" ht="28.5" customHeight="1">
      <c r="B131" s="18">
        <f>MATCH(C131,{"Koffie, thee en automateningrediënten";"Dranken &amp; Alcohol";"Brood &amp; banket";"Koek en zoetwaren";"Zuivel";"Kaas en eieren";"Groente, fruit, salades en versproducten";"Vlees, vis, gevogelte en vegetarisch/vegan";"Snacks, diepvries en maaltijdcomponenten";"Droge waren";"Kruidenierswaren, sauzen en smaakmakers";"Non-food cateringproducten"},0)</f>
        <v>8</v>
      </c>
      <c r="C131" s="4" t="s">
        <v>239</v>
      </c>
      <c r="D131" s="4" t="s">
        <v>181</v>
      </c>
      <c r="E131" s="31" t="s">
        <v>33</v>
      </c>
      <c r="F131" s="39">
        <v>500</v>
      </c>
      <c r="G131" s="31" t="s">
        <v>22</v>
      </c>
      <c r="H131" s="13">
        <v>160</v>
      </c>
      <c r="I131" s="36"/>
      <c r="J131" s="37"/>
      <c r="K131" s="37"/>
      <c r="L131" s="38">
        <f t="shared" si="2"/>
        <v>0</v>
      </c>
      <c r="M131" s="37"/>
      <c r="N131" s="4" t="str">
        <f t="shared" si="3"/>
        <v>Prijs ontbreekt</v>
      </c>
    </row>
    <row r="132" spans="2:14" ht="28.5" customHeight="1">
      <c r="B132" s="18">
        <f>MATCH(C132,{"Koffie, thee en automateningrediënten";"Dranken &amp; Alcohol";"Brood &amp; banket";"Koek en zoetwaren";"Zuivel";"Kaas en eieren";"Groente, fruit, salades en versproducten";"Vlees, vis, gevogelte en vegetarisch/vegan";"Snacks, diepvries en maaltijdcomponenten";"Droge waren";"Kruidenierswaren, sauzen en smaakmakers";"Non-food cateringproducten"},0)</f>
        <v>8</v>
      </c>
      <c r="C132" s="4" t="s">
        <v>239</v>
      </c>
      <c r="D132" s="4" t="s">
        <v>182</v>
      </c>
      <c r="E132" s="31" t="s">
        <v>33</v>
      </c>
      <c r="F132" s="39">
        <v>1</v>
      </c>
      <c r="G132" s="31" t="s">
        <v>67</v>
      </c>
      <c r="H132" s="13">
        <v>3</v>
      </c>
      <c r="I132" s="36"/>
      <c r="J132" s="37"/>
      <c r="K132" s="37"/>
      <c r="L132" s="38">
        <f t="shared" si="2"/>
        <v>0</v>
      </c>
      <c r="M132" s="37"/>
      <c r="N132" s="4" t="str">
        <f t="shared" si="3"/>
        <v>Prijs ontbreekt</v>
      </c>
    </row>
    <row r="133" spans="2:14" ht="28.5" customHeight="1">
      <c r="B133" s="18">
        <f>MATCH(C133,{"Koffie, thee en automateningrediënten";"Dranken &amp; Alcohol";"Brood &amp; banket";"Koek en zoetwaren";"Zuivel";"Kaas en eieren";"Groente, fruit, salades en versproducten";"Vlees, vis, gevogelte en vegetarisch/vegan";"Snacks, diepvries en maaltijdcomponenten";"Droge waren";"Kruidenierswaren, sauzen en smaakmakers";"Non-food cateringproducten"},0)</f>
        <v>8</v>
      </c>
      <c r="C133" s="4" t="s">
        <v>239</v>
      </c>
      <c r="D133" s="4" t="s">
        <v>183</v>
      </c>
      <c r="E133" s="31" t="s">
        <v>67</v>
      </c>
      <c r="F133" s="39">
        <v>1</v>
      </c>
      <c r="G133" s="31" t="s">
        <v>67</v>
      </c>
      <c r="H133" s="13">
        <v>22.18</v>
      </c>
      <c r="I133" s="36"/>
      <c r="J133" s="37"/>
      <c r="K133" s="37"/>
      <c r="L133" s="38">
        <f t="shared" si="2"/>
        <v>0</v>
      </c>
      <c r="M133" s="37"/>
      <c r="N133" s="4" t="str">
        <f t="shared" si="3"/>
        <v>Prijs ontbreekt</v>
      </c>
    </row>
    <row r="134" spans="2:14" ht="28.5" customHeight="1">
      <c r="B134" s="18">
        <f>MATCH(C134,{"Koffie, thee en automateningrediënten";"Dranken &amp; Alcohol";"Brood &amp; banket";"Koek en zoetwaren";"Zuivel";"Kaas en eieren";"Groente, fruit, salades en versproducten";"Vlees, vis, gevogelte en vegetarisch/vegan";"Snacks, diepvries en maaltijdcomponenten";"Droge waren";"Kruidenierswaren, sauzen en smaakmakers";"Non-food cateringproducten"},0)</f>
        <v>8</v>
      </c>
      <c r="C134" s="4" t="s">
        <v>239</v>
      </c>
      <c r="D134" s="4" t="s">
        <v>186</v>
      </c>
      <c r="E134" s="31" t="s">
        <v>33</v>
      </c>
      <c r="F134" s="39">
        <v>8</v>
      </c>
      <c r="G134" s="31" t="s">
        <v>21</v>
      </c>
      <c r="H134" s="13">
        <v>188</v>
      </c>
      <c r="I134" s="36"/>
      <c r="J134" s="37"/>
      <c r="K134" s="37"/>
      <c r="L134" s="38">
        <f t="shared" si="2"/>
        <v>0</v>
      </c>
      <c r="M134" s="37"/>
      <c r="N134" s="4" t="str">
        <f t="shared" si="3"/>
        <v>Prijs ontbreekt</v>
      </c>
    </row>
    <row r="135" spans="2:14" ht="28.5" customHeight="1">
      <c r="B135" s="18">
        <f>MATCH(C135,{"Koffie, thee en automateningrediënten";"Dranken &amp; Alcohol";"Brood &amp; banket";"Koek en zoetwaren";"Zuivel";"Kaas en eieren";"Groente, fruit, salades en versproducten";"Vlees, vis, gevogelte en vegetarisch/vegan";"Snacks, diepvries en maaltijdcomponenten";"Droge waren";"Kruidenierswaren, sauzen en smaakmakers";"Non-food cateringproducten"},0)</f>
        <v>8</v>
      </c>
      <c r="C135" s="4" t="s">
        <v>239</v>
      </c>
      <c r="D135" s="4" t="s">
        <v>187</v>
      </c>
      <c r="E135" s="31" t="s">
        <v>33</v>
      </c>
      <c r="F135" s="39">
        <v>400</v>
      </c>
      <c r="G135" s="31" t="s">
        <v>22</v>
      </c>
      <c r="H135" s="13">
        <v>23</v>
      </c>
      <c r="I135" s="36"/>
      <c r="J135" s="37"/>
      <c r="K135" s="37"/>
      <c r="L135" s="38">
        <f t="shared" si="2"/>
        <v>0</v>
      </c>
      <c r="M135" s="37"/>
      <c r="N135" s="4" t="str">
        <f t="shared" si="3"/>
        <v>Prijs ontbreekt</v>
      </c>
    </row>
    <row r="136" spans="2:14" ht="28.5" customHeight="1">
      <c r="B136" s="18">
        <f>MATCH(C136,{"Koffie, thee en automateningrediënten";"Dranken &amp; Alcohol";"Brood &amp; banket";"Koek en zoetwaren";"Zuivel";"Kaas en eieren";"Groente, fruit, salades en versproducten";"Vlees, vis, gevogelte en vegetarisch/vegan";"Snacks, diepvries en maaltijdcomponenten";"Droge waren";"Kruidenierswaren, sauzen en smaakmakers";"Non-food cateringproducten"},0)</f>
        <v>8</v>
      </c>
      <c r="C136" s="4" t="s">
        <v>239</v>
      </c>
      <c r="D136" s="4" t="s">
        <v>189</v>
      </c>
      <c r="E136" s="31" t="s">
        <v>33</v>
      </c>
      <c r="F136" s="39">
        <v>10</v>
      </c>
      <c r="G136" s="31" t="s">
        <v>21</v>
      </c>
      <c r="H136" s="13">
        <v>20</v>
      </c>
      <c r="I136" s="36"/>
      <c r="J136" s="37"/>
      <c r="K136" s="37"/>
      <c r="L136" s="38">
        <f t="shared" si="2"/>
        <v>0</v>
      </c>
      <c r="M136" s="37"/>
      <c r="N136" s="4" t="str">
        <f t="shared" si="3"/>
        <v>Prijs ontbreekt</v>
      </c>
    </row>
    <row r="137" spans="2:14" ht="28.5" customHeight="1">
      <c r="B137" s="18">
        <f>MATCH(C137,{"Koffie, thee en automateningrediënten";"Dranken &amp; Alcohol";"Brood &amp; banket";"Koek en zoetwaren";"Zuivel";"Kaas en eieren";"Groente, fruit, salades en versproducten";"Vlees, vis, gevogelte en vegetarisch/vegan";"Snacks, diepvries en maaltijdcomponenten";"Droge waren";"Kruidenierswaren, sauzen en smaakmakers";"Non-food cateringproducten"},0)</f>
        <v>8</v>
      </c>
      <c r="C137" s="4" t="s">
        <v>239</v>
      </c>
      <c r="D137" s="4" t="s">
        <v>190</v>
      </c>
      <c r="E137" s="31" t="s">
        <v>33</v>
      </c>
      <c r="F137" s="39">
        <v>1</v>
      </c>
      <c r="G137" s="31" t="s">
        <v>67</v>
      </c>
      <c r="H137" s="13">
        <v>18</v>
      </c>
      <c r="I137" s="36"/>
      <c r="J137" s="37"/>
      <c r="K137" s="37"/>
      <c r="L137" s="38">
        <f t="shared" si="2"/>
        <v>0</v>
      </c>
      <c r="M137" s="37"/>
      <c r="N137" s="4" t="str">
        <f t="shared" si="3"/>
        <v>Prijs ontbreekt</v>
      </c>
    </row>
    <row r="138" spans="2:14" ht="28.5" customHeight="1">
      <c r="B138" s="18">
        <f>MATCH(C138,{"Koffie, thee en automateningrediënten";"Dranken &amp; Alcohol";"Brood &amp; banket";"Koek en zoetwaren";"Zuivel";"Kaas en eieren";"Groente, fruit, salades en versproducten";"Vlees, vis, gevogelte en vegetarisch/vegan";"Snacks, diepvries en maaltijdcomponenten";"Droge waren";"Kruidenierswaren, sauzen en smaakmakers";"Non-food cateringproducten"},0)</f>
        <v>8</v>
      </c>
      <c r="C138" s="4" t="s">
        <v>239</v>
      </c>
      <c r="D138" s="4" t="s">
        <v>191</v>
      </c>
      <c r="E138" s="31" t="s">
        <v>319</v>
      </c>
      <c r="F138" s="39">
        <v>2</v>
      </c>
      <c r="G138" s="31" t="s">
        <v>21</v>
      </c>
      <c r="H138" s="13">
        <v>104</v>
      </c>
      <c r="I138" s="36"/>
      <c r="J138" s="37"/>
      <c r="K138" s="37"/>
      <c r="L138" s="38">
        <f t="shared" ref="L138:L201" si="4">IF(K138="",H138*I138,IF(OR(F138="",K138=""),"",H138*F138/K138*I138))</f>
        <v>0</v>
      </c>
      <c r="M138" s="37"/>
      <c r="N138" s="4" t="str">
        <f t="shared" ref="N138:N201" si="5">IF($I138="","Prijs ontbreekt",IF($I138&lt;=0,"Prijs moet &gt;0 zijn",""))</f>
        <v>Prijs ontbreekt</v>
      </c>
    </row>
    <row r="139" spans="2:14" ht="28.5" customHeight="1">
      <c r="B139" s="18">
        <f>MATCH(C139,{"Koffie, thee en automateningrediënten";"Dranken &amp; Alcohol";"Brood &amp; banket";"Koek en zoetwaren";"Zuivel";"Kaas en eieren";"Groente, fruit, salades en versproducten";"Vlees, vis, gevogelte en vegetarisch/vegan";"Snacks, diepvries en maaltijdcomponenten";"Droge waren";"Kruidenierswaren, sauzen en smaakmakers";"Non-food cateringproducten"},0)</f>
        <v>8</v>
      </c>
      <c r="C139" s="4" t="s">
        <v>239</v>
      </c>
      <c r="D139" s="4" t="s">
        <v>192</v>
      </c>
      <c r="E139" s="31" t="s">
        <v>67</v>
      </c>
      <c r="F139" s="39">
        <v>1</v>
      </c>
      <c r="G139" s="31" t="s">
        <v>67</v>
      </c>
      <c r="H139" s="13">
        <v>17.510000000000002</v>
      </c>
      <c r="I139" s="36"/>
      <c r="J139" s="37"/>
      <c r="K139" s="37"/>
      <c r="L139" s="38">
        <f t="shared" si="4"/>
        <v>0</v>
      </c>
      <c r="M139" s="37"/>
      <c r="N139" s="4" t="str">
        <f t="shared" si="5"/>
        <v>Prijs ontbreekt</v>
      </c>
    </row>
    <row r="140" spans="2:14" ht="28.5" customHeight="1">
      <c r="B140" s="18">
        <f>MATCH(C140,{"Koffie, thee en automateningrediënten";"Dranken &amp; Alcohol";"Brood &amp; banket";"Koek en zoetwaren";"Zuivel";"Kaas en eieren";"Groente, fruit, salades en versproducten";"Vlees, vis, gevogelte en vegetarisch/vegan";"Snacks, diepvries en maaltijdcomponenten";"Droge waren";"Kruidenierswaren, sauzen en smaakmakers";"Non-food cateringproducten"},0)</f>
        <v>8</v>
      </c>
      <c r="C140" s="4" t="s">
        <v>239</v>
      </c>
      <c r="D140" s="4" t="s">
        <v>193</v>
      </c>
      <c r="E140" s="31" t="s">
        <v>67</v>
      </c>
      <c r="F140" s="39">
        <v>1</v>
      </c>
      <c r="G140" s="31" t="s">
        <v>67</v>
      </c>
      <c r="H140" s="13">
        <v>9.4250000000000007</v>
      </c>
      <c r="I140" s="36"/>
      <c r="J140" s="37"/>
      <c r="K140" s="37"/>
      <c r="L140" s="38">
        <f t="shared" si="4"/>
        <v>0</v>
      </c>
      <c r="M140" s="37"/>
      <c r="N140" s="4" t="str">
        <f t="shared" si="5"/>
        <v>Prijs ontbreekt</v>
      </c>
    </row>
    <row r="141" spans="2:14" ht="28.5" customHeight="1">
      <c r="B141" s="18">
        <f>MATCH(C141,{"Koffie, thee en automateningrediënten";"Dranken &amp; Alcohol";"Brood &amp; banket";"Koek en zoetwaren";"Zuivel";"Kaas en eieren";"Groente, fruit, salades en versproducten";"Vlees, vis, gevogelte en vegetarisch/vegan";"Snacks, diepvries en maaltijdcomponenten";"Droge waren";"Kruidenierswaren, sauzen en smaakmakers";"Non-food cateringproducten"},0)</f>
        <v>8</v>
      </c>
      <c r="C141" s="4" t="s">
        <v>239</v>
      </c>
      <c r="D141" s="4" t="s">
        <v>96</v>
      </c>
      <c r="E141" s="31" t="s">
        <v>319</v>
      </c>
      <c r="F141" s="39">
        <v>15</v>
      </c>
      <c r="G141" s="31" t="s">
        <v>21</v>
      </c>
      <c r="H141" s="13">
        <v>20</v>
      </c>
      <c r="I141" s="36"/>
      <c r="J141" s="37"/>
      <c r="K141" s="37"/>
      <c r="L141" s="38">
        <f t="shared" si="4"/>
        <v>0</v>
      </c>
      <c r="M141" s="37"/>
      <c r="N141" s="4" t="str">
        <f t="shared" si="5"/>
        <v>Prijs ontbreekt</v>
      </c>
    </row>
    <row r="142" spans="2:14" ht="28.5" customHeight="1">
      <c r="B142" s="18">
        <f>MATCH(C142,{"Koffie, thee en automateningrediënten";"Dranken &amp; Alcohol";"Brood &amp; banket";"Koek en zoetwaren";"Zuivel";"Kaas en eieren";"Groente, fruit, salades en versproducten";"Vlees, vis, gevogelte en vegetarisch/vegan";"Snacks, diepvries en maaltijdcomponenten";"Droge waren";"Kruidenierswaren, sauzen en smaakmakers";"Non-food cateringproducten"},0)</f>
        <v>8</v>
      </c>
      <c r="C142" s="4" t="s">
        <v>239</v>
      </c>
      <c r="D142" s="4" t="s">
        <v>167</v>
      </c>
      <c r="E142" s="31" t="s">
        <v>33</v>
      </c>
      <c r="F142" s="39">
        <v>1</v>
      </c>
      <c r="G142" s="31" t="s">
        <v>67</v>
      </c>
      <c r="H142" s="13">
        <v>200</v>
      </c>
      <c r="I142" s="36"/>
      <c r="J142" s="37"/>
      <c r="K142" s="37"/>
      <c r="L142" s="38">
        <f t="shared" si="4"/>
        <v>0</v>
      </c>
      <c r="M142" s="37"/>
      <c r="N142" s="4" t="str">
        <f t="shared" si="5"/>
        <v>Prijs ontbreekt</v>
      </c>
    </row>
    <row r="143" spans="2:14" ht="28.5" customHeight="1">
      <c r="B143" s="18">
        <f>MATCH(C143,{"Koffie, thee en automateningrediënten";"Dranken &amp; Alcohol";"Brood &amp; banket";"Koek en zoetwaren";"Zuivel";"Kaas en eieren";"Groente, fruit, salades en versproducten";"Vlees, vis, gevogelte en vegetarisch/vegan";"Snacks, diepvries en maaltijdcomponenten";"Droge waren";"Kruidenierswaren, sauzen en smaakmakers";"Non-food cateringproducten"},0)</f>
        <v>8</v>
      </c>
      <c r="C143" s="4" t="s">
        <v>239</v>
      </c>
      <c r="D143" s="4" t="s">
        <v>185</v>
      </c>
      <c r="E143" s="31" t="s">
        <v>321</v>
      </c>
      <c r="F143" s="39">
        <v>1.7</v>
      </c>
      <c r="G143" s="31" t="s">
        <v>67</v>
      </c>
      <c r="H143" s="13">
        <v>10</v>
      </c>
      <c r="I143" s="36"/>
      <c r="J143" s="37"/>
      <c r="K143" s="37"/>
      <c r="L143" s="38">
        <f t="shared" si="4"/>
        <v>0</v>
      </c>
      <c r="M143" s="37"/>
      <c r="N143" s="4" t="str">
        <f t="shared" si="5"/>
        <v>Prijs ontbreekt</v>
      </c>
    </row>
    <row r="144" spans="2:14" ht="28.5" customHeight="1">
      <c r="B144" s="18">
        <f>MATCH(C144,{"Koffie, thee en automateningrediënten";"Dranken &amp; Alcohol";"Brood &amp; banket";"Koek en zoetwaren";"Zuivel";"Kaas en eieren";"Groente, fruit, salades en versproducten";"Vlees, vis, gevogelte en vegetarisch/vegan";"Snacks, diepvries en maaltijdcomponenten";"Droge waren";"Kruidenierswaren, sauzen en smaakmakers";"Non-food cateringproducten"},0)</f>
        <v>9</v>
      </c>
      <c r="C144" s="4" t="s">
        <v>245</v>
      </c>
      <c r="D144" s="4" t="s">
        <v>159</v>
      </c>
      <c r="E144" s="31" t="s">
        <v>319</v>
      </c>
      <c r="F144" s="39">
        <v>4</v>
      </c>
      <c r="G144" s="31" t="s">
        <v>21</v>
      </c>
      <c r="H144" s="13">
        <v>7</v>
      </c>
      <c r="I144" s="36"/>
      <c r="J144" s="37"/>
      <c r="K144" s="37"/>
      <c r="L144" s="38">
        <f t="shared" si="4"/>
        <v>0</v>
      </c>
      <c r="M144" s="37"/>
      <c r="N144" s="4" t="str">
        <f t="shared" si="5"/>
        <v>Prijs ontbreekt</v>
      </c>
    </row>
    <row r="145" spans="2:14" ht="28.5" customHeight="1">
      <c r="B145" s="18">
        <f>MATCH(C145,{"Koffie, thee en automateningrediënten";"Dranken &amp; Alcohol";"Brood &amp; banket";"Koek en zoetwaren";"Zuivel";"Kaas en eieren";"Groente, fruit, salades en versproducten";"Vlees, vis, gevogelte en vegetarisch/vegan";"Snacks, diepvries en maaltijdcomponenten";"Droge waren";"Kruidenierswaren, sauzen en smaakmakers";"Non-food cateringproducten"},0)</f>
        <v>9</v>
      </c>
      <c r="C145" s="4" t="s">
        <v>245</v>
      </c>
      <c r="D145" s="4" t="s">
        <v>161</v>
      </c>
      <c r="E145" s="31" t="s">
        <v>319</v>
      </c>
      <c r="F145" s="39">
        <v>20</v>
      </c>
      <c r="G145" s="31" t="s">
        <v>21</v>
      </c>
      <c r="H145" s="13">
        <v>170</v>
      </c>
      <c r="I145" s="36"/>
      <c r="J145" s="37"/>
      <c r="K145" s="37"/>
      <c r="L145" s="38">
        <f t="shared" si="4"/>
        <v>0</v>
      </c>
      <c r="M145" s="37"/>
      <c r="N145" s="4" t="str">
        <f t="shared" si="5"/>
        <v>Prijs ontbreekt</v>
      </c>
    </row>
    <row r="146" spans="2:14" ht="28.5" customHeight="1">
      <c r="B146" s="18">
        <f>MATCH(C146,{"Koffie, thee en automateningrediënten";"Dranken &amp; Alcohol";"Brood &amp; banket";"Koek en zoetwaren";"Zuivel";"Kaas en eieren";"Groente, fruit, salades en versproducten";"Vlees, vis, gevogelte en vegetarisch/vegan";"Snacks, diepvries en maaltijdcomponenten";"Droge waren";"Kruidenierswaren, sauzen en smaakmakers";"Non-food cateringproducten"},0)</f>
        <v>9</v>
      </c>
      <c r="C146" s="4" t="s">
        <v>245</v>
      </c>
      <c r="D146" s="4" t="s">
        <v>165</v>
      </c>
      <c r="E146" s="31" t="s">
        <v>319</v>
      </c>
      <c r="F146" s="39">
        <v>18</v>
      </c>
      <c r="G146" s="31" t="s">
        <v>21</v>
      </c>
      <c r="H146" s="13">
        <v>127</v>
      </c>
      <c r="I146" s="36"/>
      <c r="J146" s="37"/>
      <c r="K146" s="37"/>
      <c r="L146" s="38">
        <f t="shared" si="4"/>
        <v>0</v>
      </c>
      <c r="M146" s="37"/>
      <c r="N146" s="4" t="str">
        <f t="shared" si="5"/>
        <v>Prijs ontbreekt</v>
      </c>
    </row>
    <row r="147" spans="2:14" ht="28.5" customHeight="1">
      <c r="B147" s="18">
        <f>MATCH(C147,{"Koffie, thee en automateningrediënten";"Dranken &amp; Alcohol";"Brood &amp; banket";"Koek en zoetwaren";"Zuivel";"Kaas en eieren";"Groente, fruit, salades en versproducten";"Vlees, vis, gevogelte en vegetarisch/vegan";"Snacks, diepvries en maaltijdcomponenten";"Droge waren";"Kruidenierswaren, sauzen en smaakmakers";"Non-food cateringproducten"},0)</f>
        <v>9</v>
      </c>
      <c r="C147" s="4" t="s">
        <v>245</v>
      </c>
      <c r="D147" s="4" t="s">
        <v>63</v>
      </c>
      <c r="E147" s="31" t="s">
        <v>20</v>
      </c>
      <c r="F147" s="39">
        <v>2500</v>
      </c>
      <c r="G147" s="31" t="s">
        <v>22</v>
      </c>
      <c r="H147" s="13">
        <v>13</v>
      </c>
      <c r="I147" s="36"/>
      <c r="J147" s="37"/>
      <c r="K147" s="37"/>
      <c r="L147" s="38">
        <f t="shared" si="4"/>
        <v>0</v>
      </c>
      <c r="M147" s="37"/>
      <c r="N147" s="4" t="str">
        <f t="shared" si="5"/>
        <v>Prijs ontbreekt</v>
      </c>
    </row>
    <row r="148" spans="2:14" ht="28.5" customHeight="1">
      <c r="B148" s="18">
        <f>MATCH(C148,{"Koffie, thee en automateningrediënten";"Dranken &amp; Alcohol";"Brood &amp; banket";"Koek en zoetwaren";"Zuivel";"Kaas en eieren";"Groente, fruit, salades en versproducten";"Vlees, vis, gevogelte en vegetarisch/vegan";"Snacks, diepvries en maaltijdcomponenten";"Droge waren";"Kruidenierswaren, sauzen en smaakmakers";"Non-food cateringproducten"},0)</f>
        <v>9</v>
      </c>
      <c r="C148" s="4" t="s">
        <v>245</v>
      </c>
      <c r="D148" s="4" t="s">
        <v>168</v>
      </c>
      <c r="E148" s="31" t="s">
        <v>319</v>
      </c>
      <c r="F148" s="39">
        <v>20</v>
      </c>
      <c r="G148" s="31" t="s">
        <v>21</v>
      </c>
      <c r="H148" s="13">
        <v>59</v>
      </c>
      <c r="I148" s="36"/>
      <c r="J148" s="37"/>
      <c r="K148" s="37"/>
      <c r="L148" s="38">
        <f t="shared" si="4"/>
        <v>0</v>
      </c>
      <c r="M148" s="37"/>
      <c r="N148" s="4" t="str">
        <f t="shared" si="5"/>
        <v>Prijs ontbreekt</v>
      </c>
    </row>
    <row r="149" spans="2:14" ht="28.5" customHeight="1">
      <c r="B149" s="18">
        <f>MATCH(C149,{"Koffie, thee en automateningrediënten";"Dranken &amp; Alcohol";"Brood &amp; banket";"Koek en zoetwaren";"Zuivel";"Kaas en eieren";"Groente, fruit, salades en versproducten";"Vlees, vis, gevogelte en vegetarisch/vegan";"Snacks, diepvries en maaltijdcomponenten";"Droge waren";"Kruidenierswaren, sauzen en smaakmakers";"Non-food cateringproducten"},0)</f>
        <v>9</v>
      </c>
      <c r="C149" s="4" t="s">
        <v>245</v>
      </c>
      <c r="D149" s="4" t="s">
        <v>169</v>
      </c>
      <c r="E149" s="31" t="s">
        <v>319</v>
      </c>
      <c r="F149" s="39">
        <v>40</v>
      </c>
      <c r="G149" s="31" t="s">
        <v>21</v>
      </c>
      <c r="H149" s="13">
        <v>39</v>
      </c>
      <c r="I149" s="36"/>
      <c r="J149" s="37"/>
      <c r="K149" s="37"/>
      <c r="L149" s="38">
        <f t="shared" si="4"/>
        <v>0</v>
      </c>
      <c r="M149" s="37"/>
      <c r="N149" s="4" t="str">
        <f t="shared" si="5"/>
        <v>Prijs ontbreekt</v>
      </c>
    </row>
    <row r="150" spans="2:14" ht="28.5" customHeight="1">
      <c r="B150" s="18">
        <f>MATCH(C150,{"Koffie, thee en automateningrediënten";"Dranken &amp; Alcohol";"Brood &amp; banket";"Koek en zoetwaren";"Zuivel";"Kaas en eieren";"Groente, fruit, salades en versproducten";"Vlees, vis, gevogelte en vegetarisch/vegan";"Snacks, diepvries en maaltijdcomponenten";"Droge waren";"Kruidenierswaren, sauzen en smaakmakers";"Non-food cateringproducten"},0)</f>
        <v>9</v>
      </c>
      <c r="C150" s="4" t="s">
        <v>245</v>
      </c>
      <c r="D150" s="4" t="s">
        <v>117</v>
      </c>
      <c r="E150" s="31" t="s">
        <v>321</v>
      </c>
      <c r="F150" s="39">
        <v>20</v>
      </c>
      <c r="G150" s="31" t="s">
        <v>69</v>
      </c>
      <c r="H150" s="13">
        <v>23</v>
      </c>
      <c r="I150" s="36"/>
      <c r="J150" s="37"/>
      <c r="K150" s="37"/>
      <c r="L150" s="38">
        <f t="shared" si="4"/>
        <v>0</v>
      </c>
      <c r="M150" s="37"/>
      <c r="N150" s="4" t="str">
        <f t="shared" si="5"/>
        <v>Prijs ontbreekt</v>
      </c>
    </row>
    <row r="151" spans="2:14" ht="28.5" customHeight="1">
      <c r="B151" s="18">
        <f>MATCH(C151,{"Koffie, thee en automateningrediënten";"Dranken &amp; Alcohol";"Brood &amp; banket";"Koek en zoetwaren";"Zuivel";"Kaas en eieren";"Groente, fruit, salades en versproducten";"Vlees, vis, gevogelte en vegetarisch/vegan";"Snacks, diepvries en maaltijdcomponenten";"Droge waren";"Kruidenierswaren, sauzen en smaakmakers";"Non-food cateringproducten"},0)</f>
        <v>9</v>
      </c>
      <c r="C151" s="4" t="s">
        <v>245</v>
      </c>
      <c r="D151" s="4" t="s">
        <v>172</v>
      </c>
      <c r="E151" s="31" t="s">
        <v>33</v>
      </c>
      <c r="F151" s="39">
        <v>1380</v>
      </c>
      <c r="G151" s="31" t="s">
        <v>22</v>
      </c>
      <c r="H151" s="13">
        <v>5</v>
      </c>
      <c r="I151" s="36"/>
      <c r="J151" s="37"/>
      <c r="K151" s="37"/>
      <c r="L151" s="38">
        <f t="shared" si="4"/>
        <v>0</v>
      </c>
      <c r="M151" s="37"/>
      <c r="N151" s="4" t="str">
        <f t="shared" si="5"/>
        <v>Prijs ontbreekt</v>
      </c>
    </row>
    <row r="152" spans="2:14" ht="28.5" customHeight="1">
      <c r="B152" s="18">
        <f>MATCH(C152,{"Koffie, thee en automateningrediënten";"Dranken &amp; Alcohol";"Brood &amp; banket";"Koek en zoetwaren";"Zuivel";"Kaas en eieren";"Groente, fruit, salades en versproducten";"Vlees, vis, gevogelte en vegetarisch/vegan";"Snacks, diepvries en maaltijdcomponenten";"Droge waren";"Kruidenierswaren, sauzen en smaakmakers";"Non-food cateringproducten"},0)</f>
        <v>10</v>
      </c>
      <c r="C152" s="4" t="s">
        <v>256</v>
      </c>
      <c r="D152" s="4" t="s">
        <v>65</v>
      </c>
      <c r="E152" s="31" t="s">
        <v>321</v>
      </c>
      <c r="F152" s="39">
        <v>400</v>
      </c>
      <c r="G152" s="31" t="s">
        <v>22</v>
      </c>
      <c r="H152" s="13">
        <v>255</v>
      </c>
      <c r="I152" s="36"/>
      <c r="J152" s="37"/>
      <c r="K152" s="37"/>
      <c r="L152" s="38">
        <f t="shared" si="4"/>
        <v>0</v>
      </c>
      <c r="M152" s="37"/>
      <c r="N152" s="4" t="str">
        <f t="shared" si="5"/>
        <v>Prijs ontbreekt</v>
      </c>
    </row>
    <row r="153" spans="2:14" ht="28.5" customHeight="1">
      <c r="B153" s="18">
        <f>MATCH(C153,{"Koffie, thee en automateningrediënten";"Dranken &amp; Alcohol";"Brood &amp; banket";"Koek en zoetwaren";"Zuivel";"Kaas en eieren";"Groente, fruit, salades en versproducten";"Vlees, vis, gevogelte en vegetarisch/vegan";"Snacks, diepvries en maaltijdcomponenten";"Droge waren";"Kruidenierswaren, sauzen en smaakmakers";"Non-food cateringproducten"},0)</f>
        <v>10</v>
      </c>
      <c r="C153" s="4" t="s">
        <v>256</v>
      </c>
      <c r="D153" s="4" t="s">
        <v>56</v>
      </c>
      <c r="E153" s="31" t="s">
        <v>320</v>
      </c>
      <c r="F153" s="39">
        <v>12</v>
      </c>
      <c r="G153" s="31" t="s">
        <v>32</v>
      </c>
      <c r="H153" s="13">
        <v>8</v>
      </c>
      <c r="I153" s="36"/>
      <c r="J153" s="37"/>
      <c r="K153" s="37"/>
      <c r="L153" s="38">
        <f t="shared" si="4"/>
        <v>0</v>
      </c>
      <c r="M153" s="37"/>
      <c r="N153" s="4" t="str">
        <f t="shared" si="5"/>
        <v>Prijs ontbreekt</v>
      </c>
    </row>
    <row r="154" spans="2:14" ht="28.5" customHeight="1">
      <c r="B154" s="18">
        <f>MATCH(C154,{"Koffie, thee en automateningrediënten";"Dranken &amp; Alcohol";"Brood &amp; banket";"Koek en zoetwaren";"Zuivel";"Kaas en eieren";"Groente, fruit, salades en versproducten";"Vlees, vis, gevogelte en vegetarisch/vegan";"Snacks, diepvries en maaltijdcomponenten";"Droge waren";"Kruidenierswaren, sauzen en smaakmakers";"Non-food cateringproducten"},0)</f>
        <v>10</v>
      </c>
      <c r="C154" s="4" t="s">
        <v>256</v>
      </c>
      <c r="D154" s="4" t="s">
        <v>293</v>
      </c>
      <c r="E154" s="31" t="s">
        <v>20</v>
      </c>
      <c r="F154" s="39">
        <v>1000</v>
      </c>
      <c r="G154" s="31" t="s">
        <v>22</v>
      </c>
      <c r="H154" s="13">
        <v>109</v>
      </c>
      <c r="I154" s="36"/>
      <c r="J154" s="37"/>
      <c r="K154" s="37"/>
      <c r="L154" s="38">
        <f t="shared" si="4"/>
        <v>0</v>
      </c>
      <c r="M154" s="37"/>
      <c r="N154" s="4" t="str">
        <f t="shared" si="5"/>
        <v>Prijs ontbreekt</v>
      </c>
    </row>
    <row r="155" spans="2:14" ht="28.5" customHeight="1">
      <c r="B155" s="18">
        <f>MATCH(C155,{"Koffie, thee en automateningrediënten";"Dranken &amp; Alcohol";"Brood &amp; banket";"Koek en zoetwaren";"Zuivel";"Kaas en eieren";"Groente, fruit, salades en versproducten";"Vlees, vis, gevogelte en vegetarisch/vegan";"Snacks, diepvries en maaltijdcomponenten";"Droge waren";"Kruidenierswaren, sauzen en smaakmakers";"Non-food cateringproducten"},0)</f>
        <v>10</v>
      </c>
      <c r="C155" s="4" t="s">
        <v>256</v>
      </c>
      <c r="D155" s="4" t="s">
        <v>125</v>
      </c>
      <c r="E155" s="31" t="s">
        <v>319</v>
      </c>
      <c r="F155" s="39">
        <v>5</v>
      </c>
      <c r="G155" s="31" t="s">
        <v>67</v>
      </c>
      <c r="H155" s="13">
        <v>11</v>
      </c>
      <c r="I155" s="36"/>
      <c r="J155" s="37"/>
      <c r="K155" s="37"/>
      <c r="L155" s="38">
        <f t="shared" si="4"/>
        <v>0</v>
      </c>
      <c r="M155" s="37"/>
      <c r="N155" s="4" t="str">
        <f t="shared" si="5"/>
        <v>Prijs ontbreekt</v>
      </c>
    </row>
    <row r="156" spans="2:14" ht="28.5" customHeight="1">
      <c r="B156" s="18">
        <f>MATCH(C156,{"Koffie, thee en automateningrediënten";"Dranken &amp; Alcohol";"Brood &amp; banket";"Koek en zoetwaren";"Zuivel";"Kaas en eieren";"Groente, fruit, salades en versproducten";"Vlees, vis, gevogelte en vegetarisch/vegan";"Snacks, diepvries en maaltijdcomponenten";"Droge waren";"Kruidenierswaren, sauzen en smaakmakers";"Non-food cateringproducten"},0)</f>
        <v>10</v>
      </c>
      <c r="C156" s="4" t="s">
        <v>256</v>
      </c>
      <c r="D156" s="4" t="s">
        <v>128</v>
      </c>
      <c r="E156" s="31" t="s">
        <v>20</v>
      </c>
      <c r="F156" s="39">
        <v>270</v>
      </c>
      <c r="G156" s="31" t="s">
        <v>22</v>
      </c>
      <c r="H156" s="13">
        <v>56</v>
      </c>
      <c r="I156" s="36"/>
      <c r="J156" s="37"/>
      <c r="K156" s="37"/>
      <c r="L156" s="38">
        <f t="shared" si="4"/>
        <v>0</v>
      </c>
      <c r="M156" s="37"/>
      <c r="N156" s="4" t="str">
        <f t="shared" si="5"/>
        <v>Prijs ontbreekt</v>
      </c>
    </row>
    <row r="157" spans="2:14" ht="28.5" customHeight="1">
      <c r="B157" s="18">
        <f>MATCH(C157,{"Koffie, thee en automateningrediënten";"Dranken &amp; Alcohol";"Brood &amp; banket";"Koek en zoetwaren";"Zuivel";"Kaas en eieren";"Groente, fruit, salades en versproducten";"Vlees, vis, gevogelte en vegetarisch/vegan";"Snacks, diepvries en maaltijdcomponenten";"Droge waren";"Kruidenierswaren, sauzen en smaakmakers";"Non-food cateringproducten"},0)</f>
        <v>10</v>
      </c>
      <c r="C157" s="4" t="s">
        <v>256</v>
      </c>
      <c r="D157" s="4" t="s">
        <v>174</v>
      </c>
      <c r="E157" s="31" t="s">
        <v>20</v>
      </c>
      <c r="F157" s="39">
        <v>20</v>
      </c>
      <c r="G157" s="31" t="s">
        <v>67</v>
      </c>
      <c r="H157" s="13">
        <v>11</v>
      </c>
      <c r="I157" s="36"/>
      <c r="J157" s="37"/>
      <c r="K157" s="37"/>
      <c r="L157" s="38">
        <f t="shared" si="4"/>
        <v>0</v>
      </c>
      <c r="M157" s="37"/>
      <c r="N157" s="4" t="str">
        <f t="shared" si="5"/>
        <v>Prijs ontbreekt</v>
      </c>
    </row>
    <row r="158" spans="2:14" ht="28.5" customHeight="1">
      <c r="B158" s="18">
        <f>MATCH(C158,{"Koffie, thee en automateningrediënten";"Dranken &amp; Alcohol";"Brood &amp; banket";"Koek en zoetwaren";"Zuivel";"Kaas en eieren";"Groente, fruit, salades en versproducten";"Vlees, vis, gevogelte en vegetarisch/vegan";"Snacks, diepvries en maaltijdcomponenten";"Droge waren";"Kruidenierswaren, sauzen en smaakmakers";"Non-food cateringproducten"},0)</f>
        <v>10</v>
      </c>
      <c r="C158" s="4" t="s">
        <v>256</v>
      </c>
      <c r="D158" s="4" t="s">
        <v>142</v>
      </c>
      <c r="E158" s="31" t="s">
        <v>319</v>
      </c>
      <c r="F158" s="39">
        <v>6</v>
      </c>
      <c r="G158" s="31" t="s">
        <v>32</v>
      </c>
      <c r="H158" s="13">
        <v>6</v>
      </c>
      <c r="I158" s="36"/>
      <c r="J158" s="37"/>
      <c r="K158" s="37"/>
      <c r="L158" s="38">
        <f t="shared" si="4"/>
        <v>0</v>
      </c>
      <c r="M158" s="37"/>
      <c r="N158" s="4" t="str">
        <f t="shared" si="5"/>
        <v>Prijs ontbreekt</v>
      </c>
    </row>
    <row r="159" spans="2:14" ht="28.5" customHeight="1">
      <c r="B159" s="18">
        <f>MATCH(C159,{"Koffie, thee en automateningrediënten";"Dranken &amp; Alcohol";"Brood &amp; banket";"Koek en zoetwaren";"Zuivel";"Kaas en eieren";"Groente, fruit, salades en versproducten";"Vlees, vis, gevogelte en vegetarisch/vegan";"Snacks, diepvries en maaltijdcomponenten";"Droge waren";"Kruidenierswaren, sauzen en smaakmakers";"Non-food cateringproducten"},0)</f>
        <v>10</v>
      </c>
      <c r="C159" s="4" t="s">
        <v>256</v>
      </c>
      <c r="D159" s="4" t="s">
        <v>112</v>
      </c>
      <c r="E159" s="31" t="s">
        <v>321</v>
      </c>
      <c r="F159" s="39">
        <v>400</v>
      </c>
      <c r="G159" s="31" t="s">
        <v>22</v>
      </c>
      <c r="H159" s="13">
        <v>79</v>
      </c>
      <c r="I159" s="36"/>
      <c r="J159" s="37"/>
      <c r="K159" s="37"/>
      <c r="L159" s="38">
        <f t="shared" si="4"/>
        <v>0</v>
      </c>
      <c r="M159" s="37"/>
      <c r="N159" s="4" t="str">
        <f t="shared" si="5"/>
        <v>Prijs ontbreekt</v>
      </c>
    </row>
    <row r="160" spans="2:14" ht="28.5" customHeight="1">
      <c r="B160" s="18">
        <f>MATCH(C160,{"Koffie, thee en automateningrediënten";"Dranken &amp; Alcohol";"Brood &amp; banket";"Koek en zoetwaren";"Zuivel";"Kaas en eieren";"Groente, fruit, salades en versproducten";"Vlees, vis, gevogelte en vegetarisch/vegan";"Snacks, diepvries en maaltijdcomponenten";"Droge waren";"Kruidenierswaren, sauzen en smaakmakers";"Non-food cateringproducten"},0)</f>
        <v>10</v>
      </c>
      <c r="C160" s="4" t="s">
        <v>256</v>
      </c>
      <c r="D160" s="4" t="s">
        <v>122</v>
      </c>
      <c r="E160" s="31" t="s">
        <v>319</v>
      </c>
      <c r="F160" s="39">
        <v>3</v>
      </c>
      <c r="G160" s="31" t="s">
        <v>67</v>
      </c>
      <c r="H160" s="13">
        <v>4</v>
      </c>
      <c r="I160" s="36"/>
      <c r="J160" s="37"/>
      <c r="K160" s="37"/>
      <c r="L160" s="38">
        <f t="shared" si="4"/>
        <v>0</v>
      </c>
      <c r="M160" s="37"/>
      <c r="N160" s="4" t="str">
        <f t="shared" si="5"/>
        <v>Prijs ontbreekt</v>
      </c>
    </row>
    <row r="161" spans="2:14" ht="28.5" customHeight="1">
      <c r="B161" s="18">
        <f>MATCH(C161,{"Koffie, thee en automateningrediënten";"Dranken &amp; Alcohol";"Brood &amp; banket";"Koek en zoetwaren";"Zuivel";"Kaas en eieren";"Groente, fruit, salades en versproducten";"Vlees, vis, gevogelte en vegetarisch/vegan";"Snacks, diepvries en maaltijdcomponenten";"Droge waren";"Kruidenierswaren, sauzen en smaakmakers";"Non-food cateringproducten"},0)</f>
        <v>10</v>
      </c>
      <c r="C161" s="4" t="s">
        <v>256</v>
      </c>
      <c r="D161" s="4" t="s">
        <v>132</v>
      </c>
      <c r="E161" s="31" t="s">
        <v>20</v>
      </c>
      <c r="F161" s="39">
        <v>1000</v>
      </c>
      <c r="G161" s="31" t="s">
        <v>22</v>
      </c>
      <c r="H161" s="13">
        <v>32</v>
      </c>
      <c r="I161" s="36"/>
      <c r="J161" s="37"/>
      <c r="K161" s="37"/>
      <c r="L161" s="38">
        <f t="shared" si="4"/>
        <v>0</v>
      </c>
      <c r="M161" s="37"/>
      <c r="N161" s="4" t="str">
        <f t="shared" si="5"/>
        <v>Prijs ontbreekt</v>
      </c>
    </row>
    <row r="162" spans="2:14" ht="28.5" customHeight="1">
      <c r="B162" s="18">
        <f>MATCH(C162,{"Koffie, thee en automateningrediënten";"Dranken &amp; Alcohol";"Brood &amp; banket";"Koek en zoetwaren";"Zuivel";"Kaas en eieren";"Groente, fruit, salades en versproducten";"Vlees, vis, gevogelte en vegetarisch/vegan";"Snacks, diepvries en maaltijdcomponenten";"Droge waren";"Kruidenierswaren, sauzen en smaakmakers";"Non-food cateringproducten"},0)</f>
        <v>10</v>
      </c>
      <c r="C162" s="4" t="s">
        <v>256</v>
      </c>
      <c r="D162" s="4" t="s">
        <v>130</v>
      </c>
      <c r="E162" s="31" t="s">
        <v>20</v>
      </c>
      <c r="F162" s="39">
        <v>500</v>
      </c>
      <c r="G162" s="31" t="s">
        <v>22</v>
      </c>
      <c r="H162" s="13">
        <v>19</v>
      </c>
      <c r="I162" s="36"/>
      <c r="J162" s="37"/>
      <c r="K162" s="37"/>
      <c r="L162" s="38">
        <f t="shared" si="4"/>
        <v>0</v>
      </c>
      <c r="M162" s="37"/>
      <c r="N162" s="4" t="str">
        <f t="shared" si="5"/>
        <v>Prijs ontbreekt</v>
      </c>
    </row>
    <row r="163" spans="2:14" ht="28.5" customHeight="1">
      <c r="B163" s="18">
        <f>MATCH(C163,{"Koffie, thee en automateningrediënten";"Dranken &amp; Alcohol";"Brood &amp; banket";"Koek en zoetwaren";"Zuivel";"Kaas en eieren";"Groente, fruit, salades en versproducten";"Vlees, vis, gevogelte en vegetarisch/vegan";"Snacks, diepvries en maaltijdcomponenten";"Droge waren";"Kruidenierswaren, sauzen en smaakmakers";"Non-food cateringproducten"},0)</f>
        <v>10</v>
      </c>
      <c r="C163" s="4" t="s">
        <v>256</v>
      </c>
      <c r="D163" s="4" t="s">
        <v>292</v>
      </c>
      <c r="E163" s="31" t="s">
        <v>20</v>
      </c>
      <c r="F163" s="39">
        <v>500</v>
      </c>
      <c r="G163" s="31" t="s">
        <v>22</v>
      </c>
      <c r="H163" s="13">
        <v>164</v>
      </c>
      <c r="I163" s="36"/>
      <c r="J163" s="37"/>
      <c r="K163" s="37"/>
      <c r="L163" s="38">
        <f t="shared" si="4"/>
        <v>0</v>
      </c>
      <c r="M163" s="37"/>
      <c r="N163" s="4" t="str">
        <f t="shared" si="5"/>
        <v>Prijs ontbreekt</v>
      </c>
    </row>
    <row r="164" spans="2:14" ht="28.5" customHeight="1">
      <c r="B164" s="18">
        <f>MATCH(C164,{"Koffie, thee en automateningrediënten";"Dranken &amp; Alcohol";"Brood &amp; banket";"Koek en zoetwaren";"Zuivel";"Kaas en eieren";"Groente, fruit, salades en versproducten";"Vlees, vis, gevogelte en vegetarisch/vegan";"Snacks, diepvries en maaltijdcomponenten";"Droge waren";"Kruidenierswaren, sauzen en smaakmakers";"Non-food cateringproducten"},0)</f>
        <v>10</v>
      </c>
      <c r="C164" s="4" t="s">
        <v>256</v>
      </c>
      <c r="D164" s="4" t="s">
        <v>119</v>
      </c>
      <c r="E164" s="31" t="s">
        <v>20</v>
      </c>
      <c r="F164" s="39">
        <v>10</v>
      </c>
      <c r="G164" s="31" t="s">
        <v>67</v>
      </c>
      <c r="H164" s="13">
        <v>8</v>
      </c>
      <c r="I164" s="36"/>
      <c r="J164" s="37"/>
      <c r="K164" s="37"/>
      <c r="L164" s="38">
        <f t="shared" si="4"/>
        <v>0</v>
      </c>
      <c r="M164" s="37"/>
      <c r="N164" s="4" t="str">
        <f t="shared" si="5"/>
        <v>Prijs ontbreekt</v>
      </c>
    </row>
    <row r="165" spans="2:14" ht="28.5" customHeight="1">
      <c r="B165" s="18">
        <f>MATCH(C165,{"Koffie, thee en automateningrediënten";"Dranken &amp; Alcohol";"Brood &amp; banket";"Koek en zoetwaren";"Zuivel";"Kaas en eieren";"Groente, fruit, salades en versproducten";"Vlees, vis, gevogelte en vegetarisch/vegan";"Snacks, diepvries en maaltijdcomponenten";"Droge waren";"Kruidenierswaren, sauzen en smaakmakers";"Non-food cateringproducten"},0)</f>
        <v>10</v>
      </c>
      <c r="C165" s="4" t="s">
        <v>256</v>
      </c>
      <c r="D165" s="4" t="s">
        <v>173</v>
      </c>
      <c r="E165" s="31" t="s">
        <v>322</v>
      </c>
      <c r="F165" s="39">
        <v>1</v>
      </c>
      <c r="G165" s="31" t="s">
        <v>21</v>
      </c>
      <c r="H165" s="13">
        <v>29</v>
      </c>
      <c r="I165" s="36"/>
      <c r="J165" s="37"/>
      <c r="K165" s="37"/>
      <c r="L165" s="38">
        <f t="shared" si="4"/>
        <v>0</v>
      </c>
      <c r="M165" s="37"/>
      <c r="N165" s="4" t="str">
        <f t="shared" si="5"/>
        <v>Prijs ontbreekt</v>
      </c>
    </row>
    <row r="166" spans="2:14" ht="28.5" customHeight="1">
      <c r="B166" s="18">
        <f>MATCH(C166,{"Koffie, thee en automateningrediënten";"Dranken &amp; Alcohol";"Brood &amp; banket";"Koek en zoetwaren";"Zuivel";"Kaas en eieren";"Groente, fruit, salades en versproducten";"Vlees, vis, gevogelte en vegetarisch/vegan";"Snacks, diepvries en maaltijdcomponenten";"Droge waren";"Kruidenierswaren, sauzen en smaakmakers";"Non-food cateringproducten"},0)</f>
        <v>10</v>
      </c>
      <c r="C166" s="4" t="s">
        <v>256</v>
      </c>
      <c r="D166" s="4" t="s">
        <v>108</v>
      </c>
      <c r="E166" s="31" t="s">
        <v>33</v>
      </c>
      <c r="F166" s="39">
        <v>300</v>
      </c>
      <c r="G166" s="31" t="s">
        <v>22</v>
      </c>
      <c r="H166" s="13">
        <v>3</v>
      </c>
      <c r="I166" s="36"/>
      <c r="J166" s="37"/>
      <c r="K166" s="37"/>
      <c r="L166" s="38">
        <f t="shared" si="4"/>
        <v>0</v>
      </c>
      <c r="M166" s="37"/>
      <c r="N166" s="4" t="str">
        <f t="shared" si="5"/>
        <v>Prijs ontbreekt</v>
      </c>
    </row>
    <row r="167" spans="2:14" ht="28.5" customHeight="1">
      <c r="B167" s="18">
        <f>MATCH(C167,{"Koffie, thee en automateningrediënten";"Dranken &amp; Alcohol";"Brood &amp; banket";"Koek en zoetwaren";"Zuivel";"Kaas en eieren";"Groente, fruit, salades en versproducten";"Vlees, vis, gevogelte en vegetarisch/vegan";"Snacks, diepvries en maaltijdcomponenten";"Droge waren";"Kruidenierswaren, sauzen en smaakmakers";"Non-food cateringproducten"},0)</f>
        <v>10</v>
      </c>
      <c r="C167" s="4" t="s">
        <v>256</v>
      </c>
      <c r="D167" s="4" t="s">
        <v>127</v>
      </c>
      <c r="E167" s="31" t="s">
        <v>321</v>
      </c>
      <c r="F167" s="39">
        <v>2900</v>
      </c>
      <c r="G167" s="31" t="s">
        <v>22</v>
      </c>
      <c r="H167" s="13">
        <v>13</v>
      </c>
      <c r="I167" s="36"/>
      <c r="J167" s="37"/>
      <c r="K167" s="37"/>
      <c r="L167" s="38">
        <f t="shared" si="4"/>
        <v>0</v>
      </c>
      <c r="M167" s="37"/>
      <c r="N167" s="4" t="str">
        <f t="shared" si="5"/>
        <v>Prijs ontbreekt</v>
      </c>
    </row>
    <row r="168" spans="2:14" ht="28.5" customHeight="1">
      <c r="B168" s="18">
        <f>MATCH(C168,{"Koffie, thee en automateningrediënten";"Dranken &amp; Alcohol";"Brood &amp; banket";"Koek en zoetwaren";"Zuivel";"Kaas en eieren";"Groente, fruit, salades en versproducten";"Vlees, vis, gevogelte en vegetarisch/vegan";"Snacks, diepvries en maaltijdcomponenten";"Droge waren";"Kruidenierswaren, sauzen en smaakmakers";"Non-food cateringproducten"},0)</f>
        <v>10</v>
      </c>
      <c r="C168" s="4" t="s">
        <v>256</v>
      </c>
      <c r="D168" s="4" t="s">
        <v>152</v>
      </c>
      <c r="E168" s="31" t="s">
        <v>33</v>
      </c>
      <c r="F168" s="39">
        <v>520</v>
      </c>
      <c r="G168" s="31" t="s">
        <v>22</v>
      </c>
      <c r="H168" s="13">
        <v>3</v>
      </c>
      <c r="I168" s="36"/>
      <c r="J168" s="37"/>
      <c r="K168" s="37"/>
      <c r="L168" s="38">
        <f t="shared" si="4"/>
        <v>0</v>
      </c>
      <c r="M168" s="37"/>
      <c r="N168" s="4" t="str">
        <f t="shared" si="5"/>
        <v>Prijs ontbreekt</v>
      </c>
    </row>
    <row r="169" spans="2:14" ht="28.5" customHeight="1">
      <c r="B169" s="18">
        <f>MATCH(C169,{"Koffie, thee en automateningrediënten";"Dranken &amp; Alcohol";"Brood &amp; banket";"Koek en zoetwaren";"Zuivel";"Kaas en eieren";"Groente, fruit, salades en versproducten";"Vlees, vis, gevogelte en vegetarisch/vegan";"Snacks, diepvries en maaltijdcomponenten";"Droge waren";"Kruidenierswaren, sauzen en smaakmakers";"Non-food cateringproducten"},0)</f>
        <v>11</v>
      </c>
      <c r="C169" s="4" t="s">
        <v>258</v>
      </c>
      <c r="D169" s="4" t="s">
        <v>114</v>
      </c>
      <c r="E169" s="31" t="s">
        <v>33</v>
      </c>
      <c r="F169" s="39">
        <v>500</v>
      </c>
      <c r="G169" s="31" t="s">
        <v>22</v>
      </c>
      <c r="H169" s="13">
        <v>33</v>
      </c>
      <c r="I169" s="36"/>
      <c r="J169" s="37"/>
      <c r="K169" s="37"/>
      <c r="L169" s="38">
        <f t="shared" si="4"/>
        <v>0</v>
      </c>
      <c r="M169" s="37"/>
      <c r="N169" s="4" t="str">
        <f t="shared" si="5"/>
        <v>Prijs ontbreekt</v>
      </c>
    </row>
    <row r="170" spans="2:14" ht="28.5" customHeight="1">
      <c r="B170" s="18">
        <f>MATCH(C170,{"Koffie, thee en automateningrediënten";"Dranken &amp; Alcohol";"Brood &amp; banket";"Koek en zoetwaren";"Zuivel";"Kaas en eieren";"Groente, fruit, salades en versproducten";"Vlees, vis, gevogelte en vegetarisch/vegan";"Snacks, diepvries en maaltijdcomponenten";"Droge waren";"Kruidenierswaren, sauzen en smaakmakers";"Non-food cateringproducten"},0)</f>
        <v>11</v>
      </c>
      <c r="C170" s="4" t="s">
        <v>258</v>
      </c>
      <c r="D170" s="4" t="s">
        <v>115</v>
      </c>
      <c r="E170" s="31" t="s">
        <v>33</v>
      </c>
      <c r="F170" s="39">
        <v>900</v>
      </c>
      <c r="G170" s="31" t="s">
        <v>22</v>
      </c>
      <c r="H170" s="13">
        <v>10</v>
      </c>
      <c r="I170" s="36"/>
      <c r="J170" s="37"/>
      <c r="K170" s="37"/>
      <c r="L170" s="38">
        <f t="shared" si="4"/>
        <v>0</v>
      </c>
      <c r="M170" s="37"/>
      <c r="N170" s="4" t="str">
        <f t="shared" si="5"/>
        <v>Prijs ontbreekt</v>
      </c>
    </row>
    <row r="171" spans="2:14" ht="28.5" customHeight="1">
      <c r="B171" s="18">
        <f>MATCH(C171,{"Koffie, thee en automateningrediënten";"Dranken &amp; Alcohol";"Brood &amp; banket";"Koek en zoetwaren";"Zuivel";"Kaas en eieren";"Groente, fruit, salades en versproducten";"Vlees, vis, gevogelte en vegetarisch/vegan";"Snacks, diepvries en maaltijdcomponenten";"Droge waren";"Kruidenierswaren, sauzen en smaakmakers";"Non-food cateringproducten"},0)</f>
        <v>11</v>
      </c>
      <c r="C171" s="4" t="s">
        <v>258</v>
      </c>
      <c r="D171" s="4" t="s">
        <v>133</v>
      </c>
      <c r="E171" s="31" t="s">
        <v>322</v>
      </c>
      <c r="F171" s="39">
        <v>800</v>
      </c>
      <c r="G171" s="31" t="s">
        <v>39</v>
      </c>
      <c r="H171" s="13">
        <v>10</v>
      </c>
      <c r="I171" s="36"/>
      <c r="J171" s="37"/>
      <c r="K171" s="37"/>
      <c r="L171" s="38">
        <f t="shared" si="4"/>
        <v>0</v>
      </c>
      <c r="M171" s="37"/>
      <c r="N171" s="4" t="str">
        <f t="shared" si="5"/>
        <v>Prijs ontbreekt</v>
      </c>
    </row>
    <row r="172" spans="2:14" ht="28.5" customHeight="1">
      <c r="B172" s="18">
        <f>MATCH(C172,{"Koffie, thee en automateningrediënten";"Dranken &amp; Alcohol";"Brood &amp; banket";"Koek en zoetwaren";"Zuivel";"Kaas en eieren";"Groente, fruit, salades en versproducten";"Vlees, vis, gevogelte en vegetarisch/vegan";"Snacks, diepvries en maaltijdcomponenten";"Droge waren";"Kruidenierswaren, sauzen en smaakmakers";"Non-food cateringproducten"},0)</f>
        <v>11</v>
      </c>
      <c r="C172" s="4" t="s">
        <v>258</v>
      </c>
      <c r="D172" s="4" t="s">
        <v>134</v>
      </c>
      <c r="E172" s="31" t="s">
        <v>33</v>
      </c>
      <c r="F172" s="39">
        <v>400</v>
      </c>
      <c r="G172" s="31" t="s">
        <v>22</v>
      </c>
      <c r="H172" s="13">
        <v>17</v>
      </c>
      <c r="I172" s="36"/>
      <c r="J172" s="37"/>
      <c r="K172" s="37"/>
      <c r="L172" s="38">
        <f t="shared" si="4"/>
        <v>0</v>
      </c>
      <c r="M172" s="37"/>
      <c r="N172" s="4" t="str">
        <f t="shared" si="5"/>
        <v>Prijs ontbreekt</v>
      </c>
    </row>
    <row r="173" spans="2:14" ht="28.5" customHeight="1">
      <c r="B173" s="18">
        <f>MATCH(C173,{"Koffie, thee en automateningrediënten";"Dranken &amp; Alcohol";"Brood &amp; banket";"Koek en zoetwaren";"Zuivel";"Kaas en eieren";"Groente, fruit, salades en versproducten";"Vlees, vis, gevogelte en vegetarisch/vegan";"Snacks, diepvries en maaltijdcomponenten";"Droge waren";"Kruidenierswaren, sauzen en smaakmakers";"Non-food cateringproducten"},0)</f>
        <v>11</v>
      </c>
      <c r="C173" s="4" t="s">
        <v>258</v>
      </c>
      <c r="D173" s="4" t="s">
        <v>205</v>
      </c>
      <c r="E173" s="31" t="s">
        <v>324</v>
      </c>
      <c r="F173" s="39">
        <v>1</v>
      </c>
      <c r="G173" s="31" t="s">
        <v>69</v>
      </c>
      <c r="H173" s="13">
        <v>18</v>
      </c>
      <c r="I173" s="36"/>
      <c r="J173" s="37"/>
      <c r="K173" s="37"/>
      <c r="L173" s="38">
        <f t="shared" si="4"/>
        <v>0</v>
      </c>
      <c r="M173" s="37"/>
      <c r="N173" s="4" t="str">
        <f t="shared" si="5"/>
        <v>Prijs ontbreekt</v>
      </c>
    </row>
    <row r="174" spans="2:14" ht="28.5" customHeight="1">
      <c r="B174" s="18">
        <f>MATCH(C174,{"Koffie, thee en automateningrediënten";"Dranken &amp; Alcohol";"Brood &amp; banket";"Koek en zoetwaren";"Zuivel";"Kaas en eieren";"Groente, fruit, salades en versproducten";"Vlees, vis, gevogelte en vegetarisch/vegan";"Snacks, diepvries en maaltijdcomponenten";"Droge waren";"Kruidenierswaren, sauzen en smaakmakers";"Non-food cateringproducten"},0)</f>
        <v>11</v>
      </c>
      <c r="C174" s="4" t="s">
        <v>258</v>
      </c>
      <c r="D174" s="4" t="s">
        <v>110</v>
      </c>
      <c r="E174" s="31" t="s">
        <v>20</v>
      </c>
      <c r="F174" s="39">
        <v>1000</v>
      </c>
      <c r="G174" s="31" t="s">
        <v>22</v>
      </c>
      <c r="H174" s="13">
        <v>11</v>
      </c>
      <c r="I174" s="36"/>
      <c r="J174" s="37"/>
      <c r="K174" s="37"/>
      <c r="L174" s="38">
        <f t="shared" si="4"/>
        <v>0</v>
      </c>
      <c r="M174" s="37"/>
      <c r="N174" s="4" t="str">
        <f t="shared" si="5"/>
        <v>Prijs ontbreekt</v>
      </c>
    </row>
    <row r="175" spans="2:14" ht="28.5" customHeight="1">
      <c r="B175" s="18">
        <f>MATCH(C175,{"Koffie, thee en automateningrediënten";"Dranken &amp; Alcohol";"Brood &amp; banket";"Koek en zoetwaren";"Zuivel";"Kaas en eieren";"Groente, fruit, salades en versproducten";"Vlees, vis, gevogelte en vegetarisch/vegan";"Snacks, diepvries en maaltijdcomponenten";"Droge waren";"Kruidenierswaren, sauzen en smaakmakers";"Non-food cateringproducten"},0)</f>
        <v>11</v>
      </c>
      <c r="C175" s="4" t="s">
        <v>258</v>
      </c>
      <c r="D175" s="4" t="s">
        <v>200</v>
      </c>
      <c r="E175" s="31" t="s">
        <v>321</v>
      </c>
      <c r="F175" s="39">
        <v>2900</v>
      </c>
      <c r="G175" s="31" t="s">
        <v>39</v>
      </c>
      <c r="H175" s="13">
        <v>56</v>
      </c>
      <c r="I175" s="36"/>
      <c r="J175" s="37"/>
      <c r="K175" s="37"/>
      <c r="L175" s="38">
        <f t="shared" si="4"/>
        <v>0</v>
      </c>
      <c r="M175" s="37"/>
      <c r="N175" s="4" t="str">
        <f t="shared" si="5"/>
        <v>Prijs ontbreekt</v>
      </c>
    </row>
    <row r="176" spans="2:14" ht="28.5" customHeight="1">
      <c r="B176" s="18">
        <f>MATCH(C176,{"Koffie, thee en automateningrediënten";"Dranken &amp; Alcohol";"Brood &amp; banket";"Koek en zoetwaren";"Zuivel";"Kaas en eieren";"Groente, fruit, salades en versproducten";"Vlees, vis, gevogelte en vegetarisch/vegan";"Snacks, diepvries en maaltijdcomponenten";"Droge waren";"Kruidenierswaren, sauzen en smaakmakers";"Non-food cateringproducten"},0)</f>
        <v>11</v>
      </c>
      <c r="C176" s="4" t="s">
        <v>258</v>
      </c>
      <c r="D176" s="4" t="s">
        <v>113</v>
      </c>
      <c r="E176" s="31" t="s">
        <v>20</v>
      </c>
      <c r="F176" s="39">
        <v>950</v>
      </c>
      <c r="G176" s="31" t="s">
        <v>22</v>
      </c>
      <c r="H176" s="13">
        <v>19</v>
      </c>
      <c r="I176" s="36"/>
      <c r="J176" s="37"/>
      <c r="K176" s="37"/>
      <c r="L176" s="38">
        <f t="shared" si="4"/>
        <v>0</v>
      </c>
      <c r="M176" s="37"/>
      <c r="N176" s="4" t="str">
        <f t="shared" si="5"/>
        <v>Prijs ontbreekt</v>
      </c>
    </row>
    <row r="177" spans="2:14" ht="28.5" customHeight="1">
      <c r="B177" s="18">
        <f>MATCH(C177,{"Koffie, thee en automateningrediënten";"Dranken &amp; Alcohol";"Brood &amp; banket";"Koek en zoetwaren";"Zuivel";"Kaas en eieren";"Groente, fruit, salades en versproducten";"Vlees, vis, gevogelte en vegetarisch/vegan";"Snacks, diepvries en maaltijdcomponenten";"Droge waren";"Kruidenierswaren, sauzen en smaakmakers";"Non-food cateringproducten"},0)</f>
        <v>11</v>
      </c>
      <c r="C177" s="4" t="s">
        <v>258</v>
      </c>
      <c r="D177" s="4" t="s">
        <v>46</v>
      </c>
      <c r="E177" s="31" t="s">
        <v>322</v>
      </c>
      <c r="F177" s="39">
        <v>1</v>
      </c>
      <c r="G177" s="31" t="s">
        <v>21</v>
      </c>
      <c r="H177" s="13">
        <v>21</v>
      </c>
      <c r="I177" s="36"/>
      <c r="J177" s="37"/>
      <c r="K177" s="37"/>
      <c r="L177" s="38">
        <f t="shared" si="4"/>
        <v>0</v>
      </c>
      <c r="M177" s="37"/>
      <c r="N177" s="4" t="str">
        <f t="shared" si="5"/>
        <v>Prijs ontbreekt</v>
      </c>
    </row>
    <row r="178" spans="2:14" ht="28.5" customHeight="1">
      <c r="B178" s="18">
        <f>MATCH(C178,{"Koffie, thee en automateningrediënten";"Dranken &amp; Alcohol";"Brood &amp; banket";"Koek en zoetwaren";"Zuivel";"Kaas en eieren";"Groente, fruit, salades en versproducten";"Vlees, vis, gevogelte en vegetarisch/vegan";"Snacks, diepvries en maaltijdcomponenten";"Droge waren";"Kruidenierswaren, sauzen en smaakmakers";"Non-food cateringproducten"},0)</f>
        <v>11</v>
      </c>
      <c r="C178" s="4" t="s">
        <v>258</v>
      </c>
      <c r="D178" s="14" t="s">
        <v>66</v>
      </c>
      <c r="E178" s="31" t="s">
        <v>67</v>
      </c>
      <c r="F178" s="39">
        <v>10</v>
      </c>
      <c r="G178" s="31" t="s">
        <v>67</v>
      </c>
      <c r="H178" s="13">
        <v>14</v>
      </c>
      <c r="I178" s="36"/>
      <c r="J178" s="37"/>
      <c r="K178" s="37"/>
      <c r="L178" s="38">
        <f t="shared" si="4"/>
        <v>0</v>
      </c>
      <c r="M178" s="37"/>
      <c r="N178" s="4" t="str">
        <f t="shared" si="5"/>
        <v>Prijs ontbreekt</v>
      </c>
    </row>
    <row r="179" spans="2:14" ht="28.5" customHeight="1">
      <c r="B179" s="18">
        <f>MATCH(C179,{"Koffie, thee en automateningrediënten";"Dranken &amp; Alcohol";"Brood &amp; banket";"Koek en zoetwaren";"Zuivel";"Kaas en eieren";"Groente, fruit, salades en versproducten";"Vlees, vis, gevogelte en vegetarisch/vegan";"Snacks, diepvries en maaltijdcomponenten";"Droge waren";"Kruidenierswaren, sauzen en smaakmakers";"Non-food cateringproducten"},0)</f>
        <v>11</v>
      </c>
      <c r="C179" s="4" t="s">
        <v>258</v>
      </c>
      <c r="D179" s="4" t="s">
        <v>38</v>
      </c>
      <c r="E179" s="31" t="s">
        <v>324</v>
      </c>
      <c r="F179" s="39">
        <v>1</v>
      </c>
      <c r="G179" s="31" t="s">
        <v>69</v>
      </c>
      <c r="H179" s="13">
        <v>15</v>
      </c>
      <c r="I179" s="36"/>
      <c r="J179" s="37"/>
      <c r="K179" s="37"/>
      <c r="L179" s="38">
        <f t="shared" si="4"/>
        <v>0</v>
      </c>
      <c r="M179" s="37"/>
      <c r="N179" s="4" t="str">
        <f t="shared" si="5"/>
        <v>Prijs ontbreekt</v>
      </c>
    </row>
    <row r="180" spans="2:14" ht="28.5" customHeight="1">
      <c r="B180" s="18">
        <f>MATCH(C180,{"Koffie, thee en automateningrediënten";"Dranken &amp; Alcohol";"Brood &amp; banket";"Koek en zoetwaren";"Zuivel";"Kaas en eieren";"Groente, fruit, salades en versproducten";"Vlees, vis, gevogelte en vegetarisch/vegan";"Snacks, diepvries en maaltijdcomponenten";"Droge waren";"Kruidenierswaren, sauzen en smaakmakers";"Non-food cateringproducten"},0)</f>
        <v>11</v>
      </c>
      <c r="C180" s="4" t="s">
        <v>258</v>
      </c>
      <c r="D180" s="4" t="s">
        <v>118</v>
      </c>
      <c r="E180" s="31" t="s">
        <v>20</v>
      </c>
      <c r="F180" s="39">
        <v>900</v>
      </c>
      <c r="G180" s="31" t="s">
        <v>22</v>
      </c>
      <c r="H180" s="13">
        <v>21</v>
      </c>
      <c r="I180" s="36"/>
      <c r="J180" s="37"/>
      <c r="K180" s="37"/>
      <c r="L180" s="38">
        <f t="shared" si="4"/>
        <v>0</v>
      </c>
      <c r="M180" s="37"/>
      <c r="N180" s="4" t="str">
        <f t="shared" si="5"/>
        <v>Prijs ontbreekt</v>
      </c>
    </row>
    <row r="181" spans="2:14" ht="28.5" customHeight="1">
      <c r="B181" s="18">
        <f>MATCH(C181,{"Koffie, thee en automateningrediënten";"Dranken &amp; Alcohol";"Brood &amp; banket";"Koek en zoetwaren";"Zuivel";"Kaas en eieren";"Groente, fruit, salades en versproducten";"Vlees, vis, gevogelte en vegetarisch/vegan";"Snacks, diepvries en maaltijdcomponenten";"Droge waren";"Kruidenierswaren, sauzen en smaakmakers";"Non-food cateringproducten"},0)</f>
        <v>11</v>
      </c>
      <c r="C181" s="4" t="s">
        <v>258</v>
      </c>
      <c r="D181" s="4" t="s">
        <v>302</v>
      </c>
      <c r="E181" s="31" t="s">
        <v>67</v>
      </c>
      <c r="F181" s="39">
        <v>1</v>
      </c>
      <c r="G181" s="31" t="s">
        <v>67</v>
      </c>
      <c r="H181" s="13">
        <v>12.8</v>
      </c>
      <c r="I181" s="36"/>
      <c r="J181" s="37"/>
      <c r="K181" s="37"/>
      <c r="L181" s="38">
        <f t="shared" si="4"/>
        <v>0</v>
      </c>
      <c r="M181" s="37"/>
      <c r="N181" s="4" t="str">
        <f t="shared" si="5"/>
        <v>Prijs ontbreekt</v>
      </c>
    </row>
    <row r="182" spans="2:14" ht="28.5" customHeight="1">
      <c r="B182" s="18">
        <f>MATCH(C182,{"Koffie, thee en automateningrediënten";"Dranken &amp; Alcohol";"Brood &amp; banket";"Koek en zoetwaren";"Zuivel";"Kaas en eieren";"Groente, fruit, salades en versproducten";"Vlees, vis, gevogelte en vegetarisch/vegan";"Snacks, diepvries en maaltijdcomponenten";"Droge waren";"Kruidenierswaren, sauzen en smaakmakers";"Non-food cateringproducten"},0)</f>
        <v>11</v>
      </c>
      <c r="C182" s="4" t="s">
        <v>258</v>
      </c>
      <c r="D182" s="4" t="s">
        <v>121</v>
      </c>
      <c r="E182" s="31" t="s">
        <v>33</v>
      </c>
      <c r="F182" s="39">
        <v>200</v>
      </c>
      <c r="G182" s="31" t="s">
        <v>22</v>
      </c>
      <c r="H182" s="13">
        <v>12</v>
      </c>
      <c r="I182" s="36"/>
      <c r="J182" s="37"/>
      <c r="K182" s="37"/>
      <c r="L182" s="38">
        <f t="shared" si="4"/>
        <v>0</v>
      </c>
      <c r="M182" s="37"/>
      <c r="N182" s="4" t="str">
        <f t="shared" si="5"/>
        <v>Prijs ontbreekt</v>
      </c>
    </row>
    <row r="183" spans="2:14" ht="28.5" customHeight="1">
      <c r="B183" s="18">
        <f>MATCH(C183,{"Koffie, thee en automateningrediënten";"Dranken &amp; Alcohol";"Brood &amp; banket";"Koek en zoetwaren";"Zuivel";"Kaas en eieren";"Groente, fruit, salades en versproducten";"Vlees, vis, gevogelte en vegetarisch/vegan";"Snacks, diepvries en maaltijdcomponenten";"Droge waren";"Kruidenierswaren, sauzen en smaakmakers";"Non-food cateringproducten"},0)</f>
        <v>11</v>
      </c>
      <c r="C183" s="4" t="s">
        <v>258</v>
      </c>
      <c r="D183" s="16" t="s">
        <v>294</v>
      </c>
      <c r="E183" s="31" t="s">
        <v>324</v>
      </c>
      <c r="F183" s="39">
        <v>1</v>
      </c>
      <c r="G183" s="31" t="s">
        <v>69</v>
      </c>
      <c r="H183" s="13">
        <v>436</v>
      </c>
      <c r="I183" s="36"/>
      <c r="J183" s="37"/>
      <c r="K183" s="37"/>
      <c r="L183" s="38">
        <f t="shared" si="4"/>
        <v>0</v>
      </c>
      <c r="M183" s="37"/>
      <c r="N183" s="4" t="str">
        <f t="shared" si="5"/>
        <v>Prijs ontbreekt</v>
      </c>
    </row>
    <row r="184" spans="2:14" ht="28.5" customHeight="1">
      <c r="B184" s="18">
        <f>MATCH(C184,{"Koffie, thee en automateningrediënten";"Dranken &amp; Alcohol";"Brood &amp; banket";"Koek en zoetwaren";"Zuivel";"Kaas en eieren";"Groente, fruit, salades en versproducten";"Vlees, vis, gevogelte en vegetarisch/vegan";"Snacks, diepvries en maaltijdcomponenten";"Droge waren";"Kruidenierswaren, sauzen en smaakmakers";"Non-food cateringproducten"},0)</f>
        <v>11</v>
      </c>
      <c r="C184" s="4" t="s">
        <v>258</v>
      </c>
      <c r="D184" s="4" t="s">
        <v>123</v>
      </c>
      <c r="E184" s="31" t="s">
        <v>324</v>
      </c>
      <c r="F184" s="39">
        <v>3</v>
      </c>
      <c r="G184" s="31" t="s">
        <v>69</v>
      </c>
      <c r="H184" s="13">
        <v>50</v>
      </c>
      <c r="I184" s="36"/>
      <c r="J184" s="37"/>
      <c r="K184" s="37"/>
      <c r="L184" s="38">
        <f t="shared" si="4"/>
        <v>0</v>
      </c>
      <c r="M184" s="37"/>
      <c r="N184" s="4" t="str">
        <f t="shared" si="5"/>
        <v>Prijs ontbreekt</v>
      </c>
    </row>
    <row r="185" spans="2:14" ht="28.5" customHeight="1">
      <c r="B185" s="18">
        <f>MATCH(C185,{"Koffie, thee en automateningrediënten";"Dranken &amp; Alcohol";"Brood &amp; banket";"Koek en zoetwaren";"Zuivel";"Kaas en eieren";"Groente, fruit, salades en versproducten";"Vlees, vis, gevogelte en vegetarisch/vegan";"Snacks, diepvries en maaltijdcomponenten";"Droge waren";"Kruidenierswaren, sauzen en smaakmakers";"Non-food cateringproducten"},0)</f>
        <v>11</v>
      </c>
      <c r="C185" s="4" t="s">
        <v>258</v>
      </c>
      <c r="D185" s="4" t="s">
        <v>124</v>
      </c>
      <c r="E185" s="31" t="s">
        <v>324</v>
      </c>
      <c r="F185" s="39">
        <v>0.75</v>
      </c>
      <c r="G185" s="31" t="s">
        <v>69</v>
      </c>
      <c r="H185" s="13">
        <v>10</v>
      </c>
      <c r="I185" s="36"/>
      <c r="J185" s="37"/>
      <c r="K185" s="37"/>
      <c r="L185" s="38">
        <f t="shared" si="4"/>
        <v>0</v>
      </c>
      <c r="M185" s="37"/>
      <c r="N185" s="4" t="str">
        <f t="shared" si="5"/>
        <v>Prijs ontbreekt</v>
      </c>
    </row>
    <row r="186" spans="2:14" ht="28.5" customHeight="1">
      <c r="B186" s="18">
        <f>MATCH(C186,{"Koffie, thee en automateningrediënten";"Dranken &amp; Alcohol";"Brood &amp; banket";"Koek en zoetwaren";"Zuivel";"Kaas en eieren";"Groente, fruit, salades en versproducten";"Vlees, vis, gevogelte en vegetarisch/vegan";"Snacks, diepvries en maaltijdcomponenten";"Droge waren";"Kruidenierswaren, sauzen en smaakmakers";"Non-food cateringproducten"},0)</f>
        <v>11</v>
      </c>
      <c r="C186" s="4" t="s">
        <v>258</v>
      </c>
      <c r="D186" s="4" t="s">
        <v>153</v>
      </c>
      <c r="E186" s="31" t="s">
        <v>324</v>
      </c>
      <c r="F186" s="39">
        <v>1</v>
      </c>
      <c r="G186" s="31" t="s">
        <v>69</v>
      </c>
      <c r="H186" s="13">
        <v>6</v>
      </c>
      <c r="I186" s="36"/>
      <c r="J186" s="37"/>
      <c r="K186" s="37"/>
      <c r="L186" s="38">
        <f t="shared" si="4"/>
        <v>0</v>
      </c>
      <c r="M186" s="37"/>
      <c r="N186" s="4" t="str">
        <f t="shared" si="5"/>
        <v>Prijs ontbreekt</v>
      </c>
    </row>
    <row r="187" spans="2:14" ht="28.5" customHeight="1">
      <c r="B187" s="18">
        <f>MATCH(C187,{"Koffie, thee en automateningrediënten";"Dranken &amp; Alcohol";"Brood &amp; banket";"Koek en zoetwaren";"Zuivel";"Kaas en eieren";"Groente, fruit, salades en versproducten";"Vlees, vis, gevogelte en vegetarisch/vegan";"Snacks, diepvries en maaltijdcomponenten";"Droge waren";"Kruidenierswaren, sauzen en smaakmakers";"Non-food cateringproducten"},0)</f>
        <v>11</v>
      </c>
      <c r="C187" s="4" t="s">
        <v>258</v>
      </c>
      <c r="D187" s="48" t="s">
        <v>295</v>
      </c>
      <c r="E187" s="31" t="s">
        <v>324</v>
      </c>
      <c r="F187" s="39">
        <v>1</v>
      </c>
      <c r="G187" s="31" t="s">
        <v>69</v>
      </c>
      <c r="H187" s="13">
        <v>60.7</v>
      </c>
      <c r="I187" s="36"/>
      <c r="J187" s="37"/>
      <c r="K187" s="37"/>
      <c r="L187" s="38">
        <f t="shared" si="4"/>
        <v>0</v>
      </c>
      <c r="M187" s="37"/>
      <c r="N187" s="4" t="str">
        <f t="shared" si="5"/>
        <v>Prijs ontbreekt</v>
      </c>
    </row>
    <row r="188" spans="2:14" ht="28.5" customHeight="1">
      <c r="B188" s="18">
        <f>MATCH(C188,{"Koffie, thee en automateningrediënten";"Dranken &amp; Alcohol";"Brood &amp; banket";"Koek en zoetwaren";"Zuivel";"Kaas en eieren";"Groente, fruit, salades en versproducten";"Vlees, vis, gevogelte en vegetarisch/vegan";"Snacks, diepvries en maaltijdcomponenten";"Droge waren";"Kruidenierswaren, sauzen en smaakmakers";"Non-food cateringproducten"},0)</f>
        <v>11</v>
      </c>
      <c r="C188" s="4" t="s">
        <v>258</v>
      </c>
      <c r="D188" s="4" t="s">
        <v>73</v>
      </c>
      <c r="E188" s="31" t="s">
        <v>321</v>
      </c>
      <c r="F188" s="39">
        <v>160</v>
      </c>
      <c r="G188" s="31" t="s">
        <v>22</v>
      </c>
      <c r="H188" s="13">
        <v>3</v>
      </c>
      <c r="I188" s="36"/>
      <c r="J188" s="37"/>
      <c r="K188" s="37"/>
      <c r="L188" s="38">
        <f t="shared" si="4"/>
        <v>0</v>
      </c>
      <c r="M188" s="37"/>
      <c r="N188" s="4" t="str">
        <f t="shared" si="5"/>
        <v>Prijs ontbreekt</v>
      </c>
    </row>
    <row r="189" spans="2:14" ht="28.5" customHeight="1">
      <c r="B189" s="18">
        <f>MATCH(C189,{"Koffie, thee en automateningrediënten";"Dranken &amp; Alcohol";"Brood &amp; banket";"Koek en zoetwaren";"Zuivel";"Kaas en eieren";"Groente, fruit, salades en versproducten";"Vlees, vis, gevogelte en vegetarisch/vegan";"Snacks, diepvries en maaltijdcomponenten";"Droge waren";"Kruidenierswaren, sauzen en smaakmakers";"Non-food cateringproducten"},0)</f>
        <v>11</v>
      </c>
      <c r="C189" s="4" t="s">
        <v>258</v>
      </c>
      <c r="D189" s="4" t="s">
        <v>131</v>
      </c>
      <c r="E189" s="31" t="s">
        <v>20</v>
      </c>
      <c r="F189" s="39">
        <v>650</v>
      </c>
      <c r="G189" s="31" t="s">
        <v>22</v>
      </c>
      <c r="H189" s="13">
        <v>27</v>
      </c>
      <c r="I189" s="36"/>
      <c r="J189" s="37"/>
      <c r="K189" s="37"/>
      <c r="L189" s="38">
        <f t="shared" si="4"/>
        <v>0</v>
      </c>
      <c r="M189" s="37"/>
      <c r="N189" s="4" t="str">
        <f t="shared" si="5"/>
        <v>Prijs ontbreekt</v>
      </c>
    </row>
    <row r="190" spans="2:14" ht="28.5" customHeight="1">
      <c r="B190" s="18">
        <f>MATCH(C190,{"Koffie, thee en automateningrediënten";"Dranken &amp; Alcohol";"Brood &amp; banket";"Koek en zoetwaren";"Zuivel";"Kaas en eieren";"Groente, fruit, salades en versproducten";"Vlees, vis, gevogelte en vegetarisch/vegan";"Snacks, diepvries en maaltijdcomponenten";"Droge waren";"Kruidenierswaren, sauzen en smaakmakers";"Non-food cateringproducten"},0)</f>
        <v>11</v>
      </c>
      <c r="C190" s="4" t="s">
        <v>258</v>
      </c>
      <c r="D190" s="4" t="s">
        <v>109</v>
      </c>
      <c r="E190" s="31" t="s">
        <v>20</v>
      </c>
      <c r="F190" s="39">
        <v>1</v>
      </c>
      <c r="G190" s="31" t="s">
        <v>67</v>
      </c>
      <c r="H190" s="13">
        <v>2</v>
      </c>
      <c r="I190" s="36"/>
      <c r="J190" s="37"/>
      <c r="K190" s="37"/>
      <c r="L190" s="38">
        <f t="shared" si="4"/>
        <v>0</v>
      </c>
      <c r="M190" s="37"/>
      <c r="N190" s="4" t="str">
        <f t="shared" si="5"/>
        <v>Prijs ontbreekt</v>
      </c>
    </row>
    <row r="191" spans="2:14" ht="28.5" customHeight="1">
      <c r="B191" s="18">
        <f>MATCH(C191,{"Koffie, thee en automateningrediënten";"Dranken &amp; Alcohol";"Brood &amp; banket";"Koek en zoetwaren";"Zuivel";"Kaas en eieren";"Groente, fruit, salades en versproducten";"Vlees, vis, gevogelte en vegetarisch/vegan";"Snacks, diepvries en maaltijdcomponenten";"Droge waren";"Kruidenierswaren, sauzen en smaakmakers";"Non-food cateringproducten"},0)</f>
        <v>11</v>
      </c>
      <c r="C191" s="4" t="s">
        <v>258</v>
      </c>
      <c r="D191" s="4" t="s">
        <v>296</v>
      </c>
      <c r="E191" s="31" t="s">
        <v>33</v>
      </c>
      <c r="F191" s="39">
        <v>450</v>
      </c>
      <c r="G191" s="31" t="s">
        <v>22</v>
      </c>
      <c r="H191" s="13">
        <v>61</v>
      </c>
      <c r="I191" s="36"/>
      <c r="J191" s="37"/>
      <c r="K191" s="37"/>
      <c r="L191" s="38">
        <f t="shared" si="4"/>
        <v>0</v>
      </c>
      <c r="M191" s="37"/>
      <c r="N191" s="4" t="str">
        <f t="shared" si="5"/>
        <v>Prijs ontbreekt</v>
      </c>
    </row>
    <row r="192" spans="2:14" ht="28.5" customHeight="1">
      <c r="B192" s="18">
        <f>MATCH(C192,{"Koffie, thee en automateningrediënten";"Dranken &amp; Alcohol";"Brood &amp; banket";"Koek en zoetwaren";"Zuivel";"Kaas en eieren";"Groente, fruit, salades en versproducten";"Vlees, vis, gevogelte en vegetarisch/vegan";"Snacks, diepvries en maaltijdcomponenten";"Droge waren";"Kruidenierswaren, sauzen en smaakmakers";"Non-food cateringproducten"},0)</f>
        <v>11</v>
      </c>
      <c r="C192" s="4" t="s">
        <v>258</v>
      </c>
      <c r="D192" s="4" t="s">
        <v>116</v>
      </c>
      <c r="E192" s="31" t="s">
        <v>322</v>
      </c>
      <c r="F192" s="39">
        <v>290</v>
      </c>
      <c r="G192" s="31" t="s">
        <v>39</v>
      </c>
      <c r="H192" s="13">
        <v>12</v>
      </c>
      <c r="I192" s="36"/>
      <c r="J192" s="37"/>
      <c r="K192" s="37"/>
      <c r="L192" s="38">
        <f t="shared" si="4"/>
        <v>0</v>
      </c>
      <c r="M192" s="37"/>
      <c r="N192" s="4" t="str">
        <f t="shared" si="5"/>
        <v>Prijs ontbreekt</v>
      </c>
    </row>
    <row r="193" spans="2:14" ht="28.5" customHeight="1">
      <c r="B193" s="18">
        <f>MATCH(C193,{"Koffie, thee en automateningrediënten";"Dranken &amp; Alcohol";"Brood &amp; banket";"Koek en zoetwaren";"Zuivel";"Kaas en eieren";"Groente, fruit, salades en versproducten";"Vlees, vis, gevogelte en vegetarisch/vegan";"Snacks, diepvries en maaltijdcomponenten";"Droge waren";"Kruidenierswaren, sauzen en smaakmakers";"Non-food cateringproducten"},0)</f>
        <v>11</v>
      </c>
      <c r="C193" s="4" t="s">
        <v>258</v>
      </c>
      <c r="D193" s="4" t="s">
        <v>137</v>
      </c>
      <c r="E193" s="31" t="s">
        <v>319</v>
      </c>
      <c r="F193" s="39">
        <v>750</v>
      </c>
      <c r="G193" s="31" t="s">
        <v>21</v>
      </c>
      <c r="H193" s="13">
        <v>7</v>
      </c>
      <c r="I193" s="36"/>
      <c r="J193" s="37"/>
      <c r="K193" s="37"/>
      <c r="L193" s="38">
        <f t="shared" si="4"/>
        <v>0</v>
      </c>
      <c r="M193" s="37"/>
      <c r="N193" s="4" t="str">
        <f t="shared" si="5"/>
        <v>Prijs ontbreekt</v>
      </c>
    </row>
    <row r="194" spans="2:14" ht="28.5" customHeight="1">
      <c r="B194" s="18">
        <f>MATCH(C194,{"Koffie, thee en automateningrediënten";"Dranken &amp; Alcohol";"Brood &amp; banket";"Koek en zoetwaren";"Zuivel";"Kaas en eieren";"Groente, fruit, salades en versproducten";"Vlees, vis, gevogelte en vegetarisch/vegan";"Snacks, diepvries en maaltijdcomponenten";"Droge waren";"Kruidenierswaren, sauzen en smaakmakers";"Non-food cateringproducten"},0)</f>
        <v>11</v>
      </c>
      <c r="C194" s="4" t="s">
        <v>258</v>
      </c>
      <c r="D194" s="4" t="s">
        <v>138</v>
      </c>
      <c r="E194" s="31" t="s">
        <v>319</v>
      </c>
      <c r="F194" s="39">
        <v>750</v>
      </c>
      <c r="G194" s="31" t="s">
        <v>21</v>
      </c>
      <c r="H194" s="13">
        <v>7</v>
      </c>
      <c r="I194" s="36"/>
      <c r="J194" s="37"/>
      <c r="K194" s="37"/>
      <c r="L194" s="38">
        <f t="shared" si="4"/>
        <v>0</v>
      </c>
      <c r="M194" s="37"/>
      <c r="N194" s="4" t="str">
        <f t="shared" si="5"/>
        <v>Prijs ontbreekt</v>
      </c>
    </row>
    <row r="195" spans="2:14" ht="28.5" customHeight="1">
      <c r="B195" s="18">
        <f>MATCH(C195,{"Koffie, thee en automateningrediënten";"Dranken &amp; Alcohol";"Brood &amp; banket";"Koek en zoetwaren";"Zuivel";"Kaas en eieren";"Groente, fruit, salades en versproducten";"Vlees, vis, gevogelte en vegetarisch/vegan";"Snacks, diepvries en maaltijdcomponenten";"Droge waren";"Kruidenierswaren, sauzen en smaakmakers";"Non-food cateringproducten"},0)</f>
        <v>11</v>
      </c>
      <c r="C195" s="4" t="s">
        <v>258</v>
      </c>
      <c r="D195" s="4" t="s">
        <v>139</v>
      </c>
      <c r="E195" s="31" t="s">
        <v>20</v>
      </c>
      <c r="F195" s="39">
        <v>650</v>
      </c>
      <c r="G195" s="31" t="s">
        <v>22</v>
      </c>
      <c r="H195" s="13">
        <v>18</v>
      </c>
      <c r="I195" s="36"/>
      <c r="J195" s="37"/>
      <c r="K195" s="37"/>
      <c r="L195" s="38">
        <f t="shared" si="4"/>
        <v>0</v>
      </c>
      <c r="M195" s="37"/>
      <c r="N195" s="4" t="str">
        <f t="shared" si="5"/>
        <v>Prijs ontbreekt</v>
      </c>
    </row>
    <row r="196" spans="2:14" ht="28.5" customHeight="1">
      <c r="B196" s="18">
        <f>MATCH(C196,{"Koffie, thee en automateningrediënten";"Dranken &amp; Alcohol";"Brood &amp; banket";"Koek en zoetwaren";"Zuivel";"Kaas en eieren";"Groente, fruit, salades en versproducten";"Vlees, vis, gevogelte en vegetarisch/vegan";"Snacks, diepvries en maaltijdcomponenten";"Droge waren";"Kruidenierswaren, sauzen en smaakmakers";"Non-food cateringproducten"},0)</f>
        <v>11</v>
      </c>
      <c r="C196" s="4" t="s">
        <v>258</v>
      </c>
      <c r="D196" s="4" t="s">
        <v>140</v>
      </c>
      <c r="E196" s="31" t="s">
        <v>324</v>
      </c>
      <c r="F196" s="39">
        <v>1</v>
      </c>
      <c r="G196" s="31" t="s">
        <v>69</v>
      </c>
      <c r="H196" s="13">
        <v>17</v>
      </c>
      <c r="I196" s="36"/>
      <c r="J196" s="37"/>
      <c r="K196" s="37"/>
      <c r="L196" s="38">
        <f t="shared" si="4"/>
        <v>0</v>
      </c>
      <c r="M196" s="37"/>
      <c r="N196" s="4" t="str">
        <f t="shared" si="5"/>
        <v>Prijs ontbreekt</v>
      </c>
    </row>
    <row r="197" spans="2:14" ht="28.5" customHeight="1">
      <c r="B197" s="18">
        <f>MATCH(C197,{"Koffie, thee en automateningrediënten";"Dranken &amp; Alcohol";"Brood &amp; banket";"Koek en zoetwaren";"Zuivel";"Kaas en eieren";"Groente, fruit, salades en versproducten";"Vlees, vis, gevogelte en vegetarisch/vegan";"Snacks, diepvries en maaltijdcomponenten";"Droge waren";"Kruidenierswaren, sauzen en smaakmakers";"Non-food cateringproducten"},0)</f>
        <v>11</v>
      </c>
      <c r="C197" s="4" t="s">
        <v>258</v>
      </c>
      <c r="D197" s="4" t="s">
        <v>141</v>
      </c>
      <c r="E197" s="31" t="s">
        <v>324</v>
      </c>
      <c r="F197" s="39">
        <v>1</v>
      </c>
      <c r="G197" s="31" t="s">
        <v>69</v>
      </c>
      <c r="H197" s="13">
        <v>40</v>
      </c>
      <c r="I197" s="36"/>
      <c r="J197" s="37"/>
      <c r="K197" s="37"/>
      <c r="L197" s="38">
        <f t="shared" si="4"/>
        <v>0</v>
      </c>
      <c r="M197" s="37"/>
      <c r="N197" s="4" t="str">
        <f t="shared" si="5"/>
        <v>Prijs ontbreekt</v>
      </c>
    </row>
    <row r="198" spans="2:14" ht="28.5" customHeight="1">
      <c r="B198" s="18">
        <f>MATCH(C198,{"Koffie, thee en automateningrediënten";"Dranken &amp; Alcohol";"Brood &amp; banket";"Koek en zoetwaren";"Zuivel";"Kaas en eieren";"Groente, fruit, salades en versproducten";"Vlees, vis, gevogelte en vegetarisch/vegan";"Snacks, diepvries en maaltijdcomponenten";"Droge waren";"Kruidenierswaren, sauzen en smaakmakers";"Non-food cateringproducten"},0)</f>
        <v>11</v>
      </c>
      <c r="C198" s="4" t="s">
        <v>258</v>
      </c>
      <c r="D198" s="4" t="s">
        <v>151</v>
      </c>
      <c r="E198" s="31" t="s">
        <v>33</v>
      </c>
      <c r="F198" s="39">
        <v>2450</v>
      </c>
      <c r="G198" s="31" t="s">
        <v>22</v>
      </c>
      <c r="H198" s="13">
        <v>2</v>
      </c>
      <c r="I198" s="36"/>
      <c r="J198" s="37"/>
      <c r="K198" s="37"/>
      <c r="L198" s="38">
        <f t="shared" si="4"/>
        <v>0</v>
      </c>
      <c r="M198" s="37"/>
      <c r="N198" s="4" t="str">
        <f t="shared" si="5"/>
        <v>Prijs ontbreekt</v>
      </c>
    </row>
    <row r="199" spans="2:14" ht="28.5" customHeight="1">
      <c r="B199" s="18">
        <f>MATCH(C199,{"Koffie, thee en automateningrediënten";"Dranken &amp; Alcohol";"Brood &amp; banket";"Koek en zoetwaren";"Zuivel";"Kaas en eieren";"Groente, fruit, salades en versproducten";"Vlees, vis, gevogelte en vegetarisch/vegan";"Snacks, diepvries en maaltijdcomponenten";"Droge waren";"Kruidenierswaren, sauzen en smaakmakers";"Non-food cateringproducten"},0)</f>
        <v>11</v>
      </c>
      <c r="C199" s="4" t="s">
        <v>258</v>
      </c>
      <c r="D199" s="4" t="s">
        <v>120</v>
      </c>
      <c r="E199" s="31" t="s">
        <v>322</v>
      </c>
      <c r="F199" s="39">
        <v>370</v>
      </c>
      <c r="G199" s="31" t="s">
        <v>39</v>
      </c>
      <c r="H199" s="13">
        <v>18</v>
      </c>
      <c r="I199" s="36"/>
      <c r="J199" s="37"/>
      <c r="K199" s="37"/>
      <c r="L199" s="38">
        <f t="shared" si="4"/>
        <v>0</v>
      </c>
      <c r="M199" s="37"/>
      <c r="N199" s="4" t="str">
        <f t="shared" si="5"/>
        <v>Prijs ontbreekt</v>
      </c>
    </row>
    <row r="200" spans="2:14" ht="28.5" customHeight="1">
      <c r="B200" s="18">
        <f>MATCH(C200,{"Koffie, thee en automateningrediënten";"Dranken &amp; Alcohol";"Brood &amp; banket";"Koek en zoetwaren";"Zuivel";"Kaas en eieren";"Groente, fruit, salades en versproducten";"Vlees, vis, gevogelte en vegetarisch/vegan";"Snacks, diepvries en maaltijdcomponenten";"Droge waren";"Kruidenierswaren, sauzen en smaakmakers";"Non-food cateringproducten"},0)</f>
        <v>12</v>
      </c>
      <c r="C200" s="4" t="s">
        <v>240</v>
      </c>
      <c r="D200" s="4" t="s">
        <v>155</v>
      </c>
      <c r="E200" s="31" t="s">
        <v>324</v>
      </c>
      <c r="F200" s="39">
        <v>10</v>
      </c>
      <c r="G200" s="31" t="s">
        <v>69</v>
      </c>
      <c r="H200" s="13">
        <v>3</v>
      </c>
      <c r="I200" s="36"/>
      <c r="J200" s="37"/>
      <c r="K200" s="37"/>
      <c r="L200" s="38">
        <f t="shared" si="4"/>
        <v>0</v>
      </c>
      <c r="M200" s="37"/>
      <c r="N200" s="4" t="str">
        <f t="shared" si="5"/>
        <v>Prijs ontbreekt</v>
      </c>
    </row>
    <row r="201" spans="2:14" ht="28.5" customHeight="1">
      <c r="B201" s="18">
        <f>MATCH(C201,{"Koffie, thee en automateningrediënten";"Dranken &amp; Alcohol";"Brood &amp; banket";"Koek en zoetwaren";"Zuivel";"Kaas en eieren";"Groente, fruit, salades en versproducten";"Vlees, vis, gevogelte en vegetarisch/vegan";"Snacks, diepvries en maaltijdcomponenten";"Droge waren";"Kruidenierswaren, sauzen en smaakmakers";"Non-food cateringproducten"},0)</f>
        <v>12</v>
      </c>
      <c r="C201" s="4" t="s">
        <v>240</v>
      </c>
      <c r="D201" s="4" t="s">
        <v>333</v>
      </c>
      <c r="E201" s="31" t="s">
        <v>322</v>
      </c>
      <c r="F201" s="39">
        <v>1</v>
      </c>
      <c r="G201" s="31" t="s">
        <v>21</v>
      </c>
      <c r="H201" s="13">
        <v>5500</v>
      </c>
      <c r="I201" s="36"/>
      <c r="J201" s="37"/>
      <c r="K201" s="37"/>
      <c r="L201" s="38">
        <f t="shared" si="4"/>
        <v>0</v>
      </c>
      <c r="M201" s="37"/>
      <c r="N201" s="4" t="str">
        <f t="shared" si="5"/>
        <v>Prijs ontbreekt</v>
      </c>
    </row>
    <row r="202" spans="2:14" ht="28.5" customHeight="1">
      <c r="B202" s="49">
        <f>MATCH(C202,{"Koffie, thee en automateningrediënten";"Dranken &amp; Alcohol";"Brood &amp; banket";"Koek en zoetwaren";"Zuivel";"Kaas en eieren";"Groente, fruit, salades en versproducten";"Vlees, vis, gevogelte en vegetarisch/vegan";"Snacks, diepvries en maaltijdcomponenten";"Droge waren";"Kruidenierswaren, sauzen en smaakmakers";"Non-food cateringproducten"},0)</f>
        <v>12</v>
      </c>
      <c r="C202" s="4" t="s">
        <v>240</v>
      </c>
      <c r="D202" s="4" t="s">
        <v>334</v>
      </c>
      <c r="E202" s="31" t="s">
        <v>322</v>
      </c>
      <c r="F202" s="39">
        <v>1</v>
      </c>
      <c r="G202" s="31" t="s">
        <v>21</v>
      </c>
      <c r="H202" s="13">
        <v>800</v>
      </c>
      <c r="I202" s="36"/>
      <c r="J202" s="37"/>
      <c r="K202" s="37"/>
      <c r="L202" s="38">
        <f>IF(K202="",H202*I202,IF(OR(F202="",K202=""),"",H202*F202/K202*I202))</f>
        <v>0</v>
      </c>
      <c r="M202" s="37"/>
      <c r="N202" s="4" t="str">
        <f>IF($I202="","Prijs ontbreekt",IF($I202&lt;=0,"Prijs moet &gt;0 zijn",""))</f>
        <v>Prijs ontbreekt</v>
      </c>
    </row>
    <row r="203" spans="2:14" ht="28.5" customHeight="1">
      <c r="B203" s="49">
        <f>MATCH(C203,{"Koffie, thee en automateningrediënten";"Dranken &amp; Alcohol";"Brood &amp; banket";"Koek en zoetwaren";"Zuivel";"Kaas en eieren";"Groente, fruit, salades en versproducten";"Vlees, vis, gevogelte en vegetarisch/vegan";"Snacks, diepvries en maaltijdcomponenten";"Droge waren";"Kruidenierswaren, sauzen en smaakmakers";"Non-food cateringproducten"},0)</f>
        <v>12</v>
      </c>
      <c r="C203" s="4" t="s">
        <v>240</v>
      </c>
      <c r="D203" s="4" t="s">
        <v>335</v>
      </c>
      <c r="E203" s="31" t="s">
        <v>322</v>
      </c>
      <c r="F203" s="39">
        <v>1</v>
      </c>
      <c r="G203" s="31" t="s">
        <v>21</v>
      </c>
      <c r="H203" s="13">
        <v>900</v>
      </c>
      <c r="I203" s="36"/>
      <c r="J203" s="37"/>
      <c r="K203" s="37"/>
      <c r="L203" s="38">
        <f>IF(K203="",H203*I203,IF(OR(F203="",K203=""),"",H203*F203/K203*I203))</f>
        <v>0</v>
      </c>
      <c r="M203" s="37"/>
      <c r="N203" s="4" t="str">
        <f>IF($I203="","Prijs ontbreekt",IF($I203&lt;=0,"Prijs moet &gt;0 zijn",""))</f>
        <v>Prijs ontbreekt</v>
      </c>
    </row>
    <row r="204" spans="2:14" ht="28.5" customHeight="1">
      <c r="B204" s="49">
        <f>MATCH(C204,{"Koffie, thee en automateningrediënten";"Dranken &amp; Alcohol";"Brood &amp; banket";"Koek en zoetwaren";"Zuivel";"Kaas en eieren";"Groente, fruit, salades en versproducten";"Vlees, vis, gevogelte en vegetarisch/vegan";"Snacks, diepvries en maaltijdcomponenten";"Droge waren";"Kruidenierswaren, sauzen en smaakmakers";"Non-food cateringproducten"},0)</f>
        <v>12</v>
      </c>
      <c r="C204" s="4" t="s">
        <v>240</v>
      </c>
      <c r="D204" s="4" t="s">
        <v>336</v>
      </c>
      <c r="E204" s="31" t="s">
        <v>322</v>
      </c>
      <c r="F204" s="39">
        <v>1</v>
      </c>
      <c r="G204" s="31" t="s">
        <v>21</v>
      </c>
      <c r="H204" s="13">
        <v>400</v>
      </c>
      <c r="I204" s="36"/>
      <c r="J204" s="37"/>
      <c r="K204" s="37"/>
      <c r="L204" s="38">
        <f>IF(K204="",H204*I204,IF(OR(F204="",K204=""),"",H204*F204/K204*I204))</f>
        <v>0</v>
      </c>
      <c r="M204" s="37"/>
      <c r="N204" s="4" t="str">
        <f>IF($I204="","Prijs ontbreekt",IF($I204&lt;=0,"Prijs moet &gt;0 zijn",""))</f>
        <v>Prijs ontbreekt</v>
      </c>
    </row>
    <row r="205" spans="2:14" ht="28.5" customHeight="1">
      <c r="B205" s="49">
        <f>MATCH(C205,{"Koffie, thee en automateningrediënten";"Dranken &amp; Alcohol";"Brood &amp; banket";"Koek en zoetwaren";"Zuivel";"Kaas en eieren";"Groente, fruit, salades en versproducten";"Vlees, vis, gevogelte en vegetarisch/vegan";"Snacks, diepvries en maaltijdcomponenten";"Droge waren";"Kruidenierswaren, sauzen en smaakmakers";"Non-food cateringproducten"},0)</f>
        <v>12</v>
      </c>
      <c r="C205" s="4" t="s">
        <v>240</v>
      </c>
      <c r="D205" s="4" t="s">
        <v>337</v>
      </c>
      <c r="E205" s="31" t="s">
        <v>322</v>
      </c>
      <c r="F205" s="39">
        <v>1</v>
      </c>
      <c r="G205" s="31" t="s">
        <v>21</v>
      </c>
      <c r="H205" s="13">
        <v>1500</v>
      </c>
      <c r="I205" s="36"/>
      <c r="J205" s="37"/>
      <c r="K205" s="37"/>
      <c r="L205" s="38">
        <f>IF(K205="",H205*I205,IF(OR(F205="",K205=""),"",H205*F205/K205*I205))</f>
        <v>0</v>
      </c>
      <c r="M205" s="37"/>
      <c r="N205" s="4" t="str">
        <f>IF($I205="","Prijs ontbreekt",IF($I205&lt;=0,"Prijs moet &gt;0 zijn",""))</f>
        <v>Prijs ontbreekt</v>
      </c>
    </row>
    <row r="206" spans="2:14" ht="28.5" customHeight="1">
      <c r="B206" s="18">
        <f>MATCH(C206,{"Koffie, thee en automateningrediënten";"Dranken &amp; Alcohol";"Brood &amp; banket";"Koek en zoetwaren";"Zuivel";"Kaas en eieren";"Groente, fruit, salades en versproducten";"Vlees, vis, gevogelte en vegetarisch/vegan";"Snacks, diepvries en maaltijdcomponenten";"Droge waren";"Kruidenierswaren, sauzen en smaakmakers";"Non-food cateringproducten"},0)</f>
        <v>12</v>
      </c>
      <c r="C206" s="4" t="s">
        <v>240</v>
      </c>
      <c r="D206" s="4" t="s">
        <v>150</v>
      </c>
      <c r="E206" s="31" t="s">
        <v>27</v>
      </c>
      <c r="F206" s="39">
        <v>150</v>
      </c>
      <c r="G206" s="31" t="s">
        <v>325</v>
      </c>
      <c r="H206" s="13">
        <v>8</v>
      </c>
      <c r="I206" s="36"/>
      <c r="J206" s="37"/>
      <c r="K206" s="37"/>
      <c r="L206" s="38">
        <f t="shared" ref="L206:L233" si="6">IF(K206="",H206*I206,IF(OR(F206="",K206=""),"",H206*F206/K206*I206))</f>
        <v>0</v>
      </c>
      <c r="M206" s="37"/>
      <c r="N206" s="4" t="str">
        <f t="shared" ref="N206:N233" si="7">IF($I206="","Prijs ontbreekt",IF($I206&lt;=0,"Prijs moet &gt;0 zijn",""))</f>
        <v>Prijs ontbreekt</v>
      </c>
    </row>
    <row r="207" spans="2:14" ht="28.5" customHeight="1">
      <c r="B207" s="18">
        <f>MATCH(C207,{"Koffie, thee en automateningrediënten";"Dranken &amp; Alcohol";"Brood &amp; banket";"Koek en zoetwaren";"Zuivel";"Kaas en eieren";"Groente, fruit, salades en versproducten";"Vlees, vis, gevogelte en vegetarisch/vegan";"Snacks, diepvries en maaltijdcomponenten";"Droge waren";"Kruidenierswaren, sauzen en smaakmakers";"Non-food cateringproducten"},0)</f>
        <v>12</v>
      </c>
      <c r="C207" s="4" t="s">
        <v>240</v>
      </c>
      <c r="D207" s="4" t="s">
        <v>97</v>
      </c>
      <c r="E207" s="31" t="s">
        <v>33</v>
      </c>
      <c r="F207" s="39">
        <v>6</v>
      </c>
      <c r="G207" s="31" t="s">
        <v>21</v>
      </c>
      <c r="H207" s="13">
        <v>11</v>
      </c>
      <c r="I207" s="36"/>
      <c r="J207" s="37"/>
      <c r="K207" s="37"/>
      <c r="L207" s="38">
        <f t="shared" si="6"/>
        <v>0</v>
      </c>
      <c r="M207" s="37"/>
      <c r="N207" s="4" t="str">
        <f t="shared" si="7"/>
        <v>Prijs ontbreekt</v>
      </c>
    </row>
    <row r="208" spans="2:14" ht="28.5" customHeight="1">
      <c r="B208" s="18">
        <f>MATCH(C208,{"Koffie, thee en automateningrediënten";"Dranken &amp; Alcohol";"Brood &amp; banket";"Koek en zoetwaren";"Zuivel";"Kaas en eieren";"Groente, fruit, salades en versproducten";"Vlees, vis, gevogelte en vegetarisch/vegan";"Snacks, diepvries en maaltijdcomponenten";"Droge waren";"Kruidenierswaren, sauzen en smaakmakers";"Non-food cateringproducten"},0)</f>
        <v>12</v>
      </c>
      <c r="C208" s="4" t="s">
        <v>240</v>
      </c>
      <c r="D208" s="4" t="s">
        <v>24</v>
      </c>
      <c r="E208" s="31" t="s">
        <v>319</v>
      </c>
      <c r="F208" s="39">
        <v>100</v>
      </c>
      <c r="G208" s="31" t="s">
        <v>21</v>
      </c>
      <c r="H208" s="13">
        <v>12</v>
      </c>
      <c r="I208" s="36"/>
      <c r="J208" s="37"/>
      <c r="K208" s="37"/>
      <c r="L208" s="38">
        <f t="shared" si="6"/>
        <v>0</v>
      </c>
      <c r="M208" s="37"/>
      <c r="N208" s="4" t="str">
        <f t="shared" si="7"/>
        <v>Prijs ontbreekt</v>
      </c>
    </row>
    <row r="209" spans="2:14" ht="28.5" customHeight="1">
      <c r="B209" s="18">
        <f>MATCH(C209,{"Koffie, thee en automateningrediënten";"Dranken &amp; Alcohol";"Brood &amp; banket";"Koek en zoetwaren";"Zuivel";"Kaas en eieren";"Groente, fruit, salades en versproducten";"Vlees, vis, gevogelte en vegetarisch/vegan";"Snacks, diepvries en maaltijdcomponenten";"Droge waren";"Kruidenierswaren, sauzen en smaakmakers";"Non-food cateringproducten"},0)</f>
        <v>12</v>
      </c>
      <c r="C209" s="4" t="s">
        <v>240</v>
      </c>
      <c r="D209" s="17" t="s">
        <v>297</v>
      </c>
      <c r="E209" s="31" t="s">
        <v>322</v>
      </c>
      <c r="F209" s="39">
        <v>1</v>
      </c>
      <c r="G209" s="31" t="s">
        <v>21</v>
      </c>
      <c r="H209" s="13">
        <v>168</v>
      </c>
      <c r="I209" s="36"/>
      <c r="J209" s="37"/>
      <c r="K209" s="37"/>
      <c r="L209" s="38">
        <f t="shared" si="6"/>
        <v>0</v>
      </c>
      <c r="M209" s="37"/>
      <c r="N209" s="4" t="str">
        <f t="shared" si="7"/>
        <v>Prijs ontbreekt</v>
      </c>
    </row>
    <row r="210" spans="2:14" ht="28.5" customHeight="1">
      <c r="B210" s="18">
        <f>MATCH(C210,{"Koffie, thee en automateningrediënten";"Dranken &amp; Alcohol";"Brood &amp; banket";"Koek en zoetwaren";"Zuivel";"Kaas en eieren";"Groente, fruit, salades en versproducten";"Vlees, vis, gevogelte en vegetarisch/vegan";"Snacks, diepvries en maaltijdcomponenten";"Droge waren";"Kruidenierswaren, sauzen en smaakmakers";"Non-food cateringproducten"},0)</f>
        <v>12</v>
      </c>
      <c r="C210" s="4" t="s">
        <v>240</v>
      </c>
      <c r="D210" s="4" t="s">
        <v>107</v>
      </c>
      <c r="E210" s="31" t="s">
        <v>33</v>
      </c>
      <c r="F210" s="39">
        <v>900</v>
      </c>
      <c r="G210" s="31" t="s">
        <v>22</v>
      </c>
      <c r="H210" s="13">
        <v>12</v>
      </c>
      <c r="I210" s="36"/>
      <c r="J210" s="37"/>
      <c r="K210" s="37"/>
      <c r="L210" s="38">
        <f t="shared" si="6"/>
        <v>0</v>
      </c>
      <c r="M210" s="37"/>
      <c r="N210" s="4" t="str">
        <f t="shared" si="7"/>
        <v>Prijs ontbreekt</v>
      </c>
    </row>
    <row r="211" spans="2:14" ht="28.5" customHeight="1">
      <c r="B211" s="18">
        <f>MATCH(C211,{"Koffie, thee en automateningrediënten";"Dranken &amp; Alcohol";"Brood &amp; banket";"Koek en zoetwaren";"Zuivel";"Kaas en eieren";"Groente, fruit, salades en versproducten";"Vlees, vis, gevogelte en vegetarisch/vegan";"Snacks, diepvries en maaltijdcomponenten";"Droge waren";"Kruidenierswaren, sauzen en smaakmakers";"Non-food cateringproducten"},0)</f>
        <v>12</v>
      </c>
      <c r="C211" s="4" t="s">
        <v>240</v>
      </c>
      <c r="D211" s="4" t="s">
        <v>82</v>
      </c>
      <c r="E211" s="31" t="s">
        <v>319</v>
      </c>
      <c r="F211" s="39">
        <v>250</v>
      </c>
      <c r="G211" s="31" t="s">
        <v>21</v>
      </c>
      <c r="H211" s="13">
        <v>4</v>
      </c>
      <c r="I211" s="36"/>
      <c r="J211" s="37"/>
      <c r="K211" s="37"/>
      <c r="L211" s="38">
        <f t="shared" si="6"/>
        <v>0</v>
      </c>
      <c r="M211" s="37"/>
      <c r="N211" s="4" t="str">
        <f t="shared" si="7"/>
        <v>Prijs ontbreekt</v>
      </c>
    </row>
    <row r="212" spans="2:14" ht="28.5" customHeight="1">
      <c r="B212" s="18">
        <f>MATCH(C212,{"Koffie, thee en automateningrediënten";"Dranken &amp; Alcohol";"Brood &amp; banket";"Koek en zoetwaren";"Zuivel";"Kaas en eieren";"Groente, fruit, salades en versproducten";"Vlees, vis, gevogelte en vegetarisch/vegan";"Snacks, diepvries en maaltijdcomponenten";"Droge waren";"Kruidenierswaren, sauzen en smaakmakers";"Non-food cateringproducten"},0)</f>
        <v>12</v>
      </c>
      <c r="C212" s="4" t="s">
        <v>240</v>
      </c>
      <c r="D212" s="4" t="s">
        <v>25</v>
      </c>
      <c r="E212" s="31" t="s">
        <v>319</v>
      </c>
      <c r="F212" s="39">
        <v>25</v>
      </c>
      <c r="G212" s="31" t="s">
        <v>21</v>
      </c>
      <c r="H212" s="13">
        <v>24</v>
      </c>
      <c r="I212" s="36"/>
      <c r="J212" s="37"/>
      <c r="K212" s="37"/>
      <c r="L212" s="38">
        <f t="shared" si="6"/>
        <v>0</v>
      </c>
      <c r="M212" s="37"/>
      <c r="N212" s="4" t="str">
        <f t="shared" si="7"/>
        <v>Prijs ontbreekt</v>
      </c>
    </row>
    <row r="213" spans="2:14" ht="28.5" customHeight="1">
      <c r="B213" s="18">
        <f>MATCH(C213,{"Koffie, thee en automateningrediënten";"Dranken &amp; Alcohol";"Brood &amp; banket";"Koek en zoetwaren";"Zuivel";"Kaas en eieren";"Groente, fruit, salades en versproducten";"Vlees, vis, gevogelte en vegetarisch/vegan";"Snacks, diepvries en maaltijdcomponenten";"Droge waren";"Kruidenierswaren, sauzen en smaakmakers";"Non-food cateringproducten"},0)</f>
        <v>12</v>
      </c>
      <c r="C213" s="4" t="s">
        <v>240</v>
      </c>
      <c r="D213" s="4" t="s">
        <v>26</v>
      </c>
      <c r="E213" s="31" t="s">
        <v>319</v>
      </c>
      <c r="F213" s="39">
        <v>500</v>
      </c>
      <c r="G213" s="31" t="s">
        <v>21</v>
      </c>
      <c r="H213" s="13">
        <v>30</v>
      </c>
      <c r="I213" s="36"/>
      <c r="J213" s="37"/>
      <c r="K213" s="37"/>
      <c r="L213" s="38">
        <f t="shared" si="6"/>
        <v>0</v>
      </c>
      <c r="M213" s="37"/>
      <c r="N213" s="4" t="str">
        <f t="shared" si="7"/>
        <v>Prijs ontbreekt</v>
      </c>
    </row>
    <row r="214" spans="2:14" ht="28.5" customHeight="1">
      <c r="B214" s="18">
        <f>MATCH(C214,{"Koffie, thee en automateningrediënten";"Dranken &amp; Alcohol";"Brood &amp; banket";"Koek en zoetwaren";"Zuivel";"Kaas en eieren";"Groente, fruit, salades en versproducten";"Vlees, vis, gevogelte en vegetarisch/vegan";"Snacks, diepvries en maaltijdcomponenten";"Droge waren";"Kruidenierswaren, sauzen en smaakmakers";"Non-food cateringproducten"},0)</f>
        <v>12</v>
      </c>
      <c r="C214" s="4" t="s">
        <v>240</v>
      </c>
      <c r="D214" s="4" t="s">
        <v>277</v>
      </c>
      <c r="E214" s="31" t="s">
        <v>319</v>
      </c>
      <c r="F214" s="39">
        <v>100</v>
      </c>
      <c r="G214" s="31" t="s">
        <v>21</v>
      </c>
      <c r="H214" s="13">
        <v>80</v>
      </c>
      <c r="I214" s="36"/>
      <c r="J214" s="37"/>
      <c r="K214" s="37"/>
      <c r="L214" s="38">
        <f t="shared" si="6"/>
        <v>0</v>
      </c>
      <c r="M214" s="37"/>
      <c r="N214" s="4" t="str">
        <f t="shared" si="7"/>
        <v>Prijs ontbreekt</v>
      </c>
    </row>
    <row r="215" spans="2:14" ht="28.5" customHeight="1">
      <c r="B215" s="18">
        <f>MATCH(C215,{"Koffie, thee en automateningrediënten";"Dranken &amp; Alcohol";"Brood &amp; banket";"Koek en zoetwaren";"Zuivel";"Kaas en eieren";"Groente, fruit, salades en versproducten";"Vlees, vis, gevogelte en vegetarisch/vegan";"Snacks, diepvries en maaltijdcomponenten";"Droge waren";"Kruidenierswaren, sauzen en smaakmakers";"Non-food cateringproducten"},0)</f>
        <v>12</v>
      </c>
      <c r="C215" s="4" t="s">
        <v>240</v>
      </c>
      <c r="D215" s="4" t="s">
        <v>28</v>
      </c>
      <c r="E215" s="31" t="s">
        <v>319</v>
      </c>
      <c r="F215" s="39">
        <v>2000</v>
      </c>
      <c r="G215" s="31" t="s">
        <v>21</v>
      </c>
      <c r="H215" s="13">
        <v>3</v>
      </c>
      <c r="I215" s="36"/>
      <c r="J215" s="37"/>
      <c r="K215" s="37"/>
      <c r="L215" s="38">
        <f t="shared" si="6"/>
        <v>0</v>
      </c>
      <c r="M215" s="37"/>
      <c r="N215" s="4" t="str">
        <f t="shared" si="7"/>
        <v>Prijs ontbreekt</v>
      </c>
    </row>
    <row r="216" spans="2:14" ht="28.5" customHeight="1">
      <c r="B216" s="18">
        <f>MATCH(C216,{"Koffie, thee en automateningrediënten";"Dranken &amp; Alcohol";"Brood &amp; banket";"Koek en zoetwaren";"Zuivel";"Kaas en eieren";"Groente, fruit, salades en versproducten";"Vlees, vis, gevogelte en vegetarisch/vegan";"Snacks, diepvries en maaltijdcomponenten";"Droge waren";"Kruidenierswaren, sauzen en smaakmakers";"Non-food cateringproducten"},0)</f>
        <v>12</v>
      </c>
      <c r="C216" s="4" t="s">
        <v>240</v>
      </c>
      <c r="D216" s="4" t="s">
        <v>29</v>
      </c>
      <c r="E216" s="31" t="s">
        <v>319</v>
      </c>
      <c r="F216" s="39">
        <v>250</v>
      </c>
      <c r="G216" s="31" t="s">
        <v>21</v>
      </c>
      <c r="H216" s="13">
        <v>6</v>
      </c>
      <c r="I216" s="36"/>
      <c r="J216" s="37"/>
      <c r="K216" s="37"/>
      <c r="L216" s="38">
        <f t="shared" si="6"/>
        <v>0</v>
      </c>
      <c r="M216" s="37"/>
      <c r="N216" s="4" t="str">
        <f t="shared" si="7"/>
        <v>Prijs ontbreekt</v>
      </c>
    </row>
    <row r="217" spans="2:14" ht="28.5" customHeight="1">
      <c r="B217" s="18">
        <f>MATCH(C217,{"Koffie, thee en automateningrediënten";"Dranken &amp; Alcohol";"Brood &amp; banket";"Koek en zoetwaren";"Zuivel";"Kaas en eieren";"Groente, fruit, salades en versproducten";"Vlees, vis, gevogelte en vegetarisch/vegan";"Snacks, diepvries en maaltijdcomponenten";"Droge waren";"Kruidenierswaren, sauzen en smaakmakers";"Non-food cateringproducten"},0)</f>
        <v>12</v>
      </c>
      <c r="C217" s="4" t="s">
        <v>240</v>
      </c>
      <c r="D217" s="4" t="s">
        <v>30</v>
      </c>
      <c r="E217" s="31" t="s">
        <v>319</v>
      </c>
      <c r="F217" s="39">
        <v>25</v>
      </c>
      <c r="G217" s="31" t="s">
        <v>21</v>
      </c>
      <c r="H217" s="13">
        <v>24</v>
      </c>
      <c r="I217" s="36"/>
      <c r="J217" s="37"/>
      <c r="K217" s="37"/>
      <c r="L217" s="38">
        <f t="shared" si="6"/>
        <v>0</v>
      </c>
      <c r="M217" s="37"/>
      <c r="N217" s="4" t="str">
        <f t="shared" si="7"/>
        <v>Prijs ontbreekt</v>
      </c>
    </row>
    <row r="218" spans="2:14" ht="28.5" customHeight="1">
      <c r="B218" s="18">
        <f>MATCH(C218,{"Koffie, thee en automateningrediënten";"Dranken &amp; Alcohol";"Brood &amp; banket";"Koek en zoetwaren";"Zuivel";"Kaas en eieren";"Groente, fruit, salades en versproducten";"Vlees, vis, gevogelte en vegetarisch/vegan";"Snacks, diepvries en maaltijdcomponenten";"Droge waren";"Kruidenierswaren, sauzen en smaakmakers";"Non-food cateringproducten"},0)</f>
        <v>12</v>
      </c>
      <c r="C218" s="4" t="s">
        <v>240</v>
      </c>
      <c r="D218" s="4" t="s">
        <v>93</v>
      </c>
      <c r="E218" s="31" t="s">
        <v>20</v>
      </c>
      <c r="F218" s="39">
        <v>10</v>
      </c>
      <c r="G218" s="31" t="s">
        <v>67</v>
      </c>
      <c r="H218" s="13">
        <v>25</v>
      </c>
      <c r="I218" s="36"/>
      <c r="J218" s="37"/>
      <c r="K218" s="37"/>
      <c r="L218" s="38">
        <f t="shared" si="6"/>
        <v>0</v>
      </c>
      <c r="M218" s="37"/>
      <c r="N218" s="4" t="str">
        <f t="shared" si="7"/>
        <v>Prijs ontbreekt</v>
      </c>
    </row>
    <row r="219" spans="2:14" ht="28.5" customHeight="1">
      <c r="B219" s="18">
        <f>MATCH(C219,{"Koffie, thee en automateningrediënten";"Dranken &amp; Alcohol";"Brood &amp; banket";"Koek en zoetwaren";"Zuivel";"Kaas en eieren";"Groente, fruit, salades en versproducten";"Vlees, vis, gevogelte en vegetarisch/vegan";"Snacks, diepvries en maaltijdcomponenten";"Droge waren";"Kruidenierswaren, sauzen en smaakmakers";"Non-food cateringproducten"},0)</f>
        <v>12</v>
      </c>
      <c r="C219" s="4" t="s">
        <v>240</v>
      </c>
      <c r="D219" s="4" t="s">
        <v>94</v>
      </c>
      <c r="E219" s="31" t="s">
        <v>319</v>
      </c>
      <c r="F219" s="39">
        <v>250</v>
      </c>
      <c r="G219" s="31" t="s">
        <v>21</v>
      </c>
      <c r="H219" s="13">
        <v>2</v>
      </c>
      <c r="I219" s="36"/>
      <c r="J219" s="37"/>
      <c r="K219" s="37"/>
      <c r="L219" s="38">
        <f t="shared" si="6"/>
        <v>0</v>
      </c>
      <c r="M219" s="37"/>
      <c r="N219" s="4" t="str">
        <f t="shared" si="7"/>
        <v>Prijs ontbreekt</v>
      </c>
    </row>
    <row r="220" spans="2:14" ht="28.5" customHeight="1">
      <c r="B220" s="18">
        <f>MATCH(C220,{"Koffie, thee en automateningrediënten";"Dranken &amp; Alcohol";"Brood &amp; banket";"Koek en zoetwaren";"Zuivel";"Kaas en eieren";"Groente, fruit, salades en versproducten";"Vlees, vis, gevogelte en vegetarisch/vegan";"Snacks, diepvries en maaltijdcomponenten";"Droge waren";"Kruidenierswaren, sauzen en smaakmakers";"Non-food cateringproducten"},0)</f>
        <v>12</v>
      </c>
      <c r="C220" s="4" t="s">
        <v>240</v>
      </c>
      <c r="D220" s="4" t="s">
        <v>95</v>
      </c>
      <c r="E220" s="31" t="s">
        <v>324</v>
      </c>
      <c r="F220" s="39">
        <v>1</v>
      </c>
      <c r="G220" s="31" t="s">
        <v>69</v>
      </c>
      <c r="H220" s="13">
        <v>35</v>
      </c>
      <c r="I220" s="36"/>
      <c r="J220" s="37"/>
      <c r="K220" s="37"/>
      <c r="L220" s="38">
        <f t="shared" si="6"/>
        <v>0</v>
      </c>
      <c r="M220" s="37"/>
      <c r="N220" s="4" t="str">
        <f t="shared" si="7"/>
        <v>Prijs ontbreekt</v>
      </c>
    </row>
    <row r="221" spans="2:14" ht="28.5" customHeight="1">
      <c r="B221" s="18">
        <f>MATCH(C221,{"Koffie, thee en automateningrediënten";"Dranken &amp; Alcohol";"Brood &amp; banket";"Koek en zoetwaren";"Zuivel";"Kaas en eieren";"Groente, fruit, salades en versproducten";"Vlees, vis, gevogelte en vegetarisch/vegan";"Snacks, diepvries en maaltijdcomponenten";"Droge waren";"Kruidenierswaren, sauzen en smaakmakers";"Non-food cateringproducten"},0)</f>
        <v>12</v>
      </c>
      <c r="C221" s="4" t="s">
        <v>240</v>
      </c>
      <c r="D221" s="4" t="s">
        <v>278</v>
      </c>
      <c r="E221" s="31" t="s">
        <v>33</v>
      </c>
      <c r="F221" s="39">
        <v>10</v>
      </c>
      <c r="G221" s="31" t="s">
        <v>21</v>
      </c>
      <c r="H221" s="13">
        <v>8</v>
      </c>
      <c r="I221" s="36"/>
      <c r="J221" s="37"/>
      <c r="K221" s="37"/>
      <c r="L221" s="38">
        <f t="shared" si="6"/>
        <v>0</v>
      </c>
      <c r="M221" s="37"/>
      <c r="N221" s="4" t="str">
        <f t="shared" si="7"/>
        <v>Prijs ontbreekt</v>
      </c>
    </row>
    <row r="222" spans="2:14" ht="28.5" customHeight="1">
      <c r="B222" s="18">
        <f>MATCH(C222,{"Koffie, thee en automateningrediënten";"Dranken &amp; Alcohol";"Brood &amp; banket";"Koek en zoetwaren";"Zuivel";"Kaas en eieren";"Groente, fruit, salades en versproducten";"Vlees, vis, gevogelte en vegetarisch/vegan";"Snacks, diepvries en maaltijdcomponenten";"Droge waren";"Kruidenierswaren, sauzen en smaakmakers";"Non-food cateringproducten"},0)</f>
        <v>12</v>
      </c>
      <c r="C222" s="4" t="s">
        <v>240</v>
      </c>
      <c r="D222" s="4" t="s">
        <v>301</v>
      </c>
      <c r="E222" s="31" t="s">
        <v>27</v>
      </c>
      <c r="F222" s="39">
        <v>300</v>
      </c>
      <c r="G222" s="31" t="s">
        <v>325</v>
      </c>
      <c r="H222" s="13">
        <v>35</v>
      </c>
      <c r="I222" s="36"/>
      <c r="J222" s="37"/>
      <c r="K222" s="37"/>
      <c r="L222" s="38">
        <f t="shared" si="6"/>
        <v>0</v>
      </c>
      <c r="M222" s="37"/>
      <c r="N222" s="4" t="str">
        <f t="shared" si="7"/>
        <v>Prijs ontbreekt</v>
      </c>
    </row>
    <row r="223" spans="2:14" ht="28.5" customHeight="1">
      <c r="B223" s="18">
        <f>MATCH(C223,{"Koffie, thee en automateningrediënten";"Dranken &amp; Alcohol";"Brood &amp; banket";"Koek en zoetwaren";"Zuivel";"Kaas en eieren";"Groente, fruit, salades en versproducten";"Vlees, vis, gevogelte en vegetarisch/vegan";"Snacks, diepvries en maaltijdcomponenten";"Droge waren";"Kruidenierswaren, sauzen en smaakmakers";"Non-food cateringproducten"},0)</f>
        <v>12</v>
      </c>
      <c r="C223" s="4" t="s">
        <v>240</v>
      </c>
      <c r="D223" s="4" t="s">
        <v>154</v>
      </c>
      <c r="E223" s="31" t="s">
        <v>33</v>
      </c>
      <c r="F223" s="39">
        <v>10</v>
      </c>
      <c r="G223" s="31" t="s">
        <v>21</v>
      </c>
      <c r="H223" s="13">
        <v>5</v>
      </c>
      <c r="I223" s="36"/>
      <c r="J223" s="37"/>
      <c r="K223" s="37"/>
      <c r="L223" s="38">
        <f t="shared" si="6"/>
        <v>0</v>
      </c>
      <c r="M223" s="37"/>
      <c r="N223" s="4" t="str">
        <f t="shared" si="7"/>
        <v>Prijs ontbreekt</v>
      </c>
    </row>
    <row r="224" spans="2:14" ht="28.5" customHeight="1">
      <c r="B224" s="18">
        <f>MATCH(C224,{"Koffie, thee en automateningrediënten";"Dranken &amp; Alcohol";"Brood &amp; banket";"Koek en zoetwaren";"Zuivel";"Kaas en eieren";"Groente, fruit, salades en versproducten";"Vlees, vis, gevogelte en vegetarisch/vegan";"Snacks, diepvries en maaltijdcomponenten";"Droge waren";"Kruidenierswaren, sauzen en smaakmakers";"Non-food cateringproducten"},0)</f>
        <v>12</v>
      </c>
      <c r="C224" s="4" t="s">
        <v>240</v>
      </c>
      <c r="D224" s="17" t="s">
        <v>300</v>
      </c>
      <c r="E224" s="31" t="s">
        <v>33</v>
      </c>
      <c r="F224" s="39">
        <v>500</v>
      </c>
      <c r="G224" s="31" t="s">
        <v>21</v>
      </c>
      <c r="H224" s="13">
        <v>182</v>
      </c>
      <c r="I224" s="36"/>
      <c r="J224" s="37"/>
      <c r="K224" s="37"/>
      <c r="L224" s="38">
        <f t="shared" si="6"/>
        <v>0</v>
      </c>
      <c r="M224" s="37"/>
      <c r="N224" s="4" t="str">
        <f t="shared" si="7"/>
        <v>Prijs ontbreekt</v>
      </c>
    </row>
    <row r="225" spans="2:14" ht="28.5" customHeight="1">
      <c r="B225" s="18">
        <f>MATCH(C225,{"Koffie, thee en automateningrediënten";"Dranken &amp; Alcohol";"Brood &amp; banket";"Koek en zoetwaren";"Zuivel";"Kaas en eieren";"Groente, fruit, salades en versproducten";"Vlees, vis, gevogelte en vegetarisch/vegan";"Snacks, diepvries en maaltijdcomponenten";"Droge waren";"Kruidenierswaren, sauzen en smaakmakers";"Non-food cateringproducten"},0)</f>
        <v>12</v>
      </c>
      <c r="C225" s="4" t="s">
        <v>240</v>
      </c>
      <c r="D225" s="4" t="s">
        <v>84</v>
      </c>
      <c r="E225" s="31" t="s">
        <v>319</v>
      </c>
      <c r="F225" s="39">
        <v>100</v>
      </c>
      <c r="G225" s="31" t="s">
        <v>21</v>
      </c>
      <c r="H225" s="13">
        <v>4</v>
      </c>
      <c r="I225" s="36"/>
      <c r="J225" s="37"/>
      <c r="K225" s="37"/>
      <c r="L225" s="38">
        <f t="shared" si="6"/>
        <v>0</v>
      </c>
      <c r="M225" s="37"/>
      <c r="N225" s="4" t="str">
        <f t="shared" si="7"/>
        <v>Prijs ontbreekt</v>
      </c>
    </row>
    <row r="226" spans="2:14" ht="28.5" customHeight="1">
      <c r="B226" s="18">
        <f>MATCH(C226,{"Koffie, thee en automateningrediënten";"Dranken &amp; Alcohol";"Brood &amp; banket";"Koek en zoetwaren";"Zuivel";"Kaas en eieren";"Groente, fruit, salades en versproducten";"Vlees, vis, gevogelte en vegetarisch/vegan";"Snacks, diepvries en maaltijdcomponenten";"Droge waren";"Kruidenierswaren, sauzen en smaakmakers";"Non-food cateringproducten"},0)</f>
        <v>12</v>
      </c>
      <c r="C226" s="4" t="s">
        <v>240</v>
      </c>
      <c r="D226" s="4" t="s">
        <v>34</v>
      </c>
      <c r="E226" s="31" t="s">
        <v>27</v>
      </c>
      <c r="F226" s="39">
        <v>5</v>
      </c>
      <c r="G226" s="31" t="s">
        <v>21</v>
      </c>
      <c r="H226" s="13">
        <v>4</v>
      </c>
      <c r="I226" s="36"/>
      <c r="J226" s="37"/>
      <c r="K226" s="37"/>
      <c r="L226" s="38">
        <f t="shared" si="6"/>
        <v>0</v>
      </c>
      <c r="M226" s="37"/>
      <c r="N226" s="4" t="str">
        <f t="shared" si="7"/>
        <v>Prijs ontbreekt</v>
      </c>
    </row>
    <row r="227" spans="2:14" ht="28.5" customHeight="1">
      <c r="B227" s="18">
        <f>MATCH(C227,{"Koffie, thee en automateningrediënten";"Dranken &amp; Alcohol";"Brood &amp; banket";"Koek en zoetwaren";"Zuivel";"Kaas en eieren";"Groente, fruit, salades en versproducten";"Vlees, vis, gevogelte en vegetarisch/vegan";"Snacks, diepvries en maaltijdcomponenten";"Droge waren";"Kruidenierswaren, sauzen en smaakmakers";"Non-food cateringproducten"},0)</f>
        <v>12</v>
      </c>
      <c r="C227" s="4" t="s">
        <v>240</v>
      </c>
      <c r="D227" s="4" t="s">
        <v>299</v>
      </c>
      <c r="E227" s="31" t="s">
        <v>319</v>
      </c>
      <c r="F227" s="39">
        <v>1000</v>
      </c>
      <c r="G227" s="31" t="s">
        <v>21</v>
      </c>
      <c r="H227" s="13">
        <v>54</v>
      </c>
      <c r="I227" s="36"/>
      <c r="J227" s="37"/>
      <c r="K227" s="37"/>
      <c r="L227" s="38">
        <f t="shared" si="6"/>
        <v>0</v>
      </c>
      <c r="M227" s="37"/>
      <c r="N227" s="4" t="str">
        <f t="shared" si="7"/>
        <v>Prijs ontbreekt</v>
      </c>
    </row>
    <row r="228" spans="2:14" ht="28.5" customHeight="1">
      <c r="B228" s="18">
        <f>MATCH(C228,{"Koffie, thee en automateningrediënten";"Dranken &amp; Alcohol";"Brood &amp; banket";"Koek en zoetwaren";"Zuivel";"Kaas en eieren";"Groente, fruit, salades en versproducten";"Vlees, vis, gevogelte en vegetarisch/vegan";"Snacks, diepvries en maaltijdcomponenten";"Droge waren";"Kruidenierswaren, sauzen en smaakmakers";"Non-food cateringproducten"},0)</f>
        <v>12</v>
      </c>
      <c r="C228" s="4" t="s">
        <v>240</v>
      </c>
      <c r="D228" s="4" t="s">
        <v>175</v>
      </c>
      <c r="E228" s="31" t="s">
        <v>33</v>
      </c>
      <c r="F228" s="39">
        <v>25</v>
      </c>
      <c r="G228" s="31" t="s">
        <v>21</v>
      </c>
      <c r="H228" s="13">
        <v>22</v>
      </c>
      <c r="I228" s="36"/>
      <c r="J228" s="37"/>
      <c r="K228" s="37"/>
      <c r="L228" s="38">
        <f t="shared" si="6"/>
        <v>0</v>
      </c>
      <c r="M228" s="37"/>
      <c r="N228" s="4" t="str">
        <f t="shared" si="7"/>
        <v>Prijs ontbreekt</v>
      </c>
    </row>
    <row r="229" spans="2:14" ht="28.5" customHeight="1">
      <c r="B229" s="18">
        <f>MATCH(C229,{"Koffie, thee en automateningrediënten";"Dranken &amp; Alcohol";"Brood &amp; banket";"Koek en zoetwaren";"Zuivel";"Kaas en eieren";"Groente, fruit, salades en versproducten";"Vlees, vis, gevogelte en vegetarisch/vegan";"Snacks, diepvries en maaltijdcomponenten";"Droge waren";"Kruidenierswaren, sauzen en smaakmakers";"Non-food cateringproducten"},0)</f>
        <v>12</v>
      </c>
      <c r="C229" s="4" t="s">
        <v>240</v>
      </c>
      <c r="D229" s="4" t="s">
        <v>176</v>
      </c>
      <c r="E229" s="31" t="s">
        <v>319</v>
      </c>
      <c r="F229" s="39">
        <v>500</v>
      </c>
      <c r="G229" s="31" t="s">
        <v>21</v>
      </c>
      <c r="H229" s="13">
        <v>3</v>
      </c>
      <c r="I229" s="36"/>
      <c r="J229" s="37"/>
      <c r="K229" s="37"/>
      <c r="L229" s="38">
        <f t="shared" si="6"/>
        <v>0</v>
      </c>
      <c r="M229" s="37"/>
      <c r="N229" s="4" t="str">
        <f t="shared" si="7"/>
        <v>Prijs ontbreekt</v>
      </c>
    </row>
    <row r="230" spans="2:14" ht="28.5" customHeight="1">
      <c r="B230" s="18">
        <f>MATCH(C230,{"Koffie, thee en automateningrediënten";"Dranken &amp; Alcohol";"Brood &amp; banket";"Koek en zoetwaren";"Zuivel";"Kaas en eieren";"Groente, fruit, salades en versproducten";"Vlees, vis, gevogelte en vegetarisch/vegan";"Snacks, diepvries en maaltijdcomponenten";"Droge waren";"Kruidenierswaren, sauzen en smaakmakers";"Non-food cateringproducten"},0)</f>
        <v>12</v>
      </c>
      <c r="C230" s="4" t="s">
        <v>240</v>
      </c>
      <c r="D230" s="4" t="s">
        <v>156</v>
      </c>
      <c r="E230" s="31" t="s">
        <v>319</v>
      </c>
      <c r="F230" s="39">
        <v>188</v>
      </c>
      <c r="G230" s="31" t="s">
        <v>21</v>
      </c>
      <c r="H230" s="13">
        <v>2</v>
      </c>
      <c r="I230" s="36"/>
      <c r="J230" s="37"/>
      <c r="K230" s="37"/>
      <c r="L230" s="38">
        <f t="shared" si="6"/>
        <v>0</v>
      </c>
      <c r="M230" s="37"/>
      <c r="N230" s="4" t="str">
        <f t="shared" si="7"/>
        <v>Prijs ontbreekt</v>
      </c>
    </row>
    <row r="231" spans="2:14" ht="28.5" customHeight="1">
      <c r="B231" s="18">
        <f>MATCH(C231,{"Koffie, thee en automateningrediënten";"Dranken &amp; Alcohol";"Brood &amp; banket";"Koek en zoetwaren";"Zuivel";"Kaas en eieren";"Groente, fruit, salades en versproducten";"Vlees, vis, gevogelte en vegetarisch/vegan";"Snacks, diepvries en maaltijdcomponenten";"Droge waren";"Kruidenierswaren, sauzen en smaakmakers";"Non-food cateringproducten"},0)</f>
        <v>12</v>
      </c>
      <c r="C231" s="4" t="s">
        <v>240</v>
      </c>
      <c r="D231" s="4" t="s">
        <v>157</v>
      </c>
      <c r="E231" s="31" t="s">
        <v>324</v>
      </c>
      <c r="F231" s="39">
        <v>1</v>
      </c>
      <c r="G231" s="31" t="s">
        <v>69</v>
      </c>
      <c r="H231" s="13">
        <v>12</v>
      </c>
      <c r="I231" s="36"/>
      <c r="J231" s="37"/>
      <c r="K231" s="37"/>
      <c r="L231" s="38">
        <f t="shared" si="6"/>
        <v>0</v>
      </c>
      <c r="M231" s="37"/>
      <c r="N231" s="4" t="str">
        <f t="shared" si="7"/>
        <v>Prijs ontbreekt</v>
      </c>
    </row>
    <row r="232" spans="2:14" ht="28.5" customHeight="1">
      <c r="B232" s="18">
        <f>MATCH(C232,{"Koffie, thee en automateningrediënten";"Dranken &amp; Alcohol";"Brood &amp; banket";"Koek en zoetwaren";"Zuivel";"Kaas en eieren";"Groente, fruit, salades en versproducten";"Vlees, vis, gevogelte en vegetarisch/vegan";"Snacks, diepvries en maaltijdcomponenten";"Droge waren";"Kruidenierswaren, sauzen en smaakmakers";"Non-food cateringproducten"},0)</f>
        <v>12</v>
      </c>
      <c r="C232" s="4" t="s">
        <v>240</v>
      </c>
      <c r="D232" s="4" t="s">
        <v>158</v>
      </c>
      <c r="E232" s="31" t="s">
        <v>320</v>
      </c>
      <c r="F232" s="39">
        <v>6</v>
      </c>
      <c r="G232" s="31" t="s">
        <v>27</v>
      </c>
      <c r="H232" s="13">
        <v>13</v>
      </c>
      <c r="I232" s="36"/>
      <c r="J232" s="37"/>
      <c r="K232" s="37"/>
      <c r="L232" s="38">
        <f t="shared" si="6"/>
        <v>0</v>
      </c>
      <c r="M232" s="37"/>
      <c r="N232" s="4" t="str">
        <f t="shared" si="7"/>
        <v>Prijs ontbreekt</v>
      </c>
    </row>
    <row r="233" spans="2:14" ht="28.5" customHeight="1">
      <c r="B233" s="18">
        <f>MATCH(C233,{"Koffie, thee en automateningrediënten";"Dranken &amp; Alcohol";"Brood &amp; banket";"Koek en zoetwaren";"Zuivel";"Kaas en eieren";"Groente, fruit, salades en versproducten";"Vlees, vis, gevogelte en vegetarisch/vegan";"Snacks, diepvries en maaltijdcomponenten";"Droge waren";"Kruidenierswaren, sauzen en smaakmakers";"Non-food cateringproducten"},0)</f>
        <v>12</v>
      </c>
      <c r="C233" s="4" t="s">
        <v>240</v>
      </c>
      <c r="D233" s="17" t="s">
        <v>298</v>
      </c>
      <c r="E233" s="31" t="s">
        <v>322</v>
      </c>
      <c r="F233" s="39">
        <v>1</v>
      </c>
      <c r="G233" s="31" t="s">
        <v>21</v>
      </c>
      <c r="H233" s="13">
        <v>800</v>
      </c>
      <c r="I233" s="36"/>
      <c r="J233" s="37"/>
      <c r="K233" s="37"/>
      <c r="L233" s="38">
        <f t="shared" si="6"/>
        <v>0</v>
      </c>
      <c r="M233" s="37"/>
      <c r="N233" s="4" t="str">
        <f t="shared" si="7"/>
        <v>Prijs ontbreekt</v>
      </c>
    </row>
  </sheetData>
  <sheetProtection algorithmName="SHA-512" hashValue="mjoenXnzugOBVR98xB3b0VvStpEICo4C3uRInRJCSRjE4WxxiYrRVME9KSPTYNEiuI23BtomzLCSpAkDHE1dqA==" saltValue="B2KBGYIZ8sqTQRXEFpYSzw==" spinCount="100000" sheet="1" objects="1" scenarios="1"/>
  <mergeCells count="2">
    <mergeCell ref="B3:N6"/>
    <mergeCell ref="B2:N2"/>
  </mergeCells>
  <conditionalFormatting sqref="N8:N233">
    <cfRule type="expression" dxfId="1" priority="1">
      <formula>N8&lt;&gt;""</formula>
    </cfRule>
  </conditionalFormatting>
  <pageMargins left="0.7" right="0.7" top="0.75" bottom="0.75" header="0.3" footer="0.3"/>
  <pageSetup paperSize="9" orientation="portrait" r:id="rId1"/>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1:F19"/>
  <sheetViews>
    <sheetView workbookViewId="0">
      <selection activeCell="D29" sqref="D29"/>
    </sheetView>
  </sheetViews>
  <sheetFormatPr defaultRowHeight="14.25"/>
  <cols>
    <col min="1" max="1" width="1.25" style="1" customWidth="1"/>
    <col min="2" max="2" width="38" style="1" customWidth="1"/>
    <col min="3" max="3" width="80" style="1" customWidth="1"/>
    <col min="4" max="4" width="20.25" style="1" customWidth="1"/>
    <col min="5" max="5" width="40" style="1" customWidth="1"/>
    <col min="6" max="6" width="20" style="1" customWidth="1"/>
    <col min="7" max="16384" width="9" style="1"/>
  </cols>
  <sheetData>
    <row r="1" spans="2:6" ht="9" customHeight="1"/>
    <row r="2" spans="2:6">
      <c r="B2" s="65" t="s">
        <v>209</v>
      </c>
      <c r="C2" s="66"/>
      <c r="D2" s="66"/>
      <c r="E2" s="66"/>
      <c r="F2" s="66"/>
    </row>
    <row r="3" spans="2:6" ht="14.25" customHeight="1">
      <c r="B3" s="67" t="s">
        <v>329</v>
      </c>
      <c r="C3" s="67"/>
      <c r="D3" s="67"/>
      <c r="E3" s="67"/>
      <c r="F3" s="67"/>
    </row>
    <row r="4" spans="2:6" ht="14.25" customHeight="1">
      <c r="B4" s="67"/>
      <c r="C4" s="67"/>
      <c r="D4" s="67"/>
      <c r="E4" s="67"/>
      <c r="F4" s="67"/>
    </row>
    <row r="5" spans="2:6" ht="35.25" customHeight="1">
      <c r="B5" s="68"/>
      <c r="C5" s="68"/>
      <c r="D5" s="68"/>
      <c r="E5" s="68"/>
      <c r="F5" s="68"/>
    </row>
    <row r="6" spans="2:6" ht="15">
      <c r="B6" s="5" t="s">
        <v>3</v>
      </c>
      <c r="C6" s="6" t="s">
        <v>210</v>
      </c>
      <c r="D6" s="20" t="s">
        <v>211</v>
      </c>
      <c r="E6" s="6" t="s">
        <v>212</v>
      </c>
      <c r="F6" s="7" t="s">
        <v>12</v>
      </c>
    </row>
    <row r="7" spans="2:6" ht="28.5">
      <c r="B7" s="8" t="s">
        <v>1</v>
      </c>
      <c r="C7" s="9" t="s">
        <v>261</v>
      </c>
      <c r="D7" s="40"/>
      <c r="E7" s="41"/>
      <c r="F7" s="10" t="str">
        <f t="shared" ref="F7:F18" si="0">IF($D7="","Korting ontbreekt",IF($D7&lt;0,"Korting mag niet negatief zijn",""))</f>
        <v>Korting ontbreekt</v>
      </c>
    </row>
    <row r="8" spans="2:6" ht="28.5">
      <c r="B8" s="11" t="s">
        <v>241</v>
      </c>
      <c r="C8" s="12" t="s">
        <v>262</v>
      </c>
      <c r="D8" s="40"/>
      <c r="E8" s="41"/>
      <c r="F8" s="10" t="str">
        <f t="shared" si="0"/>
        <v>Korting ontbreekt</v>
      </c>
    </row>
    <row r="9" spans="2:6" ht="28.5">
      <c r="B9" s="8" t="s">
        <v>244</v>
      </c>
      <c r="C9" s="9" t="s">
        <v>263</v>
      </c>
      <c r="D9" s="40"/>
      <c r="E9" s="41"/>
      <c r="F9" s="10" t="str">
        <f t="shared" si="0"/>
        <v>Korting ontbreekt</v>
      </c>
    </row>
    <row r="10" spans="2:6" ht="28.5">
      <c r="B10" s="11" t="s">
        <v>243</v>
      </c>
      <c r="C10" s="12" t="s">
        <v>264</v>
      </c>
      <c r="D10" s="40"/>
      <c r="E10" s="41"/>
      <c r="F10" s="10" t="str">
        <f t="shared" si="0"/>
        <v>Korting ontbreekt</v>
      </c>
    </row>
    <row r="11" spans="2:6" ht="28.5">
      <c r="B11" s="8" t="s">
        <v>242</v>
      </c>
      <c r="C11" s="9" t="s">
        <v>265</v>
      </c>
      <c r="D11" s="40"/>
      <c r="E11" s="41"/>
      <c r="F11" s="10" t="str">
        <f t="shared" si="0"/>
        <v>Korting ontbreekt</v>
      </c>
    </row>
    <row r="12" spans="2:6" ht="28.5">
      <c r="B12" s="11" t="s">
        <v>2</v>
      </c>
      <c r="C12" s="12" t="s">
        <v>266</v>
      </c>
      <c r="D12" s="40"/>
      <c r="E12" s="41"/>
      <c r="F12" s="10" t="str">
        <f t="shared" si="0"/>
        <v>Korting ontbreekt</v>
      </c>
    </row>
    <row r="13" spans="2:6" ht="28.5">
      <c r="B13" s="8" t="s">
        <v>238</v>
      </c>
      <c r="C13" s="9" t="s">
        <v>267</v>
      </c>
      <c r="D13" s="40"/>
      <c r="E13" s="41"/>
      <c r="F13" s="10" t="str">
        <f t="shared" si="0"/>
        <v>Korting ontbreekt</v>
      </c>
    </row>
    <row r="14" spans="2:6" ht="28.5">
      <c r="B14" s="11" t="s">
        <v>239</v>
      </c>
      <c r="C14" s="12" t="s">
        <v>268</v>
      </c>
      <c r="D14" s="40"/>
      <c r="E14" s="41"/>
      <c r="F14" s="10" t="str">
        <f t="shared" si="0"/>
        <v>Korting ontbreekt</v>
      </c>
    </row>
    <row r="15" spans="2:6" ht="28.5">
      <c r="B15" s="8" t="s">
        <v>245</v>
      </c>
      <c r="C15" s="9" t="s">
        <v>269</v>
      </c>
      <c r="D15" s="40"/>
      <c r="E15" s="41"/>
      <c r="F15" s="10" t="str">
        <f t="shared" si="0"/>
        <v>Korting ontbreekt</v>
      </c>
    </row>
    <row r="16" spans="2:6" ht="28.5">
      <c r="B16" s="11" t="s">
        <v>256</v>
      </c>
      <c r="C16" s="12" t="s">
        <v>270</v>
      </c>
      <c r="D16" s="40"/>
      <c r="E16" s="41"/>
      <c r="F16" s="10" t="str">
        <f t="shared" si="0"/>
        <v>Korting ontbreekt</v>
      </c>
    </row>
    <row r="17" spans="2:6" ht="42.75">
      <c r="B17" s="8" t="s">
        <v>258</v>
      </c>
      <c r="C17" s="9" t="s">
        <v>271</v>
      </c>
      <c r="D17" s="40"/>
      <c r="E17" s="41"/>
      <c r="F17" s="10" t="str">
        <f t="shared" si="0"/>
        <v>Korting ontbreekt</v>
      </c>
    </row>
    <row r="18" spans="2:6" ht="42.75">
      <c r="B18" s="11" t="s">
        <v>240</v>
      </c>
      <c r="C18" s="12" t="s">
        <v>272</v>
      </c>
      <c r="D18" s="40"/>
      <c r="E18" s="41"/>
      <c r="F18" s="10" t="str">
        <f t="shared" si="0"/>
        <v>Korting ontbreekt</v>
      </c>
    </row>
    <row r="19" spans="2:6">
      <c r="B19" s="42"/>
      <c r="C19" s="42"/>
      <c r="D19" s="42"/>
      <c r="E19" s="42"/>
      <c r="F19" s="42"/>
    </row>
  </sheetData>
  <mergeCells count="2">
    <mergeCell ref="B2:F2"/>
    <mergeCell ref="B3:F5"/>
  </mergeCells>
  <conditionalFormatting sqref="F7:F18">
    <cfRule type="expression" dxfId="0" priority="1">
      <formula>F7&lt;&gt;""</formula>
    </cfRule>
  </conditionalFormatting>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4</vt:i4>
      </vt:variant>
    </vt:vector>
  </HeadingPairs>
  <TitlesOfParts>
    <vt:vector size="4" baseType="lpstr">
      <vt:lpstr>Productgroepen</vt:lpstr>
      <vt:lpstr>Inschrijvingsoverzicht</vt:lpstr>
      <vt:lpstr>Kernassortiment SWF</vt:lpstr>
      <vt:lpstr>Randassortiment SWF</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Friso Dijkstra</cp:lastModifiedBy>
  <dcterms:created xsi:type="dcterms:W3CDTF">2026-07-13T11:32:50Z</dcterms:created>
  <dcterms:modified xsi:type="dcterms:W3CDTF">2026-10-23T13:26:23Z</dcterms:modified>
</cp:coreProperties>
</file>