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oss.sharepoint.com/sites/Org-BA-JZI/Gedeelde documenten/Aanbesteden en inkoop/3. Lopende projecten/2026/Sanitaire voorzieningen/04. Beschrijvend document/"/>
    </mc:Choice>
  </mc:AlternateContent>
  <xr:revisionPtr revIDLastSave="547" documentId="8_{562EF42F-800D-4DBE-9DF5-38F518BA8016}" xr6:coauthVersionLast="47" xr6:coauthVersionMax="47" xr10:uidLastSave="{AD9EE857-DCAF-4C90-A7C1-F1D2E20BB317}"/>
  <bookViews>
    <workbookView xWindow="-108" yWindow="-108" windowWidth="23256" windowHeight="14016" activeTab="3" xr2:uid="{00000000-000D-0000-FFFF-FFFF00000000}"/>
  </bookViews>
  <sheets>
    <sheet name="Locaties" sheetId="8" r:id="rId1"/>
    <sheet name="Voorzieningen" sheetId="7" r:id="rId2"/>
    <sheet name="Verbruiksartikelen per maand" sheetId="6" r:id="rId3"/>
    <sheet name="Prij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5" l="1"/>
  <c r="G14" i="5"/>
  <c r="G9" i="5" l="1"/>
  <c r="H11" i="5"/>
  <c r="G10" i="5"/>
  <c r="M6" i="7"/>
  <c r="F17" i="5" s="1"/>
  <c r="H17" i="5" s="1"/>
  <c r="F13" i="5"/>
  <c r="H13" i="5" s="1"/>
  <c r="J6" i="6"/>
  <c r="D6" i="6"/>
  <c r="I6" i="7"/>
  <c r="D6" i="7"/>
  <c r="F8" i="5" s="1"/>
  <c r="H8" i="5" s="1"/>
  <c r="E6" i="7"/>
  <c r="F9" i="5" s="1"/>
  <c r="F6" i="7"/>
  <c r="G6" i="7"/>
  <c r="F11" i="5" s="1"/>
  <c r="H6" i="7"/>
  <c r="F12" i="5" s="1"/>
  <c r="H12" i="5" s="1"/>
  <c r="J6" i="7"/>
  <c r="F14" i="5" s="1"/>
  <c r="L6" i="7"/>
  <c r="F16" i="5" s="1"/>
  <c r="H16" i="5" s="1"/>
  <c r="N6" i="7"/>
  <c r="F18" i="5" s="1"/>
  <c r="H18" i="5" s="1"/>
  <c r="E6" i="6"/>
  <c r="G11" i="5" s="1"/>
  <c r="F6" i="6"/>
  <c r="G13" i="5" s="1"/>
  <c r="H6" i="6"/>
  <c r="G15" i="5" s="1"/>
  <c r="I6" i="6"/>
  <c r="G16" i="5" s="1"/>
  <c r="K4" i="7"/>
  <c r="K6" i="7" s="1"/>
  <c r="C6" i="7"/>
  <c r="F7" i="5" s="1"/>
  <c r="H7" i="5" s="1"/>
  <c r="H9" i="5" l="1"/>
  <c r="F10" i="5"/>
  <c r="H10" i="5" s="1"/>
  <c r="F15" i="5"/>
  <c r="H15" i="5" s="1"/>
  <c r="H21" i="5" l="1"/>
</calcChain>
</file>

<file path=xl/sharedStrings.xml><?xml version="1.0" encoding="utf-8"?>
<sst xmlns="http://schemas.openxmlformats.org/spreadsheetml/2006/main" count="112" uniqueCount="71">
  <si>
    <t>Locatie</t>
  </si>
  <si>
    <t>Adres</t>
  </si>
  <si>
    <t>Openingstijden</t>
  </si>
  <si>
    <t>Opmerkingen</t>
  </si>
  <si>
    <t>Gemeentehuis</t>
  </si>
  <si>
    <t>Raadhuislaan 2
5341 GM Oss</t>
  </si>
  <si>
    <t>8.00-17.00 uur</t>
  </si>
  <si>
    <t xml:space="preserve">Ir Diddewerf (Gemeentereiniging) </t>
  </si>
  <si>
    <t>Singel 1940-1945 nr. 300
5348 PV Oss</t>
  </si>
  <si>
    <t>8.00-16.00 uur</t>
  </si>
  <si>
    <t>De Elzenhoek (Natuurcentrum en stadsboerderij)</t>
  </si>
  <si>
    <t>Anna van Schuurmanstraat 602
5344 TX Oss</t>
  </si>
  <si>
    <t>Hoogen Heuvel (begraafplaats)</t>
  </si>
  <si>
    <t>Lindenstraat 22
5342 XJ Oss</t>
  </si>
  <si>
    <t>Bellen bij levering: 0412-625413</t>
  </si>
  <si>
    <t>Luchtverfrissers</t>
  </si>
  <si>
    <t>Handdoekautomaat (katoen)</t>
  </si>
  <si>
    <t>Handdoekautomaat (papier)</t>
  </si>
  <si>
    <t>Toiletborstel + houder</t>
  </si>
  <si>
    <t>Handdesinfectie 1000 ml</t>
  </si>
  <si>
    <t>Toiletpapierdispenser</t>
  </si>
  <si>
    <t>Zeepschuimdispenser</t>
  </si>
  <si>
    <t>Dispenser voor zonnebrand</t>
  </si>
  <si>
    <t xml:space="preserve">Afvalbakken </t>
  </si>
  <si>
    <t>Ir Diddewerf</t>
  </si>
  <si>
    <t>Totaal</t>
  </si>
  <si>
    <t xml:space="preserve"> </t>
  </si>
  <si>
    <t>Papieren 
Handdoek</t>
  </si>
  <si>
    <t>Luchtverfrisservulling</t>
  </si>
  <si>
    <t>Toiletpapier</t>
  </si>
  <si>
    <t>Zeepschuim</t>
  </si>
  <si>
    <t>Prijzenformulier</t>
  </si>
  <si>
    <t>U vult alleen de grijze velden in. Maak verder geen aanpassingen in het formulier.</t>
  </si>
  <si>
    <t xml:space="preserve">Inschrijver </t>
  </si>
  <si>
    <t>Voorzieningen met verbruiksartikelen</t>
  </si>
  <si>
    <t>Huurprijs per voorziening per maand</t>
  </si>
  <si>
    <t>Prijs per 
verbruiksartikel</t>
  </si>
  <si>
    <t>Huidige 
verbruikseenheid</t>
  </si>
  <si>
    <t>Huidige inhoud 
per eenheid</t>
  </si>
  <si>
    <t>Aantal 
voorzieningen</t>
  </si>
  <si>
    <t>Subtotaal</t>
  </si>
  <si>
    <t>stuk</t>
  </si>
  <si>
    <t>Handdoekdispensers (papier)</t>
  </si>
  <si>
    <t>doos</t>
  </si>
  <si>
    <t>Toiletborstels met houders</t>
  </si>
  <si>
    <t>Toiletpapierhouders en toiletpapier</t>
  </si>
  <si>
    <t>Zeepschuimdispensers en zeepschuim</t>
  </si>
  <si>
    <t>Afvalbakken</t>
  </si>
  <si>
    <t xml:space="preserve">Inschrijfprijs voor 4 jaar* </t>
  </si>
  <si>
    <t xml:space="preserve">* De opgegeven prijzen en/of tarieven zijn uitgedrukt in Euro’s en exclusief BTW, maar inclusief alle overige kosten, waaronder onder meer begrepen maar niet beperkt tot de kosten voor levering, montage- en demontagekosten, salariskosten, kantoorkosten, kosten voor hard- en software, telefoonkosten, coördinatiekosten, kosten woon-werkverkeer, parkeerkosten, reis- en verblijfkosten, verzekeringskosten en sociale premies en belastingen, algemene kosten, winst en risico. Naast aangeboden prijzen mag u geen aanvullende kosten in rekening brengen. 
Kosten voor reiniging en verwisseling zijn verdisconteerd in de huurprijzen per maand.
</t>
  </si>
  <si>
    <t>Nvt</t>
  </si>
  <si>
    <t>Luierbox</t>
  </si>
  <si>
    <t>Handdesinfectie</t>
  </si>
  <si>
    <t>* De dispenser voor zonnebrand is voor locatie Duurzaamheidsplein. Opdrachtgever zorgt zelf voor interne logistiek.</t>
  </si>
  <si>
    <t>Zonnebrand</t>
  </si>
  <si>
    <t>Hygiënebox</t>
  </si>
  <si>
    <t>Luchtverfrisser en vulling</t>
  </si>
  <si>
    <t>Handdoekenautomaat en rol (katoen of nonwoven)</t>
  </si>
  <si>
    <t>Handdoekenrol (katoen of nonwoven)</t>
  </si>
  <si>
    <t>Indicatief verbruik 
per maand</t>
  </si>
  <si>
    <t>* Voor luchtverfrisservullingen en handdesinfectievullingen is, vanwege het ontbreken van representatieve historische verbruiksgegevens, een indicatief jaarverbruik opgenomen ten behoeve van de prijsvergelijking.</t>
  </si>
  <si>
    <t xml:space="preserve">stuk </t>
  </si>
  <si>
    <t>24 rollen per doos</t>
  </si>
  <si>
    <t>9 flacons a 500 ml per flacon</t>
  </si>
  <si>
    <t>20 wikkels in een doos, 2880 servetten</t>
  </si>
  <si>
    <t>1 rol van 35 meter per eenheid</t>
  </si>
  <si>
    <t>1 flacon a 1000 ml</t>
  </si>
  <si>
    <t xml:space="preserve">1 flacon a 1000 ml </t>
  </si>
  <si>
    <t>Dispenser voor zonnebrand (1/4 t/m 1/9)</t>
  </si>
  <si>
    <t>Handdoekautomaat garage (katoen blauw)</t>
  </si>
  <si>
    <t>Handdoekrol blauw (katoen of nonwoven)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</si>
</sst>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/>
    <xf numFmtId="0" fontId="8" fillId="0" borderId="1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4" xfId="0" applyFont="1" applyBorder="1"/>
    <xf numFmtId="0" fontId="10" fillId="4" borderId="0" xfId="0" applyFont="1" applyFill="1"/>
    <xf numFmtId="0" fontId="8" fillId="0" borderId="10" xfId="0" applyFont="1" applyBorder="1"/>
    <xf numFmtId="0" fontId="8" fillId="0" borderId="11" xfId="0" applyFont="1" applyBorder="1"/>
    <xf numFmtId="0" fontId="7" fillId="0" borderId="0" xfId="0" applyFont="1" applyAlignment="1">
      <alignment horizontal="center" textRotation="90"/>
    </xf>
    <xf numFmtId="0" fontId="7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textRotation="90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horizontal="center" textRotation="90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textRotation="90"/>
    </xf>
    <xf numFmtId="0" fontId="13" fillId="0" borderId="0" xfId="0" applyFont="1"/>
    <xf numFmtId="0" fontId="8" fillId="0" borderId="3" xfId="0" applyFont="1" applyBorder="1" applyAlignment="1">
      <alignment horizontal="center"/>
    </xf>
    <xf numFmtId="0" fontId="9" fillId="0" borderId="8" xfId="0" applyFont="1" applyBorder="1" applyAlignment="1" applyProtection="1">
      <alignment vertical="center"/>
    </xf>
    <xf numFmtId="0" fontId="7" fillId="0" borderId="8" xfId="0" applyFont="1" applyBorder="1" applyAlignment="1" applyProtection="1">
      <alignment horizontal="left" vertical="top" wrapText="1"/>
    </xf>
    <xf numFmtId="0" fontId="7" fillId="0" borderId="8" xfId="0" applyFont="1" applyBorder="1" applyAlignment="1" applyProtection="1">
      <alignment horizontal="center" vertical="top" wrapText="1"/>
    </xf>
    <xf numFmtId="44" fontId="7" fillId="0" borderId="8" xfId="0" applyNumberFormat="1" applyFont="1" applyBorder="1" applyProtection="1"/>
    <xf numFmtId="0" fontId="7" fillId="0" borderId="8" xfId="0" applyNumberFormat="1" applyFont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44" fontId="7" fillId="2" borderId="8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Protection="1"/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top" wrapText="1"/>
    </xf>
    <xf numFmtId="44" fontId="2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44" fontId="4" fillId="0" borderId="2" xfId="0" applyNumberFormat="1" applyFont="1" applyBorder="1" applyProtection="1"/>
    <xf numFmtId="0" fontId="2" fillId="3" borderId="0" xfId="0" applyFont="1" applyFill="1" applyAlignment="1" applyProtection="1">
      <alignment horizontal="left" vertical="center" wrapText="1"/>
    </xf>
    <xf numFmtId="0" fontId="7" fillId="0" borderId="8" xfId="0" applyFont="1" applyFill="1" applyBorder="1" applyAlignment="1" applyProtection="1">
      <alignment horizontal="center" vertical="top" wrapText="1"/>
    </xf>
    <xf numFmtId="44" fontId="7" fillId="0" borderId="8" xfId="0" applyNumberFormat="1" applyFont="1" applyFill="1" applyBorder="1" applyProtection="1"/>
    <xf numFmtId="44" fontId="7" fillId="0" borderId="8" xfId="0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 applyProtection="1">
      <alignment horizontal="left" vertical="center" indent="5"/>
    </xf>
    <xf numFmtId="0" fontId="9" fillId="0" borderId="0" xfId="0" applyFont="1" applyAlignment="1" applyProtection="1">
      <alignment vertical="top"/>
    </xf>
    <xf numFmtId="0" fontId="7" fillId="0" borderId="9" xfId="0" applyFont="1" applyBorder="1" applyAlignment="1" applyProtection="1">
      <alignment horizontal="left" vertical="top" wrapText="1"/>
    </xf>
    <xf numFmtId="0" fontId="7" fillId="0" borderId="9" xfId="0" applyFont="1" applyBorder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wrapText="1"/>
    </xf>
    <xf numFmtId="0" fontId="4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</cellXfs>
  <cellStyles count="1">
    <cellStyle name="Standaard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theme="0" tint="-0.1499984740745262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theme="0" tint="-0.1499984740745262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9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9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F622F15-92B6-473C-833D-350EAF71D551}" name="Tabel4" displayName="Tabel4" ref="A1:D5" totalsRowShown="0" headerRowDxfId="44" dataDxfId="43" tableBorderDxfId="42">
  <autoFilter ref="A1:D5" xr:uid="{6F622F15-92B6-473C-833D-350EAF71D551}"/>
  <tableColumns count="4">
    <tableColumn id="1" xr3:uid="{29BF5CE5-CE7D-4695-939D-6CC93DC72988}" name="Locatie" dataDxfId="41"/>
    <tableColumn id="2" xr3:uid="{B3A5790E-8C0F-45BB-AC19-F093EB1E6024}" name="Adres" dataDxfId="40"/>
    <tableColumn id="6" xr3:uid="{5041FF67-EA96-4938-BB0D-F0938F899842}" name="Openingstijden" dataDxfId="39"/>
    <tableColumn id="4" xr3:uid="{04ECC23A-9C88-42BB-BF9F-AAD7FF99C031}" name="Opmerkingen" dataDxfId="3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AEFD48-0D77-4BC8-89D8-4B8868622321}" name="Tabel2" displayName="Tabel2" ref="A1:N6" totalsRowShown="0" headerRowDxfId="37" dataDxfId="36">
  <autoFilter ref="A1:N6" xr:uid="{02AEFD48-0D77-4BC8-89D8-4B8868622321}"/>
  <tableColumns count="14">
    <tableColumn id="1" xr3:uid="{A058660D-29C6-440A-BF5C-D4CDBD7ECDF7}" name="Locatie" dataDxfId="35"/>
    <tableColumn id="2" xr3:uid="{D04C7AEB-CF5E-4EBB-AAAC-9F50764F5D97}" name="Adres" dataDxfId="34"/>
    <tableColumn id="3" xr3:uid="{697DC0BF-7A12-43D8-9680-5F1D66CCE602}" name="Hygiënebox" dataDxfId="33"/>
    <tableColumn id="11" xr3:uid="{610A4615-97A6-4E2B-A7C9-22DBEB240481}" name="Luierbox" dataDxfId="32"/>
    <tableColumn id="4" xr3:uid="{2BE52ED9-F994-4F9D-A09B-217CF952E9DC}" name="Luchtverfrissers" dataDxfId="31"/>
    <tableColumn id="5" xr3:uid="{A64D0AFC-E59A-4B10-9B3C-967A74B3D235}" name="Handdoekautomaat (katoen)" dataDxfId="30"/>
    <tableColumn id="6" xr3:uid="{1F8C7EEC-D6B6-49A0-ABCB-737B609CB0DB}" name="Handdoekautomaat (papier)" dataDxfId="29"/>
    <tableColumn id="7" xr3:uid="{20402570-5E94-451C-A1DF-AD613AA8D6D1}" name="Toiletborstel + houder" dataDxfId="28"/>
    <tableColumn id="15" xr3:uid="{7FEFBB59-BDB7-4AE2-8150-69243A1DFD92}" name="Toiletpapierdispenser" dataDxfId="27"/>
    <tableColumn id="13" xr3:uid="{9D2EBB9E-856E-4DAC-B330-9A80AA97CFEC}" name="Handdesinfectie 1000 ml" dataDxfId="26"/>
    <tableColumn id="9" xr3:uid="{A106A85B-1573-4C7A-BFD7-760F6BEAD135}" name="Zeepschuimdispenser" dataDxfId="25"/>
    <tableColumn id="10" xr3:uid="{DBCDA973-B659-4316-B871-6EFB1E92ED0B}" name="Handdoekautomaat garage (katoen blauw)" dataDxfId="24"/>
    <tableColumn id="12" xr3:uid="{3C8350C4-EC7A-47C0-B768-0B0A6D19E55B}" name="Dispenser voor zonnebrand" dataDxfId="23"/>
    <tableColumn id="14" xr3:uid="{73B642D4-9F0A-4A81-B0D9-395B77929811}" name="Afvalbakken " dataDxfId="2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BE75E1-28C7-4341-ABE6-488F75DAEA29}" name="Tabel1" displayName="Tabel1" ref="A1:J6" totalsRowShown="0" headerRowDxfId="21" dataDxfId="20">
  <autoFilter ref="A1:J6" xr:uid="{0FBE75E1-28C7-4341-ABE6-488F75DAEA29}"/>
  <tableColumns count="10">
    <tableColumn id="1" xr3:uid="{4C6E001E-11AB-4AD5-BFAD-519EF2F67AFC}" name="Locatie" dataDxfId="19"/>
    <tableColumn id="2" xr3:uid="{7BB4618E-799F-4AB6-B131-F1B47FFE8FD1}" name="Adres" dataDxfId="18"/>
    <tableColumn id="12" xr3:uid="{93EBF093-A524-406B-98FF-2922A791310E}" name="Luchtverfrisservulling" dataDxfId="17"/>
    <tableColumn id="13" xr3:uid="{E33EF39C-F2B6-447C-9FB9-1A6D2E2A452D}" name="Handdoekenrol (katoen of nonwoven)" dataDxfId="16"/>
    <tableColumn id="4" xr3:uid="{C672328D-EB83-47D6-93A4-18C7F0B680E5}" name="Papieren _x000a_Handdoek" dataDxfId="15"/>
    <tableColumn id="5" xr3:uid="{8E4D59EF-9E63-4FEC-9C83-29891CFC48C8}" name="Toiletpapier" dataDxfId="14"/>
    <tableColumn id="14" xr3:uid="{ED2035E9-AF73-4AF3-BB0D-C5F3542249CC}" name="Handdesinfectie" dataDxfId="13"/>
    <tableColumn id="6" xr3:uid="{3CD31034-2E4E-4771-9732-CE1BD7CCEC6A}" name="Zeepschuim" dataDxfId="12"/>
    <tableColumn id="7" xr3:uid="{2EDBCE18-1487-4D3D-A2BA-FD72B2527ABC}" name="Handdoekrol blauw (katoen of nonwoven)" dataDxfId="11"/>
    <tableColumn id="15" xr3:uid="{8C93D567-8D1D-48FD-80FB-4375AA9F10A2}" name="Zonnebrand" dataDxfId="1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3E5ABD-31FB-4384-8599-DB2DC61AA060}" name="Tabel3" displayName="Tabel3" ref="A6:H18" totalsRowShown="0" headerRowDxfId="0" dataDxfId="1">
  <autoFilter ref="A6:H18" xr:uid="{1D3E5ABD-31FB-4384-8599-DB2DC61AA06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C8EB14F-0126-4F83-9296-95BC797AD5F2}" name="Voorzieningen met verbruiksartikelen" dataDxfId="9"/>
    <tableColumn id="2" xr3:uid="{AD12D052-D296-44F1-8288-D104F4F86D04}" name="Huurprijs per voorziening per maand" dataDxfId="8"/>
    <tableColumn id="3" xr3:uid="{F8EF2AB4-AE0E-49C3-A95C-EE97C91D60B4}" name="Prijs per _x000a_verbruiksartikel" dataDxfId="7"/>
    <tableColumn id="4" xr3:uid="{33B33CBA-CA85-4397-A2BB-654B9A28CCC8}" name="Huidige _x000a_verbruikseenheid" dataDxfId="6"/>
    <tableColumn id="5" xr3:uid="{2CB6C0C6-0CA2-407E-9FF6-0B3907619262}" name="Huidige inhoud _x000a_per eenheid" dataDxfId="5"/>
    <tableColumn id="6" xr3:uid="{A7FD92DD-AF18-4190-8AD1-239E1897981C}" name="Aantal _x000a_voorzieningen" dataDxfId="4">
      <calculatedColumnFormula>Voorzieningen!#REF!</calculatedColumnFormula>
    </tableColumn>
    <tableColumn id="7" xr3:uid="{06E777A8-CF4A-4F67-B32E-FEB1C025F0F9}" name="Indicatief verbruik _x000a_per maand" dataDxfId="3"/>
    <tableColumn id="8" xr3:uid="{7B93FF42-65AC-44F1-99A6-58A7CBA98E7B}" name="Subtotaal" dataDxfId="2">
      <calculatedColumnFormula>Tabel3[[#This Row],[Huurprijs per voorziening per maand]]*12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F6C3C-E14B-4A7D-B1CD-DBBACC20B53B}">
  <dimension ref="A1:D5"/>
  <sheetViews>
    <sheetView zoomScale="130" zoomScaleNormal="130" workbookViewId="0">
      <selection activeCell="C14" sqref="C14"/>
    </sheetView>
  </sheetViews>
  <sheetFormatPr defaultRowHeight="14.4" x14ac:dyDescent="0.3"/>
  <cols>
    <col min="1" max="1" width="42.6640625" bestFit="1" customWidth="1"/>
    <col min="2" max="2" width="43.6640625" bestFit="1" customWidth="1"/>
    <col min="3" max="3" width="32.33203125" bestFit="1" customWidth="1"/>
    <col min="4" max="4" width="43.6640625" customWidth="1"/>
  </cols>
  <sheetData>
    <row r="1" spans="1:4" x14ac:dyDescent="0.3">
      <c r="A1" s="8" t="s">
        <v>0</v>
      </c>
      <c r="B1" s="8" t="s">
        <v>1</v>
      </c>
      <c r="C1" s="8" t="s">
        <v>2</v>
      </c>
      <c r="D1" s="8" t="s">
        <v>3</v>
      </c>
    </row>
    <row r="2" spans="1:4" ht="27" x14ac:dyDescent="0.3">
      <c r="A2" s="6" t="s">
        <v>4</v>
      </c>
      <c r="B2" s="17" t="s">
        <v>5</v>
      </c>
      <c r="C2" s="7" t="s">
        <v>6</v>
      </c>
      <c r="D2" s="7"/>
    </row>
    <row r="3" spans="1:4" ht="27" x14ac:dyDescent="0.3">
      <c r="A3" s="6" t="s">
        <v>7</v>
      </c>
      <c r="B3" s="17" t="s">
        <v>8</v>
      </c>
      <c r="C3" s="7" t="s">
        <v>9</v>
      </c>
      <c r="D3" s="7"/>
    </row>
    <row r="4" spans="1:4" ht="27" x14ac:dyDescent="0.3">
      <c r="A4" s="7" t="s">
        <v>10</v>
      </c>
      <c r="B4" s="19" t="s">
        <v>11</v>
      </c>
      <c r="C4" s="7" t="s">
        <v>6</v>
      </c>
      <c r="D4" s="7"/>
    </row>
    <row r="5" spans="1:4" ht="27" x14ac:dyDescent="0.3">
      <c r="A5" s="7" t="s">
        <v>12</v>
      </c>
      <c r="B5" s="19" t="s">
        <v>13</v>
      </c>
      <c r="C5" s="7" t="s">
        <v>9</v>
      </c>
      <c r="D5" s="7" t="s">
        <v>14</v>
      </c>
    </row>
  </sheetData>
  <sheetProtection algorithmName="SHA-512" hashValue="9pw1CZmIK8r43D9Wb5c2ppnXCbCx71UKvtwfji3a10ATRgSNVod/095ChOhzd+HLAahjHrZDLo+2Tap1l8rs4w==" saltValue="HYYvw8VhgUpCxXqwgy8l9w==" spinCount="100000"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869FB-773D-4C95-BB19-570BB4180881}">
  <dimension ref="A1:N17"/>
  <sheetViews>
    <sheetView zoomScale="120" zoomScaleNormal="120" workbookViewId="0">
      <selection activeCell="J4" sqref="J4"/>
    </sheetView>
  </sheetViews>
  <sheetFormatPr defaultRowHeight="14.4" x14ac:dyDescent="0.3"/>
  <cols>
    <col min="1" max="1" width="38.88671875" bestFit="1" customWidth="1"/>
    <col min="2" max="2" width="41.88671875" bestFit="1" customWidth="1"/>
    <col min="3" max="3" width="8.88671875" style="15"/>
    <col min="4" max="4" width="9.109375" style="15"/>
    <col min="5" max="5" width="8.88671875" style="15"/>
    <col min="6" max="6" width="8.88671875" style="15" customWidth="1"/>
    <col min="7" max="9" width="8.88671875" style="15"/>
    <col min="10" max="10" width="8.88671875" style="15" customWidth="1"/>
    <col min="11" max="11" width="11.109375" style="15" customWidth="1"/>
    <col min="12" max="13" width="8.88671875" style="15" customWidth="1"/>
    <col min="14" max="14" width="8.88671875" style="15"/>
  </cols>
  <sheetData>
    <row r="1" spans="1:14" ht="207.6" x14ac:dyDescent="0.3">
      <c r="A1" s="4" t="s">
        <v>0</v>
      </c>
      <c r="B1" s="5" t="s">
        <v>1</v>
      </c>
      <c r="C1" s="11" t="s">
        <v>55</v>
      </c>
      <c r="D1" s="11" t="s">
        <v>51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20</v>
      </c>
      <c r="J1" s="11" t="s">
        <v>19</v>
      </c>
      <c r="K1" s="11" t="s">
        <v>21</v>
      </c>
      <c r="L1" s="11" t="s">
        <v>69</v>
      </c>
      <c r="M1" s="11" t="s">
        <v>22</v>
      </c>
      <c r="N1" s="11" t="s">
        <v>23</v>
      </c>
    </row>
    <row r="2" spans="1:14" ht="28.5" customHeight="1" x14ac:dyDescent="0.3">
      <c r="A2" s="6" t="s">
        <v>4</v>
      </c>
      <c r="B2" s="17" t="s">
        <v>5</v>
      </c>
      <c r="C2" s="12">
        <v>32</v>
      </c>
      <c r="D2" s="12">
        <v>1</v>
      </c>
      <c r="E2" s="12">
        <v>60</v>
      </c>
      <c r="F2" s="12">
        <v>48</v>
      </c>
      <c r="G2" s="12">
        <v>14</v>
      </c>
      <c r="H2" s="12">
        <v>51</v>
      </c>
      <c r="I2" s="12">
        <v>49</v>
      </c>
      <c r="J2" s="12">
        <v>1</v>
      </c>
      <c r="K2" s="12">
        <v>53</v>
      </c>
      <c r="L2" s="12"/>
      <c r="M2" s="12">
        <v>1</v>
      </c>
      <c r="N2" s="12">
        <v>36</v>
      </c>
    </row>
    <row r="3" spans="1:14" ht="27" x14ac:dyDescent="0.3">
      <c r="A3" s="6" t="s">
        <v>24</v>
      </c>
      <c r="B3" s="17" t="s">
        <v>8</v>
      </c>
      <c r="C3" s="12">
        <v>6</v>
      </c>
      <c r="D3" s="12"/>
      <c r="E3" s="12">
        <v>14</v>
      </c>
      <c r="F3" s="12">
        <v>10</v>
      </c>
      <c r="G3" s="12"/>
      <c r="H3" s="12">
        <v>11</v>
      </c>
      <c r="I3" s="12">
        <v>11</v>
      </c>
      <c r="J3" s="12"/>
      <c r="K3" s="12">
        <v>11</v>
      </c>
      <c r="L3" s="12">
        <v>3</v>
      </c>
      <c r="M3" s="12">
        <v>1</v>
      </c>
      <c r="N3" s="12"/>
    </row>
    <row r="4" spans="1:14" ht="27" x14ac:dyDescent="0.3">
      <c r="A4" s="19" t="s">
        <v>10</v>
      </c>
      <c r="B4" s="19" t="s">
        <v>11</v>
      </c>
      <c r="C4" s="12">
        <v>1</v>
      </c>
      <c r="D4" s="12">
        <v>2</v>
      </c>
      <c r="E4" s="12">
        <v>6</v>
      </c>
      <c r="F4" s="12">
        <v>4</v>
      </c>
      <c r="G4" s="12">
        <v>4</v>
      </c>
      <c r="H4" s="12">
        <v>4</v>
      </c>
      <c r="I4" s="12">
        <v>4</v>
      </c>
      <c r="J4" s="12">
        <v>2</v>
      </c>
      <c r="K4" s="12">
        <f>6+5</f>
        <v>11</v>
      </c>
      <c r="L4" s="12"/>
      <c r="M4" s="12"/>
      <c r="N4" s="12"/>
    </row>
    <row r="5" spans="1:14" ht="27.6" thickBot="1" x14ac:dyDescent="0.35">
      <c r="A5" s="6" t="s">
        <v>12</v>
      </c>
      <c r="B5" s="17" t="s">
        <v>13</v>
      </c>
      <c r="C5" s="12"/>
      <c r="D5" s="12"/>
      <c r="E5" s="12">
        <v>6</v>
      </c>
      <c r="F5" s="12">
        <v>5</v>
      </c>
      <c r="G5" s="12"/>
      <c r="H5" s="12">
        <v>6</v>
      </c>
      <c r="I5" s="12">
        <v>6</v>
      </c>
      <c r="J5" s="12"/>
      <c r="K5" s="12">
        <v>5</v>
      </c>
      <c r="L5" s="12"/>
      <c r="M5" s="12"/>
      <c r="N5" s="12"/>
    </row>
    <row r="6" spans="1:14" ht="15" thickBot="1" x14ac:dyDescent="0.35">
      <c r="A6" s="9" t="s">
        <v>25</v>
      </c>
      <c r="B6" s="10"/>
      <c r="C6" s="14">
        <f t="shared" ref="C6:N6" si="0">SUM(C2:C5)</f>
        <v>39</v>
      </c>
      <c r="D6" s="14">
        <f t="shared" si="0"/>
        <v>3</v>
      </c>
      <c r="E6" s="14">
        <f t="shared" si="0"/>
        <v>86</v>
      </c>
      <c r="F6" s="14">
        <f t="shared" si="0"/>
        <v>67</v>
      </c>
      <c r="G6" s="14">
        <f t="shared" si="0"/>
        <v>18</v>
      </c>
      <c r="H6" s="14">
        <f t="shared" si="0"/>
        <v>72</v>
      </c>
      <c r="I6" s="14">
        <f t="shared" ref="I6" si="1">SUM(I2:I5)</f>
        <v>70</v>
      </c>
      <c r="J6" s="14">
        <f t="shared" si="0"/>
        <v>3</v>
      </c>
      <c r="K6" s="14">
        <f t="shared" si="0"/>
        <v>80</v>
      </c>
      <c r="L6" s="14">
        <f t="shared" si="0"/>
        <v>3</v>
      </c>
      <c r="M6" s="14">
        <f>SUM(M2:M5)</f>
        <v>2</v>
      </c>
      <c r="N6" s="14">
        <f t="shared" si="0"/>
        <v>36</v>
      </c>
    </row>
    <row r="8" spans="1:14" x14ac:dyDescent="0.3">
      <c r="A8" t="s">
        <v>53</v>
      </c>
    </row>
    <row r="13" spans="1:14" x14ac:dyDescent="0.3">
      <c r="B13" s="21"/>
    </row>
    <row r="14" spans="1:14" x14ac:dyDescent="0.3">
      <c r="E14" s="15" t="s">
        <v>26</v>
      </c>
    </row>
    <row r="17" spans="2:2" x14ac:dyDescent="0.3">
      <c r="B17" s="21"/>
    </row>
  </sheetData>
  <sheetProtection algorithmName="SHA-512" hashValue="nzOl//Atyt4KsAG/A88QUuNH9FGcxNeFqMs6s9dJVatrkW5ZEQ8txxuEWAA9RGdkWYVFF0cmuEnhwHjUsZca2Q==" saltValue="WzHUSGOI+R12Ah9qLoPTBA==" spinCount="100000" sheet="1" objects="1" scenarios="1"/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3539-AFE6-4808-B77F-541464CB0FE0}">
  <dimension ref="A1:J8"/>
  <sheetViews>
    <sheetView zoomScale="120" zoomScaleNormal="120" workbookViewId="0">
      <selection activeCell="C6" sqref="C6"/>
    </sheetView>
  </sheetViews>
  <sheetFormatPr defaultColWidth="8.88671875" defaultRowHeight="13.2" x14ac:dyDescent="0.25"/>
  <cols>
    <col min="1" max="1" width="27" style="1" bestFit="1" customWidth="1"/>
    <col min="2" max="2" width="41.88671875" style="1" bestFit="1" customWidth="1"/>
    <col min="3" max="3" width="8.88671875" style="12"/>
    <col min="4" max="4" width="10.21875" style="12" customWidth="1"/>
    <col min="5" max="5" width="13.44140625" style="12" customWidth="1"/>
    <col min="6" max="7" width="10.88671875" style="12" customWidth="1"/>
    <col min="8" max="9" width="8.88671875" style="12"/>
    <col min="10" max="16384" width="8.88671875" style="1"/>
  </cols>
  <sheetData>
    <row r="1" spans="1:10" ht="204.6" x14ac:dyDescent="0.25">
      <c r="A1" s="4" t="s">
        <v>0</v>
      </c>
      <c r="B1" s="5" t="s">
        <v>1</v>
      </c>
      <c r="C1" s="16" t="s">
        <v>28</v>
      </c>
      <c r="D1" s="16" t="s">
        <v>58</v>
      </c>
      <c r="E1" s="16" t="s">
        <v>27</v>
      </c>
      <c r="F1" s="18" t="s">
        <v>29</v>
      </c>
      <c r="G1" s="20" t="s">
        <v>52</v>
      </c>
      <c r="H1" s="18" t="s">
        <v>30</v>
      </c>
      <c r="I1" s="18" t="s">
        <v>70</v>
      </c>
      <c r="J1" s="20" t="s">
        <v>54</v>
      </c>
    </row>
    <row r="2" spans="1:10" ht="26.4" x14ac:dyDescent="0.25">
      <c r="A2" s="6" t="s">
        <v>4</v>
      </c>
      <c r="B2" s="17" t="s">
        <v>5</v>
      </c>
      <c r="C2" s="13" t="s">
        <v>50</v>
      </c>
      <c r="D2" s="12">
        <v>290</v>
      </c>
      <c r="E2" s="12">
        <v>60</v>
      </c>
      <c r="F2" s="12">
        <v>446</v>
      </c>
      <c r="G2" s="12" t="s">
        <v>50</v>
      </c>
      <c r="H2" s="12">
        <v>25</v>
      </c>
      <c r="J2" s="12">
        <v>1</v>
      </c>
    </row>
    <row r="3" spans="1:10" ht="26.4" x14ac:dyDescent="0.25">
      <c r="A3" s="6" t="s">
        <v>24</v>
      </c>
      <c r="B3" s="17" t="s">
        <v>8</v>
      </c>
      <c r="C3" s="12" t="s">
        <v>50</v>
      </c>
      <c r="D3" s="12">
        <v>36</v>
      </c>
      <c r="E3" s="12">
        <v>48</v>
      </c>
      <c r="F3" s="12">
        <v>34</v>
      </c>
      <c r="H3" s="12">
        <v>5</v>
      </c>
      <c r="I3" s="12">
        <v>6</v>
      </c>
      <c r="J3" s="12">
        <v>1</v>
      </c>
    </row>
    <row r="4" spans="1:10" ht="26.4" x14ac:dyDescent="0.25">
      <c r="A4" s="19" t="s">
        <v>10</v>
      </c>
      <c r="B4" s="19" t="s">
        <v>11</v>
      </c>
      <c r="C4" s="12" t="s">
        <v>50</v>
      </c>
      <c r="D4" s="12">
        <v>11</v>
      </c>
      <c r="E4" s="12">
        <v>20</v>
      </c>
      <c r="F4" s="12">
        <v>48</v>
      </c>
      <c r="G4" s="12" t="s">
        <v>50</v>
      </c>
      <c r="H4" s="12">
        <v>14</v>
      </c>
      <c r="J4" s="12"/>
    </row>
    <row r="5" spans="1:10" ht="27" thickBot="1" x14ac:dyDescent="0.3">
      <c r="A5" s="6" t="s">
        <v>12</v>
      </c>
      <c r="B5" s="17" t="s">
        <v>13</v>
      </c>
      <c r="C5" s="12" t="s">
        <v>50</v>
      </c>
      <c r="D5" s="12">
        <v>2</v>
      </c>
      <c r="F5" s="12">
        <v>4</v>
      </c>
      <c r="H5" s="12">
        <v>1</v>
      </c>
      <c r="J5" s="12"/>
    </row>
    <row r="6" spans="1:10" ht="13.8" thickBot="1" x14ac:dyDescent="0.3">
      <c r="A6" s="2" t="s">
        <v>25</v>
      </c>
      <c r="B6" s="3"/>
      <c r="C6" s="22">
        <v>2</v>
      </c>
      <c r="D6" s="22">
        <f>SUM(D2:D5)</f>
        <v>339</v>
      </c>
      <c r="E6" s="22">
        <f t="shared" ref="E6:I6" si="0">SUBTOTAL(109,E2:E5)</f>
        <v>128</v>
      </c>
      <c r="F6" s="22">
        <f t="shared" si="0"/>
        <v>532</v>
      </c>
      <c r="G6" s="22">
        <v>1</v>
      </c>
      <c r="H6" s="22">
        <f t="shared" si="0"/>
        <v>45</v>
      </c>
      <c r="I6" s="22">
        <f t="shared" si="0"/>
        <v>6</v>
      </c>
      <c r="J6" s="22">
        <f>SUM(J2:J5)</f>
        <v>2</v>
      </c>
    </row>
    <row r="8" spans="1:10" x14ac:dyDescent="0.25">
      <c r="A8" s="1" t="s">
        <v>60</v>
      </c>
      <c r="G8" s="1"/>
    </row>
  </sheetData>
  <sheetProtection algorithmName="SHA-512" hashValue="GOlRofbyz8o23twbW79p4qcrbnVzQ4S9ltMYiZPErzuOGOkH8oicOYSJHp/F5yWqUj9G+bmJxPY7w7XJ4CQpRg==" saltValue="IWhKPqxCLPI7x+SIHjd8yg==" spinCount="100000" sheet="1" objects="1" scenarios="1"/>
  <pageMargins left="0.7" right="0.7" top="0.75" bottom="0.75" header="0.3" footer="0.3"/>
  <pageSetup paperSize="9" orientation="portrait" r:id="rId1"/>
  <ignoredErrors>
    <ignoredError sqref="D6" formula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H26"/>
  <sheetViews>
    <sheetView showGridLines="0" tabSelected="1" zoomScaleNormal="100" workbookViewId="0">
      <selection activeCell="C20" sqref="C20"/>
    </sheetView>
  </sheetViews>
  <sheetFormatPr defaultColWidth="8.88671875" defaultRowHeight="13.8" x14ac:dyDescent="0.25"/>
  <cols>
    <col min="1" max="1" width="42.33203125" style="31" bestFit="1" customWidth="1"/>
    <col min="2" max="3" width="23.6640625" style="31" customWidth="1"/>
    <col min="4" max="4" width="16.109375" style="31" bestFit="1" customWidth="1"/>
    <col min="5" max="5" width="27" style="36" customWidth="1"/>
    <col min="6" max="6" width="13.44140625" style="31" bestFit="1" customWidth="1"/>
    <col min="7" max="7" width="22.33203125" style="31" customWidth="1"/>
    <col min="8" max="8" width="31.44140625" style="31" customWidth="1"/>
    <col min="9" max="16384" width="8.88671875" style="31"/>
  </cols>
  <sheetData>
    <row r="1" spans="1:8" s="53" customFormat="1" ht="21" x14ac:dyDescent="0.3">
      <c r="A1" s="52" t="s">
        <v>31</v>
      </c>
      <c r="B1" s="52"/>
      <c r="C1" s="52"/>
      <c r="D1" s="52"/>
      <c r="E1" s="52"/>
      <c r="F1" s="52"/>
      <c r="G1" s="52"/>
    </row>
    <row r="2" spans="1:8" s="53" customFormat="1" ht="21.6" customHeight="1" x14ac:dyDescent="0.3">
      <c r="A2" s="54" t="s">
        <v>32</v>
      </c>
      <c r="B2" s="54"/>
      <c r="C2" s="54"/>
      <c r="D2" s="54"/>
      <c r="E2" s="55"/>
      <c r="F2" s="55"/>
      <c r="G2" s="55"/>
    </row>
    <row r="3" spans="1:8" ht="14.4" thickBot="1" x14ac:dyDescent="0.3">
      <c r="A3" s="49"/>
      <c r="B3" s="49"/>
      <c r="C3" s="49"/>
      <c r="D3" s="49"/>
      <c r="E3" s="49"/>
      <c r="F3" s="49"/>
    </row>
    <row r="4" spans="1:8" ht="19.8" thickBot="1" x14ac:dyDescent="0.4">
      <c r="A4" s="51" t="s">
        <v>33</v>
      </c>
      <c r="B4" s="28"/>
      <c r="C4" s="29"/>
      <c r="D4" s="49"/>
      <c r="E4" s="50"/>
      <c r="F4" s="50"/>
      <c r="G4" s="50"/>
      <c r="H4" s="49"/>
    </row>
    <row r="5" spans="1:8" x14ac:dyDescent="0.25">
      <c r="A5" s="44"/>
      <c r="B5" s="33"/>
      <c r="C5" s="33"/>
      <c r="D5" s="33"/>
      <c r="E5" s="33"/>
      <c r="F5" s="33"/>
      <c r="G5" s="33"/>
    </row>
    <row r="6" spans="1:8" s="48" customFormat="1" ht="26.4" x14ac:dyDescent="0.3">
      <c r="A6" s="45" t="s">
        <v>34</v>
      </c>
      <c r="B6" s="46" t="s">
        <v>35</v>
      </c>
      <c r="C6" s="46" t="s">
        <v>36</v>
      </c>
      <c r="D6" s="46" t="s">
        <v>37</v>
      </c>
      <c r="E6" s="46" t="s">
        <v>38</v>
      </c>
      <c r="F6" s="46" t="s">
        <v>39</v>
      </c>
      <c r="G6" s="46" t="s">
        <v>59</v>
      </c>
      <c r="H6" s="47" t="s">
        <v>40</v>
      </c>
    </row>
    <row r="7" spans="1:8" x14ac:dyDescent="0.25">
      <c r="A7" s="23" t="s">
        <v>55</v>
      </c>
      <c r="B7" s="30">
        <v>0</v>
      </c>
      <c r="C7" s="24"/>
      <c r="D7" s="25" t="s">
        <v>41</v>
      </c>
      <c r="E7" s="41"/>
      <c r="F7" s="25">
        <f>Voorzieningen!C6</f>
        <v>39</v>
      </c>
      <c r="G7" s="25"/>
      <c r="H7" s="26">
        <f>(B7*F7)*12</f>
        <v>0</v>
      </c>
    </row>
    <row r="8" spans="1:8" x14ac:dyDescent="0.25">
      <c r="A8" s="23" t="s">
        <v>51</v>
      </c>
      <c r="B8" s="30">
        <v>0</v>
      </c>
      <c r="C8" s="43"/>
      <c r="D8" s="25" t="s">
        <v>41</v>
      </c>
      <c r="E8" s="41"/>
      <c r="F8" s="27">
        <f>Voorzieningen!D6</f>
        <v>3</v>
      </c>
      <c r="G8" s="25"/>
      <c r="H8" s="26">
        <f>(B8*F8)*12</f>
        <v>0</v>
      </c>
    </row>
    <row r="9" spans="1:8" x14ac:dyDescent="0.25">
      <c r="A9" s="23" t="s">
        <v>56</v>
      </c>
      <c r="B9" s="30">
        <v>0</v>
      </c>
      <c r="C9" s="30">
        <v>0</v>
      </c>
      <c r="D9" s="25" t="s">
        <v>41</v>
      </c>
      <c r="E9" s="41"/>
      <c r="F9" s="25">
        <f>Voorzieningen!E6</f>
        <v>86</v>
      </c>
      <c r="G9" s="41">
        <f>'Verbruiksartikelen per maand'!C6</f>
        <v>2</v>
      </c>
      <c r="H9" s="42">
        <f>((B9*F9)+(C9*G9))*12</f>
        <v>0</v>
      </c>
    </row>
    <row r="10" spans="1:8" x14ac:dyDescent="0.25">
      <c r="A10" s="23" t="s">
        <v>57</v>
      </c>
      <c r="B10" s="30">
        <v>0</v>
      </c>
      <c r="C10" s="30">
        <v>0</v>
      </c>
      <c r="D10" s="25" t="s">
        <v>41</v>
      </c>
      <c r="E10" s="41" t="s">
        <v>65</v>
      </c>
      <c r="F10" s="25">
        <f>Voorzieningen!F6</f>
        <v>67</v>
      </c>
      <c r="G10" s="25">
        <f>'Verbruiksartikelen per maand'!D6</f>
        <v>339</v>
      </c>
      <c r="H10" s="42">
        <f>((Tabel3[[#This Row],[Huurprijs per voorziening per maand]]*Tabel3[[#This Row],[Aantal 
voorzieningen]])+(Tabel3[[#This Row],[Prijs per 
verbruiksartikel]]*Tabel3[[#This Row],[Indicatief verbruik 
per maand]]))*12</f>
        <v>0</v>
      </c>
    </row>
    <row r="11" spans="1:8" ht="26.4" x14ac:dyDescent="0.25">
      <c r="A11" s="23" t="s">
        <v>42</v>
      </c>
      <c r="B11" s="30">
        <v>0</v>
      </c>
      <c r="C11" s="30">
        <v>0</v>
      </c>
      <c r="D11" s="25" t="s">
        <v>43</v>
      </c>
      <c r="E11" s="41" t="s">
        <v>64</v>
      </c>
      <c r="F11" s="25">
        <f>Voorzieningen!G6</f>
        <v>18</v>
      </c>
      <c r="G11" s="25">
        <f>'Verbruiksartikelen per maand'!E6</f>
        <v>128</v>
      </c>
      <c r="H11" s="42">
        <f>((Tabel3[[#This Row],[Huurprijs per voorziening per maand]]*Tabel3[[#This Row],[Aantal 
voorzieningen]])+(Tabel3[[#This Row],[Prijs per 
verbruiksartikel]]*Tabel3[[#This Row],[Indicatief verbruik 
per maand]]))*12</f>
        <v>0</v>
      </c>
    </row>
    <row r="12" spans="1:8" x14ac:dyDescent="0.25">
      <c r="A12" s="23" t="s">
        <v>44</v>
      </c>
      <c r="B12" s="30">
        <v>0</v>
      </c>
      <c r="C12" s="24"/>
      <c r="D12" s="25" t="s">
        <v>41</v>
      </c>
      <c r="E12" s="41"/>
      <c r="F12" s="25">
        <f>Voorzieningen!H6</f>
        <v>72</v>
      </c>
      <c r="G12" s="25"/>
      <c r="H12" s="26">
        <f>(B12*F12)*12</f>
        <v>0</v>
      </c>
    </row>
    <row r="13" spans="1:8" x14ac:dyDescent="0.25">
      <c r="A13" s="23" t="s">
        <v>45</v>
      </c>
      <c r="B13" s="30">
        <v>0</v>
      </c>
      <c r="C13" s="30">
        <v>0</v>
      </c>
      <c r="D13" s="25" t="s">
        <v>43</v>
      </c>
      <c r="E13" s="41" t="s">
        <v>62</v>
      </c>
      <c r="F13" s="25">
        <f>Voorzieningen!I6</f>
        <v>70</v>
      </c>
      <c r="G13" s="25">
        <f>'Verbruiksartikelen per maand'!F6</f>
        <v>532</v>
      </c>
      <c r="H13" s="26">
        <f>((B13*F13)+(C13*G13))*12</f>
        <v>0</v>
      </c>
    </row>
    <row r="14" spans="1:8" x14ac:dyDescent="0.25">
      <c r="A14" s="23" t="s">
        <v>52</v>
      </c>
      <c r="B14" s="30">
        <v>0</v>
      </c>
      <c r="C14" s="30">
        <v>0</v>
      </c>
      <c r="D14" s="41" t="s">
        <v>61</v>
      </c>
      <c r="E14" s="41" t="s">
        <v>66</v>
      </c>
      <c r="F14" s="27">
        <f>Voorzieningen!J6</f>
        <v>3</v>
      </c>
      <c r="G14" s="41">
        <f>'Verbruiksartikelen per maand'!G6</f>
        <v>1</v>
      </c>
      <c r="H14" s="26">
        <f t="shared" ref="H14:H17" si="0">((B14*F14)+(C14*G14))*12</f>
        <v>0</v>
      </c>
    </row>
    <row r="15" spans="1:8" x14ac:dyDescent="0.25">
      <c r="A15" s="23" t="s">
        <v>46</v>
      </c>
      <c r="B15" s="30">
        <v>0</v>
      </c>
      <c r="C15" s="30">
        <v>0</v>
      </c>
      <c r="D15" s="41" t="s">
        <v>43</v>
      </c>
      <c r="E15" s="41" t="s">
        <v>63</v>
      </c>
      <c r="F15" s="25">
        <f>Voorzieningen!K6</f>
        <v>80</v>
      </c>
      <c r="G15" s="25">
        <f>'Verbruiksartikelen per maand'!H6</f>
        <v>45</v>
      </c>
      <c r="H15" s="26">
        <f t="shared" si="0"/>
        <v>0</v>
      </c>
    </row>
    <row r="16" spans="1:8" x14ac:dyDescent="0.25">
      <c r="A16" s="23" t="s">
        <v>70</v>
      </c>
      <c r="B16" s="30">
        <v>0</v>
      </c>
      <c r="C16" s="30">
        <v>0</v>
      </c>
      <c r="D16" s="41" t="s">
        <v>41</v>
      </c>
      <c r="E16" s="41" t="s">
        <v>65</v>
      </c>
      <c r="F16" s="25">
        <f>Voorzieningen!L6</f>
        <v>3</v>
      </c>
      <c r="G16" s="25">
        <f>'Verbruiksartikelen per maand'!I6</f>
        <v>6</v>
      </c>
      <c r="H16" s="26">
        <f t="shared" si="0"/>
        <v>0</v>
      </c>
    </row>
    <row r="17" spans="1:8" x14ac:dyDescent="0.25">
      <c r="A17" s="23" t="s">
        <v>68</v>
      </c>
      <c r="B17" s="30">
        <v>0</v>
      </c>
      <c r="C17" s="30">
        <v>0</v>
      </c>
      <c r="D17" s="41" t="s">
        <v>41</v>
      </c>
      <c r="E17" s="41" t="s">
        <v>67</v>
      </c>
      <c r="F17" s="27">
        <f>Voorzieningen!M6</f>
        <v>2</v>
      </c>
      <c r="G17" s="25">
        <v>1</v>
      </c>
      <c r="H17" s="26">
        <f t="shared" si="0"/>
        <v>0</v>
      </c>
    </row>
    <row r="18" spans="1:8" x14ac:dyDescent="0.25">
      <c r="A18" s="23" t="s">
        <v>47</v>
      </c>
      <c r="B18" s="30">
        <v>0</v>
      </c>
      <c r="C18" s="24"/>
      <c r="D18" s="25" t="s">
        <v>41</v>
      </c>
      <c r="E18" s="41"/>
      <c r="F18" s="25">
        <f>Voorzieningen!N6</f>
        <v>36</v>
      </c>
      <c r="G18" s="25"/>
      <c r="H18" s="26">
        <f>(B18*F18)*12</f>
        <v>0</v>
      </c>
    </row>
    <row r="19" spans="1:8" x14ac:dyDescent="0.25">
      <c r="A19" s="32"/>
      <c r="B19" s="32"/>
      <c r="C19" s="33"/>
      <c r="D19" s="34"/>
      <c r="E19" s="34"/>
      <c r="F19" s="34"/>
      <c r="G19" s="34"/>
      <c r="H19" s="35"/>
    </row>
    <row r="20" spans="1:8" ht="14.4" thickBot="1" x14ac:dyDescent="0.3">
      <c r="H20" s="35"/>
    </row>
    <row r="21" spans="1:8" ht="19.95" customHeight="1" thickBot="1" x14ac:dyDescent="0.4">
      <c r="F21" s="37" t="s">
        <v>48</v>
      </c>
      <c r="G21" s="38"/>
      <c r="H21" s="39">
        <f>SUM(H7:H18)*4</f>
        <v>0</v>
      </c>
    </row>
    <row r="23" spans="1:8" ht="13.95" customHeight="1" x14ac:dyDescent="0.25">
      <c r="A23" s="40" t="s">
        <v>49</v>
      </c>
      <c r="B23" s="40"/>
      <c r="C23" s="40"/>
      <c r="D23" s="40"/>
      <c r="E23" s="40"/>
      <c r="F23" s="40"/>
      <c r="G23" s="40"/>
      <c r="H23" s="40"/>
    </row>
    <row r="24" spans="1:8" x14ac:dyDescent="0.25">
      <c r="A24" s="40"/>
      <c r="B24" s="40"/>
      <c r="C24" s="40"/>
      <c r="D24" s="40"/>
      <c r="E24" s="40"/>
      <c r="F24" s="40"/>
      <c r="G24" s="40"/>
      <c r="H24" s="40"/>
    </row>
    <row r="25" spans="1:8" x14ac:dyDescent="0.25">
      <c r="A25" s="40"/>
      <c r="B25" s="40"/>
      <c r="C25" s="40"/>
      <c r="D25" s="40"/>
      <c r="E25" s="40"/>
      <c r="F25" s="40"/>
      <c r="G25" s="40"/>
      <c r="H25" s="40"/>
    </row>
    <row r="26" spans="1:8" ht="27.6" customHeight="1" x14ac:dyDescent="0.25">
      <c r="A26" s="40"/>
      <c r="B26" s="40"/>
      <c r="C26" s="40"/>
      <c r="D26" s="40"/>
      <c r="E26" s="40"/>
      <c r="F26" s="40"/>
      <c r="G26" s="40"/>
      <c r="H26" s="40"/>
    </row>
  </sheetData>
  <sheetProtection algorithmName="SHA-512" hashValue="ceyOYD+jlhQbmemPsYf5X47B3dwoXE3JHDjTKmHT2JwRXxvp6tGGuAxkMxDZKxuCOHAJ+UrhaU//AbwZ/UrqUg==" saltValue="g0gfhEXIUKVubHZ3OidlDQ==" spinCount="100000" sheet="1" objects="1" scenarios="1"/>
  <mergeCells count="4">
    <mergeCell ref="A2:D2"/>
    <mergeCell ref="B4:C4"/>
    <mergeCell ref="A23:H26"/>
    <mergeCell ref="F21:G21"/>
  </mergeCells>
  <pageMargins left="0.7" right="0.7" top="0.75" bottom="0.75" header="0.3" footer="0.3"/>
  <pageSetup paperSize="9" orientation="portrait" r:id="rId1"/>
  <ignoredErrors>
    <ignoredError sqref="F15:F18 F7:F14 H7:H18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34f08ba3-c1db-409b-a945-a885b0896f61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4BF0E764DF643B260EA2574BA9A84" ma:contentTypeVersion="19" ma:contentTypeDescription="Een nieuw document maken." ma:contentTypeScope="" ma:versionID="8d161379b40598a1973aa981ffcc1501">
  <xsd:schema xmlns:xsd="http://www.w3.org/2001/XMLSchema" xmlns:xs="http://www.w3.org/2001/XMLSchema" xmlns:p="http://schemas.microsoft.com/office/2006/metadata/properties" xmlns:ns2="e50bb7f6-1799-4197-9919-425fe0b5a183" xmlns:ns3="78b33a87-0e20-479b-81eb-8b95fae5d646" xmlns:ns4="4d8282f5-cb75-468e-86ba-943435964db4" targetNamespace="http://schemas.microsoft.com/office/2006/metadata/properties" ma:root="true" ma:fieldsID="ac446bb17340efdd5db1bc9104d6881e" ns2:_="" ns3:_="" ns4:_="">
    <xsd:import namespace="e50bb7f6-1799-4197-9919-425fe0b5a183"/>
    <xsd:import namespace="78b33a87-0e20-479b-81eb-8b95fae5d646"/>
    <xsd:import namespace="4d8282f5-cb75-468e-86ba-943435964db4"/>
    <xsd:element name="properties">
      <xsd:complexType>
        <xsd:sequence>
          <xsd:element name="documentManagement">
            <xsd:complexType>
              <xsd:all>
                <xsd:element ref="ns2:Vernietigingsdatum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Toegewezenaan" minOccurs="0"/>
                <xsd:element ref="ns3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bb7f6-1799-4197-9919-425fe0b5a183" elementFormDefault="qualified">
    <xsd:import namespace="http://schemas.microsoft.com/office/2006/documentManagement/types"/>
    <xsd:import namespace="http://schemas.microsoft.com/office/infopath/2007/PartnerControls"/>
    <xsd:element name="Vernietigingsdatum" ma:index="8" nillable="true" ma:displayName="Vernietigingsdatum" ma:format="DateOnly" ma:hidden="true" ma:internalName="Vernietigingsdatum" ma:readOnly="false">
      <xsd:simpleType>
        <xsd:restriction base="dms:DateTime"/>
      </xsd:simpleType>
    </xsd:element>
    <xsd:element name="TaxCatchAll" ma:index="19" nillable="true" ma:displayName="Taxonomy Catch All Column" ma:hidden="true" ma:list="{c793e360-2e94-436e-8c1d-c6adf433c30b}" ma:internalName="TaxCatchAll" ma:showField="CatchAllData" ma:web="4d8282f5-cb75-468e-86ba-943435964d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33a87-0e20-479b-81eb-8b95fae5d646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4f08ba3-c1db-409b-a945-a885b0896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gewezenaan" ma:index="24" nillable="true" ma:displayName="Toegewezen aan" ma:format="Dropdown" ma:list="UserInfo" ma:SharePointGroup="0" ma:internalName="Toegewezena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282f5-cb75-468e-86ba-943435964d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b33a87-0e20-479b-81eb-8b95fae5d646">
      <Terms xmlns="http://schemas.microsoft.com/office/infopath/2007/PartnerControls"/>
    </lcf76f155ced4ddcb4097134ff3c332f>
    <Toegewezenaan xmlns="78b33a87-0e20-479b-81eb-8b95fae5d646">
      <UserInfo>
        <DisplayName/>
        <AccountId xsi:nil="true"/>
        <AccountType/>
      </UserInfo>
    </Toegewezenaan>
    <Vernietigingsdatum xmlns="e50bb7f6-1799-4197-9919-425fe0b5a183" xsi:nil="true"/>
    <TaxCatchAll xmlns="e50bb7f6-1799-4197-9919-425fe0b5a183" xsi:nil="true"/>
  </documentManagement>
</p:properties>
</file>

<file path=customXml/itemProps1.xml><?xml version="1.0" encoding="utf-8"?>
<ds:datastoreItem xmlns:ds="http://schemas.openxmlformats.org/officeDocument/2006/customXml" ds:itemID="{ED2B4AA8-D3E8-4167-8506-2FEFAB7F9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EAA24-2581-4812-88BE-8E0D9896B758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26C1B41-AAAC-46BC-8889-ADCBCE0794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bb7f6-1799-4197-9919-425fe0b5a183"/>
    <ds:schemaRef ds:uri="78b33a87-0e20-479b-81eb-8b95fae5d646"/>
    <ds:schemaRef ds:uri="4d8282f5-cb75-468e-86ba-943435964d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F738E89-B2B0-4B5D-9204-F4BB19329956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4d8282f5-cb75-468e-86ba-943435964db4"/>
    <ds:schemaRef ds:uri="78b33a87-0e20-479b-81eb-8b95fae5d646"/>
    <ds:schemaRef ds:uri="e50bb7f6-1799-4197-9919-425fe0b5a18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Locaties</vt:lpstr>
      <vt:lpstr>Voorzieningen</vt:lpstr>
      <vt:lpstr>Verbruiksartikelen per maand</vt:lpstr>
      <vt:lpstr>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Zanten, Marja van</dc:creator>
  <cp:keywords/>
  <dc:description/>
  <cp:lastModifiedBy>Kooijman, Sanne</cp:lastModifiedBy>
  <cp:revision/>
  <dcterms:created xsi:type="dcterms:W3CDTF">2019-06-10T23:19:37Z</dcterms:created>
  <dcterms:modified xsi:type="dcterms:W3CDTF">2026-10-23T12:22:14Z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0x0101009634BF0E764DF643B260EA2574BA9A84</vt:lpwstr>
  </property>
  <property fmtid="{D5CDD505-2E9C-101B-9397-08002B2CF9AE}" pid="3" name="MediaServiceImageTags">
    <vt:lpwstr/>
  </property>
  <property fmtid="{D5CDD505-2E9C-101B-9397-08002B2CF9AE}" pid="4" name="DossierAfdeling">
    <vt:lpwstr/>
  </property>
  <property fmtid="{D5CDD505-2E9C-101B-9397-08002B2CF9AE}" pid="5" name="k6bac6e1770f44b9a70ca25f0aef6288">
    <vt:lpwstr/>
  </property>
</Properties>
</file>