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d.docs.live.net/67e008654e905693/Nova Vista/West Brabant/Aanbesteding 2026/"/>
    </mc:Choice>
  </mc:AlternateContent>
  <xr:revisionPtr revIDLastSave="0" documentId="8_{6AB19894-3938-4553-BA1D-A17FA9E52676}" xr6:coauthVersionLast="47" xr6:coauthVersionMax="47" xr10:uidLastSave="{00000000-0000-0000-0000-000000000000}"/>
  <bookViews>
    <workbookView xWindow="28680" yWindow="-120" windowWidth="29040" windowHeight="15720" xr2:uid="{32C42484-CB15-4A5F-9FED-0D02C3F066BF}"/>
  </bookViews>
  <sheets>
    <sheet name="Toelichting en voorwaarden" sheetId="24" r:id="rId1"/>
    <sheet name="Gemiddeld gewogen ORF" sheetId="1" r:id="rId2"/>
    <sheet name="Omrekenfactoren 2027" sheetId="2" r:id="rId3"/>
    <sheet name="KP contract model 1 2027" sheetId="3" r:id="rId4"/>
    <sheet name="KP declarabel model 2 2027" sheetId="9" r:id="rId5"/>
    <sheet name="AOW declarabel model 2  2027 " sheetId="21" r:id="rId6"/>
    <sheet name="Toelichting Vakantie-feestdagen" sheetId="8" r:id="rId7"/>
    <sheet name="Toelichting belaste vergoeding" sheetId="23" r:id="rId8"/>
    <sheet name="Vergoedingen IKB-Pensioengevend" sheetId="25" r:id="rId9"/>
  </sheets>
  <externalReferences>
    <externalReference r:id="rId10"/>
  </externalReferences>
  <definedNames>
    <definedName name="_xlnm.Print_Area" localSheetId="5">'AOW declarabel model 2  2027 '!$A$1:$P$42</definedName>
    <definedName name="_xlnm.Print_Area" localSheetId="1">'Gemiddeld gewogen ORF'!$A$1:$D$17</definedName>
    <definedName name="_xlnm.Print_Area" localSheetId="3">'KP contract model 1 2027'!$A$1:$P$36</definedName>
    <definedName name="_xlnm.Print_Area" localSheetId="4">'KP declarabel model 2 2027'!$A$1:$P$44</definedName>
    <definedName name="_xlnm.Print_Area" localSheetId="2">'Omrekenfactoren 2027'!$A$1:$E$23</definedName>
    <definedName name="_xlnm.Print_Area" localSheetId="7">'Toelichting belaste vergoeding'!$A$1:$H$49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 l="1"/>
  <c r="C13" i="1"/>
  <c r="B1" i="21"/>
  <c r="B1" i="9"/>
  <c r="B1" i="3"/>
  <c r="O35" i="21"/>
  <c r="L35" i="21"/>
  <c r="I35" i="21"/>
  <c r="F35" i="21"/>
  <c r="C35" i="21"/>
  <c r="O28" i="21"/>
  <c r="L28" i="21"/>
  <c r="I28" i="21"/>
  <c r="F28" i="21"/>
  <c r="C28" i="21"/>
  <c r="O12" i="21"/>
  <c r="L12" i="21"/>
  <c r="I12" i="21"/>
  <c r="C10" i="21"/>
  <c r="C9" i="21"/>
  <c r="P6" i="21"/>
  <c r="P7" i="21" s="1"/>
  <c r="M6" i="21"/>
  <c r="M7" i="21" s="1"/>
  <c r="J6" i="21"/>
  <c r="J7" i="21" s="1"/>
  <c r="G6" i="21"/>
  <c r="G7" i="21" s="1"/>
  <c r="D6" i="21"/>
  <c r="D7" i="21" s="1"/>
  <c r="O35" i="9"/>
  <c r="L35" i="9"/>
  <c r="I35" i="9"/>
  <c r="F35" i="9"/>
  <c r="C35" i="9"/>
  <c r="O28" i="9"/>
  <c r="L28" i="9"/>
  <c r="I28" i="9"/>
  <c r="F28" i="9"/>
  <c r="C28" i="9"/>
  <c r="O12" i="9"/>
  <c r="L12" i="9"/>
  <c r="I12" i="9"/>
  <c r="C10" i="9"/>
  <c r="C9" i="9"/>
  <c r="P7" i="9"/>
  <c r="M7" i="9"/>
  <c r="J7" i="9"/>
  <c r="G7" i="9"/>
  <c r="D7" i="9"/>
  <c r="P6" i="9"/>
  <c r="M6" i="9"/>
  <c r="J6" i="9"/>
  <c r="G6" i="9"/>
  <c r="D6" i="9"/>
  <c r="O29" i="3"/>
  <c r="L29" i="3"/>
  <c r="I29" i="3"/>
  <c r="F29" i="3"/>
  <c r="C29" i="3"/>
  <c r="O22" i="3"/>
  <c r="L22" i="3"/>
  <c r="I22" i="3"/>
  <c r="F22" i="3"/>
  <c r="C22" i="3"/>
  <c r="P7" i="3"/>
  <c r="P8" i="3" s="1"/>
  <c r="P9" i="3" s="1"/>
  <c r="M7" i="3"/>
  <c r="M8" i="3" s="1"/>
  <c r="M9" i="3" s="1"/>
  <c r="J7" i="3"/>
  <c r="J8" i="3" s="1"/>
  <c r="J9" i="3" s="1"/>
  <c r="G7" i="3"/>
  <c r="G8" i="3" s="1"/>
  <c r="G9" i="3" s="1"/>
  <c r="D7" i="3"/>
  <c r="D8" i="3" s="1"/>
  <c r="D9" i="3" s="1"/>
  <c r="P6" i="3"/>
  <c r="M6" i="3"/>
  <c r="J6" i="3"/>
  <c r="G6" i="3"/>
  <c r="D6" i="3"/>
  <c r="D9" i="1"/>
  <c r="D4" i="1"/>
  <c r="B2" i="8"/>
  <c r="B1" i="8"/>
  <c r="F5" i="8"/>
  <c r="B1" i="1"/>
  <c r="D4" i="2"/>
  <c r="F10" i="21" l="1"/>
  <c r="D10" i="21"/>
  <c r="C12" i="21"/>
  <c r="D12" i="21" s="1"/>
  <c r="D13" i="21" s="1"/>
  <c r="D9" i="21"/>
  <c r="P9" i="21"/>
  <c r="P10" i="21"/>
  <c r="P11" i="21"/>
  <c r="P12" i="21"/>
  <c r="P13" i="21"/>
  <c r="M12" i="21"/>
  <c r="M9" i="21"/>
  <c r="M10" i="21"/>
  <c r="M11" i="21"/>
  <c r="M13" i="21"/>
  <c r="J9" i="21"/>
  <c r="J10" i="21"/>
  <c r="J11" i="21"/>
  <c r="J12" i="21"/>
  <c r="J13" i="21"/>
  <c r="G9" i="21"/>
  <c r="G11" i="21"/>
  <c r="D11" i="21"/>
  <c r="F10" i="9"/>
  <c r="D10" i="9"/>
  <c r="C12" i="9"/>
  <c r="D12" i="9" s="1"/>
  <c r="D13" i="9" s="1"/>
  <c r="D9" i="9"/>
  <c r="P11" i="9"/>
  <c r="P10" i="9"/>
  <c r="P9" i="9"/>
  <c r="P12" i="9"/>
  <c r="P13" i="9" s="1"/>
  <c r="M11" i="9"/>
  <c r="M10" i="9"/>
  <c r="M9" i="9"/>
  <c r="M12" i="9"/>
  <c r="M13" i="9" s="1"/>
  <c r="J12" i="9"/>
  <c r="J13" i="9" s="1"/>
  <c r="J11" i="9"/>
  <c r="J10" i="9"/>
  <c r="J9" i="9"/>
  <c r="G11" i="9"/>
  <c r="G9" i="9"/>
  <c r="D11" i="9"/>
  <c r="P12" i="3"/>
  <c r="P16" i="3"/>
  <c r="P17" i="3"/>
  <c r="P21" i="3"/>
  <c r="P11" i="3"/>
  <c r="P13" i="3"/>
  <c r="P15" i="3"/>
  <c r="P19" i="3"/>
  <c r="P18" i="3"/>
  <c r="P20" i="3"/>
  <c r="P14" i="3"/>
  <c r="M12" i="3"/>
  <c r="M14" i="3"/>
  <c r="M17" i="3"/>
  <c r="M20" i="3"/>
  <c r="M13" i="3"/>
  <c r="M16" i="3"/>
  <c r="M19" i="3"/>
  <c r="M21" i="3"/>
  <c r="M11" i="3"/>
  <c r="M15" i="3"/>
  <c r="M18" i="3"/>
  <c r="J11" i="3"/>
  <c r="J12" i="3"/>
  <c r="J15" i="3"/>
  <c r="J17" i="3"/>
  <c r="J13" i="3"/>
  <c r="J19" i="3"/>
  <c r="J20" i="3"/>
  <c r="J21" i="3"/>
  <c r="J16" i="3"/>
  <c r="J18" i="3"/>
  <c r="J14" i="3"/>
  <c r="G18" i="3"/>
  <c r="G12" i="3"/>
  <c r="G14" i="3"/>
  <c r="G16" i="3"/>
  <c r="G17" i="3"/>
  <c r="G11" i="3"/>
  <c r="G13" i="3"/>
  <c r="G15" i="3"/>
  <c r="G19" i="3"/>
  <c r="G20" i="3"/>
  <c r="G21" i="3"/>
  <c r="D17" i="3"/>
  <c r="D18" i="3"/>
  <c r="D11" i="3"/>
  <c r="D21" i="3"/>
  <c r="D12" i="3"/>
  <c r="D13" i="3"/>
  <c r="D14" i="3"/>
  <c r="D16" i="3"/>
  <c r="D15" i="3"/>
  <c r="D19" i="3"/>
  <c r="D20" i="3"/>
  <c r="P22" i="3"/>
  <c r="P23" i="3" s="1"/>
  <c r="M22" i="3"/>
  <c r="M23" i="3" s="1"/>
  <c r="J22" i="3"/>
  <c r="J23" i="3" s="1"/>
  <c r="G22" i="3"/>
  <c r="G23" i="3" s="1"/>
  <c r="D22" i="3"/>
  <c r="D23" i="3" s="1"/>
  <c r="G10" i="21" l="1"/>
  <c r="F12" i="21"/>
  <c r="G12" i="21" s="1"/>
  <c r="G13" i="21" s="1"/>
  <c r="G14" i="21" s="1"/>
  <c r="G15" i="21" s="1"/>
  <c r="P14" i="21"/>
  <c r="P15" i="21"/>
  <c r="M14" i="21"/>
  <c r="M15" i="21"/>
  <c r="J14" i="21"/>
  <c r="J15" i="21"/>
  <c r="D14" i="21"/>
  <c r="D15" i="21" s="1"/>
  <c r="G10" i="9"/>
  <c r="F12" i="9"/>
  <c r="G12" i="9" s="1"/>
  <c r="G13" i="9" s="1"/>
  <c r="G14" i="9" s="1"/>
  <c r="G15" i="9" s="1"/>
  <c r="P14" i="9"/>
  <c r="P15" i="9" s="1"/>
  <c r="M14" i="9"/>
  <c r="M15" i="9" s="1"/>
  <c r="J14" i="9"/>
  <c r="J15" i="9"/>
  <c r="D14" i="9"/>
  <c r="D15" i="9" s="1"/>
  <c r="P27" i="3"/>
  <c r="P28" i="3"/>
  <c r="P25" i="3"/>
  <c r="P26" i="3"/>
  <c r="P29" i="3"/>
  <c r="P30" i="3" s="1"/>
  <c r="B9" i="2" s="1"/>
  <c r="D9" i="2" s="1"/>
  <c r="B7" i="1" s="1"/>
  <c r="M25" i="3"/>
  <c r="M29" i="3"/>
  <c r="M30" i="3" s="1"/>
  <c r="B8" i="2" s="1"/>
  <c r="D8" i="2" s="1"/>
  <c r="B6" i="1" s="1"/>
  <c r="M26" i="3"/>
  <c r="M27" i="3"/>
  <c r="M28" i="3"/>
  <c r="J25" i="3"/>
  <c r="J27" i="3"/>
  <c r="J28" i="3"/>
  <c r="J29" i="3"/>
  <c r="J30" i="3" s="1"/>
  <c r="B7" i="2" s="1"/>
  <c r="D7" i="2" s="1"/>
  <c r="B5" i="1" s="1"/>
  <c r="J26" i="3"/>
  <c r="G25" i="3"/>
  <c r="G26" i="3"/>
  <c r="G27" i="3"/>
  <c r="G28" i="3"/>
  <c r="G29" i="3"/>
  <c r="G30" i="3" s="1"/>
  <c r="B6" i="2" s="1"/>
  <c r="D6" i="2" s="1"/>
  <c r="B4" i="1" s="1"/>
  <c r="D25" i="3"/>
  <c r="D26" i="3"/>
  <c r="D27" i="3"/>
  <c r="D28" i="3"/>
  <c r="D29" i="3"/>
  <c r="D30" i="3" s="1"/>
  <c r="B5" i="2" s="1"/>
  <c r="D5" i="2" s="1"/>
  <c r="B3" i="1" s="1"/>
  <c r="P28" i="21" l="1"/>
  <c r="P17" i="21"/>
  <c r="P19" i="21"/>
  <c r="P21" i="21"/>
  <c r="P22" i="21"/>
  <c r="P23" i="21"/>
  <c r="P24" i="21"/>
  <c r="P25" i="21"/>
  <c r="P26" i="21"/>
  <c r="P27" i="21"/>
  <c r="P18" i="21"/>
  <c r="P20" i="21"/>
  <c r="P29" i="21"/>
  <c r="M28" i="21"/>
  <c r="M17" i="21"/>
  <c r="M19" i="21"/>
  <c r="M21" i="21"/>
  <c r="M29" i="21"/>
  <c r="M18" i="21"/>
  <c r="M20" i="21"/>
  <c r="M22" i="21"/>
  <c r="M23" i="21"/>
  <c r="M24" i="21"/>
  <c r="M25" i="21"/>
  <c r="M26" i="21"/>
  <c r="M27" i="21"/>
  <c r="J28" i="21"/>
  <c r="J19" i="21"/>
  <c r="J21" i="21"/>
  <c r="J22" i="21"/>
  <c r="J23" i="21"/>
  <c r="J24" i="21"/>
  <c r="J25" i="21"/>
  <c r="J26" i="21"/>
  <c r="J27" i="21"/>
  <c r="J17" i="21"/>
  <c r="J18" i="21"/>
  <c r="J20" i="21"/>
  <c r="J29" i="21"/>
  <c r="G28" i="21"/>
  <c r="G29" i="21" s="1"/>
  <c r="G19" i="21"/>
  <c r="G21" i="21"/>
  <c r="G17" i="21"/>
  <c r="G18" i="21"/>
  <c r="G20" i="21"/>
  <c r="G22" i="21"/>
  <c r="G23" i="21"/>
  <c r="G24" i="21"/>
  <c r="G25" i="21"/>
  <c r="G26" i="21"/>
  <c r="G27" i="21"/>
  <c r="D19" i="21"/>
  <c r="D21" i="21"/>
  <c r="D23" i="21"/>
  <c r="D24" i="21"/>
  <c r="D25" i="21"/>
  <c r="D26" i="21"/>
  <c r="D27" i="21"/>
  <c r="D17" i="21"/>
  <c r="D18" i="21"/>
  <c r="D20" i="21"/>
  <c r="D22" i="21"/>
  <c r="D28" i="21"/>
  <c r="D29" i="21" s="1"/>
  <c r="P28" i="9"/>
  <c r="P18" i="9"/>
  <c r="P20" i="9"/>
  <c r="P22" i="9"/>
  <c r="P27" i="9"/>
  <c r="P19" i="9"/>
  <c r="P17" i="9"/>
  <c r="P23" i="9"/>
  <c r="P24" i="9"/>
  <c r="P25" i="9"/>
  <c r="P26" i="9"/>
  <c r="P21" i="9"/>
  <c r="P29" i="9"/>
  <c r="M28" i="9"/>
  <c r="M17" i="9"/>
  <c r="M18" i="9"/>
  <c r="M20" i="9"/>
  <c r="M22" i="9"/>
  <c r="M24" i="9"/>
  <c r="M25" i="9"/>
  <c r="M26" i="9"/>
  <c r="M27" i="9"/>
  <c r="M19" i="9"/>
  <c r="M21" i="9"/>
  <c r="M23" i="9"/>
  <c r="M29" i="9"/>
  <c r="J28" i="9"/>
  <c r="J29" i="9" s="1"/>
  <c r="J20" i="9"/>
  <c r="J17" i="9"/>
  <c r="J18" i="9"/>
  <c r="J19" i="9"/>
  <c r="J21" i="9"/>
  <c r="J22" i="9"/>
  <c r="J23" i="9"/>
  <c r="J24" i="9"/>
  <c r="J25" i="9"/>
  <c r="J26" i="9"/>
  <c r="J27" i="9"/>
  <c r="G28" i="9"/>
  <c r="G21" i="9"/>
  <c r="G22" i="9"/>
  <c r="G23" i="9"/>
  <c r="G24" i="9"/>
  <c r="G25" i="9"/>
  <c r="G26" i="9"/>
  <c r="G27" i="9"/>
  <c r="G29" i="9"/>
  <c r="G20" i="9"/>
  <c r="G17" i="9"/>
  <c r="G18" i="9"/>
  <c r="G19" i="9"/>
  <c r="D28" i="9"/>
  <c r="D29" i="9" s="1"/>
  <c r="D22" i="9"/>
  <c r="D23" i="9"/>
  <c r="D20" i="9"/>
  <c r="D21" i="9"/>
  <c r="D19" i="9"/>
  <c r="D24" i="9"/>
  <c r="D25" i="9"/>
  <c r="D26" i="9"/>
  <c r="D27" i="9"/>
  <c r="D17" i="9"/>
  <c r="D18" i="9"/>
  <c r="P34" i="9" l="1"/>
  <c r="P33" i="9"/>
  <c r="P32" i="9"/>
  <c r="P31" i="9"/>
  <c r="M34" i="9"/>
  <c r="M33" i="9"/>
  <c r="M31" i="9"/>
  <c r="M32" i="9"/>
  <c r="J34" i="9"/>
  <c r="J33" i="9"/>
  <c r="J32" i="9"/>
  <c r="J31" i="9"/>
  <c r="G34" i="9"/>
  <c r="G33" i="9"/>
  <c r="G32" i="9"/>
  <c r="G31" i="9"/>
  <c r="D32" i="9"/>
  <c r="D33" i="9"/>
  <c r="D34" i="9"/>
  <c r="P34" i="21"/>
  <c r="P33" i="21"/>
  <c r="P32" i="21"/>
  <c r="P31" i="21"/>
  <c r="M34" i="21"/>
  <c r="M33" i="21"/>
  <c r="M32" i="21"/>
  <c r="M31" i="21"/>
  <c r="J34" i="21"/>
  <c r="J33" i="21"/>
  <c r="J32" i="21"/>
  <c r="J31" i="21"/>
  <c r="G34" i="21"/>
  <c r="G33" i="21"/>
  <c r="G32" i="21"/>
  <c r="G31" i="21"/>
  <c r="D34" i="21"/>
  <c r="D32" i="21"/>
  <c r="D33" i="21"/>
  <c r="P35" i="21"/>
  <c r="P36" i="21" s="1"/>
  <c r="B19" i="2" s="1"/>
  <c r="D19" i="2" s="1"/>
  <c r="M35" i="21"/>
  <c r="M36" i="21" s="1"/>
  <c r="B18" i="2" s="1"/>
  <c r="D18" i="2" s="1"/>
  <c r="J35" i="21"/>
  <c r="J36" i="21" s="1"/>
  <c r="B17" i="2" s="1"/>
  <c r="D17" i="2" s="1"/>
  <c r="G35" i="21"/>
  <c r="G36" i="21" s="1"/>
  <c r="B16" i="2" s="1"/>
  <c r="D16" i="2" s="1"/>
  <c r="D31" i="21"/>
  <c r="D35" i="21"/>
  <c r="D36" i="21" s="1"/>
  <c r="P35" i="9"/>
  <c r="P36" i="9" s="1"/>
  <c r="B14" i="2" s="1"/>
  <c r="D14" i="2" s="1"/>
  <c r="B12" i="1" s="1"/>
  <c r="M35" i="9"/>
  <c r="M36" i="9" s="1"/>
  <c r="B13" i="2" s="1"/>
  <c r="D13" i="2" s="1"/>
  <c r="B11" i="1" s="1"/>
  <c r="J35" i="9"/>
  <c r="J36" i="9" s="1"/>
  <c r="B12" i="2" s="1"/>
  <c r="D12" i="2" s="1"/>
  <c r="B10" i="1" s="1"/>
  <c r="G35" i="9"/>
  <c r="G36" i="9" s="1"/>
  <c r="B11" i="2" s="1"/>
  <c r="D11" i="2" s="1"/>
  <c r="B9" i="1" s="1"/>
  <c r="D35" i="9"/>
  <c r="D36" i="9" s="1"/>
  <c r="D31" i="9"/>
  <c r="B10" i="2" l="1"/>
  <c r="D10" i="2" s="1"/>
  <c r="B8" i="1" s="1"/>
  <c r="B15" i="2"/>
  <c r="D15" i="2" s="1"/>
</calcChain>
</file>

<file path=xl/sharedStrings.xml><?xml version="1.0" encoding="utf-8"?>
<sst xmlns="http://schemas.openxmlformats.org/spreadsheetml/2006/main" count="591" uniqueCount="259">
  <si>
    <t>Gewogen gemiddelde omreken factor</t>
  </si>
  <si>
    <t>Weging</t>
  </si>
  <si>
    <t>Omreken factor</t>
  </si>
  <si>
    <t>Naam Aanbieder:</t>
  </si>
  <si>
    <t>Salaris</t>
  </si>
  <si>
    <t>Bruto uursalaris</t>
  </si>
  <si>
    <t>Reserveringen</t>
  </si>
  <si>
    <t>Feestdagen</t>
  </si>
  <si>
    <t>Werkgeverslasten</t>
  </si>
  <si>
    <t>Premie AWF</t>
  </si>
  <si>
    <t>Zorgverzekeringswet (ZVW)</t>
  </si>
  <si>
    <t>AOF incl. kinderopvang</t>
  </si>
  <si>
    <t>Transitievergoeding</t>
  </si>
  <si>
    <t>Specificeren</t>
  </si>
  <si>
    <t>Additionele werkgeverslasten</t>
  </si>
  <si>
    <t>Toelichting:</t>
  </si>
  <si>
    <t>Dagen per jaar</t>
  </si>
  <si>
    <t>Werkbare dagen</t>
  </si>
  <si>
    <t>Wettelijk 144 uur en bovenwettelijk verlof 57.6 uur --&gt; 28 dagen per jaar (144/7.2= 20 dagen + 57.6/7.2= 8 dagen)</t>
  </si>
  <si>
    <t>SVP invullen</t>
  </si>
  <si>
    <t>Feestdagen o.b.v. 7 feestdagen</t>
  </si>
  <si>
    <t>Weekend dagen</t>
  </si>
  <si>
    <t>Vakantiedagen (wettelijke en bovenwettelijk verlofdagen)</t>
  </si>
  <si>
    <t>Urensoorten</t>
  </si>
  <si>
    <t>Overeenkomst  Declarabele overuren Model 2</t>
  </si>
  <si>
    <t>Overeenkomst Contract overuren Model 1</t>
  </si>
  <si>
    <t>Payroll alle functies/loonschalen</t>
  </si>
  <si>
    <t xml:space="preserve">Kostprijs </t>
  </si>
  <si>
    <t>VOORBEELD</t>
  </si>
  <si>
    <t>Overeenkomst Contract toeslag uren Model 1</t>
  </si>
  <si>
    <t>Er kunnen geen rechten ontleend worden aan de verstrekte gegevens.</t>
  </si>
  <si>
    <t>Overeenkomst  Declarabele toeslaguren  Model 2</t>
  </si>
  <si>
    <t>Overeenkomst Contract overuren uren Model 1</t>
  </si>
  <si>
    <t>Contract:</t>
  </si>
  <si>
    <t>Declarabel:</t>
  </si>
  <si>
    <t xml:space="preserve">Contract Toeslaguren </t>
  </si>
  <si>
    <t xml:space="preserve">Contract Overuren </t>
  </si>
  <si>
    <t>Ziektewet</t>
  </si>
  <si>
    <t xml:space="preserve">WGA </t>
  </si>
  <si>
    <t>Pensioen reservering ABP</t>
  </si>
  <si>
    <t>Overeenkomst normale uren  declarabel</t>
  </si>
  <si>
    <t xml:space="preserve">Overeenkomst toeslaguren declarabel </t>
  </si>
  <si>
    <t xml:space="preserve">Overeenkomst overuren declarabel </t>
  </si>
  <si>
    <t>Vakantiedagen</t>
  </si>
  <si>
    <t>Kort verzuim / buitengewoon verlof</t>
  </si>
  <si>
    <t xml:space="preserve">Overeenkomst AOW toeslaguren declarabel </t>
  </si>
  <si>
    <t xml:space="preserve">Overeenkomst overuren  AOW declarabel </t>
  </si>
  <si>
    <t>Reserveringen (zie tabblad vakantie/feestdagen)</t>
  </si>
  <si>
    <t xml:space="preserve">N.B. 1 Jaarlijks worden per 1 januari, eenmalig de kostprijzen aangepast, na goedkeuring van Opdrachtgever. De reservering feestdagen/verlof en IKB worden door opdrachtgever gewijzigd op het moment dat die wijziging van toepassing is, maar in ieder geval per 1 januari. </t>
  </si>
  <si>
    <t>De naam van de inschrijver hoeft maar 1x ingevuld te worden, in cel B2 op het tabblad "omrekenfactoren"</t>
  </si>
  <si>
    <t>Met betrekking tot de vergoedingen geven de laatste 2 tabbladen uitleg over de afdrachten en wat van toepassing is.</t>
  </si>
  <si>
    <t xml:space="preserve">Bij de kostprijzen staan er een aantal velden benoemd als "specificeren", hier kunt u de organisatie specifieke lasten benoemen en aangeven. </t>
  </si>
  <si>
    <t>Indien er velden bij de kostprijs tabbladen niet van toepassing zijn, dan kunt u deze leeg laten.</t>
  </si>
  <si>
    <t>Doorwerking IKB en pensioen (hoofdstuk 3 salaristoelagen en vergoedingen in IKB)</t>
  </si>
  <si>
    <t>Toelagen</t>
  </si>
  <si>
    <t>Artikel CAO gemeente</t>
  </si>
  <si>
    <t>Doorwerking in artikel 4.2 lid 1 onder b (voormalig Eindejaarsuitkering)?</t>
  </si>
  <si>
    <t>Doorwerking in artikel 4.2 lid 1 onder c (voormalig Levensloopregeling)?</t>
  </si>
  <si>
    <t>Doorwerking in artikel 4.2 lid 1 onder a (voormalig Vakantietoelast)?</t>
  </si>
  <si>
    <t>Afbouwtoelage</t>
  </si>
  <si>
    <t>Artikel 3.16</t>
  </si>
  <si>
    <t>Nee</t>
  </si>
  <si>
    <t>Ja</t>
  </si>
  <si>
    <t>Arbeidsmarkttoelage</t>
  </si>
  <si>
    <t>Artikel 3.9</t>
  </si>
  <si>
    <t>Buitendagvenstertoelage</t>
  </si>
  <si>
    <t>Artikel 3.12</t>
  </si>
  <si>
    <t>Functioneringstoelage</t>
  </si>
  <si>
    <t xml:space="preserve">Artikel 3.8 </t>
  </si>
  <si>
    <t>Garantietoelage</t>
  </si>
  <si>
    <t>Artikel 3.15</t>
  </si>
  <si>
    <t>Inconveniëntentoelage</t>
  </si>
  <si>
    <t>Artikel 3.14</t>
  </si>
  <si>
    <t>Overwerkvergoeding</t>
  </si>
  <si>
    <t>Artikel 3.19</t>
  </si>
  <si>
    <t>Nee, in het geval van variabel overwerk</t>
  </si>
  <si>
    <t>Structurele toelage overgangsrecht (TOR)</t>
  </si>
  <si>
    <t>Artikel 3.25</t>
  </si>
  <si>
    <t xml:space="preserve">Nee </t>
  </si>
  <si>
    <t>Toelage Beschikbaarheidsdienst</t>
  </si>
  <si>
    <t>Artikel 3.13</t>
  </si>
  <si>
    <t>Artikel 3.11</t>
  </si>
  <si>
    <t>Waarnemingstoelage</t>
  </si>
  <si>
    <t>Artikel 3.10</t>
  </si>
  <si>
    <t>Netto</t>
  </si>
  <si>
    <t>1:1</t>
  </si>
  <si>
    <t>Belast</t>
  </si>
  <si>
    <t xml:space="preserve">Bruto </t>
  </si>
  <si>
    <t>%</t>
  </si>
  <si>
    <t>Vast bedrag</t>
  </si>
  <si>
    <t xml:space="preserve">Onbelast </t>
  </si>
  <si>
    <t>8% IKB opbouw</t>
  </si>
  <si>
    <t>Belast en/of onbelast</t>
  </si>
  <si>
    <t>Belast en of onbelast</t>
  </si>
  <si>
    <t>Soms bruteren en anders in de vrije ruimte WKR</t>
  </si>
  <si>
    <t>Valt in de vrije ruimte van de WKR</t>
  </si>
  <si>
    <t>Overeenkomst Contract toeslaguren  Model 1</t>
  </si>
  <si>
    <t>N.B. 3: De eerstvolgende wijziging is per 1-1-2028</t>
  </si>
  <si>
    <t>Overeenkomst  Declarabele AOW toeslaguren  Model 2</t>
  </si>
  <si>
    <t>Overeenkomst  Declarabele AOW overuren Model 2</t>
  </si>
  <si>
    <t xml:space="preserve">Contract normale uren </t>
  </si>
  <si>
    <t>Overeenkomst Contract normale uren Model 1</t>
  </si>
  <si>
    <t xml:space="preserve">Overeenkomst  Declarabele normale uren Model 2 </t>
  </si>
  <si>
    <t xml:space="preserve">Overeenkomst  Declarabele AOW gerechtigde normale uren Model 2 </t>
  </si>
  <si>
    <t>#</t>
  </si>
  <si>
    <t>P1</t>
  </si>
  <si>
    <t>P2</t>
  </si>
  <si>
    <t>P3</t>
  </si>
  <si>
    <t>P4</t>
  </si>
  <si>
    <t>P5</t>
  </si>
  <si>
    <t>P6</t>
  </si>
  <si>
    <t>P7</t>
  </si>
  <si>
    <t>P8</t>
  </si>
  <si>
    <t>P9</t>
  </si>
  <si>
    <t>P10</t>
  </si>
  <si>
    <t>P11</t>
  </si>
  <si>
    <t>P12</t>
  </si>
  <si>
    <t>P13</t>
  </si>
  <si>
    <t>P14</t>
  </si>
  <si>
    <t>P15</t>
  </si>
  <si>
    <t>P18</t>
  </si>
  <si>
    <t>Prijsstelling dient gedurende de gehele contractperiode conform inschrijving te zijn.</t>
  </si>
  <si>
    <t>P19</t>
  </si>
  <si>
    <t>P20</t>
  </si>
  <si>
    <t>P21</t>
  </si>
  <si>
    <t>P22</t>
  </si>
  <si>
    <t>P23</t>
  </si>
  <si>
    <t>P24</t>
  </si>
  <si>
    <t xml:space="preserve">Voor het implementeren en toepassen van deze applicatie binnen de organisatie van Opdrachtnemer worden geen kosten, zoals bijvoorbeeld licentiekosten, aan Opdrachtgever in rekening gebracht. </t>
  </si>
  <si>
    <t>P25</t>
  </si>
  <si>
    <t>Opdrachtgever wenst niet te werken met kortingen en dergelijke. De kortingen die inschrijver eventueel wil aanbieden, dienen in het geheel verwerkt te worden in de tarieven of omrekenfactoren zoals ze moeten worden ingediend.</t>
  </si>
  <si>
    <t>P26</t>
  </si>
  <si>
    <t>P29</t>
  </si>
  <si>
    <t>Feevergoeding applicatie</t>
  </si>
  <si>
    <t>In beginsel wordt de feevergoeding per kwartaal aan Opdrachtnemer in rekening gebracht. Voor het voldoen van de feevergoeding geldt een betalingstermijn van 30 dagen.</t>
  </si>
  <si>
    <t>De feevergoeding wordt gebruikt voor de dekking van de kosten van de inhuurdesk.</t>
  </si>
  <si>
    <t>Feevergoeding is gebaseerd op de totale omzet, gerealiseerd door Opdrachtnemer, ongeacht of de facturatie en/of aanvragen via de applicatie verlopen.</t>
  </si>
  <si>
    <t>Alle verplichtingen en lasten met betrekking tot loon, arbeidsvoorwaarden en sociale en fiscale afdrachten van tewerkgestelde payrollkrachten voortvloeiende uit CAO of wetgeving zijn voor rekening van Opdrachtnemer.</t>
  </si>
  <si>
    <t>Opdrachtnemer dient voor alle payrollkrachten gebruik te maken van de applicatie (www.flexwestbrabant.nl) die door deelnemende organisaties gebruikt wordt ten behoeve van de digitalisering van het inhuurproces. Deze applicatie is leidend binnen het gehele proces van aanvraag payrollkracht, procesvoortgang, facturering en managementrapportages.</t>
  </si>
  <si>
    <t xml:space="preserve">Gedurende de looptijd van het contract geldt dat alle te werk gestelde payrollkrachten kosteloos overgenomen kunnen worden door Opdrachtgever. </t>
  </si>
  <si>
    <t xml:space="preserve">Het niveau van de werkzaamheden (functieschaal) en het uurloon voor een in te zetten payrollkracht wordt bepaald door Opdrachtgever. </t>
  </si>
  <si>
    <r>
      <rPr>
        <b/>
        <sz val="11"/>
        <color theme="1"/>
        <rFont val="Corbel"/>
        <family val="2"/>
      </rPr>
      <t>Reservering IKB</t>
    </r>
    <r>
      <rPr>
        <sz val="11"/>
        <color theme="1"/>
        <rFont val="Corbel"/>
        <family val="2"/>
      </rPr>
      <t xml:space="preserve"> </t>
    </r>
    <r>
      <rPr>
        <sz val="11"/>
        <rFont val="Corbel"/>
        <family val="2"/>
      </rPr>
      <t>(Individueel Keuze Budget; 8% vakantietoeslag, 1,5% levensloopregeling en 7,55% eindejaarsuitkering)</t>
    </r>
  </si>
  <si>
    <r>
      <rPr>
        <b/>
        <sz val="11"/>
        <rFont val="Corbel"/>
        <family val="2"/>
      </rPr>
      <t xml:space="preserve">Reservering IKB </t>
    </r>
    <r>
      <rPr>
        <sz val="11"/>
        <rFont val="Corbel"/>
        <family val="2"/>
      </rPr>
      <t>(Individueel Keuze Budget; 8% vakantietoeslag, 1,5% levensloopregeling en 7,55% eindejaarsuitkering)</t>
    </r>
  </si>
  <si>
    <r>
      <t xml:space="preserve">Reservering IKB </t>
    </r>
    <r>
      <rPr>
        <sz val="11"/>
        <rFont val="Corbel"/>
        <family val="2"/>
      </rPr>
      <t>(Individueel Keuze Budget; 8% vakantietoeslag, 1,5% levensloopregeling en 7,55% eindejaarsuitkering)</t>
    </r>
  </si>
  <si>
    <t>N.B. Gemiddeld gewogen omrekenfactor en omrekenfactoren gelden op basis van 4 decimalen achter de komma gewogen.</t>
  </si>
  <si>
    <t>Kort verzuim bij declarabele uren is gebaseerd op de officiële percentages van de ABU CAO (2025) uitvoering voor kort verzuim worden gevolgd vanuit de eerder gepubliceerde richtlijnen ABU CAO (artikel 28). Indien er additioneel kort verzuim vanuit de CAO inlener van toepassing zijn, kunnen deze doorbelast worden, na akkoord en overleg met Opdrachtgever</t>
  </si>
  <si>
    <t>De (Boven) wettelijk verlofdagen en feestdagen worden door aanbestedende dienst aangepast, indien er een wijziging is vanuit de CAO Gemeente of SGO.</t>
  </si>
  <si>
    <t xml:space="preserve">Tarieven kunnen alleen wijzigen indien de grondslag, het bruto uurloon/maanloon wijzigt of bij de omrekenfactoren. De opgegeven omrekenfactoren, liggen vast voor de looptijd van de raamovereenkomst en voor de uit de raamovereenkomst voortvloeiende nadere overeenkomsten (inclusief eventuele verlenging daarvan) en kunnen alleen gewijzigd worden, indien er sprake is van wijzigingen in of ten gevolge van wet en regelgeving, waaronder begrepen wijzigingen in of ten gevolge van de sociale en fiscale wet- en regelgeving, de CAO Gemeente of SGO of enig verbindend voorschrift. De wijzigingen dienen officieel gepubliceerde reserveringen te zijn en in geen geval een verandering van de reservering als gevolg van een beleidsbeslissing. </t>
  </si>
  <si>
    <t>Gemiddeld gewogen omrekenfactor payroll</t>
  </si>
  <si>
    <t>Opdrachtnemer brengt uitsluitend de gewerkte uren, op basis van declaratie uren payroll (model 2) in rekening bij Opdrachtgever. Er worden voor beide varianten geen (navorderings)facturen verzonden voor de berekening van bijvoorbeeld transitievergoeding, ziekte-, vakantie- of feestdagen. Collectieve vakantiedagen (zgn. brugdagen), bijzondere evenementen en bijvoorbeeld (afdelings)uitjes, kortom momenten waarop de werkomgeving van de payrollkracht gesloten is, worden eveneens niet aan Opdrachtgever in rekening gebracht, tenzij expliciet anders aangegeven. Belaste vergoedingen die van toepassing zijn en akkoord gegeven zijn, kunnen conform de van toepassing zijnde omrekenfactor worden doorbelast.</t>
  </si>
  <si>
    <t>N.B. 3: De eerstvolgende wijziging is per 1-1-2028.</t>
  </si>
  <si>
    <t>Jaarlijks wordt het prijzenblad eenmalig aangepast vanaf week 1, voor het eerst van toepassing per 1-1-2028. Indien er tussentijdse wijzigingen vanuit de CAO Gemeente of SGO zijn, dan zal dat uiteraard tussentijds aangepast worden.</t>
  </si>
  <si>
    <t>Vergoedingen</t>
  </si>
  <si>
    <t>Artikel in de CAO gemeenten of de CAO sgo</t>
  </si>
  <si>
    <t>Vast bedrag/open bedrag of %</t>
  </si>
  <si>
    <t>Belast of onbelaste verboeding of uitruil</t>
  </si>
  <si>
    <t>Specifiek voor één of meerdere gemeenten</t>
  </si>
  <si>
    <t>Bruto/netto</t>
  </si>
  <si>
    <t>Belastbare  vergoeding - welke afdrachten per vergoeding (incl of excl IKB en welke andere lasten, svp alle afdrachten aangeven)</t>
  </si>
  <si>
    <t>Omrekenfactor
(nader vast te stellen nav deze input)</t>
  </si>
  <si>
    <t>Jubileumuitkering</t>
  </si>
  <si>
    <t>Artikel 3.17</t>
  </si>
  <si>
    <t>Open bedrag</t>
  </si>
  <si>
    <t>Zie NB 1</t>
  </si>
  <si>
    <t>Belaste vergoeding 1</t>
  </si>
  <si>
    <t>Uitstekend functioneren of bijzondere prestaties</t>
  </si>
  <si>
    <t>Artikel 3.18</t>
  </si>
  <si>
    <t>Bruto</t>
  </si>
  <si>
    <t>Belaste vergoeding 2</t>
  </si>
  <si>
    <t>Vergoeding BHV, EHBO en interventieteam</t>
  </si>
  <si>
    <t>Artikel 3.20</t>
  </si>
  <si>
    <t xml:space="preserve">Reis- en verblijfkostenvergoeding </t>
  </si>
  <si>
    <t xml:space="preserve">Vergoeding dienstreis onbelast </t>
  </si>
  <si>
    <t>-</t>
  </si>
  <si>
    <t>Vergoeding dienstreis belast</t>
  </si>
  <si>
    <t>Vergoeding parkeerkosten</t>
  </si>
  <si>
    <t>Reiskostenvergoeding woon-werk auto</t>
  </si>
  <si>
    <t>Artikel 3.22</t>
  </si>
  <si>
    <t>Reiskostenvergoeding woon-werk openbaar vervoer</t>
  </si>
  <si>
    <t>Reiskostenvergoeding woon-werk fiets</t>
  </si>
  <si>
    <t>Vergoeding hybride werken</t>
  </si>
  <si>
    <t>Artikel 3.23</t>
  </si>
  <si>
    <t>Tegemoetkoming kosten collectieve zorgverzekering</t>
  </si>
  <si>
    <t>Artikel 3.26</t>
  </si>
  <si>
    <t>% van vast bedrag</t>
  </si>
  <si>
    <t>8% IKB opbouw Incl. opbouw pensioenpremie</t>
  </si>
  <si>
    <t xml:space="preserve">Dinervergoeding </t>
  </si>
  <si>
    <t>Lunchvergoeding</t>
  </si>
  <si>
    <t>Onbelast wanneer logo met max. afmeting aanwezig  is.</t>
  </si>
  <si>
    <t>Vergoeding persoonlijke arbo hulpmiddelen</t>
  </si>
  <si>
    <t xml:space="preserve">Belast en/of onbelast </t>
  </si>
  <si>
    <t>Gericht vrijgesteld onder bepaalde voorwaarden</t>
  </si>
  <si>
    <t>VOG vergoeding</t>
  </si>
  <si>
    <t xml:space="preserve">Vergoeding aanschaf beeldschermbril </t>
  </si>
  <si>
    <t>Tegemoetkoming kosten arbeidsongeschiktheidsverzekering (AO)</t>
  </si>
  <si>
    <t>Aanbrengpremie</t>
  </si>
  <si>
    <t>Netto/bruto</t>
  </si>
  <si>
    <t>In WKR tot € 10,000,-, daarna bruteren</t>
  </si>
  <si>
    <t>Inconveniënten oproeppremie (Afvalinzameling, Gladheidbestrijding en de Bomenploeg)</t>
  </si>
  <si>
    <t>Toelage Sociaal Rechercheurs</t>
  </si>
  <si>
    <t>Vast percentage 10%</t>
  </si>
  <si>
    <t>bruto</t>
  </si>
  <si>
    <t>Eenmalige uitkering</t>
  </si>
  <si>
    <t>Wachtdienstvergoeding</t>
  </si>
  <si>
    <t>Vergoeding thuiswerkfaciliteiten</t>
  </si>
  <si>
    <t>Vergoeding beroepsvaccinatie</t>
  </si>
  <si>
    <t>Is gericht vrijgesteld in de WKR</t>
  </si>
  <si>
    <t>Koffiegeld</t>
  </si>
  <si>
    <t>Vergoeding werkgeversbijdrage leasefiets</t>
  </si>
  <si>
    <t>Salaristoelagen</t>
  </si>
  <si>
    <t>Artikel 3.8</t>
  </si>
  <si>
    <t xml:space="preserve">Toelage onregelmatige dienst </t>
  </si>
  <si>
    <t>Toelage beschikbaarheidsdienst</t>
  </si>
  <si>
    <t>Garantietoelage nachtdiensten</t>
  </si>
  <si>
    <t>Artikel 3.15a</t>
  </si>
  <si>
    <t>NB 2  Zie tabblad IKB en pensioengevend in tabblad "IKB en pensioengevend"</t>
  </si>
  <si>
    <t>Pensioengevend?</t>
  </si>
  <si>
    <t>Toelage onregelmatige dienst</t>
  </si>
  <si>
    <t>Overeenkomst AOW gerechtigde normale uren  declarabel</t>
  </si>
  <si>
    <t>Overeenkomst Contract Belaste vergoedingen 1 - Model 1</t>
  </si>
  <si>
    <t>Overeenkomst Contract Belaste vergoedingen 2 - Model 1</t>
  </si>
  <si>
    <t>Overeenkomst Declarabele Belaste vergoedingen 1 - Model 2</t>
  </si>
  <si>
    <t>Overeenkomst Declarabele Belaste vergoedingen 2 - Model 2</t>
  </si>
  <si>
    <t>Overeenkomst Declarabele AOW Belaste vergoedingen 1 - Model 2</t>
  </si>
  <si>
    <t>Overeenkomst Declarabele AOW Belaste vergoedingen 2 - Model 2</t>
  </si>
  <si>
    <t xml:space="preserve">Belaste vergoedingen 1 Contracturen </t>
  </si>
  <si>
    <t xml:space="preserve">Belaste vergoedingen 2 Contracturen </t>
  </si>
  <si>
    <t xml:space="preserve">Belaste vergoedingen 1 Declarabele uren </t>
  </si>
  <si>
    <t xml:space="preserve">Belaste vergoedingen 2 Declarabele uren </t>
  </si>
  <si>
    <t>Vast percentage 8%</t>
  </si>
  <si>
    <t>NB Indien er in de toekomst nieuwe vergoedingen van toepassing zouden zijn, zal aanbestedende dienst aangeven of deze onder belaste vergoedingen 1 of 2 valt.</t>
  </si>
  <si>
    <t>Bijgaand treft u het prijzenblad voor het perceel 3 payrolldienstverlening. Hieronder wordt een en ander toegelicht en hier staan tevens de voorwaarden die van toepassing zijn gedurende de looptijd van de raamovereenkomst.</t>
  </si>
  <si>
    <t>Declarabel tarief normale uren; De afgestemde bruto uurlonen of maandloon worden vermenigvuldigd met de omrekenfactor, zoals contractueel overeengekomen voor payrolldienstverlening.</t>
  </si>
  <si>
    <t>Transitiekosten en/of reservering worden niet overgeheveld bij overgang en migratie van flexibele arbeidksrachten payroll naar een nieuwe leverancier. 
Transitievergoeding is als reservering opgenomen in de kostprijs en kan in geen geval apart worden doorbelast gedurende de looptijd van de raamovereenkomst of aan het begin of einde van de raamovereenkomst.</t>
  </si>
  <si>
    <t>Toelichting: Indien er in B13 geen omrekenfactor komt te staan, dan is het belangrijk om het tabblad Omrekenfactoren na te kijken of daar de kostprijs van alle verschillende urensoorten en fases ingevuld zijn. Zo niet, dan dienen de kostprijs tabbladen gedetalleerd ingevuld te worden.  Indien er geen reële factor in kolom B komt te staan, kan de inschrijver niet beoordeeld. worden.</t>
  </si>
  <si>
    <t>Kostprijs regulier contracturen model 1</t>
  </si>
  <si>
    <t>Kostprijs regulier declarabele uren  model 2</t>
  </si>
  <si>
    <t>Bureaumarge % incl. Fee afdracht RWB</t>
  </si>
  <si>
    <t>De bureaumarge wordt gedurende de looptijd niet meer aangepast, deze blijft gelijk. De bureaumarge mag dus in geen geval geïndexeerd worden.</t>
  </si>
  <si>
    <t>De vergoeding voor reiskosten en andere onbelaste kosten in verband met de uitoefening van zijn functie worden uitbetaald volgens de (reis)kostenregeling van Opdrachtgever en wordt separaat zonder bureaumarge doorberekend.</t>
  </si>
  <si>
    <t xml:space="preserve">Indien een verklaring omtrent gedrag wordt gevraagd, worden de kosten hiervan zonder bureaumarge doorberekend aan Opdrachtgever. </t>
  </si>
  <si>
    <r>
      <t xml:space="preserve">NB 2:Uitleg invullen sheet: </t>
    </r>
    <r>
      <rPr>
        <b/>
        <i/>
        <sz val="11"/>
        <rFont val="Corbel"/>
        <family val="2"/>
      </rPr>
      <t>alle reserveringen moeten worden ingevuld in de blauwe niet beveiligde cellen.</t>
    </r>
    <r>
      <rPr>
        <i/>
        <sz val="11"/>
        <rFont val="Corbel"/>
        <family val="2"/>
      </rPr>
      <t xml:space="preserve"> De reserveringen worden automatisch doorberekend en komen als kostprijs in het sheet te staan. In het donkergrijze blok 3 'Additionele werkgeverslasten' kunnen bedrijfspecifieke omschrijvingen opgenomen worden. Tijdens de duur van het contract wordt Blok 3; Additionele werkgeverslasten niet meer aangepast.</t>
    </r>
  </si>
  <si>
    <r>
      <rPr>
        <sz val="11"/>
        <rFont val="Corbel"/>
        <family val="2"/>
      </rPr>
      <t>(Werk-)kl</t>
    </r>
    <r>
      <rPr>
        <sz val="11"/>
        <color theme="1"/>
        <rFont val="Corbel"/>
        <family val="2"/>
      </rPr>
      <t>edingvergoeding</t>
    </r>
  </si>
  <si>
    <r>
      <rPr>
        <b/>
        <sz val="11"/>
        <color theme="1"/>
        <rFont val="Corbel"/>
        <family val="2"/>
      </rPr>
      <t>NB 1 voor alle brutovergoedingen worden de volgende premies belast voor de werkgever:</t>
    </r>
    <r>
      <rPr>
        <sz val="11"/>
        <color theme="1"/>
        <rFont val="Corbel"/>
        <family val="2"/>
      </rPr>
      <t xml:space="preserve">
AOF premie = 7,63%
WKO-premie = 0.50%
UFO-premie = 0.68%
Werkhervattingskas = 1,28%
ZvW premie inkomensafhankelijke premie = 6,1%
Pensioenpremie:
Afdracht 27,1%  (wv wkg 18,97% en wkn 8,13%)
AOP 1% (wkg 0.7% wkn 0,3%)</t>
    </r>
  </si>
  <si>
    <t xml:space="preserve">N.B. Jaarlijks worden deze reserveringen aangepast door opdrachtgever, indien er een wijziging in de dagen van toepassing is. </t>
  </si>
  <si>
    <t>Artikel 3.21</t>
  </si>
  <si>
    <t xml:space="preserve">Belaste vergoedingen 1 AOW Declarabele uren </t>
  </si>
  <si>
    <t xml:space="preserve">Belaste vergoedingen 2 AOW Declarabele uren </t>
  </si>
  <si>
    <t>Kostprijs declarabele uren   AOW model 2</t>
  </si>
  <si>
    <t>Het onderste blok "additionele werkgeverslasten" worden ook niet meer aangepast gedurende de looptijd van de raamovereenkomst.</t>
  </si>
  <si>
    <t>De kostprijzen gedetailleerd ingevuld te worden, de bureaumarge  en de organisatienaam (cel b2) bij tabblad omrekenfactoren dient ingevuld te worden en alle roze tabbladen zijn toelichting tabbladen, deze hoeven niet ingevuld te worden. Opdrachtnemer dient zowel bij zijn inschrijving als bij wijzigingen, gedurende de looptijd van de Raamovereenkomst, inzicht te geven in de opbouw van de kostprijs. Hiervoor dient inschrijver dit prijzenblad te gebruiken.</t>
  </si>
  <si>
    <r>
      <rPr>
        <b/>
        <i/>
        <sz val="11"/>
        <rFont val="Corbel"/>
        <family val="2"/>
      </rPr>
      <t xml:space="preserve">N.B.1: </t>
    </r>
    <r>
      <rPr>
        <i/>
        <sz val="11"/>
        <rFont val="Corbel"/>
        <family val="2"/>
      </rPr>
      <t xml:space="preserve">U dient de bureaumarge in de blauwe cellen in te vullen, format rekent de kostprijs en bureaumarge om naar de omrekenfactor. Deze factoren worden automatisch doorgezet naar het tabblad "Gemiddelde gewogen omrekenfactor. 
</t>
    </r>
    <r>
      <rPr>
        <b/>
        <i/>
        <sz val="11"/>
        <rFont val="Corbel"/>
        <family val="2"/>
      </rPr>
      <t>N.B.2: Alleen tabblad "Omrekenfactoren" en tabbladen  "Kostprijs" invullen.</t>
    </r>
    <r>
      <rPr>
        <i/>
        <sz val="11"/>
        <rFont val="Corbel"/>
        <family val="2"/>
      </rPr>
      <t xml:space="preserve">
</t>
    </r>
    <r>
      <rPr>
        <b/>
        <i/>
        <sz val="11"/>
        <color rgb="FFFF0000"/>
        <rFont val="Corbel"/>
        <family val="2"/>
      </rPr>
      <t xml:space="preserve">N.B. 3: </t>
    </r>
    <r>
      <rPr>
        <i/>
        <sz val="11"/>
        <color rgb="FFFF0000"/>
        <rFont val="Corbel"/>
        <family val="2"/>
      </rPr>
      <t>De bureaumarge is inclusief  2,5% afdracht voor de inrichting van de inhuurdesk, inschrijver dient hier rekenening mee te houden. Als u in een veld voor normale uren geen bureaumarge invult, blijft de cel blauw, betekent dit dus een negatieve bureaumarge van 2,5% is, ivm de afdracht aan de inhuurdesk. De bureaumarge op de over- en toeslaguren is gemaximeerd op 2,5%, dit betreft de afdracht aan het RWB, dus deze cel kan niet worden ingevuld, deze is beveiligd. Voor belaste vergoedingen geldt geen afdracht aan het RWB.</t>
    </r>
    <r>
      <rPr>
        <i/>
        <sz val="11"/>
        <rFont val="Corbel"/>
        <family val="2"/>
      </rPr>
      <t xml:space="preserve">
NB 4: Gespecificeerde Kostprijsopbouw (gedetailleerde open kostencalculatie) dient ingevuld te worden bij de tabbladen "KP). Er zijn reeds enkele reserveringen opgenomen, indien niet van toepassing kan deze op 0% gezet worden.  Als u in een veld geen bureaumarge invult, blijft de cel blauw, dan betekent dit dus een negatieve marge van 2,5%, ivm afdracht aan de inhuurdesk. Voor de belaste vergoedingen geldt geen afdracht.
</t>
    </r>
    <r>
      <rPr>
        <b/>
        <i/>
        <sz val="11"/>
        <rFont val="Corbel"/>
        <family val="2"/>
      </rPr>
      <t>N.B. 5: Inschrijver dient naam bovenin te vermelden, in cel B1, dan staat het overal bovenaan in de tabbladen.</t>
    </r>
    <r>
      <rPr>
        <i/>
        <sz val="11"/>
        <rFont val="Corbel"/>
        <family val="2"/>
      </rPr>
      <t xml:space="preserve">
</t>
    </r>
  </si>
  <si>
    <t>Bij het tabblad Omrekenfactoren (groen), daar kunt u alleen bureaumarge voor de normale uren invullen, alle overige urensoorten zijn beperkt met 2,5% fee (de afdracht aan RWB). Voor belaste vergoedingen is de feevergoeding van 2,5% niet van toepassing.</t>
  </si>
  <si>
    <t>Scholing; hiervoor dient 1,02% opgenomen te worden in de kostprijs. Inschrijver kan hiermee de basis van scholing aanbieden via haar eigen platform of middelen. Er dient een overzicht aangeleverd te worden voor de onderbouwing van de uitgaven en reservering van het totaal aantal werkenden. Indien er specifieke scholing ingezet dient te worden voor de gemeente, dient er akkoord gegeven te worden, indien dit doorbelast wordt ( zonder bureaumarge).</t>
  </si>
  <si>
    <r>
      <t>Opdrachtnemer is een feevergoeding verschuldigd aan Regio West-Brabant  over de omzet die is gerealiseerd bij de Opdrachtgevers, gedurende de looptijd van de raamovereenkomst</t>
    </r>
    <r>
      <rPr>
        <sz val="11"/>
        <color rgb="FFFF0000"/>
        <rFont val="Corbel"/>
        <family val="2"/>
      </rPr>
      <t xml:space="preserve">. </t>
    </r>
    <r>
      <rPr>
        <sz val="11"/>
        <color theme="1"/>
        <rFont val="Corbel"/>
        <family val="2"/>
      </rPr>
      <t xml:space="preserve">Onder de omzet </t>
    </r>
    <r>
      <rPr>
        <sz val="11"/>
        <color rgb="FF000000"/>
        <rFont val="Corbel"/>
        <family val="2"/>
      </rPr>
      <t>verstaan we de bedragen die aan de deelnemende organisaties worden gefactureerd via het tarief excl. BTW.  De feevergoeding bedraagt 2,5%. Vanaf het moment dat de Raamovereenkomst ingaat en per gefactureerd uur</t>
    </r>
    <r>
      <rPr>
        <sz val="11"/>
        <color theme="1"/>
        <rFont val="Corbel"/>
        <family val="2"/>
      </rPr>
      <t xml:space="preserve"> draagt u een feevergoeding af van 2,5%. Onkostenvergoedingen zoals reiskosten zijn hiervan dus uitgezonderd. </t>
    </r>
  </si>
  <si>
    <t>P16</t>
  </si>
  <si>
    <t>P17</t>
  </si>
  <si>
    <t>P27</t>
  </si>
  <si>
    <t>P28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</si>
</sst>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0.0000"/>
    <numFmt numFmtId="165" formatCode="0.000"/>
    <numFmt numFmtId="166" formatCode="_ [$€-413]\ * #,##0.00_ ;_ [$€-413]\ * \-#,##0.00_ ;_ [$€-413]\ * &quot;-&quot;??_ ;_ @_ "/>
    <numFmt numFmtId="167" formatCode="_-&quot;€&quot;\ * #,##0.00_-;_-&quot;€&quot;\ * #,##0.00\-;_-&quot;€&quot;\ * &quot;-&quot;??_-;_-@_-"/>
    <numFmt numFmtId="168" formatCode="_-* #,##0.00_-;_-* #,##0.00\-;_-* &quot;-&quot;??_-;_-@_-"/>
    <numFmt numFmtId="169" formatCode="_-* #,##0.00_-;\-* #,##0.00_-;_-* &quot;-&quot;??_-;_-@_-"/>
    <numFmt numFmtId="170" formatCode="_-* #,##0.00\ [$€-81D]_-;\-* #,##0.00\ [$€-81D]_-;_-* &quot;-&quot;??\ [$€-81D]_-;_-@_-"/>
    <numFmt numFmtId="171" formatCode="_-&quot;£&quot;* #,##0.00_-;\-&quot;£&quot;* #,##0.00_-;_-&quot;£&quot;* &quot;-&quot;??_-;_-@_-"/>
    <numFmt numFmtId="172" formatCode="_(&quot;$&quot;* #,##0.00_);_(&quot;$&quot;* \(#,##0.00\);_(&quot;$&quot;* &quot;-&quot;??_);_(@_)"/>
  </numFmts>
  <fonts count="55">
    <font>
      <sz val="11"/>
      <color theme="1"/>
      <name val="Arial"/>
      <family val="2"/>
    </font>
    <font>
      <sz val="11"/>
      <color theme="1"/>
      <name val="Arial"/>
      <family val="2"/>
    </font>
    <font>
      <sz val="11"/>
      <name val="Arial"/>
      <family val="2"/>
    </font>
    <font>
      <sz val="11"/>
      <color theme="1"/>
      <name val="Aptos Narrow"/>
      <family val="2"/>
      <scheme val="minor"/>
    </font>
    <font>
      <sz val="10"/>
      <color theme="1"/>
      <name val="Arial"/>
      <family val="2"/>
    </font>
    <font>
      <sz val="10"/>
      <color theme="1"/>
      <name val="OpenSans"/>
      <family val="2"/>
    </font>
    <font>
      <sz val="10"/>
      <name val="Arial"/>
      <family val="2"/>
    </font>
    <font>
      <sz val="12"/>
      <color theme="1"/>
      <name val="Aptos Narrow"/>
      <family val="2"/>
      <scheme val="minor"/>
    </font>
    <font>
      <b/>
      <sz val="11"/>
      <color indexed="9"/>
      <name val="Calibri"/>
      <family val="2"/>
    </font>
    <font>
      <sz val="11"/>
      <color indexed="9"/>
      <name val="Calibri"/>
      <family val="2"/>
    </font>
    <font>
      <b/>
      <sz val="11"/>
      <color indexed="63"/>
      <name val="Calibri"/>
      <family val="2"/>
    </font>
    <font>
      <u/>
      <sz val="10"/>
      <color indexed="12"/>
      <name val="Arial"/>
      <family val="2"/>
    </font>
    <font>
      <sz val="11"/>
      <color indexed="8"/>
      <name val="Calibri"/>
      <family val="2"/>
    </font>
    <font>
      <b/>
      <sz val="11"/>
      <color indexed="8"/>
      <name val="Calibri"/>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sz val="10"/>
      <color rgb="FF000000"/>
      <name val="Times New Roman"/>
      <family val="1"/>
    </font>
    <font>
      <sz val="12"/>
      <color indexed="8"/>
      <name val="Corbel"/>
      <family val="2"/>
    </font>
    <font>
      <b/>
      <sz val="12"/>
      <name val="Corbel"/>
      <family val="2"/>
    </font>
    <font>
      <sz val="12"/>
      <name val="Corbel"/>
      <family val="2"/>
    </font>
    <font>
      <i/>
      <sz val="12"/>
      <name val="Corbel"/>
      <family val="2"/>
    </font>
    <font>
      <sz val="12"/>
      <color rgb="FFFF0000"/>
      <name val="Corbel"/>
      <family val="2"/>
    </font>
    <font>
      <b/>
      <i/>
      <sz val="11"/>
      <color rgb="FFFF0000"/>
      <name val="Corbel"/>
      <family val="2"/>
    </font>
    <font>
      <i/>
      <sz val="11"/>
      <color theme="1"/>
      <name val="Corbel"/>
      <family val="2"/>
    </font>
    <font>
      <b/>
      <sz val="12"/>
      <color theme="0"/>
      <name val="Corbel"/>
      <family val="2"/>
    </font>
    <font>
      <sz val="8"/>
      <name val="Arial"/>
      <family val="2"/>
    </font>
    <font>
      <i/>
      <sz val="11"/>
      <color rgb="FFFF0000"/>
      <name val="Corbel"/>
      <family val="2"/>
    </font>
    <font>
      <b/>
      <sz val="11"/>
      <name val="Corbel"/>
      <family val="2"/>
    </font>
    <font>
      <b/>
      <sz val="11"/>
      <color rgb="FFFF0000"/>
      <name val="Corbel"/>
      <family val="2"/>
    </font>
    <font>
      <sz val="11"/>
      <color indexed="8"/>
      <name val="Corbel"/>
      <family val="2"/>
    </font>
    <font>
      <sz val="11"/>
      <name val="Corbel"/>
      <family val="2"/>
    </font>
    <font>
      <b/>
      <u/>
      <sz val="11"/>
      <name val="Corbel"/>
      <family val="2"/>
    </font>
    <font>
      <sz val="11"/>
      <color theme="1" tint="0.14999847407452621"/>
      <name val="Corbel"/>
      <family val="2"/>
    </font>
    <font>
      <sz val="11"/>
      <color theme="1"/>
      <name val="Corbel"/>
      <family val="2"/>
    </font>
    <font>
      <b/>
      <sz val="11"/>
      <color theme="1"/>
      <name val="Corbel"/>
      <family val="2"/>
    </font>
    <font>
      <b/>
      <sz val="11"/>
      <color theme="0"/>
      <name val="Corbel"/>
      <family val="2"/>
    </font>
    <font>
      <sz val="11"/>
      <color theme="0"/>
      <name val="Corbel"/>
      <family val="2"/>
    </font>
    <font>
      <b/>
      <sz val="11"/>
      <color indexed="62"/>
      <name val="Corbel"/>
      <family val="2"/>
    </font>
    <font>
      <b/>
      <i/>
      <sz val="11"/>
      <color theme="1"/>
      <name val="Corbel"/>
      <family val="2"/>
    </font>
    <font>
      <i/>
      <sz val="11"/>
      <color indexed="8"/>
      <name val="Corbel"/>
      <family val="2"/>
    </font>
    <font>
      <sz val="11"/>
      <color rgb="FF000000"/>
      <name val="Corbel"/>
      <family val="2"/>
    </font>
    <font>
      <i/>
      <sz val="11"/>
      <name val="Corbel"/>
      <family val="2"/>
    </font>
    <font>
      <b/>
      <i/>
      <sz val="11"/>
      <name val="Corbel"/>
      <family val="2"/>
    </font>
    <font>
      <b/>
      <sz val="11"/>
      <color theme="1"/>
      <name val="Corbel "/>
    </font>
    <font>
      <sz val="11"/>
      <color theme="1"/>
      <name val="Corbel "/>
    </font>
    <font>
      <sz val="11"/>
      <color rgb="FFFF0000"/>
      <name val="Corbel"/>
      <family val="2"/>
    </font>
  </fonts>
  <fills count="3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rgb="FFFF000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4" tint="0.59999389629810485"/>
        <bgColor indexed="64"/>
      </patternFill>
    </fill>
    <fill>
      <patternFill patternType="solid">
        <fgColor rgb="FFFFFF0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1F0C8"/>
        <bgColor rgb="FF000000"/>
      </patternFill>
    </fill>
    <fill>
      <patternFill patternType="solid">
        <fgColor rgb="FFC0E6F5"/>
        <bgColor rgb="FF000000"/>
      </patternFill>
    </fill>
    <fill>
      <patternFill patternType="solid">
        <fgColor rgb="FFFFFFFF"/>
        <bgColor rgb="FF000000"/>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bottom style="thin">
        <color indexed="23"/>
      </bottom>
      <diagonal/>
    </border>
    <border>
      <left style="thin">
        <color indexed="9"/>
      </left>
      <right/>
      <top style="thin">
        <color indexed="9"/>
      </top>
      <bottom style="thin">
        <color indexed="9"/>
      </bottom>
      <diagonal/>
    </border>
    <border>
      <left style="thin">
        <color indexed="64"/>
      </left>
      <right/>
      <top style="thin">
        <color indexed="64"/>
      </top>
      <bottom/>
      <diagonal/>
    </border>
    <border>
      <left/>
      <right style="thin">
        <color indexed="64"/>
      </right>
      <top style="thin">
        <color indexed="64"/>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right style="thin">
        <color indexed="9"/>
      </right>
      <top/>
      <bottom/>
      <diagonal/>
    </border>
    <border>
      <left style="thin">
        <color indexed="9"/>
      </left>
      <right/>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double">
        <color indexed="64"/>
      </bottom>
      <diagonal/>
    </border>
    <border>
      <left style="thin">
        <color indexed="9"/>
      </left>
      <right style="thin">
        <color indexed="9"/>
      </right>
      <top/>
      <bottom style="double">
        <color indexed="64"/>
      </bottom>
      <diagonal/>
    </border>
    <border>
      <left style="thin">
        <color indexed="9"/>
      </left>
      <right style="thin">
        <color indexed="9"/>
      </right>
      <top style="thin">
        <color indexed="9"/>
      </top>
      <bottom/>
      <diagonal/>
    </border>
    <border>
      <left/>
      <right style="thin">
        <color indexed="9"/>
      </right>
      <top/>
      <bottom style="thin">
        <color indexed="9"/>
      </bottom>
      <diagonal/>
    </border>
    <border>
      <left style="thin">
        <color indexed="9"/>
      </left>
      <right style="thin">
        <color indexed="9"/>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64"/>
      </bottom>
      <diagonal/>
    </border>
    <border>
      <left style="thin">
        <color indexed="9"/>
      </left>
      <right/>
      <top/>
      <bottom style="double">
        <color indexed="64"/>
      </bottom>
      <diagonal/>
    </border>
  </borders>
  <cellStyleXfs count="1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5" fillId="0" borderId="0"/>
    <xf numFmtId="0" fontId="6" fillId="0" borderId="0"/>
    <xf numFmtId="0" fontId="3" fillId="0" borderId="0"/>
    <xf numFmtId="9" fontId="5" fillId="0" borderId="0" applyFont="0" applyFill="0" applyBorder="0" applyAlignment="0" applyProtection="0"/>
    <xf numFmtId="0" fontId="6" fillId="0" borderId="0"/>
    <xf numFmtId="44" fontId="3" fillId="0" borderId="0" applyFont="0" applyFill="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9" fillId="16"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3" borderId="0" applyNumberFormat="0" applyBorder="0" applyAlignment="0" applyProtection="0"/>
    <xf numFmtId="167" fontId="6" fillId="0" borderId="0" applyFont="0" applyFill="0" applyBorder="0" applyAlignment="0" applyProtection="0"/>
    <xf numFmtId="170" fontId="6" fillId="0" borderId="0" applyFont="0" applyFill="0" applyBorder="0" applyAlignment="0" applyProtection="0"/>
    <xf numFmtId="0" fontId="11" fillId="0" borderId="0" applyNumberFormat="0" applyFill="0" applyBorder="0" applyAlignment="0" applyProtection="0">
      <alignment vertical="top"/>
      <protection locked="0"/>
    </xf>
    <xf numFmtId="168" fontId="6" fillId="0" borderId="0" applyFont="0" applyFill="0" applyBorder="0" applyAlignment="0" applyProtection="0"/>
    <xf numFmtId="16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1" fontId="6"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15" fillId="24" borderId="2" applyNumberFormat="0" applyAlignment="0" applyProtection="0"/>
    <xf numFmtId="0" fontId="8" fillId="25" borderId="23" applyNumberFormat="0" applyAlignment="0" applyProtection="0"/>
    <xf numFmtId="0" fontId="16" fillId="0" borderId="0" applyNumberFormat="0" applyFill="0" applyBorder="0" applyAlignment="0" applyProtection="0"/>
    <xf numFmtId="0" fontId="17" fillId="10" borderId="0" applyNumberFormat="0" applyBorder="0" applyAlignment="0" applyProtection="0"/>
    <xf numFmtId="0" fontId="18" fillId="0" borderId="24" applyNumberFormat="0" applyFill="0" applyAlignment="0" applyProtection="0"/>
    <xf numFmtId="0" fontId="19" fillId="0" borderId="25" applyNumberFormat="0" applyFill="0" applyAlignment="0" applyProtection="0"/>
    <xf numFmtId="0" fontId="20" fillId="0" borderId="26" applyNumberFormat="0" applyFill="0" applyAlignment="0" applyProtection="0"/>
    <xf numFmtId="0" fontId="20" fillId="0" borderId="0" applyNumberFormat="0" applyFill="0" applyBorder="0" applyAlignment="0" applyProtection="0"/>
    <xf numFmtId="0" fontId="21" fillId="26" borderId="2" applyNumberFormat="0" applyAlignment="0" applyProtection="0"/>
    <xf numFmtId="43" fontId="12" fillId="0" borderId="0" applyFont="0" applyFill="0" applyBorder="0" applyAlignment="0" applyProtection="0"/>
    <xf numFmtId="0" fontId="22" fillId="0" borderId="27" applyNumberFormat="0" applyFill="0" applyAlignment="0" applyProtection="0"/>
    <xf numFmtId="0" fontId="23" fillId="26" borderId="0" applyNumberFormat="0" applyBorder="0" applyAlignment="0" applyProtection="0"/>
    <xf numFmtId="0" fontId="6" fillId="0" borderId="0">
      <alignment vertical="top"/>
    </xf>
    <xf numFmtId="0" fontId="6" fillId="27" borderId="28" applyNumberFormat="0" applyFont="0" applyAlignment="0" applyProtection="0"/>
    <xf numFmtId="0" fontId="10" fillId="24" borderId="29" applyNumberFormat="0" applyAlignment="0" applyProtection="0"/>
    <xf numFmtId="0" fontId="6" fillId="0" borderId="0"/>
    <xf numFmtId="0" fontId="24" fillId="0" borderId="0" applyNumberFormat="0" applyFill="0" applyBorder="0" applyAlignment="0" applyProtection="0"/>
    <xf numFmtId="0" fontId="13" fillId="0" borderId="30" applyNumberFormat="0" applyFill="0" applyAlignment="0" applyProtection="0"/>
    <xf numFmtId="0" fontId="22" fillId="0" borderId="0" applyNumberFormat="0" applyFill="0" applyBorder="0" applyAlignment="0" applyProtection="0"/>
    <xf numFmtId="168" fontId="6" fillId="0" borderId="0" applyFont="0" applyFill="0" applyBorder="0" applyAlignment="0" applyProtection="0"/>
    <xf numFmtId="0" fontId="25" fillId="0" borderId="0"/>
    <xf numFmtId="0" fontId="6" fillId="27" borderId="28" applyNumberFormat="0" applyFont="0" applyAlignment="0" applyProtection="0"/>
    <xf numFmtId="167" fontId="6" fillId="0" borderId="0" applyFont="0" applyFill="0" applyBorder="0" applyAlignment="0" applyProtection="0"/>
    <xf numFmtId="0" fontId="2" fillId="0" borderId="0"/>
    <xf numFmtId="0" fontId="4"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0" fontId="11" fillId="0" borderId="0" applyNumberFormat="0" applyFill="0" applyBorder="0" applyAlignment="0" applyProtection="0">
      <alignment vertical="top"/>
      <protection locked="0"/>
    </xf>
    <xf numFmtId="166" fontId="3" fillId="0" borderId="0"/>
    <xf numFmtId="0" fontId="6" fillId="0" borderId="0"/>
    <xf numFmtId="0" fontId="6" fillId="0" borderId="0"/>
    <xf numFmtId="172" fontId="6" fillId="0" borderId="0" applyFont="0" applyFill="0" applyBorder="0" applyAlignment="0" applyProtection="0"/>
    <xf numFmtId="0" fontId="3" fillId="0" borderId="0"/>
    <xf numFmtId="166" fontId="6" fillId="0" borderId="0"/>
    <xf numFmtId="166" fontId="6"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6" fillId="0" borderId="0"/>
    <xf numFmtId="167" fontId="6" fillId="0" borderId="0" applyFont="0" applyFill="0" applyBorder="0" applyAlignment="0" applyProtection="0"/>
    <xf numFmtId="166" fontId="6" fillId="0" borderId="0"/>
    <xf numFmtId="44" fontId="3" fillId="0" borderId="0" applyFont="0" applyFill="0" applyBorder="0" applyAlignment="0" applyProtection="0"/>
    <xf numFmtId="0" fontId="10" fillId="24" borderId="33" applyNumberFormat="0" applyAlignment="0" applyProtection="0"/>
    <xf numFmtId="0" fontId="21" fillId="26" borderId="31" applyNumberFormat="0" applyAlignment="0" applyProtection="0"/>
    <xf numFmtId="43" fontId="3"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6" fillId="27" borderId="32"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15" fillId="24" borderId="31" applyNumberFormat="0" applyAlignment="0" applyProtection="0"/>
    <xf numFmtId="0" fontId="6" fillId="27" borderId="32" applyNumberFormat="0" applyFont="0" applyAlignment="0" applyProtection="0"/>
    <xf numFmtId="0" fontId="13" fillId="0" borderId="34" applyNumberFormat="0" applyFill="0" applyAlignment="0" applyProtection="0"/>
  </cellStyleXfs>
  <cellXfs count="191">
    <xf numFmtId="0" fontId="0" fillId="0" borderId="0" xfId="0"/>
    <xf numFmtId="0" fontId="26" fillId="3" borderId="0" xfId="0" applyFont="1" applyFill="1"/>
    <xf numFmtId="0" fontId="26" fillId="3" borderId="0" xfId="0" applyFont="1" applyFill="1" applyAlignment="1">
      <alignment horizontal="center"/>
    </xf>
    <xf numFmtId="0" fontId="28" fillId="4" borderId="31" xfId="0" applyFont="1" applyFill="1" applyBorder="1" applyAlignment="1">
      <alignment wrapText="1"/>
    </xf>
    <xf numFmtId="164" fontId="26" fillId="3" borderId="1" xfId="0" applyNumberFormat="1" applyFont="1" applyFill="1" applyBorder="1" applyAlignment="1">
      <alignment horizontal="center"/>
    </xf>
    <xf numFmtId="165" fontId="29" fillId="3" borderId="1" xfId="0" applyNumberFormat="1" applyFont="1" applyFill="1" applyBorder="1" applyAlignment="1">
      <alignment horizontal="center"/>
    </xf>
    <xf numFmtId="0" fontId="28" fillId="3" borderId="31" xfId="0" applyFont="1" applyFill="1" applyBorder="1" applyAlignment="1">
      <alignment wrapText="1"/>
    </xf>
    <xf numFmtId="0" fontId="27" fillId="3" borderId="0" xfId="0" applyFont="1" applyFill="1"/>
    <xf numFmtId="164" fontId="27" fillId="3" borderId="0" xfId="0" applyNumberFormat="1" applyFont="1" applyFill="1" applyAlignment="1">
      <alignment horizontal="center"/>
    </xf>
    <xf numFmtId="10" fontId="27" fillId="3" borderId="0" xfId="0" applyNumberFormat="1" applyFont="1" applyFill="1" applyAlignment="1">
      <alignment horizontal="center"/>
    </xf>
    <xf numFmtId="0" fontId="28" fillId="3" borderId="0" xfId="0" applyFont="1" applyFill="1"/>
    <xf numFmtId="164" fontId="26" fillId="3" borderId="0" xfId="0" applyNumberFormat="1" applyFont="1" applyFill="1" applyAlignment="1">
      <alignment horizontal="center"/>
    </xf>
    <xf numFmtId="0" fontId="30" fillId="0" borderId="0" xfId="0" applyFont="1" applyAlignment="1">
      <alignment horizontal="left" vertical="top" wrapText="1"/>
    </xf>
    <xf numFmtId="0" fontId="33" fillId="28" borderId="1" xfId="0" applyFont="1" applyFill="1" applyBorder="1" applyAlignment="1">
      <alignment wrapText="1"/>
    </xf>
    <xf numFmtId="0" fontId="33" fillId="28" borderId="1" xfId="0" applyFont="1" applyFill="1" applyBorder="1" applyAlignment="1">
      <alignment horizontal="center" wrapText="1"/>
    </xf>
    <xf numFmtId="0" fontId="33" fillId="28" borderId="1" xfId="0" applyFont="1" applyFill="1" applyBorder="1" applyAlignment="1">
      <alignment horizontal="center"/>
    </xf>
    <xf numFmtId="9" fontId="26" fillId="3" borderId="0" xfId="1" applyFont="1" applyFill="1"/>
    <xf numFmtId="0" fontId="36" fillId="4" borderId="1" xfId="0" applyFont="1" applyFill="1" applyBorder="1" applyAlignment="1">
      <alignment wrapText="1"/>
    </xf>
    <xf numFmtId="0" fontId="38" fillId="3" borderId="0" xfId="0" applyFont="1" applyFill="1" applyAlignment="1">
      <alignment wrapText="1"/>
    </xf>
    <xf numFmtId="0" fontId="39" fillId="3" borderId="10" xfId="0" applyFont="1" applyFill="1" applyBorder="1" applyAlignment="1">
      <alignment wrapText="1"/>
    </xf>
    <xf numFmtId="0" fontId="36" fillId="3" borderId="0" xfId="0" applyFont="1" applyFill="1" applyAlignment="1">
      <alignment horizontal="center" wrapText="1"/>
    </xf>
    <xf numFmtId="10" fontId="39" fillId="3" borderId="21" xfId="0" applyNumberFormat="1" applyFont="1" applyFill="1" applyBorder="1" applyAlignment="1">
      <alignment wrapText="1"/>
    </xf>
    <xf numFmtId="0" fontId="36" fillId="3" borderId="6" xfId="0" applyFont="1" applyFill="1" applyBorder="1" applyAlignment="1">
      <alignment horizontal="center" wrapText="1"/>
    </xf>
    <xf numFmtId="0" fontId="39" fillId="3" borderId="0" xfId="0" applyFont="1" applyFill="1" applyAlignment="1">
      <alignment wrapText="1"/>
    </xf>
    <xf numFmtId="0" fontId="39" fillId="3" borderId="0" xfId="0" applyFont="1" applyFill="1" applyAlignment="1">
      <alignment vertical="center" wrapText="1"/>
    </xf>
    <xf numFmtId="0" fontId="39" fillId="3" borderId="14" xfId="0" applyFont="1" applyFill="1" applyBorder="1" applyAlignment="1">
      <alignment vertical="center" wrapText="1"/>
    </xf>
    <xf numFmtId="0" fontId="39" fillId="3" borderId="14" xfId="0" applyFont="1" applyFill="1" applyBorder="1" applyAlignment="1">
      <alignment wrapText="1"/>
    </xf>
    <xf numFmtId="0" fontId="40" fillId="3" borderId="13" xfId="0" applyFont="1" applyFill="1" applyBorder="1" applyAlignment="1">
      <alignment wrapText="1"/>
    </xf>
    <xf numFmtId="0" fontId="39" fillId="3" borderId="17" xfId="0" applyFont="1" applyFill="1" applyBorder="1" applyAlignment="1">
      <alignment wrapText="1"/>
    </xf>
    <xf numFmtId="10" fontId="39" fillId="3" borderId="13" xfId="0" applyNumberFormat="1" applyFont="1" applyFill="1" applyBorder="1" applyAlignment="1">
      <alignment wrapText="1"/>
    </xf>
    <xf numFmtId="0" fontId="36" fillId="3" borderId="15" xfId="0" applyFont="1" applyFill="1" applyBorder="1" applyAlignment="1">
      <alignment horizontal="center" wrapText="1"/>
    </xf>
    <xf numFmtId="0" fontId="36" fillId="3" borderId="16" xfId="0" applyFont="1" applyFill="1" applyBorder="1" applyAlignment="1">
      <alignment horizontal="center" wrapText="1"/>
    </xf>
    <xf numFmtId="0" fontId="39" fillId="3" borderId="13" xfId="0" applyFont="1" applyFill="1" applyBorder="1" applyAlignment="1">
      <alignment wrapText="1"/>
    </xf>
    <xf numFmtId="9" fontId="39" fillId="3" borderId="13" xfId="0" applyNumberFormat="1" applyFont="1" applyFill="1" applyBorder="1" applyAlignment="1">
      <alignment wrapText="1"/>
    </xf>
    <xf numFmtId="9" fontId="41" fillId="5" borderId="13" xfId="0" applyNumberFormat="1" applyFont="1" applyFill="1" applyBorder="1" applyAlignment="1">
      <alignment wrapText="1"/>
    </xf>
    <xf numFmtId="9" fontId="39" fillId="3" borderId="18" xfId="0" applyNumberFormat="1" applyFont="1" applyFill="1" applyBorder="1" applyAlignment="1">
      <alignment wrapText="1"/>
    </xf>
    <xf numFmtId="10" fontId="39" fillId="4" borderId="13" xfId="0" applyNumberFormat="1" applyFont="1" applyFill="1" applyBorder="1" applyAlignment="1">
      <alignment wrapText="1"/>
    </xf>
    <xf numFmtId="10" fontId="36" fillId="3" borderId="17" xfId="0" applyNumberFormat="1" applyFont="1" applyFill="1" applyBorder="1" applyAlignment="1">
      <alignment wrapText="1"/>
    </xf>
    <xf numFmtId="10" fontId="39" fillId="3" borderId="17" xfId="0" applyNumberFormat="1" applyFont="1" applyFill="1" applyBorder="1" applyAlignment="1">
      <alignment wrapText="1"/>
    </xf>
    <xf numFmtId="10" fontId="39" fillId="3" borderId="18" xfId="0" applyNumberFormat="1" applyFont="1" applyFill="1" applyBorder="1" applyAlignment="1">
      <alignment wrapText="1"/>
    </xf>
    <xf numFmtId="10" fontId="39" fillId="32" borderId="13" xfId="0" applyNumberFormat="1" applyFont="1" applyFill="1" applyBorder="1" applyAlignment="1" applyProtection="1">
      <alignment wrapText="1"/>
      <protection locked="0"/>
    </xf>
    <xf numFmtId="0" fontId="42" fillId="3" borderId="13" xfId="0" applyFont="1" applyFill="1" applyBorder="1" applyAlignment="1" applyProtection="1">
      <alignment wrapText="1"/>
      <protection locked="0"/>
    </xf>
    <xf numFmtId="10" fontId="39" fillId="3" borderId="20" xfId="0" applyNumberFormat="1" applyFont="1" applyFill="1" applyBorder="1" applyAlignment="1">
      <alignment wrapText="1"/>
    </xf>
    <xf numFmtId="0" fontId="39" fillId="2" borderId="13" xfId="0" applyFont="1" applyFill="1" applyBorder="1" applyAlignment="1" applyProtection="1">
      <alignment wrapText="1"/>
      <protection locked="0"/>
    </xf>
    <xf numFmtId="10" fontId="39" fillId="32" borderId="10" xfId="0" applyNumberFormat="1" applyFont="1" applyFill="1" applyBorder="1" applyAlignment="1" applyProtection="1">
      <alignment wrapText="1"/>
      <protection locked="0"/>
    </xf>
    <xf numFmtId="10" fontId="39" fillId="3" borderId="0" xfId="0" applyNumberFormat="1" applyFont="1" applyFill="1" applyAlignment="1">
      <alignment wrapText="1"/>
    </xf>
    <xf numFmtId="10" fontId="36" fillId="3" borderId="19" xfId="0" applyNumberFormat="1" applyFont="1" applyFill="1" applyBorder="1" applyAlignment="1">
      <alignment wrapText="1"/>
    </xf>
    <xf numFmtId="10" fontId="36" fillId="3" borderId="37" xfId="0" applyNumberFormat="1" applyFont="1" applyFill="1" applyBorder="1" applyAlignment="1">
      <alignment wrapText="1"/>
    </xf>
    <xf numFmtId="10" fontId="39" fillId="32" borderId="18" xfId="0" applyNumberFormat="1" applyFont="1" applyFill="1" applyBorder="1" applyAlignment="1" applyProtection="1">
      <alignment wrapText="1"/>
      <protection locked="0"/>
    </xf>
    <xf numFmtId="0" fontId="36" fillId="3" borderId="13" xfId="0" applyFont="1" applyFill="1" applyBorder="1" applyAlignment="1">
      <alignment wrapText="1"/>
    </xf>
    <xf numFmtId="10" fontId="36" fillId="3" borderId="13" xfId="0" applyNumberFormat="1" applyFont="1" applyFill="1" applyBorder="1" applyAlignment="1">
      <alignment wrapText="1"/>
    </xf>
    <xf numFmtId="10" fontId="36" fillId="3" borderId="22" xfId="0" applyNumberFormat="1" applyFont="1" applyFill="1" applyBorder="1" applyAlignment="1">
      <alignment wrapText="1"/>
    </xf>
    <xf numFmtId="0" fontId="37" fillId="3" borderId="0" xfId="0" applyFont="1" applyFill="1" applyAlignment="1">
      <alignment wrapText="1"/>
    </xf>
    <xf numFmtId="0" fontId="36" fillId="3" borderId="0" xfId="0" applyFont="1" applyFill="1" applyAlignment="1">
      <alignment wrapText="1"/>
    </xf>
    <xf numFmtId="0" fontId="44" fillId="28" borderId="1" xfId="0" applyFont="1" applyFill="1" applyBorder="1"/>
    <xf numFmtId="0" fontId="44" fillId="28" borderId="3" xfId="0" applyFont="1" applyFill="1" applyBorder="1" applyProtection="1">
      <protection locked="0"/>
    </xf>
    <xf numFmtId="0" fontId="45" fillId="28" borderId="5" xfId="0" applyFont="1" applyFill="1" applyBorder="1" applyProtection="1">
      <protection locked="0"/>
    </xf>
    <xf numFmtId="0" fontId="38" fillId="3" borderId="0" xfId="0" applyFont="1" applyFill="1"/>
    <xf numFmtId="0" fontId="44" fillId="31" borderId="31" xfId="0" applyFont="1" applyFill="1" applyBorder="1" applyAlignment="1">
      <alignment wrapText="1"/>
    </xf>
    <xf numFmtId="0" fontId="44" fillId="31" borderId="9" xfId="0" applyFont="1" applyFill="1" applyBorder="1" applyAlignment="1">
      <alignment horizontal="center" wrapText="1"/>
    </xf>
    <xf numFmtId="0" fontId="46" fillId="3" borderId="31" xfId="0" applyFont="1" applyFill="1" applyBorder="1"/>
    <xf numFmtId="2" fontId="46" fillId="3" borderId="31" xfId="0" applyNumberFormat="1" applyFont="1" applyFill="1" applyBorder="1" applyAlignment="1">
      <alignment horizontal="center"/>
    </xf>
    <xf numFmtId="0" fontId="46" fillId="3" borderId="31" xfId="0" applyFont="1" applyFill="1" applyBorder="1" applyAlignment="1">
      <alignment horizontal="center"/>
    </xf>
    <xf numFmtId="164" fontId="46" fillId="3" borderId="31" xfId="0" applyNumberFormat="1" applyFont="1" applyFill="1" applyBorder="1" applyAlignment="1">
      <alignment horizontal="center"/>
    </xf>
    <xf numFmtId="0" fontId="39" fillId="3" borderId="31" xfId="0" applyFont="1" applyFill="1" applyBorder="1" applyAlignment="1">
      <alignment wrapText="1"/>
    </xf>
    <xf numFmtId="2" fontId="38" fillId="29" borderId="31" xfId="43" applyNumberFormat="1" applyFont="1" applyFill="1" applyBorder="1" applyAlignment="1" applyProtection="1">
      <alignment horizontal="center"/>
    </xf>
    <xf numFmtId="2" fontId="38" fillId="32" borderId="31" xfId="16" applyNumberFormat="1" applyFont="1" applyFill="1" applyBorder="1" applyAlignment="1" applyProtection="1">
      <alignment horizontal="center"/>
      <protection locked="0"/>
    </xf>
    <xf numFmtId="164" fontId="38" fillId="3" borderId="35" xfId="0" applyNumberFormat="1" applyFont="1" applyFill="1" applyBorder="1" applyAlignment="1">
      <alignment horizontal="center"/>
    </xf>
    <xf numFmtId="2" fontId="38" fillId="30" borderId="31" xfId="0" applyNumberFormat="1" applyFont="1" applyFill="1" applyBorder="1" applyAlignment="1">
      <alignment horizontal="center"/>
    </xf>
    <xf numFmtId="164" fontId="38" fillId="3" borderId="31" xfId="0" applyNumberFormat="1" applyFont="1" applyFill="1" applyBorder="1" applyAlignment="1">
      <alignment horizontal="center"/>
    </xf>
    <xf numFmtId="0" fontId="39" fillId="4" borderId="31" xfId="0" applyFont="1" applyFill="1" applyBorder="1" applyAlignment="1">
      <alignment wrapText="1"/>
    </xf>
    <xf numFmtId="2" fontId="38" fillId="32" borderId="31" xfId="0" applyNumberFormat="1" applyFont="1" applyFill="1" applyBorder="1" applyAlignment="1" applyProtection="1">
      <alignment horizontal="center"/>
      <protection locked="0"/>
    </xf>
    <xf numFmtId="0" fontId="39" fillId="3" borderId="36" xfId="0" applyFont="1" applyFill="1" applyBorder="1" applyAlignment="1">
      <alignment wrapText="1"/>
    </xf>
    <xf numFmtId="2" fontId="38" fillId="29" borderId="36" xfId="43" applyNumberFormat="1" applyFont="1" applyFill="1" applyBorder="1" applyAlignment="1" applyProtection="1">
      <alignment horizontal="center"/>
    </xf>
    <xf numFmtId="164" fontId="38" fillId="3" borderId="36" xfId="0" applyNumberFormat="1" applyFont="1" applyFill="1" applyBorder="1" applyAlignment="1">
      <alignment horizontal="center"/>
    </xf>
    <xf numFmtId="2" fontId="39" fillId="4" borderId="0" xfId="0" applyNumberFormat="1" applyFont="1" applyFill="1" applyAlignment="1">
      <alignment horizontal="center"/>
    </xf>
    <xf numFmtId="0" fontId="38" fillId="4" borderId="0" xfId="0" applyFont="1" applyFill="1" applyAlignment="1">
      <alignment horizontal="center"/>
    </xf>
    <xf numFmtId="164" fontId="38" fillId="4" borderId="0" xfId="0" applyNumberFormat="1" applyFont="1" applyFill="1" applyAlignment="1">
      <alignment horizontal="center"/>
    </xf>
    <xf numFmtId="0" fontId="38" fillId="4" borderId="0" xfId="0" applyFont="1" applyFill="1"/>
    <xf numFmtId="0" fontId="47" fillId="0" borderId="0" xfId="0" applyFont="1"/>
    <xf numFmtId="0" fontId="48" fillId="3" borderId="0" xfId="0" applyFont="1" applyFill="1"/>
    <xf numFmtId="0" fontId="38" fillId="3" borderId="0" xfId="0" applyFont="1" applyFill="1" applyAlignment="1">
      <alignment horizontal="center"/>
    </xf>
    <xf numFmtId="0" fontId="39" fillId="3" borderId="0" xfId="0" applyFont="1" applyFill="1"/>
    <xf numFmtId="0" fontId="38" fillId="0" borderId="0" xfId="0" applyFont="1" applyAlignment="1">
      <alignment horizontal="center"/>
    </xf>
    <xf numFmtId="10" fontId="39" fillId="3" borderId="19" xfId="0" applyNumberFormat="1" applyFont="1" applyFill="1" applyBorder="1" applyAlignment="1">
      <alignment wrapText="1"/>
    </xf>
    <xf numFmtId="10" fontId="36" fillId="3" borderId="0" xfId="0" applyNumberFormat="1" applyFont="1" applyFill="1" applyAlignment="1">
      <alignment wrapText="1"/>
    </xf>
    <xf numFmtId="0" fontId="39" fillId="3" borderId="1" xfId="0" applyFont="1" applyFill="1" applyBorder="1" applyAlignment="1">
      <alignment wrapText="1"/>
    </xf>
    <xf numFmtId="10" fontId="43" fillId="0" borderId="1" xfId="1" applyNumberFormat="1" applyFont="1" applyBorder="1" applyAlignment="1" applyProtection="1"/>
    <xf numFmtId="0" fontId="42" fillId="0" borderId="0" xfId="0" applyFont="1"/>
    <xf numFmtId="0" fontId="42" fillId="0" borderId="1" xfId="0" applyFont="1" applyBorder="1"/>
    <xf numFmtId="0" fontId="49" fillId="0" borderId="0" xfId="0" applyFont="1" applyAlignment="1">
      <alignment horizontal="left" vertical="center" wrapText="1"/>
    </xf>
    <xf numFmtId="0" fontId="42" fillId="0" borderId="0" xfId="0" applyFont="1" applyAlignment="1">
      <alignment horizontal="left" vertical="center" wrapText="1"/>
    </xf>
    <xf numFmtId="0" fontId="42" fillId="0" borderId="1" xfId="0" applyFont="1" applyBorder="1" applyAlignment="1">
      <alignment wrapText="1"/>
    </xf>
    <xf numFmtId="0" fontId="42" fillId="0" borderId="0" xfId="0" applyFont="1" applyAlignment="1">
      <alignment wrapText="1"/>
    </xf>
    <xf numFmtId="0" fontId="44" fillId="28" borderId="0" xfId="0" applyFont="1" applyFill="1"/>
    <xf numFmtId="0" fontId="44" fillId="28" borderId="1" xfId="0" applyFont="1" applyFill="1" applyBorder="1" applyAlignment="1">
      <alignment wrapText="1"/>
    </xf>
    <xf numFmtId="0" fontId="43" fillId="4" borderId="4" xfId="0" applyFont="1" applyFill="1" applyBorder="1" applyAlignment="1">
      <alignment wrapText="1"/>
    </xf>
    <xf numFmtId="0" fontId="42" fillId="0" borderId="4" xfId="0" applyFont="1" applyBorder="1" applyAlignment="1">
      <alignment wrapText="1"/>
    </xf>
    <xf numFmtId="0" fontId="43" fillId="0" borderId="1" xfId="0" applyFont="1" applyBorder="1"/>
    <xf numFmtId="0" fontId="42" fillId="4" borderId="4" xfId="0" applyFont="1" applyFill="1" applyBorder="1" applyAlignment="1">
      <alignment wrapText="1"/>
    </xf>
    <xf numFmtId="0" fontId="39" fillId="0" borderId="1" xfId="0" applyFont="1" applyBorder="1" applyAlignment="1">
      <alignment wrapText="1"/>
    </xf>
    <xf numFmtId="0" fontId="39" fillId="4" borderId="1" xfId="0" applyFont="1" applyFill="1" applyBorder="1" applyAlignment="1">
      <alignment wrapText="1"/>
    </xf>
    <xf numFmtId="0" fontId="42" fillId="4" borderId="1" xfId="0" applyFont="1" applyFill="1" applyBorder="1" applyAlignment="1">
      <alignment wrapText="1"/>
    </xf>
    <xf numFmtId="2" fontId="38" fillId="29" borderId="31" xfId="0" applyNumberFormat="1" applyFont="1" applyFill="1" applyBorder="1" applyAlignment="1">
      <alignment horizontal="center"/>
    </xf>
    <xf numFmtId="2" fontId="38" fillId="29" borderId="36" xfId="0" applyNumberFormat="1" applyFont="1" applyFill="1" applyBorder="1" applyAlignment="1">
      <alignment horizontal="center"/>
    </xf>
    <xf numFmtId="0" fontId="52" fillId="0" borderId="0" xfId="0" applyFont="1" applyAlignment="1">
      <alignment vertical="center" wrapText="1"/>
    </xf>
    <xf numFmtId="0" fontId="52" fillId="0" borderId="0" xfId="0" applyFont="1" applyAlignment="1">
      <alignment horizontal="center" vertical="center" wrapText="1"/>
    </xf>
    <xf numFmtId="0" fontId="52" fillId="5" borderId="1" xfId="0" applyFont="1" applyFill="1" applyBorder="1" applyAlignment="1">
      <alignment wrapText="1"/>
    </xf>
    <xf numFmtId="0" fontId="52" fillId="5" borderId="1" xfId="0" applyFont="1" applyFill="1" applyBorder="1" applyAlignment="1">
      <alignment horizontal="center" vertical="center" wrapText="1"/>
    </xf>
    <xf numFmtId="0" fontId="53" fillId="0" borderId="0" xfId="0" applyFont="1" applyAlignment="1">
      <alignment wrapText="1"/>
    </xf>
    <xf numFmtId="0" fontId="53" fillId="0" borderId="1" xfId="0" applyFont="1" applyBorder="1" applyAlignment="1">
      <alignment wrapText="1"/>
    </xf>
    <xf numFmtId="0" fontId="53" fillId="0" borderId="1" xfId="0" applyFont="1" applyBorder="1" applyAlignment="1">
      <alignment horizontal="center" vertical="center" wrapText="1"/>
    </xf>
    <xf numFmtId="0" fontId="53" fillId="0" borderId="0" xfId="0" applyFont="1" applyAlignment="1">
      <alignment horizontal="center" vertical="center" wrapText="1"/>
    </xf>
    <xf numFmtId="0" fontId="43" fillId="5" borderId="1" xfId="0" applyFont="1" applyFill="1" applyBorder="1" applyAlignment="1">
      <alignment horizontal="center" wrapText="1"/>
    </xf>
    <xf numFmtId="0" fontId="39" fillId="34" borderId="1" xfId="0" applyFont="1" applyFill="1" applyBorder="1" applyAlignment="1">
      <alignment wrapText="1"/>
    </xf>
    <xf numFmtId="0" fontId="42" fillId="34" borderId="1" xfId="0" applyFont="1" applyFill="1" applyBorder="1" applyAlignment="1">
      <alignment wrapText="1"/>
    </xf>
    <xf numFmtId="0" fontId="39" fillId="35" borderId="1" xfId="0" applyFont="1" applyFill="1" applyBorder="1" applyAlignment="1">
      <alignment wrapText="1"/>
    </xf>
    <xf numFmtId="0" fontId="42" fillId="35" borderId="1" xfId="0" applyFont="1" applyFill="1" applyBorder="1" applyAlignment="1">
      <alignment wrapText="1"/>
    </xf>
    <xf numFmtId="0" fontId="42" fillId="5" borderId="1" xfId="0" applyFont="1" applyFill="1" applyBorder="1" applyAlignment="1">
      <alignment wrapText="1"/>
    </xf>
    <xf numFmtId="0" fontId="42" fillId="33" borderId="1" xfId="0" applyFont="1" applyFill="1" applyBorder="1" applyAlignment="1">
      <alignment wrapText="1"/>
    </xf>
    <xf numFmtId="0" fontId="43" fillId="35" borderId="1" xfId="0" applyFont="1" applyFill="1" applyBorder="1" applyAlignment="1">
      <alignment wrapText="1"/>
    </xf>
    <xf numFmtId="0" fontId="43" fillId="0" borderId="0" xfId="0" applyFont="1" applyAlignment="1">
      <alignment wrapText="1"/>
    </xf>
    <xf numFmtId="0" fontId="26" fillId="3" borderId="0" xfId="0" applyFont="1" applyFill="1" applyAlignment="1">
      <alignment horizontal="center" wrapText="1"/>
    </xf>
    <xf numFmtId="0" fontId="31" fillId="3" borderId="0" xfId="0" applyFont="1" applyFill="1" applyAlignment="1">
      <alignment horizontal="left" vertical="top" wrapText="1"/>
    </xf>
    <xf numFmtId="0" fontId="32" fillId="0" borderId="0" xfId="0" applyFont="1" applyAlignment="1">
      <alignment horizontal="left" vertical="top" wrapText="1"/>
    </xf>
    <xf numFmtId="0" fontId="39" fillId="3" borderId="0" xfId="0" applyFont="1" applyFill="1" applyAlignment="1">
      <alignment horizontal="left" vertical="top" wrapText="1"/>
    </xf>
    <xf numFmtId="0" fontId="39" fillId="0" borderId="0" xfId="0" applyFont="1" applyAlignment="1">
      <alignment horizontal="left" vertical="top" wrapText="1"/>
    </xf>
    <xf numFmtId="0" fontId="42" fillId="0" borderId="0" xfId="0" applyFont="1" applyAlignment="1">
      <alignment wrapText="1"/>
    </xf>
    <xf numFmtId="0" fontId="44" fillId="31" borderId="3" xfId="0" applyFont="1" applyFill="1" applyBorder="1" applyAlignment="1">
      <alignment horizontal="center" vertical="center" wrapText="1"/>
    </xf>
    <xf numFmtId="0" fontId="45" fillId="31" borderId="5" xfId="0" applyFont="1" applyFill="1" applyBorder="1" applyAlignment="1">
      <alignment vertical="center" wrapText="1"/>
    </xf>
    <xf numFmtId="0" fontId="45" fillId="31" borderId="4" xfId="0" applyFont="1" applyFill="1" applyBorder="1" applyAlignment="1">
      <alignment vertical="center" wrapText="1"/>
    </xf>
    <xf numFmtId="0" fontId="50" fillId="3" borderId="0" xfId="0" applyFont="1" applyFill="1" applyAlignment="1">
      <alignment horizontal="left" vertical="top" wrapText="1"/>
    </xf>
    <xf numFmtId="0" fontId="38" fillId="3" borderId="0" xfId="0" applyFont="1" applyFill="1" applyAlignment="1">
      <alignment horizontal="center"/>
    </xf>
    <xf numFmtId="0" fontId="38" fillId="0" borderId="0" xfId="0" applyFont="1" applyAlignment="1">
      <alignment horizontal="center"/>
    </xf>
    <xf numFmtId="0" fontId="51" fillId="3" borderId="0" xfId="0" applyFont="1" applyFill="1" applyAlignment="1">
      <alignment wrapText="1"/>
    </xf>
    <xf numFmtId="0" fontId="2" fillId="0" borderId="0" xfId="0" applyFont="1" applyAlignment="1">
      <alignment wrapText="1"/>
    </xf>
    <xf numFmtId="0" fontId="50" fillId="3" borderId="0" xfId="0" applyFont="1" applyFill="1" applyAlignment="1">
      <alignment vertical="center" wrapText="1"/>
    </xf>
    <xf numFmtId="0" fontId="50" fillId="0" borderId="0" xfId="0" applyFont="1" applyAlignment="1">
      <alignment vertical="center" wrapText="1"/>
    </xf>
    <xf numFmtId="0" fontId="2" fillId="0" borderId="0" xfId="0" applyFont="1" applyAlignment="1">
      <alignment vertical="center" wrapText="1"/>
    </xf>
    <xf numFmtId="0" fontId="37" fillId="32" borderId="3" xfId="0" applyFont="1" applyFill="1" applyBorder="1" applyAlignment="1" applyProtection="1">
      <alignment wrapText="1"/>
      <protection locked="0"/>
    </xf>
    <xf numFmtId="0" fontId="37" fillId="32" borderId="5" xfId="0" applyFont="1" applyFill="1" applyBorder="1" applyAlignment="1" applyProtection="1">
      <alignment wrapText="1"/>
      <protection locked="0"/>
    </xf>
    <xf numFmtId="0" fontId="0" fillId="32" borderId="5" xfId="0" applyFill="1" applyBorder="1" applyAlignment="1">
      <alignment wrapText="1"/>
    </xf>
    <xf numFmtId="0" fontId="0" fillId="32" borderId="4" xfId="0" applyFill="1" applyBorder="1" applyAlignment="1">
      <alignment wrapText="1"/>
    </xf>
    <xf numFmtId="0" fontId="36" fillId="3" borderId="1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52" fillId="0" borderId="0" xfId="0" applyFont="1" applyAlignment="1">
      <alignment vertical="center" wrapText="1"/>
    </xf>
    <xf numFmtId="0" fontId="44" fillId="28" borderId="3" xfId="0" applyFont="1" applyFill="1" applyBorder="1" applyAlignment="1" applyProtection="1">
      <protection locked="0"/>
    </xf>
    <xf numFmtId="0" fontId="45" fillId="28" borderId="5" xfId="0" applyFont="1" applyFill="1" applyBorder="1" applyAlignment="1" applyProtection="1">
      <protection locked="0"/>
    </xf>
    <xf numFmtId="0" fontId="39" fillId="36" borderId="1" xfId="0" applyFont="1" applyFill="1" applyBorder="1" applyAlignment="1">
      <alignment wrapText="1"/>
    </xf>
    <xf numFmtId="0" fontId="39" fillId="37" borderId="1" xfId="0" applyFont="1" applyFill="1" applyBorder="1" applyAlignment="1">
      <alignment wrapText="1"/>
    </xf>
    <xf numFmtId="0" fontId="49" fillId="37" borderId="1" xfId="0" applyFont="1" applyFill="1" applyBorder="1" applyAlignment="1">
      <alignment wrapText="1"/>
    </xf>
    <xf numFmtId="0" fontId="39" fillId="38" borderId="1" xfId="0" applyFont="1" applyFill="1" applyBorder="1" applyAlignment="1">
      <alignment wrapText="1"/>
    </xf>
    <xf numFmtId="0" fontId="49" fillId="0" borderId="1" xfId="0" applyFont="1" applyBorder="1" applyAlignment="1">
      <alignment wrapText="1"/>
    </xf>
    <xf numFmtId="0" fontId="49" fillId="36" borderId="1" xfId="0" applyFont="1" applyFill="1" applyBorder="1" applyAlignment="1">
      <alignment wrapText="1"/>
    </xf>
    <xf numFmtId="0" fontId="42" fillId="34"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49" fontId="42" fillId="0" borderId="1" xfId="0" applyNumberFormat="1" applyFont="1" applyBorder="1" applyAlignment="1">
      <alignment horizontal="center" vertical="center" wrapText="1"/>
    </xf>
    <xf numFmtId="20" fontId="42" fillId="0" borderId="1" xfId="0" applyNumberFormat="1" applyFont="1" applyBorder="1" applyAlignment="1">
      <alignment horizontal="center" vertical="center" wrapText="1"/>
    </xf>
    <xf numFmtId="0" fontId="42" fillId="4" borderId="1" xfId="0" applyFont="1" applyFill="1" applyBorder="1" applyAlignment="1">
      <alignment horizontal="center" vertical="center" wrapText="1"/>
    </xf>
    <xf numFmtId="0" fontId="42" fillId="0" borderId="0" xfId="0" applyFont="1" applyAlignment="1">
      <alignment horizontal="center" vertical="center" wrapText="1"/>
    </xf>
    <xf numFmtId="0" fontId="43" fillId="0" borderId="1" xfId="0" applyFont="1" applyBorder="1" applyAlignment="1">
      <alignment horizontal="left" vertical="center" wrapText="1"/>
    </xf>
    <xf numFmtId="0" fontId="42" fillId="4" borderId="1" xfId="0" applyFont="1" applyFill="1" applyBorder="1" applyAlignment="1">
      <alignment horizontal="left" vertical="center" wrapText="1"/>
    </xf>
    <xf numFmtId="0" fontId="42" fillId="0" borderId="1" xfId="0" applyFont="1" applyBorder="1" applyAlignment="1">
      <alignment horizontal="left" vertical="center" wrapText="1"/>
    </xf>
    <xf numFmtId="0" fontId="39" fillId="3" borderId="0" xfId="0" applyFont="1" applyFill="1" applyAlignment="1" applyProtection="1">
      <alignment wrapText="1"/>
    </xf>
    <xf numFmtId="10" fontId="39" fillId="3" borderId="13" xfId="0" applyNumberFormat="1" applyFont="1" applyFill="1" applyBorder="1" applyAlignment="1" applyProtection="1">
      <alignment vertical="center" wrapText="1"/>
    </xf>
    <xf numFmtId="0" fontId="36" fillId="3" borderId="11" xfId="0" applyFont="1" applyFill="1" applyBorder="1" applyAlignment="1" applyProtection="1">
      <alignment horizontal="center" vertical="center" wrapText="1"/>
    </xf>
    <xf numFmtId="0" fontId="36" fillId="3" borderId="12" xfId="0" applyFont="1" applyFill="1" applyBorder="1" applyAlignment="1" applyProtection="1">
      <alignment horizontal="center" vertical="center" wrapText="1"/>
    </xf>
    <xf numFmtId="0" fontId="36" fillId="3" borderId="7" xfId="0" applyFont="1" applyFill="1" applyBorder="1" applyAlignment="1" applyProtection="1">
      <alignment horizontal="center" vertical="center" wrapText="1"/>
    </xf>
    <xf numFmtId="0" fontId="36" fillId="3" borderId="8" xfId="0" applyFont="1" applyFill="1" applyBorder="1" applyAlignment="1" applyProtection="1">
      <alignment horizontal="center" vertical="center" wrapText="1"/>
    </xf>
    <xf numFmtId="0" fontId="39" fillId="3" borderId="14" xfId="0" applyFont="1" applyFill="1" applyBorder="1" applyAlignment="1" applyProtection="1">
      <alignment wrapText="1"/>
    </xf>
    <xf numFmtId="0" fontId="40" fillId="3" borderId="13" xfId="0" applyFont="1" applyFill="1" applyBorder="1" applyAlignment="1" applyProtection="1">
      <alignment wrapText="1"/>
    </xf>
    <xf numFmtId="10" fontId="39" fillId="3" borderId="13" xfId="0" applyNumberFormat="1" applyFont="1" applyFill="1" applyBorder="1" applyAlignment="1" applyProtection="1">
      <alignment wrapText="1"/>
    </xf>
    <xf numFmtId="0" fontId="36" fillId="3" borderId="15" xfId="0" applyFont="1" applyFill="1" applyBorder="1" applyAlignment="1" applyProtection="1">
      <alignment horizontal="center" wrapText="1"/>
    </xf>
    <xf numFmtId="0" fontId="36" fillId="3" borderId="16" xfId="0" applyFont="1" applyFill="1" applyBorder="1" applyAlignment="1" applyProtection="1">
      <alignment horizontal="center" wrapText="1"/>
    </xf>
    <xf numFmtId="0" fontId="39" fillId="3" borderId="17" xfId="0" applyFont="1" applyFill="1" applyBorder="1" applyAlignment="1" applyProtection="1">
      <alignment wrapText="1"/>
    </xf>
    <xf numFmtId="0" fontId="39" fillId="3" borderId="13" xfId="0" applyFont="1" applyFill="1" applyBorder="1" applyAlignment="1" applyProtection="1">
      <alignment wrapText="1"/>
    </xf>
    <xf numFmtId="9" fontId="41" fillId="5" borderId="13" xfId="0" applyNumberFormat="1" applyFont="1" applyFill="1" applyBorder="1" applyAlignment="1" applyProtection="1">
      <alignment wrapText="1"/>
    </xf>
    <xf numFmtId="9" fontId="39" fillId="3" borderId="13" xfId="0" applyNumberFormat="1" applyFont="1" applyFill="1" applyBorder="1" applyAlignment="1" applyProtection="1">
      <alignment wrapText="1"/>
    </xf>
    <xf numFmtId="10" fontId="39" fillId="4" borderId="13" xfId="0" applyNumberFormat="1" applyFont="1" applyFill="1" applyBorder="1" applyAlignment="1" applyProtection="1">
      <alignment wrapText="1"/>
    </xf>
    <xf numFmtId="10" fontId="39" fillId="3" borderId="17" xfId="0" applyNumberFormat="1" applyFont="1" applyFill="1" applyBorder="1" applyAlignment="1" applyProtection="1">
      <alignment wrapText="1"/>
    </xf>
    <xf numFmtId="10" fontId="39" fillId="32" borderId="13" xfId="0" applyNumberFormat="1" applyFont="1" applyFill="1" applyBorder="1" applyAlignment="1" applyProtection="1">
      <alignment wrapText="1"/>
    </xf>
    <xf numFmtId="10" fontId="39" fillId="32" borderId="18" xfId="0" applyNumberFormat="1" applyFont="1" applyFill="1" applyBorder="1" applyProtection="1"/>
    <xf numFmtId="10" fontId="39" fillId="32" borderId="18" xfId="0" applyNumberFormat="1" applyFont="1" applyFill="1" applyBorder="1" applyAlignment="1" applyProtection="1">
      <alignment wrapText="1"/>
    </xf>
    <xf numFmtId="10" fontId="39" fillId="4" borderId="17" xfId="0" applyNumberFormat="1" applyFont="1" applyFill="1" applyBorder="1" applyAlignment="1" applyProtection="1">
      <alignment wrapText="1"/>
    </xf>
    <xf numFmtId="10" fontId="36" fillId="3" borderId="18" xfId="0" applyNumberFormat="1" applyFont="1" applyFill="1" applyBorder="1" applyAlignment="1" applyProtection="1">
      <alignment wrapText="1"/>
    </xf>
    <xf numFmtId="10" fontId="39" fillId="4" borderId="20" xfId="0" applyNumberFormat="1" applyFont="1" applyFill="1" applyBorder="1" applyAlignment="1" applyProtection="1">
      <alignment wrapText="1"/>
    </xf>
    <xf numFmtId="10" fontId="36" fillId="3" borderId="17" xfId="0" applyNumberFormat="1" applyFont="1" applyFill="1" applyBorder="1" applyAlignment="1" applyProtection="1">
      <alignment wrapText="1"/>
    </xf>
    <xf numFmtId="10" fontId="39" fillId="3" borderId="18" xfId="0" applyNumberFormat="1" applyFont="1" applyFill="1" applyBorder="1" applyAlignment="1" applyProtection="1">
      <alignment wrapText="1"/>
    </xf>
    <xf numFmtId="0" fontId="39" fillId="4" borderId="13" xfId="0" applyFont="1" applyFill="1" applyBorder="1" applyAlignment="1" applyProtection="1">
      <alignment wrapText="1"/>
    </xf>
  </cellXfs>
  <cellStyles count="110">
    <cellStyle name="20% - Accent1 2" xfId="10" xr:uid="{51C8634E-F3DF-4FC4-A128-0615D30ECC3F}"/>
    <cellStyle name="20% - Accent2 2" xfId="11" xr:uid="{676ECFEA-7B7D-446D-A96E-7FF103BCBE40}"/>
    <cellStyle name="20% - Accent3 2" xfId="12" xr:uid="{A4A2755E-591A-4AAF-9C70-C8726F4DD98E}"/>
    <cellStyle name="20% - Accent4 2" xfId="13" xr:uid="{6A04C7E5-2FFF-4A4D-AB4A-6DF6A08D765E}"/>
    <cellStyle name="20% - Accent5 2" xfId="14" xr:uid="{A9D61D1F-3E92-4D9F-A0C8-491BB6E3400D}"/>
    <cellStyle name="20% - Accent6 2" xfId="15" xr:uid="{2F314D2C-0738-4F24-A087-C88241DC3605}"/>
    <cellStyle name="40% - Accent1 2" xfId="16" xr:uid="{9E55358C-F713-4E95-985B-763D1B921F54}"/>
    <cellStyle name="40% - Accent2 2" xfId="17" xr:uid="{E7B124FA-7DD6-4ED3-8D33-6B1BF676C266}"/>
    <cellStyle name="40% - Accent3 2" xfId="18" xr:uid="{8B01B7FD-7C94-4FE2-9516-6779C02D04BF}"/>
    <cellStyle name="40% - Accent4 2" xfId="19" xr:uid="{04684B81-B70D-46A9-B3FF-01057897A8D8}"/>
    <cellStyle name="40% - Accent5 2" xfId="20" xr:uid="{95C8520F-BAE4-4FAF-85EB-DCD52FF3FF20}"/>
    <cellStyle name="40% - Accent6 2" xfId="21" xr:uid="{C5EECCC2-F13F-42A6-90AD-1B5C8A37282A}"/>
    <cellStyle name="60% - Accent1 2" xfId="22" xr:uid="{53F8F82B-1623-4F82-8FEF-C4E343CFF28D}"/>
    <cellStyle name="60% - Accent2 2" xfId="23" xr:uid="{88EBEA83-87F9-4FA0-8CA5-4C4D6A65107E}"/>
    <cellStyle name="60% - Accent3 2" xfId="24" xr:uid="{B94F0903-D0F9-4625-9BD3-471BD07FA558}"/>
    <cellStyle name="60% - Accent4 2" xfId="25" xr:uid="{2F2E0183-9621-4F9C-B59D-803E1E5C2A62}"/>
    <cellStyle name="60% - Accent5 2" xfId="26" xr:uid="{E6153B30-EA90-4FF2-BF70-E65CBE12F8DC}"/>
    <cellStyle name="60% - Accent6 2" xfId="27" xr:uid="{02E70EC6-9931-4A06-9F9D-BED9C54B4482}"/>
    <cellStyle name="Accent1 2" xfId="28" xr:uid="{2C917EF0-57C9-4CB8-B9DD-39E672507311}"/>
    <cellStyle name="Accent2 2" xfId="29" xr:uid="{4DC67AA4-D80E-453E-828F-74C2EEA0736B}"/>
    <cellStyle name="Accent3 2" xfId="30" xr:uid="{08C332D6-C66E-4FB7-A0B0-1546D97C1521}"/>
    <cellStyle name="Accent4 2" xfId="31" xr:uid="{75050100-2C93-4F68-A4C1-4207FA7843C6}"/>
    <cellStyle name="Accent5 2" xfId="32" xr:uid="{3E6689A1-C82C-44A8-9BC6-1F179A203E0F}"/>
    <cellStyle name="Accent6 2" xfId="33" xr:uid="{0A29ADC8-971E-473E-A56D-DA1BB9174F5B}"/>
    <cellStyle name="Bad" xfId="45" xr:uid="{E250C89C-6E60-47D8-973B-A3A300041815}"/>
    <cellStyle name="Calculation" xfId="46" xr:uid="{84A1ACD6-1F8E-46C9-A1C3-F6296161081F}"/>
    <cellStyle name="Calculation 2" xfId="107" xr:uid="{F85DF6DF-681A-4D58-95EC-0B25B62C259F}"/>
    <cellStyle name="Check Cell" xfId="47" xr:uid="{3DFA94F1-3233-4740-83C8-85C6F1036ED5}"/>
    <cellStyle name="Euro" xfId="34" xr:uid="{05CD1411-BE5D-4490-B54D-245C3C880E2C}"/>
    <cellStyle name="Euro 2" xfId="35" xr:uid="{2BC2FDFE-CC84-4D7D-BDA9-C68D4279DABD}"/>
    <cellStyle name="Euro 3" xfId="76" xr:uid="{1E5FBA4D-56AC-4D30-B6F7-15DF662B6F0B}"/>
    <cellStyle name="Euro 4" xfId="85" xr:uid="{EB20B87B-A896-4D49-BC3E-395F9AFE2796}"/>
    <cellStyle name="Euro_4. Tarieven Tool" xfId="77" xr:uid="{82E4B0CA-5325-466E-A794-6EE28AFAFC47}"/>
    <cellStyle name="Explanatory Text" xfId="48" xr:uid="{95182DA0-EE8E-40BF-8978-B5387D7CB45E}"/>
    <cellStyle name="Good" xfId="49" xr:uid="{E7B51569-A499-40A8-BC84-313FABDDE357}"/>
    <cellStyle name="Heading 1" xfId="50" xr:uid="{25B81B33-9A26-4DBA-B026-855065888F7C}"/>
    <cellStyle name="Heading 2" xfId="51" xr:uid="{3937BDCA-3F57-474D-AE1F-DFF8F289F109}"/>
    <cellStyle name="Heading 3" xfId="52" xr:uid="{BE0DB24A-52EA-4A3E-8B9F-C4FA866B26B4}"/>
    <cellStyle name="Heading 4" xfId="53" xr:uid="{EE33456D-8827-43C9-AC26-B61453348678}"/>
    <cellStyle name="Hyperlink 2" xfId="36" xr:uid="{5F34766B-15C1-4E0E-ADD1-F63100DC43A4}"/>
    <cellStyle name="Hyperlink 2 2" xfId="78" xr:uid="{446337E6-DE0E-4CDD-BB29-C983AC0FDB50}"/>
    <cellStyle name="Input" xfId="54" xr:uid="{B26AA10D-0F1B-47B3-BAD4-08989A1A7A3F}"/>
    <cellStyle name="Input 2" xfId="99" xr:uid="{70936395-2617-4413-8F9C-52EF0178A704}"/>
    <cellStyle name="Komma 2" xfId="38" xr:uid="{AAE19D57-2729-40C0-B781-E61728CF8E4E}"/>
    <cellStyle name="Komma 2 2" xfId="44" xr:uid="{A078ADA1-F19D-46EF-8F15-E59033BE09CD}"/>
    <cellStyle name="Komma 2 2 2" xfId="74" xr:uid="{60D10F6C-29F1-4A12-89D4-2E6131BD9B11}"/>
    <cellStyle name="Komma 2 2 2 2" xfId="103" xr:uid="{F8FBE7A1-8BF4-4F5D-87EE-28561B478EE5}"/>
    <cellStyle name="Komma 2 2 3" xfId="100" xr:uid="{A4E304E9-9656-4422-ADEA-F9E19A595DEB}"/>
    <cellStyle name="Komma 2 3" xfId="65" xr:uid="{63086CB8-97EB-43C3-87B9-971D08D48774}"/>
    <cellStyle name="Komma 2 4" xfId="86" xr:uid="{8494874F-6D66-4D78-B076-1A1CCCEEFDBC}"/>
    <cellStyle name="Komma 3" xfId="55" xr:uid="{25ADF7E4-0BAE-4485-9E86-D961C9C70918}"/>
    <cellStyle name="Komma 3 2" xfId="87" xr:uid="{36192E9A-A7E8-44D4-90AD-AF71BFD7DC8F}"/>
    <cellStyle name="Komma 3 2 2" xfId="105" xr:uid="{BBD22AB9-DF87-43DD-B284-B5D50B695143}"/>
    <cellStyle name="Komma 3 3" xfId="101" xr:uid="{57C9A12B-E9CF-486E-A5E3-43708C74E05D}"/>
    <cellStyle name="Komma 4" xfId="72" xr:uid="{1528C7FE-E3F0-4860-855C-C333FA9E643B}"/>
    <cellStyle name="Komma 4 2" xfId="102" xr:uid="{9F8E18FB-7A0F-4A04-A5E6-7787A79AAD1C}"/>
    <cellStyle name="Komma 5" xfId="37" xr:uid="{EDADFB27-7D41-4A99-9160-37CC75816545}"/>
    <cellStyle name="Komma 6" xfId="88" xr:uid="{71BC6E9E-6CC1-4019-913C-45BDE7A70247}"/>
    <cellStyle name="Komma 6 2" xfId="106" xr:uid="{7B7A3E9E-9225-4151-900E-4E2D4D5EF848}"/>
    <cellStyle name="Linked Cell" xfId="56" xr:uid="{28EF54EC-A9EE-464C-A6C1-24A7032AB93A}"/>
    <cellStyle name="Neutral" xfId="57" xr:uid="{ABA15B0B-162C-41E1-9ED7-F356DA59F018}"/>
    <cellStyle name="Normaal 2" xfId="70" xr:uid="{45DB2CC9-5697-46A8-A259-486EEEA42D99}"/>
    <cellStyle name="Normaal 2 2" xfId="8" xr:uid="{CBDA72BE-9356-479B-8449-E62DE9FB988E}"/>
    <cellStyle name="Normaal 3" xfId="71" xr:uid="{47781BD9-2AB0-4E8F-82E1-42CEDCBF5EAE}"/>
    <cellStyle name="Normaal 4" xfId="79" xr:uid="{43F902BB-9293-4E5C-B4F3-45EEA96B2448}"/>
    <cellStyle name="Normaal 4 2" xfId="89" xr:uid="{B78B2E6A-3F7A-4875-B574-541C8A2573B9}"/>
    <cellStyle name="Normaal 5" xfId="90" xr:uid="{D03BD71E-F046-4503-839F-E4201BB385A3}"/>
    <cellStyle name="Normal 2" xfId="80" xr:uid="{61CE6374-899D-406D-8372-D45FC379CBB8}"/>
    <cellStyle name="Normal_Blad1" xfId="58" xr:uid="{3DCD08B3-A650-4775-B0B1-592831CDDACA}"/>
    <cellStyle name="Note" xfId="59" xr:uid="{6EA452E4-62D5-4887-B81F-EC67A64F32A1}"/>
    <cellStyle name="Note 2" xfId="108" xr:uid="{79F2BE2C-302A-467F-A55A-B738F7C0FC3E}"/>
    <cellStyle name="Notitie 2" xfId="67" xr:uid="{6D89BD6B-F3F9-4B5A-85BB-585ED17795B8}"/>
    <cellStyle name="Notitie 2 2" xfId="104" xr:uid="{3EC1F936-CBBF-4A06-B90E-5C290A892A14}"/>
    <cellStyle name="Output" xfId="60" xr:uid="{2C2B9927-012B-4287-B010-71E2C0A2D5C0}"/>
    <cellStyle name="Output 2" xfId="98" xr:uid="{263CA296-2E05-4687-8A4B-BF71BFEAA672}"/>
    <cellStyle name="Procent" xfId="1" builtinId="5"/>
    <cellStyle name="Procent 2" xfId="7" xr:uid="{F90F88A6-A93F-441B-B644-701CB6FB2A62}"/>
    <cellStyle name="Procent 2 2" xfId="43" xr:uid="{24B34C0C-5CF0-4E06-8D96-61AB074B76E1}"/>
    <cellStyle name="Procent 2 2 2" xfId="75" xr:uid="{70485E0D-5825-440C-8398-14978E502FF6}"/>
    <cellStyle name="Procent 2 3" xfId="40" xr:uid="{AFA44088-211A-4099-94B0-5CE346094D79}"/>
    <cellStyle name="Procent 3" xfId="73" xr:uid="{67BBCD33-A0DA-4B06-80E5-47D2B2100783}"/>
    <cellStyle name="Procent 3 2" xfId="91" xr:uid="{5EDA6825-B6A0-411A-B93C-70276EE9D848}"/>
    <cellStyle name="Procent 4" xfId="92" xr:uid="{90DF2728-A472-485D-9A99-B8ED9CF310B1}"/>
    <cellStyle name="Procent 5" xfId="39" xr:uid="{9CE7AB2C-9088-4166-8991-F270A5AE9FEA}"/>
    <cellStyle name="Procent 6" xfId="3" xr:uid="{4D0D218C-2B43-46B1-B957-06A2F20F5261}"/>
    <cellStyle name="Stand. 2" xfId="83" xr:uid="{CE66D67D-A001-4553-8D8B-630ABF771154}"/>
    <cellStyle name="Stand. 3" xfId="84" xr:uid="{02D4DA23-7CA5-4568-967E-E9DFD1050130}"/>
    <cellStyle name="Standaard" xfId="0" builtinId="0"/>
    <cellStyle name="Standaard 2" xfId="5" xr:uid="{CC56987D-9AED-4B9C-8C21-EF69021C0B3F}"/>
    <cellStyle name="Standaard 2 2" xfId="42" xr:uid="{92DA6AD7-308F-4247-8644-48C551BAB41A}"/>
    <cellStyle name="Standaard 2 2 2" xfId="6" xr:uid="{E307A737-C159-488A-9058-A6D5997D934E}"/>
    <cellStyle name="Standaard 2 3" xfId="69" xr:uid="{CD23B2AE-0239-4BB3-9B4E-E578DA57DD5C}"/>
    <cellStyle name="Standaard 3" xfId="4" xr:uid="{A25F0276-6A3A-41EF-B1A2-094C3FFC27BB}"/>
    <cellStyle name="Standaard 3 2" xfId="66" xr:uid="{137D51A8-EF03-4DE9-8F9F-D1A8FE841CA7}"/>
    <cellStyle name="Standaard 3 3" xfId="61" xr:uid="{273A95C3-6AAA-44D9-8B6F-FE0BBD933022}"/>
    <cellStyle name="Standaard 4" xfId="81" xr:uid="{A3C37FEF-789F-41CF-86C3-E6E26DCB45E6}"/>
    <cellStyle name="Standaard 5" xfId="93" xr:uid="{F420C2AF-B4BD-4B22-AB2F-49F2466ABFA7}"/>
    <cellStyle name="Standaard 6" xfId="94" xr:uid="{DFF37132-0CDA-4A96-A94E-D49368F3FB53}"/>
    <cellStyle name="Standaard 7" xfId="96" xr:uid="{F80B5C72-4903-4CBF-8A40-866ACB9A1F06}"/>
    <cellStyle name="Standaard 8" xfId="2" xr:uid="{7E0DC76A-B6BF-4B13-AE7F-A8439D39CCDD}"/>
    <cellStyle name="Title" xfId="62" xr:uid="{3F3FE847-074B-43F6-9943-BFB4CED1189E}"/>
    <cellStyle name="Total" xfId="63" xr:uid="{46DD90D4-D9FE-4156-8058-8407C1C09564}"/>
    <cellStyle name="Total 2" xfId="109" xr:uid="{915CB598-19DB-4F42-88F4-B0AF2D3782E6}"/>
    <cellStyle name="Valuta 2" xfId="9" xr:uid="{61B82B25-F0F4-43A1-9A41-065EC428AB8D}"/>
    <cellStyle name="Valuta 2 2" xfId="41" xr:uid="{51DAFFA6-3DDD-43D8-A825-3140ACFEAF73}"/>
    <cellStyle name="Valuta 2 3" xfId="97" xr:uid="{0CC678BB-A0E3-4485-9462-35107F4922D3}"/>
    <cellStyle name="Valuta 3" xfId="82" xr:uid="{1DE9F388-E969-4F80-8836-DDA81AE61AD5}"/>
    <cellStyle name="Valuta 4" xfId="95" xr:uid="{6135D450-0CB6-4DAA-810C-415BC218F890}"/>
    <cellStyle name="Valuta 5" xfId="68" xr:uid="{1B2E3599-80CF-4B3F-B2B3-570BA0427722}"/>
    <cellStyle name="Warning Text" xfId="64" xr:uid="{5CFC62EB-A76C-4E01-9972-FE15FF29D2E3}"/>
  </cellStyles>
  <dxfs count="1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FF61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67e008654e905693/Nova%20Vista/West%20Brabant/Aanbesteding%202026/Perceel%203%20prijzenblad%20RWB%20Payroll%202026%20-%20Kenmerk%20K011807.xlsx" TargetMode="External"/><Relationship Id="rId1" Type="http://schemas.openxmlformats.org/officeDocument/2006/relationships/externalLinkPath" Target="Perceel%203%20prijzenblad%20RWB%20Payroll%202026%20-%20Kenmerk%20K0118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elichting en voorwaarden"/>
      <sheetName val="Gemiddeld gewogen ORF"/>
      <sheetName val="Omrekenfactoren 2026"/>
      <sheetName val="KP contract model 1 2026"/>
      <sheetName val="KP declarabel model 2 2026"/>
      <sheetName val="AOW declarabel model 2  2026 "/>
      <sheetName val="Toelichting Vakantie-feestdagen"/>
      <sheetName val="Toelichting belaste vergoeding"/>
      <sheetName val="Vergoedingen IKB-Pensioengevend"/>
    </sheetNames>
    <sheetDataSet>
      <sheetData sheetId="0"/>
      <sheetData sheetId="1"/>
      <sheetData sheetId="2"/>
      <sheetData sheetId="3"/>
      <sheetData sheetId="4"/>
      <sheetData sheetId="5"/>
      <sheetData sheetId="6">
        <row r="1">
          <cell r="B1">
            <v>3.0973451327433628E-2</v>
          </cell>
        </row>
        <row r="2">
          <cell r="B2">
            <v>0.12389380530973451</v>
          </cell>
        </row>
      </sheetData>
      <sheetData sheetId="7"/>
      <sheetData sheetId="8"/>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F34670C-137B-4504-83A0-F4CEC309FEA4}">
  <we:reference id="wa200009404" version="1.0.0.8" store="en-US" storeType="OMEX"/>
  <we:alternateReferences>
    <we:reference id="WA200009404" version="1.0.0.8" store="" storeType="OMEX"/>
  </we:alternateReferences>
  <we:properties>
    <we:property name="claude.fileId" value="&quot;136ecfdb-b90a-4951-b2c8-6f8618e213a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36DCF-7C5F-4BAF-97E1-49299D78C418}">
  <sheetPr codeName="Blad9">
    <tabColor theme="8" tint="0.79998168889431442"/>
    <pageSetUpPr fitToPage="1"/>
  </sheetPr>
  <dimension ref="A1:B31"/>
  <sheetViews>
    <sheetView showGridLines="0" tabSelected="1" view="pageLayout" topLeftCell="A4" zoomScale="130" zoomScaleNormal="100" zoomScalePageLayoutView="130" workbookViewId="0">
      <selection activeCell="B31" sqref="B31"/>
    </sheetView>
  </sheetViews>
  <sheetFormatPr defaultRowHeight="14.4"/>
  <cols>
    <col min="1" max="1" width="8.796875" style="88"/>
    <col min="2" max="2" width="130.09765625" style="88" customWidth="1"/>
    <col min="3" max="16384" width="8.796875" style="88"/>
  </cols>
  <sheetData>
    <row r="1" spans="1:2" ht="28.8">
      <c r="A1" s="94" t="s">
        <v>104</v>
      </c>
      <c r="B1" s="95" t="s">
        <v>231</v>
      </c>
    </row>
    <row r="2" spans="1:2">
      <c r="A2" s="89" t="s">
        <v>105</v>
      </c>
      <c r="B2" s="96" t="s">
        <v>49</v>
      </c>
    </row>
    <row r="3" spans="1:2" ht="43.2">
      <c r="A3" s="89" t="s">
        <v>106</v>
      </c>
      <c r="B3" s="97" t="s">
        <v>250</v>
      </c>
    </row>
    <row r="4" spans="1:2">
      <c r="A4" s="89" t="s">
        <v>107</v>
      </c>
      <c r="B4" s="97" t="s">
        <v>50</v>
      </c>
    </row>
    <row r="5" spans="1:2">
      <c r="A5" s="89" t="s">
        <v>108</v>
      </c>
      <c r="B5" s="97" t="s">
        <v>51</v>
      </c>
    </row>
    <row r="6" spans="1:2" ht="28.8">
      <c r="A6" s="89" t="s">
        <v>109</v>
      </c>
      <c r="B6" s="97" t="s">
        <v>252</v>
      </c>
    </row>
    <row r="7" spans="1:2">
      <c r="A7" s="89" t="s">
        <v>110</v>
      </c>
      <c r="B7" s="97" t="s">
        <v>238</v>
      </c>
    </row>
    <row r="8" spans="1:2">
      <c r="A8" s="89" t="s">
        <v>111</v>
      </c>
      <c r="B8" s="97" t="s">
        <v>249</v>
      </c>
    </row>
    <row r="9" spans="1:2">
      <c r="A9" s="89" t="s">
        <v>112</v>
      </c>
      <c r="B9" s="97" t="s">
        <v>52</v>
      </c>
    </row>
    <row r="10" spans="1:2" ht="43.2">
      <c r="A10" s="89" t="s">
        <v>113</v>
      </c>
      <c r="B10" s="99" t="s">
        <v>253</v>
      </c>
    </row>
    <row r="11" spans="1:2" ht="43.2">
      <c r="A11" s="89" t="s">
        <v>114</v>
      </c>
      <c r="B11" s="99" t="s">
        <v>145</v>
      </c>
    </row>
    <row r="12" spans="1:2">
      <c r="A12" s="89" t="s">
        <v>115</v>
      </c>
      <c r="B12" s="97" t="s">
        <v>146</v>
      </c>
    </row>
    <row r="13" spans="1:2" ht="43.2">
      <c r="A13" s="89" t="s">
        <v>116</v>
      </c>
      <c r="B13" s="97" t="s">
        <v>233</v>
      </c>
    </row>
    <row r="14" spans="1:2" ht="28.8">
      <c r="A14" s="89" t="s">
        <v>117</v>
      </c>
      <c r="B14" s="97" t="s">
        <v>151</v>
      </c>
    </row>
    <row r="15" spans="1:2" ht="28.8">
      <c r="A15" s="89" t="s">
        <v>118</v>
      </c>
      <c r="B15" s="97" t="s">
        <v>232</v>
      </c>
    </row>
    <row r="16" spans="1:2" ht="72">
      <c r="A16" s="89" t="s">
        <v>119</v>
      </c>
      <c r="B16" s="97" t="s">
        <v>147</v>
      </c>
    </row>
    <row r="17" spans="1:2">
      <c r="A17" s="89" t="s">
        <v>255</v>
      </c>
      <c r="B17" s="97" t="s">
        <v>121</v>
      </c>
    </row>
    <row r="18" spans="1:2" ht="72">
      <c r="A18" s="89" t="s">
        <v>256</v>
      </c>
      <c r="B18" s="99" t="s">
        <v>149</v>
      </c>
    </row>
    <row r="19" spans="1:2" ht="28.8">
      <c r="A19" s="89" t="s">
        <v>120</v>
      </c>
      <c r="B19" s="97" t="s">
        <v>239</v>
      </c>
    </row>
    <row r="20" spans="1:2" ht="28.8">
      <c r="A20" s="89" t="s">
        <v>122</v>
      </c>
      <c r="B20" s="97" t="s">
        <v>137</v>
      </c>
    </row>
    <row r="21" spans="1:2">
      <c r="A21" s="89" t="s">
        <v>123</v>
      </c>
      <c r="B21" s="97" t="s">
        <v>140</v>
      </c>
    </row>
    <row r="22" spans="1:2" ht="43.2">
      <c r="A22" s="89" t="s">
        <v>124</v>
      </c>
      <c r="B22" s="99" t="s">
        <v>138</v>
      </c>
    </row>
    <row r="23" spans="1:2" ht="28.8">
      <c r="A23" s="89" t="s">
        <v>125</v>
      </c>
      <c r="B23" s="97" t="s">
        <v>128</v>
      </c>
    </row>
    <row r="24" spans="1:2" ht="28.8">
      <c r="A24" s="89" t="s">
        <v>126</v>
      </c>
      <c r="B24" s="97" t="s">
        <v>130</v>
      </c>
    </row>
    <row r="25" spans="1:2">
      <c r="A25" s="89" t="s">
        <v>127</v>
      </c>
      <c r="B25" s="97" t="s">
        <v>240</v>
      </c>
    </row>
    <row r="26" spans="1:2">
      <c r="A26" s="89" t="s">
        <v>129</v>
      </c>
      <c r="B26" s="97" t="s">
        <v>139</v>
      </c>
    </row>
    <row r="27" spans="1:2">
      <c r="A27" s="98" t="s">
        <v>133</v>
      </c>
      <c r="B27" s="162"/>
    </row>
    <row r="28" spans="1:2" ht="57.6">
      <c r="A28" s="89" t="s">
        <v>131</v>
      </c>
      <c r="B28" s="163" t="s">
        <v>254</v>
      </c>
    </row>
    <row r="29" spans="1:2" ht="28.8">
      <c r="A29" s="89" t="s">
        <v>257</v>
      </c>
      <c r="B29" s="164" t="s">
        <v>134</v>
      </c>
    </row>
    <row r="30" spans="1:2">
      <c r="A30" s="89" t="s">
        <v>258</v>
      </c>
      <c r="B30" s="164" t="s">
        <v>135</v>
      </c>
    </row>
    <row r="31" spans="1:2">
      <c r="A31" s="89" t="s">
        <v>132</v>
      </c>
      <c r="B31" s="164" t="s">
        <v>136</v>
      </c>
    </row>
  </sheetData>
  <sheetProtection algorithmName="SHA-512" hashValue="iGv6ZK76qN/0hkT2wZgT6AwZeWa4R/ut2/WLC2DH+xfDLFuObCcdMuWhv6lzlLxMg+8LpPbPU2CHLmqii7r1Pw==" saltValue="crluEx9CYAHgD6kHPe4EtQ==" spinCount="100000" sheet="1" objects="1" scenarios="1"/>
  <phoneticPr fontId="34" type="noConversion"/>
  <pageMargins left="0.70866141732283472" right="0.70866141732283472" top="1.4566929133858268" bottom="0.74803149606299213" header="0.31496062992125984" footer="0.31496062992125984"/>
  <pageSetup paperSize="9" scale="85" fitToHeight="2"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EC6C-247A-4431-B9EB-8E280EFBD3ED}">
  <sheetPr codeName="Blad1">
    <tabColor theme="8" tint="0.79998168889431442"/>
    <pageSetUpPr fitToPage="1"/>
  </sheetPr>
  <dimension ref="A1:D19"/>
  <sheetViews>
    <sheetView showGridLines="0" view="pageLayout" zoomScaleNormal="100" workbookViewId="0">
      <selection activeCell="A17" sqref="A17:D17"/>
    </sheetView>
  </sheetViews>
  <sheetFormatPr defaultColWidth="9.59765625" defaultRowHeight="15.6"/>
  <cols>
    <col min="1" max="1" width="66.69921875" style="1" customWidth="1"/>
    <col min="2" max="2" width="21.69921875" style="1" customWidth="1"/>
    <col min="3" max="3" width="20.3984375" style="2" customWidth="1"/>
    <col min="4" max="16384" width="9.59765625" style="1"/>
  </cols>
  <sheetData>
    <row r="1" spans="1:4" s="57" customFormat="1" ht="14.4">
      <c r="A1" s="54" t="s">
        <v>3</v>
      </c>
      <c r="B1" s="148" t="str">
        <f>'Omrekenfactoren 2027'!B1</f>
        <v>SVP invullen</v>
      </c>
      <c r="C1" s="149"/>
    </row>
    <row r="2" spans="1:4" ht="31.2">
      <c r="A2" s="13" t="s">
        <v>23</v>
      </c>
      <c r="B2" s="14" t="s">
        <v>0</v>
      </c>
      <c r="C2" s="15" t="s">
        <v>1</v>
      </c>
    </row>
    <row r="3" spans="1:4">
      <c r="A3" s="6" t="s">
        <v>101</v>
      </c>
      <c r="B3" s="4">
        <f>'Omrekenfactoren 2027'!D5</f>
        <v>1.1705000000000001</v>
      </c>
      <c r="C3" s="5">
        <v>7.6999999999999999E-2</v>
      </c>
      <c r="D3" s="1" t="s">
        <v>33</v>
      </c>
    </row>
    <row r="4" spans="1:4">
      <c r="A4" s="6" t="s">
        <v>96</v>
      </c>
      <c r="B4" s="4">
        <f>'Omrekenfactoren 2027'!D6</f>
        <v>1.1076923076923078</v>
      </c>
      <c r="C4" s="5">
        <v>0.04</v>
      </c>
      <c r="D4" s="16">
        <f>C3+C4+C5+C6+C7</f>
        <v>0.14700000000000002</v>
      </c>
    </row>
    <row r="5" spans="1:4">
      <c r="A5" s="6" t="s">
        <v>25</v>
      </c>
      <c r="B5" s="4">
        <f>'Omrekenfactoren 2027'!D7</f>
        <v>1.1076923076923078</v>
      </c>
      <c r="C5" s="5">
        <v>0.01</v>
      </c>
    </row>
    <row r="6" spans="1:4">
      <c r="A6" s="6" t="s">
        <v>219</v>
      </c>
      <c r="B6" s="4">
        <f>'Omrekenfactoren 2027'!D8</f>
        <v>1.08</v>
      </c>
      <c r="C6" s="5">
        <v>0.01</v>
      </c>
    </row>
    <row r="7" spans="1:4">
      <c r="A7" s="6" t="s">
        <v>220</v>
      </c>
      <c r="B7" s="4">
        <f>'Omrekenfactoren 2027'!D9</f>
        <v>1</v>
      </c>
      <c r="C7" s="5">
        <v>0.01</v>
      </c>
    </row>
    <row r="8" spans="1:4">
      <c r="A8" s="3" t="s">
        <v>102</v>
      </c>
      <c r="B8" s="4">
        <f>'Omrekenfactoren 2027'!D10</f>
        <v>1.3587951238938052</v>
      </c>
      <c r="C8" s="5">
        <v>0.77</v>
      </c>
      <c r="D8" s="1" t="s">
        <v>34</v>
      </c>
    </row>
    <row r="9" spans="1:4" ht="16.2" customHeight="1">
      <c r="A9" s="6" t="s">
        <v>31</v>
      </c>
      <c r="B9" s="4">
        <f>'Omrekenfactoren 2027'!D11</f>
        <v>1.244928522804629</v>
      </c>
      <c r="C9" s="5">
        <v>0.05</v>
      </c>
      <c r="D9" s="16">
        <f>C8+C9+C10+C11+C12</f>
        <v>0.85300000000000009</v>
      </c>
    </row>
    <row r="10" spans="1:4">
      <c r="A10" s="6" t="s">
        <v>24</v>
      </c>
      <c r="B10" s="4">
        <f>'Omrekenfactoren 2027'!D12</f>
        <v>1.1076923076923078</v>
      </c>
      <c r="C10" s="5">
        <v>0.01</v>
      </c>
    </row>
    <row r="11" spans="1:4">
      <c r="A11" s="6" t="s">
        <v>221</v>
      </c>
      <c r="B11" s="4">
        <f>'Omrekenfactoren 2027'!D13</f>
        <v>1.08</v>
      </c>
      <c r="C11" s="5">
        <v>1.2999999999999999E-2</v>
      </c>
    </row>
    <row r="12" spans="1:4">
      <c r="A12" s="6" t="s">
        <v>222</v>
      </c>
      <c r="B12" s="4">
        <f>'Omrekenfactoren 2027'!D14</f>
        <v>1</v>
      </c>
      <c r="C12" s="5">
        <v>0.01</v>
      </c>
    </row>
    <row r="13" spans="1:4">
      <c r="A13" s="7" t="s">
        <v>148</v>
      </c>
      <c r="B13" s="8">
        <f>AVERAGE(B8*C8)+(B9*C9)+(B10*C10)+(B3*C3)+(B4*C4)+(B5*C5)+(B6*C6)+(B7*C7)+(B11*C11)+(B12*C12)</f>
        <v>1.3099487099999998</v>
      </c>
      <c r="C13" s="9">
        <f>SUM(C3:C12)</f>
        <v>1</v>
      </c>
    </row>
    <row r="14" spans="1:4" ht="18.600000000000001" customHeight="1">
      <c r="A14" s="10"/>
      <c r="B14" s="11"/>
    </row>
    <row r="15" spans="1:4" ht="19.95" customHeight="1">
      <c r="A15" s="12"/>
      <c r="B15" s="12"/>
      <c r="C15" s="12"/>
    </row>
    <row r="16" spans="1:4" ht="54" customHeight="1">
      <c r="A16" s="125" t="s">
        <v>234</v>
      </c>
      <c r="B16" s="126"/>
      <c r="C16" s="126"/>
      <c r="D16" s="127"/>
    </row>
    <row r="17" spans="1:4" ht="36" customHeight="1">
      <c r="A17" s="125" t="s">
        <v>144</v>
      </c>
      <c r="B17" s="126"/>
      <c r="C17" s="126"/>
      <c r="D17" s="127"/>
    </row>
    <row r="18" spans="1:4">
      <c r="A18" s="122"/>
      <c r="B18" s="122"/>
    </row>
    <row r="19" spans="1:4">
      <c r="A19" s="123"/>
      <c r="B19" s="124"/>
      <c r="C19" s="124"/>
    </row>
  </sheetData>
  <sheetProtection algorithmName="SHA-512" hashValue="bJ8LLQzEUyv/odIpP9Rc/jF3U67Cd7SrKBtfCgwrBQyh8t6LpAaY9ru06hzgVEggLjyhjkhIblvxmlk6/nv5yA==" saltValue="AW6MYcEdLvDoPj0S7xyI3w==" spinCount="100000" sheet="1" objects="1" scenarios="1"/>
  <mergeCells count="4">
    <mergeCell ref="A18:B18"/>
    <mergeCell ref="A19:C19"/>
    <mergeCell ref="A16:D16"/>
    <mergeCell ref="A17:D17"/>
  </mergeCells>
  <phoneticPr fontId="34" type="noConversion"/>
  <pageMargins left="0.70866141732283472" right="0.70866141732283472" top="1.4566929133858268" bottom="0.74803149606299213" header="0.31496062992125984" footer="0.31496062992125984"/>
  <pageSetup paperSize="9"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D0F7-C6F0-4B16-AD93-92E05D74A05C}">
  <sheetPr codeName="Blad2">
    <tabColor theme="9" tint="0.59999389629810485"/>
    <pageSetUpPr fitToPage="1"/>
  </sheetPr>
  <dimension ref="A1:E24"/>
  <sheetViews>
    <sheetView showGridLines="0" view="pageLayout" topLeftCell="A12" zoomScaleNormal="100" workbookViewId="0">
      <selection activeCell="A15" sqref="A15"/>
    </sheetView>
  </sheetViews>
  <sheetFormatPr defaultColWidth="9.59765625" defaultRowHeight="14.4"/>
  <cols>
    <col min="1" max="1" width="55.5" style="57" customWidth="1"/>
    <col min="2" max="2" width="13.3984375" style="57" customWidth="1"/>
    <col min="3" max="3" width="12.09765625" style="81" customWidth="1"/>
    <col min="4" max="4" width="14" style="57" customWidth="1"/>
    <col min="5" max="5" width="3.09765625" style="57" customWidth="1"/>
    <col min="6" max="6" width="12.296875" style="57" customWidth="1"/>
    <col min="7" max="16384" width="9.59765625" style="57"/>
  </cols>
  <sheetData>
    <row r="1" spans="1:4">
      <c r="A1" s="54" t="s">
        <v>3</v>
      </c>
      <c r="B1" s="55" t="s">
        <v>19</v>
      </c>
      <c r="C1" s="56"/>
      <c r="D1" s="56"/>
    </row>
    <row r="2" spans="1:4" ht="53.4" customHeight="1">
      <c r="B2" s="128" t="s">
        <v>26</v>
      </c>
      <c r="C2" s="129"/>
      <c r="D2" s="130"/>
    </row>
    <row r="3" spans="1:4" ht="58.8" customHeight="1">
      <c r="A3" s="58" t="s">
        <v>23</v>
      </c>
      <c r="B3" s="59" t="s">
        <v>27</v>
      </c>
      <c r="C3" s="59" t="s">
        <v>237</v>
      </c>
      <c r="D3" s="59" t="s">
        <v>2</v>
      </c>
    </row>
    <row r="4" spans="1:4">
      <c r="A4" s="60" t="s">
        <v>28</v>
      </c>
      <c r="B4" s="61">
        <v>160</v>
      </c>
      <c r="C4" s="62">
        <v>5</v>
      </c>
      <c r="D4" s="63">
        <f t="shared" ref="D4:D14" si="0">B4/(100-C4)</f>
        <v>1.6842105263157894</v>
      </c>
    </row>
    <row r="5" spans="1:4" ht="33.6" customHeight="1">
      <c r="A5" s="64" t="s">
        <v>101</v>
      </c>
      <c r="B5" s="65">
        <f>'KP contract model 1 2027'!D30*100</f>
        <v>117.05000000000001</v>
      </c>
      <c r="C5" s="66">
        <v>0</v>
      </c>
      <c r="D5" s="67">
        <f t="shared" ref="D5:D9" si="1">B5/(100-C5)</f>
        <v>1.1705000000000001</v>
      </c>
    </row>
    <row r="6" spans="1:4" ht="33.6" customHeight="1">
      <c r="A6" s="64" t="s">
        <v>29</v>
      </c>
      <c r="B6" s="65">
        <f>'KP contract model 1 2027'!G30*100</f>
        <v>108</v>
      </c>
      <c r="C6" s="68">
        <v>2.5</v>
      </c>
      <c r="D6" s="69">
        <f t="shared" si="1"/>
        <v>1.1076923076923078</v>
      </c>
    </row>
    <row r="7" spans="1:4" ht="33.6" customHeight="1">
      <c r="A7" s="64" t="s">
        <v>32</v>
      </c>
      <c r="B7" s="65">
        <f>'KP contract model 1 2027'!J30*100</f>
        <v>108</v>
      </c>
      <c r="C7" s="68">
        <v>2.5</v>
      </c>
      <c r="D7" s="69">
        <f t="shared" ref="D7" si="2">B7/(100-C7)</f>
        <v>1.1076923076923078</v>
      </c>
    </row>
    <row r="8" spans="1:4" ht="33.6" customHeight="1">
      <c r="A8" s="64" t="s">
        <v>219</v>
      </c>
      <c r="B8" s="65">
        <f>'KP contract model 1 2027'!M30*100</f>
        <v>108</v>
      </c>
      <c r="C8" s="103">
        <v>0</v>
      </c>
      <c r="D8" s="69">
        <f t="shared" si="1"/>
        <v>1.08</v>
      </c>
    </row>
    <row r="9" spans="1:4" ht="33.6" customHeight="1">
      <c r="A9" s="64" t="s">
        <v>220</v>
      </c>
      <c r="B9" s="65">
        <f>'KP contract model 1 2027'!P30*100</f>
        <v>100</v>
      </c>
      <c r="C9" s="103">
        <v>0</v>
      </c>
      <c r="D9" s="67">
        <f t="shared" si="1"/>
        <v>1</v>
      </c>
    </row>
    <row r="10" spans="1:4" ht="39" customHeight="1">
      <c r="A10" s="70" t="s">
        <v>102</v>
      </c>
      <c r="B10" s="65">
        <f>'KP declarabel model 2 2027'!D36*100</f>
        <v>135.87951238938052</v>
      </c>
      <c r="C10" s="71">
        <v>0</v>
      </c>
      <c r="D10" s="69">
        <f t="shared" si="0"/>
        <v>1.3587951238938052</v>
      </c>
    </row>
    <row r="11" spans="1:4" ht="33.6" customHeight="1">
      <c r="A11" s="64" t="s">
        <v>31</v>
      </c>
      <c r="B11" s="65">
        <f>'KP declarabel model 2 2027'!G36*100</f>
        <v>121.38053097345131</v>
      </c>
      <c r="C11" s="68">
        <v>2.5</v>
      </c>
      <c r="D11" s="69">
        <f t="shared" si="0"/>
        <v>1.244928522804629</v>
      </c>
    </row>
    <row r="12" spans="1:4" ht="33.6" customHeight="1">
      <c r="A12" s="64" t="s">
        <v>24</v>
      </c>
      <c r="B12" s="65">
        <f>'KP declarabel model 2 2027'!J36*100</f>
        <v>108</v>
      </c>
      <c r="C12" s="68">
        <v>2.5</v>
      </c>
      <c r="D12" s="69">
        <f t="shared" si="0"/>
        <v>1.1076923076923078</v>
      </c>
    </row>
    <row r="13" spans="1:4" ht="33.6" customHeight="1">
      <c r="A13" s="64" t="s">
        <v>221</v>
      </c>
      <c r="B13" s="65">
        <f>'KP declarabel model 2 2027'!M36*100</f>
        <v>108</v>
      </c>
      <c r="C13" s="103">
        <v>0</v>
      </c>
      <c r="D13" s="69">
        <f t="shared" si="0"/>
        <v>1.08</v>
      </c>
    </row>
    <row r="14" spans="1:4" ht="33.6" customHeight="1">
      <c r="A14" s="72" t="s">
        <v>222</v>
      </c>
      <c r="B14" s="73">
        <f>'KP declarabel model 2 2027'!P36*100</f>
        <v>100</v>
      </c>
      <c r="C14" s="104">
        <v>0</v>
      </c>
      <c r="D14" s="74">
        <f t="shared" si="0"/>
        <v>1</v>
      </c>
    </row>
    <row r="15" spans="1:4" ht="39" customHeight="1">
      <c r="A15" s="70" t="s">
        <v>103</v>
      </c>
      <c r="B15" s="65">
        <f>'AOW declarabel model 2  2027 '!D36*100</f>
        <v>135.87951238938052</v>
      </c>
      <c r="C15" s="71">
        <v>0</v>
      </c>
      <c r="D15" s="69">
        <f t="shared" ref="D15:D19" si="3">B15/(100-C15)</f>
        <v>1.3587951238938052</v>
      </c>
    </row>
    <row r="16" spans="1:4" ht="33.6" customHeight="1">
      <c r="A16" s="64" t="s">
        <v>98</v>
      </c>
      <c r="B16" s="65">
        <f>'AOW declarabel model 2  2027 '!G36*100</f>
        <v>121.38053097345131</v>
      </c>
      <c r="C16" s="68">
        <v>2.5</v>
      </c>
      <c r="D16" s="69">
        <f t="shared" si="3"/>
        <v>1.244928522804629</v>
      </c>
    </row>
    <row r="17" spans="1:5" ht="33.6" customHeight="1">
      <c r="A17" s="64" t="s">
        <v>99</v>
      </c>
      <c r="B17" s="65">
        <f>'AOW declarabel model 2  2027 '!J36*100</f>
        <v>108</v>
      </c>
      <c r="C17" s="68">
        <v>2.5</v>
      </c>
      <c r="D17" s="69">
        <f t="shared" si="3"/>
        <v>1.1076923076923078</v>
      </c>
    </row>
    <row r="18" spans="1:5" ht="33.6" customHeight="1">
      <c r="A18" s="64" t="s">
        <v>223</v>
      </c>
      <c r="B18" s="65">
        <f>'AOW declarabel model 2  2027 '!M36*100</f>
        <v>108</v>
      </c>
      <c r="C18" s="103">
        <v>0</v>
      </c>
      <c r="D18" s="69">
        <f t="shared" si="3"/>
        <v>1.08</v>
      </c>
    </row>
    <row r="19" spans="1:5" ht="33.6" customHeight="1">
      <c r="A19" s="72" t="s">
        <v>224</v>
      </c>
      <c r="B19" s="73">
        <f>'AOW declarabel model 2  2027 '!P36*100</f>
        <v>100</v>
      </c>
      <c r="C19" s="104">
        <v>0</v>
      </c>
      <c r="D19" s="74">
        <f t="shared" si="3"/>
        <v>1</v>
      </c>
    </row>
    <row r="20" spans="1:5" s="78" customFormat="1">
      <c r="A20" s="23"/>
      <c r="B20" s="75"/>
      <c r="C20" s="76"/>
      <c r="D20" s="77"/>
      <c r="E20" s="75"/>
    </row>
    <row r="21" spans="1:5" ht="205.2" customHeight="1">
      <c r="A21" s="131" t="s">
        <v>251</v>
      </c>
      <c r="B21" s="126"/>
      <c r="C21" s="126"/>
      <c r="D21" s="126"/>
      <c r="E21" s="79"/>
    </row>
    <row r="22" spans="1:5">
      <c r="A22" s="80" t="s">
        <v>30</v>
      </c>
      <c r="E22" s="82"/>
    </row>
    <row r="23" spans="1:5">
      <c r="A23" s="81"/>
      <c r="B23" s="83"/>
      <c r="C23" s="83"/>
      <c r="D23" s="83"/>
    </row>
    <row r="24" spans="1:5">
      <c r="A24" s="132"/>
      <c r="B24" s="133"/>
      <c r="C24" s="133"/>
      <c r="D24" s="133"/>
      <c r="E24" s="133"/>
    </row>
  </sheetData>
  <sheetProtection algorithmName="SHA-512" hashValue="y3B/cQMWzUtmUb7UZMbgVVJVKDV8oALi6RUKUHZ2U39nAM3cabYBZATNbQZxMmk/gzG8hC9P+yHVNccMXC5rSA==" saltValue="hn/iRrrq8E16c5ju6XoPLQ==" spinCount="100000" sheet="1" objects="1" scenarios="1"/>
  <mergeCells count="3">
    <mergeCell ref="B2:D2"/>
    <mergeCell ref="A21:D21"/>
    <mergeCell ref="A24:E24"/>
  </mergeCells>
  <phoneticPr fontId="34" type="noConversion"/>
  <conditionalFormatting sqref="C5:C19">
    <cfRule type="cellIs" dxfId="18" priority="1" operator="greaterThan">
      <formula>0</formula>
    </cfRule>
  </conditionalFormatting>
  <dataValidations count="1">
    <dataValidation type="textLength" allowBlank="1" showInputMessage="1" showErrorMessage="1" errorTitle="Maximaal 2 decimalen" error="U dient maximaal 2 decimalen in te geven." sqref="C5:C19" xr:uid="{97306986-E2D7-4EF1-8162-B72DDA10356B}">
      <formula1>1</formula1>
      <formula2>5</formula2>
    </dataValidation>
  </dataValidations>
  <pageMargins left="0.70866141732283472" right="0.70866141732283472" top="1.4566929133858268" bottom="0.74803149606299213" header="0.31496062992125984" footer="0.31496062992125984"/>
  <pageSetup paperSize="9" scale="74" orientation="portrait"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C9A98-F453-4583-866F-55DFFD99915D}">
  <sheetPr codeName="Blad3">
    <tabColor theme="7" tint="0.79998168889431442"/>
    <pageSetUpPr fitToPage="1"/>
  </sheetPr>
  <dimension ref="A1:P45"/>
  <sheetViews>
    <sheetView showGridLines="0" view="pageLayout" topLeftCell="A3" zoomScaleNormal="100" workbookViewId="0">
      <selection activeCell="C11" sqref="C11"/>
    </sheetView>
  </sheetViews>
  <sheetFormatPr defaultColWidth="9.59765625" defaultRowHeight="14.4"/>
  <cols>
    <col min="1" max="1" width="38.59765625" style="23" bestFit="1" customWidth="1"/>
    <col min="2" max="3" width="9.59765625" style="23"/>
    <col min="4" max="4" width="11.296875" style="23" customWidth="1"/>
    <col min="5" max="6" width="9.59765625" style="23"/>
    <col min="7" max="7" width="11.296875" style="23" customWidth="1"/>
    <col min="8" max="9" width="9.59765625" style="23"/>
    <col min="10" max="10" width="11.296875" style="23" customWidth="1"/>
    <col min="11" max="11" width="4.8984375" style="23" customWidth="1"/>
    <col min="12" max="12" width="9.59765625" style="23"/>
    <col min="13" max="13" width="11.296875" style="23" customWidth="1"/>
    <col min="14" max="15" width="9.59765625" style="23"/>
    <col min="16" max="16" width="11.296875" style="23" customWidth="1"/>
    <col min="17" max="17" width="4" style="23" customWidth="1"/>
    <col min="18" max="16384" width="9.59765625" style="23"/>
  </cols>
  <sheetData>
    <row r="1" spans="1:16" s="18" customFormat="1" ht="13.8" customHeight="1">
      <c r="A1" s="17" t="s">
        <v>3</v>
      </c>
      <c r="B1" s="139" t="str">
        <f>'Omrekenfactoren 2027'!B1</f>
        <v>SVP invullen</v>
      </c>
      <c r="C1" s="140"/>
      <c r="D1" s="140"/>
      <c r="E1" s="140"/>
      <c r="F1" s="141"/>
      <c r="G1" s="141"/>
      <c r="H1" s="141"/>
      <c r="I1" s="141"/>
      <c r="J1" s="141"/>
      <c r="K1" s="141"/>
      <c r="L1" s="141"/>
      <c r="M1" s="141"/>
      <c r="N1" s="141"/>
      <c r="O1" s="141"/>
      <c r="P1" s="142"/>
    </row>
    <row r="2" spans="1:16">
      <c r="A2" s="19"/>
      <c r="B2" s="20"/>
      <c r="C2" s="22"/>
      <c r="D2" s="22"/>
      <c r="E2" s="20"/>
      <c r="F2" s="22"/>
      <c r="G2" s="22"/>
      <c r="I2" s="22"/>
      <c r="J2" s="22"/>
      <c r="L2" s="22"/>
      <c r="M2" s="22"/>
      <c r="O2" s="22"/>
      <c r="P2" s="22"/>
    </row>
    <row r="3" spans="1:16" ht="22.95" customHeight="1">
      <c r="B3" s="24"/>
      <c r="C3" s="143" t="s">
        <v>100</v>
      </c>
      <c r="D3" s="144"/>
      <c r="F3" s="143" t="s">
        <v>35</v>
      </c>
      <c r="G3" s="144"/>
      <c r="I3" s="143" t="s">
        <v>36</v>
      </c>
      <c r="J3" s="144"/>
      <c r="L3" s="143" t="s">
        <v>225</v>
      </c>
      <c r="M3" s="144"/>
      <c r="O3" s="143" t="s">
        <v>226</v>
      </c>
      <c r="P3" s="144"/>
    </row>
    <row r="4" spans="1:16" ht="33.6" customHeight="1">
      <c r="B4" s="25"/>
      <c r="C4" s="145"/>
      <c r="D4" s="146"/>
      <c r="E4" s="26"/>
      <c r="F4" s="145"/>
      <c r="G4" s="146"/>
      <c r="I4" s="145"/>
      <c r="J4" s="146"/>
      <c r="L4" s="145"/>
      <c r="M4" s="146"/>
      <c r="O4" s="145"/>
      <c r="P4" s="146"/>
    </row>
    <row r="5" spans="1:16">
      <c r="A5" s="27" t="s">
        <v>4</v>
      </c>
      <c r="B5" s="28"/>
      <c r="C5" s="30"/>
      <c r="D5" s="31"/>
      <c r="E5" s="28"/>
      <c r="F5" s="30"/>
      <c r="G5" s="31"/>
      <c r="I5" s="30"/>
      <c r="J5" s="31"/>
      <c r="L5" s="30"/>
      <c r="M5" s="31"/>
      <c r="O5" s="30"/>
      <c r="P5" s="31"/>
    </row>
    <row r="6" spans="1:16" ht="15" thickBot="1">
      <c r="A6" s="32" t="s">
        <v>5</v>
      </c>
      <c r="B6" s="33"/>
      <c r="C6" s="34">
        <v>1</v>
      </c>
      <c r="D6" s="35">
        <f>C6</f>
        <v>1</v>
      </c>
      <c r="E6" s="33"/>
      <c r="F6" s="34">
        <v>1</v>
      </c>
      <c r="G6" s="35">
        <f>F6</f>
        <v>1</v>
      </c>
      <c r="I6" s="34">
        <v>1</v>
      </c>
      <c r="J6" s="35">
        <f>I6</f>
        <v>1</v>
      </c>
      <c r="L6" s="34">
        <v>1</v>
      </c>
      <c r="M6" s="35">
        <f>L6</f>
        <v>1</v>
      </c>
      <c r="O6" s="34">
        <v>1</v>
      </c>
      <c r="P6" s="35">
        <f>O6</f>
        <v>1</v>
      </c>
    </row>
    <row r="7" spans="1:16" ht="15" thickTop="1">
      <c r="A7" s="32"/>
      <c r="B7" s="29"/>
      <c r="C7" s="36"/>
      <c r="D7" s="37">
        <f>SUM(D6:D6)</f>
        <v>1</v>
      </c>
      <c r="E7" s="29"/>
      <c r="F7" s="36"/>
      <c r="G7" s="37">
        <f>SUM(G6:G6)</f>
        <v>1</v>
      </c>
      <c r="I7" s="36"/>
      <c r="J7" s="37">
        <f>SUM(J6:J6)</f>
        <v>1</v>
      </c>
      <c r="L7" s="36"/>
      <c r="M7" s="37">
        <f>SUM(M6:M6)</f>
        <v>1</v>
      </c>
      <c r="O7" s="36"/>
      <c r="P7" s="37">
        <f>SUM(P6:P6)</f>
        <v>1</v>
      </c>
    </row>
    <row r="8" spans="1:16" ht="43.8" thickBot="1">
      <c r="A8" s="32" t="s">
        <v>141</v>
      </c>
      <c r="B8" s="38"/>
      <c r="C8" s="36">
        <v>0.17050000000000001</v>
      </c>
      <c r="D8" s="39">
        <f>D7*C8</f>
        <v>0.17050000000000001</v>
      </c>
      <c r="E8" s="38"/>
      <c r="F8" s="36">
        <v>0.08</v>
      </c>
      <c r="G8" s="39">
        <f>G7*F8</f>
        <v>0.08</v>
      </c>
      <c r="I8" s="36">
        <v>0.08</v>
      </c>
      <c r="J8" s="39">
        <f>J7*I8</f>
        <v>0.08</v>
      </c>
      <c r="L8" s="36">
        <v>0.08</v>
      </c>
      <c r="M8" s="39">
        <f>M7*L8</f>
        <v>0.08</v>
      </c>
      <c r="O8" s="36">
        <v>0</v>
      </c>
      <c r="P8" s="39">
        <f>P7*O8</f>
        <v>0</v>
      </c>
    </row>
    <row r="9" spans="1:16" ht="15" thickTop="1">
      <c r="A9" s="28"/>
      <c r="B9" s="38"/>
      <c r="C9" s="38"/>
      <c r="D9" s="37">
        <f>D8+D7</f>
        <v>1.1705000000000001</v>
      </c>
      <c r="E9" s="38"/>
      <c r="F9" s="38"/>
      <c r="G9" s="37">
        <f>G8+G7</f>
        <v>1.08</v>
      </c>
      <c r="I9" s="38"/>
      <c r="J9" s="37">
        <f>J8+J7</f>
        <v>1.08</v>
      </c>
      <c r="L9" s="38"/>
      <c r="M9" s="37">
        <f>M8+M7</f>
        <v>1.08</v>
      </c>
      <c r="O9" s="38"/>
      <c r="P9" s="37">
        <f>P8+P7</f>
        <v>1</v>
      </c>
    </row>
    <row r="10" spans="1:16">
      <c r="A10" s="27" t="s">
        <v>8</v>
      </c>
      <c r="B10" s="29"/>
      <c r="C10" s="29"/>
      <c r="D10" s="29"/>
      <c r="E10" s="29"/>
      <c r="F10" s="29"/>
      <c r="G10" s="29"/>
      <c r="I10" s="29"/>
      <c r="J10" s="29"/>
      <c r="L10" s="29"/>
      <c r="M10" s="29"/>
      <c r="O10" s="29"/>
      <c r="P10" s="29"/>
    </row>
    <row r="11" spans="1:16">
      <c r="A11" s="41" t="s">
        <v>37</v>
      </c>
      <c r="B11" s="29"/>
      <c r="C11" s="40">
        <v>0</v>
      </c>
      <c r="D11" s="29">
        <f>C11*D9</f>
        <v>0</v>
      </c>
      <c r="E11" s="29"/>
      <c r="F11" s="40">
        <v>0</v>
      </c>
      <c r="G11" s="29">
        <f>F11*G9</f>
        <v>0</v>
      </c>
      <c r="I11" s="40">
        <v>0</v>
      </c>
      <c r="J11" s="29">
        <f>I11*J9</f>
        <v>0</v>
      </c>
      <c r="L11" s="40">
        <v>0</v>
      </c>
      <c r="M11" s="29">
        <f>L11*M9</f>
        <v>0</v>
      </c>
      <c r="O11" s="40">
        <v>0</v>
      </c>
      <c r="P11" s="29">
        <f>O11*P9</f>
        <v>0</v>
      </c>
    </row>
    <row r="12" spans="1:16" ht="16.8" customHeight="1">
      <c r="A12" s="41" t="s">
        <v>9</v>
      </c>
      <c r="B12" s="29"/>
      <c r="C12" s="40">
        <v>0</v>
      </c>
      <c r="D12" s="29">
        <f>C12*D9</f>
        <v>0</v>
      </c>
      <c r="E12" s="29"/>
      <c r="F12" s="40">
        <v>0</v>
      </c>
      <c r="G12" s="29">
        <f>F12*G9</f>
        <v>0</v>
      </c>
      <c r="I12" s="40">
        <v>0</v>
      </c>
      <c r="J12" s="29">
        <f>I12*J9</f>
        <v>0</v>
      </c>
      <c r="L12" s="40">
        <v>0</v>
      </c>
      <c r="M12" s="29">
        <f>L12*M9</f>
        <v>0</v>
      </c>
      <c r="O12" s="40">
        <v>0</v>
      </c>
      <c r="P12" s="29">
        <f>O12*P9</f>
        <v>0</v>
      </c>
    </row>
    <row r="13" spans="1:16" ht="16.2" customHeight="1">
      <c r="A13" s="41" t="s">
        <v>10</v>
      </c>
      <c r="B13" s="29"/>
      <c r="C13" s="40">
        <v>0</v>
      </c>
      <c r="D13" s="29">
        <f>C13*D9</f>
        <v>0</v>
      </c>
      <c r="E13" s="29"/>
      <c r="F13" s="40">
        <v>0</v>
      </c>
      <c r="G13" s="29">
        <f>F13*G9</f>
        <v>0</v>
      </c>
      <c r="I13" s="40">
        <v>0</v>
      </c>
      <c r="J13" s="29">
        <f>I13*J9</f>
        <v>0</v>
      </c>
      <c r="L13" s="40">
        <v>0</v>
      </c>
      <c r="M13" s="29">
        <f>L13*M9</f>
        <v>0</v>
      </c>
      <c r="O13" s="40">
        <v>0</v>
      </c>
      <c r="P13" s="29">
        <f>O13*P9</f>
        <v>0</v>
      </c>
    </row>
    <row r="14" spans="1:16">
      <c r="A14" s="41" t="s">
        <v>11</v>
      </c>
      <c r="B14" s="29"/>
      <c r="C14" s="40">
        <v>0</v>
      </c>
      <c r="D14" s="29">
        <f>C14*D9</f>
        <v>0</v>
      </c>
      <c r="E14" s="29"/>
      <c r="F14" s="40">
        <v>0</v>
      </c>
      <c r="G14" s="29">
        <f>F14*G9</f>
        <v>0</v>
      </c>
      <c r="I14" s="40">
        <v>0</v>
      </c>
      <c r="J14" s="29">
        <f>I14*J9</f>
        <v>0</v>
      </c>
      <c r="L14" s="40">
        <v>0</v>
      </c>
      <c r="M14" s="29">
        <f>L14*M9</f>
        <v>0</v>
      </c>
      <c r="O14" s="40">
        <v>0</v>
      </c>
      <c r="P14" s="29">
        <f>O14*P9</f>
        <v>0</v>
      </c>
    </row>
    <row r="15" spans="1:16">
      <c r="A15" s="41" t="s">
        <v>38</v>
      </c>
      <c r="B15" s="38"/>
      <c r="C15" s="40">
        <v>0</v>
      </c>
      <c r="D15" s="29">
        <f>C15*D9</f>
        <v>0</v>
      </c>
      <c r="E15" s="38"/>
      <c r="F15" s="40">
        <v>0</v>
      </c>
      <c r="G15" s="29">
        <f>F15*G9</f>
        <v>0</v>
      </c>
      <c r="I15" s="40">
        <v>0</v>
      </c>
      <c r="J15" s="29">
        <f>I15*J9</f>
        <v>0</v>
      </c>
      <c r="L15" s="40">
        <v>0</v>
      </c>
      <c r="M15" s="29">
        <f>L15*M9</f>
        <v>0</v>
      </c>
      <c r="O15" s="40">
        <v>0</v>
      </c>
      <c r="P15" s="29">
        <f>O15*P9</f>
        <v>0</v>
      </c>
    </row>
    <row r="16" spans="1:16">
      <c r="A16" s="41" t="s">
        <v>12</v>
      </c>
      <c r="B16" s="38"/>
      <c r="C16" s="40">
        <v>0</v>
      </c>
      <c r="D16" s="29">
        <f>C16*D9</f>
        <v>0</v>
      </c>
      <c r="E16" s="38"/>
      <c r="F16" s="40">
        <v>0</v>
      </c>
      <c r="G16" s="29">
        <f>F16*G9</f>
        <v>0</v>
      </c>
      <c r="I16" s="40">
        <v>0</v>
      </c>
      <c r="J16" s="29">
        <f>I16*J9</f>
        <v>0</v>
      </c>
      <c r="L16" s="40">
        <v>0</v>
      </c>
      <c r="M16" s="29">
        <f>L16*M9</f>
        <v>0</v>
      </c>
      <c r="O16" s="40">
        <v>0</v>
      </c>
      <c r="P16" s="29">
        <f>O16*P9</f>
        <v>0</v>
      </c>
    </row>
    <row r="17" spans="1:16">
      <c r="A17" s="41" t="s">
        <v>39</v>
      </c>
      <c r="B17" s="38"/>
      <c r="C17" s="40">
        <v>0</v>
      </c>
      <c r="D17" s="29">
        <f>C17*D9</f>
        <v>0</v>
      </c>
      <c r="E17" s="38"/>
      <c r="F17" s="40">
        <v>0</v>
      </c>
      <c r="G17" s="29">
        <f>F17*G9</f>
        <v>0</v>
      </c>
      <c r="I17" s="40">
        <v>0</v>
      </c>
      <c r="J17" s="29">
        <f>I17*J9</f>
        <v>0</v>
      </c>
      <c r="L17" s="40">
        <v>0</v>
      </c>
      <c r="M17" s="29">
        <f>L17*M9</f>
        <v>0</v>
      </c>
      <c r="O17" s="40">
        <v>0</v>
      </c>
      <c r="P17" s="29">
        <f>O17*P9</f>
        <v>0</v>
      </c>
    </row>
    <row r="18" spans="1:16">
      <c r="A18" s="43" t="s">
        <v>13</v>
      </c>
      <c r="B18" s="38"/>
      <c r="C18" s="40">
        <v>0</v>
      </c>
      <c r="D18" s="29">
        <f>C18*D9</f>
        <v>0</v>
      </c>
      <c r="E18" s="38"/>
      <c r="F18" s="40">
        <v>0</v>
      </c>
      <c r="G18" s="29">
        <f>F18*G9</f>
        <v>0</v>
      </c>
      <c r="I18" s="40">
        <v>0</v>
      </c>
      <c r="J18" s="29">
        <f>I18*J9</f>
        <v>0</v>
      </c>
      <c r="L18" s="40">
        <v>0</v>
      </c>
      <c r="M18" s="29">
        <f>L18*M9</f>
        <v>0</v>
      </c>
      <c r="O18" s="40">
        <v>0</v>
      </c>
      <c r="P18" s="29">
        <f>O18*P9</f>
        <v>0</v>
      </c>
    </row>
    <row r="19" spans="1:16">
      <c r="A19" s="43" t="s">
        <v>13</v>
      </c>
      <c r="B19" s="38"/>
      <c r="C19" s="40">
        <v>0</v>
      </c>
      <c r="D19" s="29">
        <f>C19*D9</f>
        <v>0</v>
      </c>
      <c r="E19" s="38"/>
      <c r="F19" s="40">
        <v>0</v>
      </c>
      <c r="G19" s="29">
        <f>F19*G9</f>
        <v>0</v>
      </c>
      <c r="I19" s="40">
        <v>0</v>
      </c>
      <c r="J19" s="29">
        <f>I19*J9</f>
        <v>0</v>
      </c>
      <c r="L19" s="40">
        <v>0</v>
      </c>
      <c r="M19" s="29">
        <f>L19*M9</f>
        <v>0</v>
      </c>
      <c r="O19" s="40">
        <v>0</v>
      </c>
      <c r="P19" s="29">
        <f>O19*P9</f>
        <v>0</v>
      </c>
    </row>
    <row r="20" spans="1:16">
      <c r="A20" s="43" t="s">
        <v>13</v>
      </c>
      <c r="B20" s="38"/>
      <c r="C20" s="40">
        <v>0</v>
      </c>
      <c r="D20" s="42">
        <f>C20*D9</f>
        <v>0</v>
      </c>
      <c r="E20" s="38"/>
      <c r="F20" s="40">
        <v>0</v>
      </c>
      <c r="G20" s="42">
        <f>F20*G9</f>
        <v>0</v>
      </c>
      <c r="I20" s="40">
        <v>0</v>
      </c>
      <c r="J20" s="42">
        <f>I20*J9</f>
        <v>0</v>
      </c>
      <c r="L20" s="40">
        <v>0</v>
      </c>
      <c r="M20" s="42">
        <f>L20*M9</f>
        <v>0</v>
      </c>
      <c r="O20" s="40">
        <v>0</v>
      </c>
      <c r="P20" s="42">
        <f>O20*P9</f>
        <v>0</v>
      </c>
    </row>
    <row r="21" spans="1:16">
      <c r="A21" s="43" t="s">
        <v>13</v>
      </c>
      <c r="B21" s="38"/>
      <c r="C21" s="44">
        <v>0</v>
      </c>
      <c r="D21" s="45">
        <f>C21*D9</f>
        <v>0</v>
      </c>
      <c r="E21" s="21"/>
      <c r="F21" s="44">
        <v>0</v>
      </c>
      <c r="G21" s="45">
        <f>F21*G9</f>
        <v>0</v>
      </c>
      <c r="I21" s="44">
        <v>0</v>
      </c>
      <c r="J21" s="45">
        <f>I21*J9</f>
        <v>0</v>
      </c>
      <c r="L21" s="44">
        <v>0</v>
      </c>
      <c r="M21" s="45">
        <f>L21*M9</f>
        <v>0</v>
      </c>
      <c r="O21" s="44">
        <v>0</v>
      </c>
      <c r="P21" s="45">
        <f>O21*P9</f>
        <v>0</v>
      </c>
    </row>
    <row r="22" spans="1:16" ht="15" thickBot="1">
      <c r="A22" s="32"/>
      <c r="B22" s="38"/>
      <c r="C22" s="29">
        <f>SUM(C11:C21)</f>
        <v>0</v>
      </c>
      <c r="D22" s="46">
        <f>C22*D9</f>
        <v>0</v>
      </c>
      <c r="E22" s="38"/>
      <c r="F22" s="29">
        <f>SUM(F11:F21)</f>
        <v>0</v>
      </c>
      <c r="G22" s="47">
        <f>F22*G9</f>
        <v>0</v>
      </c>
      <c r="I22" s="29">
        <f>SUM(I11:I21)</f>
        <v>0</v>
      </c>
      <c r="J22" s="47">
        <f>I22*J9</f>
        <v>0</v>
      </c>
      <c r="L22" s="29">
        <f>SUM(L11:L21)</f>
        <v>0</v>
      </c>
      <c r="M22" s="47">
        <f>L22*M9</f>
        <v>0</v>
      </c>
      <c r="O22" s="29">
        <f>SUM(O11:O21)</f>
        <v>0</v>
      </c>
      <c r="P22" s="47">
        <f>O22*P9</f>
        <v>0</v>
      </c>
    </row>
    <row r="23" spans="1:16" ht="15" thickTop="1">
      <c r="A23" s="32"/>
      <c r="B23" s="38"/>
      <c r="C23" s="29"/>
      <c r="D23" s="37">
        <f>D9+D22</f>
        <v>1.1705000000000001</v>
      </c>
      <c r="E23" s="38"/>
      <c r="F23" s="29"/>
      <c r="G23" s="37">
        <f>G9+G22</f>
        <v>1.08</v>
      </c>
      <c r="I23" s="29"/>
      <c r="J23" s="37">
        <f>J9+J22</f>
        <v>1.08</v>
      </c>
      <c r="L23" s="29"/>
      <c r="M23" s="37">
        <f>M9+M22</f>
        <v>1.08</v>
      </c>
      <c r="O23" s="29"/>
      <c r="P23" s="37">
        <f>P9+P22</f>
        <v>1</v>
      </c>
    </row>
    <row r="24" spans="1:16">
      <c r="A24" s="27" t="s">
        <v>14</v>
      </c>
      <c r="B24" s="38"/>
      <c r="C24" s="29"/>
      <c r="D24" s="38"/>
      <c r="E24" s="38"/>
      <c r="F24" s="29"/>
      <c r="G24" s="38"/>
      <c r="I24" s="29"/>
      <c r="J24" s="38"/>
      <c r="L24" s="29"/>
      <c r="M24" s="38"/>
      <c r="O24" s="29"/>
      <c r="P24" s="38"/>
    </row>
    <row r="25" spans="1:16">
      <c r="A25" s="43" t="s">
        <v>13</v>
      </c>
      <c r="B25" s="29"/>
      <c r="C25" s="40">
        <v>0</v>
      </c>
      <c r="D25" s="29">
        <f>C25*D23</f>
        <v>0</v>
      </c>
      <c r="E25" s="29"/>
      <c r="F25" s="40">
        <v>0</v>
      </c>
      <c r="G25" s="29">
        <f>F25*G23</f>
        <v>0</v>
      </c>
      <c r="I25" s="40">
        <v>0</v>
      </c>
      <c r="J25" s="29">
        <f>I25*J23</f>
        <v>0</v>
      </c>
      <c r="L25" s="40">
        <v>0</v>
      </c>
      <c r="M25" s="29">
        <f>L25*M23</f>
        <v>0</v>
      </c>
      <c r="O25" s="40">
        <v>0</v>
      </c>
      <c r="P25" s="29">
        <f>O25*P23</f>
        <v>0</v>
      </c>
    </row>
    <row r="26" spans="1:16">
      <c r="A26" s="43" t="s">
        <v>13</v>
      </c>
      <c r="B26" s="29"/>
      <c r="C26" s="40">
        <v>0</v>
      </c>
      <c r="D26" s="29">
        <f>C26*D23</f>
        <v>0</v>
      </c>
      <c r="E26" s="29"/>
      <c r="F26" s="40">
        <v>0</v>
      </c>
      <c r="G26" s="29">
        <f>F26*G23</f>
        <v>0</v>
      </c>
      <c r="I26" s="40">
        <v>0</v>
      </c>
      <c r="J26" s="29">
        <f>I26*J23</f>
        <v>0</v>
      </c>
      <c r="L26" s="40">
        <v>0</v>
      </c>
      <c r="M26" s="29">
        <f>L26*M23</f>
        <v>0</v>
      </c>
      <c r="O26" s="40">
        <v>0</v>
      </c>
      <c r="P26" s="29">
        <f>O26*P23</f>
        <v>0</v>
      </c>
    </row>
    <row r="27" spans="1:16">
      <c r="A27" s="43" t="s">
        <v>13</v>
      </c>
      <c r="B27" s="29"/>
      <c r="C27" s="40">
        <v>0</v>
      </c>
      <c r="D27" s="29">
        <f>C27*D23</f>
        <v>0</v>
      </c>
      <c r="E27" s="29"/>
      <c r="F27" s="40">
        <v>0</v>
      </c>
      <c r="G27" s="29">
        <f>F27*G23</f>
        <v>0</v>
      </c>
      <c r="I27" s="40">
        <v>0</v>
      </c>
      <c r="J27" s="29">
        <f>I27*J23</f>
        <v>0</v>
      </c>
      <c r="L27" s="40">
        <v>0</v>
      </c>
      <c r="M27" s="29">
        <f>L27*M23</f>
        <v>0</v>
      </c>
      <c r="O27" s="40">
        <v>0</v>
      </c>
      <c r="P27" s="29">
        <f>O27*P23</f>
        <v>0</v>
      </c>
    </row>
    <row r="28" spans="1:16" ht="15" thickBot="1">
      <c r="A28" s="43" t="s">
        <v>13</v>
      </c>
      <c r="B28" s="29"/>
      <c r="C28" s="48">
        <v>0</v>
      </c>
      <c r="D28" s="29">
        <f>C28*D23</f>
        <v>0</v>
      </c>
      <c r="E28" s="29"/>
      <c r="F28" s="48">
        <v>0</v>
      </c>
      <c r="G28" s="29">
        <f>F28*G23</f>
        <v>0</v>
      </c>
      <c r="I28" s="48">
        <v>0</v>
      </c>
      <c r="J28" s="29">
        <f>I28*J23</f>
        <v>0</v>
      </c>
      <c r="L28" s="48">
        <v>0</v>
      </c>
      <c r="M28" s="29">
        <f>L28*M23</f>
        <v>0</v>
      </c>
      <c r="O28" s="48">
        <v>0</v>
      </c>
      <c r="P28" s="29">
        <f>O28*P23</f>
        <v>0</v>
      </c>
    </row>
    <row r="29" spans="1:16" ht="15.6" thickTop="1" thickBot="1">
      <c r="A29" s="32"/>
      <c r="B29" s="29"/>
      <c r="C29" s="38">
        <f>SUM(C25:C28)</f>
        <v>0</v>
      </c>
      <c r="D29" s="46">
        <f>D23*C29</f>
        <v>0</v>
      </c>
      <c r="E29" s="29"/>
      <c r="F29" s="38">
        <f>SUM(F25:F28)</f>
        <v>0</v>
      </c>
      <c r="G29" s="46">
        <f>G23*F29</f>
        <v>0</v>
      </c>
      <c r="I29" s="38">
        <f>SUM(I25:I28)</f>
        <v>0</v>
      </c>
      <c r="J29" s="46">
        <f>J23*I29</f>
        <v>0</v>
      </c>
      <c r="L29" s="38">
        <f>SUM(L25:L28)</f>
        <v>0</v>
      </c>
      <c r="M29" s="46">
        <f>M23*L29</f>
        <v>0</v>
      </c>
      <c r="O29" s="38">
        <f>SUM(O25:O28)</f>
        <v>0</v>
      </c>
      <c r="P29" s="46">
        <f>P23*O29</f>
        <v>0</v>
      </c>
    </row>
    <row r="30" spans="1:16" ht="15" thickTop="1">
      <c r="A30" s="49" t="s">
        <v>235</v>
      </c>
      <c r="B30" s="50"/>
      <c r="C30" s="50"/>
      <c r="D30" s="51">
        <f>D23+D29</f>
        <v>1.1705000000000001</v>
      </c>
      <c r="E30" s="50"/>
      <c r="F30" s="50"/>
      <c r="G30" s="51">
        <f>G23+G29</f>
        <v>1.08</v>
      </c>
      <c r="I30" s="50"/>
      <c r="J30" s="51">
        <f>J23+J29</f>
        <v>1.08</v>
      </c>
      <c r="L30" s="50"/>
      <c r="M30" s="51">
        <f>M23+M29</f>
        <v>1.08</v>
      </c>
      <c r="O30" s="50"/>
      <c r="P30" s="51">
        <f>P23+P29</f>
        <v>1</v>
      </c>
    </row>
    <row r="31" spans="1:16">
      <c r="A31" s="52"/>
    </row>
    <row r="32" spans="1:16">
      <c r="A32" s="53" t="s">
        <v>15</v>
      </c>
    </row>
    <row r="33" spans="1:10" ht="40.799999999999997" customHeight="1">
      <c r="A33" s="136" t="s">
        <v>48</v>
      </c>
      <c r="B33" s="137"/>
      <c r="C33" s="137"/>
      <c r="D33" s="137"/>
      <c r="E33" s="138"/>
      <c r="F33" s="135"/>
      <c r="G33" s="135"/>
      <c r="H33" s="135"/>
      <c r="I33" s="135"/>
      <c r="J33" s="135"/>
    </row>
    <row r="34" spans="1:10" ht="58.8" customHeight="1">
      <c r="A34" s="136" t="s">
        <v>241</v>
      </c>
      <c r="B34" s="135"/>
      <c r="C34" s="135"/>
      <c r="D34" s="135"/>
      <c r="E34" s="135"/>
      <c r="F34" s="135"/>
      <c r="G34" s="135"/>
      <c r="H34" s="135"/>
      <c r="I34" s="135"/>
    </row>
    <row r="35" spans="1:10">
      <c r="A35" s="134" t="s">
        <v>97</v>
      </c>
      <c r="B35" s="135"/>
      <c r="C35" s="135"/>
      <c r="D35" s="135"/>
      <c r="E35" s="135"/>
      <c r="F35" s="135"/>
      <c r="G35" s="135"/>
      <c r="H35" s="135"/>
      <c r="I35" s="135"/>
    </row>
    <row r="37" spans="1:10" ht="13.05" customHeight="1"/>
    <row r="38" spans="1:10" ht="85.8" customHeight="1"/>
    <row r="39" spans="1:10" ht="64.8" customHeight="1"/>
    <row r="40" spans="1:10" ht="49.2" customHeight="1"/>
    <row r="41" spans="1:10" ht="36.6" customHeight="1"/>
    <row r="42" spans="1:10" ht="22.2" customHeight="1"/>
    <row r="43" spans="1:10" ht="13.8" customHeight="1"/>
    <row r="44" spans="1:10" ht="13.8" customHeight="1"/>
    <row r="45" spans="1:10" ht="13.8" customHeight="1"/>
  </sheetData>
  <sheetProtection algorithmName="SHA-512" hashValue="DErpK9ifETNfY3RhGXwS/KDRE29CPMgMGGWT5K64DYAEkx4z2BQ/WwEjclaXEz/Yd0Cy/WWpZgCWPq2e9AHVjA==" saltValue="TpwJd3YqXRawSxon4y7VaA==" spinCount="100000" sheet="1" objects="1" scenarios="1"/>
  <mergeCells count="9">
    <mergeCell ref="A35:I35"/>
    <mergeCell ref="A33:J33"/>
    <mergeCell ref="B1:P1"/>
    <mergeCell ref="C3:D4"/>
    <mergeCell ref="F3:G4"/>
    <mergeCell ref="I3:J4"/>
    <mergeCell ref="L3:M4"/>
    <mergeCell ref="O3:P4"/>
    <mergeCell ref="A34:I34"/>
  </mergeCells>
  <conditionalFormatting sqref="C11:C21 F11:F21 I11:I21 L11:L21 O11:O21 C25:C28">
    <cfRule type="cellIs" dxfId="17" priority="5" operator="greaterThan">
      <formula>0</formula>
    </cfRule>
  </conditionalFormatting>
  <conditionalFormatting sqref="F25:F28">
    <cfRule type="cellIs" dxfId="16" priority="4" operator="greaterThan">
      <formula>0</formula>
    </cfRule>
  </conditionalFormatting>
  <conditionalFormatting sqref="I25:I28">
    <cfRule type="cellIs" dxfId="15" priority="3" operator="greaterThan">
      <formula>0</formula>
    </cfRule>
  </conditionalFormatting>
  <conditionalFormatting sqref="L25:L28">
    <cfRule type="cellIs" dxfId="14" priority="2" operator="greaterThan">
      <formula>0</formula>
    </cfRule>
  </conditionalFormatting>
  <conditionalFormatting sqref="O25:O28">
    <cfRule type="cellIs" dxfId="13" priority="1" operator="greaterThan">
      <formula>0</formula>
    </cfRule>
  </conditionalFormatting>
  <dataValidations count="1">
    <dataValidation type="decimal" operator="lessThanOrEqual" allowBlank="1" showInputMessage="1" showErrorMessage="1" errorTitle="Transitievergoeding maximaal 2,5" error="Maximale transitievergoeding 2,5%" sqref="B22 D22 G22 J22" xr:uid="{0C2E0D98-4B8C-421D-9525-704D59C53205}">
      <formula1>0.025</formula1>
    </dataValidation>
  </dataValidations>
  <pageMargins left="0.245" right="0.70866141732283472" top="1.0725" bottom="0.74803149606299213" header="0.31496062992125984" footer="0.31496062992125984"/>
  <pageSetup paperSize="9" scale="66"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302EB-01CD-42EE-978E-945DBC7C1D59}">
  <sheetPr codeName="Blad4">
    <tabColor theme="5" tint="0.79998168889431442"/>
    <pageSetUpPr fitToPage="1"/>
  </sheetPr>
  <dimension ref="A1:Q41"/>
  <sheetViews>
    <sheetView showGridLines="0" view="pageLayout" topLeftCell="A15" zoomScaleNormal="100" workbookViewId="0">
      <selection activeCell="L39" sqref="L39"/>
    </sheetView>
  </sheetViews>
  <sheetFormatPr defaultColWidth="9.59765625" defaultRowHeight="14.4"/>
  <cols>
    <col min="1" max="1" width="40.09765625" style="23" customWidth="1"/>
    <col min="2" max="2" width="4.09765625" style="23" customWidth="1"/>
    <col min="3" max="3" width="9.59765625" style="23"/>
    <col min="4" max="4" width="11.296875" style="23" customWidth="1"/>
    <col min="5" max="5" width="8.296875" style="23" customWidth="1"/>
    <col min="6" max="6" width="9.59765625" style="23"/>
    <col min="7" max="7" width="11.296875" style="23" customWidth="1"/>
    <col min="8" max="8" width="5.3984375" style="23" customWidth="1"/>
    <col min="9" max="9" width="9.59765625" style="23"/>
    <col min="10" max="10" width="11.296875" style="23" customWidth="1"/>
    <col min="11" max="11" width="4.296875" style="23" customWidth="1"/>
    <col min="12" max="12" width="9.59765625" style="23"/>
    <col min="13" max="13" width="11.296875" style="23" customWidth="1"/>
    <col min="14" max="15" width="9.59765625" style="23"/>
    <col min="16" max="16" width="11.296875" style="23" customWidth="1"/>
    <col min="17" max="16384" width="9.59765625" style="23"/>
  </cols>
  <sheetData>
    <row r="1" spans="1:17" s="18" customFormat="1">
      <c r="A1" s="17" t="s">
        <v>3</v>
      </c>
      <c r="B1" s="139" t="str">
        <f>'Omrekenfactoren 2027'!B1</f>
        <v>SVP invullen</v>
      </c>
      <c r="C1" s="140"/>
      <c r="D1" s="140"/>
      <c r="E1" s="140"/>
      <c r="F1" s="141"/>
      <c r="G1" s="141"/>
      <c r="H1" s="141"/>
      <c r="I1" s="141"/>
      <c r="J1" s="142"/>
    </row>
    <row r="2" spans="1:17">
      <c r="A2" s="19"/>
      <c r="B2" s="21"/>
      <c r="C2" s="22"/>
      <c r="D2" s="22"/>
      <c r="E2" s="20"/>
      <c r="F2" s="22"/>
      <c r="G2" s="22"/>
      <c r="I2" s="22"/>
      <c r="J2" s="22"/>
      <c r="L2" s="22"/>
      <c r="M2" s="22"/>
      <c r="O2" s="22"/>
      <c r="P2" s="22"/>
    </row>
    <row r="3" spans="1:17" ht="13.2" customHeight="1">
      <c r="A3" s="165"/>
      <c r="B3" s="166"/>
      <c r="C3" s="167" t="s">
        <v>40</v>
      </c>
      <c r="D3" s="168"/>
      <c r="E3" s="165"/>
      <c r="F3" s="167" t="s">
        <v>41</v>
      </c>
      <c r="G3" s="168"/>
      <c r="H3" s="165"/>
      <c r="I3" s="167" t="s">
        <v>42</v>
      </c>
      <c r="J3" s="168"/>
      <c r="K3" s="165"/>
      <c r="L3" s="167" t="s">
        <v>227</v>
      </c>
      <c r="M3" s="168"/>
      <c r="N3" s="165"/>
      <c r="O3" s="167" t="s">
        <v>228</v>
      </c>
      <c r="P3" s="168"/>
      <c r="Q3" s="165"/>
    </row>
    <row r="4" spans="1:17" ht="59.4" customHeight="1">
      <c r="A4" s="165"/>
      <c r="B4" s="166"/>
      <c r="C4" s="169"/>
      <c r="D4" s="170"/>
      <c r="E4" s="171"/>
      <c r="F4" s="169"/>
      <c r="G4" s="170"/>
      <c r="H4" s="165"/>
      <c r="I4" s="169"/>
      <c r="J4" s="170"/>
      <c r="K4" s="165"/>
      <c r="L4" s="169"/>
      <c r="M4" s="170"/>
      <c r="N4" s="165"/>
      <c r="O4" s="169"/>
      <c r="P4" s="170"/>
      <c r="Q4" s="165"/>
    </row>
    <row r="5" spans="1:17">
      <c r="A5" s="172" t="s">
        <v>4</v>
      </c>
      <c r="B5" s="173"/>
      <c r="C5" s="174"/>
      <c r="D5" s="175"/>
      <c r="E5" s="176"/>
      <c r="F5" s="174"/>
      <c r="G5" s="175"/>
      <c r="H5" s="165"/>
      <c r="I5" s="174"/>
      <c r="J5" s="175"/>
      <c r="K5" s="165"/>
      <c r="L5" s="174"/>
      <c r="M5" s="175"/>
      <c r="N5" s="165"/>
      <c r="O5" s="174"/>
      <c r="P5" s="175"/>
      <c r="Q5" s="165"/>
    </row>
    <row r="6" spans="1:17">
      <c r="A6" s="177" t="s">
        <v>5</v>
      </c>
      <c r="B6" s="173"/>
      <c r="C6" s="178">
        <v>1</v>
      </c>
      <c r="D6" s="179">
        <f>C6</f>
        <v>1</v>
      </c>
      <c r="E6" s="179"/>
      <c r="F6" s="178">
        <v>1</v>
      </c>
      <c r="G6" s="179">
        <f>F6</f>
        <v>1</v>
      </c>
      <c r="H6" s="165"/>
      <c r="I6" s="178">
        <v>1</v>
      </c>
      <c r="J6" s="179">
        <f>I6</f>
        <v>1</v>
      </c>
      <c r="K6" s="165"/>
      <c r="L6" s="178">
        <v>1</v>
      </c>
      <c r="M6" s="179">
        <f>L6</f>
        <v>1</v>
      </c>
      <c r="N6" s="165"/>
      <c r="O6" s="178">
        <v>1</v>
      </c>
      <c r="P6" s="179">
        <f>O6</f>
        <v>1</v>
      </c>
      <c r="Q6" s="165"/>
    </row>
    <row r="7" spans="1:17">
      <c r="A7" s="177"/>
      <c r="B7" s="173"/>
      <c r="C7" s="180"/>
      <c r="D7" s="181">
        <f>SUM(D6:D6)</f>
        <v>1</v>
      </c>
      <c r="E7" s="173"/>
      <c r="F7" s="180"/>
      <c r="G7" s="181">
        <f>SUM(G6:G6)</f>
        <v>1</v>
      </c>
      <c r="H7" s="165"/>
      <c r="I7" s="180"/>
      <c r="J7" s="181">
        <f>SUM(J6:J6)</f>
        <v>1</v>
      </c>
      <c r="K7" s="165"/>
      <c r="L7" s="180"/>
      <c r="M7" s="181">
        <f>SUM(M6:M6)</f>
        <v>1</v>
      </c>
      <c r="N7" s="165"/>
      <c r="O7" s="180"/>
      <c r="P7" s="181">
        <f>SUM(P6:P6)</f>
        <v>1</v>
      </c>
      <c r="Q7" s="165"/>
    </row>
    <row r="8" spans="1:17">
      <c r="A8" s="172" t="s">
        <v>6</v>
      </c>
      <c r="B8" s="173"/>
      <c r="C8" s="180"/>
      <c r="D8" s="173"/>
      <c r="E8" s="173"/>
      <c r="F8" s="180"/>
      <c r="G8" s="173"/>
      <c r="H8" s="165"/>
      <c r="I8" s="180"/>
      <c r="J8" s="173"/>
      <c r="K8" s="165"/>
      <c r="L8" s="180"/>
      <c r="M8" s="173"/>
      <c r="N8" s="165"/>
      <c r="O8" s="180"/>
      <c r="P8" s="173"/>
      <c r="Q8" s="165"/>
    </row>
    <row r="9" spans="1:17">
      <c r="A9" s="177" t="s">
        <v>7</v>
      </c>
      <c r="B9" s="173"/>
      <c r="C9" s="182">
        <f>'[1]Toelichting Vakantie-feestdagen'!B1</f>
        <v>3.0973451327433628E-2</v>
      </c>
      <c r="D9" s="173">
        <f>C9*D7</f>
        <v>3.0973451327433628E-2</v>
      </c>
      <c r="E9" s="173"/>
      <c r="F9" s="182">
        <v>0</v>
      </c>
      <c r="G9" s="173">
        <f>F9*G7</f>
        <v>0</v>
      </c>
      <c r="H9" s="165"/>
      <c r="I9" s="182">
        <v>0</v>
      </c>
      <c r="J9" s="173">
        <f>I9*J7</f>
        <v>0</v>
      </c>
      <c r="K9" s="165"/>
      <c r="L9" s="182">
        <v>0</v>
      </c>
      <c r="M9" s="173">
        <f>L9*M7</f>
        <v>0</v>
      </c>
      <c r="N9" s="165"/>
      <c r="O9" s="182">
        <v>0</v>
      </c>
      <c r="P9" s="173">
        <f>O9*P7</f>
        <v>0</v>
      </c>
      <c r="Q9" s="165"/>
    </row>
    <row r="10" spans="1:17">
      <c r="A10" s="177" t="s">
        <v>43</v>
      </c>
      <c r="B10" s="173"/>
      <c r="C10" s="182">
        <f>'[1]Toelichting Vakantie-feestdagen'!B2</f>
        <v>0.12389380530973451</v>
      </c>
      <c r="D10" s="173">
        <f>C10*D7</f>
        <v>0.12389380530973451</v>
      </c>
      <c r="E10" s="181"/>
      <c r="F10" s="182">
        <f>C10</f>
        <v>0.12389380530973451</v>
      </c>
      <c r="G10" s="173">
        <f>F10*G7</f>
        <v>0.12389380530973451</v>
      </c>
      <c r="H10" s="165"/>
      <c r="I10" s="182">
        <v>0</v>
      </c>
      <c r="J10" s="173">
        <f>I10*J7</f>
        <v>0</v>
      </c>
      <c r="K10" s="165"/>
      <c r="L10" s="182">
        <v>0</v>
      </c>
      <c r="M10" s="173">
        <f>L10*M7</f>
        <v>0</v>
      </c>
      <c r="N10" s="165"/>
      <c r="O10" s="182">
        <v>0</v>
      </c>
      <c r="P10" s="173">
        <f>O10*P7</f>
        <v>0</v>
      </c>
      <c r="Q10" s="165"/>
    </row>
    <row r="11" spans="1:17" ht="15" thickBot="1">
      <c r="A11" s="190" t="s">
        <v>44</v>
      </c>
      <c r="B11" s="173"/>
      <c r="C11" s="184">
        <v>6.0000000000000001E-3</v>
      </c>
      <c r="D11" s="173">
        <f>C11*D7</f>
        <v>6.0000000000000001E-3</v>
      </c>
      <c r="E11" s="181"/>
      <c r="F11" s="184">
        <v>0</v>
      </c>
      <c r="G11" s="173">
        <f>F11*G7</f>
        <v>0</v>
      </c>
      <c r="H11" s="165"/>
      <c r="I11" s="184">
        <v>0</v>
      </c>
      <c r="J11" s="173">
        <f>I11*J7</f>
        <v>0</v>
      </c>
      <c r="K11" s="165"/>
      <c r="L11" s="184">
        <v>0</v>
      </c>
      <c r="M11" s="173">
        <f>L11*M7</f>
        <v>0</v>
      </c>
      <c r="N11" s="165"/>
      <c r="O11" s="184">
        <v>0</v>
      </c>
      <c r="P11" s="173">
        <f>O11*P7</f>
        <v>0</v>
      </c>
      <c r="Q11" s="165"/>
    </row>
    <row r="12" spans="1:17" ht="15.6" thickTop="1" thickBot="1">
      <c r="A12" s="177"/>
      <c r="B12" s="173"/>
      <c r="C12" s="185">
        <f>SUM(C9:C11)</f>
        <v>0.16086725663716814</v>
      </c>
      <c r="D12" s="186">
        <f>D7*C12</f>
        <v>0.16086725663716814</v>
      </c>
      <c r="E12" s="181"/>
      <c r="F12" s="185">
        <f>SUM(F9:F11)</f>
        <v>0.12389380530973451</v>
      </c>
      <c r="G12" s="186">
        <f>G7*F12</f>
        <v>0.12389380530973451</v>
      </c>
      <c r="H12" s="165"/>
      <c r="I12" s="185">
        <f>SUM(I9:I11)</f>
        <v>0</v>
      </c>
      <c r="J12" s="186">
        <f>J7*I12</f>
        <v>0</v>
      </c>
      <c r="K12" s="165"/>
      <c r="L12" s="185">
        <f>SUM(L9:L11)</f>
        <v>0</v>
      </c>
      <c r="M12" s="186">
        <f>M7*L12</f>
        <v>0</v>
      </c>
      <c r="N12" s="165"/>
      <c r="O12" s="185">
        <f>SUM(O9:O11)</f>
        <v>0</v>
      </c>
      <c r="P12" s="186">
        <f>P7*O12</f>
        <v>0</v>
      </c>
      <c r="Q12" s="165"/>
    </row>
    <row r="13" spans="1:17" ht="15" thickTop="1">
      <c r="A13" s="177"/>
      <c r="B13" s="173"/>
      <c r="C13" s="187"/>
      <c r="D13" s="188">
        <f>D7+D12</f>
        <v>1.1608672566371681</v>
      </c>
      <c r="E13" s="181"/>
      <c r="F13" s="187"/>
      <c r="G13" s="188">
        <f>G7+G12</f>
        <v>1.1238938053097345</v>
      </c>
      <c r="H13" s="165"/>
      <c r="I13" s="187"/>
      <c r="J13" s="188">
        <f>J7+J12</f>
        <v>1</v>
      </c>
      <c r="K13" s="165"/>
      <c r="L13" s="187"/>
      <c r="M13" s="188">
        <f>M7+M12</f>
        <v>1</v>
      </c>
      <c r="N13" s="165"/>
      <c r="O13" s="187"/>
      <c r="P13" s="188">
        <f>P7+P12</f>
        <v>1</v>
      </c>
      <c r="Q13" s="165"/>
    </row>
    <row r="14" spans="1:17" ht="43.8" thickBot="1">
      <c r="A14" s="177" t="s">
        <v>142</v>
      </c>
      <c r="B14" s="173"/>
      <c r="C14" s="180">
        <v>0.17050000000000001</v>
      </c>
      <c r="D14" s="189">
        <f>D13*C14</f>
        <v>0.19792786725663716</v>
      </c>
      <c r="E14" s="181"/>
      <c r="F14" s="180">
        <v>0.08</v>
      </c>
      <c r="G14" s="189">
        <f>G13*F14</f>
        <v>8.9911504424778757E-2</v>
      </c>
      <c r="H14" s="165"/>
      <c r="I14" s="180">
        <v>0.08</v>
      </c>
      <c r="J14" s="189">
        <f>J13*I14</f>
        <v>0.08</v>
      </c>
      <c r="K14" s="165"/>
      <c r="L14" s="180">
        <v>0.08</v>
      </c>
      <c r="M14" s="189">
        <f>M13*L14</f>
        <v>0.08</v>
      </c>
      <c r="N14" s="165"/>
      <c r="O14" s="180">
        <v>0</v>
      </c>
      <c r="P14" s="189">
        <f>P13*O14</f>
        <v>0</v>
      </c>
      <c r="Q14" s="165"/>
    </row>
    <row r="15" spans="1:17" ht="15" thickTop="1">
      <c r="A15" s="176"/>
      <c r="B15" s="173"/>
      <c r="C15" s="181"/>
      <c r="D15" s="188">
        <f>SUM(D13:D14)</f>
        <v>1.3587951238938052</v>
      </c>
      <c r="E15" s="181"/>
      <c r="F15" s="181"/>
      <c r="G15" s="188">
        <f>SUM(G13:G14)</f>
        <v>1.2138053097345132</v>
      </c>
      <c r="H15" s="165"/>
      <c r="I15" s="181"/>
      <c r="J15" s="188">
        <f>SUM(J13:J14)</f>
        <v>1.08</v>
      </c>
      <c r="K15" s="165"/>
      <c r="L15" s="181"/>
      <c r="M15" s="188">
        <f>SUM(M13:M14)</f>
        <v>1.08</v>
      </c>
      <c r="N15" s="165"/>
      <c r="O15" s="181"/>
      <c r="P15" s="188">
        <f>SUM(P13:P14)</f>
        <v>1</v>
      </c>
      <c r="Q15" s="165"/>
    </row>
    <row r="16" spans="1:17">
      <c r="A16" s="27" t="s">
        <v>8</v>
      </c>
      <c r="B16" s="29"/>
      <c r="C16" s="29"/>
      <c r="D16" s="29"/>
      <c r="E16" s="29"/>
      <c r="F16" s="29"/>
      <c r="G16" s="29"/>
      <c r="I16" s="29"/>
      <c r="J16" s="29"/>
      <c r="L16" s="29"/>
      <c r="M16" s="29"/>
      <c r="O16" s="29"/>
      <c r="P16" s="29"/>
    </row>
    <row r="17" spans="1:16">
      <c r="A17" s="41" t="s">
        <v>37</v>
      </c>
      <c r="B17" s="29"/>
      <c r="C17" s="40">
        <v>0</v>
      </c>
      <c r="D17" s="29">
        <f>C17*D15</f>
        <v>0</v>
      </c>
      <c r="E17" s="29"/>
      <c r="F17" s="40">
        <v>0</v>
      </c>
      <c r="G17" s="29">
        <f>F17*G15</f>
        <v>0</v>
      </c>
      <c r="I17" s="40">
        <v>0</v>
      </c>
      <c r="J17" s="29">
        <f>I17*J15</f>
        <v>0</v>
      </c>
      <c r="L17" s="40">
        <v>0</v>
      </c>
      <c r="M17" s="29">
        <f>L17*M15</f>
        <v>0</v>
      </c>
      <c r="O17" s="40">
        <v>0</v>
      </c>
      <c r="P17" s="29">
        <f>O17*P15</f>
        <v>0</v>
      </c>
    </row>
    <row r="18" spans="1:16">
      <c r="A18" s="41" t="s">
        <v>9</v>
      </c>
      <c r="B18" s="29"/>
      <c r="C18" s="40">
        <v>0</v>
      </c>
      <c r="D18" s="29">
        <f>C18*D15</f>
        <v>0</v>
      </c>
      <c r="E18" s="29"/>
      <c r="F18" s="40">
        <v>0</v>
      </c>
      <c r="G18" s="29">
        <f>F18*G15</f>
        <v>0</v>
      </c>
      <c r="I18" s="40">
        <v>0</v>
      </c>
      <c r="J18" s="29">
        <f>I18*J15</f>
        <v>0</v>
      </c>
      <c r="L18" s="40">
        <v>0</v>
      </c>
      <c r="M18" s="29">
        <f>L18*M15</f>
        <v>0</v>
      </c>
      <c r="O18" s="40">
        <v>0</v>
      </c>
      <c r="P18" s="29">
        <f>O18*P15</f>
        <v>0</v>
      </c>
    </row>
    <row r="19" spans="1:16">
      <c r="A19" s="41" t="s">
        <v>10</v>
      </c>
      <c r="B19" s="29"/>
      <c r="C19" s="40">
        <v>0</v>
      </c>
      <c r="D19" s="29">
        <f>C19*D15</f>
        <v>0</v>
      </c>
      <c r="E19" s="29"/>
      <c r="F19" s="40">
        <v>0</v>
      </c>
      <c r="G19" s="29">
        <f>F19*G15</f>
        <v>0</v>
      </c>
      <c r="I19" s="40">
        <v>0</v>
      </c>
      <c r="J19" s="29">
        <f>I19*J15</f>
        <v>0</v>
      </c>
      <c r="L19" s="40">
        <v>0</v>
      </c>
      <c r="M19" s="29">
        <f>L19*M15</f>
        <v>0</v>
      </c>
      <c r="O19" s="40">
        <v>0</v>
      </c>
      <c r="P19" s="29">
        <f>O19*P15</f>
        <v>0</v>
      </c>
    </row>
    <row r="20" spans="1:16">
      <c r="A20" s="41" t="s">
        <v>11</v>
      </c>
      <c r="B20" s="29"/>
      <c r="C20" s="40">
        <v>0</v>
      </c>
      <c r="D20" s="29">
        <f>C20*D15</f>
        <v>0</v>
      </c>
      <c r="E20" s="29"/>
      <c r="F20" s="40">
        <v>0</v>
      </c>
      <c r="G20" s="29">
        <f>F20*G15</f>
        <v>0</v>
      </c>
      <c r="I20" s="40">
        <v>0</v>
      </c>
      <c r="J20" s="29">
        <f>I20*J15</f>
        <v>0</v>
      </c>
      <c r="L20" s="40">
        <v>0</v>
      </c>
      <c r="M20" s="29">
        <f>L20*M15</f>
        <v>0</v>
      </c>
      <c r="O20" s="40">
        <v>0</v>
      </c>
      <c r="P20" s="29">
        <f>O20*P15</f>
        <v>0</v>
      </c>
    </row>
    <row r="21" spans="1:16">
      <c r="A21" s="41" t="s">
        <v>38</v>
      </c>
      <c r="B21" s="29"/>
      <c r="C21" s="40">
        <v>0</v>
      </c>
      <c r="D21" s="29">
        <f>C21*D15</f>
        <v>0</v>
      </c>
      <c r="E21" s="38"/>
      <c r="F21" s="40">
        <v>0</v>
      </c>
      <c r="G21" s="29">
        <f>F21*G15</f>
        <v>0</v>
      </c>
      <c r="I21" s="40">
        <v>0</v>
      </c>
      <c r="J21" s="29">
        <f>I21*J15</f>
        <v>0</v>
      </c>
      <c r="L21" s="40">
        <v>0</v>
      </c>
      <c r="M21" s="29">
        <f>L21*M15</f>
        <v>0</v>
      </c>
      <c r="O21" s="40">
        <v>0</v>
      </c>
      <c r="P21" s="29">
        <f>O21*P15</f>
        <v>0</v>
      </c>
    </row>
    <row r="22" spans="1:16">
      <c r="A22" s="41" t="s">
        <v>12</v>
      </c>
      <c r="B22" s="29"/>
      <c r="C22" s="40">
        <v>0</v>
      </c>
      <c r="D22" s="29">
        <f>C22*D15</f>
        <v>0</v>
      </c>
      <c r="E22" s="38"/>
      <c r="F22" s="40">
        <v>0</v>
      </c>
      <c r="G22" s="29">
        <f>F22*G15</f>
        <v>0</v>
      </c>
      <c r="I22" s="40">
        <v>0</v>
      </c>
      <c r="J22" s="29">
        <f>I22*J15</f>
        <v>0</v>
      </c>
      <c r="L22" s="40">
        <v>0</v>
      </c>
      <c r="M22" s="29">
        <f>L22*M15</f>
        <v>0</v>
      </c>
      <c r="O22" s="40">
        <v>0</v>
      </c>
      <c r="P22" s="29">
        <f>O22*P15</f>
        <v>0</v>
      </c>
    </row>
    <row r="23" spans="1:16">
      <c r="A23" s="41" t="s">
        <v>39</v>
      </c>
      <c r="B23" s="29"/>
      <c r="C23" s="40">
        <v>0</v>
      </c>
      <c r="D23" s="29">
        <f>C23*D15</f>
        <v>0</v>
      </c>
      <c r="E23" s="29"/>
      <c r="F23" s="40">
        <v>0</v>
      </c>
      <c r="G23" s="29">
        <f>F23*G15</f>
        <v>0</v>
      </c>
      <c r="I23" s="40">
        <v>0</v>
      </c>
      <c r="J23" s="29">
        <f>I23*J15</f>
        <v>0</v>
      </c>
      <c r="L23" s="40">
        <v>0</v>
      </c>
      <c r="M23" s="29">
        <f>L23*M15</f>
        <v>0</v>
      </c>
      <c r="O23" s="40">
        <v>0</v>
      </c>
      <c r="P23" s="29">
        <f>O23*P15</f>
        <v>0</v>
      </c>
    </row>
    <row r="24" spans="1:16">
      <c r="A24" s="43" t="s">
        <v>13</v>
      </c>
      <c r="B24" s="29"/>
      <c r="C24" s="40">
        <v>0</v>
      </c>
      <c r="D24" s="29">
        <f>C24*D15</f>
        <v>0</v>
      </c>
      <c r="E24" s="38"/>
      <c r="F24" s="40">
        <v>0</v>
      </c>
      <c r="G24" s="29">
        <f>F24*G15</f>
        <v>0</v>
      </c>
      <c r="I24" s="40">
        <v>0</v>
      </c>
      <c r="J24" s="29">
        <f>I24*J15</f>
        <v>0</v>
      </c>
      <c r="L24" s="40">
        <v>0</v>
      </c>
      <c r="M24" s="29">
        <f>L24*M15</f>
        <v>0</v>
      </c>
      <c r="O24" s="40">
        <v>0</v>
      </c>
      <c r="P24" s="29">
        <f>O24*P15</f>
        <v>0</v>
      </c>
    </row>
    <row r="25" spans="1:16">
      <c r="A25" s="43" t="s">
        <v>13</v>
      </c>
      <c r="B25" s="29"/>
      <c r="C25" s="40">
        <v>0</v>
      </c>
      <c r="D25" s="29">
        <f>C25*D15</f>
        <v>0</v>
      </c>
      <c r="E25" s="38"/>
      <c r="F25" s="40">
        <v>0</v>
      </c>
      <c r="G25" s="29">
        <f>F25*G15</f>
        <v>0</v>
      </c>
      <c r="I25" s="40">
        <v>0</v>
      </c>
      <c r="J25" s="29">
        <f>I25*J15</f>
        <v>0</v>
      </c>
      <c r="L25" s="40">
        <v>0</v>
      </c>
      <c r="M25" s="29">
        <f>L25*M15</f>
        <v>0</v>
      </c>
      <c r="O25" s="40">
        <v>0</v>
      </c>
      <c r="P25" s="29">
        <f>O25*P15</f>
        <v>0</v>
      </c>
    </row>
    <row r="26" spans="1:16">
      <c r="A26" s="43" t="s">
        <v>13</v>
      </c>
      <c r="B26" s="29"/>
      <c r="C26" s="40">
        <v>0</v>
      </c>
      <c r="D26" s="29">
        <f>C26*D15</f>
        <v>0</v>
      </c>
      <c r="E26" s="38"/>
      <c r="F26" s="40">
        <v>0</v>
      </c>
      <c r="G26" s="29">
        <f>F26*G15</f>
        <v>0</v>
      </c>
      <c r="I26" s="40">
        <v>0</v>
      </c>
      <c r="J26" s="29">
        <f>I26*J15</f>
        <v>0</v>
      </c>
      <c r="L26" s="40">
        <v>0</v>
      </c>
      <c r="M26" s="29">
        <f>L26*M15</f>
        <v>0</v>
      </c>
      <c r="O26" s="40">
        <v>0</v>
      </c>
      <c r="P26" s="29">
        <f>O26*P15</f>
        <v>0</v>
      </c>
    </row>
    <row r="27" spans="1:16" ht="15" thickBot="1">
      <c r="A27" s="43" t="s">
        <v>13</v>
      </c>
      <c r="B27" s="29"/>
      <c r="C27" s="40">
        <v>0</v>
      </c>
      <c r="D27" s="84">
        <f>C27*D15</f>
        <v>0</v>
      </c>
      <c r="E27" s="38"/>
      <c r="F27" s="40">
        <v>0</v>
      </c>
      <c r="G27" s="84">
        <f>F27*G15</f>
        <v>0</v>
      </c>
      <c r="I27" s="40">
        <v>0</v>
      </c>
      <c r="J27" s="84">
        <f>I27*J15</f>
        <v>0</v>
      </c>
      <c r="L27" s="40">
        <v>0</v>
      </c>
      <c r="M27" s="84">
        <f>L27*M15</f>
        <v>0</v>
      </c>
      <c r="O27" s="40">
        <v>0</v>
      </c>
      <c r="P27" s="84">
        <f>O27*P15</f>
        <v>0</v>
      </c>
    </row>
    <row r="28" spans="1:16" ht="15" thickTop="1">
      <c r="A28" s="32"/>
      <c r="B28" s="38"/>
      <c r="C28" s="29">
        <f>SUM(C17:C27)</f>
        <v>0</v>
      </c>
      <c r="D28" s="85">
        <f>C28*D15</f>
        <v>0</v>
      </c>
      <c r="E28" s="38"/>
      <c r="F28" s="29">
        <f>SUM(F17:F27)</f>
        <v>0</v>
      </c>
      <c r="G28" s="85">
        <f>F28*G15</f>
        <v>0</v>
      </c>
      <c r="I28" s="29">
        <f>SUM(I17:I27)</f>
        <v>0</v>
      </c>
      <c r="J28" s="85">
        <f>I28*J15</f>
        <v>0</v>
      </c>
      <c r="L28" s="29">
        <f>SUM(L17:L27)</f>
        <v>0</v>
      </c>
      <c r="M28" s="85">
        <f>L28*M15</f>
        <v>0</v>
      </c>
      <c r="O28" s="29">
        <f>SUM(O17:O27)</f>
        <v>0</v>
      </c>
      <c r="P28" s="85">
        <f>O28*P15</f>
        <v>0</v>
      </c>
    </row>
    <row r="29" spans="1:16">
      <c r="A29" s="32"/>
      <c r="B29" s="29"/>
      <c r="C29" s="29"/>
      <c r="D29" s="37">
        <f>D15+D28</f>
        <v>1.3587951238938052</v>
      </c>
      <c r="E29" s="38"/>
      <c r="F29" s="29"/>
      <c r="G29" s="37">
        <f>G15+G28</f>
        <v>1.2138053097345132</v>
      </c>
      <c r="I29" s="29"/>
      <c r="J29" s="37">
        <f>J15+J28</f>
        <v>1.08</v>
      </c>
      <c r="L29" s="29"/>
      <c r="M29" s="37">
        <f>M15+M28</f>
        <v>1.08</v>
      </c>
      <c r="O29" s="29"/>
      <c r="P29" s="37">
        <f>P15+P28</f>
        <v>1</v>
      </c>
    </row>
    <row r="30" spans="1:16">
      <c r="A30" s="27" t="s">
        <v>14</v>
      </c>
      <c r="B30" s="29"/>
      <c r="C30" s="29"/>
      <c r="D30" s="38"/>
      <c r="E30" s="38"/>
      <c r="F30" s="29"/>
      <c r="G30" s="38"/>
      <c r="I30" s="29"/>
      <c r="J30" s="38"/>
      <c r="L30" s="29"/>
      <c r="M30" s="38"/>
      <c r="O30" s="29"/>
      <c r="P30" s="38"/>
    </row>
    <row r="31" spans="1:16">
      <c r="A31" s="43" t="s">
        <v>13</v>
      </c>
      <c r="B31" s="29"/>
      <c r="C31" s="40">
        <v>0</v>
      </c>
      <c r="D31" s="29">
        <f>C31*D29</f>
        <v>0</v>
      </c>
      <c r="E31" s="29"/>
      <c r="F31" s="40">
        <v>0</v>
      </c>
      <c r="G31" s="29">
        <f>F31*G29</f>
        <v>0</v>
      </c>
      <c r="I31" s="40">
        <v>0</v>
      </c>
      <c r="J31" s="29">
        <f>I31*J29</f>
        <v>0</v>
      </c>
      <c r="L31" s="40">
        <v>0</v>
      </c>
      <c r="M31" s="29">
        <f>L31*M29</f>
        <v>0</v>
      </c>
      <c r="O31" s="40">
        <v>0</v>
      </c>
      <c r="P31" s="29">
        <f>O31*P29</f>
        <v>0</v>
      </c>
    </row>
    <row r="32" spans="1:16">
      <c r="A32" s="43" t="s">
        <v>13</v>
      </c>
      <c r="B32" s="29"/>
      <c r="C32" s="40">
        <v>0</v>
      </c>
      <c r="D32" s="29">
        <f>C32*D29</f>
        <v>0</v>
      </c>
      <c r="E32" s="29"/>
      <c r="F32" s="40">
        <v>0</v>
      </c>
      <c r="G32" s="29">
        <f>F32*G29</f>
        <v>0</v>
      </c>
      <c r="I32" s="40">
        <v>0</v>
      </c>
      <c r="J32" s="29">
        <f>I32*J29</f>
        <v>0</v>
      </c>
      <c r="L32" s="40">
        <v>0</v>
      </c>
      <c r="M32" s="29">
        <f>L32*M29</f>
        <v>0</v>
      </c>
      <c r="O32" s="40">
        <v>0</v>
      </c>
      <c r="P32" s="29">
        <f>O32*P29</f>
        <v>0</v>
      </c>
    </row>
    <row r="33" spans="1:16">
      <c r="A33" s="43" t="s">
        <v>13</v>
      </c>
      <c r="B33" s="29"/>
      <c r="C33" s="40">
        <v>0</v>
      </c>
      <c r="D33" s="29">
        <f>C33*D29</f>
        <v>0</v>
      </c>
      <c r="E33" s="29"/>
      <c r="F33" s="40">
        <v>0</v>
      </c>
      <c r="G33" s="29">
        <f>F33*G29</f>
        <v>0</v>
      </c>
      <c r="I33" s="40">
        <v>0</v>
      </c>
      <c r="J33" s="29">
        <f>I33*J29</f>
        <v>0</v>
      </c>
      <c r="L33" s="40">
        <v>0</v>
      </c>
      <c r="M33" s="29">
        <f>L33*M29</f>
        <v>0</v>
      </c>
      <c r="O33" s="40">
        <v>0</v>
      </c>
      <c r="P33" s="29">
        <f>O33*P29</f>
        <v>0</v>
      </c>
    </row>
    <row r="34" spans="1:16" ht="15" thickBot="1">
      <c r="A34" s="43" t="s">
        <v>13</v>
      </c>
      <c r="B34" s="29"/>
      <c r="C34" s="48">
        <v>0</v>
      </c>
      <c r="D34" s="29">
        <f>C34*D29</f>
        <v>0</v>
      </c>
      <c r="E34" s="29"/>
      <c r="F34" s="48">
        <v>0</v>
      </c>
      <c r="G34" s="29">
        <f>F34*G29</f>
        <v>0</v>
      </c>
      <c r="I34" s="48">
        <v>0</v>
      </c>
      <c r="J34" s="29">
        <f>I34*J29</f>
        <v>0</v>
      </c>
      <c r="L34" s="48">
        <v>0</v>
      </c>
      <c r="M34" s="29">
        <f>L34*M29</f>
        <v>0</v>
      </c>
      <c r="O34" s="48">
        <v>0</v>
      </c>
      <c r="P34" s="29">
        <f>O34*P29</f>
        <v>0</v>
      </c>
    </row>
    <row r="35" spans="1:16" ht="15.6" thickTop="1" thickBot="1">
      <c r="A35" s="32"/>
      <c r="B35" s="29"/>
      <c r="C35" s="38">
        <f>SUM(C31:C34)</f>
        <v>0</v>
      </c>
      <c r="D35" s="46">
        <f>D29*C35</f>
        <v>0</v>
      </c>
      <c r="E35" s="29"/>
      <c r="F35" s="38">
        <f>SUM(F31:F34)</f>
        <v>0</v>
      </c>
      <c r="G35" s="46">
        <f>G29*F35</f>
        <v>0</v>
      </c>
      <c r="I35" s="38">
        <f>SUM(I31:I34)</f>
        <v>0</v>
      </c>
      <c r="J35" s="46">
        <f>J29*I35</f>
        <v>0</v>
      </c>
      <c r="L35" s="38">
        <f>SUM(L31:L34)</f>
        <v>0</v>
      </c>
      <c r="M35" s="46">
        <f>M29*L35</f>
        <v>0</v>
      </c>
      <c r="O35" s="38">
        <f>SUM(O31:O34)</f>
        <v>0</v>
      </c>
      <c r="P35" s="46">
        <f>P29*O35</f>
        <v>0</v>
      </c>
    </row>
    <row r="36" spans="1:16" ht="15" thickTop="1">
      <c r="A36" s="49" t="s">
        <v>236</v>
      </c>
      <c r="B36" s="50"/>
      <c r="C36" s="50"/>
      <c r="D36" s="51">
        <f>D29+D35</f>
        <v>1.3587951238938052</v>
      </c>
      <c r="E36" s="50"/>
      <c r="F36" s="50"/>
      <c r="G36" s="51">
        <f>G29+G35</f>
        <v>1.2138053097345132</v>
      </c>
      <c r="I36" s="50"/>
      <c r="J36" s="51">
        <f>J29+J35</f>
        <v>1.08</v>
      </c>
      <c r="L36" s="50"/>
      <c r="M36" s="51">
        <f>M29+M35</f>
        <v>1.08</v>
      </c>
      <c r="O36" s="50"/>
      <c r="P36" s="51">
        <f>P29+P35</f>
        <v>1</v>
      </c>
    </row>
    <row r="37" spans="1:16">
      <c r="A37" s="52"/>
    </row>
    <row r="38" spans="1:16">
      <c r="A38" s="53" t="s">
        <v>15</v>
      </c>
    </row>
    <row r="39" spans="1:16" ht="35.4" customHeight="1">
      <c r="A39" s="136" t="s">
        <v>48</v>
      </c>
      <c r="B39" s="137"/>
      <c r="C39" s="137"/>
      <c r="D39" s="137"/>
      <c r="E39" s="137"/>
      <c r="F39" s="138"/>
      <c r="G39" s="135"/>
      <c r="H39" s="135"/>
      <c r="I39" s="135"/>
      <c r="J39" s="135"/>
      <c r="K39" s="135"/>
    </row>
    <row r="40" spans="1:16" ht="46.05" customHeight="1">
      <c r="A40" s="136" t="s">
        <v>241</v>
      </c>
      <c r="B40" s="135"/>
      <c r="C40" s="135"/>
      <c r="D40" s="135"/>
      <c r="E40" s="135"/>
      <c r="F40" s="135"/>
      <c r="G40" s="135"/>
      <c r="H40" s="135"/>
      <c r="I40" s="135"/>
      <c r="J40" s="135"/>
    </row>
    <row r="41" spans="1:16" ht="20.55" customHeight="1">
      <c r="A41" s="134" t="s">
        <v>150</v>
      </c>
      <c r="B41" s="135"/>
      <c r="C41" s="135"/>
      <c r="D41" s="135"/>
      <c r="E41" s="135"/>
      <c r="F41" s="135"/>
      <c r="G41" s="135"/>
      <c r="H41" s="135"/>
      <c r="I41" s="135"/>
      <c r="J41" s="135"/>
    </row>
  </sheetData>
  <sheetProtection algorithmName="SHA-512" hashValue="NSxZ4zl0C2pl2vaY+uDUVc37ie37LZEjbetbpKsx9hsDCE+qeP8c3ySfyjbJZqmQTm3LB4N9SNQfyvNkRBGxGQ==" saltValue="u7yyej6aDnHHZdIkfA52sA==" spinCount="100000" sheet="1" objects="1" scenarios="1"/>
  <mergeCells count="9">
    <mergeCell ref="A40:J40"/>
    <mergeCell ref="A41:J41"/>
    <mergeCell ref="A39:K39"/>
    <mergeCell ref="O3:P4"/>
    <mergeCell ref="B1:J1"/>
    <mergeCell ref="C3:D4"/>
    <mergeCell ref="F3:G4"/>
    <mergeCell ref="I3:J4"/>
    <mergeCell ref="L3:M4"/>
  </mergeCells>
  <conditionalFormatting sqref="C9:C11 F9:F11 I9:I11 L9:L11 O9:O11">
    <cfRule type="cellIs" dxfId="12" priority="1" operator="greaterThan">
      <formula>0</formula>
    </cfRule>
  </conditionalFormatting>
  <conditionalFormatting sqref="C17:C27 F17:F27 I17:I27 L17:L27 O17:O27">
    <cfRule type="cellIs" dxfId="11" priority="6" operator="greaterThan">
      <formula>0</formula>
    </cfRule>
  </conditionalFormatting>
  <conditionalFormatting sqref="C31:C34">
    <cfRule type="cellIs" dxfId="10" priority="7" operator="greaterThan">
      <formula>0</formula>
    </cfRule>
  </conditionalFormatting>
  <conditionalFormatting sqref="F31:F34">
    <cfRule type="cellIs" dxfId="9" priority="5" operator="greaterThan">
      <formula>0</formula>
    </cfRule>
  </conditionalFormatting>
  <conditionalFormatting sqref="I31:I34">
    <cfRule type="cellIs" dxfId="8" priority="4" operator="greaterThan">
      <formula>0</formula>
    </cfRule>
  </conditionalFormatting>
  <conditionalFormatting sqref="L31:L34">
    <cfRule type="cellIs" dxfId="7" priority="3" operator="greaterThan">
      <formula>0</formula>
    </cfRule>
  </conditionalFormatting>
  <conditionalFormatting sqref="O31:O34">
    <cfRule type="cellIs" dxfId="6" priority="2" operator="greaterThan">
      <formula>0</formula>
    </cfRule>
  </conditionalFormatting>
  <dataValidations count="1">
    <dataValidation type="decimal" operator="lessThanOrEqual" allowBlank="1" showInputMessage="1" showErrorMessage="1" errorTitle="Transitievergoeding maximaal 2,5" error="Maximale transitievergoeding 2,5%" sqref="B22 E22 H22 K22" xr:uid="{7D013346-6D89-4A0B-AA8C-FDF38D6C724E}">
      <formula1>0.025</formula1>
    </dataValidation>
  </dataValidations>
  <pageMargins left="0.21562500000000001" right="0.70866141732283472" top="1.1172916666666666" bottom="0.74803149606299213" header="0.31496062992125984" footer="0.31496062992125984"/>
  <pageSetup paperSize="9" scale="58"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914D-C5E2-425D-B81C-DA2F38E98661}">
  <sheetPr codeName="Blad5">
    <tabColor theme="2"/>
    <pageSetUpPr fitToPage="1"/>
  </sheetPr>
  <dimension ref="A1:P41"/>
  <sheetViews>
    <sheetView showGridLines="0" view="pageLayout" topLeftCell="A7" zoomScaleNormal="100" workbookViewId="0">
      <selection activeCell="I9" sqref="I9"/>
    </sheetView>
  </sheetViews>
  <sheetFormatPr defaultColWidth="9.59765625" defaultRowHeight="14.4"/>
  <cols>
    <col min="1" max="1" width="43.19921875" style="23" customWidth="1"/>
    <col min="2" max="2" width="4.09765625" style="23" customWidth="1"/>
    <col min="3" max="3" width="9.59765625" style="23"/>
    <col min="4" max="4" width="11.296875" style="23" customWidth="1"/>
    <col min="5" max="5" width="8.296875" style="23" customWidth="1"/>
    <col min="6" max="6" width="9.59765625" style="23"/>
    <col min="7" max="7" width="11.296875" style="23" customWidth="1"/>
    <col min="8" max="8" width="5.3984375" style="23" customWidth="1"/>
    <col min="9" max="9" width="9.59765625" style="23"/>
    <col min="10" max="10" width="11.296875" style="23" customWidth="1"/>
    <col min="11" max="11" width="4.296875" style="23" customWidth="1"/>
    <col min="12" max="12" width="9.59765625" style="23"/>
    <col min="13" max="13" width="11.296875" style="23" customWidth="1"/>
    <col min="14" max="15" width="9.59765625" style="23"/>
    <col min="16" max="16" width="11.296875" style="23" customWidth="1"/>
    <col min="17" max="16384" width="9.59765625" style="23"/>
  </cols>
  <sheetData>
    <row r="1" spans="1:16" s="18" customFormat="1">
      <c r="A1" s="17" t="s">
        <v>3</v>
      </c>
      <c r="B1" s="139" t="str">
        <f>'Omrekenfactoren 2027'!B1</f>
        <v>SVP invullen</v>
      </c>
      <c r="C1" s="140"/>
      <c r="D1" s="140"/>
      <c r="E1" s="140"/>
      <c r="F1" s="141"/>
      <c r="G1" s="141"/>
      <c r="H1" s="141"/>
      <c r="I1" s="141"/>
      <c r="J1" s="142"/>
    </row>
    <row r="2" spans="1:16">
      <c r="A2" s="19"/>
      <c r="B2" s="21"/>
      <c r="C2" s="22"/>
      <c r="D2" s="22"/>
      <c r="E2" s="20"/>
      <c r="F2" s="22"/>
      <c r="G2" s="22"/>
      <c r="I2" s="22"/>
      <c r="J2" s="22"/>
      <c r="L2" s="22"/>
      <c r="M2" s="22"/>
      <c r="O2" s="22"/>
      <c r="P2" s="22"/>
    </row>
    <row r="3" spans="1:16" ht="13.2" customHeight="1">
      <c r="A3" s="165"/>
      <c r="B3" s="166"/>
      <c r="C3" s="167" t="s">
        <v>218</v>
      </c>
      <c r="D3" s="168"/>
      <c r="E3" s="165"/>
      <c r="F3" s="167" t="s">
        <v>45</v>
      </c>
      <c r="G3" s="168"/>
      <c r="H3" s="165"/>
      <c r="I3" s="167" t="s">
        <v>46</v>
      </c>
      <c r="J3" s="168"/>
      <c r="K3" s="165"/>
      <c r="L3" s="167" t="s">
        <v>246</v>
      </c>
      <c r="M3" s="168"/>
      <c r="N3" s="165"/>
      <c r="O3" s="167" t="s">
        <v>247</v>
      </c>
      <c r="P3" s="168"/>
    </row>
    <row r="4" spans="1:16" ht="59.4" customHeight="1">
      <c r="A4" s="165"/>
      <c r="B4" s="166"/>
      <c r="C4" s="169"/>
      <c r="D4" s="170"/>
      <c r="E4" s="171"/>
      <c r="F4" s="169"/>
      <c r="G4" s="170"/>
      <c r="H4" s="165"/>
      <c r="I4" s="169"/>
      <c r="J4" s="170"/>
      <c r="K4" s="165"/>
      <c r="L4" s="169"/>
      <c r="M4" s="170"/>
      <c r="N4" s="165"/>
      <c r="O4" s="169"/>
      <c r="P4" s="170"/>
    </row>
    <row r="5" spans="1:16">
      <c r="A5" s="172" t="s">
        <v>4</v>
      </c>
      <c r="B5" s="173"/>
      <c r="C5" s="174"/>
      <c r="D5" s="175"/>
      <c r="E5" s="176"/>
      <c r="F5" s="174"/>
      <c r="G5" s="175"/>
      <c r="H5" s="165"/>
      <c r="I5" s="174"/>
      <c r="J5" s="175"/>
      <c r="K5" s="165"/>
      <c r="L5" s="174"/>
      <c r="M5" s="175"/>
      <c r="N5" s="165"/>
      <c r="O5" s="174"/>
      <c r="P5" s="175"/>
    </row>
    <row r="6" spans="1:16">
      <c r="A6" s="177" t="s">
        <v>5</v>
      </c>
      <c r="B6" s="173"/>
      <c r="C6" s="178">
        <v>1</v>
      </c>
      <c r="D6" s="179">
        <f>C6</f>
        <v>1</v>
      </c>
      <c r="E6" s="179"/>
      <c r="F6" s="178">
        <v>1</v>
      </c>
      <c r="G6" s="179">
        <f>F6</f>
        <v>1</v>
      </c>
      <c r="H6" s="165"/>
      <c r="I6" s="178">
        <v>1</v>
      </c>
      <c r="J6" s="179">
        <f>I6</f>
        <v>1</v>
      </c>
      <c r="K6" s="165"/>
      <c r="L6" s="178">
        <v>1</v>
      </c>
      <c r="M6" s="179">
        <f>L6</f>
        <v>1</v>
      </c>
      <c r="N6" s="165"/>
      <c r="O6" s="178">
        <v>1</v>
      </c>
      <c r="P6" s="179">
        <f>O6</f>
        <v>1</v>
      </c>
    </row>
    <row r="7" spans="1:16">
      <c r="A7" s="177"/>
      <c r="B7" s="173"/>
      <c r="C7" s="180"/>
      <c r="D7" s="181">
        <f>SUM(D6:D6)</f>
        <v>1</v>
      </c>
      <c r="E7" s="173"/>
      <c r="F7" s="180"/>
      <c r="G7" s="181">
        <f>SUM(G6:G6)</f>
        <v>1</v>
      </c>
      <c r="H7" s="165"/>
      <c r="I7" s="180"/>
      <c r="J7" s="181">
        <f>SUM(J6:J6)</f>
        <v>1</v>
      </c>
      <c r="K7" s="165"/>
      <c r="L7" s="180"/>
      <c r="M7" s="181">
        <f>SUM(M6:M6)</f>
        <v>1</v>
      </c>
      <c r="N7" s="165"/>
      <c r="O7" s="180"/>
      <c r="P7" s="181">
        <f>SUM(P6:P6)</f>
        <v>1</v>
      </c>
    </row>
    <row r="8" spans="1:16">
      <c r="A8" s="172" t="s">
        <v>47</v>
      </c>
      <c r="B8" s="173"/>
      <c r="C8" s="180"/>
      <c r="D8" s="173"/>
      <c r="E8" s="173"/>
      <c r="F8" s="180"/>
      <c r="G8" s="173"/>
      <c r="H8" s="165"/>
      <c r="I8" s="180"/>
      <c r="J8" s="173"/>
      <c r="K8" s="165"/>
      <c r="L8" s="180"/>
      <c r="M8" s="173"/>
      <c r="N8" s="165"/>
      <c r="O8" s="180"/>
      <c r="P8" s="173"/>
    </row>
    <row r="9" spans="1:16">
      <c r="A9" s="177" t="s">
        <v>7</v>
      </c>
      <c r="B9" s="173"/>
      <c r="C9" s="182">
        <f>'[1]Toelichting Vakantie-feestdagen'!B1</f>
        <v>3.0973451327433628E-2</v>
      </c>
      <c r="D9" s="173">
        <f>C9*D7</f>
        <v>3.0973451327433628E-2</v>
      </c>
      <c r="E9" s="173"/>
      <c r="F9" s="182">
        <v>0</v>
      </c>
      <c r="G9" s="173">
        <f>F9*G7</f>
        <v>0</v>
      </c>
      <c r="H9" s="165"/>
      <c r="I9" s="182">
        <v>0</v>
      </c>
      <c r="J9" s="173">
        <f>I9*J7</f>
        <v>0</v>
      </c>
      <c r="K9" s="165"/>
      <c r="L9" s="182">
        <v>0</v>
      </c>
      <c r="M9" s="173">
        <f>L9*M7</f>
        <v>0</v>
      </c>
      <c r="N9" s="165"/>
      <c r="O9" s="182">
        <v>0</v>
      </c>
      <c r="P9" s="173">
        <f>O9*P7</f>
        <v>0</v>
      </c>
    </row>
    <row r="10" spans="1:16">
      <c r="A10" s="177" t="s">
        <v>43</v>
      </c>
      <c r="B10" s="173"/>
      <c r="C10" s="182">
        <f>'[1]Toelichting Vakantie-feestdagen'!B2</f>
        <v>0.12389380530973451</v>
      </c>
      <c r="D10" s="173">
        <f>C10*D7</f>
        <v>0.12389380530973451</v>
      </c>
      <c r="E10" s="181"/>
      <c r="F10" s="182">
        <f>C10</f>
        <v>0.12389380530973451</v>
      </c>
      <c r="G10" s="173">
        <f>F10*G7</f>
        <v>0.12389380530973451</v>
      </c>
      <c r="H10" s="165"/>
      <c r="I10" s="182">
        <v>0</v>
      </c>
      <c r="J10" s="173">
        <f>I10*J7</f>
        <v>0</v>
      </c>
      <c r="K10" s="165"/>
      <c r="L10" s="182">
        <v>0</v>
      </c>
      <c r="M10" s="173">
        <f>L10*M7</f>
        <v>0</v>
      </c>
      <c r="N10" s="165"/>
      <c r="O10" s="182">
        <v>0</v>
      </c>
      <c r="P10" s="173">
        <f>O10*P7</f>
        <v>0</v>
      </c>
    </row>
    <row r="11" spans="1:16" ht="15" thickBot="1">
      <c r="A11" s="177" t="s">
        <v>44</v>
      </c>
      <c r="B11" s="173"/>
      <c r="C11" s="183">
        <v>6.0000000000000001E-3</v>
      </c>
      <c r="D11" s="173">
        <f>C11*D7</f>
        <v>6.0000000000000001E-3</v>
      </c>
      <c r="E11" s="181"/>
      <c r="F11" s="184">
        <v>0</v>
      </c>
      <c r="G11" s="173">
        <f>F11*G7</f>
        <v>0</v>
      </c>
      <c r="H11" s="165"/>
      <c r="I11" s="184">
        <v>0</v>
      </c>
      <c r="J11" s="173">
        <f>I11*J7</f>
        <v>0</v>
      </c>
      <c r="K11" s="165"/>
      <c r="L11" s="184">
        <v>0</v>
      </c>
      <c r="M11" s="173">
        <f>L11*M7</f>
        <v>0</v>
      </c>
      <c r="N11" s="165"/>
      <c r="O11" s="184">
        <v>0</v>
      </c>
      <c r="P11" s="173">
        <f>O11*P7</f>
        <v>0</v>
      </c>
    </row>
    <row r="12" spans="1:16" ht="15.6" thickTop="1" thickBot="1">
      <c r="A12" s="177"/>
      <c r="B12" s="173"/>
      <c r="C12" s="185">
        <f>SUM(C9:C11)</f>
        <v>0.16086725663716814</v>
      </c>
      <c r="D12" s="186">
        <f>D7*C12</f>
        <v>0.16086725663716814</v>
      </c>
      <c r="E12" s="181"/>
      <c r="F12" s="185">
        <f>SUM(F9:F11)</f>
        <v>0.12389380530973451</v>
      </c>
      <c r="G12" s="186">
        <f>G7*F12</f>
        <v>0.12389380530973451</v>
      </c>
      <c r="H12" s="165"/>
      <c r="I12" s="185">
        <f>SUM(I9:I11)</f>
        <v>0</v>
      </c>
      <c r="J12" s="186">
        <f>J7*I12</f>
        <v>0</v>
      </c>
      <c r="K12" s="165"/>
      <c r="L12" s="185">
        <f>SUM(L9:L11)</f>
        <v>0</v>
      </c>
      <c r="M12" s="186">
        <f>M7*L12</f>
        <v>0</v>
      </c>
      <c r="N12" s="165"/>
      <c r="O12" s="185">
        <f>SUM(O9:O11)</f>
        <v>0</v>
      </c>
      <c r="P12" s="186">
        <f>P7*O12</f>
        <v>0</v>
      </c>
    </row>
    <row r="13" spans="1:16" ht="15" thickTop="1">
      <c r="A13" s="177"/>
      <c r="B13" s="173"/>
      <c r="C13" s="187"/>
      <c r="D13" s="188">
        <f>D7+D12</f>
        <v>1.1608672566371681</v>
      </c>
      <c r="E13" s="181"/>
      <c r="F13" s="187"/>
      <c r="G13" s="188">
        <f>G7+G12</f>
        <v>1.1238938053097345</v>
      </c>
      <c r="H13" s="165"/>
      <c r="I13" s="187"/>
      <c r="J13" s="188">
        <f>J7+J12</f>
        <v>1</v>
      </c>
      <c r="K13" s="165"/>
      <c r="L13" s="187"/>
      <c r="M13" s="188">
        <f>M7+M12</f>
        <v>1</v>
      </c>
      <c r="N13" s="165"/>
      <c r="O13" s="187"/>
      <c r="P13" s="188">
        <f>P7+P12</f>
        <v>1</v>
      </c>
    </row>
    <row r="14" spans="1:16" ht="43.8" thickBot="1">
      <c r="A14" s="172" t="s">
        <v>143</v>
      </c>
      <c r="B14" s="173"/>
      <c r="C14" s="180">
        <v>0.17050000000000001</v>
      </c>
      <c r="D14" s="189">
        <f>D13*C14</f>
        <v>0.19792786725663716</v>
      </c>
      <c r="E14" s="181"/>
      <c r="F14" s="180">
        <v>0.08</v>
      </c>
      <c r="G14" s="189">
        <f>G13*F14</f>
        <v>8.9911504424778757E-2</v>
      </c>
      <c r="H14" s="165"/>
      <c r="I14" s="180">
        <v>0.08</v>
      </c>
      <c r="J14" s="189">
        <f>J13*I14</f>
        <v>0.08</v>
      </c>
      <c r="K14" s="165"/>
      <c r="L14" s="180">
        <v>0.08</v>
      </c>
      <c r="M14" s="189">
        <f>M13*L14</f>
        <v>0.08</v>
      </c>
      <c r="N14" s="165"/>
      <c r="O14" s="180">
        <v>0</v>
      </c>
      <c r="P14" s="189">
        <f>P13*O14</f>
        <v>0</v>
      </c>
    </row>
    <row r="15" spans="1:16" ht="15" thickTop="1">
      <c r="A15" s="176"/>
      <c r="B15" s="173"/>
      <c r="C15" s="181"/>
      <c r="D15" s="188">
        <f>SUM(D13:D14)</f>
        <v>1.3587951238938052</v>
      </c>
      <c r="E15" s="181"/>
      <c r="F15" s="181"/>
      <c r="G15" s="188">
        <f>SUM(G13:G14)</f>
        <v>1.2138053097345132</v>
      </c>
      <c r="H15" s="165"/>
      <c r="I15" s="181"/>
      <c r="J15" s="188">
        <f>SUM(J13:J14)</f>
        <v>1.08</v>
      </c>
      <c r="K15" s="165"/>
      <c r="L15" s="181"/>
      <c r="M15" s="188">
        <f>SUM(M13:M14)</f>
        <v>1.08</v>
      </c>
      <c r="N15" s="165"/>
      <c r="O15" s="181"/>
      <c r="P15" s="188">
        <f>SUM(P13:P14)</f>
        <v>1</v>
      </c>
    </row>
    <row r="16" spans="1:16">
      <c r="A16" s="27" t="s">
        <v>8</v>
      </c>
      <c r="B16" s="29"/>
      <c r="C16" s="29"/>
      <c r="D16" s="29"/>
      <c r="E16" s="29"/>
      <c r="F16" s="29"/>
      <c r="G16" s="29"/>
      <c r="I16" s="29"/>
      <c r="J16" s="29"/>
      <c r="L16" s="29"/>
      <c r="M16" s="29"/>
      <c r="O16" s="29"/>
      <c r="P16" s="29"/>
    </row>
    <row r="17" spans="1:16">
      <c r="A17" s="41" t="s">
        <v>37</v>
      </c>
      <c r="B17" s="29"/>
      <c r="C17" s="40">
        <v>0</v>
      </c>
      <c r="D17" s="29">
        <f>C17*D15</f>
        <v>0</v>
      </c>
      <c r="E17" s="29"/>
      <c r="F17" s="40">
        <v>0</v>
      </c>
      <c r="G17" s="29">
        <f>F17*G15</f>
        <v>0</v>
      </c>
      <c r="I17" s="40">
        <v>0</v>
      </c>
      <c r="J17" s="29">
        <f>I17*J15</f>
        <v>0</v>
      </c>
      <c r="L17" s="40">
        <v>0</v>
      </c>
      <c r="M17" s="29">
        <f>L17*M15</f>
        <v>0</v>
      </c>
      <c r="O17" s="40">
        <v>0</v>
      </c>
      <c r="P17" s="29">
        <f>O17*P15</f>
        <v>0</v>
      </c>
    </row>
    <row r="18" spans="1:16">
      <c r="A18" s="41" t="s">
        <v>9</v>
      </c>
      <c r="B18" s="29"/>
      <c r="C18" s="40">
        <v>0</v>
      </c>
      <c r="D18" s="29">
        <f>C18*D15</f>
        <v>0</v>
      </c>
      <c r="E18" s="29"/>
      <c r="F18" s="40">
        <v>0</v>
      </c>
      <c r="G18" s="29">
        <f>F18*G15</f>
        <v>0</v>
      </c>
      <c r="I18" s="40">
        <v>0</v>
      </c>
      <c r="J18" s="29">
        <f>I18*J15</f>
        <v>0</v>
      </c>
      <c r="L18" s="40">
        <v>0</v>
      </c>
      <c r="M18" s="29">
        <f>L18*M15</f>
        <v>0</v>
      </c>
      <c r="O18" s="40">
        <v>0</v>
      </c>
      <c r="P18" s="29">
        <f>O18*P15</f>
        <v>0</v>
      </c>
    </row>
    <row r="19" spans="1:16">
      <c r="A19" s="41" t="s">
        <v>10</v>
      </c>
      <c r="B19" s="29"/>
      <c r="C19" s="40">
        <v>0</v>
      </c>
      <c r="D19" s="29">
        <f>C19*D15</f>
        <v>0</v>
      </c>
      <c r="E19" s="29"/>
      <c r="F19" s="40">
        <v>0</v>
      </c>
      <c r="G19" s="29">
        <f>F19*G15</f>
        <v>0</v>
      </c>
      <c r="I19" s="40">
        <v>0</v>
      </c>
      <c r="J19" s="29">
        <f>I19*J15</f>
        <v>0</v>
      </c>
      <c r="L19" s="40">
        <v>0</v>
      </c>
      <c r="M19" s="29">
        <f>L19*M15</f>
        <v>0</v>
      </c>
      <c r="O19" s="40">
        <v>0</v>
      </c>
      <c r="P19" s="29">
        <f>O19*P15</f>
        <v>0</v>
      </c>
    </row>
    <row r="20" spans="1:16">
      <c r="A20" s="41" t="s">
        <v>11</v>
      </c>
      <c r="B20" s="29"/>
      <c r="C20" s="40">
        <v>0</v>
      </c>
      <c r="D20" s="29">
        <f>C20*D15</f>
        <v>0</v>
      </c>
      <c r="E20" s="29"/>
      <c r="F20" s="40">
        <v>0</v>
      </c>
      <c r="G20" s="29">
        <f>F20*G15</f>
        <v>0</v>
      </c>
      <c r="I20" s="40">
        <v>0</v>
      </c>
      <c r="J20" s="29">
        <f>I20*J15</f>
        <v>0</v>
      </c>
      <c r="L20" s="40">
        <v>0</v>
      </c>
      <c r="M20" s="29">
        <f>L20*M15</f>
        <v>0</v>
      </c>
      <c r="O20" s="40">
        <v>0</v>
      </c>
      <c r="P20" s="29">
        <f>O20*P15</f>
        <v>0</v>
      </c>
    </row>
    <row r="21" spans="1:16">
      <c r="A21" s="41" t="s">
        <v>38</v>
      </c>
      <c r="B21" s="29"/>
      <c r="C21" s="40">
        <v>0</v>
      </c>
      <c r="D21" s="29">
        <f>C21*D15</f>
        <v>0</v>
      </c>
      <c r="E21" s="38"/>
      <c r="F21" s="40">
        <v>0</v>
      </c>
      <c r="G21" s="29">
        <f>F21*G15</f>
        <v>0</v>
      </c>
      <c r="I21" s="40">
        <v>0</v>
      </c>
      <c r="J21" s="29">
        <f>I21*J15</f>
        <v>0</v>
      </c>
      <c r="L21" s="40">
        <v>0</v>
      </c>
      <c r="M21" s="29">
        <f>L21*M15</f>
        <v>0</v>
      </c>
      <c r="O21" s="40">
        <v>0</v>
      </c>
      <c r="P21" s="29">
        <f>O21*P15</f>
        <v>0</v>
      </c>
    </row>
    <row r="22" spans="1:16">
      <c r="A22" s="41" t="s">
        <v>12</v>
      </c>
      <c r="B22" s="29"/>
      <c r="C22" s="40">
        <v>0</v>
      </c>
      <c r="D22" s="29">
        <f>C22*D15</f>
        <v>0</v>
      </c>
      <c r="E22" s="38"/>
      <c r="F22" s="40">
        <v>0</v>
      </c>
      <c r="G22" s="29">
        <f>F22*G15</f>
        <v>0</v>
      </c>
      <c r="I22" s="40">
        <v>0</v>
      </c>
      <c r="J22" s="29">
        <f>I22*J15</f>
        <v>0</v>
      </c>
      <c r="L22" s="40">
        <v>0</v>
      </c>
      <c r="M22" s="29">
        <f>L22*M15</f>
        <v>0</v>
      </c>
      <c r="O22" s="40">
        <v>0</v>
      </c>
      <c r="P22" s="29">
        <f>O22*P15</f>
        <v>0</v>
      </c>
    </row>
    <row r="23" spans="1:16">
      <c r="A23" s="41" t="s">
        <v>39</v>
      </c>
      <c r="B23" s="29"/>
      <c r="C23" s="40">
        <v>0</v>
      </c>
      <c r="D23" s="29">
        <f>C23*D15</f>
        <v>0</v>
      </c>
      <c r="E23" s="29"/>
      <c r="F23" s="40">
        <v>0</v>
      </c>
      <c r="G23" s="29">
        <f>F23*G15</f>
        <v>0</v>
      </c>
      <c r="I23" s="40">
        <v>0</v>
      </c>
      <c r="J23" s="29">
        <f>I23*J15</f>
        <v>0</v>
      </c>
      <c r="L23" s="40">
        <v>0</v>
      </c>
      <c r="M23" s="29">
        <f>L23*M15</f>
        <v>0</v>
      </c>
      <c r="O23" s="40">
        <v>0</v>
      </c>
      <c r="P23" s="29">
        <f>O23*P15</f>
        <v>0</v>
      </c>
    </row>
    <row r="24" spans="1:16">
      <c r="A24" s="43" t="s">
        <v>13</v>
      </c>
      <c r="B24" s="29"/>
      <c r="C24" s="40">
        <v>0</v>
      </c>
      <c r="D24" s="29">
        <f>C24*D15</f>
        <v>0</v>
      </c>
      <c r="E24" s="38"/>
      <c r="F24" s="40">
        <v>0</v>
      </c>
      <c r="G24" s="29">
        <f>F24*G15</f>
        <v>0</v>
      </c>
      <c r="I24" s="40">
        <v>0</v>
      </c>
      <c r="J24" s="29">
        <f>I24*J15</f>
        <v>0</v>
      </c>
      <c r="L24" s="40">
        <v>0</v>
      </c>
      <c r="M24" s="29">
        <f>L24*M15</f>
        <v>0</v>
      </c>
      <c r="O24" s="40">
        <v>0</v>
      </c>
      <c r="P24" s="29">
        <f>O24*P15</f>
        <v>0</v>
      </c>
    </row>
    <row r="25" spans="1:16">
      <c r="A25" s="43" t="s">
        <v>13</v>
      </c>
      <c r="B25" s="29"/>
      <c r="C25" s="40">
        <v>0</v>
      </c>
      <c r="D25" s="29">
        <f>C25*D15</f>
        <v>0</v>
      </c>
      <c r="E25" s="38"/>
      <c r="F25" s="40">
        <v>0</v>
      </c>
      <c r="G25" s="29">
        <f>F25*G15</f>
        <v>0</v>
      </c>
      <c r="I25" s="40">
        <v>0</v>
      </c>
      <c r="J25" s="29">
        <f>I25*J15</f>
        <v>0</v>
      </c>
      <c r="L25" s="40">
        <v>0</v>
      </c>
      <c r="M25" s="29">
        <f>L25*M15</f>
        <v>0</v>
      </c>
      <c r="O25" s="40">
        <v>0</v>
      </c>
      <c r="P25" s="29">
        <f>O25*P15</f>
        <v>0</v>
      </c>
    </row>
    <row r="26" spans="1:16">
      <c r="A26" s="43" t="s">
        <v>13</v>
      </c>
      <c r="B26" s="29"/>
      <c r="C26" s="40">
        <v>0</v>
      </c>
      <c r="D26" s="29">
        <f>C26*D15</f>
        <v>0</v>
      </c>
      <c r="E26" s="38"/>
      <c r="F26" s="40">
        <v>0</v>
      </c>
      <c r="G26" s="29">
        <f>F26*G15</f>
        <v>0</v>
      </c>
      <c r="I26" s="40">
        <v>0</v>
      </c>
      <c r="J26" s="29">
        <f>I26*J15</f>
        <v>0</v>
      </c>
      <c r="L26" s="40">
        <v>0</v>
      </c>
      <c r="M26" s="29">
        <f>L26*M15</f>
        <v>0</v>
      </c>
      <c r="O26" s="40">
        <v>0</v>
      </c>
      <c r="P26" s="29">
        <f>O26*P15</f>
        <v>0</v>
      </c>
    </row>
    <row r="27" spans="1:16" ht="15" thickBot="1">
      <c r="A27" s="43" t="s">
        <v>13</v>
      </c>
      <c r="B27" s="29"/>
      <c r="C27" s="40">
        <v>0</v>
      </c>
      <c r="D27" s="84">
        <f>C27*D15</f>
        <v>0</v>
      </c>
      <c r="E27" s="38"/>
      <c r="F27" s="40">
        <v>0</v>
      </c>
      <c r="G27" s="84">
        <f>F27*G15</f>
        <v>0</v>
      </c>
      <c r="I27" s="40">
        <v>0</v>
      </c>
      <c r="J27" s="84">
        <f>I27*J15</f>
        <v>0</v>
      </c>
      <c r="L27" s="40">
        <v>0</v>
      </c>
      <c r="M27" s="84">
        <f>L27*M15</f>
        <v>0</v>
      </c>
      <c r="O27" s="40">
        <v>0</v>
      </c>
      <c r="P27" s="84">
        <f>O27*P15</f>
        <v>0</v>
      </c>
    </row>
    <row r="28" spans="1:16" ht="15" thickTop="1">
      <c r="A28" s="32"/>
      <c r="B28" s="38"/>
      <c r="C28" s="29">
        <f>SUM(C17:C27)</f>
        <v>0</v>
      </c>
      <c r="D28" s="85">
        <f>C28*D15</f>
        <v>0</v>
      </c>
      <c r="E28" s="38"/>
      <c r="F28" s="29">
        <f>SUM(F17:F27)</f>
        <v>0</v>
      </c>
      <c r="G28" s="85">
        <f>F28*G15</f>
        <v>0</v>
      </c>
      <c r="I28" s="29">
        <f>SUM(I17:I27)</f>
        <v>0</v>
      </c>
      <c r="J28" s="85">
        <f>I28*J15</f>
        <v>0</v>
      </c>
      <c r="L28" s="29">
        <f>SUM(L17:L27)</f>
        <v>0</v>
      </c>
      <c r="M28" s="85">
        <f>L28*M15</f>
        <v>0</v>
      </c>
      <c r="O28" s="29">
        <f>SUM(O17:O27)</f>
        <v>0</v>
      </c>
      <c r="P28" s="85">
        <f>O28*P15</f>
        <v>0</v>
      </c>
    </row>
    <row r="29" spans="1:16">
      <c r="A29" s="32"/>
      <c r="B29" s="29"/>
      <c r="C29" s="29"/>
      <c r="D29" s="37">
        <f>D15+D28</f>
        <v>1.3587951238938052</v>
      </c>
      <c r="E29" s="38"/>
      <c r="F29" s="29"/>
      <c r="G29" s="37">
        <f>G15+G28</f>
        <v>1.2138053097345132</v>
      </c>
      <c r="I29" s="29"/>
      <c r="J29" s="37">
        <f>J15+J28</f>
        <v>1.08</v>
      </c>
      <c r="L29" s="29"/>
      <c r="M29" s="37">
        <f>M15+M28</f>
        <v>1.08</v>
      </c>
      <c r="O29" s="29"/>
      <c r="P29" s="37">
        <f>P15+P28</f>
        <v>1</v>
      </c>
    </row>
    <row r="30" spans="1:16">
      <c r="A30" s="27" t="s">
        <v>14</v>
      </c>
      <c r="B30" s="29"/>
      <c r="C30" s="29"/>
      <c r="D30" s="38"/>
      <c r="E30" s="38"/>
      <c r="F30" s="29"/>
      <c r="G30" s="38"/>
      <c r="I30" s="29"/>
      <c r="J30" s="38"/>
      <c r="L30" s="29"/>
      <c r="M30" s="38"/>
      <c r="O30" s="29"/>
      <c r="P30" s="38"/>
    </row>
    <row r="31" spans="1:16">
      <c r="A31" s="43" t="s">
        <v>13</v>
      </c>
      <c r="B31" s="29"/>
      <c r="C31" s="40">
        <v>0</v>
      </c>
      <c r="D31" s="29">
        <f>C31*D29</f>
        <v>0</v>
      </c>
      <c r="E31" s="29"/>
      <c r="F31" s="40">
        <v>0</v>
      </c>
      <c r="G31" s="29">
        <f>F31*G29</f>
        <v>0</v>
      </c>
      <c r="I31" s="40">
        <v>0</v>
      </c>
      <c r="J31" s="29">
        <f>I31*J29</f>
        <v>0</v>
      </c>
      <c r="L31" s="40">
        <v>0</v>
      </c>
      <c r="M31" s="29">
        <f>L31*M29</f>
        <v>0</v>
      </c>
      <c r="O31" s="40">
        <v>0</v>
      </c>
      <c r="P31" s="29">
        <f>O31*P29</f>
        <v>0</v>
      </c>
    </row>
    <row r="32" spans="1:16">
      <c r="A32" s="43" t="s">
        <v>13</v>
      </c>
      <c r="B32" s="29"/>
      <c r="C32" s="40">
        <v>0</v>
      </c>
      <c r="D32" s="29">
        <f>C32*D29</f>
        <v>0</v>
      </c>
      <c r="E32" s="29"/>
      <c r="F32" s="40">
        <v>0</v>
      </c>
      <c r="G32" s="29">
        <f>F32*G29</f>
        <v>0</v>
      </c>
      <c r="I32" s="40">
        <v>0</v>
      </c>
      <c r="J32" s="29">
        <f>I32*J29</f>
        <v>0</v>
      </c>
      <c r="L32" s="40">
        <v>0</v>
      </c>
      <c r="M32" s="29">
        <f>L32*M29</f>
        <v>0</v>
      </c>
      <c r="O32" s="40">
        <v>0</v>
      </c>
      <c r="P32" s="29">
        <f>O32*P29</f>
        <v>0</v>
      </c>
    </row>
    <row r="33" spans="1:16">
      <c r="A33" s="43" t="s">
        <v>13</v>
      </c>
      <c r="B33" s="29"/>
      <c r="C33" s="40">
        <v>0</v>
      </c>
      <c r="D33" s="29">
        <f>C33*D29</f>
        <v>0</v>
      </c>
      <c r="E33" s="29"/>
      <c r="F33" s="40">
        <v>0</v>
      </c>
      <c r="G33" s="29">
        <f>F33*G29</f>
        <v>0</v>
      </c>
      <c r="I33" s="40">
        <v>0</v>
      </c>
      <c r="J33" s="29">
        <f>I33*J29</f>
        <v>0</v>
      </c>
      <c r="L33" s="40">
        <v>0</v>
      </c>
      <c r="M33" s="29">
        <f>L33*M29</f>
        <v>0</v>
      </c>
      <c r="O33" s="40">
        <v>0</v>
      </c>
      <c r="P33" s="29">
        <f>O33*P29</f>
        <v>0</v>
      </c>
    </row>
    <row r="34" spans="1:16" ht="15" thickBot="1">
      <c r="A34" s="43" t="s">
        <v>13</v>
      </c>
      <c r="B34" s="29"/>
      <c r="C34" s="48">
        <v>0</v>
      </c>
      <c r="D34" s="29">
        <f>C34*D29</f>
        <v>0</v>
      </c>
      <c r="E34" s="29"/>
      <c r="F34" s="48">
        <v>0</v>
      </c>
      <c r="G34" s="29">
        <f>F34*G29</f>
        <v>0</v>
      </c>
      <c r="I34" s="48">
        <v>0</v>
      </c>
      <c r="J34" s="29">
        <f>I34*J29</f>
        <v>0</v>
      </c>
      <c r="L34" s="48">
        <v>0</v>
      </c>
      <c r="M34" s="29">
        <f>L34*M29</f>
        <v>0</v>
      </c>
      <c r="O34" s="48">
        <v>0</v>
      </c>
      <c r="P34" s="29">
        <f>O34*P29</f>
        <v>0</v>
      </c>
    </row>
    <row r="35" spans="1:16" ht="15.6" thickTop="1" thickBot="1">
      <c r="A35" s="32"/>
      <c r="B35" s="29"/>
      <c r="C35" s="38">
        <f>SUM(C31:C34)</f>
        <v>0</v>
      </c>
      <c r="D35" s="46">
        <f>D29*C35</f>
        <v>0</v>
      </c>
      <c r="E35" s="29"/>
      <c r="F35" s="38">
        <f>SUM(F31:F34)</f>
        <v>0</v>
      </c>
      <c r="G35" s="46">
        <f>G29*F35</f>
        <v>0</v>
      </c>
      <c r="I35" s="38">
        <f>SUM(I31:I34)</f>
        <v>0</v>
      </c>
      <c r="J35" s="46">
        <f>J29*I35</f>
        <v>0</v>
      </c>
      <c r="L35" s="38">
        <f>SUM(L31:L34)</f>
        <v>0</v>
      </c>
      <c r="M35" s="46">
        <f>M29*L35</f>
        <v>0</v>
      </c>
      <c r="O35" s="38">
        <f>SUM(O31:O34)</f>
        <v>0</v>
      </c>
      <c r="P35" s="46">
        <f>P29*O35</f>
        <v>0</v>
      </c>
    </row>
    <row r="36" spans="1:16" ht="15" thickTop="1">
      <c r="A36" s="49" t="s">
        <v>248</v>
      </c>
      <c r="B36" s="50"/>
      <c r="C36" s="50"/>
      <c r="D36" s="51">
        <f>D29+D35</f>
        <v>1.3587951238938052</v>
      </c>
      <c r="E36" s="50"/>
      <c r="F36" s="50"/>
      <c r="G36" s="51">
        <f>G29+G35</f>
        <v>1.2138053097345132</v>
      </c>
      <c r="I36" s="50"/>
      <c r="J36" s="51">
        <f>J29+J35</f>
        <v>1.08</v>
      </c>
      <c r="L36" s="50"/>
      <c r="M36" s="51">
        <f>M29+M35</f>
        <v>1.08</v>
      </c>
      <c r="O36" s="50"/>
      <c r="P36" s="51">
        <f>P29+P35</f>
        <v>1</v>
      </c>
    </row>
    <row r="37" spans="1:16">
      <c r="A37" s="52"/>
    </row>
    <row r="38" spans="1:16">
      <c r="A38" s="53" t="s">
        <v>15</v>
      </c>
    </row>
    <row r="39" spans="1:16" ht="55.8" customHeight="1">
      <c r="A39" s="136" t="s">
        <v>48</v>
      </c>
      <c r="B39" s="137"/>
      <c r="C39" s="137"/>
      <c r="D39" s="137"/>
      <c r="E39" s="137"/>
      <c r="F39" s="138"/>
      <c r="G39" s="135"/>
      <c r="H39" s="135"/>
      <c r="I39" s="135"/>
      <c r="J39" s="135"/>
      <c r="K39" s="135"/>
    </row>
    <row r="40" spans="1:16" ht="70.8" customHeight="1">
      <c r="A40" s="136" t="s">
        <v>241</v>
      </c>
      <c r="B40" s="135"/>
      <c r="C40" s="135"/>
      <c r="D40" s="135"/>
      <c r="E40" s="135"/>
      <c r="F40" s="135"/>
      <c r="G40" s="135"/>
      <c r="H40" s="135"/>
      <c r="I40" s="135"/>
      <c r="J40" s="135"/>
    </row>
    <row r="41" spans="1:16" ht="20.55" customHeight="1">
      <c r="A41" s="134" t="s">
        <v>97</v>
      </c>
      <c r="B41" s="135"/>
      <c r="C41" s="135"/>
      <c r="D41" s="135"/>
      <c r="E41" s="135"/>
      <c r="F41" s="135"/>
      <c r="G41" s="135"/>
      <c r="H41" s="135"/>
      <c r="I41" s="135"/>
      <c r="J41" s="135"/>
    </row>
  </sheetData>
  <sheetProtection algorithmName="SHA-512" hashValue="HCFNpTR1wMU4jKqP4AxLqTQyxFSaXJF0NbR0F7mJJAeoRGa5jkhZuMetyadjdxaZGs5iweUGkoaXelaCkhOkNg==" saltValue="gKq0GBwZHcF6xmf7mXSl0w==" spinCount="100000" sheet="1" objects="1" scenarios="1"/>
  <mergeCells count="9">
    <mergeCell ref="O3:P4"/>
    <mergeCell ref="A39:K39"/>
    <mergeCell ref="A40:J40"/>
    <mergeCell ref="A41:J41"/>
    <mergeCell ref="B1:J1"/>
    <mergeCell ref="C3:D4"/>
    <mergeCell ref="F3:G4"/>
    <mergeCell ref="I3:J4"/>
    <mergeCell ref="L3:M4"/>
  </mergeCells>
  <conditionalFormatting sqref="C9:C11 F9:F11 I9:I11 L9:L11 O9:O11 C17:C27 F17:F27 I17:I27 L17:L27 O17:O27">
    <cfRule type="cellIs" dxfId="5" priority="5" operator="greaterThan">
      <formula>0</formula>
    </cfRule>
  </conditionalFormatting>
  <conditionalFormatting sqref="C31:C34">
    <cfRule type="cellIs" dxfId="4" priority="6" operator="greaterThan">
      <formula>0</formula>
    </cfRule>
  </conditionalFormatting>
  <conditionalFormatting sqref="F31:F34">
    <cfRule type="cellIs" dxfId="3" priority="4" operator="greaterThan">
      <formula>0</formula>
    </cfRule>
  </conditionalFormatting>
  <conditionalFormatting sqref="I31:I34">
    <cfRule type="cellIs" dxfId="2" priority="3" operator="greaterThan">
      <formula>0</formula>
    </cfRule>
  </conditionalFormatting>
  <conditionalFormatting sqref="L31:L34">
    <cfRule type="cellIs" dxfId="1" priority="2" operator="greaterThan">
      <formula>0</formula>
    </cfRule>
  </conditionalFormatting>
  <conditionalFormatting sqref="O31:O34">
    <cfRule type="cellIs" dxfId="0" priority="1" operator="greaterThan">
      <formula>0</formula>
    </cfRule>
  </conditionalFormatting>
  <dataValidations disablePrompts="1" count="1">
    <dataValidation type="decimal" operator="lessThanOrEqual" allowBlank="1" showInputMessage="1" showErrorMessage="1" errorTitle="Transitievergoeding maximaal 2,5" error="Maximale transitievergoeding 2,5%" sqref="B22 E22 H22 K22" xr:uid="{4B582CE6-55DB-48E8-B03E-2A7B95FA3005}">
      <formula1>0.025</formula1>
    </dataValidation>
  </dataValidations>
  <pageMargins left="0.200625" right="0.70866141732283472" top="0.96250000000000002" bottom="0.74803149606299213" header="0.31496062992125984" footer="0.31496062992125984"/>
  <pageSetup paperSize="9" scale="58"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AC22D-7C23-4BFE-B014-BDF104A5939D}">
  <sheetPr codeName="Blad6">
    <tabColor theme="8" tint="0.79998168889431442"/>
    <pageSetUpPr fitToPage="1"/>
  </sheetPr>
  <dimension ref="A1:G22"/>
  <sheetViews>
    <sheetView showGridLines="0" view="pageLayout" zoomScaleNormal="100" workbookViewId="0">
      <selection activeCell="F1" sqref="F1"/>
    </sheetView>
  </sheetViews>
  <sheetFormatPr defaultRowHeight="14.4"/>
  <cols>
    <col min="1" max="1" width="32.69921875" style="88" customWidth="1"/>
    <col min="2" max="6" width="8.796875" style="88"/>
    <col min="7" max="7" width="29.19921875" style="88" customWidth="1"/>
    <col min="8" max="11" width="8.796875" style="88"/>
    <col min="12" max="12" width="9.3984375" style="88" customWidth="1"/>
    <col min="13" max="16384" width="8.796875" style="88"/>
  </cols>
  <sheetData>
    <row r="1" spans="1:7" ht="27.6" customHeight="1">
      <c r="A1" s="86" t="s">
        <v>20</v>
      </c>
      <c r="B1" s="87">
        <f>F4/F5</f>
        <v>3.0973451327433628E-2</v>
      </c>
      <c r="F1" s="89">
        <v>365</v>
      </c>
      <c r="G1" s="89" t="s">
        <v>16</v>
      </c>
    </row>
    <row r="2" spans="1:7" ht="28.8">
      <c r="A2" s="86" t="s">
        <v>22</v>
      </c>
      <c r="B2" s="87">
        <f>F3/F5</f>
        <v>0.12389380530973451</v>
      </c>
      <c r="F2" s="89">
        <v>104</v>
      </c>
      <c r="G2" s="89" t="s">
        <v>21</v>
      </c>
    </row>
    <row r="3" spans="1:7" ht="57.6">
      <c r="A3" s="90"/>
      <c r="B3" s="91"/>
      <c r="F3" s="89">
        <v>28</v>
      </c>
      <c r="G3" s="92" t="s">
        <v>18</v>
      </c>
    </row>
    <row r="4" spans="1:7">
      <c r="A4" s="91"/>
      <c r="B4" s="91"/>
      <c r="F4" s="89">
        <v>7</v>
      </c>
      <c r="G4" s="89" t="s">
        <v>7</v>
      </c>
    </row>
    <row r="5" spans="1:7">
      <c r="A5" s="90"/>
      <c r="B5" s="91"/>
      <c r="F5" s="89">
        <f>F1-F2-F3-F4</f>
        <v>226</v>
      </c>
      <c r="G5" s="89" t="s">
        <v>17</v>
      </c>
    </row>
    <row r="6" spans="1:7">
      <c r="A6" s="90"/>
      <c r="B6" s="91"/>
    </row>
    <row r="7" spans="1:7">
      <c r="A7" s="90"/>
      <c r="B7" s="91"/>
    </row>
    <row r="8" spans="1:7" ht="13.8" customHeight="1">
      <c r="A8" s="91"/>
      <c r="B8" s="91"/>
    </row>
    <row r="9" spans="1:7">
      <c r="A9" s="88" t="s">
        <v>244</v>
      </c>
      <c r="B9" s="93"/>
      <c r="C9" s="93"/>
      <c r="D9" s="93"/>
      <c r="F9" s="93"/>
      <c r="G9" s="93"/>
    </row>
    <row r="10" spans="1:7" ht="33" customHeight="1">
      <c r="C10" s="93"/>
      <c r="D10" s="93"/>
      <c r="E10" s="93"/>
    </row>
    <row r="12" spans="1:7" ht="27.6" customHeight="1"/>
    <row r="13" spans="1:7" ht="27.6" customHeight="1"/>
    <row r="21" ht="13.8" customHeight="1"/>
    <row r="22" ht="36.6" customHeight="1"/>
  </sheetData>
  <sheetProtection algorithmName="SHA-512" hashValue="ftUPFRIruJwpX/zAs8s29kC9haSKPOeofh6jQcs17olpNkf1gvBorS7k5z2DPmyiFFTFURM1Yt7+d9VczoWfEA==" saltValue="sRdHacTd6wcwnU3oGvbPKQ==" spinCount="100000" sheet="1" objects="1" scenarios="1"/>
  <pageMargins left="0.70866141732283472" right="0.70866141732283472" top="1.4566929133858268" bottom="0.74803149606299213" header="0.31496062992125984" footer="0.31496062992125984"/>
  <pageSetup paperSize="9"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0DD04-2370-456E-BCD6-62CF6D78755E}">
  <sheetPr codeName="Blad7">
    <tabColor theme="8" tint="0.79998168889431442"/>
    <pageSetUpPr fitToPage="1"/>
  </sheetPr>
  <dimension ref="A1:H49"/>
  <sheetViews>
    <sheetView showGridLines="0" view="pageLayout" topLeftCell="A30" zoomScaleNormal="100" workbookViewId="0">
      <selection activeCell="B44" sqref="B44"/>
    </sheetView>
  </sheetViews>
  <sheetFormatPr defaultRowHeight="14.4"/>
  <cols>
    <col min="1" max="1" width="67.3984375" style="93" customWidth="1"/>
    <col min="2" max="2" width="24" style="93" customWidth="1"/>
    <col min="3" max="3" width="25.19921875" style="93" customWidth="1"/>
    <col min="4" max="4" width="26.09765625" style="93" customWidth="1"/>
    <col min="5" max="5" width="27.796875" style="93" hidden="1" customWidth="1"/>
    <col min="6" max="6" width="12.09765625" style="93" customWidth="1"/>
    <col min="7" max="7" width="49.3984375" style="93" customWidth="1"/>
    <col min="8" max="8" width="24.296875" style="161" customWidth="1"/>
    <col min="9" max="9" width="8" style="93" customWidth="1"/>
    <col min="10" max="16384" width="8.796875" style="93"/>
  </cols>
  <sheetData>
    <row r="1" spans="1:8" ht="43.2">
      <c r="A1" s="113" t="s">
        <v>152</v>
      </c>
      <c r="B1" s="113" t="s">
        <v>153</v>
      </c>
      <c r="C1" s="113" t="s">
        <v>154</v>
      </c>
      <c r="D1" s="113" t="s">
        <v>155</v>
      </c>
      <c r="E1" s="113" t="s">
        <v>156</v>
      </c>
      <c r="F1" s="113" t="s">
        <v>157</v>
      </c>
      <c r="G1" s="113" t="s">
        <v>158</v>
      </c>
      <c r="H1" s="113" t="s">
        <v>159</v>
      </c>
    </row>
    <row r="2" spans="1:8">
      <c r="A2" s="114" t="s">
        <v>160</v>
      </c>
      <c r="B2" s="150" t="s">
        <v>161</v>
      </c>
      <c r="C2" s="115" t="s">
        <v>162</v>
      </c>
      <c r="D2" s="115" t="s">
        <v>93</v>
      </c>
      <c r="E2" s="115"/>
      <c r="F2" s="115" t="s">
        <v>157</v>
      </c>
      <c r="G2" s="115" t="s">
        <v>163</v>
      </c>
      <c r="H2" s="156" t="s">
        <v>164</v>
      </c>
    </row>
    <row r="3" spans="1:8">
      <c r="A3" s="114" t="s">
        <v>165</v>
      </c>
      <c r="B3" s="150" t="s">
        <v>166</v>
      </c>
      <c r="C3" s="115" t="s">
        <v>162</v>
      </c>
      <c r="D3" s="115" t="s">
        <v>86</v>
      </c>
      <c r="E3" s="115"/>
      <c r="F3" s="115" t="s">
        <v>167</v>
      </c>
      <c r="G3" s="115" t="s">
        <v>163</v>
      </c>
      <c r="H3" s="156" t="s">
        <v>164</v>
      </c>
    </row>
    <row r="4" spans="1:8">
      <c r="A4" s="116" t="s">
        <v>73</v>
      </c>
      <c r="B4" s="151" t="s">
        <v>74</v>
      </c>
      <c r="C4" s="117" t="s">
        <v>88</v>
      </c>
      <c r="D4" s="117" t="s">
        <v>86</v>
      </c>
      <c r="E4" s="117"/>
      <c r="F4" s="117" t="s">
        <v>167</v>
      </c>
      <c r="G4" s="117" t="s">
        <v>91</v>
      </c>
      <c r="H4" s="157" t="s">
        <v>168</v>
      </c>
    </row>
    <row r="5" spans="1:8">
      <c r="A5" s="117" t="s">
        <v>169</v>
      </c>
      <c r="B5" s="152" t="s">
        <v>170</v>
      </c>
      <c r="C5" s="117" t="s">
        <v>89</v>
      </c>
      <c r="D5" s="117" t="s">
        <v>86</v>
      </c>
      <c r="E5" s="117"/>
      <c r="F5" s="117" t="s">
        <v>167</v>
      </c>
      <c r="G5" s="117"/>
      <c r="H5" s="157" t="s">
        <v>168</v>
      </c>
    </row>
    <row r="6" spans="1:8">
      <c r="A6" s="101" t="s">
        <v>171</v>
      </c>
      <c r="B6" s="153" t="s">
        <v>245</v>
      </c>
      <c r="C6" s="92" t="s">
        <v>162</v>
      </c>
      <c r="D6" s="92" t="s">
        <v>90</v>
      </c>
      <c r="E6" s="92"/>
      <c r="F6" s="92" t="s">
        <v>84</v>
      </c>
      <c r="G6" s="118"/>
      <c r="H6" s="158" t="s">
        <v>85</v>
      </c>
    </row>
    <row r="7" spans="1:8">
      <c r="A7" s="92" t="s">
        <v>172</v>
      </c>
      <c r="B7" s="154" t="s">
        <v>173</v>
      </c>
      <c r="C7" s="92" t="s">
        <v>89</v>
      </c>
      <c r="D7" s="92" t="s">
        <v>90</v>
      </c>
      <c r="E7" s="92"/>
      <c r="F7" s="92" t="s">
        <v>84</v>
      </c>
      <c r="G7" s="118"/>
      <c r="H7" s="158" t="s">
        <v>85</v>
      </c>
    </row>
    <row r="8" spans="1:8">
      <c r="A8" s="92" t="s">
        <v>174</v>
      </c>
      <c r="B8" s="154" t="s">
        <v>173</v>
      </c>
      <c r="C8" s="92" t="s">
        <v>89</v>
      </c>
      <c r="D8" s="92" t="s">
        <v>86</v>
      </c>
      <c r="E8" s="92"/>
      <c r="F8" s="92" t="s">
        <v>84</v>
      </c>
      <c r="G8" s="92" t="s">
        <v>95</v>
      </c>
      <c r="H8" s="158" t="s">
        <v>85</v>
      </c>
    </row>
    <row r="9" spans="1:8">
      <c r="A9" s="92" t="s">
        <v>175</v>
      </c>
      <c r="B9" s="154" t="s">
        <v>173</v>
      </c>
      <c r="C9" s="92" t="s">
        <v>162</v>
      </c>
      <c r="D9" s="92" t="s">
        <v>93</v>
      </c>
      <c r="E9" s="92"/>
      <c r="F9" s="92" t="s">
        <v>84</v>
      </c>
      <c r="G9" s="92" t="s">
        <v>94</v>
      </c>
      <c r="H9" s="158" t="s">
        <v>85</v>
      </c>
    </row>
    <row r="10" spans="1:8">
      <c r="A10" s="92" t="s">
        <v>176</v>
      </c>
      <c r="B10" s="154" t="s">
        <v>177</v>
      </c>
      <c r="C10" s="92" t="s">
        <v>89</v>
      </c>
      <c r="D10" s="92" t="s">
        <v>90</v>
      </c>
      <c r="E10" s="92"/>
      <c r="F10" s="92" t="s">
        <v>84</v>
      </c>
      <c r="G10" s="118"/>
      <c r="H10" s="158" t="s">
        <v>85</v>
      </c>
    </row>
    <row r="11" spans="1:8">
      <c r="A11" s="92" t="s">
        <v>178</v>
      </c>
      <c r="B11" s="154" t="s">
        <v>177</v>
      </c>
      <c r="C11" s="92" t="s">
        <v>162</v>
      </c>
      <c r="D11" s="92" t="s">
        <v>90</v>
      </c>
      <c r="E11" s="92"/>
      <c r="F11" s="92" t="s">
        <v>84</v>
      </c>
      <c r="G11" s="118"/>
      <c r="H11" s="158" t="s">
        <v>85</v>
      </c>
    </row>
    <row r="12" spans="1:8">
      <c r="A12" s="92" t="s">
        <v>179</v>
      </c>
      <c r="B12" s="154" t="s">
        <v>177</v>
      </c>
      <c r="C12" s="92" t="s">
        <v>89</v>
      </c>
      <c r="D12" s="92" t="s">
        <v>90</v>
      </c>
      <c r="E12" s="92"/>
      <c r="F12" s="92" t="s">
        <v>84</v>
      </c>
      <c r="G12" s="118"/>
      <c r="H12" s="158" t="s">
        <v>85</v>
      </c>
    </row>
    <row r="13" spans="1:8">
      <c r="A13" s="92" t="s">
        <v>180</v>
      </c>
      <c r="B13" s="154" t="s">
        <v>181</v>
      </c>
      <c r="C13" s="92" t="s">
        <v>89</v>
      </c>
      <c r="D13" s="92" t="s">
        <v>90</v>
      </c>
      <c r="E13" s="92"/>
      <c r="F13" s="92" t="s">
        <v>84</v>
      </c>
      <c r="G13" s="118"/>
      <c r="H13" s="158" t="s">
        <v>85</v>
      </c>
    </row>
    <row r="14" spans="1:8">
      <c r="A14" s="115" t="s">
        <v>182</v>
      </c>
      <c r="B14" s="155" t="s">
        <v>77</v>
      </c>
      <c r="C14" s="115" t="s">
        <v>89</v>
      </c>
      <c r="D14" s="115" t="s">
        <v>86</v>
      </c>
      <c r="E14" s="115"/>
      <c r="F14" s="115" t="s">
        <v>84</v>
      </c>
      <c r="G14" s="115" t="s">
        <v>163</v>
      </c>
      <c r="H14" s="156" t="s">
        <v>164</v>
      </c>
    </row>
    <row r="15" spans="1:8">
      <c r="A15" s="116" t="s">
        <v>76</v>
      </c>
      <c r="B15" s="151" t="s">
        <v>183</v>
      </c>
      <c r="C15" s="117" t="s">
        <v>184</v>
      </c>
      <c r="D15" s="117" t="s">
        <v>86</v>
      </c>
      <c r="E15" s="117"/>
      <c r="F15" s="117" t="s">
        <v>167</v>
      </c>
      <c r="G15" s="117" t="s">
        <v>185</v>
      </c>
      <c r="H15" s="157" t="s">
        <v>168</v>
      </c>
    </row>
    <row r="16" spans="1:8">
      <c r="A16" s="92" t="s">
        <v>186</v>
      </c>
      <c r="B16" s="154" t="s">
        <v>173</v>
      </c>
      <c r="C16" s="92" t="s">
        <v>162</v>
      </c>
      <c r="D16" s="92" t="s">
        <v>90</v>
      </c>
      <c r="E16" s="92"/>
      <c r="F16" s="92" t="s">
        <v>84</v>
      </c>
      <c r="G16" s="118"/>
      <c r="H16" s="158" t="s">
        <v>85</v>
      </c>
    </row>
    <row r="17" spans="1:8">
      <c r="A17" s="92" t="s">
        <v>187</v>
      </c>
      <c r="B17" s="154" t="s">
        <v>173</v>
      </c>
      <c r="C17" s="92" t="s">
        <v>162</v>
      </c>
      <c r="D17" s="92" t="s">
        <v>90</v>
      </c>
      <c r="E17" s="92"/>
      <c r="F17" s="92" t="s">
        <v>84</v>
      </c>
      <c r="G17" s="118"/>
      <c r="H17" s="158" t="s">
        <v>85</v>
      </c>
    </row>
    <row r="18" spans="1:8">
      <c r="A18" s="92" t="s">
        <v>242</v>
      </c>
      <c r="B18" s="154" t="s">
        <v>173</v>
      </c>
      <c r="C18" s="92" t="s">
        <v>162</v>
      </c>
      <c r="D18" s="92" t="s">
        <v>93</v>
      </c>
      <c r="E18" s="92"/>
      <c r="F18" s="92" t="s">
        <v>84</v>
      </c>
      <c r="G18" s="92" t="s">
        <v>188</v>
      </c>
      <c r="H18" s="158" t="s">
        <v>85</v>
      </c>
    </row>
    <row r="19" spans="1:8">
      <c r="A19" s="100" t="s">
        <v>189</v>
      </c>
      <c r="B19" s="100" t="s">
        <v>173</v>
      </c>
      <c r="C19" s="92" t="s">
        <v>162</v>
      </c>
      <c r="D19" s="92" t="s">
        <v>190</v>
      </c>
      <c r="E19" s="92"/>
      <c r="F19" s="92" t="s">
        <v>84</v>
      </c>
      <c r="G19" s="92" t="s">
        <v>191</v>
      </c>
      <c r="H19" s="158" t="s">
        <v>85</v>
      </c>
    </row>
    <row r="20" spans="1:8">
      <c r="A20" s="92" t="s">
        <v>192</v>
      </c>
      <c r="B20" s="154" t="s">
        <v>173</v>
      </c>
      <c r="C20" s="92" t="s">
        <v>89</v>
      </c>
      <c r="D20" s="92" t="s">
        <v>90</v>
      </c>
      <c r="E20" s="92"/>
      <c r="F20" s="92" t="s">
        <v>84</v>
      </c>
      <c r="G20" s="118"/>
      <c r="H20" s="158" t="s">
        <v>85</v>
      </c>
    </row>
    <row r="21" spans="1:8">
      <c r="A21" s="92" t="s">
        <v>193</v>
      </c>
      <c r="B21" s="154" t="s">
        <v>173</v>
      </c>
      <c r="C21" s="92" t="s">
        <v>162</v>
      </c>
      <c r="D21" s="92" t="s">
        <v>90</v>
      </c>
      <c r="E21" s="92"/>
      <c r="F21" s="92" t="s">
        <v>84</v>
      </c>
      <c r="G21" s="118"/>
      <c r="H21" s="158" t="s">
        <v>85</v>
      </c>
    </row>
    <row r="22" spans="1:8">
      <c r="A22" s="114" t="s">
        <v>194</v>
      </c>
      <c r="B22" s="150" t="s">
        <v>173</v>
      </c>
      <c r="C22" s="115" t="s">
        <v>89</v>
      </c>
      <c r="D22" s="115" t="s">
        <v>86</v>
      </c>
      <c r="E22" s="115"/>
      <c r="F22" s="115" t="s">
        <v>167</v>
      </c>
      <c r="G22" s="115" t="s">
        <v>163</v>
      </c>
      <c r="H22" s="156" t="s">
        <v>164</v>
      </c>
    </row>
    <row r="23" spans="1:8">
      <c r="A23" s="100" t="s">
        <v>195</v>
      </c>
      <c r="B23" s="100" t="s">
        <v>173</v>
      </c>
      <c r="C23" s="92" t="s">
        <v>89</v>
      </c>
      <c r="D23" s="92" t="s">
        <v>92</v>
      </c>
      <c r="E23" s="92"/>
      <c r="F23" s="92" t="s">
        <v>196</v>
      </c>
      <c r="G23" s="92" t="s">
        <v>197</v>
      </c>
      <c r="H23" s="159" t="s">
        <v>85</v>
      </c>
    </row>
    <row r="24" spans="1:8" ht="28.8">
      <c r="A24" s="114" t="s">
        <v>198</v>
      </c>
      <c r="B24" s="150" t="s">
        <v>173</v>
      </c>
      <c r="C24" s="115" t="s">
        <v>89</v>
      </c>
      <c r="D24" s="115" t="s">
        <v>86</v>
      </c>
      <c r="E24" s="115"/>
      <c r="F24" s="115" t="s">
        <v>84</v>
      </c>
      <c r="G24" s="115" t="s">
        <v>163</v>
      </c>
      <c r="H24" s="156" t="s">
        <v>164</v>
      </c>
    </row>
    <row r="25" spans="1:8">
      <c r="A25" s="116" t="s">
        <v>199</v>
      </c>
      <c r="B25" s="151" t="s">
        <v>173</v>
      </c>
      <c r="C25" s="117" t="s">
        <v>200</v>
      </c>
      <c r="D25" s="117" t="s">
        <v>86</v>
      </c>
      <c r="E25" s="117"/>
      <c r="F25" s="117" t="s">
        <v>201</v>
      </c>
      <c r="G25" s="117" t="s">
        <v>185</v>
      </c>
      <c r="H25" s="157" t="s">
        <v>168</v>
      </c>
    </row>
    <row r="26" spans="1:8">
      <c r="A26" s="114" t="s">
        <v>202</v>
      </c>
      <c r="B26" s="150" t="s">
        <v>166</v>
      </c>
      <c r="C26" s="115" t="s">
        <v>162</v>
      </c>
      <c r="D26" s="115" t="s">
        <v>86</v>
      </c>
      <c r="E26" s="115"/>
      <c r="F26" s="115" t="s">
        <v>167</v>
      </c>
      <c r="G26" s="115" t="s">
        <v>163</v>
      </c>
      <c r="H26" s="156" t="s">
        <v>164</v>
      </c>
    </row>
    <row r="27" spans="1:8">
      <c r="A27" s="100" t="s">
        <v>203</v>
      </c>
      <c r="B27" s="100" t="s">
        <v>173</v>
      </c>
      <c r="C27" s="102" t="s">
        <v>229</v>
      </c>
      <c r="D27" s="102" t="s">
        <v>86</v>
      </c>
      <c r="E27" s="119"/>
      <c r="F27" s="102" t="s">
        <v>167</v>
      </c>
      <c r="G27" s="102"/>
      <c r="H27" s="160" t="s">
        <v>164</v>
      </c>
    </row>
    <row r="28" spans="1:8">
      <c r="A28" s="100" t="s">
        <v>204</v>
      </c>
      <c r="B28" s="100" t="s">
        <v>173</v>
      </c>
      <c r="C28" s="92" t="s">
        <v>89</v>
      </c>
      <c r="D28" s="92" t="s">
        <v>90</v>
      </c>
      <c r="E28" s="92"/>
      <c r="F28" s="92" t="s">
        <v>84</v>
      </c>
      <c r="G28" s="92" t="s">
        <v>95</v>
      </c>
      <c r="H28" s="158" t="s">
        <v>85</v>
      </c>
    </row>
    <row r="29" spans="1:8">
      <c r="A29" s="100" t="s">
        <v>205</v>
      </c>
      <c r="B29" s="100" t="s">
        <v>173</v>
      </c>
      <c r="C29" s="92" t="s">
        <v>162</v>
      </c>
      <c r="D29" s="92" t="s">
        <v>90</v>
      </c>
      <c r="E29" s="92"/>
      <c r="F29" s="92" t="s">
        <v>84</v>
      </c>
      <c r="G29" s="92" t="s">
        <v>206</v>
      </c>
      <c r="H29" s="158" t="s">
        <v>85</v>
      </c>
    </row>
    <row r="30" spans="1:8">
      <c r="A30" s="100" t="s">
        <v>207</v>
      </c>
      <c r="B30" s="100" t="s">
        <v>173</v>
      </c>
      <c r="C30" s="92" t="s">
        <v>89</v>
      </c>
      <c r="D30" s="92" t="s">
        <v>90</v>
      </c>
      <c r="E30" s="92"/>
      <c r="F30" s="92" t="s">
        <v>84</v>
      </c>
      <c r="G30" s="92" t="s">
        <v>95</v>
      </c>
      <c r="H30" s="158" t="s">
        <v>85</v>
      </c>
    </row>
    <row r="31" spans="1:8">
      <c r="A31" s="100" t="s">
        <v>208</v>
      </c>
      <c r="B31" s="100" t="s">
        <v>173</v>
      </c>
      <c r="C31" s="92" t="s">
        <v>89</v>
      </c>
      <c r="D31" s="92" t="s">
        <v>90</v>
      </c>
      <c r="E31" s="119"/>
      <c r="F31" s="92" t="s">
        <v>84</v>
      </c>
      <c r="G31" s="102"/>
      <c r="H31" s="158" t="s">
        <v>85</v>
      </c>
    </row>
    <row r="34" spans="1:8" ht="43.2">
      <c r="A34" s="113" t="s">
        <v>209</v>
      </c>
      <c r="B34" s="113" t="s">
        <v>153</v>
      </c>
      <c r="C34" s="113" t="s">
        <v>154</v>
      </c>
      <c r="D34" s="113" t="s">
        <v>155</v>
      </c>
      <c r="E34" s="113" t="s">
        <v>156</v>
      </c>
      <c r="F34" s="113" t="s">
        <v>157</v>
      </c>
      <c r="G34" s="113" t="s">
        <v>158</v>
      </c>
      <c r="H34" s="113" t="s">
        <v>159</v>
      </c>
    </row>
    <row r="35" spans="1:8">
      <c r="A35" s="116" t="s">
        <v>67</v>
      </c>
      <c r="B35" s="116" t="s">
        <v>210</v>
      </c>
      <c r="C35" s="117" t="s">
        <v>162</v>
      </c>
      <c r="D35" s="117" t="s">
        <v>86</v>
      </c>
      <c r="E35" s="117"/>
      <c r="F35" s="117" t="s">
        <v>167</v>
      </c>
      <c r="G35" s="117" t="s">
        <v>91</v>
      </c>
      <c r="H35" s="157" t="s">
        <v>168</v>
      </c>
    </row>
    <row r="36" spans="1:8">
      <c r="A36" s="116" t="s">
        <v>63</v>
      </c>
      <c r="B36" s="116" t="s">
        <v>64</v>
      </c>
      <c r="C36" s="117" t="s">
        <v>162</v>
      </c>
      <c r="D36" s="117" t="s">
        <v>86</v>
      </c>
      <c r="E36" s="117"/>
      <c r="F36" s="117" t="s">
        <v>167</v>
      </c>
      <c r="G36" s="117" t="s">
        <v>91</v>
      </c>
      <c r="H36" s="157" t="s">
        <v>168</v>
      </c>
    </row>
    <row r="37" spans="1:8">
      <c r="A37" s="116" t="s">
        <v>82</v>
      </c>
      <c r="B37" s="116" t="s">
        <v>83</v>
      </c>
      <c r="C37" s="117" t="s">
        <v>162</v>
      </c>
      <c r="D37" s="117" t="s">
        <v>86</v>
      </c>
      <c r="E37" s="117"/>
      <c r="F37" s="117" t="s">
        <v>167</v>
      </c>
      <c r="G37" s="117" t="s">
        <v>185</v>
      </c>
      <c r="H37" s="157" t="s">
        <v>168</v>
      </c>
    </row>
    <row r="38" spans="1:8">
      <c r="A38" s="116" t="s">
        <v>211</v>
      </c>
      <c r="B38" s="116" t="s">
        <v>81</v>
      </c>
      <c r="C38" s="117" t="s">
        <v>88</v>
      </c>
      <c r="D38" s="117" t="s">
        <v>86</v>
      </c>
      <c r="E38" s="117"/>
      <c r="F38" s="117" t="s">
        <v>167</v>
      </c>
      <c r="G38" s="117" t="s">
        <v>185</v>
      </c>
      <c r="H38" s="157" t="s">
        <v>168</v>
      </c>
    </row>
    <row r="39" spans="1:8">
      <c r="A39" s="117" t="s">
        <v>65</v>
      </c>
      <c r="B39" s="117" t="s">
        <v>66</v>
      </c>
      <c r="C39" s="117" t="s">
        <v>88</v>
      </c>
      <c r="D39" s="117" t="s">
        <v>86</v>
      </c>
      <c r="E39" s="117"/>
      <c r="F39" s="117" t="s">
        <v>167</v>
      </c>
      <c r="G39" s="117" t="s">
        <v>185</v>
      </c>
      <c r="H39" s="157" t="s">
        <v>168</v>
      </c>
    </row>
    <row r="40" spans="1:8">
      <c r="A40" s="116" t="s">
        <v>212</v>
      </c>
      <c r="B40" s="116" t="s">
        <v>80</v>
      </c>
      <c r="C40" s="117" t="s">
        <v>88</v>
      </c>
      <c r="D40" s="117" t="s">
        <v>86</v>
      </c>
      <c r="E40" s="117"/>
      <c r="F40" s="117" t="s">
        <v>167</v>
      </c>
      <c r="G40" s="117" t="s">
        <v>185</v>
      </c>
      <c r="H40" s="157" t="s">
        <v>168</v>
      </c>
    </row>
    <row r="41" spans="1:8">
      <c r="A41" s="116" t="s">
        <v>71</v>
      </c>
      <c r="B41" s="116" t="s">
        <v>72</v>
      </c>
      <c r="C41" s="117" t="s">
        <v>89</v>
      </c>
      <c r="D41" s="117" t="s">
        <v>86</v>
      </c>
      <c r="E41" s="117"/>
      <c r="F41" s="117" t="s">
        <v>167</v>
      </c>
      <c r="G41" s="117" t="s">
        <v>185</v>
      </c>
      <c r="H41" s="157" t="s">
        <v>168</v>
      </c>
    </row>
    <row r="42" spans="1:8">
      <c r="A42" s="116" t="s">
        <v>69</v>
      </c>
      <c r="B42" s="116" t="s">
        <v>70</v>
      </c>
      <c r="C42" s="117" t="s">
        <v>162</v>
      </c>
      <c r="D42" s="117" t="s">
        <v>86</v>
      </c>
      <c r="E42" s="117"/>
      <c r="F42" s="117" t="s">
        <v>167</v>
      </c>
      <c r="G42" s="117" t="s">
        <v>185</v>
      </c>
      <c r="H42" s="157" t="s">
        <v>168</v>
      </c>
    </row>
    <row r="43" spans="1:8">
      <c r="A43" s="116" t="s">
        <v>213</v>
      </c>
      <c r="B43" s="116" t="s">
        <v>214</v>
      </c>
      <c r="C43" s="117" t="s">
        <v>88</v>
      </c>
      <c r="D43" s="117" t="s">
        <v>86</v>
      </c>
      <c r="E43" s="117"/>
      <c r="F43" s="117" t="s">
        <v>167</v>
      </c>
      <c r="G43" s="117" t="s">
        <v>185</v>
      </c>
      <c r="H43" s="157" t="s">
        <v>168</v>
      </c>
    </row>
    <row r="44" spans="1:8">
      <c r="A44" s="116" t="s">
        <v>59</v>
      </c>
      <c r="B44" s="116" t="s">
        <v>60</v>
      </c>
      <c r="C44" s="117" t="s">
        <v>162</v>
      </c>
      <c r="D44" s="117" t="s">
        <v>86</v>
      </c>
      <c r="E44" s="117"/>
      <c r="F44" s="117" t="s">
        <v>87</v>
      </c>
      <c r="G44" s="117" t="s">
        <v>185</v>
      </c>
      <c r="H44" s="157" t="s">
        <v>168</v>
      </c>
    </row>
    <row r="46" spans="1:8">
      <c r="A46" s="127" t="s">
        <v>230</v>
      </c>
      <c r="B46" s="127"/>
      <c r="C46" s="127"/>
      <c r="D46" s="127"/>
    </row>
    <row r="47" spans="1:8" ht="167.4" customHeight="1">
      <c r="A47" s="115" t="s">
        <v>243</v>
      </c>
    </row>
    <row r="48" spans="1:8" ht="41.4" customHeight="1">
      <c r="A48" s="120" t="s">
        <v>215</v>
      </c>
      <c r="B48" s="121"/>
    </row>
    <row r="49" ht="18" customHeight="1"/>
  </sheetData>
  <sheetProtection algorithmName="SHA-512" hashValue="ahcoiAhJ0/9qwlXAyJ2Uf6K/2DjjyOOrDHapHcd06FTtQCqM/1RY5A6mwqRwxUVvpk3eM2JN3oR1O45mKjTwGA==" saltValue="9L/zknkHbLoqjm9l1cHFmw==" spinCount="100000" sheet="1" objects="1" scenarios="1"/>
  <mergeCells count="1">
    <mergeCell ref="A46:D46"/>
  </mergeCells>
  <phoneticPr fontId="34" type="noConversion"/>
  <pageMargins left="0.70866141732283472" right="0.70866141732283472" top="0.82520833333333332" bottom="0.74803149606299213" header="0.31496062992125984" footer="0.31496062992125984"/>
  <pageSetup paperSize="9" scale="49"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3A2CC-91C3-4BF3-A079-D68492A179C4}">
  <sheetPr codeName="Blad10">
    <tabColor theme="8" tint="0.79998168889431442"/>
    <pageSetUpPr fitToPage="1"/>
  </sheetPr>
  <dimension ref="A1:F22"/>
  <sheetViews>
    <sheetView showGridLines="0" view="pageLayout" zoomScaleNormal="100" workbookViewId="0">
      <selection activeCell="C7" sqref="C7"/>
    </sheetView>
  </sheetViews>
  <sheetFormatPr defaultColWidth="8" defaultRowHeight="13.8"/>
  <cols>
    <col min="1" max="1" width="28.69921875" style="109" customWidth="1"/>
    <col min="2" max="2" width="23.69921875" style="109" customWidth="1"/>
    <col min="3" max="4" width="44.69921875" style="112" bestFit="1" customWidth="1"/>
    <col min="5" max="5" width="28.5" style="112" customWidth="1"/>
    <col min="6" max="6" width="15.796875" style="112" customWidth="1"/>
    <col min="7" max="16384" width="8" style="109"/>
  </cols>
  <sheetData>
    <row r="1" spans="1:6" s="105" customFormat="1" ht="27.6" customHeight="1">
      <c r="A1" s="147" t="s">
        <v>53</v>
      </c>
      <c r="B1" s="147"/>
      <c r="C1" s="147"/>
      <c r="D1" s="106"/>
      <c r="E1" s="106"/>
      <c r="F1" s="106"/>
    </row>
    <row r="2" spans="1:6" ht="41.4">
      <c r="A2" s="107" t="s">
        <v>54</v>
      </c>
      <c r="B2" s="107" t="s">
        <v>55</v>
      </c>
      <c r="C2" s="108" t="s">
        <v>56</v>
      </c>
      <c r="D2" s="108" t="s">
        <v>57</v>
      </c>
      <c r="E2" s="108" t="s">
        <v>58</v>
      </c>
      <c r="F2" s="108" t="s">
        <v>216</v>
      </c>
    </row>
    <row r="3" spans="1:6" ht="14.4">
      <c r="A3" s="110" t="s">
        <v>67</v>
      </c>
      <c r="B3" s="154" t="s">
        <v>68</v>
      </c>
      <c r="C3" s="111" t="s">
        <v>61</v>
      </c>
      <c r="D3" s="111" t="s">
        <v>61</v>
      </c>
      <c r="E3" s="111" t="s">
        <v>62</v>
      </c>
      <c r="F3" s="111" t="s">
        <v>62</v>
      </c>
    </row>
    <row r="4" spans="1:6" ht="14.4">
      <c r="A4" s="110" t="s">
        <v>63</v>
      </c>
      <c r="B4" s="154" t="s">
        <v>64</v>
      </c>
      <c r="C4" s="111" t="s">
        <v>61</v>
      </c>
      <c r="D4" s="111" t="s">
        <v>61</v>
      </c>
      <c r="E4" s="111" t="s">
        <v>62</v>
      </c>
      <c r="F4" s="111" t="s">
        <v>62</v>
      </c>
    </row>
    <row r="5" spans="1:6" ht="14.4">
      <c r="A5" s="110" t="s">
        <v>82</v>
      </c>
      <c r="B5" s="154" t="s">
        <v>83</v>
      </c>
      <c r="C5" s="111" t="s">
        <v>61</v>
      </c>
      <c r="D5" s="111" t="s">
        <v>61</v>
      </c>
      <c r="E5" s="111" t="s">
        <v>62</v>
      </c>
      <c r="F5" s="111" t="s">
        <v>62</v>
      </c>
    </row>
    <row r="6" spans="1:6" ht="14.4">
      <c r="A6" s="110" t="s">
        <v>217</v>
      </c>
      <c r="B6" s="154" t="s">
        <v>81</v>
      </c>
      <c r="C6" s="111" t="s">
        <v>61</v>
      </c>
      <c r="D6" s="111" t="s">
        <v>61</v>
      </c>
      <c r="E6" s="111" t="s">
        <v>62</v>
      </c>
      <c r="F6" s="111" t="s">
        <v>62</v>
      </c>
    </row>
    <row r="7" spans="1:6" ht="14.4">
      <c r="A7" s="110" t="s">
        <v>65</v>
      </c>
      <c r="B7" s="154" t="s">
        <v>66</v>
      </c>
      <c r="C7" s="111" t="s">
        <v>61</v>
      </c>
      <c r="D7" s="111" t="s">
        <v>61</v>
      </c>
      <c r="E7" s="111" t="s">
        <v>62</v>
      </c>
      <c r="F7" s="111" t="s">
        <v>62</v>
      </c>
    </row>
    <row r="8" spans="1:6" ht="13.8" customHeight="1">
      <c r="A8" s="110" t="s">
        <v>79</v>
      </c>
      <c r="B8" s="154" t="s">
        <v>80</v>
      </c>
      <c r="C8" s="111" t="s">
        <v>61</v>
      </c>
      <c r="D8" s="111" t="s">
        <v>61</v>
      </c>
      <c r="E8" s="111" t="s">
        <v>62</v>
      </c>
      <c r="F8" s="111" t="s">
        <v>62</v>
      </c>
    </row>
    <row r="9" spans="1:6" ht="14.4">
      <c r="A9" s="110" t="s">
        <v>71</v>
      </c>
      <c r="B9" s="154" t="s">
        <v>72</v>
      </c>
      <c r="C9" s="111" t="s">
        <v>61</v>
      </c>
      <c r="D9" s="111" t="s">
        <v>61</v>
      </c>
      <c r="E9" s="111" t="s">
        <v>62</v>
      </c>
      <c r="F9" s="111" t="s">
        <v>62</v>
      </c>
    </row>
    <row r="10" spans="1:6" ht="33" customHeight="1">
      <c r="A10" s="110" t="s">
        <v>69</v>
      </c>
      <c r="B10" s="154" t="s">
        <v>70</v>
      </c>
      <c r="C10" s="111" t="s">
        <v>61</v>
      </c>
      <c r="D10" s="111" t="s">
        <v>61</v>
      </c>
      <c r="E10" s="111" t="s">
        <v>62</v>
      </c>
      <c r="F10" s="111" t="s">
        <v>62</v>
      </c>
    </row>
    <row r="11" spans="1:6" ht="14.4">
      <c r="A11" s="110" t="s">
        <v>213</v>
      </c>
      <c r="B11" s="154" t="s">
        <v>214</v>
      </c>
      <c r="C11" s="111" t="s">
        <v>61</v>
      </c>
      <c r="D11" s="111" t="s">
        <v>61</v>
      </c>
      <c r="E11" s="111" t="s">
        <v>62</v>
      </c>
      <c r="F11" s="111" t="s">
        <v>62</v>
      </c>
    </row>
    <row r="12" spans="1:6" ht="27.6" customHeight="1">
      <c r="A12" s="110" t="s">
        <v>59</v>
      </c>
      <c r="B12" s="154" t="s">
        <v>60</v>
      </c>
      <c r="C12" s="111" t="s">
        <v>61</v>
      </c>
      <c r="D12" s="111" t="s">
        <v>61</v>
      </c>
      <c r="E12" s="111" t="s">
        <v>62</v>
      </c>
      <c r="F12" s="111" t="s">
        <v>62</v>
      </c>
    </row>
    <row r="13" spans="1:6" ht="60" customHeight="1">
      <c r="A13" s="110" t="s">
        <v>73</v>
      </c>
      <c r="B13" s="154" t="s">
        <v>74</v>
      </c>
      <c r="C13" s="111" t="s">
        <v>61</v>
      </c>
      <c r="D13" s="111" t="s">
        <v>61</v>
      </c>
      <c r="E13" s="111" t="s">
        <v>62</v>
      </c>
      <c r="F13" s="111" t="s">
        <v>75</v>
      </c>
    </row>
    <row r="14" spans="1:6" ht="28.2">
      <c r="A14" s="110" t="s">
        <v>76</v>
      </c>
      <c r="B14" s="154" t="s">
        <v>183</v>
      </c>
      <c r="C14" s="111" t="s">
        <v>61</v>
      </c>
      <c r="D14" s="111" t="s">
        <v>61</v>
      </c>
      <c r="E14" s="111" t="s">
        <v>78</v>
      </c>
      <c r="F14" s="111" t="s">
        <v>62</v>
      </c>
    </row>
    <row r="15" spans="1:6" ht="14.4">
      <c r="A15" s="110" t="s">
        <v>199</v>
      </c>
      <c r="B15" s="154" t="s">
        <v>173</v>
      </c>
      <c r="C15" s="111" t="s">
        <v>61</v>
      </c>
      <c r="D15" s="111" t="s">
        <v>61</v>
      </c>
      <c r="E15" s="111" t="s">
        <v>78</v>
      </c>
      <c r="F15" s="111" t="s">
        <v>62</v>
      </c>
    </row>
    <row r="16" spans="1:6" ht="28.2">
      <c r="A16" s="110" t="s">
        <v>169</v>
      </c>
      <c r="B16" s="154" t="s">
        <v>170</v>
      </c>
      <c r="C16" s="111" t="s">
        <v>61</v>
      </c>
      <c r="D16" s="111" t="s">
        <v>61</v>
      </c>
      <c r="E16" s="111" t="s">
        <v>78</v>
      </c>
      <c r="F16" s="111" t="s">
        <v>61</v>
      </c>
    </row>
    <row r="21" ht="13.8" customHeight="1"/>
    <row r="22" ht="36.6" customHeight="1"/>
  </sheetData>
  <sheetProtection algorithmName="SHA-512" hashValue="I8sOyyjoFPn0hlt6+o88q2Ekuv4QzVfwLyCWc0Z47wIFOe2ilRV+ChmDi3qgVbZS26UiRQ3E/EB+RsEw9EpkxQ==" saltValue="3aD2vWNFYXrWqaLhQtaaeg==" spinCount="100000" sheet="1" objects="1" scenarios="1"/>
  <mergeCells count="1">
    <mergeCell ref="A1:C1"/>
  </mergeCells>
  <pageMargins left="0.70866141732283472" right="0.70866141732283472" top="1.4566929133858268" bottom="0.74803149606299213" header="0.31496062992125984" footer="0.31496062992125984"/>
  <pageSetup paperSize="9" scale="63" orientation="landscape" r:id="rId1"/>
  <headerFooter>
    <oddHeader>&amp;L&amp;"Corbel,Vet"&amp;F&amp;R&amp;G</oddHeader>
    <oddFooter>&amp;L&amp;"Corbel,Standaard"&amp;A&amp;C&amp;"Corbel,Standaard"Payroll Regio West-Brabant &amp;R&amp;"Corbel,Standaard"© Nova Vista Human Capital</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8D33A4F3BFEE4BBD4DF875190C51A8" ma:contentTypeVersion="3" ma:contentTypeDescription="Een nieuw document maken." ma:contentTypeScope="" ma:versionID="54d8113f1ddf590dcdf764845925a024">
  <xsd:schema xmlns:xsd="http://www.w3.org/2001/XMLSchema" xmlns:xs="http://www.w3.org/2001/XMLSchema" xmlns:p="http://schemas.microsoft.com/office/2006/metadata/properties" xmlns:ns2="58ea8891-3811-44af-8aba-e52e56965b81" targetNamespace="http://schemas.microsoft.com/office/2006/metadata/properties" ma:root="true" ma:fieldsID="ec5b70e7021af5c973c29b70e4c43a85" ns2:_="">
    <xsd:import namespace="58ea8891-3811-44af-8aba-e52e56965b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a8891-3811-44af-8aba-e52e56965b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3A22A9-3829-4495-8AB1-3496FD52A506}"/>
</file>

<file path=customXml/itemProps2.xml><?xml version="1.0" encoding="utf-8"?>
<ds:datastoreItem xmlns:ds="http://schemas.openxmlformats.org/officeDocument/2006/customXml" ds:itemID="{16D963A5-D24B-44F9-A42A-DFB173E2B1C9}"/>
</file>

<file path=customXml/itemProps3.xml><?xml version="1.0" encoding="utf-8"?>
<ds:datastoreItem xmlns:ds="http://schemas.openxmlformats.org/officeDocument/2006/customXml" ds:itemID="{2F46138D-27F5-473B-8815-1932120BAE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6</vt:i4>
      </vt:variant>
    </vt:vector>
  </HeadingPairs>
  <TitlesOfParts>
    <vt:vector size="15" baseType="lpstr">
      <vt:lpstr>Toelichting en voorwaarden</vt:lpstr>
      <vt:lpstr>Gemiddeld gewogen ORF</vt:lpstr>
      <vt:lpstr>Omrekenfactoren 2027</vt:lpstr>
      <vt:lpstr>KP contract model 1 2027</vt:lpstr>
      <vt:lpstr>KP declarabel model 2 2027</vt:lpstr>
      <vt:lpstr>AOW declarabel model 2  2027 </vt:lpstr>
      <vt:lpstr>Toelichting Vakantie-feestdagen</vt:lpstr>
      <vt:lpstr>Toelichting belaste vergoeding</vt:lpstr>
      <vt:lpstr>Vergoedingen IKB-Pensioengevend</vt:lpstr>
      <vt:lpstr>'AOW declarabel model 2  2027 '!Afdrukbereik</vt:lpstr>
      <vt:lpstr>'Gemiddeld gewogen ORF'!Afdrukbereik</vt:lpstr>
      <vt:lpstr>'KP contract model 1 2027'!Afdrukbereik</vt:lpstr>
      <vt:lpstr>'KP declarabel model 2 2027'!Afdrukbereik</vt:lpstr>
      <vt:lpstr>'Omrekenfactoren 2027'!Afdrukbereik</vt:lpstr>
      <vt:lpstr>'Toelichting belaste vergoeding'!Afdrukbereik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 ten Hoope</dc:creator>
  <cp:lastModifiedBy>Annemarie ten Hoope</cp:lastModifiedBy>
  <cp:lastPrinted>2026-10-21T14:58:18Z</cp:lastPrinted>
  <dcterms:created xsi:type="dcterms:W3CDTF">2026-04-10T07:51:44Z</dcterms:created>
  <dcterms:modified xsi:type="dcterms:W3CDTF">2026-10-21T14:58:51Z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0x010100748D33A4F3BFEE4BBD4DF875190C51A8</vt:lpwstr>
  </property>
</Properties>
</file>