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arcadiso365.sharepoint.com/teams/KRWOost-GROW/16  Contractmanagement/1.6.22 - Aanbestedingsdossier/Aanbestedingsdossier voor publicatie/Stapper versie 4.0/"/>
    </mc:Choice>
  </mc:AlternateContent>
  <xr:revisionPtr revIDLastSave="244" documentId="8_{2A8DB58E-1A06-4DE2-ADFC-863CF163E702}" xr6:coauthVersionLast="47" xr6:coauthVersionMax="47" xr10:uidLastSave="{4DBF3E98-37C5-4B90-97F2-BFDC8C38684A}"/>
  <bookViews>
    <workbookView xWindow="28680" yWindow="-120" windowWidth="29040" windowHeight="15720" tabRatio="629" firstSheet="3" activeTab="4" xr2:uid="{D38F6B59-5D25-412B-BCB9-D77E479D8709}"/>
  </bookViews>
  <sheets>
    <sheet name="Overzicht raamactiviteiten" sheetId="12" r:id="rId1"/>
    <sheet name="Buitenwaarden Oldeneel" sheetId="1" r:id="rId2"/>
    <sheet name="Buitenwaarden Welsum – Katerste" sheetId="2" r:id="rId3"/>
    <sheet name="Buitenwaarden Wijhe" sheetId="3" r:id="rId4"/>
    <sheet name="Dorperwaarden" sheetId="5" r:id="rId5"/>
    <sheet name="Buitenwaarden Windesheim" sheetId="4" r:id="rId6"/>
    <sheet name="Olsterwaarden  Henforderwaarden" sheetId="13" r:id="rId7"/>
    <sheet name="Fortmond  Duursche waarden" sheetId="6" r:id="rId8"/>
    <sheet name="Hoenwaard" sheetId="7" r:id="rId9"/>
    <sheet name="Koppelerwaard" sheetId="8" r:id="rId10"/>
    <sheet name="Marlerwaarden" sheetId="9" r:id="rId11"/>
    <sheet name="Oenerdijkerwaarden en welsumerw" sheetId="10" r:id="rId12"/>
    <sheet name="Vorchterwaarden" sheetId="14" r:id="rId13"/>
    <sheet name="Zalkerbosch" sheetId="15" r:id="rId14"/>
    <sheet name="ORBA" sheetId="11" r:id="rId1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5" i="5" l="1"/>
  <c r="I11" i="5" l="1"/>
  <c r="I46" i="5"/>
  <c r="I58" i="5"/>
  <c r="E15" i="13"/>
  <c r="F7" i="11"/>
  <c r="I65" i="7"/>
  <c r="I26" i="6"/>
  <c r="I28" i="6"/>
  <c r="I29" i="6"/>
  <c r="G106" i="4"/>
  <c r="E29" i="1" l="1"/>
  <c r="E28" i="1"/>
  <c r="E15" i="1"/>
  <c r="E14" i="1"/>
  <c r="I133" i="1"/>
  <c r="I92" i="15"/>
  <c r="I91" i="15"/>
  <c r="I64" i="14"/>
  <c r="I63" i="14"/>
  <c r="I65" i="14" s="1"/>
  <c r="I77" i="3"/>
  <c r="I76" i="3"/>
  <c r="I134" i="1"/>
  <c r="I64" i="13"/>
  <c r="I63" i="13"/>
  <c r="I64" i="10"/>
  <c r="I63" i="10"/>
  <c r="I92" i="9"/>
  <c r="I91" i="9"/>
  <c r="I93" i="9" s="1"/>
  <c r="I50" i="8"/>
  <c r="I49" i="8"/>
  <c r="I64" i="6"/>
  <c r="I63" i="6"/>
  <c r="I93" i="7"/>
  <c r="I92" i="7"/>
  <c r="I64" i="5"/>
  <c r="I63" i="5"/>
  <c r="I120" i="4"/>
  <c r="I119" i="4"/>
  <c r="I91" i="2"/>
  <c r="I92" i="2"/>
  <c r="I135" i="1" l="1"/>
  <c r="I93" i="15"/>
  <c r="I65" i="10"/>
  <c r="I51" i="8"/>
  <c r="I65" i="13"/>
  <c r="I94" i="7"/>
  <c r="I121" i="4"/>
  <c r="I78" i="3"/>
  <c r="I93" i="2"/>
  <c r="I64" i="7"/>
  <c r="I63" i="7"/>
  <c r="I62" i="7"/>
  <c r="I61" i="7"/>
  <c r="I59" i="7"/>
  <c r="I58" i="7"/>
  <c r="I57" i="7"/>
  <c r="I55" i="7"/>
  <c r="I54" i="7"/>
  <c r="I68" i="7"/>
  <c r="I69" i="7"/>
  <c r="I70" i="7"/>
  <c r="I71" i="7"/>
  <c r="I75" i="7"/>
  <c r="I76" i="7"/>
  <c r="I77" i="7"/>
  <c r="F4" i="11"/>
  <c r="I57" i="5"/>
  <c r="I59" i="5"/>
  <c r="I56" i="5"/>
  <c r="I113" i="4"/>
  <c r="I114" i="4"/>
  <c r="I115" i="4"/>
  <c r="I112" i="4"/>
  <c r="I116" i="4" s="1"/>
  <c r="I70" i="3"/>
  <c r="I71" i="3"/>
  <c r="I72" i="3"/>
  <c r="I69" i="3"/>
  <c r="I87" i="2"/>
  <c r="I86" i="2"/>
  <c r="I85" i="2"/>
  <c r="I84" i="2"/>
  <c r="I88" i="2" s="1"/>
  <c r="I129" i="1"/>
  <c r="I128" i="1"/>
  <c r="I127" i="1"/>
  <c r="I126" i="1"/>
  <c r="I130" i="1" s="1"/>
  <c r="I87" i="15"/>
  <c r="I86" i="15"/>
  <c r="I85" i="15"/>
  <c r="I84" i="15"/>
  <c r="I59" i="14"/>
  <c r="I58" i="14"/>
  <c r="I57" i="14"/>
  <c r="I56" i="14"/>
  <c r="I60" i="14" s="1"/>
  <c r="I59" i="13"/>
  <c r="I58" i="13"/>
  <c r="I57" i="13"/>
  <c r="I56" i="13"/>
  <c r="I59" i="10"/>
  <c r="I58" i="10"/>
  <c r="I57" i="10"/>
  <c r="I56" i="10"/>
  <c r="I60" i="10" s="1"/>
  <c r="I87" i="9"/>
  <c r="I86" i="9"/>
  <c r="I85" i="9"/>
  <c r="I84" i="9"/>
  <c r="I11" i="8"/>
  <c r="I45" i="8"/>
  <c r="I44" i="8"/>
  <c r="I43" i="8"/>
  <c r="I42" i="8"/>
  <c r="I88" i="7"/>
  <c r="I87" i="7"/>
  <c r="I86" i="7"/>
  <c r="I85" i="7"/>
  <c r="I89" i="7" s="1"/>
  <c r="I59" i="6"/>
  <c r="I58" i="6"/>
  <c r="I57" i="6"/>
  <c r="I56" i="6"/>
  <c r="I60" i="6" s="1"/>
  <c r="I60" i="5" l="1"/>
  <c r="I73" i="3"/>
  <c r="I88" i="15"/>
  <c r="I88" i="9"/>
  <c r="I46" i="8"/>
  <c r="I60" i="13"/>
  <c r="I72" i="7"/>
  <c r="E57" i="9"/>
  <c r="I57" i="9" s="1"/>
  <c r="E56" i="9"/>
  <c r="I56" i="9" s="1"/>
  <c r="I63" i="9"/>
  <c r="I62" i="9"/>
  <c r="I61" i="9"/>
  <c r="I60" i="9"/>
  <c r="I58" i="9"/>
  <c r="I54" i="9"/>
  <c r="I53" i="9"/>
  <c r="E29" i="2"/>
  <c r="E28" i="2"/>
  <c r="E71" i="1"/>
  <c r="E70" i="1"/>
  <c r="E43" i="3"/>
  <c r="E42" i="3"/>
  <c r="E14" i="3"/>
  <c r="E84" i="4" l="1"/>
  <c r="E85" i="4"/>
  <c r="E43" i="4"/>
  <c r="E42" i="4"/>
  <c r="E15" i="4"/>
  <c r="E14" i="4"/>
  <c r="I91" i="4" l="1"/>
  <c r="I90" i="4"/>
  <c r="I89" i="4"/>
  <c r="I88" i="4"/>
  <c r="I86" i="4"/>
  <c r="I85" i="4"/>
  <c r="I84" i="4"/>
  <c r="I82" i="4"/>
  <c r="I81" i="4"/>
  <c r="E14" i="13"/>
  <c r="E15" i="9"/>
  <c r="E14" i="9"/>
  <c r="E30" i="7"/>
  <c r="E29" i="7"/>
  <c r="E16" i="7"/>
  <c r="E15" i="7"/>
  <c r="I65" i="6"/>
  <c r="I77" i="4"/>
  <c r="I76" i="4"/>
  <c r="I75" i="4"/>
  <c r="I74" i="4"/>
  <c r="I72" i="4"/>
  <c r="I71" i="4"/>
  <c r="I70" i="4"/>
  <c r="I68" i="4"/>
  <c r="I67" i="4"/>
  <c r="I63" i="4"/>
  <c r="I62" i="4"/>
  <c r="I61" i="4"/>
  <c r="I60" i="4"/>
  <c r="E29" i="4"/>
  <c r="E28" i="4"/>
  <c r="E43" i="1"/>
  <c r="E42" i="1"/>
  <c r="E57" i="2"/>
  <c r="E56" i="2"/>
  <c r="E43" i="2"/>
  <c r="E42" i="2"/>
  <c r="E15" i="2"/>
  <c r="E14" i="2"/>
  <c r="E15" i="3" l="1"/>
  <c r="E28" i="3"/>
  <c r="I63" i="2"/>
  <c r="I62" i="2"/>
  <c r="I61" i="2"/>
  <c r="I60" i="2"/>
  <c r="I58" i="2"/>
  <c r="I57" i="2"/>
  <c r="I56" i="2"/>
  <c r="I54" i="2"/>
  <c r="I53" i="2"/>
  <c r="I49" i="2"/>
  <c r="I48" i="2"/>
  <c r="I47" i="2"/>
  <c r="I46" i="2"/>
  <c r="I44" i="2"/>
  <c r="I43" i="2"/>
  <c r="I42" i="2"/>
  <c r="I40" i="2"/>
  <c r="I39" i="2"/>
  <c r="E29" i="13"/>
  <c r="E28" i="13"/>
  <c r="I50" i="7"/>
  <c r="I49" i="7"/>
  <c r="I48" i="7"/>
  <c r="I47" i="7"/>
  <c r="I45" i="7"/>
  <c r="I44" i="7"/>
  <c r="I43" i="7"/>
  <c r="I41" i="7"/>
  <c r="I40" i="7"/>
  <c r="I35" i="6"/>
  <c r="I34" i="6"/>
  <c r="I33" i="6"/>
  <c r="I32" i="6"/>
  <c r="I30" i="6"/>
  <c r="I25" i="6"/>
  <c r="E99" i="1"/>
  <c r="I99" i="1" s="1"/>
  <c r="E98" i="1"/>
  <c r="I98" i="1" s="1"/>
  <c r="E85" i="1"/>
  <c r="I85" i="1" s="1"/>
  <c r="E84" i="1"/>
  <c r="I84" i="1" s="1"/>
  <c r="I71" i="1"/>
  <c r="I70" i="1"/>
  <c r="E57" i="1"/>
  <c r="I57" i="1" s="1"/>
  <c r="E56" i="1"/>
  <c r="I56" i="1" s="1"/>
  <c r="I105" i="1"/>
  <c r="I104" i="1"/>
  <c r="I103" i="1"/>
  <c r="I102" i="1"/>
  <c r="I100" i="1"/>
  <c r="I96" i="1"/>
  <c r="I95" i="1"/>
  <c r="I91" i="1"/>
  <c r="I90" i="1"/>
  <c r="I89" i="1"/>
  <c r="I88" i="1"/>
  <c r="I86" i="1"/>
  <c r="I82" i="1"/>
  <c r="I81" i="1"/>
  <c r="I77" i="1"/>
  <c r="I76" i="1"/>
  <c r="I75" i="1"/>
  <c r="I74" i="1"/>
  <c r="I72" i="1"/>
  <c r="I68" i="1"/>
  <c r="I67" i="1"/>
  <c r="I63" i="1"/>
  <c r="I62" i="1"/>
  <c r="I61" i="1"/>
  <c r="I60" i="1"/>
  <c r="I58" i="1"/>
  <c r="I54" i="1"/>
  <c r="I53" i="1"/>
  <c r="I49" i="1"/>
  <c r="I48" i="1"/>
  <c r="I47" i="1"/>
  <c r="I46" i="1"/>
  <c r="I44" i="1"/>
  <c r="I43" i="1"/>
  <c r="I42" i="1"/>
  <c r="I40" i="1"/>
  <c r="I39" i="1"/>
  <c r="I49" i="9" l="1"/>
  <c r="I48" i="9"/>
  <c r="I47" i="9"/>
  <c r="I46" i="9"/>
  <c r="I44" i="9"/>
  <c r="I43" i="9"/>
  <c r="I42" i="9"/>
  <c r="I40" i="9"/>
  <c r="I39" i="9"/>
  <c r="E29" i="3" l="1"/>
  <c r="I35" i="13" l="1"/>
  <c r="I34" i="13"/>
  <c r="I33" i="13"/>
  <c r="I32" i="13"/>
  <c r="I30" i="13"/>
  <c r="I29" i="13"/>
  <c r="I28" i="13"/>
  <c r="I26" i="13"/>
  <c r="I25" i="13"/>
  <c r="I35" i="9"/>
  <c r="I34" i="9"/>
  <c r="I33" i="9"/>
  <c r="I32" i="9"/>
  <c r="I30" i="9"/>
  <c r="I29" i="9"/>
  <c r="I28" i="9"/>
  <c r="I26" i="9"/>
  <c r="I25" i="9"/>
  <c r="I36" i="7"/>
  <c r="I35" i="7"/>
  <c r="I34" i="7"/>
  <c r="I33" i="7"/>
  <c r="I31" i="7"/>
  <c r="I30" i="7"/>
  <c r="I29" i="7"/>
  <c r="I27" i="7"/>
  <c r="I26" i="7"/>
  <c r="I58" i="4"/>
  <c r="I57" i="4"/>
  <c r="I56" i="4"/>
  <c r="I54" i="4"/>
  <c r="I53" i="4"/>
  <c r="I49" i="4"/>
  <c r="I48" i="4"/>
  <c r="I47" i="4"/>
  <c r="I46" i="4"/>
  <c r="I44" i="4"/>
  <c r="I43" i="4"/>
  <c r="I42" i="4"/>
  <c r="I40" i="4"/>
  <c r="I39" i="4"/>
  <c r="I25" i="4"/>
  <c r="I26" i="4"/>
  <c r="I28" i="4"/>
  <c r="I29" i="4"/>
  <c r="I30" i="4"/>
  <c r="I32" i="4"/>
  <c r="I33" i="4"/>
  <c r="I34" i="4"/>
  <c r="I35" i="4"/>
  <c r="I35" i="1"/>
  <c r="I34" i="1"/>
  <c r="I33" i="1"/>
  <c r="I32" i="1"/>
  <c r="I21" i="1"/>
  <c r="I20" i="1"/>
  <c r="I19" i="1"/>
  <c r="I18" i="1"/>
  <c r="I49" i="3"/>
  <c r="I48" i="3"/>
  <c r="I47" i="3"/>
  <c r="I46" i="3"/>
  <c r="I44" i="3"/>
  <c r="I43" i="3"/>
  <c r="I42" i="3"/>
  <c r="I40" i="3"/>
  <c r="I39" i="3"/>
  <c r="I35" i="3"/>
  <c r="I34" i="3"/>
  <c r="I33" i="3"/>
  <c r="I32" i="3"/>
  <c r="I30" i="3"/>
  <c r="I29" i="3"/>
  <c r="I28" i="3"/>
  <c r="I26" i="3"/>
  <c r="I25" i="3"/>
  <c r="I35" i="2"/>
  <c r="I34" i="2"/>
  <c r="I33" i="2"/>
  <c r="I32" i="2"/>
  <c r="I30" i="2"/>
  <c r="I29" i="2"/>
  <c r="I28" i="2"/>
  <c r="I26" i="2"/>
  <c r="I25" i="2"/>
  <c r="I30" i="1"/>
  <c r="I29" i="1"/>
  <c r="I28" i="1"/>
  <c r="I26" i="1"/>
  <c r="I25" i="1"/>
  <c r="I63" i="15" l="1"/>
  <c r="I62" i="15"/>
  <c r="I61" i="15"/>
  <c r="I60" i="15"/>
  <c r="I58" i="15"/>
  <c r="I57" i="15"/>
  <c r="I56" i="15"/>
  <c r="I54" i="15"/>
  <c r="I53" i="15"/>
  <c r="I49" i="15"/>
  <c r="I48" i="15"/>
  <c r="I47" i="15"/>
  <c r="I46" i="15"/>
  <c r="I44" i="15"/>
  <c r="I43" i="15"/>
  <c r="I42" i="15"/>
  <c r="I40" i="15"/>
  <c r="I39" i="15"/>
  <c r="I35" i="15"/>
  <c r="I34" i="15"/>
  <c r="I33" i="15"/>
  <c r="I32" i="15"/>
  <c r="I30" i="15"/>
  <c r="I29" i="15"/>
  <c r="I28" i="15"/>
  <c r="I26" i="15"/>
  <c r="I25" i="15"/>
  <c r="I35" i="14"/>
  <c r="I34" i="14"/>
  <c r="I33" i="14"/>
  <c r="I32" i="14"/>
  <c r="I30" i="14"/>
  <c r="I29" i="14"/>
  <c r="I28" i="14"/>
  <c r="I26" i="14"/>
  <c r="I25" i="14"/>
  <c r="I35" i="10"/>
  <c r="I34" i="10"/>
  <c r="I33" i="10"/>
  <c r="I32" i="10"/>
  <c r="I30" i="10"/>
  <c r="I29" i="10"/>
  <c r="I28" i="10"/>
  <c r="I26" i="10"/>
  <c r="I25" i="10"/>
  <c r="I39" i="10"/>
  <c r="I40" i="10"/>
  <c r="I41" i="10"/>
  <c r="I42" i="10"/>
  <c r="I46" i="10"/>
  <c r="I47" i="10"/>
  <c r="I48" i="10"/>
  <c r="I43" i="10" l="1"/>
  <c r="I35" i="5"/>
  <c r="I34" i="5"/>
  <c r="I33" i="5"/>
  <c r="I32" i="5"/>
  <c r="I30" i="5"/>
  <c r="I29" i="5"/>
  <c r="I28" i="5"/>
  <c r="I26" i="5"/>
  <c r="I25" i="5"/>
  <c r="I39" i="5"/>
  <c r="I40" i="5"/>
  <c r="I41" i="5"/>
  <c r="I42" i="5"/>
  <c r="I47" i="5"/>
  <c r="I48" i="5"/>
  <c r="I109" i="1"/>
  <c r="I110" i="1"/>
  <c r="I111" i="1"/>
  <c r="I112" i="1"/>
  <c r="I116" i="1"/>
  <c r="I117" i="1"/>
  <c r="I11" i="1"/>
  <c r="I77" i="15"/>
  <c r="I76" i="15"/>
  <c r="I75" i="15"/>
  <c r="I74" i="15"/>
  <c r="I70" i="15"/>
  <c r="I69" i="15"/>
  <c r="I68" i="15"/>
  <c r="I67" i="15"/>
  <c r="I71" i="15" s="1"/>
  <c r="I21" i="15"/>
  <c r="I20" i="15"/>
  <c r="I19" i="15"/>
  <c r="I18" i="15"/>
  <c r="I16" i="15"/>
  <c r="I15" i="15"/>
  <c r="I14" i="15"/>
  <c r="I12" i="15"/>
  <c r="I11" i="15"/>
  <c r="I49" i="14"/>
  <c r="I48" i="14"/>
  <c r="I47" i="14"/>
  <c r="I46" i="14"/>
  <c r="I42" i="14"/>
  <c r="I41" i="14"/>
  <c r="I40" i="14"/>
  <c r="I39" i="14"/>
  <c r="I21" i="14"/>
  <c r="I20" i="14"/>
  <c r="I19" i="14"/>
  <c r="I18" i="14"/>
  <c r="I16" i="14"/>
  <c r="I15" i="14"/>
  <c r="I14" i="14"/>
  <c r="I12" i="14"/>
  <c r="I11" i="14"/>
  <c r="I49" i="13"/>
  <c r="I48" i="13"/>
  <c r="I47" i="13"/>
  <c r="I46" i="13"/>
  <c r="I42" i="13"/>
  <c r="I41" i="13"/>
  <c r="I40" i="13"/>
  <c r="I39" i="13"/>
  <c r="I43" i="13" s="1"/>
  <c r="I21" i="13"/>
  <c r="I20" i="13"/>
  <c r="I19" i="13"/>
  <c r="I18" i="13"/>
  <c r="I16" i="13"/>
  <c r="I15" i="13"/>
  <c r="I14" i="13"/>
  <c r="I12" i="13"/>
  <c r="I11" i="13"/>
  <c r="F5" i="11"/>
  <c r="I49" i="10"/>
  <c r="I21" i="10"/>
  <c r="I20" i="10"/>
  <c r="I19" i="10"/>
  <c r="I18" i="10"/>
  <c r="I16" i="10"/>
  <c r="I15" i="10"/>
  <c r="I14" i="10"/>
  <c r="I12" i="10"/>
  <c r="I11" i="10"/>
  <c r="I77" i="9"/>
  <c r="I76" i="9"/>
  <c r="I75" i="9"/>
  <c r="I74" i="9"/>
  <c r="I70" i="9"/>
  <c r="I69" i="9"/>
  <c r="I68" i="9"/>
  <c r="I67" i="9"/>
  <c r="I71" i="9" s="1"/>
  <c r="I21" i="9"/>
  <c r="I20" i="9"/>
  <c r="I19" i="9"/>
  <c r="I18" i="9"/>
  <c r="I16" i="9"/>
  <c r="I15" i="9"/>
  <c r="I14" i="9"/>
  <c r="I12" i="9"/>
  <c r="I11" i="9"/>
  <c r="I35" i="8"/>
  <c r="I34" i="8"/>
  <c r="I33" i="8"/>
  <c r="I32" i="8"/>
  <c r="I28" i="8"/>
  <c r="I27" i="8"/>
  <c r="I26" i="8"/>
  <c r="I25" i="8"/>
  <c r="I21" i="8"/>
  <c r="I20" i="8"/>
  <c r="I19" i="8"/>
  <c r="I18" i="8"/>
  <c r="I16" i="8"/>
  <c r="I15" i="8"/>
  <c r="I14" i="8"/>
  <c r="I12" i="8"/>
  <c r="I78" i="7"/>
  <c r="I22" i="7"/>
  <c r="I21" i="7"/>
  <c r="I20" i="7"/>
  <c r="I19" i="7"/>
  <c r="I17" i="7"/>
  <c r="I16" i="7"/>
  <c r="I15" i="7"/>
  <c r="I13" i="7"/>
  <c r="I12" i="7"/>
  <c r="I49" i="6"/>
  <c r="I48" i="6"/>
  <c r="I47" i="6"/>
  <c r="I46" i="6"/>
  <c r="I42" i="6"/>
  <c r="I41" i="6"/>
  <c r="I40" i="6"/>
  <c r="I39" i="6"/>
  <c r="I21" i="6"/>
  <c r="I20" i="6"/>
  <c r="I19" i="6"/>
  <c r="I18" i="6"/>
  <c r="I16" i="6"/>
  <c r="I15" i="6"/>
  <c r="I14" i="6"/>
  <c r="I12" i="6"/>
  <c r="I11" i="6"/>
  <c r="I49" i="5"/>
  <c r="I21" i="5"/>
  <c r="I20" i="5"/>
  <c r="I19" i="5"/>
  <c r="I18" i="5"/>
  <c r="I16" i="5"/>
  <c r="I15" i="5"/>
  <c r="I14" i="5"/>
  <c r="I12" i="5"/>
  <c r="I105" i="4"/>
  <c r="I104" i="4"/>
  <c r="I103" i="4"/>
  <c r="I102" i="4"/>
  <c r="I98" i="4"/>
  <c r="I97" i="4"/>
  <c r="I96" i="4"/>
  <c r="I95" i="4"/>
  <c r="I99" i="4" s="1"/>
  <c r="I21" i="4"/>
  <c r="I20" i="4"/>
  <c r="I19" i="4"/>
  <c r="I18" i="4"/>
  <c r="I16" i="4"/>
  <c r="I15" i="4"/>
  <c r="I14" i="4"/>
  <c r="I12" i="4"/>
  <c r="I11" i="4"/>
  <c r="I62" i="3"/>
  <c r="I61" i="3"/>
  <c r="I60" i="3"/>
  <c r="I59" i="3"/>
  <c r="I55" i="3"/>
  <c r="I54" i="3"/>
  <c r="I53" i="3"/>
  <c r="I52" i="3"/>
  <c r="I21" i="3"/>
  <c r="I20" i="3"/>
  <c r="I19" i="3"/>
  <c r="I18" i="3"/>
  <c r="I16" i="3"/>
  <c r="I15" i="3"/>
  <c r="I14" i="3"/>
  <c r="I12" i="3"/>
  <c r="I11" i="3"/>
  <c r="I50" i="3" s="1"/>
  <c r="I119" i="1"/>
  <c r="I118" i="1"/>
  <c r="I16" i="1"/>
  <c r="I15" i="1"/>
  <c r="I14" i="1"/>
  <c r="I12" i="1"/>
  <c r="I77" i="2"/>
  <c r="I76" i="2"/>
  <c r="I75" i="2"/>
  <c r="I74" i="2"/>
  <c r="I70" i="2"/>
  <c r="I69" i="2"/>
  <c r="I68" i="2"/>
  <c r="I67" i="2"/>
  <c r="I21" i="2"/>
  <c r="I20" i="2"/>
  <c r="I19" i="2"/>
  <c r="I18" i="2"/>
  <c r="I16" i="2"/>
  <c r="I15" i="2"/>
  <c r="I14" i="2"/>
  <c r="I12" i="2"/>
  <c r="I11" i="2"/>
  <c r="I36" i="14" l="1"/>
  <c r="I43" i="14"/>
  <c r="I64" i="9"/>
  <c r="I43" i="6"/>
  <c r="I56" i="3"/>
  <c r="I71" i="2"/>
  <c r="I113" i="1"/>
  <c r="I106" i="1"/>
  <c r="I36" i="6"/>
  <c r="G50" i="6" s="1"/>
  <c r="I64" i="15"/>
  <c r="I36" i="13"/>
  <c r="I36" i="10"/>
  <c r="I29" i="8"/>
  <c r="I22" i="8"/>
  <c r="I36" i="5"/>
  <c r="I43" i="5"/>
  <c r="I92" i="4"/>
  <c r="I64" i="2"/>
  <c r="D17" i="12"/>
  <c r="G50" i="5" l="1"/>
  <c r="G78" i="15"/>
  <c r="I78" i="15" s="1"/>
  <c r="G79" i="7"/>
  <c r="I79" i="7" s="1"/>
  <c r="G78" i="9"/>
  <c r="I78" i="9" s="1"/>
  <c r="G50" i="10"/>
  <c r="I50" i="10" s="1"/>
  <c r="G50" i="13"/>
  <c r="I50" i="13" s="1"/>
  <c r="G36" i="8"/>
  <c r="I36" i="8" s="1"/>
  <c r="I50" i="6"/>
  <c r="G78" i="2"/>
  <c r="I78" i="2" s="1"/>
  <c r="G63" i="3"/>
  <c r="I63" i="3" s="1"/>
  <c r="G120" i="1"/>
  <c r="I120" i="1" s="1"/>
  <c r="I106" i="4"/>
  <c r="G50" i="14"/>
  <c r="I50" i="14" s="1"/>
  <c r="G51" i="14" l="1"/>
  <c r="I51" i="14" s="1"/>
  <c r="G51" i="13"/>
  <c r="I51" i="13" s="1"/>
  <c r="G51" i="6"/>
  <c r="I51" i="6" s="1"/>
  <c r="G107" i="4"/>
  <c r="I107" i="4" s="1"/>
  <c r="G79" i="2"/>
  <c r="I79" i="2" s="1"/>
  <c r="G37" i="8"/>
  <c r="I37" i="8" s="1"/>
  <c r="G52" i="6"/>
  <c r="I52" i="6" s="1"/>
  <c r="G65" i="3"/>
  <c r="I65" i="3" s="1"/>
  <c r="G64" i="3"/>
  <c r="I64" i="3" s="1"/>
  <c r="I66" i="3" s="1"/>
  <c r="G80" i="7"/>
  <c r="I80" i="7" s="1"/>
  <c r="G81" i="7"/>
  <c r="I81" i="7" s="1"/>
  <c r="G80" i="15"/>
  <c r="I80" i="15" s="1"/>
  <c r="G79" i="15"/>
  <c r="I79" i="15" s="1"/>
  <c r="I81" i="15" s="1"/>
  <c r="I95" i="15" s="1"/>
  <c r="G79" i="9"/>
  <c r="I79" i="9" s="1"/>
  <c r="I81" i="9" s="1"/>
  <c r="I95" i="9" s="1"/>
  <c r="G80" i="2"/>
  <c r="I80" i="2" s="1"/>
  <c r="G52" i="10"/>
  <c r="I52" i="10" s="1"/>
  <c r="G51" i="10"/>
  <c r="I51" i="10" s="1"/>
  <c r="I53" i="10" s="1"/>
  <c r="I67" i="10" s="1"/>
  <c r="G108" i="4"/>
  <c r="I108" i="4" s="1"/>
  <c r="G80" i="9"/>
  <c r="I80" i="9" s="1"/>
  <c r="G122" i="1"/>
  <c r="I122" i="1" s="1"/>
  <c r="G121" i="1"/>
  <c r="I121" i="1" s="1"/>
  <c r="I123" i="1" s="1"/>
  <c r="I137" i="1" s="1"/>
  <c r="G52" i="13"/>
  <c r="I52" i="13" s="1"/>
  <c r="G52" i="14"/>
  <c r="I52" i="14" s="1"/>
  <c r="G38" i="8"/>
  <c r="I38" i="8" s="1"/>
  <c r="I53" i="13" l="1"/>
  <c r="I67" i="13" s="1"/>
  <c r="I53" i="6"/>
  <c r="I67" i="6" s="1"/>
  <c r="I109" i="4"/>
  <c r="I123" i="4" s="1"/>
  <c r="I82" i="7"/>
  <c r="I96" i="7" s="1"/>
  <c r="I53" i="14"/>
  <c r="I67" i="14" s="1"/>
  <c r="I39" i="8"/>
  <c r="I53" i="8" s="1"/>
  <c r="D11" i="12" s="1"/>
  <c r="I81" i="2"/>
  <c r="D13" i="12"/>
  <c r="I95" i="2" l="1"/>
  <c r="D5" i="12" s="1"/>
  <c r="D16" i="12"/>
  <c r="I80" i="3"/>
  <c r="D6" i="12" s="1"/>
  <c r="D7" i="12"/>
  <c r="D14" i="12"/>
  <c r="D9" i="12"/>
  <c r="D10" i="12"/>
  <c r="D12" i="12"/>
  <c r="D4" i="12"/>
  <c r="D15" i="12"/>
  <c r="I50" i="5" l="1"/>
  <c r="G52" i="5" s="1"/>
  <c r="I52" i="5" s="1"/>
  <c r="G51" i="5" l="1"/>
  <c r="I51" i="5" s="1"/>
  <c r="I53" i="5" s="1"/>
  <c r="I67" i="5" s="1"/>
  <c r="D8" i="12" l="1"/>
  <c r="D19" i="12" s="1"/>
</calcChain>
</file>

<file path=xl/sharedStrings.xml><?xml version="1.0" encoding="utf-8"?>
<sst xmlns="http://schemas.openxmlformats.org/spreadsheetml/2006/main" count="2967" uniqueCount="163">
  <si>
    <t>Uiterwaarden</t>
  </si>
  <si>
    <t>Totaal</t>
  </si>
  <si>
    <t>Buitenwaarden Oldeneel</t>
  </si>
  <si>
    <t>Buitenwaarden Welsum – Katerstede</t>
  </si>
  <si>
    <t>Buitenwaarden Wijhe</t>
  </si>
  <si>
    <t>Buitenwaarden Windesheim</t>
  </si>
  <si>
    <t>Dorperwaarden</t>
  </si>
  <si>
    <t>Fortmond/ Duursche waarden</t>
  </si>
  <si>
    <t>Hoenwaard</t>
  </si>
  <si>
    <t>Koppelerwaard</t>
  </si>
  <si>
    <t>Marlerwaarden</t>
  </si>
  <si>
    <t>Oenerdijkerwaarden en welsumerwaarden</t>
  </si>
  <si>
    <t>Olsterwaarden/ Henforderwaarden</t>
  </si>
  <si>
    <t>Vorchterwaarden</t>
  </si>
  <si>
    <t>Zalkerbosch</t>
  </si>
  <si>
    <t>ORBA</t>
  </si>
  <si>
    <t>+</t>
  </si>
  <si>
    <t xml:space="preserve"> </t>
  </si>
  <si>
    <t>Staat van prijzen per eenheid raamactiviteiten (Stapper)</t>
  </si>
  <si>
    <t>NOK: Buitenwaarden Oldeneel</t>
  </si>
  <si>
    <t>#</t>
  </si>
  <si>
    <t>Omschrijving</t>
  </si>
  <si>
    <t>Hoeveelheid</t>
  </si>
  <si>
    <t>Eenheid</t>
  </si>
  <si>
    <t>Eenheidsprijs</t>
  </si>
  <si>
    <t>Directe bouwkosten</t>
  </si>
  <si>
    <t xml:space="preserve">KRW Maatregel 1: </t>
  </si>
  <si>
    <t>A</t>
  </si>
  <si>
    <t>Grondwerk</t>
  </si>
  <si>
    <t>A.1</t>
  </si>
  <si>
    <t>Ontgraven</t>
  </si>
  <si>
    <t>m3</t>
  </si>
  <si>
    <t>EUR/m3</t>
  </si>
  <si>
    <t>A.2</t>
  </si>
  <si>
    <t>Transport intern</t>
  </si>
  <si>
    <t>A.3</t>
  </si>
  <si>
    <t>Afvoer grond</t>
  </si>
  <si>
    <t>A.3.1</t>
  </si>
  <si>
    <t xml:space="preserve">Afvoer NT </t>
  </si>
  <si>
    <t>A.3.2</t>
  </si>
  <si>
    <t>Afvoer overig</t>
  </si>
  <si>
    <t>A.4</t>
  </si>
  <si>
    <t>Aanbrengen grond</t>
  </si>
  <si>
    <t>B</t>
  </si>
  <si>
    <t>Steenwerk</t>
  </si>
  <si>
    <t>B.1</t>
  </si>
  <si>
    <t>Opnemen bestorting</t>
  </si>
  <si>
    <t>B.2</t>
  </si>
  <si>
    <t>B.3</t>
  </si>
  <si>
    <t>Afvoer steen</t>
  </si>
  <si>
    <t>B.4</t>
  </si>
  <si>
    <t>Leveren &amp; aanbrengen steen</t>
  </si>
  <si>
    <t>KRW maatregel 2: Dijk</t>
  </si>
  <si>
    <t>KRW maatregel 3: Strang 1</t>
  </si>
  <si>
    <t>KRW maatregel 4: Strang 2</t>
  </si>
  <si>
    <t>KRW maatregel 5: Strang 3</t>
  </si>
  <si>
    <t>KRW maatregel 6: Strang 4</t>
  </si>
  <si>
    <t>KRW maatregel 7: Strang 1-1</t>
  </si>
  <si>
    <t>Subtotaal - Directe bouwkosten</t>
  </si>
  <si>
    <t>Engineeringskosten</t>
  </si>
  <si>
    <t>C.1</t>
  </si>
  <si>
    <t xml:space="preserve">Opstellen DO </t>
  </si>
  <si>
    <t>st</t>
  </si>
  <si>
    <t>EUR/st</t>
  </si>
  <si>
    <t>C.2</t>
  </si>
  <si>
    <t>Opstellen UO</t>
  </si>
  <si>
    <t>C.3</t>
  </si>
  <si>
    <t>Overige Documenten Ontwerpfase</t>
  </si>
  <si>
    <t>C.4</t>
  </si>
  <si>
    <t>Overige Documenten Uitvoeringsfase</t>
  </si>
  <si>
    <t>Subtotaal - Engineeringskosten</t>
  </si>
  <si>
    <t>Indirecte kosten</t>
  </si>
  <si>
    <t>D.1</t>
  </si>
  <si>
    <t>Eenmalige kosten</t>
  </si>
  <si>
    <t>D.2</t>
  </si>
  <si>
    <t>Algemene bouwplaatskosten</t>
  </si>
  <si>
    <t>D.3</t>
  </si>
  <si>
    <t>Uitvoeringskosten</t>
  </si>
  <si>
    <t>D.4</t>
  </si>
  <si>
    <t>Projectmanagementkosten</t>
  </si>
  <si>
    <t>D.5</t>
  </si>
  <si>
    <t>Algemene kosten</t>
  </si>
  <si>
    <t>%</t>
  </si>
  <si>
    <t>D.6</t>
  </si>
  <si>
    <t>Winst</t>
  </si>
  <si>
    <t>D.7</t>
  </si>
  <si>
    <t>Risico</t>
  </si>
  <si>
    <t>Subtotaal - Indirecte kosten</t>
  </si>
  <si>
    <t xml:space="preserve">Verschil in kosten bij inzet ZE-materieel </t>
  </si>
  <si>
    <t>E.1</t>
  </si>
  <si>
    <r>
      <t xml:space="preserve">Verschil in kosten voor inzet ZE-materieel &gt;0 &amp; </t>
    </r>
    <r>
      <rPr>
        <sz val="9"/>
        <color rgb="FF000000"/>
        <rFont val="Calibri"/>
        <family val="2"/>
      </rPr>
      <t>≤</t>
    </r>
    <r>
      <rPr>
        <sz val="10"/>
        <color rgb="FF000000"/>
        <rFont val="Calibri"/>
        <family val="2"/>
      </rPr>
      <t>30,00%</t>
    </r>
  </si>
  <si>
    <t>E.2</t>
  </si>
  <si>
    <t>Verschil in kosten voor inzet ZE-materieel &gt;30 &amp; ≤50%</t>
  </si>
  <si>
    <t>E.3</t>
  </si>
  <si>
    <t>Verschil in kosten voor inzet ZE-materieel &gt;50 &amp; ≤70%</t>
  </si>
  <si>
    <t>E.4</t>
  </si>
  <si>
    <t>Verschil in kosten voor inzet ZE-materieel &gt;70%</t>
  </si>
  <si>
    <t>Subtotaal - Verschil in kosten inzet ZE-materieel</t>
  </si>
  <si>
    <t>Waarde grond</t>
  </si>
  <si>
    <t>F.1.1</t>
  </si>
  <si>
    <t xml:space="preserve">	Waarde van aan de Opdrachtnemer te vervallen zand</t>
  </si>
  <si>
    <t>F.1.2</t>
  </si>
  <si>
    <t>Waarde van aan de Opdrachtnemer te vervallen klei</t>
  </si>
  <si>
    <t>Subtotaal - Waarde grond</t>
  </si>
  <si>
    <t>Totaal stapper [Buitenwaarden Oldeneel]</t>
  </si>
  <si>
    <t>NOK: Buitenwaarden Welsum – Katerste</t>
  </si>
  <si>
    <t>KRW Maatregel 1: Traject 1 Natuurvriendelijke oever</t>
  </si>
  <si>
    <t>KRW Maatregel 2: Traject 2 Natuurvriendelijke oever</t>
  </si>
  <si>
    <t>KRW Maatregel 3: Traject 3 Natuurvriendelijke oever</t>
  </si>
  <si>
    <t>KRW Maatregel 4: Geul</t>
  </si>
  <si>
    <t>Totaal stapper [Buitenwaarden Welsum – Katerste]</t>
  </si>
  <si>
    <t>NOK: Buitenwaarden Wijhe</t>
  </si>
  <si>
    <t>KRW-maatregel 1: Watergang</t>
  </si>
  <si>
    <t>KRW-Maatregel 2: "kolk"</t>
  </si>
  <si>
    <t>KRW- Maatregel 3: "natuurvriendelijke oever"</t>
  </si>
  <si>
    <t>Totaal stapper [Buitenwaarden Wijhe]</t>
  </si>
  <si>
    <t>NOK: Buitenwaarden Windesheim</t>
  </si>
  <si>
    <t>KRW Maatregel 2: Geul-Noord</t>
  </si>
  <si>
    <t>KRW Maatregel 3: Geul-Zuid</t>
  </si>
  <si>
    <t>KRW-Maatregel 4: Zomerkade</t>
  </si>
  <si>
    <t>KRW-Maatregel 5: Demper inlaat</t>
  </si>
  <si>
    <t>KRW-Maatregel 6: Inlaat</t>
  </si>
  <si>
    <t>Totaal stapper [Buitenwaarden Windesheim]</t>
  </si>
  <si>
    <t>NOK: Dorperwaarden</t>
  </si>
  <si>
    <t>KRW-maatregel 1 "Ontstenen oevers"</t>
  </si>
  <si>
    <t>KRW-maatregel 2 "Ontstenen en verflauwen oevers"</t>
  </si>
  <si>
    <t>Totaal stapper [Dorperwaarden]</t>
  </si>
  <si>
    <t>NOK: Fortmond  Duursche waarden</t>
  </si>
  <si>
    <t>KRW Maatregel 1: Natuurvriendelijke oever Zuid</t>
  </si>
  <si>
    <t>KRW Maatregel 2: Natuurvriendelijke oever Noord</t>
  </si>
  <si>
    <t>Totaal stapper [Fortmond  Duursche waarden]</t>
  </si>
  <si>
    <t>NOK: Hoenwaard</t>
  </si>
  <si>
    <t>KRW Maatregel 1: Trajact 1 Natuurvriendelijke oever</t>
  </si>
  <si>
    <t>KRW Maatregel 2: Trajact 2 Natuurvriendelijke oever</t>
  </si>
  <si>
    <t>KRW Maatregel 3: Trajact 3 Natuurvriendelijke oever</t>
  </si>
  <si>
    <t xml:space="preserve">KRW Maatregel 4: Aantakken kanongsgeul </t>
  </si>
  <si>
    <t>Totaal stapper [Hoenwaard]</t>
  </si>
  <si>
    <t>NOK: Olsterwaarden  Henforderwaarden</t>
  </si>
  <si>
    <t>KRW Maatregel 1: Natuurvriendelijke oever</t>
  </si>
  <si>
    <t>KRW Maatregel 2: Poelen</t>
  </si>
  <si>
    <t>Totaal stapper [Olsterwaarden  Henforderwaarden]</t>
  </si>
  <si>
    <t>NOK: Koppelerwaard</t>
  </si>
  <si>
    <t>KRW-maatregel traject 1 "Ontstenen en verflauwen oevers"</t>
  </si>
  <si>
    <t>Totaal stapper [Koppelerwaard]</t>
  </si>
  <si>
    <t>NOK: Marlerwaarden</t>
  </si>
  <si>
    <t>KRW Maatregel 1: Geul</t>
  </si>
  <si>
    <t>KRW Maatregel 2: Kade West</t>
  </si>
  <si>
    <t>KRW Maatregel 3: Kade Zuid</t>
  </si>
  <si>
    <t>KRW Maatregel 4: Natuurvriendelijke oever</t>
  </si>
  <si>
    <t>Totaal stapper [Marlerwaarden]</t>
  </si>
  <si>
    <t>NOK: Oenerdijkerwaarden en welsumerwaarden</t>
  </si>
  <si>
    <t>KRW-maatregel 1 "Ontstenen en verflauwen oevers"</t>
  </si>
  <si>
    <t>Totaal stapper [Oenerdijkerwaarden en welsumerwaarden]</t>
  </si>
  <si>
    <t>NOK: Vorchterwaarden</t>
  </si>
  <si>
    <t>KRW-maatregel traject 2 "Ontstenen oevers"</t>
  </si>
  <si>
    <t>Totaal stapper [Vorchterwaarden]</t>
  </si>
  <si>
    <t>NOK: Zalkerbosch</t>
  </si>
  <si>
    <t>KRW-maatregel 3 "Verflauwen oevers"</t>
  </si>
  <si>
    <t>KRW-maatregel 4 "Verflauwen oevers"</t>
  </si>
  <si>
    <t>Totaal stapper [Zalkerbosch]</t>
  </si>
  <si>
    <t>Opstartfase</t>
  </si>
  <si>
    <t>Kosten na de opstartfase, per periode van 4 weken</t>
  </si>
  <si>
    <t>Subtotaal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</si>
</sst>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€&quot;\ #,##0.00;[Red]&quot;€&quot;\ \-#,##0.00"/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</numFmts>
  <fonts count="15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9"/>
      <color rgb="FF000000"/>
      <name val="Verdana"/>
      <family val="2"/>
    </font>
    <font>
      <b/>
      <sz val="9"/>
      <color theme="1"/>
      <name val="Verdana"/>
      <family val="2"/>
    </font>
    <font>
      <b/>
      <i/>
      <sz val="9"/>
      <color theme="1"/>
      <name val="Verdana"/>
      <family val="2"/>
    </font>
    <font>
      <sz val="9"/>
      <color rgb="FF1D1D1D"/>
      <name val="Verdana"/>
      <family val="2"/>
    </font>
    <font>
      <b/>
      <sz val="9"/>
      <color rgb="FF1D1D1D"/>
      <name val="Verdana"/>
      <family val="2"/>
    </font>
    <font>
      <sz val="10"/>
      <name val="Calibri"/>
      <family val="2"/>
    </font>
    <font>
      <sz val="10"/>
      <color rgb="FF000000"/>
      <name val="Calibri"/>
      <family val="2"/>
    </font>
    <font>
      <b/>
      <sz val="9"/>
      <color rgb="FF000000"/>
      <name val="Verdana"/>
      <family val="2"/>
    </font>
    <font>
      <sz val="9"/>
      <color rgb="FF000000"/>
      <name val="Calibri"/>
      <family val="2"/>
    </font>
    <font>
      <b/>
      <i/>
      <sz val="9"/>
      <color rgb="FF000000"/>
      <name val="Verdana"/>
      <family val="2"/>
    </font>
    <font>
      <sz val="8"/>
      <name val="Calibri"/>
      <family val="2"/>
    </font>
    <font>
      <b/>
      <sz val="9"/>
      <color theme="1"/>
      <name val="Verdana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BE2D5"/>
        <bgColor rgb="FF000000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2">
    <xf numFmtId="0" fontId="0" fillId="0" borderId="0" xfId="0"/>
    <xf numFmtId="0" fontId="0" fillId="0" borderId="0" xfId="0" applyProtection="1">
      <protection locked="0"/>
    </xf>
    <xf numFmtId="0" fontId="0" fillId="0" borderId="4" xfId="0" applyBorder="1" applyProtection="1">
      <protection locked="0"/>
    </xf>
    <xf numFmtId="0" fontId="0" fillId="0" borderId="8" xfId="0" applyBorder="1" applyProtection="1">
      <protection locked="0"/>
    </xf>
    <xf numFmtId="44" fontId="0" fillId="3" borderId="0" xfId="1" applyFont="1" applyFill="1" applyBorder="1" applyProtection="1">
      <protection locked="0"/>
    </xf>
    <xf numFmtId="44" fontId="0" fillId="3" borderId="6" xfId="1" applyFont="1" applyFill="1" applyBorder="1" applyProtection="1">
      <protection locked="0"/>
    </xf>
    <xf numFmtId="44" fontId="0" fillId="3" borderId="10" xfId="1" applyFont="1" applyFill="1" applyBorder="1" applyProtection="1">
      <protection locked="0"/>
    </xf>
    <xf numFmtId="10" fontId="0" fillId="3" borderId="0" xfId="0" applyNumberFormat="1" applyFill="1" applyProtection="1">
      <protection locked="0"/>
    </xf>
    <xf numFmtId="10" fontId="0" fillId="3" borderId="10" xfId="0" applyNumberFormat="1" applyFill="1" applyBorder="1" applyProtection="1">
      <protection locked="0"/>
    </xf>
    <xf numFmtId="0" fontId="9" fillId="0" borderId="8" xfId="0" applyFont="1" applyBorder="1" applyProtection="1">
      <protection locked="0"/>
    </xf>
    <xf numFmtId="0" fontId="9" fillId="0" borderId="0" xfId="0" applyFont="1" applyProtection="1">
      <protection locked="0"/>
    </xf>
    <xf numFmtId="8" fontId="9" fillId="4" borderId="15" xfId="0" applyNumberFormat="1" applyFont="1" applyFill="1" applyBorder="1" applyProtection="1">
      <protection locked="0"/>
    </xf>
    <xf numFmtId="0" fontId="0" fillId="0" borderId="2" xfId="0" applyBorder="1"/>
    <xf numFmtId="0" fontId="0" fillId="0" borderId="18" xfId="0" applyBorder="1"/>
    <xf numFmtId="0" fontId="0" fillId="0" borderId="6" xfId="0" applyBorder="1"/>
    <xf numFmtId="0" fontId="0" fillId="0" borderId="1" xfId="0" applyBorder="1"/>
    <xf numFmtId="0" fontId="0" fillId="0" borderId="4" xfId="0" applyBorder="1"/>
    <xf numFmtId="164" fontId="0" fillId="0" borderId="20" xfId="0" applyNumberFormat="1" applyBorder="1"/>
    <xf numFmtId="164" fontId="0" fillId="0" borderId="22" xfId="1" applyNumberFormat="1" applyFont="1" applyBorder="1" applyProtection="1"/>
    <xf numFmtId="44" fontId="0" fillId="0" borderId="20" xfId="1" applyFont="1" applyBorder="1" applyProtection="1"/>
    <xf numFmtId="44" fontId="0" fillId="3" borderId="0" xfId="1" applyFont="1" applyFill="1" applyProtection="1">
      <protection locked="0"/>
    </xf>
    <xf numFmtId="44" fontId="0" fillId="3" borderId="25" xfId="1" applyFont="1" applyFill="1" applyBorder="1" applyProtection="1">
      <protection locked="0"/>
    </xf>
    <xf numFmtId="44" fontId="0" fillId="3" borderId="20" xfId="0" applyNumberFormat="1" applyFill="1" applyBorder="1" applyProtection="1">
      <protection locked="0"/>
    </xf>
    <xf numFmtId="44" fontId="0" fillId="0" borderId="0" xfId="1" applyFont="1" applyFill="1" applyBorder="1" applyProtection="1"/>
    <xf numFmtId="44" fontId="0" fillId="0" borderId="0" xfId="1" applyFont="1" applyFill="1" applyProtection="1"/>
    <xf numFmtId="44" fontId="0" fillId="0" borderId="10" xfId="1" applyFont="1" applyFill="1" applyBorder="1" applyProtection="1"/>
    <xf numFmtId="44" fontId="0" fillId="0" borderId="0" xfId="1" applyFont="1" applyBorder="1" applyProtection="1"/>
    <xf numFmtId="0" fontId="0" fillId="0" borderId="3" xfId="0" applyBorder="1"/>
    <xf numFmtId="0" fontId="2" fillId="0" borderId="20" xfId="0" applyFont="1" applyBorder="1"/>
    <xf numFmtId="0" fontId="0" fillId="0" borderId="8" xfId="0" applyBorder="1"/>
    <xf numFmtId="0" fontId="6" fillId="0" borderId="20" xfId="0" applyFont="1" applyBorder="1" applyAlignment="1">
      <alignment horizontal="left" vertical="center" wrapText="1"/>
    </xf>
    <xf numFmtId="164" fontId="0" fillId="0" borderId="21" xfId="0" applyNumberFormat="1" applyBorder="1"/>
    <xf numFmtId="0" fontId="7" fillId="0" borderId="20" xfId="0" applyFont="1" applyBorder="1" applyAlignment="1">
      <alignment horizontal="left" vertical="center" wrapText="1"/>
    </xf>
    <xf numFmtId="0" fontId="0" fillId="0" borderId="17" xfId="0" applyBorder="1"/>
    <xf numFmtId="0" fontId="0" fillId="0" borderId="19" xfId="0" applyBorder="1"/>
    <xf numFmtId="0" fontId="5" fillId="0" borderId="0" xfId="0" applyFont="1" applyAlignment="1">
      <alignment horizontal="right"/>
    </xf>
    <xf numFmtId="44" fontId="5" fillId="0" borderId="0" xfId="0" applyNumberFormat="1" applyFont="1"/>
    <xf numFmtId="0" fontId="4" fillId="0" borderId="0" xfId="0" applyFont="1" applyAlignment="1">
      <alignment horizontal="right"/>
    </xf>
    <xf numFmtId="44" fontId="4" fillId="0" borderId="0" xfId="0" applyNumberFormat="1" applyFont="1"/>
    <xf numFmtId="44" fontId="0" fillId="0" borderId="13" xfId="0" applyNumberFormat="1" applyBorder="1"/>
    <xf numFmtId="0" fontId="0" fillId="0" borderId="10" xfId="0" applyBorder="1"/>
    <xf numFmtId="44" fontId="0" fillId="0" borderId="11" xfId="0" applyNumberFormat="1" applyBorder="1"/>
    <xf numFmtId="0" fontId="0" fillId="0" borderId="12" xfId="0" applyBorder="1"/>
    <xf numFmtId="0" fontId="0" fillId="0" borderId="0" xfId="0" applyAlignment="1">
      <alignment horizontal="left" indent="2"/>
    </xf>
    <xf numFmtId="4" fontId="0" fillId="0" borderId="0" xfId="0" applyNumberFormat="1"/>
    <xf numFmtId="0" fontId="0" fillId="0" borderId="9" xfId="0" applyBorder="1"/>
    <xf numFmtId="0" fontId="0" fillId="0" borderId="10" xfId="0" applyBorder="1" applyAlignment="1">
      <alignment horizontal="left" indent="2"/>
    </xf>
    <xf numFmtId="4" fontId="0" fillId="0" borderId="10" xfId="0" applyNumberFormat="1" applyBorder="1"/>
    <xf numFmtId="0" fontId="9" fillId="0" borderId="0" xfId="0" applyFont="1"/>
    <xf numFmtId="0" fontId="12" fillId="0" borderId="0" xfId="0" applyFont="1" applyAlignment="1">
      <alignment horizontal="right"/>
    </xf>
    <xf numFmtId="8" fontId="12" fillId="0" borderId="0" xfId="0" applyNumberFormat="1" applyFont="1"/>
    <xf numFmtId="0" fontId="9" fillId="0" borderId="8" xfId="0" applyFont="1" applyBorder="1"/>
    <xf numFmtId="2" fontId="0" fillId="0" borderId="10" xfId="0" applyNumberFormat="1" applyBorder="1"/>
    <xf numFmtId="44" fontId="0" fillId="0" borderId="10" xfId="0" applyNumberFormat="1" applyBorder="1"/>
    <xf numFmtId="0" fontId="9" fillId="0" borderId="15" xfId="0" applyFont="1" applyBorder="1"/>
    <xf numFmtId="8" fontId="9" fillId="0" borderId="16" xfId="0" applyNumberFormat="1" applyFont="1" applyBorder="1"/>
    <xf numFmtId="0" fontId="9" fillId="0" borderId="14" xfId="0" applyFont="1" applyBorder="1"/>
    <xf numFmtId="0" fontId="9" fillId="0" borderId="15" xfId="0" applyFont="1" applyBorder="1" applyAlignment="1">
      <alignment horizontal="left" indent="2"/>
    </xf>
    <xf numFmtId="0" fontId="10" fillId="0" borderId="0" xfId="0" applyFont="1" applyAlignment="1">
      <alignment horizontal="left" indent="1"/>
    </xf>
    <xf numFmtId="44" fontId="0" fillId="0" borderId="0" xfId="0" applyNumberFormat="1"/>
    <xf numFmtId="44" fontId="0" fillId="0" borderId="7" xfId="0" applyNumberFormat="1" applyBorder="1"/>
    <xf numFmtId="0" fontId="0" fillId="0" borderId="5" xfId="0" applyBorder="1"/>
    <xf numFmtId="0" fontId="0" fillId="0" borderId="6" xfId="0" applyBorder="1" applyAlignment="1">
      <alignment horizontal="left" indent="2"/>
    </xf>
    <xf numFmtId="2" fontId="0" fillId="0" borderId="6" xfId="0" applyNumberFormat="1" applyBorder="1"/>
    <xf numFmtId="2" fontId="0" fillId="0" borderId="0" xfId="0" applyNumberFormat="1"/>
    <xf numFmtId="0" fontId="4" fillId="0" borderId="0" xfId="0" applyFont="1" applyAlignment="1">
      <alignment horizontal="left" indent="1"/>
    </xf>
    <xf numFmtId="0" fontId="0" fillId="0" borderId="0" xfId="0" applyAlignment="1">
      <alignment horizontal="left" indent="4"/>
    </xf>
    <xf numFmtId="0" fontId="0" fillId="0" borderId="0" xfId="0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0" xfId="0" applyAlignment="1">
      <alignment horizontal="left" indent="5"/>
    </xf>
    <xf numFmtId="0" fontId="5" fillId="0" borderId="6" xfId="0" applyFont="1" applyBorder="1" applyAlignment="1">
      <alignment horizontal="left" indent="2"/>
    </xf>
    <xf numFmtId="0" fontId="0" fillId="0" borderId="24" xfId="0" applyBorder="1"/>
    <xf numFmtId="0" fontId="0" fillId="0" borderId="23" xfId="0" applyBorder="1"/>
    <xf numFmtId="0" fontId="0" fillId="0" borderId="8" xfId="0" applyBorder="1" applyAlignment="1">
      <alignment wrapText="1"/>
    </xf>
    <xf numFmtId="0" fontId="4" fillId="0" borderId="4" xfId="0" applyFont="1" applyBorder="1"/>
    <xf numFmtId="0" fontId="4" fillId="2" borderId="5" xfId="0" applyFont="1" applyFill="1" applyBorder="1"/>
    <xf numFmtId="0" fontId="4" fillId="2" borderId="6" xfId="0" applyFont="1" applyFill="1" applyBorder="1"/>
    <xf numFmtId="0" fontId="4" fillId="2" borderId="7" xfId="0" applyFont="1" applyFill="1" applyBorder="1"/>
    <xf numFmtId="0" fontId="4" fillId="0" borderId="8" xfId="0" applyFont="1" applyBorder="1"/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0" fontId="4" fillId="0" borderId="0" xfId="0" applyFont="1"/>
    <xf numFmtId="0" fontId="4" fillId="0" borderId="10" xfId="0" applyFont="1" applyBorder="1" applyAlignment="1">
      <alignment horizontal="left" indent="1"/>
    </xf>
    <xf numFmtId="44" fontId="2" fillId="0" borderId="0" xfId="0" applyNumberFormat="1" applyFont="1"/>
    <xf numFmtId="4" fontId="0" fillId="0" borderId="25" xfId="0" applyNumberFormat="1" applyBorder="1"/>
    <xf numFmtId="0" fontId="0" fillId="0" borderId="20" xfId="0" applyBorder="1"/>
    <xf numFmtId="0" fontId="0" fillId="0" borderId="16" xfId="0" applyBorder="1"/>
    <xf numFmtId="3" fontId="8" fillId="0" borderId="0" xfId="0" applyNumberFormat="1" applyFont="1"/>
    <xf numFmtId="4" fontId="0" fillId="0" borderId="6" xfId="0" applyNumberFormat="1" applyBorder="1"/>
    <xf numFmtId="0" fontId="14" fillId="0" borderId="10" xfId="0" applyFont="1" applyBorder="1" applyAlignment="1">
      <alignment horizontal="left" indent="1"/>
    </xf>
    <xf numFmtId="0" fontId="3" fillId="0" borderId="0" xfId="0" applyFont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19050</xdr:rowOff>
    </xdr:from>
    <xdr:to>
      <xdr:col>1</xdr:col>
      <xdr:colOff>1908175</xdr:colOff>
      <xdr:row>5</xdr:row>
      <xdr:rowOff>133350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36AD4539-040F-6D23-40B8-EB9176331D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0" y="200025"/>
          <a:ext cx="1924050" cy="7905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44824</xdr:colOff>
      <xdr:row>2</xdr:row>
      <xdr:rowOff>59765</xdr:rowOff>
    </xdr:from>
    <xdr:to>
      <xdr:col>8</xdr:col>
      <xdr:colOff>1106135</xdr:colOff>
      <xdr:row>3</xdr:row>
      <xdr:rowOff>88781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40DE6ABF-55BD-4981-8BAE-780BDD9B355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19526" b="20411"/>
        <a:stretch/>
      </xdr:blipFill>
      <xdr:spPr>
        <a:xfrm>
          <a:off x="11646648" y="395941"/>
          <a:ext cx="1061311" cy="42286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63500</xdr:colOff>
      <xdr:row>2</xdr:row>
      <xdr:rowOff>72571</xdr:rowOff>
    </xdr:from>
    <xdr:to>
      <xdr:col>8</xdr:col>
      <xdr:colOff>1124811</xdr:colOff>
      <xdr:row>3</xdr:row>
      <xdr:rowOff>125082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94960508-08A2-4B31-A09F-C380C1CA0A7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19526" b="20411"/>
        <a:stretch/>
      </xdr:blipFill>
      <xdr:spPr>
        <a:xfrm>
          <a:off x="11112500" y="408214"/>
          <a:ext cx="1061311" cy="40312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18143</xdr:colOff>
      <xdr:row>2</xdr:row>
      <xdr:rowOff>63500</xdr:rowOff>
    </xdr:from>
    <xdr:to>
      <xdr:col>8</xdr:col>
      <xdr:colOff>1079454</xdr:colOff>
      <xdr:row>3</xdr:row>
      <xdr:rowOff>112836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5CD855E8-1A8A-46D8-829D-50C38CC2BB4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19526" b="20411"/>
        <a:stretch/>
      </xdr:blipFill>
      <xdr:spPr>
        <a:xfrm>
          <a:off x="11239500" y="399143"/>
          <a:ext cx="1061311" cy="42126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36286</xdr:colOff>
      <xdr:row>2</xdr:row>
      <xdr:rowOff>81643</xdr:rowOff>
    </xdr:from>
    <xdr:to>
      <xdr:col>8</xdr:col>
      <xdr:colOff>1097597</xdr:colOff>
      <xdr:row>3</xdr:row>
      <xdr:rowOff>130979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EFF62264-A303-4A5D-94CC-32E4DB1FA8D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19526" b="20411"/>
        <a:stretch/>
      </xdr:blipFill>
      <xdr:spPr>
        <a:xfrm>
          <a:off x="10704286" y="417286"/>
          <a:ext cx="1061311" cy="43940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54429</xdr:colOff>
      <xdr:row>2</xdr:row>
      <xdr:rowOff>72572</xdr:rowOff>
    </xdr:from>
    <xdr:to>
      <xdr:col>8</xdr:col>
      <xdr:colOff>1112565</xdr:colOff>
      <xdr:row>3</xdr:row>
      <xdr:rowOff>125083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23E41EB9-1956-44CA-BBAD-908AF0446E5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19526" b="20411"/>
        <a:stretch/>
      </xdr:blipFill>
      <xdr:spPr>
        <a:xfrm>
          <a:off x="10958286" y="408215"/>
          <a:ext cx="1061311" cy="42126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45358</xdr:colOff>
      <xdr:row>2</xdr:row>
      <xdr:rowOff>63500</xdr:rowOff>
    </xdr:from>
    <xdr:to>
      <xdr:col>8</xdr:col>
      <xdr:colOff>1106669</xdr:colOff>
      <xdr:row>3</xdr:row>
      <xdr:rowOff>112836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BD120D4A-E6BC-4B45-AB0B-F943E8BC806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19526" b="20411"/>
        <a:stretch/>
      </xdr:blipFill>
      <xdr:spPr>
        <a:xfrm>
          <a:off x="10631715" y="399143"/>
          <a:ext cx="1061311" cy="42126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36286</xdr:colOff>
      <xdr:row>2</xdr:row>
      <xdr:rowOff>72570</xdr:rowOff>
    </xdr:from>
    <xdr:to>
      <xdr:col>8</xdr:col>
      <xdr:colOff>1094422</xdr:colOff>
      <xdr:row>3</xdr:row>
      <xdr:rowOff>125081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E1794B38-4E44-431A-BEE6-FF2FC288880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19526" b="20411"/>
        <a:stretch/>
      </xdr:blipFill>
      <xdr:spPr>
        <a:xfrm>
          <a:off x="10903857" y="408213"/>
          <a:ext cx="1061311" cy="43033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36286</xdr:colOff>
      <xdr:row>2</xdr:row>
      <xdr:rowOff>72572</xdr:rowOff>
    </xdr:from>
    <xdr:to>
      <xdr:col>8</xdr:col>
      <xdr:colOff>1097597</xdr:colOff>
      <xdr:row>3</xdr:row>
      <xdr:rowOff>121908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3DA45841-C8F5-479C-BFA7-14114778604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19526" b="20411"/>
        <a:stretch/>
      </xdr:blipFill>
      <xdr:spPr>
        <a:xfrm>
          <a:off x="10949215" y="408215"/>
          <a:ext cx="1061311" cy="42126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18142</xdr:colOff>
      <xdr:row>2</xdr:row>
      <xdr:rowOff>72571</xdr:rowOff>
    </xdr:from>
    <xdr:to>
      <xdr:col>8</xdr:col>
      <xdr:colOff>1076278</xdr:colOff>
      <xdr:row>3</xdr:row>
      <xdr:rowOff>125082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2E715B7B-31DB-4AB7-A1A8-FF292E95CA2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19526" b="20411"/>
        <a:stretch/>
      </xdr:blipFill>
      <xdr:spPr>
        <a:xfrm>
          <a:off x="10577285" y="408214"/>
          <a:ext cx="1061311" cy="421264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18143</xdr:colOff>
      <xdr:row>2</xdr:row>
      <xdr:rowOff>54429</xdr:rowOff>
    </xdr:from>
    <xdr:to>
      <xdr:col>8</xdr:col>
      <xdr:colOff>1076279</xdr:colOff>
      <xdr:row>3</xdr:row>
      <xdr:rowOff>106940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760B0722-ACFF-441B-A232-B233935C73F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19526" b="20411"/>
        <a:stretch/>
      </xdr:blipFill>
      <xdr:spPr>
        <a:xfrm>
          <a:off x="10604500" y="390072"/>
          <a:ext cx="1061311" cy="421264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45358</xdr:colOff>
      <xdr:row>2</xdr:row>
      <xdr:rowOff>72571</xdr:rowOff>
    </xdr:from>
    <xdr:to>
      <xdr:col>8</xdr:col>
      <xdr:colOff>1106669</xdr:colOff>
      <xdr:row>3</xdr:row>
      <xdr:rowOff>125082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46178554-35CE-49A2-ABD4-C2A10012ED9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19526" b="20411"/>
        <a:stretch/>
      </xdr:blipFill>
      <xdr:spPr>
        <a:xfrm>
          <a:off x="10649858" y="408214"/>
          <a:ext cx="1061311" cy="421264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29882</xdr:colOff>
      <xdr:row>2</xdr:row>
      <xdr:rowOff>59765</xdr:rowOff>
    </xdr:from>
    <xdr:to>
      <xdr:col>8</xdr:col>
      <xdr:colOff>1097543</xdr:colOff>
      <xdr:row>3</xdr:row>
      <xdr:rowOff>102751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34D6DC95-DB9C-4D45-A96B-0A03B674673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19526" b="20411"/>
        <a:stretch/>
      </xdr:blipFill>
      <xdr:spPr>
        <a:xfrm>
          <a:off x="11370235" y="395941"/>
          <a:ext cx="1061311" cy="430336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36286</xdr:colOff>
      <xdr:row>2</xdr:row>
      <xdr:rowOff>63499</xdr:rowOff>
    </xdr:from>
    <xdr:to>
      <xdr:col>8</xdr:col>
      <xdr:colOff>1097597</xdr:colOff>
      <xdr:row>3</xdr:row>
      <xdr:rowOff>112835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57173145-D890-4DF4-813B-3F5051EBBB7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19526" b="20411"/>
        <a:stretch/>
      </xdr:blipFill>
      <xdr:spPr>
        <a:xfrm>
          <a:off x="11003643" y="399142"/>
          <a:ext cx="1061311" cy="421264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59764</xdr:colOff>
      <xdr:row>2</xdr:row>
      <xdr:rowOff>0</xdr:rowOff>
    </xdr:from>
    <xdr:to>
      <xdr:col>1</xdr:col>
      <xdr:colOff>2116888</xdr:colOff>
      <xdr:row>7</xdr:row>
      <xdr:rowOff>29135</xdr:rowOff>
    </xdr:to>
    <xdr:pic>
      <xdr:nvPicPr>
        <xdr:cNvPr id="3" name="Afbeelding 3">
          <a:extLst>
            <a:ext uri="{FF2B5EF4-FFF2-40B4-BE49-F238E27FC236}">
              <a16:creationId xmlns:a16="http://schemas.microsoft.com/office/drawing/2014/main" id="{9DEFFB1D-8CD5-4BF8-9D4A-48BD4A252E56}"/>
            </a:ext>
            <a:ext uri="{147F2762-F138-4A5C-976F-8EAC2B608ADB}">
              <a16:predDERef xmlns:a16="http://schemas.microsoft.com/office/drawing/2014/main" pred="{C886C04B-4CA7-4666-AF39-9E8D150248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7657" y="340179"/>
          <a:ext cx="2057124" cy="842388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38418-2903-49A5-BDE0-E0B70A9F1EFE}">
  <dimension ref="A1:G27"/>
  <sheetViews>
    <sheetView zoomScale="115" zoomScaleNormal="115" workbookViewId="0">
      <selection activeCell="D17" sqref="D17"/>
    </sheetView>
  </sheetViews>
  <sheetFormatPr defaultColWidth="8.8984375" defaultRowHeight="13" x14ac:dyDescent="0.3"/>
  <cols>
    <col min="1" max="1" width="8.8984375" style="1"/>
    <col min="2" max="2" width="30.09765625" style="1" customWidth="1"/>
    <col min="3" max="3" width="44.296875" style="1" customWidth="1"/>
    <col min="4" max="4" width="16" style="1" customWidth="1"/>
    <col min="5" max="5" width="8.8984375" style="1" customWidth="1"/>
    <col min="6" max="16384" width="8.8984375" style="1"/>
  </cols>
  <sheetData>
    <row r="1" spans="1:7" ht="13.5" thickBot="1" x14ac:dyDescent="0.35">
      <c r="A1"/>
      <c r="B1"/>
      <c r="C1"/>
      <c r="D1"/>
      <c r="E1"/>
      <c r="F1"/>
      <c r="G1"/>
    </row>
    <row r="2" spans="1:7" x14ac:dyDescent="0.3">
      <c r="A2"/>
      <c r="B2" s="15"/>
      <c r="C2" s="12"/>
      <c r="D2" s="12"/>
      <c r="E2" s="12"/>
      <c r="F2" s="27"/>
      <c r="G2"/>
    </row>
    <row r="3" spans="1:7" x14ac:dyDescent="0.3">
      <c r="A3"/>
      <c r="B3" s="16"/>
      <c r="C3" s="28" t="s">
        <v>0</v>
      </c>
      <c r="D3" s="28" t="s">
        <v>1</v>
      </c>
      <c r="E3"/>
      <c r="F3" s="29"/>
      <c r="G3"/>
    </row>
    <row r="4" spans="1:7" x14ac:dyDescent="0.3">
      <c r="A4"/>
      <c r="B4" s="16"/>
      <c r="C4" s="30" t="s">
        <v>2</v>
      </c>
      <c r="D4" s="17">
        <f>SUM('Buitenwaarden Oldeneel'!I137)</f>
        <v>23709.2016</v>
      </c>
      <c r="E4"/>
      <c r="F4" s="29"/>
      <c r="G4"/>
    </row>
    <row r="5" spans="1:7" x14ac:dyDescent="0.3">
      <c r="A5"/>
      <c r="B5" s="16"/>
      <c r="C5" s="30" t="s">
        <v>3</v>
      </c>
      <c r="D5" s="18">
        <f>SUM('Buitenwaarden Welsum – Katerste'!I95)</f>
        <v>305328.5416</v>
      </c>
      <c r="E5"/>
      <c r="F5" s="29"/>
      <c r="G5"/>
    </row>
    <row r="6" spans="1:7" x14ac:dyDescent="0.3">
      <c r="A6"/>
      <c r="B6" s="16"/>
      <c r="C6" s="30" t="s">
        <v>4</v>
      </c>
      <c r="D6" s="17">
        <f>SUM('Buitenwaarden Wijhe'!I80)</f>
        <v>265084.72159999999</v>
      </c>
      <c r="E6"/>
      <c r="F6" s="29"/>
      <c r="G6"/>
    </row>
    <row r="7" spans="1:7" x14ac:dyDescent="0.3">
      <c r="A7"/>
      <c r="B7" s="16"/>
      <c r="C7" s="30" t="s">
        <v>5</v>
      </c>
      <c r="D7" s="17">
        <f>SUM('Buitenwaarden Windesheim'!I123)</f>
        <v>413601.9216</v>
      </c>
      <c r="E7"/>
      <c r="F7" s="29"/>
      <c r="G7"/>
    </row>
    <row r="8" spans="1:7" x14ac:dyDescent="0.3">
      <c r="A8"/>
      <c r="B8" s="16"/>
      <c r="C8" s="30" t="s">
        <v>6</v>
      </c>
      <c r="D8" s="17">
        <f>SUM(Dorperwaarden!I67)</f>
        <v>35916.339599999999</v>
      </c>
      <c r="E8"/>
      <c r="F8" s="29"/>
      <c r="G8"/>
    </row>
    <row r="9" spans="1:7" x14ac:dyDescent="0.3">
      <c r="A9"/>
      <c r="B9" s="16"/>
      <c r="C9" s="30" t="s">
        <v>7</v>
      </c>
      <c r="D9" s="31">
        <f>SUM('Fortmond  Duursche waarden'!I67)</f>
        <v>50449.101600000002</v>
      </c>
      <c r="E9"/>
      <c r="F9" s="29"/>
      <c r="G9"/>
    </row>
    <row r="10" spans="1:7" x14ac:dyDescent="0.3">
      <c r="A10"/>
      <c r="B10" s="16"/>
      <c r="C10" s="30" t="s">
        <v>8</v>
      </c>
      <c r="D10" s="17">
        <f>SUM(Hoenwaard!I96)</f>
        <v>98007.421600000001</v>
      </c>
      <c r="E10"/>
      <c r="F10" s="29"/>
      <c r="G10"/>
    </row>
    <row r="11" spans="1:7" x14ac:dyDescent="0.3">
      <c r="A11"/>
      <c r="B11" s="16"/>
      <c r="C11" s="30" t="s">
        <v>9</v>
      </c>
      <c r="D11" s="17">
        <f>SUM(Koppelerwaard!I53)</f>
        <v>20882.7016</v>
      </c>
      <c r="E11"/>
      <c r="F11" s="29"/>
      <c r="G11"/>
    </row>
    <row r="12" spans="1:7" x14ac:dyDescent="0.3">
      <c r="A12"/>
      <c r="B12" s="16"/>
      <c r="C12" s="30" t="s">
        <v>10</v>
      </c>
      <c r="D12" s="17">
        <f>SUM(Marlerwaarden!I95)</f>
        <v>183601.22159999999</v>
      </c>
      <c r="E12"/>
      <c r="F12" s="29"/>
      <c r="G12"/>
    </row>
    <row r="13" spans="1:7" x14ac:dyDescent="0.3">
      <c r="A13"/>
      <c r="B13" s="16"/>
      <c r="C13" s="30" t="s">
        <v>11</v>
      </c>
      <c r="D13" s="17">
        <f>SUM('Oenerdijkerwaarden en welsumerw'!I67)</f>
        <v>64671.901599999997</v>
      </c>
      <c r="E13"/>
      <c r="F13" s="29"/>
      <c r="G13"/>
    </row>
    <row r="14" spans="1:7" x14ac:dyDescent="0.3">
      <c r="A14"/>
      <c r="B14" s="16"/>
      <c r="C14" s="30" t="s">
        <v>12</v>
      </c>
      <c r="D14" s="17">
        <f>SUM('Olsterwaarden  Henforderwaarden'!I67)</f>
        <v>179699.56159999999</v>
      </c>
      <c r="E14"/>
      <c r="F14" s="29"/>
      <c r="G14"/>
    </row>
    <row r="15" spans="1:7" x14ac:dyDescent="0.3">
      <c r="A15"/>
      <c r="B15" s="16"/>
      <c r="C15" s="30" t="s">
        <v>13</v>
      </c>
      <c r="D15" s="17">
        <f>SUM(Vorchterwaarden!I67)</f>
        <v>32814.901599999997</v>
      </c>
      <c r="E15"/>
      <c r="F15" s="29"/>
      <c r="G15"/>
    </row>
    <row r="16" spans="1:7" x14ac:dyDescent="0.3">
      <c r="A16"/>
      <c r="B16" s="16"/>
      <c r="C16" s="30" t="s">
        <v>14</v>
      </c>
      <c r="D16" s="17">
        <f>SUM(Zalkerbosch!I95)</f>
        <v>86610.363599999997</v>
      </c>
      <c r="E16"/>
      <c r="F16" s="29"/>
      <c r="G16"/>
    </row>
    <row r="17" spans="1:7" x14ac:dyDescent="0.3">
      <c r="A17"/>
      <c r="B17" s="16"/>
      <c r="C17" s="30" t="s">
        <v>15</v>
      </c>
      <c r="D17" s="19">
        <f>SUM(ORBA!F7)</f>
        <v>25</v>
      </c>
      <c r="E17" t="s">
        <v>16</v>
      </c>
      <c r="F17" s="29"/>
      <c r="G17"/>
    </row>
    <row r="18" spans="1:7" x14ac:dyDescent="0.3">
      <c r="A18"/>
      <c r="B18" s="16"/>
      <c r="C18"/>
      <c r="D18"/>
      <c r="E18" s="14"/>
      <c r="F18" s="29"/>
      <c r="G18"/>
    </row>
    <row r="19" spans="1:7" x14ac:dyDescent="0.3">
      <c r="A19"/>
      <c r="B19" s="16"/>
      <c r="C19" s="32"/>
      <c r="D19" s="17">
        <f>SUM(D4:D17)</f>
        <v>1760402.9007999999</v>
      </c>
      <c r="E19"/>
      <c r="F19" s="29"/>
      <c r="G19"/>
    </row>
    <row r="20" spans="1:7" ht="13.5" thickBot="1" x14ac:dyDescent="0.35">
      <c r="A20"/>
      <c r="B20" s="33"/>
      <c r="C20" s="13"/>
      <c r="D20" s="13"/>
      <c r="E20" s="13"/>
      <c r="F20" s="34"/>
      <c r="G20"/>
    </row>
    <row r="21" spans="1:7" x14ac:dyDescent="0.3">
      <c r="A21"/>
      <c r="B21"/>
      <c r="C21"/>
      <c r="D21"/>
      <c r="E21"/>
      <c r="F21"/>
      <c r="G21"/>
    </row>
    <row r="22" spans="1:7" x14ac:dyDescent="0.3">
      <c r="A22"/>
      <c r="B22"/>
      <c r="C22"/>
      <c r="D22"/>
      <c r="E22"/>
      <c r="F22"/>
      <c r="G22"/>
    </row>
    <row r="23" spans="1:7" x14ac:dyDescent="0.3">
      <c r="A23"/>
      <c r="B23"/>
      <c r="C23"/>
      <c r="D23"/>
      <c r="E23"/>
      <c r="F23"/>
      <c r="G23"/>
    </row>
    <row r="25" spans="1:7" x14ac:dyDescent="0.3">
      <c r="G25" s="1" t="s">
        <v>17</v>
      </c>
    </row>
    <row r="27" spans="1:7" x14ac:dyDescent="0.3">
      <c r="G27" s="1" t="s">
        <v>17</v>
      </c>
    </row>
  </sheetData>
  <sheetProtection algorithmName="SHA-512" hashValue="iAIUHsL4hIrYvrMBWtMCUXxIFZOLYIb2vz4icCNW4pkfN7VgsIPAZoME7GRC94s3/G60MTRNBeAOkczW8DAdqA==" saltValue="t4ebqhQbAy8CzESDhxCbdQ==" spinCount="100000" sheet="1" objects="1" scenarios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5CBE4-062B-4CA3-88E9-955F6C179FAE}">
  <dimension ref="A1:L138"/>
  <sheetViews>
    <sheetView topLeftCell="A102" zoomScale="55" zoomScaleNormal="55" workbookViewId="0">
      <selection activeCell="A135" sqref="A135:XFD135"/>
    </sheetView>
  </sheetViews>
  <sheetFormatPr defaultColWidth="8.8984375" defaultRowHeight="13" x14ac:dyDescent="0.3"/>
  <cols>
    <col min="2" max="2" width="9.59765625" customWidth="1"/>
    <col min="4" max="4" width="71.8984375" customWidth="1"/>
    <col min="5" max="5" width="17.59765625" customWidth="1"/>
    <col min="6" max="6" width="9.09765625" bestFit="1" customWidth="1"/>
    <col min="7" max="7" width="14.69921875" bestFit="1" customWidth="1"/>
    <col min="8" max="8" width="29.296875" customWidth="1"/>
    <col min="9" max="9" width="18.296875" customWidth="1"/>
    <col min="10" max="10" width="10.8984375" customWidth="1"/>
  </cols>
  <sheetData>
    <row r="1" spans="2:12" ht="13.5" thickBot="1" x14ac:dyDescent="0.35"/>
    <row r="2" spans="2:12" x14ac:dyDescent="0.3">
      <c r="B2" s="15"/>
      <c r="C2" s="12"/>
      <c r="D2" s="12"/>
      <c r="E2" s="12"/>
      <c r="F2" s="12"/>
      <c r="G2" s="12"/>
      <c r="H2" s="12"/>
      <c r="I2" s="12"/>
      <c r="J2" s="27"/>
    </row>
    <row r="3" spans="2:12" ht="29.5" customHeight="1" x14ac:dyDescent="0.3">
      <c r="B3" s="74"/>
      <c r="C3" s="75"/>
      <c r="D3" s="76" t="s">
        <v>18</v>
      </c>
      <c r="E3" s="76"/>
      <c r="F3" s="76"/>
      <c r="G3" s="76"/>
      <c r="H3" s="76"/>
      <c r="I3" s="77"/>
      <c r="J3" s="78"/>
      <c r="K3" s="82"/>
    </row>
    <row r="4" spans="2:12" x14ac:dyDescent="0.3">
      <c r="B4" s="74"/>
      <c r="C4" s="79"/>
      <c r="D4" s="80" t="s">
        <v>19</v>
      </c>
      <c r="E4" s="80"/>
      <c r="F4" s="80"/>
      <c r="G4" s="80"/>
      <c r="H4" s="80"/>
      <c r="I4" s="81"/>
      <c r="J4" s="78"/>
      <c r="K4" s="82"/>
    </row>
    <row r="5" spans="2:12" x14ac:dyDescent="0.3">
      <c r="B5" s="16"/>
      <c r="J5" s="29"/>
    </row>
    <row r="6" spans="2:12" x14ac:dyDescent="0.3">
      <c r="B6" s="16"/>
      <c r="C6" s="82" t="s">
        <v>20</v>
      </c>
      <c r="D6" s="82" t="s">
        <v>21</v>
      </c>
      <c r="E6" s="82" t="s">
        <v>22</v>
      </c>
      <c r="F6" s="82" t="s">
        <v>23</v>
      </c>
      <c r="G6" s="82" t="s">
        <v>24</v>
      </c>
      <c r="H6" s="82"/>
      <c r="I6" s="82" t="s">
        <v>1</v>
      </c>
      <c r="J6" s="29"/>
    </row>
    <row r="7" spans="2:12" x14ac:dyDescent="0.3">
      <c r="B7" s="16"/>
      <c r="D7" s="65" t="s">
        <v>25</v>
      </c>
      <c r="J7" s="29"/>
    </row>
    <row r="8" spans="2:12" x14ac:dyDescent="0.3">
      <c r="B8" s="16"/>
      <c r="D8" s="66"/>
      <c r="E8" s="44"/>
      <c r="I8" s="59"/>
      <c r="J8" s="29"/>
    </row>
    <row r="9" spans="2:12" x14ac:dyDescent="0.3">
      <c r="B9" s="16"/>
      <c r="C9" s="61"/>
      <c r="D9" s="70" t="s">
        <v>26</v>
      </c>
      <c r="E9" s="14"/>
      <c r="F9" s="14"/>
      <c r="G9" s="14"/>
      <c r="H9" s="14"/>
      <c r="I9" s="60"/>
      <c r="J9" s="29"/>
      <c r="L9" s="91"/>
    </row>
    <row r="10" spans="2:12" x14ac:dyDescent="0.3">
      <c r="B10" s="16"/>
      <c r="C10" s="42" t="s">
        <v>27</v>
      </c>
      <c r="D10" s="67" t="s">
        <v>28</v>
      </c>
      <c r="I10" s="39"/>
      <c r="J10" s="29"/>
    </row>
    <row r="11" spans="2:12" x14ac:dyDescent="0.3">
      <c r="B11" s="16"/>
      <c r="C11" s="42" t="s">
        <v>29</v>
      </c>
      <c r="D11" s="66" t="s">
        <v>30</v>
      </c>
      <c r="E11" s="44">
        <v>2000</v>
      </c>
      <c r="F11" t="s">
        <v>31</v>
      </c>
      <c r="G11" s="4">
        <v>1</v>
      </c>
      <c r="H11" t="s">
        <v>32</v>
      </c>
      <c r="I11" s="39">
        <f>E11*G11</f>
        <v>2000</v>
      </c>
      <c r="J11" s="29"/>
    </row>
    <row r="12" spans="2:12" x14ac:dyDescent="0.3">
      <c r="B12" s="16"/>
      <c r="C12" s="42" t="s">
        <v>33</v>
      </c>
      <c r="D12" s="66" t="s">
        <v>34</v>
      </c>
      <c r="E12" s="44">
        <v>2000</v>
      </c>
      <c r="F12" t="s">
        <v>31</v>
      </c>
      <c r="G12" s="4">
        <v>1</v>
      </c>
      <c r="H12" t="s">
        <v>32</v>
      </c>
      <c r="I12" s="39">
        <f t="shared" ref="I12:I16" si="0">E12*G12</f>
        <v>2000</v>
      </c>
      <c r="J12" s="29"/>
    </row>
    <row r="13" spans="2:12" x14ac:dyDescent="0.3">
      <c r="B13" s="16"/>
      <c r="C13" s="42" t="s">
        <v>35</v>
      </c>
      <c r="D13" s="66" t="s">
        <v>36</v>
      </c>
      <c r="E13" s="44"/>
      <c r="I13" s="39"/>
      <c r="J13" s="29"/>
    </row>
    <row r="14" spans="2:12" x14ac:dyDescent="0.3">
      <c r="B14" s="16"/>
      <c r="C14" s="42" t="s">
        <v>37</v>
      </c>
      <c r="D14" s="69" t="s">
        <v>38</v>
      </c>
      <c r="E14" s="44">
        <f>0.3*E12</f>
        <v>600</v>
      </c>
      <c r="F14" t="s">
        <v>31</v>
      </c>
      <c r="G14" s="4">
        <v>1</v>
      </c>
      <c r="H14" t="s">
        <v>32</v>
      </c>
      <c r="I14" s="39">
        <f t="shared" si="0"/>
        <v>600</v>
      </c>
      <c r="J14" s="29"/>
    </row>
    <row r="15" spans="2:12" x14ac:dyDescent="0.3">
      <c r="B15" s="16"/>
      <c r="C15" s="42" t="s">
        <v>39</v>
      </c>
      <c r="D15" s="69" t="s">
        <v>40</v>
      </c>
      <c r="E15" s="44">
        <f>0.7*E12</f>
        <v>1400</v>
      </c>
      <c r="F15" t="s">
        <v>31</v>
      </c>
      <c r="G15" s="4">
        <v>1</v>
      </c>
      <c r="H15" t="s">
        <v>32</v>
      </c>
      <c r="I15" s="39">
        <f t="shared" si="0"/>
        <v>1400</v>
      </c>
      <c r="J15" s="29"/>
    </row>
    <row r="16" spans="2:12" x14ac:dyDescent="0.3">
      <c r="B16" s="16"/>
      <c r="C16" s="42" t="s">
        <v>41</v>
      </c>
      <c r="D16" s="66" t="s">
        <v>42</v>
      </c>
      <c r="E16" s="44">
        <v>0</v>
      </c>
      <c r="F16" t="s">
        <v>31</v>
      </c>
      <c r="G16" s="23">
        <v>0</v>
      </c>
      <c r="H16" t="s">
        <v>32</v>
      </c>
      <c r="I16" s="39">
        <f t="shared" si="0"/>
        <v>0</v>
      </c>
      <c r="J16" s="29"/>
    </row>
    <row r="17" spans="2:10" x14ac:dyDescent="0.3">
      <c r="B17" s="16"/>
      <c r="C17" s="42" t="s">
        <v>43</v>
      </c>
      <c r="D17" s="67" t="s">
        <v>44</v>
      </c>
      <c r="I17" s="39"/>
      <c r="J17" s="73"/>
    </row>
    <row r="18" spans="2:10" x14ac:dyDescent="0.3">
      <c r="B18" s="16"/>
      <c r="C18" s="42" t="s">
        <v>45</v>
      </c>
      <c r="D18" s="66" t="s">
        <v>46</v>
      </c>
      <c r="E18" s="44">
        <v>0</v>
      </c>
      <c r="F18" t="s">
        <v>31</v>
      </c>
      <c r="G18" s="24">
        <v>0</v>
      </c>
      <c r="H18" t="s">
        <v>32</v>
      </c>
      <c r="I18" s="39">
        <f>E18*G18</f>
        <v>0</v>
      </c>
      <c r="J18" s="29"/>
    </row>
    <row r="19" spans="2:10" x14ac:dyDescent="0.3">
      <c r="B19" s="16"/>
      <c r="C19" s="42" t="s">
        <v>47</v>
      </c>
      <c r="D19" s="66" t="s">
        <v>34</v>
      </c>
      <c r="E19" s="44">
        <v>0</v>
      </c>
      <c r="F19" t="s">
        <v>31</v>
      </c>
      <c r="G19" s="24">
        <v>0</v>
      </c>
      <c r="H19" t="s">
        <v>32</v>
      </c>
      <c r="I19" s="39">
        <f>E19*G19</f>
        <v>0</v>
      </c>
      <c r="J19" s="29"/>
    </row>
    <row r="20" spans="2:10" x14ac:dyDescent="0.3">
      <c r="B20" s="16"/>
      <c r="C20" s="42" t="s">
        <v>48</v>
      </c>
      <c r="D20" s="66" t="s">
        <v>49</v>
      </c>
      <c r="E20" s="44">
        <v>0</v>
      </c>
      <c r="F20" t="s">
        <v>31</v>
      </c>
      <c r="G20" s="24">
        <v>0</v>
      </c>
      <c r="H20" t="s">
        <v>32</v>
      </c>
      <c r="I20" s="39">
        <f>E20*G20</f>
        <v>0</v>
      </c>
      <c r="J20" s="29"/>
    </row>
    <row r="21" spans="2:10" x14ac:dyDescent="0.3">
      <c r="B21" s="16"/>
      <c r="C21" s="45" t="s">
        <v>50</v>
      </c>
      <c r="D21" s="68" t="s">
        <v>51</v>
      </c>
      <c r="E21" s="47">
        <v>0</v>
      </c>
      <c r="F21" s="40" t="s">
        <v>31</v>
      </c>
      <c r="G21" s="25">
        <v>0</v>
      </c>
      <c r="H21" s="40" t="s">
        <v>32</v>
      </c>
      <c r="I21" s="41">
        <f>E21*G21</f>
        <v>0</v>
      </c>
      <c r="J21" s="29"/>
    </row>
    <row r="22" spans="2:10" x14ac:dyDescent="0.3">
      <c r="B22" s="16"/>
      <c r="D22" s="66"/>
      <c r="E22" s="44"/>
      <c r="G22" s="26"/>
      <c r="I22" s="59"/>
      <c r="J22" s="29"/>
    </row>
    <row r="23" spans="2:10" x14ac:dyDescent="0.3">
      <c r="B23" s="16"/>
      <c r="C23" s="61"/>
      <c r="D23" s="70" t="s">
        <v>52</v>
      </c>
      <c r="E23" s="14"/>
      <c r="F23" s="14"/>
      <c r="G23" s="14"/>
      <c r="H23" s="14"/>
      <c r="I23" s="60"/>
      <c r="J23" s="29"/>
    </row>
    <row r="24" spans="2:10" x14ac:dyDescent="0.3">
      <c r="B24" s="16"/>
      <c r="C24" s="42" t="s">
        <v>27</v>
      </c>
      <c r="D24" s="67" t="s">
        <v>28</v>
      </c>
      <c r="I24" s="39"/>
      <c r="J24" s="29"/>
    </row>
    <row r="25" spans="2:10" x14ac:dyDescent="0.3">
      <c r="B25" s="16"/>
      <c r="C25" s="42" t="s">
        <v>29</v>
      </c>
      <c r="D25" s="66" t="s">
        <v>30</v>
      </c>
      <c r="E25" s="44">
        <v>700</v>
      </c>
      <c r="F25" t="s">
        <v>31</v>
      </c>
      <c r="G25" s="4">
        <v>1</v>
      </c>
      <c r="H25" t="s">
        <v>32</v>
      </c>
      <c r="I25" s="39">
        <f>E25*G25</f>
        <v>700</v>
      </c>
      <c r="J25" s="29"/>
    </row>
    <row r="26" spans="2:10" x14ac:dyDescent="0.3">
      <c r="B26" s="16"/>
      <c r="C26" s="42" t="s">
        <v>33</v>
      </c>
      <c r="D26" s="66" t="s">
        <v>34</v>
      </c>
      <c r="E26" s="44">
        <v>700</v>
      </c>
      <c r="F26" t="s">
        <v>31</v>
      </c>
      <c r="G26" s="4">
        <v>1</v>
      </c>
      <c r="H26" t="s">
        <v>32</v>
      </c>
      <c r="I26" s="39">
        <f t="shared" ref="I26" si="1">E26*G26</f>
        <v>700</v>
      </c>
      <c r="J26" s="29"/>
    </row>
    <row r="27" spans="2:10" x14ac:dyDescent="0.3">
      <c r="B27" s="16"/>
      <c r="C27" s="42" t="s">
        <v>35</v>
      </c>
      <c r="D27" s="66" t="s">
        <v>36</v>
      </c>
      <c r="E27" s="44"/>
      <c r="I27" s="39"/>
      <c r="J27" s="29"/>
    </row>
    <row r="28" spans="2:10" x14ac:dyDescent="0.3">
      <c r="B28" s="16"/>
      <c r="C28" s="42" t="s">
        <v>37</v>
      </c>
      <c r="D28" s="69" t="s">
        <v>38</v>
      </c>
      <c r="E28" s="44">
        <f>0.3*E26</f>
        <v>210</v>
      </c>
      <c r="F28" t="s">
        <v>31</v>
      </c>
      <c r="G28" s="4">
        <v>1</v>
      </c>
      <c r="H28" t="s">
        <v>32</v>
      </c>
      <c r="I28" s="39">
        <f t="shared" ref="I28:I30" si="2">E28*G28</f>
        <v>210</v>
      </c>
      <c r="J28" s="29"/>
    </row>
    <row r="29" spans="2:10" x14ac:dyDescent="0.3">
      <c r="B29" s="16"/>
      <c r="C29" s="42" t="s">
        <v>39</v>
      </c>
      <c r="D29" s="69" t="s">
        <v>40</v>
      </c>
      <c r="E29" s="44">
        <f>0.7*E26</f>
        <v>489.99999999999994</v>
      </c>
      <c r="F29" t="s">
        <v>31</v>
      </c>
      <c r="G29" s="4">
        <v>1</v>
      </c>
      <c r="H29" t="s">
        <v>32</v>
      </c>
      <c r="I29" s="39">
        <f t="shared" si="2"/>
        <v>489.99999999999994</v>
      </c>
      <c r="J29" s="29"/>
    </row>
    <row r="30" spans="2:10" x14ac:dyDescent="0.3">
      <c r="B30" s="16"/>
      <c r="C30" s="42" t="s">
        <v>41</v>
      </c>
      <c r="D30" s="66" t="s">
        <v>42</v>
      </c>
      <c r="E30" s="44">
        <v>200</v>
      </c>
      <c r="F30" t="s">
        <v>31</v>
      </c>
      <c r="G30" s="4">
        <v>1</v>
      </c>
      <c r="H30" t="s">
        <v>32</v>
      </c>
      <c r="I30" s="39">
        <f t="shared" si="2"/>
        <v>200</v>
      </c>
      <c r="J30" s="29"/>
    </row>
    <row r="31" spans="2:10" x14ac:dyDescent="0.3">
      <c r="B31" s="16"/>
      <c r="C31" s="42" t="s">
        <v>43</v>
      </c>
      <c r="D31" s="67" t="s">
        <v>44</v>
      </c>
      <c r="I31" s="39"/>
      <c r="J31" s="29"/>
    </row>
    <row r="32" spans="2:10" x14ac:dyDescent="0.3">
      <c r="B32" s="16"/>
      <c r="C32" s="42" t="s">
        <v>45</v>
      </c>
      <c r="D32" s="66" t="s">
        <v>46</v>
      </c>
      <c r="E32" s="44">
        <v>0</v>
      </c>
      <c r="F32" t="s">
        <v>31</v>
      </c>
      <c r="G32" s="24">
        <v>0</v>
      </c>
      <c r="H32" t="s">
        <v>32</v>
      </c>
      <c r="I32" s="39">
        <f>E32*G32</f>
        <v>0</v>
      </c>
      <c r="J32" s="29"/>
    </row>
    <row r="33" spans="2:10" x14ac:dyDescent="0.3">
      <c r="B33" s="16"/>
      <c r="C33" s="42" t="s">
        <v>47</v>
      </c>
      <c r="D33" s="66" t="s">
        <v>34</v>
      </c>
      <c r="E33" s="44">
        <v>0</v>
      </c>
      <c r="F33" t="s">
        <v>31</v>
      </c>
      <c r="G33" s="24">
        <v>0</v>
      </c>
      <c r="H33" t="s">
        <v>32</v>
      </c>
      <c r="I33" s="39">
        <f>E33*G33</f>
        <v>0</v>
      </c>
      <c r="J33" s="29"/>
    </row>
    <row r="34" spans="2:10" x14ac:dyDescent="0.3">
      <c r="B34" s="16"/>
      <c r="C34" s="42" t="s">
        <v>48</v>
      </c>
      <c r="D34" s="66" t="s">
        <v>49</v>
      </c>
      <c r="E34" s="44">
        <v>0</v>
      </c>
      <c r="F34" t="s">
        <v>31</v>
      </c>
      <c r="G34" s="24">
        <v>0</v>
      </c>
      <c r="H34" t="s">
        <v>32</v>
      </c>
      <c r="I34" s="39">
        <f>E34*G34</f>
        <v>0</v>
      </c>
      <c r="J34" s="29"/>
    </row>
    <row r="35" spans="2:10" x14ac:dyDescent="0.3">
      <c r="B35" s="16"/>
      <c r="C35" s="45" t="s">
        <v>50</v>
      </c>
      <c r="D35" s="68" t="s">
        <v>51</v>
      </c>
      <c r="E35" s="47">
        <v>0</v>
      </c>
      <c r="F35" s="40" t="s">
        <v>31</v>
      </c>
      <c r="G35" s="25">
        <v>0</v>
      </c>
      <c r="H35" s="40" t="s">
        <v>32</v>
      </c>
      <c r="I35" s="41">
        <f>E35*G35</f>
        <v>0</v>
      </c>
      <c r="J35" s="29"/>
    </row>
    <row r="36" spans="2:10" x14ac:dyDescent="0.3">
      <c r="B36" s="16"/>
      <c r="D36" s="66"/>
      <c r="E36" s="44"/>
      <c r="G36" s="23"/>
      <c r="I36" s="59"/>
      <c r="J36" s="29"/>
    </row>
    <row r="37" spans="2:10" x14ac:dyDescent="0.3">
      <c r="B37" s="16"/>
      <c r="C37" s="61"/>
      <c r="D37" s="70" t="s">
        <v>53</v>
      </c>
      <c r="E37" s="14"/>
      <c r="F37" s="14"/>
      <c r="G37" s="14"/>
      <c r="H37" s="14"/>
      <c r="I37" s="60"/>
      <c r="J37" s="29"/>
    </row>
    <row r="38" spans="2:10" x14ac:dyDescent="0.3">
      <c r="B38" s="16"/>
      <c r="C38" s="42" t="s">
        <v>27</v>
      </c>
      <c r="D38" s="67" t="s">
        <v>28</v>
      </c>
      <c r="I38" s="39"/>
      <c r="J38" s="29"/>
    </row>
    <row r="39" spans="2:10" x14ac:dyDescent="0.3">
      <c r="B39" s="16"/>
      <c r="C39" s="42" t="s">
        <v>29</v>
      </c>
      <c r="D39" s="66" t="s">
        <v>30</v>
      </c>
      <c r="E39" s="44">
        <v>3700</v>
      </c>
      <c r="F39" t="s">
        <v>31</v>
      </c>
      <c r="G39" s="4">
        <v>1</v>
      </c>
      <c r="H39" t="s">
        <v>32</v>
      </c>
      <c r="I39" s="39">
        <f>E39*G39</f>
        <v>3700</v>
      </c>
      <c r="J39" s="29"/>
    </row>
    <row r="40" spans="2:10" x14ac:dyDescent="0.3">
      <c r="B40" s="16"/>
      <c r="C40" s="42" t="s">
        <v>33</v>
      </c>
      <c r="D40" s="66" t="s">
        <v>34</v>
      </c>
      <c r="E40" s="44">
        <v>3700</v>
      </c>
      <c r="F40" t="s">
        <v>31</v>
      </c>
      <c r="G40" s="4">
        <v>1</v>
      </c>
      <c r="H40" t="s">
        <v>32</v>
      </c>
      <c r="I40" s="39">
        <f t="shared" ref="I40" si="3">E40*G40</f>
        <v>3700</v>
      </c>
      <c r="J40" s="29"/>
    </row>
    <row r="41" spans="2:10" x14ac:dyDescent="0.3">
      <c r="B41" s="16"/>
      <c r="C41" s="42" t="s">
        <v>35</v>
      </c>
      <c r="D41" s="66" t="s">
        <v>36</v>
      </c>
      <c r="E41" s="44"/>
      <c r="I41" s="39"/>
      <c r="J41" s="29"/>
    </row>
    <row r="42" spans="2:10" x14ac:dyDescent="0.3">
      <c r="B42" s="16"/>
      <c r="C42" s="42" t="s">
        <v>37</v>
      </c>
      <c r="D42" s="69" t="s">
        <v>38</v>
      </c>
      <c r="E42" s="44">
        <f>ROUNDUP(0.3*E40,-2)</f>
        <v>1200</v>
      </c>
      <c r="F42" t="s">
        <v>31</v>
      </c>
      <c r="G42" s="4">
        <v>1</v>
      </c>
      <c r="H42" t="s">
        <v>32</v>
      </c>
      <c r="I42" s="39">
        <f t="shared" ref="I42:I44" si="4">E42*G42</f>
        <v>1200</v>
      </c>
      <c r="J42" s="29"/>
    </row>
    <row r="43" spans="2:10" x14ac:dyDescent="0.3">
      <c r="B43" s="16"/>
      <c r="C43" s="42" t="s">
        <v>39</v>
      </c>
      <c r="D43" s="69" t="s">
        <v>40</v>
      </c>
      <c r="E43" s="44">
        <f>ROUNDUP(0.7*E40,-2)</f>
        <v>2600</v>
      </c>
      <c r="F43" t="s">
        <v>31</v>
      </c>
      <c r="G43" s="4">
        <v>1</v>
      </c>
      <c r="H43" t="s">
        <v>32</v>
      </c>
      <c r="I43" s="39">
        <f t="shared" si="4"/>
        <v>2600</v>
      </c>
      <c r="J43" s="29"/>
    </row>
    <row r="44" spans="2:10" x14ac:dyDescent="0.3">
      <c r="B44" s="16"/>
      <c r="C44" s="42" t="s">
        <v>41</v>
      </c>
      <c r="D44" s="66" t="s">
        <v>42</v>
      </c>
      <c r="E44" s="44">
        <v>0</v>
      </c>
      <c r="F44" t="s">
        <v>31</v>
      </c>
      <c r="G44" s="23">
        <v>0</v>
      </c>
      <c r="H44" t="s">
        <v>32</v>
      </c>
      <c r="I44" s="39">
        <f t="shared" si="4"/>
        <v>0</v>
      </c>
      <c r="J44" s="29"/>
    </row>
    <row r="45" spans="2:10" x14ac:dyDescent="0.3">
      <c r="B45" s="16"/>
      <c r="C45" s="42" t="s">
        <v>43</v>
      </c>
      <c r="D45" s="67" t="s">
        <v>44</v>
      </c>
      <c r="I45" s="39"/>
      <c r="J45" s="29"/>
    </row>
    <row r="46" spans="2:10" x14ac:dyDescent="0.3">
      <c r="B46" s="16"/>
      <c r="C46" s="42" t="s">
        <v>45</v>
      </c>
      <c r="D46" s="66" t="s">
        <v>46</v>
      </c>
      <c r="E46" s="44">
        <v>0</v>
      </c>
      <c r="F46" t="s">
        <v>31</v>
      </c>
      <c r="G46" s="24">
        <v>0</v>
      </c>
      <c r="H46" t="s">
        <v>32</v>
      </c>
      <c r="I46" s="39">
        <f>E46*G46</f>
        <v>0</v>
      </c>
      <c r="J46" s="29"/>
    </row>
    <row r="47" spans="2:10" x14ac:dyDescent="0.3">
      <c r="B47" s="16"/>
      <c r="C47" s="42" t="s">
        <v>47</v>
      </c>
      <c r="D47" s="66" t="s">
        <v>34</v>
      </c>
      <c r="E47" s="44">
        <v>0</v>
      </c>
      <c r="F47" t="s">
        <v>31</v>
      </c>
      <c r="G47" s="24">
        <v>0</v>
      </c>
      <c r="H47" t="s">
        <v>32</v>
      </c>
      <c r="I47" s="39">
        <f>E47*G47</f>
        <v>0</v>
      </c>
      <c r="J47" s="29"/>
    </row>
    <row r="48" spans="2:10" x14ac:dyDescent="0.3">
      <c r="B48" s="16"/>
      <c r="C48" s="42" t="s">
        <v>48</v>
      </c>
      <c r="D48" s="66" t="s">
        <v>49</v>
      </c>
      <c r="E48" s="44">
        <v>0</v>
      </c>
      <c r="F48" t="s">
        <v>31</v>
      </c>
      <c r="G48" s="24">
        <v>0</v>
      </c>
      <c r="H48" t="s">
        <v>32</v>
      </c>
      <c r="I48" s="39">
        <f>E48*G48</f>
        <v>0</v>
      </c>
      <c r="J48" s="29"/>
    </row>
    <row r="49" spans="1:10" x14ac:dyDescent="0.3">
      <c r="B49" s="16"/>
      <c r="C49" s="45" t="s">
        <v>50</v>
      </c>
      <c r="D49" s="68" t="s">
        <v>51</v>
      </c>
      <c r="E49" s="47">
        <v>0</v>
      </c>
      <c r="F49" s="40" t="s">
        <v>31</v>
      </c>
      <c r="G49" s="25">
        <v>0</v>
      </c>
      <c r="H49" s="40" t="s">
        <v>32</v>
      </c>
      <c r="I49" s="41">
        <f>E49*G49</f>
        <v>0</v>
      </c>
      <c r="J49" s="29"/>
    </row>
    <row r="50" spans="1:10" x14ac:dyDescent="0.3">
      <c r="B50" s="16"/>
      <c r="D50" s="66"/>
      <c r="E50" s="44"/>
      <c r="G50" s="23"/>
      <c r="I50" s="59"/>
      <c r="J50" s="29"/>
    </row>
    <row r="51" spans="1:10" x14ac:dyDescent="0.3">
      <c r="B51" s="16"/>
      <c r="C51" s="61"/>
      <c r="D51" s="70" t="s">
        <v>54</v>
      </c>
      <c r="E51" s="14"/>
      <c r="F51" s="14"/>
      <c r="G51" s="14"/>
      <c r="H51" s="14"/>
      <c r="I51" s="60"/>
      <c r="J51" s="29"/>
    </row>
    <row r="52" spans="1:10" x14ac:dyDescent="0.3">
      <c r="B52" s="16"/>
      <c r="C52" s="42" t="s">
        <v>27</v>
      </c>
      <c r="D52" s="67" t="s">
        <v>28</v>
      </c>
      <c r="I52" s="39"/>
      <c r="J52" s="29"/>
    </row>
    <row r="53" spans="1:10" x14ac:dyDescent="0.3">
      <c r="A53" s="29"/>
      <c r="B53" s="72"/>
      <c r="C53" s="42" t="s">
        <v>29</v>
      </c>
      <c r="D53" s="66" t="s">
        <v>30</v>
      </c>
      <c r="E53" s="44">
        <v>800</v>
      </c>
      <c r="F53" t="s">
        <v>31</v>
      </c>
      <c r="G53" s="4">
        <v>1</v>
      </c>
      <c r="H53" t="s">
        <v>32</v>
      </c>
      <c r="I53" s="39">
        <f>E53*G53</f>
        <v>800</v>
      </c>
      <c r="J53" s="71"/>
    </row>
    <row r="54" spans="1:10" x14ac:dyDescent="0.3">
      <c r="A54" s="29"/>
      <c r="C54" s="42" t="s">
        <v>33</v>
      </c>
      <c r="D54" s="66" t="s">
        <v>34</v>
      </c>
      <c r="E54" s="44">
        <v>800</v>
      </c>
      <c r="F54" t="s">
        <v>31</v>
      </c>
      <c r="G54" s="4">
        <v>1</v>
      </c>
      <c r="H54" t="s">
        <v>32</v>
      </c>
      <c r="I54" s="39">
        <f t="shared" ref="I54" si="5">E54*G54</f>
        <v>800</v>
      </c>
      <c r="J54" s="29"/>
    </row>
    <row r="55" spans="1:10" x14ac:dyDescent="0.3">
      <c r="A55" s="29"/>
      <c r="C55" s="42" t="s">
        <v>35</v>
      </c>
      <c r="D55" s="66" t="s">
        <v>36</v>
      </c>
      <c r="E55" s="44"/>
      <c r="I55" s="39"/>
      <c r="J55" s="29"/>
    </row>
    <row r="56" spans="1:10" x14ac:dyDescent="0.3">
      <c r="A56" s="29"/>
      <c r="C56" s="42" t="s">
        <v>37</v>
      </c>
      <c r="D56" s="69" t="s">
        <v>38</v>
      </c>
      <c r="E56" s="44">
        <f>0.3*E54</f>
        <v>240</v>
      </c>
      <c r="F56" t="s">
        <v>31</v>
      </c>
      <c r="G56" s="4">
        <v>1</v>
      </c>
      <c r="H56" t="s">
        <v>32</v>
      </c>
      <c r="I56" s="39">
        <f t="shared" ref="I56:I58" si="6">E56*G56</f>
        <v>240</v>
      </c>
      <c r="J56" s="29"/>
    </row>
    <row r="57" spans="1:10" x14ac:dyDescent="0.3">
      <c r="A57" s="29"/>
      <c r="C57" s="42" t="s">
        <v>39</v>
      </c>
      <c r="D57" s="69" t="s">
        <v>40</v>
      </c>
      <c r="E57" s="44">
        <f>0.7*E54</f>
        <v>560</v>
      </c>
      <c r="F57" t="s">
        <v>31</v>
      </c>
      <c r="G57" s="4">
        <v>1</v>
      </c>
      <c r="H57" t="s">
        <v>32</v>
      </c>
      <c r="I57" s="39">
        <f t="shared" si="6"/>
        <v>560</v>
      </c>
      <c r="J57" s="29"/>
    </row>
    <row r="58" spans="1:10" x14ac:dyDescent="0.3">
      <c r="A58" s="29"/>
      <c r="C58" s="42" t="s">
        <v>41</v>
      </c>
      <c r="D58" s="66" t="s">
        <v>42</v>
      </c>
      <c r="E58" s="44">
        <v>0</v>
      </c>
      <c r="F58" t="s">
        <v>31</v>
      </c>
      <c r="G58" s="23">
        <v>0</v>
      </c>
      <c r="H58" t="s">
        <v>32</v>
      </c>
      <c r="I58" s="39">
        <f t="shared" si="6"/>
        <v>0</v>
      </c>
      <c r="J58" s="29"/>
    </row>
    <row r="59" spans="1:10" x14ac:dyDescent="0.3">
      <c r="A59" s="29"/>
      <c r="C59" s="42" t="s">
        <v>43</v>
      </c>
      <c r="D59" s="67" t="s">
        <v>44</v>
      </c>
      <c r="I59" s="39"/>
      <c r="J59" s="29"/>
    </row>
    <row r="60" spans="1:10" x14ac:dyDescent="0.3">
      <c r="A60" s="29"/>
      <c r="C60" s="42" t="s">
        <v>45</v>
      </c>
      <c r="D60" s="66" t="s">
        <v>46</v>
      </c>
      <c r="E60" s="44">
        <v>0</v>
      </c>
      <c r="F60" t="s">
        <v>31</v>
      </c>
      <c r="G60" s="24">
        <v>0</v>
      </c>
      <c r="H60" t="s">
        <v>32</v>
      </c>
      <c r="I60" s="39">
        <f>E60*G60</f>
        <v>0</v>
      </c>
      <c r="J60" s="29"/>
    </row>
    <row r="61" spans="1:10" x14ac:dyDescent="0.3">
      <c r="A61" s="29"/>
      <c r="C61" s="42" t="s">
        <v>47</v>
      </c>
      <c r="D61" s="66" t="s">
        <v>34</v>
      </c>
      <c r="E61" s="44">
        <v>0</v>
      </c>
      <c r="F61" t="s">
        <v>31</v>
      </c>
      <c r="G61" s="24">
        <v>0</v>
      </c>
      <c r="H61" t="s">
        <v>32</v>
      </c>
      <c r="I61" s="39">
        <f>E61*G61</f>
        <v>0</v>
      </c>
      <c r="J61" s="29"/>
    </row>
    <row r="62" spans="1:10" x14ac:dyDescent="0.3">
      <c r="A62" s="29"/>
      <c r="C62" s="42" t="s">
        <v>48</v>
      </c>
      <c r="D62" s="66" t="s">
        <v>49</v>
      </c>
      <c r="E62" s="44">
        <v>0</v>
      </c>
      <c r="F62" t="s">
        <v>31</v>
      </c>
      <c r="G62" s="24">
        <v>0</v>
      </c>
      <c r="H62" t="s">
        <v>32</v>
      </c>
      <c r="I62" s="39">
        <f>E62*G62</f>
        <v>0</v>
      </c>
      <c r="J62" s="29"/>
    </row>
    <row r="63" spans="1:10" x14ac:dyDescent="0.3">
      <c r="A63" s="29"/>
      <c r="C63" s="45" t="s">
        <v>50</v>
      </c>
      <c r="D63" s="68" t="s">
        <v>51</v>
      </c>
      <c r="E63" s="47">
        <v>0</v>
      </c>
      <c r="F63" s="40" t="s">
        <v>31</v>
      </c>
      <c r="G63" s="25">
        <v>0</v>
      </c>
      <c r="H63" s="40" t="s">
        <v>32</v>
      </c>
      <c r="I63" s="41">
        <f>E63*G63</f>
        <v>0</v>
      </c>
      <c r="J63" s="29"/>
    </row>
    <row r="64" spans="1:10" x14ac:dyDescent="0.3">
      <c r="A64" s="29"/>
      <c r="D64" s="66"/>
      <c r="E64" s="44"/>
      <c r="G64" s="23"/>
      <c r="I64" s="59"/>
      <c r="J64" s="29"/>
    </row>
    <row r="65" spans="1:10" x14ac:dyDescent="0.3">
      <c r="A65" s="29"/>
      <c r="C65" s="61"/>
      <c r="D65" s="70" t="s">
        <v>55</v>
      </c>
      <c r="E65" s="14"/>
      <c r="F65" s="14"/>
      <c r="G65" s="14"/>
      <c r="H65" s="14"/>
      <c r="I65" s="60"/>
      <c r="J65" s="29"/>
    </row>
    <row r="66" spans="1:10" x14ac:dyDescent="0.3">
      <c r="A66" s="29"/>
      <c r="C66" s="42" t="s">
        <v>27</v>
      </c>
      <c r="D66" s="67" t="s">
        <v>28</v>
      </c>
      <c r="I66" s="39"/>
      <c r="J66" s="29"/>
    </row>
    <row r="67" spans="1:10" x14ac:dyDescent="0.3">
      <c r="A67" s="29"/>
      <c r="B67" s="72"/>
      <c r="C67" s="42" t="s">
        <v>29</v>
      </c>
      <c r="D67" s="66" t="s">
        <v>30</v>
      </c>
      <c r="E67" s="44">
        <v>1100</v>
      </c>
      <c r="F67" t="s">
        <v>31</v>
      </c>
      <c r="G67" s="4">
        <v>1</v>
      </c>
      <c r="H67" t="s">
        <v>32</v>
      </c>
      <c r="I67" s="39">
        <f>E67*G67</f>
        <v>1100</v>
      </c>
      <c r="J67" s="71"/>
    </row>
    <row r="68" spans="1:10" x14ac:dyDescent="0.3">
      <c r="A68" s="29"/>
      <c r="C68" s="42" t="s">
        <v>33</v>
      </c>
      <c r="D68" s="66" t="s">
        <v>34</v>
      </c>
      <c r="E68" s="44">
        <v>1100</v>
      </c>
      <c r="F68" t="s">
        <v>31</v>
      </c>
      <c r="G68" s="4">
        <v>1</v>
      </c>
      <c r="H68" t="s">
        <v>32</v>
      </c>
      <c r="I68" s="39">
        <f t="shared" ref="I68" si="7">E68*G68</f>
        <v>1100</v>
      </c>
      <c r="J68" s="29"/>
    </row>
    <row r="69" spans="1:10" x14ac:dyDescent="0.3">
      <c r="A69" s="29"/>
      <c r="C69" s="42" t="s">
        <v>35</v>
      </c>
      <c r="D69" s="66" t="s">
        <v>36</v>
      </c>
      <c r="E69" s="44"/>
      <c r="I69" s="39"/>
      <c r="J69" s="29"/>
    </row>
    <row r="70" spans="1:10" x14ac:dyDescent="0.3">
      <c r="A70" s="29"/>
      <c r="C70" s="42" t="s">
        <v>37</v>
      </c>
      <c r="D70" s="69" t="s">
        <v>38</v>
      </c>
      <c r="E70" s="44">
        <f>ROUNDUP(0.3*E68,-2)</f>
        <v>400</v>
      </c>
      <c r="F70" t="s">
        <v>31</v>
      </c>
      <c r="G70" s="4">
        <v>1</v>
      </c>
      <c r="H70" t="s">
        <v>32</v>
      </c>
      <c r="I70" s="39">
        <f t="shared" ref="I70:I72" si="8">E70*G70</f>
        <v>400</v>
      </c>
      <c r="J70" s="29"/>
    </row>
    <row r="71" spans="1:10" x14ac:dyDescent="0.3">
      <c r="A71" s="29"/>
      <c r="C71" s="42" t="s">
        <v>39</v>
      </c>
      <c r="D71" s="69" t="s">
        <v>40</v>
      </c>
      <c r="E71" s="44">
        <f>ROUNDUP(0.7*E68,-2)</f>
        <v>800</v>
      </c>
      <c r="F71" t="s">
        <v>31</v>
      </c>
      <c r="G71" s="4">
        <v>1</v>
      </c>
      <c r="H71" t="s">
        <v>32</v>
      </c>
      <c r="I71" s="39">
        <f t="shared" si="8"/>
        <v>800</v>
      </c>
      <c r="J71" s="29"/>
    </row>
    <row r="72" spans="1:10" x14ac:dyDescent="0.3">
      <c r="A72" s="29"/>
      <c r="C72" s="42" t="s">
        <v>41</v>
      </c>
      <c r="D72" s="66" t="s">
        <v>42</v>
      </c>
      <c r="E72" s="44">
        <v>0</v>
      </c>
      <c r="F72" t="s">
        <v>31</v>
      </c>
      <c r="G72" s="23">
        <v>0</v>
      </c>
      <c r="H72" t="s">
        <v>32</v>
      </c>
      <c r="I72" s="39">
        <f t="shared" si="8"/>
        <v>0</v>
      </c>
      <c r="J72" s="29"/>
    </row>
    <row r="73" spans="1:10" x14ac:dyDescent="0.3">
      <c r="A73" s="29"/>
      <c r="C73" s="42" t="s">
        <v>43</v>
      </c>
      <c r="D73" s="67" t="s">
        <v>44</v>
      </c>
      <c r="I73" s="39"/>
      <c r="J73" s="29"/>
    </row>
    <row r="74" spans="1:10" x14ac:dyDescent="0.3">
      <c r="A74" s="29"/>
      <c r="C74" s="42" t="s">
        <v>45</v>
      </c>
      <c r="D74" s="66" t="s">
        <v>46</v>
      </c>
      <c r="E74" s="44">
        <v>0</v>
      </c>
      <c r="F74" t="s">
        <v>31</v>
      </c>
      <c r="G74" s="24">
        <v>0</v>
      </c>
      <c r="H74" t="s">
        <v>32</v>
      </c>
      <c r="I74" s="39">
        <f>E74*G74</f>
        <v>0</v>
      </c>
      <c r="J74" s="29"/>
    </row>
    <row r="75" spans="1:10" x14ac:dyDescent="0.3">
      <c r="A75" s="29"/>
      <c r="C75" s="42" t="s">
        <v>47</v>
      </c>
      <c r="D75" s="66" t="s">
        <v>34</v>
      </c>
      <c r="E75" s="44">
        <v>0</v>
      </c>
      <c r="F75" t="s">
        <v>31</v>
      </c>
      <c r="G75" s="24">
        <v>0</v>
      </c>
      <c r="H75" t="s">
        <v>32</v>
      </c>
      <c r="I75" s="39">
        <f>E75*G75</f>
        <v>0</v>
      </c>
      <c r="J75" s="29"/>
    </row>
    <row r="76" spans="1:10" x14ac:dyDescent="0.3">
      <c r="A76" s="29"/>
      <c r="C76" s="42" t="s">
        <v>48</v>
      </c>
      <c r="D76" s="66" t="s">
        <v>49</v>
      </c>
      <c r="E76" s="44">
        <v>0</v>
      </c>
      <c r="F76" t="s">
        <v>31</v>
      </c>
      <c r="G76" s="24">
        <v>0</v>
      </c>
      <c r="H76" t="s">
        <v>32</v>
      </c>
      <c r="I76" s="39">
        <f>E76*G76</f>
        <v>0</v>
      </c>
      <c r="J76" s="29"/>
    </row>
    <row r="77" spans="1:10" x14ac:dyDescent="0.3">
      <c r="A77" s="29"/>
      <c r="C77" s="45" t="s">
        <v>50</v>
      </c>
      <c r="D77" s="68" t="s">
        <v>51</v>
      </c>
      <c r="E77" s="47">
        <v>0</v>
      </c>
      <c r="F77" s="40" t="s">
        <v>31</v>
      </c>
      <c r="G77" s="25">
        <v>0</v>
      </c>
      <c r="H77" s="40" t="s">
        <v>32</v>
      </c>
      <c r="I77" s="41">
        <f>E77*G77</f>
        <v>0</v>
      </c>
      <c r="J77" s="29"/>
    </row>
    <row r="78" spans="1:10" x14ac:dyDescent="0.3">
      <c r="A78" s="29"/>
      <c r="D78" s="66"/>
      <c r="E78" s="44"/>
      <c r="G78" s="23"/>
      <c r="I78" s="59"/>
      <c r="J78" s="29"/>
    </row>
    <row r="79" spans="1:10" x14ac:dyDescent="0.3">
      <c r="A79" s="29"/>
      <c r="C79" s="61"/>
      <c r="D79" s="70" t="s">
        <v>56</v>
      </c>
      <c r="E79" s="14"/>
      <c r="F79" s="14"/>
      <c r="G79" s="14"/>
      <c r="H79" s="14"/>
      <c r="I79" s="60"/>
      <c r="J79" s="29"/>
    </row>
    <row r="80" spans="1:10" x14ac:dyDescent="0.3">
      <c r="A80" s="29"/>
      <c r="C80" s="42" t="s">
        <v>27</v>
      </c>
      <c r="D80" s="67" t="s">
        <v>28</v>
      </c>
      <c r="I80" s="39"/>
      <c r="J80" s="29"/>
    </row>
    <row r="81" spans="1:10" x14ac:dyDescent="0.3">
      <c r="A81" s="29"/>
      <c r="C81" s="42" t="s">
        <v>29</v>
      </c>
      <c r="D81" s="66" t="s">
        <v>30</v>
      </c>
      <c r="E81" s="44">
        <v>700</v>
      </c>
      <c r="F81" t="s">
        <v>31</v>
      </c>
      <c r="G81" s="4">
        <v>1</v>
      </c>
      <c r="H81" t="s">
        <v>32</v>
      </c>
      <c r="I81" s="39">
        <f>E81*G81</f>
        <v>700</v>
      </c>
      <c r="J81" s="29"/>
    </row>
    <row r="82" spans="1:10" x14ac:dyDescent="0.3">
      <c r="A82" s="29"/>
      <c r="C82" s="42" t="s">
        <v>33</v>
      </c>
      <c r="D82" s="66" t="s">
        <v>34</v>
      </c>
      <c r="E82" s="44">
        <v>700</v>
      </c>
      <c r="F82" t="s">
        <v>31</v>
      </c>
      <c r="G82" s="4">
        <v>1</v>
      </c>
      <c r="H82" t="s">
        <v>32</v>
      </c>
      <c r="I82" s="39">
        <f t="shared" ref="I82" si="9">E82*G82</f>
        <v>700</v>
      </c>
      <c r="J82" s="29"/>
    </row>
    <row r="83" spans="1:10" x14ac:dyDescent="0.3">
      <c r="A83" s="29"/>
      <c r="C83" s="42" t="s">
        <v>35</v>
      </c>
      <c r="D83" s="66" t="s">
        <v>36</v>
      </c>
      <c r="E83" s="44"/>
      <c r="I83" s="39"/>
      <c r="J83" s="29"/>
    </row>
    <row r="84" spans="1:10" x14ac:dyDescent="0.3">
      <c r="A84" s="29"/>
      <c r="C84" s="42" t="s">
        <v>37</v>
      </c>
      <c r="D84" s="69" t="s">
        <v>38</v>
      </c>
      <c r="E84" s="44">
        <f>0.3*E82</f>
        <v>210</v>
      </c>
      <c r="F84" t="s">
        <v>31</v>
      </c>
      <c r="G84" s="4">
        <v>1</v>
      </c>
      <c r="H84" t="s">
        <v>32</v>
      </c>
      <c r="I84" s="39">
        <f t="shared" ref="I84:I86" si="10">E84*G84</f>
        <v>210</v>
      </c>
      <c r="J84" s="29"/>
    </row>
    <row r="85" spans="1:10" x14ac:dyDescent="0.3">
      <c r="A85" s="29"/>
      <c r="C85" s="42" t="s">
        <v>39</v>
      </c>
      <c r="D85" s="69" t="s">
        <v>40</v>
      </c>
      <c r="E85" s="44">
        <f>0.7*E82</f>
        <v>489.99999999999994</v>
      </c>
      <c r="F85" t="s">
        <v>31</v>
      </c>
      <c r="G85" s="4">
        <v>1</v>
      </c>
      <c r="H85" t="s">
        <v>32</v>
      </c>
      <c r="I85" s="39">
        <f t="shared" si="10"/>
        <v>489.99999999999994</v>
      </c>
      <c r="J85" s="29"/>
    </row>
    <row r="86" spans="1:10" x14ac:dyDescent="0.3">
      <c r="A86" s="29"/>
      <c r="C86" s="42" t="s">
        <v>41</v>
      </c>
      <c r="D86" s="66" t="s">
        <v>42</v>
      </c>
      <c r="E86" s="44">
        <v>0</v>
      </c>
      <c r="F86" t="s">
        <v>31</v>
      </c>
      <c r="G86" s="23">
        <v>0</v>
      </c>
      <c r="H86" t="s">
        <v>32</v>
      </c>
      <c r="I86" s="39">
        <f t="shared" si="10"/>
        <v>0</v>
      </c>
      <c r="J86" s="29"/>
    </row>
    <row r="87" spans="1:10" x14ac:dyDescent="0.3">
      <c r="A87" s="29"/>
      <c r="C87" s="42" t="s">
        <v>43</v>
      </c>
      <c r="D87" s="67" t="s">
        <v>44</v>
      </c>
      <c r="I87" s="39"/>
      <c r="J87" s="29"/>
    </row>
    <row r="88" spans="1:10" x14ac:dyDescent="0.3">
      <c r="A88" s="29"/>
      <c r="C88" s="42" t="s">
        <v>45</v>
      </c>
      <c r="D88" s="66" t="s">
        <v>46</v>
      </c>
      <c r="E88" s="44">
        <v>0</v>
      </c>
      <c r="F88" t="s">
        <v>31</v>
      </c>
      <c r="G88" s="24">
        <v>0</v>
      </c>
      <c r="H88" t="s">
        <v>32</v>
      </c>
      <c r="I88" s="39">
        <f>E88*G88</f>
        <v>0</v>
      </c>
      <c r="J88" s="29"/>
    </row>
    <row r="89" spans="1:10" x14ac:dyDescent="0.3">
      <c r="A89" s="29"/>
      <c r="C89" s="42" t="s">
        <v>47</v>
      </c>
      <c r="D89" s="66" t="s">
        <v>34</v>
      </c>
      <c r="E89" s="44">
        <v>0</v>
      </c>
      <c r="F89" t="s">
        <v>31</v>
      </c>
      <c r="G89" s="24">
        <v>0</v>
      </c>
      <c r="H89" t="s">
        <v>32</v>
      </c>
      <c r="I89" s="39">
        <f>E89*G89</f>
        <v>0</v>
      </c>
      <c r="J89" s="29"/>
    </row>
    <row r="90" spans="1:10" x14ac:dyDescent="0.3">
      <c r="A90" s="29"/>
      <c r="C90" s="42" t="s">
        <v>48</v>
      </c>
      <c r="D90" s="66" t="s">
        <v>49</v>
      </c>
      <c r="E90" s="44">
        <v>0</v>
      </c>
      <c r="F90" t="s">
        <v>31</v>
      </c>
      <c r="G90" s="24">
        <v>0</v>
      </c>
      <c r="H90" t="s">
        <v>32</v>
      </c>
      <c r="I90" s="39">
        <f>E90*G90</f>
        <v>0</v>
      </c>
      <c r="J90" s="29"/>
    </row>
    <row r="91" spans="1:10" x14ac:dyDescent="0.3">
      <c r="A91" s="29"/>
      <c r="C91" s="45" t="s">
        <v>50</v>
      </c>
      <c r="D91" s="68" t="s">
        <v>51</v>
      </c>
      <c r="E91" s="47">
        <v>0</v>
      </c>
      <c r="F91" s="40" t="s">
        <v>31</v>
      </c>
      <c r="G91" s="25">
        <v>0</v>
      </c>
      <c r="H91" s="40" t="s">
        <v>32</v>
      </c>
      <c r="I91" s="41">
        <f>E91*G91</f>
        <v>0</v>
      </c>
      <c r="J91" s="29"/>
    </row>
    <row r="92" spans="1:10" x14ac:dyDescent="0.3">
      <c r="A92" s="29"/>
      <c r="D92" s="66"/>
      <c r="E92" s="44"/>
      <c r="G92" s="23"/>
      <c r="I92" s="59"/>
      <c r="J92" s="29"/>
    </row>
    <row r="93" spans="1:10" x14ac:dyDescent="0.3">
      <c r="A93" s="29"/>
      <c r="C93" s="61"/>
      <c r="D93" s="70" t="s">
        <v>57</v>
      </c>
      <c r="E93" s="14"/>
      <c r="F93" s="14"/>
      <c r="G93" s="14"/>
      <c r="H93" s="14"/>
      <c r="I93" s="60"/>
      <c r="J93" s="29"/>
    </row>
    <row r="94" spans="1:10" x14ac:dyDescent="0.3">
      <c r="A94" s="29"/>
      <c r="C94" s="42" t="s">
        <v>27</v>
      </c>
      <c r="D94" s="67" t="s">
        <v>28</v>
      </c>
      <c r="I94" s="39"/>
      <c r="J94" s="29"/>
    </row>
    <row r="95" spans="1:10" x14ac:dyDescent="0.3">
      <c r="A95" s="29"/>
      <c r="C95" s="42" t="s">
        <v>29</v>
      </c>
      <c r="D95" s="66" t="s">
        <v>30</v>
      </c>
      <c r="E95" s="44">
        <v>800</v>
      </c>
      <c r="F95" t="s">
        <v>31</v>
      </c>
      <c r="G95" s="4">
        <v>1</v>
      </c>
      <c r="H95" t="s">
        <v>32</v>
      </c>
      <c r="I95" s="39">
        <f>E95*G95</f>
        <v>800</v>
      </c>
      <c r="J95" s="29"/>
    </row>
    <row r="96" spans="1:10" x14ac:dyDescent="0.3">
      <c r="A96" s="29"/>
      <c r="C96" s="42" t="s">
        <v>33</v>
      </c>
      <c r="D96" s="66" t="s">
        <v>34</v>
      </c>
      <c r="E96" s="44">
        <v>800</v>
      </c>
      <c r="F96" t="s">
        <v>31</v>
      </c>
      <c r="G96" s="4">
        <v>1</v>
      </c>
      <c r="H96" t="s">
        <v>32</v>
      </c>
      <c r="I96" s="39">
        <f t="shared" ref="I96" si="11">E96*G96</f>
        <v>800</v>
      </c>
      <c r="J96" s="29"/>
    </row>
    <row r="97" spans="1:10" x14ac:dyDescent="0.3">
      <c r="A97" s="29"/>
      <c r="C97" s="42" t="s">
        <v>35</v>
      </c>
      <c r="D97" s="66" t="s">
        <v>36</v>
      </c>
      <c r="E97" s="44"/>
      <c r="I97" s="39"/>
      <c r="J97" s="29"/>
    </row>
    <row r="98" spans="1:10" x14ac:dyDescent="0.3">
      <c r="A98" s="29"/>
      <c r="C98" s="42" t="s">
        <v>37</v>
      </c>
      <c r="D98" s="69" t="s">
        <v>38</v>
      </c>
      <c r="E98" s="44">
        <f>0.3*E96</f>
        <v>240</v>
      </c>
      <c r="F98" t="s">
        <v>31</v>
      </c>
      <c r="G98" s="4">
        <v>1</v>
      </c>
      <c r="H98" t="s">
        <v>32</v>
      </c>
      <c r="I98" s="39">
        <f t="shared" ref="I98:I100" si="12">E98*G98</f>
        <v>240</v>
      </c>
      <c r="J98" s="29"/>
    </row>
    <row r="99" spans="1:10" x14ac:dyDescent="0.3">
      <c r="A99" s="29"/>
      <c r="C99" s="42" t="s">
        <v>39</v>
      </c>
      <c r="D99" s="69" t="s">
        <v>40</v>
      </c>
      <c r="E99" s="44">
        <f>0.7*E96</f>
        <v>560</v>
      </c>
      <c r="F99" t="s">
        <v>31</v>
      </c>
      <c r="G99" s="4">
        <v>1</v>
      </c>
      <c r="H99" t="s">
        <v>32</v>
      </c>
      <c r="I99" s="39">
        <f t="shared" si="12"/>
        <v>560</v>
      </c>
      <c r="J99" s="29"/>
    </row>
    <row r="100" spans="1:10" x14ac:dyDescent="0.3">
      <c r="A100" s="29"/>
      <c r="C100" s="42" t="s">
        <v>41</v>
      </c>
      <c r="D100" s="66" t="s">
        <v>42</v>
      </c>
      <c r="E100" s="44">
        <v>0</v>
      </c>
      <c r="F100" t="s">
        <v>31</v>
      </c>
      <c r="G100" s="23">
        <v>0</v>
      </c>
      <c r="H100" t="s">
        <v>32</v>
      </c>
      <c r="I100" s="39">
        <f t="shared" si="12"/>
        <v>0</v>
      </c>
      <c r="J100" s="29"/>
    </row>
    <row r="101" spans="1:10" x14ac:dyDescent="0.3">
      <c r="A101" s="29"/>
      <c r="C101" s="42" t="s">
        <v>43</v>
      </c>
      <c r="D101" s="67" t="s">
        <v>44</v>
      </c>
      <c r="I101" s="39"/>
      <c r="J101" s="29"/>
    </row>
    <row r="102" spans="1:10" x14ac:dyDescent="0.3">
      <c r="A102" s="29"/>
      <c r="C102" s="42" t="s">
        <v>45</v>
      </c>
      <c r="D102" s="66" t="s">
        <v>46</v>
      </c>
      <c r="E102" s="44">
        <v>0</v>
      </c>
      <c r="F102" t="s">
        <v>31</v>
      </c>
      <c r="G102" s="24">
        <v>0</v>
      </c>
      <c r="H102" t="s">
        <v>32</v>
      </c>
      <c r="I102" s="39">
        <f>E102*G102</f>
        <v>0</v>
      </c>
      <c r="J102" s="29"/>
    </row>
    <row r="103" spans="1:10" x14ac:dyDescent="0.3">
      <c r="A103" s="29"/>
      <c r="C103" s="42" t="s">
        <v>47</v>
      </c>
      <c r="D103" s="66" t="s">
        <v>34</v>
      </c>
      <c r="E103" s="44">
        <v>0</v>
      </c>
      <c r="F103" t="s">
        <v>31</v>
      </c>
      <c r="G103" s="24">
        <v>0</v>
      </c>
      <c r="H103" t="s">
        <v>32</v>
      </c>
      <c r="I103" s="39">
        <f>E103*G103</f>
        <v>0</v>
      </c>
      <c r="J103" s="29"/>
    </row>
    <row r="104" spans="1:10" x14ac:dyDescent="0.3">
      <c r="A104" s="29"/>
      <c r="C104" s="42" t="s">
        <v>48</v>
      </c>
      <c r="D104" s="66" t="s">
        <v>49</v>
      </c>
      <c r="E104" s="44">
        <v>0</v>
      </c>
      <c r="F104" t="s">
        <v>31</v>
      </c>
      <c r="G104" s="24">
        <v>0</v>
      </c>
      <c r="H104" t="s">
        <v>32</v>
      </c>
      <c r="I104" s="39">
        <f>E104*G104</f>
        <v>0</v>
      </c>
      <c r="J104" s="29"/>
    </row>
    <row r="105" spans="1:10" x14ac:dyDescent="0.3">
      <c r="A105" s="29"/>
      <c r="C105" s="45" t="s">
        <v>50</v>
      </c>
      <c r="D105" s="68" t="s">
        <v>51</v>
      </c>
      <c r="E105" s="47">
        <v>0</v>
      </c>
      <c r="F105" s="40" t="s">
        <v>31</v>
      </c>
      <c r="G105" s="25">
        <v>0</v>
      </c>
      <c r="H105" s="40" t="s">
        <v>32</v>
      </c>
      <c r="I105" s="41">
        <f>E105*G105</f>
        <v>0</v>
      </c>
      <c r="J105" s="29"/>
    </row>
    <row r="106" spans="1:10" x14ac:dyDescent="0.3">
      <c r="A106" s="29"/>
      <c r="H106" s="35" t="s">
        <v>58</v>
      </c>
      <c r="I106" s="36">
        <f>SUM(I11:I105)</f>
        <v>29800</v>
      </c>
      <c r="J106" s="29"/>
    </row>
    <row r="107" spans="1:10" x14ac:dyDescent="0.3">
      <c r="A107" s="29"/>
      <c r="H107" s="35"/>
      <c r="I107" s="36"/>
      <c r="J107" s="29"/>
    </row>
    <row r="108" spans="1:10" x14ac:dyDescent="0.3">
      <c r="A108" s="29"/>
      <c r="D108" s="65" t="s">
        <v>59</v>
      </c>
      <c r="J108" s="29"/>
    </row>
    <row r="109" spans="1:10" x14ac:dyDescent="0.3">
      <c r="A109" s="29"/>
      <c r="C109" s="61" t="s">
        <v>60</v>
      </c>
      <c r="D109" s="62" t="s">
        <v>61</v>
      </c>
      <c r="E109" s="63">
        <v>1</v>
      </c>
      <c r="F109" s="14" t="s">
        <v>62</v>
      </c>
      <c r="G109" s="5">
        <v>1</v>
      </c>
      <c r="H109" s="14" t="s">
        <v>63</v>
      </c>
      <c r="I109" s="60">
        <f>E109*G109</f>
        <v>1</v>
      </c>
      <c r="J109" s="29"/>
    </row>
    <row r="110" spans="1:10" x14ac:dyDescent="0.3">
      <c r="A110" s="29"/>
      <c r="C110" s="42" t="s">
        <v>64</v>
      </c>
      <c r="D110" s="43" t="s">
        <v>65</v>
      </c>
      <c r="E110" s="64">
        <v>1</v>
      </c>
      <c r="F110" t="s">
        <v>62</v>
      </c>
      <c r="G110" s="4">
        <v>1</v>
      </c>
      <c r="H110" t="s">
        <v>63</v>
      </c>
      <c r="I110" s="39">
        <f>E110*G110</f>
        <v>1</v>
      </c>
      <c r="J110" s="29"/>
    </row>
    <row r="111" spans="1:10" x14ac:dyDescent="0.3">
      <c r="A111" s="29"/>
      <c r="C111" s="42" t="s">
        <v>66</v>
      </c>
      <c r="D111" s="43" t="s">
        <v>67</v>
      </c>
      <c r="E111" s="64">
        <v>1</v>
      </c>
      <c r="F111" t="s">
        <v>62</v>
      </c>
      <c r="G111" s="4">
        <v>1</v>
      </c>
      <c r="H111" t="s">
        <v>63</v>
      </c>
      <c r="I111" s="39">
        <f>E111*G111</f>
        <v>1</v>
      </c>
      <c r="J111" s="29"/>
    </row>
    <row r="112" spans="1:10" x14ac:dyDescent="0.3">
      <c r="A112" s="29"/>
      <c r="C112" s="45" t="s">
        <v>68</v>
      </c>
      <c r="D112" s="46" t="s">
        <v>69</v>
      </c>
      <c r="E112" s="52">
        <v>1</v>
      </c>
      <c r="F112" s="40" t="s">
        <v>62</v>
      </c>
      <c r="G112" s="6">
        <v>1</v>
      </c>
      <c r="H112" s="40" t="s">
        <v>63</v>
      </c>
      <c r="I112" s="41">
        <f>E112*G112</f>
        <v>1</v>
      </c>
      <c r="J112" s="29"/>
    </row>
    <row r="113" spans="1:10" x14ac:dyDescent="0.3">
      <c r="A113" s="29"/>
      <c r="H113" s="35" t="s">
        <v>70</v>
      </c>
      <c r="I113" s="36">
        <f>SUM(I109:I112)</f>
        <v>4</v>
      </c>
      <c r="J113" s="29"/>
    </row>
    <row r="114" spans="1:10" x14ac:dyDescent="0.3">
      <c r="A114" s="29"/>
      <c r="H114" s="35"/>
      <c r="I114" s="36"/>
      <c r="J114" s="29"/>
    </row>
    <row r="115" spans="1:10" x14ac:dyDescent="0.3">
      <c r="A115" s="29"/>
      <c r="D115" s="65" t="s">
        <v>71</v>
      </c>
      <c r="J115" s="29"/>
    </row>
    <row r="116" spans="1:10" x14ac:dyDescent="0.3">
      <c r="A116" s="29"/>
      <c r="C116" s="61" t="s">
        <v>72</v>
      </c>
      <c r="D116" s="62" t="s">
        <v>73</v>
      </c>
      <c r="E116" s="63">
        <v>1</v>
      </c>
      <c r="F116" s="14" t="s">
        <v>62</v>
      </c>
      <c r="G116" s="5">
        <v>1</v>
      </c>
      <c r="H116" s="14" t="s">
        <v>63</v>
      </c>
      <c r="I116" s="60">
        <f>E116*G116</f>
        <v>1</v>
      </c>
      <c r="J116" s="29"/>
    </row>
    <row r="117" spans="1:10" x14ac:dyDescent="0.3">
      <c r="A117" s="29"/>
      <c r="C117" s="42" t="s">
        <v>74</v>
      </c>
      <c r="D117" s="43" t="s">
        <v>75</v>
      </c>
      <c r="E117" s="64">
        <v>1</v>
      </c>
      <c r="F117" t="s">
        <v>62</v>
      </c>
      <c r="G117" s="4">
        <v>1</v>
      </c>
      <c r="H117" t="s">
        <v>63</v>
      </c>
      <c r="I117" s="39">
        <f>E117*G117</f>
        <v>1</v>
      </c>
      <c r="J117" s="29"/>
    </row>
    <row r="118" spans="1:10" x14ac:dyDescent="0.3">
      <c r="A118" s="29"/>
      <c r="C118" s="42" t="s">
        <v>76</v>
      </c>
      <c r="D118" s="43" t="s">
        <v>77</v>
      </c>
      <c r="E118" s="64">
        <v>1</v>
      </c>
      <c r="F118" t="s">
        <v>62</v>
      </c>
      <c r="G118" s="4">
        <v>1</v>
      </c>
      <c r="H118" t="s">
        <v>63</v>
      </c>
      <c r="I118" s="39">
        <f t="shared" ref="I118:I122" si="13">E118*G118</f>
        <v>1</v>
      </c>
      <c r="J118" s="29"/>
    </row>
    <row r="119" spans="1:10" x14ac:dyDescent="0.3">
      <c r="A119" s="29"/>
      <c r="C119" s="42" t="s">
        <v>78</v>
      </c>
      <c r="D119" s="43" t="s">
        <v>79</v>
      </c>
      <c r="E119" s="64">
        <v>1</v>
      </c>
      <c r="F119" t="s">
        <v>62</v>
      </c>
      <c r="G119" s="4">
        <v>1</v>
      </c>
      <c r="H119" t="s">
        <v>63</v>
      </c>
      <c r="I119" s="39">
        <f t="shared" si="13"/>
        <v>1</v>
      </c>
      <c r="J119" s="29"/>
    </row>
    <row r="120" spans="1:10" x14ac:dyDescent="0.3">
      <c r="A120" s="29"/>
      <c r="C120" s="42" t="s">
        <v>80</v>
      </c>
      <c r="D120" s="43" t="s">
        <v>81</v>
      </c>
      <c r="E120" s="7">
        <v>0.01</v>
      </c>
      <c r="F120" t="s">
        <v>82</v>
      </c>
      <c r="G120" s="59">
        <f>SUM(I113:I119)+I106</f>
        <v>29808</v>
      </c>
      <c r="I120" s="39">
        <f>E120*G120</f>
        <v>298.08</v>
      </c>
      <c r="J120" s="29"/>
    </row>
    <row r="121" spans="1:10" x14ac:dyDescent="0.3">
      <c r="A121" s="29"/>
      <c r="C121" s="42" t="s">
        <v>83</v>
      </c>
      <c r="D121" s="43" t="s">
        <v>84</v>
      </c>
      <c r="E121" s="7">
        <v>0.01</v>
      </c>
      <c r="F121" t="s">
        <v>82</v>
      </c>
      <c r="G121" s="59">
        <f>SUM(I113:I120)+I106</f>
        <v>30106.080000000002</v>
      </c>
      <c r="I121" s="39">
        <f t="shared" si="13"/>
        <v>301.06080000000003</v>
      </c>
      <c r="J121" s="29"/>
    </row>
    <row r="122" spans="1:10" x14ac:dyDescent="0.3">
      <c r="A122" s="29"/>
      <c r="C122" s="45" t="s">
        <v>85</v>
      </c>
      <c r="D122" s="46" t="s">
        <v>86</v>
      </c>
      <c r="E122" s="8">
        <v>0.01</v>
      </c>
      <c r="F122" s="40" t="s">
        <v>82</v>
      </c>
      <c r="G122" s="53">
        <f>SUM(I113:I120)+I106</f>
        <v>30106.080000000002</v>
      </c>
      <c r="H122" s="40"/>
      <c r="I122" s="41">
        <f t="shared" si="13"/>
        <v>301.06080000000003</v>
      </c>
      <c r="J122" s="29"/>
    </row>
    <row r="123" spans="1:10" x14ac:dyDescent="0.3">
      <c r="A123" s="29"/>
      <c r="H123" s="35" t="s">
        <v>87</v>
      </c>
      <c r="I123" s="36">
        <f>SUM(I116:I122)</f>
        <v>904.2016000000001</v>
      </c>
      <c r="J123" s="29"/>
    </row>
    <row r="124" spans="1:10" x14ac:dyDescent="0.3">
      <c r="A124" s="29"/>
      <c r="H124" s="35"/>
      <c r="I124" s="36"/>
      <c r="J124" s="29"/>
    </row>
    <row r="125" spans="1:10" x14ac:dyDescent="0.3">
      <c r="A125" s="51"/>
      <c r="B125" s="48"/>
      <c r="C125" s="48"/>
      <c r="D125" s="58" t="s">
        <v>88</v>
      </c>
      <c r="E125" s="48"/>
      <c r="F125" s="48"/>
      <c r="G125" s="48"/>
      <c r="H125" s="48"/>
      <c r="I125" s="48"/>
      <c r="J125" s="51"/>
    </row>
    <row r="126" spans="1:10" x14ac:dyDescent="0.3">
      <c r="A126" s="51"/>
      <c r="B126" s="48"/>
      <c r="C126" s="56" t="s">
        <v>89</v>
      </c>
      <c r="D126" s="57" t="s">
        <v>90</v>
      </c>
      <c r="E126" s="54">
        <v>0.25</v>
      </c>
      <c r="F126" s="54" t="s">
        <v>62</v>
      </c>
      <c r="G126" s="11">
        <v>1</v>
      </c>
      <c r="H126" s="54" t="s">
        <v>63</v>
      </c>
      <c r="I126" s="55">
        <f>E126*G126</f>
        <v>0.25</v>
      </c>
      <c r="J126" s="51"/>
    </row>
    <row r="127" spans="1:10" x14ac:dyDescent="0.3">
      <c r="A127" s="51"/>
      <c r="B127" s="48"/>
      <c r="C127" s="56" t="s">
        <v>91</v>
      </c>
      <c r="D127" s="57" t="s">
        <v>92</v>
      </c>
      <c r="E127" s="54">
        <v>0.25</v>
      </c>
      <c r="F127" s="54" t="s">
        <v>62</v>
      </c>
      <c r="G127" s="11">
        <v>1</v>
      </c>
      <c r="H127" s="54" t="s">
        <v>63</v>
      </c>
      <c r="I127" s="55">
        <f>E127*G127</f>
        <v>0.25</v>
      </c>
      <c r="J127" s="51"/>
    </row>
    <row r="128" spans="1:10" x14ac:dyDescent="0.3">
      <c r="A128" s="51"/>
      <c r="B128" s="48"/>
      <c r="C128" s="56" t="s">
        <v>93</v>
      </c>
      <c r="D128" s="57" t="s">
        <v>94</v>
      </c>
      <c r="E128" s="54">
        <v>0.25</v>
      </c>
      <c r="F128" s="54" t="s">
        <v>62</v>
      </c>
      <c r="G128" s="11">
        <v>1</v>
      </c>
      <c r="H128" s="54" t="s">
        <v>63</v>
      </c>
      <c r="I128" s="55">
        <f>E128*G128</f>
        <v>0.25</v>
      </c>
      <c r="J128" s="51"/>
    </row>
    <row r="129" spans="1:10" x14ac:dyDescent="0.3">
      <c r="A129" s="51"/>
      <c r="B129" s="48"/>
      <c r="C129" s="56" t="s">
        <v>95</v>
      </c>
      <c r="D129" s="57" t="s">
        <v>96</v>
      </c>
      <c r="E129" s="54">
        <v>0.25</v>
      </c>
      <c r="F129" s="54" t="s">
        <v>62</v>
      </c>
      <c r="G129" s="11">
        <v>1</v>
      </c>
      <c r="H129" s="54" t="s">
        <v>63</v>
      </c>
      <c r="I129" s="55">
        <f>E129*G129</f>
        <v>0.25</v>
      </c>
      <c r="J129" s="51"/>
    </row>
    <row r="130" spans="1:10" x14ac:dyDescent="0.3">
      <c r="A130" s="51"/>
      <c r="B130" s="48"/>
      <c r="C130" s="48"/>
      <c r="D130" s="48"/>
      <c r="E130" s="48"/>
      <c r="F130" s="48"/>
      <c r="G130" s="48"/>
      <c r="H130" s="49" t="s">
        <v>97</v>
      </c>
      <c r="I130" s="50">
        <f>SUM(I126:I129)</f>
        <v>1</v>
      </c>
      <c r="J130" s="51"/>
    </row>
    <row r="131" spans="1:10" x14ac:dyDescent="0.3">
      <c r="A131" s="51"/>
      <c r="B131" s="48"/>
      <c r="C131" s="48"/>
      <c r="D131" s="48"/>
      <c r="E131" s="48"/>
      <c r="F131" s="48"/>
      <c r="G131" s="48"/>
      <c r="H131" s="49"/>
      <c r="I131" s="50"/>
      <c r="J131" s="51"/>
    </row>
    <row r="132" spans="1:10" x14ac:dyDescent="0.3">
      <c r="A132" s="51"/>
      <c r="B132" s="48"/>
      <c r="C132" s="40"/>
      <c r="D132" s="90" t="s">
        <v>98</v>
      </c>
      <c r="E132" s="52"/>
      <c r="F132" s="40"/>
      <c r="G132" s="40"/>
      <c r="H132" s="40"/>
      <c r="I132" s="53"/>
      <c r="J132" s="29"/>
    </row>
    <row r="133" spans="1:10" x14ac:dyDescent="0.3">
      <c r="A133" s="29"/>
      <c r="C133" s="42" t="s">
        <v>99</v>
      </c>
      <c r="D133" s="43" t="s">
        <v>100</v>
      </c>
      <c r="E133" s="44">
        <v>3000</v>
      </c>
      <c r="F133" t="s">
        <v>31</v>
      </c>
      <c r="G133" s="20">
        <v>1</v>
      </c>
      <c r="H133" t="s">
        <v>32</v>
      </c>
      <c r="I133" s="39">
        <f>E133*G133</f>
        <v>3000</v>
      </c>
      <c r="J133" s="29"/>
    </row>
    <row r="134" spans="1:10" x14ac:dyDescent="0.3">
      <c r="A134" s="29"/>
      <c r="C134" s="45" t="s">
        <v>101</v>
      </c>
      <c r="D134" s="46" t="s">
        <v>102</v>
      </c>
      <c r="E134" s="47">
        <v>4000</v>
      </c>
      <c r="F134" s="40" t="s">
        <v>31</v>
      </c>
      <c r="G134" s="6">
        <v>1</v>
      </c>
      <c r="H134" s="40" t="s">
        <v>32</v>
      </c>
      <c r="I134" s="41">
        <f>E134*G134</f>
        <v>4000</v>
      </c>
      <c r="J134" s="29"/>
    </row>
    <row r="135" spans="1:10" x14ac:dyDescent="0.3">
      <c r="A135" s="29"/>
      <c r="H135" s="35" t="s">
        <v>103</v>
      </c>
      <c r="I135" s="36">
        <f>SUM(I133:I134)</f>
        <v>7000</v>
      </c>
      <c r="J135" s="29"/>
    </row>
    <row r="136" spans="1:10" x14ac:dyDescent="0.3">
      <c r="A136" s="29"/>
      <c r="H136" s="35"/>
      <c r="I136" s="36"/>
      <c r="J136" s="29"/>
    </row>
    <row r="137" spans="1:10" x14ac:dyDescent="0.3">
      <c r="A137" s="29"/>
      <c r="H137" s="37" t="s">
        <v>104</v>
      </c>
      <c r="I137" s="38">
        <f>I106+I123+I113+I130-I135</f>
        <v>23709.2016</v>
      </c>
      <c r="J137" s="29"/>
    </row>
    <row r="138" spans="1:10" ht="13.5" thickBot="1" x14ac:dyDescent="0.35">
      <c r="A138" s="29"/>
      <c r="B138" s="33"/>
      <c r="C138" s="13"/>
      <c r="D138" s="13"/>
      <c r="E138" s="13"/>
      <c r="F138" s="13"/>
      <c r="G138" s="13"/>
      <c r="H138" s="13"/>
      <c r="I138" s="13"/>
      <c r="J138" s="34"/>
    </row>
  </sheetData>
  <sheetProtection algorithmName="SHA-512" hashValue="lLo6SN9YP5qYq41Iea6jD/U+z9KA8d0j/zqubHzvcVXLoefZbiON218lzeiGAbJN2uomcZXUlKaEsun742HzEg==" saltValue="qsLECzmmpDOZYTtEsaKOFw==" spinCount="100000" sheet="1" formatCells="0" formatColumns="0" formatRows="0" insertColumns="0" insertRows="0" insertHyperlinks="0" deleteColumns="0" deleteRows="0" sort="0" autoFilter="0" pivotTables="0"/>
  <protectedRanges>
    <protectedRange algorithmName="SHA-512" hashValue="EDWXuXEyVKyvcjY0/OLRLq2zLwx5A9JYQ7MtHqX26tIQyy48B3ZZo9+OmFY6o9ViAkDhohOVJdCrUuQ8fU5a1w==" saltValue="okEiYUoeL1WfBu3ekCh+Fw==" spinCount="100000" sqref="B135:J138 H133:J134 B133:F134 B130:J132 H126:J129 B126:F129 B123:J125 F120:J122 B120:D122 H116:J119 B116:F119 B113:J115 H109:J112 B109:F112 B100:J108 H98:J99" name="Bereik1"/>
  </protectedRanges>
  <phoneticPr fontId="13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97439-CAF7-42D0-AF0C-7E1E5510C9EC}">
  <dimension ref="A1:K96"/>
  <sheetViews>
    <sheetView topLeftCell="A79" zoomScale="70" zoomScaleNormal="70" workbookViewId="0">
      <selection activeCell="I95" sqref="I95"/>
    </sheetView>
  </sheetViews>
  <sheetFormatPr defaultColWidth="8.8984375" defaultRowHeight="13" x14ac:dyDescent="0.3"/>
  <cols>
    <col min="2" max="2" width="9.59765625" customWidth="1"/>
    <col min="3" max="3" width="5" bestFit="1" customWidth="1"/>
    <col min="4" max="4" width="72.3984375" customWidth="1"/>
    <col min="5" max="5" width="13.69921875" bestFit="1" customWidth="1"/>
    <col min="7" max="7" width="14.69921875" bestFit="1" customWidth="1"/>
    <col min="8" max="8" width="50.59765625" bestFit="1" customWidth="1"/>
    <col min="9" max="9" width="18.59765625" customWidth="1"/>
  </cols>
  <sheetData>
    <row r="1" spans="1:11" ht="13.5" thickBot="1" x14ac:dyDescent="0.35"/>
    <row r="2" spans="1:11" x14ac:dyDescent="0.3">
      <c r="B2" s="15"/>
      <c r="C2" s="12"/>
      <c r="D2" s="12"/>
      <c r="E2" s="12"/>
      <c r="F2" s="12"/>
      <c r="G2" s="12"/>
      <c r="H2" s="12"/>
      <c r="I2" s="12"/>
      <c r="J2" s="27"/>
    </row>
    <row r="3" spans="1:11" ht="28" customHeight="1" x14ac:dyDescent="0.3">
      <c r="A3" s="82"/>
      <c r="B3" s="74"/>
      <c r="C3" s="75"/>
      <c r="D3" s="76" t="s">
        <v>18</v>
      </c>
      <c r="E3" s="76"/>
      <c r="F3" s="76"/>
      <c r="G3" s="76"/>
      <c r="H3" s="76"/>
      <c r="I3" s="77"/>
      <c r="J3" s="78"/>
      <c r="K3" s="82"/>
    </row>
    <row r="4" spans="1:11" x14ac:dyDescent="0.3">
      <c r="A4" s="82"/>
      <c r="B4" s="74"/>
      <c r="C4" s="79"/>
      <c r="D4" s="80" t="s">
        <v>105</v>
      </c>
      <c r="E4" s="80"/>
      <c r="F4" s="80"/>
      <c r="G4" s="80"/>
      <c r="H4" s="80"/>
      <c r="I4" s="81"/>
      <c r="J4" s="78"/>
      <c r="K4" s="82"/>
    </row>
    <row r="5" spans="1:11" x14ac:dyDescent="0.3">
      <c r="B5" s="16"/>
      <c r="E5" t="s">
        <v>17</v>
      </c>
      <c r="J5" s="29"/>
    </row>
    <row r="6" spans="1:11" x14ac:dyDescent="0.3">
      <c r="B6" s="16"/>
      <c r="C6" s="82" t="s">
        <v>20</v>
      </c>
      <c r="D6" s="82" t="s">
        <v>21</v>
      </c>
      <c r="E6" s="82" t="s">
        <v>22</v>
      </c>
      <c r="F6" s="82" t="s">
        <v>23</v>
      </c>
      <c r="G6" s="82" t="s">
        <v>24</v>
      </c>
      <c r="H6" s="82"/>
      <c r="I6" s="82" t="s">
        <v>1</v>
      </c>
      <c r="J6" s="29"/>
    </row>
    <row r="7" spans="1:11" x14ac:dyDescent="0.3">
      <c r="B7" s="16"/>
      <c r="D7" s="65" t="s">
        <v>25</v>
      </c>
      <c r="J7" s="29"/>
    </row>
    <row r="8" spans="1:11" x14ac:dyDescent="0.3">
      <c r="B8" s="16"/>
      <c r="D8" s="66"/>
      <c r="E8" s="44"/>
      <c r="I8" s="59"/>
      <c r="J8" s="29"/>
    </row>
    <row r="9" spans="1:11" x14ac:dyDescent="0.3">
      <c r="B9" s="16"/>
      <c r="C9" s="61"/>
      <c r="D9" s="70" t="s">
        <v>106</v>
      </c>
      <c r="E9" s="14"/>
      <c r="F9" s="14"/>
      <c r="G9" s="14"/>
      <c r="H9" s="14"/>
      <c r="I9" s="60"/>
      <c r="J9" s="29"/>
    </row>
    <row r="10" spans="1:11" x14ac:dyDescent="0.3">
      <c r="B10" s="16"/>
      <c r="C10" s="42" t="s">
        <v>27</v>
      </c>
      <c r="D10" s="67" t="s">
        <v>28</v>
      </c>
      <c r="I10" s="39"/>
      <c r="J10" s="29"/>
    </row>
    <row r="11" spans="1:11" x14ac:dyDescent="0.3">
      <c r="B11" s="16"/>
      <c r="C11" s="42" t="s">
        <v>29</v>
      </c>
      <c r="D11" s="66" t="s">
        <v>30</v>
      </c>
      <c r="E11" s="44">
        <v>10000</v>
      </c>
      <c r="F11" t="s">
        <v>31</v>
      </c>
      <c r="G11" s="4">
        <v>1</v>
      </c>
      <c r="H11" t="s">
        <v>32</v>
      </c>
      <c r="I11" s="39">
        <f t="shared" ref="I11:I21" si="0">E11*G11</f>
        <v>10000</v>
      </c>
      <c r="J11" s="29"/>
    </row>
    <row r="12" spans="1:11" x14ac:dyDescent="0.3">
      <c r="B12" s="16"/>
      <c r="C12" s="42" t="s">
        <v>33</v>
      </c>
      <c r="D12" s="66" t="s">
        <v>34</v>
      </c>
      <c r="E12" s="44">
        <v>10000</v>
      </c>
      <c r="F12" t="s">
        <v>31</v>
      </c>
      <c r="G12" s="4">
        <v>1</v>
      </c>
      <c r="H12" t="s">
        <v>32</v>
      </c>
      <c r="I12" s="39">
        <f t="shared" si="0"/>
        <v>10000</v>
      </c>
      <c r="J12" s="29"/>
    </row>
    <row r="13" spans="1:11" x14ac:dyDescent="0.3">
      <c r="B13" s="16"/>
      <c r="C13" s="42" t="s">
        <v>35</v>
      </c>
      <c r="D13" s="66" t="s">
        <v>36</v>
      </c>
      <c r="E13" s="44"/>
      <c r="I13" s="39"/>
      <c r="J13" s="29"/>
    </row>
    <row r="14" spans="1:11" x14ac:dyDescent="0.3">
      <c r="B14" s="16"/>
      <c r="C14" s="42" t="s">
        <v>37</v>
      </c>
      <c r="D14" s="69" t="s">
        <v>38</v>
      </c>
      <c r="E14" s="44">
        <f>ROUNDUP(0.3*E12,-2)</f>
        <v>3000</v>
      </c>
      <c r="F14" t="s">
        <v>31</v>
      </c>
      <c r="G14" s="4">
        <v>1</v>
      </c>
      <c r="H14" t="s">
        <v>32</v>
      </c>
      <c r="I14" s="39">
        <f t="shared" si="0"/>
        <v>3000</v>
      </c>
      <c r="J14" s="29"/>
    </row>
    <row r="15" spans="1:11" x14ac:dyDescent="0.3">
      <c r="B15" s="16"/>
      <c r="C15" s="42" t="s">
        <v>39</v>
      </c>
      <c r="D15" s="69" t="s">
        <v>40</v>
      </c>
      <c r="E15" s="44">
        <f>ROUNDUP(0.7*E12,-2)</f>
        <v>7000</v>
      </c>
      <c r="F15" t="s">
        <v>31</v>
      </c>
      <c r="G15" s="4">
        <v>1</v>
      </c>
      <c r="H15" t="s">
        <v>32</v>
      </c>
      <c r="I15" s="39">
        <f t="shared" si="0"/>
        <v>7000</v>
      </c>
      <c r="J15" s="29"/>
    </row>
    <row r="16" spans="1:11" x14ac:dyDescent="0.3">
      <c r="B16" s="16"/>
      <c r="C16" s="42" t="s">
        <v>41</v>
      </c>
      <c r="D16" s="66" t="s">
        <v>42</v>
      </c>
      <c r="E16" s="44">
        <v>0</v>
      </c>
      <c r="F16" t="s">
        <v>31</v>
      </c>
      <c r="G16" s="23">
        <v>0</v>
      </c>
      <c r="H16" t="s">
        <v>32</v>
      </c>
      <c r="I16" s="39">
        <f t="shared" si="0"/>
        <v>0</v>
      </c>
      <c r="J16" s="29"/>
    </row>
    <row r="17" spans="2:10" x14ac:dyDescent="0.3">
      <c r="B17" s="16"/>
      <c r="C17" s="42" t="s">
        <v>43</v>
      </c>
      <c r="D17" s="67" t="s">
        <v>44</v>
      </c>
      <c r="I17" s="39"/>
      <c r="J17" s="73"/>
    </row>
    <row r="18" spans="2:10" x14ac:dyDescent="0.3">
      <c r="B18" s="16"/>
      <c r="C18" s="42" t="s">
        <v>45</v>
      </c>
      <c r="D18" s="66" t="s">
        <v>46</v>
      </c>
      <c r="E18" s="44">
        <v>8400</v>
      </c>
      <c r="F18" t="s">
        <v>31</v>
      </c>
      <c r="G18" s="20">
        <v>1</v>
      </c>
      <c r="H18" t="s">
        <v>32</v>
      </c>
      <c r="I18" s="39">
        <f t="shared" si="0"/>
        <v>8400</v>
      </c>
      <c r="J18" s="29"/>
    </row>
    <row r="19" spans="2:10" x14ac:dyDescent="0.3">
      <c r="B19" s="16"/>
      <c r="C19" s="42" t="s">
        <v>47</v>
      </c>
      <c r="D19" s="66" t="s">
        <v>34</v>
      </c>
      <c r="E19" s="44">
        <v>8400</v>
      </c>
      <c r="F19" t="s">
        <v>31</v>
      </c>
      <c r="G19" s="20">
        <v>1</v>
      </c>
      <c r="H19" t="s">
        <v>32</v>
      </c>
      <c r="I19" s="39">
        <f t="shared" si="0"/>
        <v>8400</v>
      </c>
      <c r="J19" s="29"/>
    </row>
    <row r="20" spans="2:10" x14ac:dyDescent="0.3">
      <c r="B20" s="16"/>
      <c r="C20" s="42" t="s">
        <v>48</v>
      </c>
      <c r="D20" s="66" t="s">
        <v>49</v>
      </c>
      <c r="E20" s="44">
        <v>8400</v>
      </c>
      <c r="F20" t="s">
        <v>31</v>
      </c>
      <c r="G20" s="20">
        <v>1</v>
      </c>
      <c r="H20" t="s">
        <v>32</v>
      </c>
      <c r="I20" s="39">
        <f t="shared" si="0"/>
        <v>8400</v>
      </c>
      <c r="J20" s="29"/>
    </row>
    <row r="21" spans="2:10" x14ac:dyDescent="0.3">
      <c r="B21" s="16"/>
      <c r="C21" s="45" t="s">
        <v>50</v>
      </c>
      <c r="D21" s="68" t="s">
        <v>51</v>
      </c>
      <c r="E21" s="47">
        <v>0</v>
      </c>
      <c r="F21" s="40" t="s">
        <v>31</v>
      </c>
      <c r="G21" s="25">
        <v>0</v>
      </c>
      <c r="H21" s="40" t="s">
        <v>32</v>
      </c>
      <c r="I21" s="41">
        <f t="shared" si="0"/>
        <v>0</v>
      </c>
      <c r="J21" s="29"/>
    </row>
    <row r="22" spans="2:10" x14ac:dyDescent="0.3">
      <c r="B22" s="16"/>
      <c r="D22" s="69"/>
      <c r="E22" s="44"/>
      <c r="G22" s="23"/>
      <c r="I22" s="59"/>
      <c r="J22" s="29"/>
    </row>
    <row r="23" spans="2:10" x14ac:dyDescent="0.3">
      <c r="B23" s="16"/>
      <c r="C23" s="61"/>
      <c r="D23" s="70" t="s">
        <v>107</v>
      </c>
      <c r="E23" s="14"/>
      <c r="F23" s="14"/>
      <c r="G23" s="14"/>
      <c r="H23" s="14"/>
      <c r="I23" s="60"/>
      <c r="J23" s="29"/>
    </row>
    <row r="24" spans="2:10" x14ac:dyDescent="0.3">
      <c r="B24" s="16"/>
      <c r="C24" s="42" t="s">
        <v>27</v>
      </c>
      <c r="D24" s="67" t="s">
        <v>28</v>
      </c>
      <c r="I24" s="39"/>
      <c r="J24" s="29"/>
    </row>
    <row r="25" spans="2:10" x14ac:dyDescent="0.3">
      <c r="B25" s="16"/>
      <c r="C25" s="42" t="s">
        <v>29</v>
      </c>
      <c r="D25" s="66" t="s">
        <v>30</v>
      </c>
      <c r="E25" s="44">
        <v>13000</v>
      </c>
      <c r="F25" t="s">
        <v>31</v>
      </c>
      <c r="G25" s="4">
        <v>1</v>
      </c>
      <c r="H25" t="s">
        <v>32</v>
      </c>
      <c r="I25" s="39">
        <f t="shared" ref="I25:I26" si="1">E25*G25</f>
        <v>13000</v>
      </c>
      <c r="J25" s="29"/>
    </row>
    <row r="26" spans="2:10" x14ac:dyDescent="0.3">
      <c r="B26" s="16"/>
      <c r="C26" s="42" t="s">
        <v>33</v>
      </c>
      <c r="D26" s="66" t="s">
        <v>34</v>
      </c>
      <c r="E26" s="44">
        <v>13000</v>
      </c>
      <c r="F26" t="s">
        <v>31</v>
      </c>
      <c r="G26" s="4">
        <v>1</v>
      </c>
      <c r="H26" t="s">
        <v>32</v>
      </c>
      <c r="I26" s="39">
        <f t="shared" si="1"/>
        <v>13000</v>
      </c>
      <c r="J26" s="29"/>
    </row>
    <row r="27" spans="2:10" x14ac:dyDescent="0.3">
      <c r="B27" s="16"/>
      <c r="C27" s="42" t="s">
        <v>35</v>
      </c>
      <c r="D27" s="66" t="s">
        <v>36</v>
      </c>
      <c r="E27" s="44"/>
      <c r="I27" s="39"/>
      <c r="J27" s="29"/>
    </row>
    <row r="28" spans="2:10" x14ac:dyDescent="0.3">
      <c r="B28" s="16"/>
      <c r="C28" s="42" t="s">
        <v>37</v>
      </c>
      <c r="D28" s="69" t="s">
        <v>38</v>
      </c>
      <c r="E28" s="44">
        <f>ROUNDUP(0.3*E26,-2)</f>
        <v>3900</v>
      </c>
      <c r="F28" t="s">
        <v>31</v>
      </c>
      <c r="G28" s="4">
        <v>1</v>
      </c>
      <c r="H28" t="s">
        <v>32</v>
      </c>
      <c r="I28" s="39">
        <f t="shared" ref="I28:I30" si="2">E28*G28</f>
        <v>3900</v>
      </c>
      <c r="J28" s="29"/>
    </row>
    <row r="29" spans="2:10" x14ac:dyDescent="0.3">
      <c r="B29" s="16"/>
      <c r="C29" s="42" t="s">
        <v>39</v>
      </c>
      <c r="D29" s="69" t="s">
        <v>40</v>
      </c>
      <c r="E29" s="44">
        <f>ROUNDUP(0.7*E26,-2)</f>
        <v>9100</v>
      </c>
      <c r="F29" t="s">
        <v>31</v>
      </c>
      <c r="G29" s="4">
        <v>1</v>
      </c>
      <c r="H29" t="s">
        <v>32</v>
      </c>
      <c r="I29" s="39">
        <f t="shared" si="2"/>
        <v>9100</v>
      </c>
      <c r="J29" s="29"/>
    </row>
    <row r="30" spans="2:10" x14ac:dyDescent="0.3">
      <c r="B30" s="16"/>
      <c r="C30" s="42" t="s">
        <v>41</v>
      </c>
      <c r="D30" s="66" t="s">
        <v>42</v>
      </c>
      <c r="E30" s="44">
        <v>0</v>
      </c>
      <c r="F30" t="s">
        <v>31</v>
      </c>
      <c r="G30" s="23">
        <v>0</v>
      </c>
      <c r="H30" t="s">
        <v>32</v>
      </c>
      <c r="I30" s="39">
        <f t="shared" si="2"/>
        <v>0</v>
      </c>
      <c r="J30" s="29"/>
    </row>
    <row r="31" spans="2:10" x14ac:dyDescent="0.3">
      <c r="B31" s="16"/>
      <c r="C31" s="42" t="s">
        <v>43</v>
      </c>
      <c r="D31" s="67" t="s">
        <v>44</v>
      </c>
      <c r="I31" s="39"/>
      <c r="J31" s="29"/>
    </row>
    <row r="32" spans="2:10" x14ac:dyDescent="0.3">
      <c r="B32" s="16"/>
      <c r="C32" s="42" t="s">
        <v>45</v>
      </c>
      <c r="D32" s="66" t="s">
        <v>46</v>
      </c>
      <c r="E32" s="44">
        <v>6200</v>
      </c>
      <c r="F32" t="s">
        <v>31</v>
      </c>
      <c r="G32" s="20">
        <v>1</v>
      </c>
      <c r="H32" t="s">
        <v>32</v>
      </c>
      <c r="I32" s="39">
        <f t="shared" ref="I32:I35" si="3">E32*G32</f>
        <v>6200</v>
      </c>
      <c r="J32" s="29"/>
    </row>
    <row r="33" spans="2:10" x14ac:dyDescent="0.3">
      <c r="B33" s="16"/>
      <c r="C33" s="42" t="s">
        <v>47</v>
      </c>
      <c r="D33" s="66" t="s">
        <v>34</v>
      </c>
      <c r="E33" s="44">
        <v>6200</v>
      </c>
      <c r="F33" t="s">
        <v>31</v>
      </c>
      <c r="G33" s="20">
        <v>1</v>
      </c>
      <c r="H33" t="s">
        <v>32</v>
      </c>
      <c r="I33" s="39">
        <f t="shared" si="3"/>
        <v>6200</v>
      </c>
      <c r="J33" s="29"/>
    </row>
    <row r="34" spans="2:10" x14ac:dyDescent="0.3">
      <c r="B34" s="16"/>
      <c r="C34" s="42" t="s">
        <v>48</v>
      </c>
      <c r="D34" s="66" t="s">
        <v>49</v>
      </c>
      <c r="E34" s="44">
        <v>6200</v>
      </c>
      <c r="F34" t="s">
        <v>31</v>
      </c>
      <c r="G34" s="20">
        <v>1</v>
      </c>
      <c r="H34" t="s">
        <v>32</v>
      </c>
      <c r="I34" s="39">
        <f t="shared" si="3"/>
        <v>6200</v>
      </c>
      <c r="J34" s="29"/>
    </row>
    <row r="35" spans="2:10" x14ac:dyDescent="0.3">
      <c r="B35" s="16"/>
      <c r="C35" s="45" t="s">
        <v>50</v>
      </c>
      <c r="D35" s="68" t="s">
        <v>51</v>
      </c>
      <c r="E35" s="47">
        <v>0</v>
      </c>
      <c r="F35" s="40" t="s">
        <v>31</v>
      </c>
      <c r="G35" s="25">
        <v>0</v>
      </c>
      <c r="H35" s="40" t="s">
        <v>32</v>
      </c>
      <c r="I35" s="41">
        <f t="shared" si="3"/>
        <v>0</v>
      </c>
      <c r="J35" s="29"/>
    </row>
    <row r="36" spans="2:10" x14ac:dyDescent="0.3">
      <c r="B36" s="16"/>
      <c r="D36" s="66"/>
      <c r="E36" s="44"/>
      <c r="G36" s="23"/>
      <c r="I36" s="59"/>
      <c r="J36" s="29"/>
    </row>
    <row r="37" spans="2:10" x14ac:dyDescent="0.3">
      <c r="B37" s="16"/>
      <c r="C37" s="61"/>
      <c r="D37" s="70" t="s">
        <v>108</v>
      </c>
      <c r="E37" s="14"/>
      <c r="F37" s="14"/>
      <c r="G37" s="14"/>
      <c r="H37" s="14"/>
      <c r="I37" s="60"/>
      <c r="J37" s="29"/>
    </row>
    <row r="38" spans="2:10" x14ac:dyDescent="0.3">
      <c r="B38" s="16"/>
      <c r="C38" s="42" t="s">
        <v>27</v>
      </c>
      <c r="D38" s="67" t="s">
        <v>28</v>
      </c>
      <c r="I38" s="39"/>
      <c r="J38" s="29"/>
    </row>
    <row r="39" spans="2:10" x14ac:dyDescent="0.3">
      <c r="B39" s="16"/>
      <c r="C39" s="42" t="s">
        <v>29</v>
      </c>
      <c r="D39" s="66" t="s">
        <v>30</v>
      </c>
      <c r="E39" s="44">
        <v>16000</v>
      </c>
      <c r="F39" t="s">
        <v>31</v>
      </c>
      <c r="G39" s="4">
        <v>1</v>
      </c>
      <c r="H39" t="s">
        <v>32</v>
      </c>
      <c r="I39" s="39">
        <f t="shared" ref="I39:I40" si="4">E39*G39</f>
        <v>16000</v>
      </c>
      <c r="J39" s="29"/>
    </row>
    <row r="40" spans="2:10" x14ac:dyDescent="0.3">
      <c r="B40" s="16"/>
      <c r="C40" s="42" t="s">
        <v>33</v>
      </c>
      <c r="D40" s="66" t="s">
        <v>34</v>
      </c>
      <c r="E40" s="44">
        <v>16000</v>
      </c>
      <c r="F40" t="s">
        <v>31</v>
      </c>
      <c r="G40" s="4">
        <v>1</v>
      </c>
      <c r="H40" t="s">
        <v>32</v>
      </c>
      <c r="I40" s="39">
        <f t="shared" si="4"/>
        <v>16000</v>
      </c>
      <c r="J40" s="29"/>
    </row>
    <row r="41" spans="2:10" x14ac:dyDescent="0.3">
      <c r="B41" s="16"/>
      <c r="C41" s="42" t="s">
        <v>35</v>
      </c>
      <c r="D41" s="66" t="s">
        <v>36</v>
      </c>
      <c r="E41" s="44"/>
      <c r="I41" s="39"/>
      <c r="J41" s="29"/>
    </row>
    <row r="42" spans="2:10" x14ac:dyDescent="0.3">
      <c r="B42" s="16"/>
      <c r="C42" s="42" t="s">
        <v>37</v>
      </c>
      <c r="D42" s="69" t="s">
        <v>38</v>
      </c>
      <c r="E42" s="44">
        <f>ROUNDUP(0.3*E40,-2)</f>
        <v>4800</v>
      </c>
      <c r="F42" t="s">
        <v>31</v>
      </c>
      <c r="G42" s="4">
        <v>1</v>
      </c>
      <c r="H42" t="s">
        <v>32</v>
      </c>
      <c r="I42" s="39">
        <f t="shared" ref="I42:I44" si="5">E42*G42</f>
        <v>4800</v>
      </c>
      <c r="J42" s="29"/>
    </row>
    <row r="43" spans="2:10" x14ac:dyDescent="0.3">
      <c r="B43" s="16"/>
      <c r="C43" s="42" t="s">
        <v>39</v>
      </c>
      <c r="D43" s="69" t="s">
        <v>40</v>
      </c>
      <c r="E43" s="44">
        <f>ROUNDUP(0.7*E40,-2)</f>
        <v>11200</v>
      </c>
      <c r="F43" t="s">
        <v>31</v>
      </c>
      <c r="G43" s="4">
        <v>1</v>
      </c>
      <c r="H43" t="s">
        <v>32</v>
      </c>
      <c r="I43" s="39">
        <f t="shared" si="5"/>
        <v>11200</v>
      </c>
      <c r="J43" s="29"/>
    </row>
    <row r="44" spans="2:10" x14ac:dyDescent="0.3">
      <c r="B44" s="16"/>
      <c r="C44" s="42" t="s">
        <v>41</v>
      </c>
      <c r="D44" s="66" t="s">
        <v>42</v>
      </c>
      <c r="E44" s="44">
        <v>0</v>
      </c>
      <c r="F44" t="s">
        <v>31</v>
      </c>
      <c r="G44" s="23"/>
      <c r="H44" t="s">
        <v>32</v>
      </c>
      <c r="I44" s="39">
        <f t="shared" si="5"/>
        <v>0</v>
      </c>
      <c r="J44" s="29"/>
    </row>
    <row r="45" spans="2:10" x14ac:dyDescent="0.3">
      <c r="B45" s="16"/>
      <c r="C45" s="42" t="s">
        <v>43</v>
      </c>
      <c r="D45" s="67" t="s">
        <v>44</v>
      </c>
      <c r="I45" s="39"/>
      <c r="J45" s="29"/>
    </row>
    <row r="46" spans="2:10" x14ac:dyDescent="0.3">
      <c r="B46" s="16"/>
      <c r="C46" s="42" t="s">
        <v>45</v>
      </c>
      <c r="D46" s="66" t="s">
        <v>46</v>
      </c>
      <c r="E46" s="44">
        <v>4100</v>
      </c>
      <c r="F46" t="s">
        <v>31</v>
      </c>
      <c r="G46" s="20">
        <v>1</v>
      </c>
      <c r="H46" t="s">
        <v>32</v>
      </c>
      <c r="I46" s="39">
        <f t="shared" ref="I46:I49" si="6">E46*G46</f>
        <v>4100</v>
      </c>
      <c r="J46" s="29"/>
    </row>
    <row r="47" spans="2:10" x14ac:dyDescent="0.3">
      <c r="B47" s="16"/>
      <c r="C47" s="42" t="s">
        <v>47</v>
      </c>
      <c r="D47" s="66" t="s">
        <v>34</v>
      </c>
      <c r="E47" s="44">
        <v>4100</v>
      </c>
      <c r="F47" t="s">
        <v>31</v>
      </c>
      <c r="G47" s="20">
        <v>1</v>
      </c>
      <c r="H47" t="s">
        <v>32</v>
      </c>
      <c r="I47" s="39">
        <f t="shared" si="6"/>
        <v>4100</v>
      </c>
      <c r="J47" s="29"/>
    </row>
    <row r="48" spans="2:10" x14ac:dyDescent="0.3">
      <c r="B48" s="16"/>
      <c r="C48" s="42" t="s">
        <v>48</v>
      </c>
      <c r="D48" s="66" t="s">
        <v>49</v>
      </c>
      <c r="E48" s="44">
        <v>4100</v>
      </c>
      <c r="F48" t="s">
        <v>31</v>
      </c>
      <c r="G48" s="20">
        <v>1</v>
      </c>
      <c r="H48" t="s">
        <v>32</v>
      </c>
      <c r="I48" s="39">
        <f t="shared" si="6"/>
        <v>4100</v>
      </c>
      <c r="J48" s="29"/>
    </row>
    <row r="49" spans="1:10" x14ac:dyDescent="0.3">
      <c r="B49" s="16"/>
      <c r="C49" s="45" t="s">
        <v>50</v>
      </c>
      <c r="D49" s="68" t="s">
        <v>51</v>
      </c>
      <c r="E49" s="47">
        <v>0</v>
      </c>
      <c r="F49" s="40" t="s">
        <v>31</v>
      </c>
      <c r="G49" s="25">
        <v>0</v>
      </c>
      <c r="H49" s="40" t="s">
        <v>32</v>
      </c>
      <c r="I49" s="41">
        <f t="shared" si="6"/>
        <v>0</v>
      </c>
      <c r="J49" s="29"/>
    </row>
    <row r="50" spans="1:10" x14ac:dyDescent="0.3">
      <c r="B50" s="16"/>
      <c r="D50" s="66"/>
      <c r="E50" s="44"/>
      <c r="G50" s="23"/>
      <c r="I50" s="59"/>
      <c r="J50" s="29"/>
    </row>
    <row r="51" spans="1:10" x14ac:dyDescent="0.3">
      <c r="B51" s="16"/>
      <c r="C51" s="61"/>
      <c r="D51" s="70" t="s">
        <v>109</v>
      </c>
      <c r="E51" s="14"/>
      <c r="F51" s="14"/>
      <c r="G51" s="14"/>
      <c r="H51" s="14"/>
      <c r="I51" s="60"/>
      <c r="J51" s="29"/>
    </row>
    <row r="52" spans="1:10" x14ac:dyDescent="0.3">
      <c r="B52" s="16"/>
      <c r="C52" s="42" t="s">
        <v>27</v>
      </c>
      <c r="D52" s="67" t="s">
        <v>28</v>
      </c>
      <c r="I52" s="39"/>
      <c r="J52" s="29"/>
    </row>
    <row r="53" spans="1:10" x14ac:dyDescent="0.3">
      <c r="B53" s="72"/>
      <c r="C53" s="42" t="s">
        <v>29</v>
      </c>
      <c r="D53" s="66" t="s">
        <v>30</v>
      </c>
      <c r="E53" s="44">
        <v>65700</v>
      </c>
      <c r="F53" t="s">
        <v>31</v>
      </c>
      <c r="G53" s="4">
        <v>1</v>
      </c>
      <c r="H53" t="s">
        <v>32</v>
      </c>
      <c r="I53" s="39">
        <f t="shared" ref="I53:I54" si="7">E53*G53</f>
        <v>65700</v>
      </c>
      <c r="J53" s="71"/>
    </row>
    <row r="54" spans="1:10" x14ac:dyDescent="0.3">
      <c r="A54" s="29"/>
      <c r="C54" s="42" t="s">
        <v>33</v>
      </c>
      <c r="D54" s="66" t="s">
        <v>34</v>
      </c>
      <c r="E54" s="44">
        <v>65700</v>
      </c>
      <c r="F54" t="s">
        <v>31</v>
      </c>
      <c r="G54" s="4">
        <v>1</v>
      </c>
      <c r="H54" t="s">
        <v>32</v>
      </c>
      <c r="I54" s="39">
        <f t="shared" si="7"/>
        <v>65700</v>
      </c>
      <c r="J54" s="29"/>
    </row>
    <row r="55" spans="1:10" x14ac:dyDescent="0.3">
      <c r="A55" s="29"/>
      <c r="C55" s="42" t="s">
        <v>35</v>
      </c>
      <c r="D55" s="66" t="s">
        <v>36</v>
      </c>
      <c r="E55" s="44"/>
      <c r="I55" s="39"/>
      <c r="J55" s="29"/>
    </row>
    <row r="56" spans="1:10" x14ac:dyDescent="0.3">
      <c r="A56" s="29"/>
      <c r="C56" s="42" t="s">
        <v>37</v>
      </c>
      <c r="D56" s="69" t="s">
        <v>38</v>
      </c>
      <c r="E56" s="44">
        <f>ROUNDUP(0.3*E54,-2)</f>
        <v>19800</v>
      </c>
      <c r="F56" t="s">
        <v>31</v>
      </c>
      <c r="G56" s="4">
        <v>1</v>
      </c>
      <c r="H56" t="s">
        <v>32</v>
      </c>
      <c r="I56" s="39">
        <f t="shared" ref="I56:I58" si="8">E56*G56</f>
        <v>19800</v>
      </c>
      <c r="J56" s="29"/>
    </row>
    <row r="57" spans="1:10" x14ac:dyDescent="0.3">
      <c r="A57" s="29"/>
      <c r="C57" s="42" t="s">
        <v>39</v>
      </c>
      <c r="D57" s="69" t="s">
        <v>40</v>
      </c>
      <c r="E57" s="44">
        <f>ROUNDUP(0.7*E54,-2)</f>
        <v>46000</v>
      </c>
      <c r="F57" t="s">
        <v>31</v>
      </c>
      <c r="G57" s="4">
        <v>1</v>
      </c>
      <c r="H57" t="s">
        <v>32</v>
      </c>
      <c r="I57" s="39">
        <f t="shared" si="8"/>
        <v>46000</v>
      </c>
      <c r="J57" s="29"/>
    </row>
    <row r="58" spans="1:10" x14ac:dyDescent="0.3">
      <c r="A58" s="29"/>
      <c r="C58" s="42" t="s">
        <v>41</v>
      </c>
      <c r="D58" s="66" t="s">
        <v>42</v>
      </c>
      <c r="E58" s="44">
        <v>0</v>
      </c>
      <c r="F58" t="s">
        <v>31</v>
      </c>
      <c r="G58" s="23">
        <v>0</v>
      </c>
      <c r="H58" t="s">
        <v>32</v>
      </c>
      <c r="I58" s="39">
        <f t="shared" si="8"/>
        <v>0</v>
      </c>
      <c r="J58" s="29"/>
    </row>
    <row r="59" spans="1:10" x14ac:dyDescent="0.3">
      <c r="A59" s="29"/>
      <c r="C59" s="42" t="s">
        <v>43</v>
      </c>
      <c r="D59" s="67" t="s">
        <v>44</v>
      </c>
      <c r="I59" s="39"/>
      <c r="J59" s="29"/>
    </row>
    <row r="60" spans="1:10" x14ac:dyDescent="0.3">
      <c r="A60" s="29"/>
      <c r="C60" s="42" t="s">
        <v>45</v>
      </c>
      <c r="D60" s="66" t="s">
        <v>46</v>
      </c>
      <c r="E60" s="44">
        <v>0</v>
      </c>
      <c r="F60" t="s">
        <v>31</v>
      </c>
      <c r="G60" s="24">
        <v>0</v>
      </c>
      <c r="H60" t="s">
        <v>32</v>
      </c>
      <c r="I60" s="39">
        <f t="shared" ref="I60:I63" si="9">E60*G60</f>
        <v>0</v>
      </c>
      <c r="J60" s="29"/>
    </row>
    <row r="61" spans="1:10" x14ac:dyDescent="0.3">
      <c r="A61" s="29"/>
      <c r="C61" s="42" t="s">
        <v>47</v>
      </c>
      <c r="D61" s="66" t="s">
        <v>34</v>
      </c>
      <c r="E61" s="44">
        <v>0</v>
      </c>
      <c r="F61" t="s">
        <v>31</v>
      </c>
      <c r="G61" s="24">
        <v>0</v>
      </c>
      <c r="H61" t="s">
        <v>32</v>
      </c>
      <c r="I61" s="39">
        <f t="shared" si="9"/>
        <v>0</v>
      </c>
      <c r="J61" s="29"/>
    </row>
    <row r="62" spans="1:10" x14ac:dyDescent="0.3">
      <c r="A62" s="29"/>
      <c r="C62" s="42" t="s">
        <v>48</v>
      </c>
      <c r="D62" s="66" t="s">
        <v>49</v>
      </c>
      <c r="E62" s="44">
        <v>0</v>
      </c>
      <c r="F62" t="s">
        <v>31</v>
      </c>
      <c r="G62" s="24">
        <v>0</v>
      </c>
      <c r="H62" t="s">
        <v>32</v>
      </c>
      <c r="I62" s="39">
        <f t="shared" si="9"/>
        <v>0</v>
      </c>
      <c r="J62" s="29"/>
    </row>
    <row r="63" spans="1:10" x14ac:dyDescent="0.3">
      <c r="A63" s="29"/>
      <c r="C63" s="45" t="s">
        <v>50</v>
      </c>
      <c r="D63" s="68" t="s">
        <v>51</v>
      </c>
      <c r="E63" s="47">
        <v>1200</v>
      </c>
      <c r="F63" s="40" t="s">
        <v>31</v>
      </c>
      <c r="G63" s="6">
        <v>1</v>
      </c>
      <c r="H63" s="40" t="s">
        <v>32</v>
      </c>
      <c r="I63" s="41">
        <f t="shared" si="9"/>
        <v>1200</v>
      </c>
      <c r="J63" s="29"/>
    </row>
    <row r="64" spans="1:10" x14ac:dyDescent="0.3">
      <c r="A64" s="29"/>
      <c r="H64" s="35" t="s">
        <v>58</v>
      </c>
      <c r="I64" s="36">
        <f>SUM(I11:I63)</f>
        <v>371500</v>
      </c>
      <c r="J64" s="29"/>
    </row>
    <row r="65" spans="1:10" x14ac:dyDescent="0.3">
      <c r="A65" s="29"/>
      <c r="H65" s="35"/>
      <c r="I65" s="36"/>
      <c r="J65" s="29"/>
    </row>
    <row r="66" spans="1:10" x14ac:dyDescent="0.3">
      <c r="A66" s="29"/>
      <c r="B66" s="16"/>
      <c r="D66" s="65" t="s">
        <v>59</v>
      </c>
      <c r="J66" s="29"/>
    </row>
    <row r="67" spans="1:10" x14ac:dyDescent="0.3">
      <c r="A67" s="29"/>
      <c r="C67" s="61" t="s">
        <v>60</v>
      </c>
      <c r="D67" s="62" t="s">
        <v>61</v>
      </c>
      <c r="E67" s="63">
        <v>1</v>
      </c>
      <c r="F67" s="14" t="s">
        <v>62</v>
      </c>
      <c r="G67" s="5">
        <v>1</v>
      </c>
      <c r="H67" s="14" t="s">
        <v>63</v>
      </c>
      <c r="I67" s="60">
        <f>E67*G67</f>
        <v>1</v>
      </c>
      <c r="J67" s="29"/>
    </row>
    <row r="68" spans="1:10" x14ac:dyDescent="0.3">
      <c r="A68" s="29"/>
      <c r="C68" s="42" t="s">
        <v>64</v>
      </c>
      <c r="D68" s="43" t="s">
        <v>65</v>
      </c>
      <c r="E68" s="64">
        <v>1</v>
      </c>
      <c r="F68" t="s">
        <v>62</v>
      </c>
      <c r="G68" s="4">
        <v>1</v>
      </c>
      <c r="H68" t="s">
        <v>63</v>
      </c>
      <c r="I68" s="39">
        <f t="shared" ref="I68:I70" si="10">E68*G68</f>
        <v>1</v>
      </c>
      <c r="J68" s="29"/>
    </row>
    <row r="69" spans="1:10" x14ac:dyDescent="0.3">
      <c r="A69" s="29"/>
      <c r="C69" s="42" t="s">
        <v>66</v>
      </c>
      <c r="D69" s="43" t="s">
        <v>67</v>
      </c>
      <c r="E69" s="64">
        <v>1</v>
      </c>
      <c r="F69" t="s">
        <v>62</v>
      </c>
      <c r="G69" s="4">
        <v>1</v>
      </c>
      <c r="H69" t="s">
        <v>63</v>
      </c>
      <c r="I69" s="39">
        <f t="shared" si="10"/>
        <v>1</v>
      </c>
      <c r="J69" s="29"/>
    </row>
    <row r="70" spans="1:10" x14ac:dyDescent="0.3">
      <c r="A70" s="29"/>
      <c r="C70" s="45" t="s">
        <v>68</v>
      </c>
      <c r="D70" s="46" t="s">
        <v>69</v>
      </c>
      <c r="E70" s="52">
        <v>1</v>
      </c>
      <c r="F70" s="40" t="s">
        <v>62</v>
      </c>
      <c r="G70" s="6">
        <v>1</v>
      </c>
      <c r="H70" s="40" t="s">
        <v>63</v>
      </c>
      <c r="I70" s="41">
        <f t="shared" si="10"/>
        <v>1</v>
      </c>
      <c r="J70" s="29"/>
    </row>
    <row r="71" spans="1:10" x14ac:dyDescent="0.3">
      <c r="A71" s="29"/>
      <c r="H71" s="35" t="s">
        <v>70</v>
      </c>
      <c r="I71" s="36">
        <f>SUM(I67:I70)</f>
        <v>4</v>
      </c>
      <c r="J71" s="29"/>
    </row>
    <row r="72" spans="1:10" x14ac:dyDescent="0.3">
      <c r="A72" s="29"/>
      <c r="H72" s="35"/>
      <c r="I72" s="36"/>
      <c r="J72" s="29"/>
    </row>
    <row r="73" spans="1:10" x14ac:dyDescent="0.3">
      <c r="A73" s="29"/>
      <c r="D73" s="65" t="s">
        <v>71</v>
      </c>
      <c r="J73" s="29"/>
    </row>
    <row r="74" spans="1:10" x14ac:dyDescent="0.3">
      <c r="A74" s="29"/>
      <c r="C74" s="61" t="s">
        <v>72</v>
      </c>
      <c r="D74" s="62" t="s">
        <v>73</v>
      </c>
      <c r="E74" s="63">
        <v>1</v>
      </c>
      <c r="F74" s="14" t="s">
        <v>62</v>
      </c>
      <c r="G74" s="5">
        <v>1</v>
      </c>
      <c r="H74" s="14" t="s">
        <v>63</v>
      </c>
      <c r="I74" s="60">
        <f>E74*G74</f>
        <v>1</v>
      </c>
      <c r="J74" s="29"/>
    </row>
    <row r="75" spans="1:10" x14ac:dyDescent="0.3">
      <c r="A75" s="29"/>
      <c r="C75" s="42" t="s">
        <v>74</v>
      </c>
      <c r="D75" s="43" t="s">
        <v>75</v>
      </c>
      <c r="E75" s="64">
        <v>1</v>
      </c>
      <c r="F75" t="s">
        <v>62</v>
      </c>
      <c r="G75" s="4">
        <v>1</v>
      </c>
      <c r="H75" t="s">
        <v>63</v>
      </c>
      <c r="I75" s="39">
        <f>E75*G75</f>
        <v>1</v>
      </c>
      <c r="J75" s="29"/>
    </row>
    <row r="76" spans="1:10" x14ac:dyDescent="0.3">
      <c r="A76" s="29"/>
      <c r="C76" s="42" t="s">
        <v>76</v>
      </c>
      <c r="D76" s="43" t="s">
        <v>77</v>
      </c>
      <c r="E76" s="64">
        <v>1</v>
      </c>
      <c r="F76" t="s">
        <v>62</v>
      </c>
      <c r="G76" s="4">
        <v>1</v>
      </c>
      <c r="H76" t="s">
        <v>63</v>
      </c>
      <c r="I76" s="39">
        <f t="shared" ref="I76:I80" si="11">E76*G76</f>
        <v>1</v>
      </c>
      <c r="J76" s="29"/>
    </row>
    <row r="77" spans="1:10" x14ac:dyDescent="0.3">
      <c r="A77" s="29"/>
      <c r="C77" s="42" t="s">
        <v>78</v>
      </c>
      <c r="D77" s="43" t="s">
        <v>79</v>
      </c>
      <c r="E77" s="64">
        <v>1</v>
      </c>
      <c r="F77" t="s">
        <v>62</v>
      </c>
      <c r="G77" s="4">
        <v>1</v>
      </c>
      <c r="H77" t="s">
        <v>63</v>
      </c>
      <c r="I77" s="39">
        <f t="shared" si="11"/>
        <v>1</v>
      </c>
      <c r="J77" s="29"/>
    </row>
    <row r="78" spans="1:10" x14ac:dyDescent="0.3">
      <c r="A78" s="29"/>
      <c r="C78" s="42" t="s">
        <v>80</v>
      </c>
      <c r="D78" s="43" t="s">
        <v>81</v>
      </c>
      <c r="E78" s="7">
        <v>0.01</v>
      </c>
      <c r="F78" t="s">
        <v>82</v>
      </c>
      <c r="G78" s="59">
        <f>SUM(I71:I77)+I64</f>
        <v>371508</v>
      </c>
      <c r="I78" s="39">
        <f>E78*G78</f>
        <v>3715.08</v>
      </c>
      <c r="J78" s="29"/>
    </row>
    <row r="79" spans="1:10" x14ac:dyDescent="0.3">
      <c r="A79" s="29"/>
      <c r="C79" s="42" t="s">
        <v>83</v>
      </c>
      <c r="D79" s="43" t="s">
        <v>84</v>
      </c>
      <c r="E79" s="7">
        <v>0.01</v>
      </c>
      <c r="F79" t="s">
        <v>82</v>
      </c>
      <c r="G79" s="59">
        <f>SUM(I71:I78)+I64</f>
        <v>375223.08</v>
      </c>
      <c r="I79" s="39">
        <f t="shared" si="11"/>
        <v>3752.2308000000003</v>
      </c>
      <c r="J79" s="29"/>
    </row>
    <row r="80" spans="1:10" x14ac:dyDescent="0.3">
      <c r="A80" s="29"/>
      <c r="C80" s="45" t="s">
        <v>85</v>
      </c>
      <c r="D80" s="46" t="s">
        <v>86</v>
      </c>
      <c r="E80" s="8">
        <v>0.01</v>
      </c>
      <c r="F80" s="40" t="s">
        <v>82</v>
      </c>
      <c r="G80" s="53">
        <f>SUM(I71:I78)+I64</f>
        <v>375223.08</v>
      </c>
      <c r="H80" s="40"/>
      <c r="I80" s="41">
        <f t="shared" si="11"/>
        <v>3752.2308000000003</v>
      </c>
      <c r="J80" s="29"/>
    </row>
    <row r="81" spans="1:10" x14ac:dyDescent="0.3">
      <c r="A81" s="29"/>
      <c r="H81" s="35" t="s">
        <v>87</v>
      </c>
      <c r="I81" s="36">
        <f>SUM(I74:I80)</f>
        <v>11223.5416</v>
      </c>
      <c r="J81" s="29"/>
    </row>
    <row r="82" spans="1:10" x14ac:dyDescent="0.3">
      <c r="A82" s="29"/>
      <c r="H82" s="35"/>
      <c r="I82" s="36"/>
      <c r="J82" s="29"/>
    </row>
    <row r="83" spans="1:10" x14ac:dyDescent="0.3">
      <c r="A83" s="51"/>
      <c r="B83" s="48"/>
      <c r="C83" s="48"/>
      <c r="D83" s="58" t="s">
        <v>88</v>
      </c>
      <c r="E83" s="48"/>
      <c r="F83" s="48"/>
      <c r="G83" s="48"/>
      <c r="H83" s="48"/>
      <c r="I83" s="48"/>
      <c r="J83" s="51"/>
    </row>
    <row r="84" spans="1:10" x14ac:dyDescent="0.3">
      <c r="A84" s="51"/>
      <c r="B84" s="48"/>
      <c r="C84" s="56" t="s">
        <v>89</v>
      </c>
      <c r="D84" s="57" t="s">
        <v>90</v>
      </c>
      <c r="E84" s="54">
        <v>0.25</v>
      </c>
      <c r="F84" s="54" t="s">
        <v>62</v>
      </c>
      <c r="G84" s="11">
        <v>1</v>
      </c>
      <c r="H84" s="54" t="s">
        <v>63</v>
      </c>
      <c r="I84" s="55">
        <f>E84*G84</f>
        <v>0.25</v>
      </c>
      <c r="J84" s="51"/>
    </row>
    <row r="85" spans="1:10" x14ac:dyDescent="0.3">
      <c r="A85" s="51"/>
      <c r="B85" s="48"/>
      <c r="C85" s="56" t="s">
        <v>91</v>
      </c>
      <c r="D85" s="57" t="s">
        <v>92</v>
      </c>
      <c r="E85" s="54">
        <v>0.25</v>
      </c>
      <c r="F85" s="54" t="s">
        <v>62</v>
      </c>
      <c r="G85" s="11">
        <v>1</v>
      </c>
      <c r="H85" s="54" t="s">
        <v>63</v>
      </c>
      <c r="I85" s="55">
        <f>E85*G85</f>
        <v>0.25</v>
      </c>
      <c r="J85" s="51"/>
    </row>
    <row r="86" spans="1:10" x14ac:dyDescent="0.3">
      <c r="A86" s="51"/>
      <c r="B86" s="48"/>
      <c r="C86" s="56" t="s">
        <v>93</v>
      </c>
      <c r="D86" s="57" t="s">
        <v>94</v>
      </c>
      <c r="E86" s="54">
        <v>0.25</v>
      </c>
      <c r="F86" s="54" t="s">
        <v>62</v>
      </c>
      <c r="G86" s="11">
        <v>1</v>
      </c>
      <c r="H86" s="54" t="s">
        <v>63</v>
      </c>
      <c r="I86" s="55">
        <f>E86*G86</f>
        <v>0.25</v>
      </c>
      <c r="J86" s="51"/>
    </row>
    <row r="87" spans="1:10" x14ac:dyDescent="0.3">
      <c r="A87" s="51"/>
      <c r="B87" s="48"/>
      <c r="C87" s="56" t="s">
        <v>95</v>
      </c>
      <c r="D87" s="57" t="s">
        <v>96</v>
      </c>
      <c r="E87" s="54">
        <v>0.25</v>
      </c>
      <c r="F87" s="54" t="s">
        <v>62</v>
      </c>
      <c r="G87" s="11">
        <v>1</v>
      </c>
      <c r="H87" s="54" t="s">
        <v>63</v>
      </c>
      <c r="I87" s="55">
        <f>E87*G87</f>
        <v>0.25</v>
      </c>
      <c r="J87" s="51"/>
    </row>
    <row r="88" spans="1:10" x14ac:dyDescent="0.3">
      <c r="A88" s="51"/>
      <c r="B88" s="48"/>
      <c r="C88" s="48"/>
      <c r="D88" s="48"/>
      <c r="E88" s="48"/>
      <c r="F88" s="48"/>
      <c r="G88" s="48"/>
      <c r="H88" s="49" t="s">
        <v>97</v>
      </c>
      <c r="I88" s="50">
        <f>SUM(I84:I87)</f>
        <v>1</v>
      </c>
      <c r="J88" s="51"/>
    </row>
    <row r="89" spans="1:10" x14ac:dyDescent="0.3">
      <c r="A89" s="51"/>
      <c r="B89" s="48"/>
      <c r="C89" s="48"/>
      <c r="D89" s="48"/>
      <c r="E89" s="48"/>
      <c r="F89" s="48"/>
      <c r="G89" s="48"/>
      <c r="H89" s="49"/>
      <c r="I89" s="50"/>
      <c r="J89" s="51"/>
    </row>
    <row r="90" spans="1:10" x14ac:dyDescent="0.3">
      <c r="A90" s="29"/>
      <c r="D90" s="65" t="s">
        <v>98</v>
      </c>
      <c r="E90" s="64"/>
      <c r="I90" s="59"/>
      <c r="J90" s="29"/>
    </row>
    <row r="91" spans="1:10" x14ac:dyDescent="0.3">
      <c r="A91" s="29"/>
      <c r="C91" s="61" t="s">
        <v>99</v>
      </c>
      <c r="D91" s="62" t="s">
        <v>100</v>
      </c>
      <c r="E91" s="89">
        <v>40700</v>
      </c>
      <c r="F91" s="14" t="s">
        <v>31</v>
      </c>
      <c r="G91" s="5">
        <v>1</v>
      </c>
      <c r="H91" s="14" t="s">
        <v>32</v>
      </c>
      <c r="I91" s="60">
        <f>E91*G91</f>
        <v>40700</v>
      </c>
      <c r="J91" s="29"/>
    </row>
    <row r="92" spans="1:10" x14ac:dyDescent="0.3">
      <c r="A92" s="29"/>
      <c r="C92" s="45" t="s">
        <v>101</v>
      </c>
      <c r="D92" s="46" t="s">
        <v>102</v>
      </c>
      <c r="E92" s="47">
        <v>36700</v>
      </c>
      <c r="F92" s="40" t="s">
        <v>31</v>
      </c>
      <c r="G92" s="6">
        <v>1</v>
      </c>
      <c r="H92" s="40" t="s">
        <v>32</v>
      </c>
      <c r="I92" s="41">
        <f t="shared" ref="I92" si="12">E92*G92</f>
        <v>36700</v>
      </c>
      <c r="J92" s="29"/>
    </row>
    <row r="93" spans="1:10" x14ac:dyDescent="0.3">
      <c r="A93" s="29"/>
      <c r="H93" s="35" t="s">
        <v>103</v>
      </c>
      <c r="I93" s="36">
        <f>SUM(I91:I92)</f>
        <v>77400</v>
      </c>
      <c r="J93" s="29"/>
    </row>
    <row r="94" spans="1:10" x14ac:dyDescent="0.3">
      <c r="A94" s="29"/>
      <c r="H94" s="35"/>
      <c r="I94" s="36"/>
      <c r="J94" s="29"/>
    </row>
    <row r="95" spans="1:10" x14ac:dyDescent="0.3">
      <c r="A95" s="29"/>
      <c r="H95" s="37" t="s">
        <v>110</v>
      </c>
      <c r="I95" s="38">
        <f>I64+I81+I71+I88-I93</f>
        <v>305328.5416</v>
      </c>
      <c r="J95" s="29"/>
    </row>
    <row r="96" spans="1:10" ht="13.5" thickBot="1" x14ac:dyDescent="0.35">
      <c r="A96" s="29"/>
      <c r="B96" s="33"/>
      <c r="C96" s="13"/>
      <c r="D96" s="13"/>
      <c r="E96" s="13"/>
      <c r="F96" s="13"/>
      <c r="G96" s="13"/>
      <c r="H96" s="13"/>
      <c r="I96" s="13"/>
      <c r="J96" s="34"/>
    </row>
  </sheetData>
  <sheetProtection algorithmName="SHA-512" hashValue="HKq2fmLXFx+fFImdb8QqdZ4awh+VlqnQwTikKQiSZ0br+cA8wVKY5PgFhHceE7IiQ0D4sUTuHjbL2zg+RVbG9A==" saltValue="o/b8CAw2guEctrNdQLv7Ow==" spinCount="100000" sheet="1" formatCells="0" formatColumns="0" formatRows="0" insertColumns="0" insertRows="0" insertHyperlinks="0" deleteColumns="0" deleteRows="0" sort="0" autoFilter="0" pivotTables="0"/>
  <protectedRanges>
    <protectedRange sqref="D13 G11:G12 G14:G15 G18:G20" name="Bereik1"/>
  </protectedRange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9CE69-0F62-4CA2-B90C-ADE0A11E4A6C}">
  <dimension ref="A1:J81"/>
  <sheetViews>
    <sheetView topLeftCell="A65" zoomScale="85" zoomScaleNormal="85" workbookViewId="0">
      <selection activeCell="I80" sqref="I80"/>
    </sheetView>
  </sheetViews>
  <sheetFormatPr defaultColWidth="8.8984375" defaultRowHeight="13" x14ac:dyDescent="0.3"/>
  <cols>
    <col min="2" max="2" width="9.59765625" customWidth="1"/>
    <col min="3" max="3" width="4.8984375" bestFit="1" customWidth="1"/>
    <col min="4" max="4" width="71.8984375" customWidth="1"/>
    <col min="5" max="5" width="14.3984375" bestFit="1" customWidth="1"/>
    <col min="6" max="6" width="9.3984375" bestFit="1" customWidth="1"/>
    <col min="7" max="7" width="14.296875" bestFit="1" customWidth="1"/>
    <col min="8" max="8" width="53.09765625" bestFit="1" customWidth="1"/>
    <col min="9" max="9" width="18.09765625" customWidth="1"/>
  </cols>
  <sheetData>
    <row r="1" spans="2:10" ht="13.5" thickBot="1" x14ac:dyDescent="0.35"/>
    <row r="2" spans="2:10" x14ac:dyDescent="0.3">
      <c r="B2" s="15"/>
      <c r="C2" s="12"/>
      <c r="D2" s="12"/>
      <c r="E2" s="12"/>
      <c r="F2" s="12"/>
      <c r="G2" s="12"/>
      <c r="H2" s="12"/>
      <c r="I2" s="12"/>
      <c r="J2" s="27"/>
    </row>
    <row r="3" spans="2:10" ht="29.5" customHeight="1" x14ac:dyDescent="0.3">
      <c r="B3" s="74"/>
      <c r="C3" s="75"/>
      <c r="D3" s="76" t="s">
        <v>18</v>
      </c>
      <c r="E3" s="76"/>
      <c r="F3" s="76"/>
      <c r="G3" s="76"/>
      <c r="H3" s="76"/>
      <c r="I3" s="77"/>
      <c r="J3" s="78"/>
    </row>
    <row r="4" spans="2:10" x14ac:dyDescent="0.3">
      <c r="B4" s="74"/>
      <c r="C4" s="79"/>
      <c r="D4" s="80" t="s">
        <v>111</v>
      </c>
      <c r="E4" s="80"/>
      <c r="F4" s="80"/>
      <c r="G4" s="80"/>
      <c r="H4" s="80"/>
      <c r="I4" s="81"/>
      <c r="J4" s="78"/>
    </row>
    <row r="5" spans="2:10" x14ac:dyDescent="0.3">
      <c r="B5" s="16"/>
      <c r="J5" s="29"/>
    </row>
    <row r="6" spans="2:10" x14ac:dyDescent="0.3">
      <c r="B6" s="16"/>
      <c r="C6" s="82" t="s">
        <v>20</v>
      </c>
      <c r="D6" s="82" t="s">
        <v>21</v>
      </c>
      <c r="E6" s="82" t="s">
        <v>22</v>
      </c>
      <c r="F6" s="82" t="s">
        <v>23</v>
      </c>
      <c r="G6" s="82" t="s">
        <v>24</v>
      </c>
      <c r="H6" s="82"/>
      <c r="I6" s="82" t="s">
        <v>1</v>
      </c>
      <c r="J6" s="29"/>
    </row>
    <row r="7" spans="2:10" x14ac:dyDescent="0.3">
      <c r="B7" s="16"/>
      <c r="D7" s="65" t="s">
        <v>25</v>
      </c>
      <c r="J7" s="29"/>
    </row>
    <row r="8" spans="2:10" x14ac:dyDescent="0.3">
      <c r="B8" s="16"/>
      <c r="D8" s="66"/>
      <c r="E8" s="44"/>
      <c r="I8" s="59"/>
      <c r="J8" s="29"/>
    </row>
    <row r="9" spans="2:10" x14ac:dyDescent="0.3">
      <c r="B9" s="16"/>
      <c r="C9" s="61"/>
      <c r="D9" s="70" t="s">
        <v>112</v>
      </c>
      <c r="E9" s="14"/>
      <c r="F9" s="14"/>
      <c r="G9" s="14"/>
      <c r="H9" s="14"/>
      <c r="I9" s="60"/>
      <c r="J9" s="29"/>
    </row>
    <row r="10" spans="2:10" x14ac:dyDescent="0.3">
      <c r="B10" s="16"/>
      <c r="C10" s="42" t="s">
        <v>27</v>
      </c>
      <c r="D10" s="67" t="s">
        <v>28</v>
      </c>
      <c r="I10" s="39"/>
      <c r="J10" s="29"/>
    </row>
    <row r="11" spans="2:10" x14ac:dyDescent="0.3">
      <c r="B11" s="16"/>
      <c r="C11" s="42" t="s">
        <v>29</v>
      </c>
      <c r="D11" s="66" t="s">
        <v>30</v>
      </c>
      <c r="E11" s="44">
        <v>55100</v>
      </c>
      <c r="F11" t="s">
        <v>31</v>
      </c>
      <c r="G11" s="4">
        <v>1</v>
      </c>
      <c r="H11" t="s">
        <v>32</v>
      </c>
      <c r="I11" s="39">
        <f t="shared" ref="I11:I21" si="0">E11*G11</f>
        <v>55100</v>
      </c>
      <c r="J11" s="29"/>
    </row>
    <row r="12" spans="2:10" x14ac:dyDescent="0.3">
      <c r="B12" s="16"/>
      <c r="C12" s="42" t="s">
        <v>33</v>
      </c>
      <c r="D12" s="66" t="s">
        <v>34</v>
      </c>
      <c r="E12" s="44">
        <v>55100</v>
      </c>
      <c r="F12" t="s">
        <v>31</v>
      </c>
      <c r="G12" s="4">
        <v>1</v>
      </c>
      <c r="H12" t="s">
        <v>32</v>
      </c>
      <c r="I12" s="39">
        <f t="shared" si="0"/>
        <v>55100</v>
      </c>
      <c r="J12" s="29"/>
    </row>
    <row r="13" spans="2:10" x14ac:dyDescent="0.3">
      <c r="B13" s="16"/>
      <c r="C13" s="42" t="s">
        <v>35</v>
      </c>
      <c r="D13" s="66" t="s">
        <v>36</v>
      </c>
      <c r="E13" s="44"/>
      <c r="I13" s="39"/>
      <c r="J13" s="29"/>
    </row>
    <row r="14" spans="2:10" x14ac:dyDescent="0.3">
      <c r="B14" s="16"/>
      <c r="C14" s="42" t="s">
        <v>37</v>
      </c>
      <c r="D14" s="69" t="s">
        <v>38</v>
      </c>
      <c r="E14" s="44">
        <f>ROUNDUP(0.3*E12,-2)</f>
        <v>16600</v>
      </c>
      <c r="F14" t="s">
        <v>31</v>
      </c>
      <c r="G14" s="4">
        <v>1</v>
      </c>
      <c r="H14" t="s">
        <v>32</v>
      </c>
      <c r="I14" s="39">
        <f t="shared" si="0"/>
        <v>16600</v>
      </c>
      <c r="J14" s="29"/>
    </row>
    <row r="15" spans="2:10" x14ac:dyDescent="0.3">
      <c r="B15" s="16"/>
      <c r="C15" s="42" t="s">
        <v>39</v>
      </c>
      <c r="D15" s="69" t="s">
        <v>40</v>
      </c>
      <c r="E15" s="44">
        <f>ROUNDUP(0.7*E12,-2)</f>
        <v>38600</v>
      </c>
      <c r="F15" t="s">
        <v>31</v>
      </c>
      <c r="G15" s="4">
        <v>1</v>
      </c>
      <c r="H15" t="s">
        <v>32</v>
      </c>
      <c r="I15" s="39">
        <f t="shared" si="0"/>
        <v>38600</v>
      </c>
      <c r="J15" s="29"/>
    </row>
    <row r="16" spans="2:10" x14ac:dyDescent="0.3">
      <c r="B16" s="16"/>
      <c r="C16" s="42" t="s">
        <v>41</v>
      </c>
      <c r="D16" s="66" t="s">
        <v>42</v>
      </c>
      <c r="E16" s="44">
        <v>52700</v>
      </c>
      <c r="F16" t="s">
        <v>31</v>
      </c>
      <c r="G16" s="4">
        <v>1</v>
      </c>
      <c r="H16" t="s">
        <v>32</v>
      </c>
      <c r="I16" s="39">
        <f t="shared" si="0"/>
        <v>52700</v>
      </c>
      <c r="J16" s="29"/>
    </row>
    <row r="17" spans="2:10" x14ac:dyDescent="0.3">
      <c r="B17" s="16"/>
      <c r="C17" s="42" t="s">
        <v>43</v>
      </c>
      <c r="D17" s="67" t="s">
        <v>44</v>
      </c>
      <c r="I17" s="39"/>
      <c r="J17" s="73"/>
    </row>
    <row r="18" spans="2:10" x14ac:dyDescent="0.3">
      <c r="B18" s="16"/>
      <c r="C18" s="42" t="s">
        <v>45</v>
      </c>
      <c r="D18" s="66" t="s">
        <v>46</v>
      </c>
      <c r="E18" s="44">
        <v>0</v>
      </c>
      <c r="F18" t="s">
        <v>31</v>
      </c>
      <c r="G18" s="24">
        <v>0</v>
      </c>
      <c r="H18" t="s">
        <v>32</v>
      </c>
      <c r="I18" s="39">
        <f t="shared" si="0"/>
        <v>0</v>
      </c>
      <c r="J18" s="29"/>
    </row>
    <row r="19" spans="2:10" x14ac:dyDescent="0.3">
      <c r="B19" s="16"/>
      <c r="C19" s="42" t="s">
        <v>47</v>
      </c>
      <c r="D19" s="66" t="s">
        <v>34</v>
      </c>
      <c r="E19" s="44">
        <v>0</v>
      </c>
      <c r="F19" t="s">
        <v>31</v>
      </c>
      <c r="G19" s="24">
        <v>0</v>
      </c>
      <c r="H19" t="s">
        <v>32</v>
      </c>
      <c r="I19" s="39">
        <f t="shared" si="0"/>
        <v>0</v>
      </c>
      <c r="J19" s="29"/>
    </row>
    <row r="20" spans="2:10" x14ac:dyDescent="0.3">
      <c r="B20" s="16"/>
      <c r="C20" s="42" t="s">
        <v>48</v>
      </c>
      <c r="D20" s="66" t="s">
        <v>49</v>
      </c>
      <c r="E20" s="44">
        <v>0</v>
      </c>
      <c r="F20" t="s">
        <v>31</v>
      </c>
      <c r="G20" s="24">
        <v>0</v>
      </c>
      <c r="H20" t="s">
        <v>32</v>
      </c>
      <c r="I20" s="39">
        <f t="shared" si="0"/>
        <v>0</v>
      </c>
      <c r="J20" s="29"/>
    </row>
    <row r="21" spans="2:10" x14ac:dyDescent="0.3">
      <c r="B21" s="16"/>
      <c r="C21" s="45" t="s">
        <v>50</v>
      </c>
      <c r="D21" s="68" t="s">
        <v>51</v>
      </c>
      <c r="E21" s="47">
        <v>1000</v>
      </c>
      <c r="F21" s="40" t="s">
        <v>31</v>
      </c>
      <c r="G21" s="6">
        <v>1</v>
      </c>
      <c r="H21" s="40" t="s">
        <v>32</v>
      </c>
      <c r="I21" s="41">
        <f t="shared" si="0"/>
        <v>1000</v>
      </c>
      <c r="J21" s="29"/>
    </row>
    <row r="22" spans="2:10" x14ac:dyDescent="0.3">
      <c r="B22" s="16"/>
      <c r="D22" s="69"/>
      <c r="E22" s="44"/>
      <c r="G22" s="23"/>
      <c r="I22" s="59"/>
      <c r="J22" s="29"/>
    </row>
    <row r="23" spans="2:10" x14ac:dyDescent="0.3">
      <c r="B23" s="16"/>
      <c r="C23" s="61"/>
      <c r="D23" s="70" t="s">
        <v>113</v>
      </c>
      <c r="E23" s="14"/>
      <c r="F23" s="14"/>
      <c r="G23" s="14"/>
      <c r="H23" s="14"/>
      <c r="I23" s="60"/>
      <c r="J23" s="29"/>
    </row>
    <row r="24" spans="2:10" x14ac:dyDescent="0.3">
      <c r="B24" s="16"/>
      <c r="C24" s="42" t="s">
        <v>27</v>
      </c>
      <c r="D24" s="67" t="s">
        <v>28</v>
      </c>
      <c r="I24" s="39"/>
      <c r="J24" s="29"/>
    </row>
    <row r="25" spans="2:10" x14ac:dyDescent="0.3">
      <c r="B25" s="16"/>
      <c r="C25" s="42" t="s">
        <v>29</v>
      </c>
      <c r="D25" s="66" t="s">
        <v>30</v>
      </c>
      <c r="E25" s="44">
        <v>600</v>
      </c>
      <c r="F25" t="s">
        <v>31</v>
      </c>
      <c r="G25" s="4">
        <v>1</v>
      </c>
      <c r="H25" t="s">
        <v>32</v>
      </c>
      <c r="I25" s="39">
        <f t="shared" ref="I25:I26" si="1">E25*G25</f>
        <v>600</v>
      </c>
      <c r="J25" s="29"/>
    </row>
    <row r="26" spans="2:10" x14ac:dyDescent="0.3">
      <c r="B26" s="16"/>
      <c r="C26" s="42" t="s">
        <v>33</v>
      </c>
      <c r="D26" s="66" t="s">
        <v>34</v>
      </c>
      <c r="E26" s="44">
        <v>600</v>
      </c>
      <c r="F26" t="s">
        <v>31</v>
      </c>
      <c r="G26" s="4">
        <v>1</v>
      </c>
      <c r="H26" t="s">
        <v>32</v>
      </c>
      <c r="I26" s="39">
        <f t="shared" si="1"/>
        <v>600</v>
      </c>
      <c r="J26" s="29"/>
    </row>
    <row r="27" spans="2:10" x14ac:dyDescent="0.3">
      <c r="B27" s="16"/>
      <c r="C27" s="42" t="s">
        <v>35</v>
      </c>
      <c r="D27" s="66" t="s">
        <v>36</v>
      </c>
      <c r="E27" s="44"/>
      <c r="I27" s="39"/>
      <c r="J27" s="29"/>
    </row>
    <row r="28" spans="2:10" x14ac:dyDescent="0.3">
      <c r="B28" s="16"/>
      <c r="C28" s="42" t="s">
        <v>37</v>
      </c>
      <c r="D28" s="69" t="s">
        <v>38</v>
      </c>
      <c r="E28" s="88">
        <f>0.3*E26</f>
        <v>180</v>
      </c>
      <c r="F28" t="s">
        <v>31</v>
      </c>
      <c r="G28" s="4">
        <v>1</v>
      </c>
      <c r="H28" t="s">
        <v>32</v>
      </c>
      <c r="I28" s="39">
        <f t="shared" ref="I28:I30" si="2">E28*G28</f>
        <v>180</v>
      </c>
      <c r="J28" s="29"/>
    </row>
    <row r="29" spans="2:10" x14ac:dyDescent="0.3">
      <c r="B29" s="16"/>
      <c r="C29" s="42" t="s">
        <v>39</v>
      </c>
      <c r="D29" s="69" t="s">
        <v>40</v>
      </c>
      <c r="E29" s="88">
        <f>0.7*E26</f>
        <v>420</v>
      </c>
      <c r="F29" t="s">
        <v>31</v>
      </c>
      <c r="G29" s="4">
        <v>1</v>
      </c>
      <c r="H29" t="s">
        <v>32</v>
      </c>
      <c r="I29" s="39">
        <f t="shared" si="2"/>
        <v>420</v>
      </c>
      <c r="J29" s="29"/>
    </row>
    <row r="30" spans="2:10" x14ac:dyDescent="0.3">
      <c r="B30" s="16"/>
      <c r="C30" s="42" t="s">
        <v>41</v>
      </c>
      <c r="D30" s="66" t="s">
        <v>42</v>
      </c>
      <c r="E30" s="44">
        <v>0</v>
      </c>
      <c r="F30" t="s">
        <v>31</v>
      </c>
      <c r="G30" s="23">
        <v>0</v>
      </c>
      <c r="H30" t="s">
        <v>32</v>
      </c>
      <c r="I30" s="39">
        <f t="shared" si="2"/>
        <v>0</v>
      </c>
      <c r="J30" s="29"/>
    </row>
    <row r="31" spans="2:10" x14ac:dyDescent="0.3">
      <c r="B31" s="16"/>
      <c r="C31" s="42" t="s">
        <v>43</v>
      </c>
      <c r="D31" s="67" t="s">
        <v>44</v>
      </c>
      <c r="I31" s="39"/>
      <c r="J31" s="29"/>
    </row>
    <row r="32" spans="2:10" x14ac:dyDescent="0.3">
      <c r="B32" s="16"/>
      <c r="C32" s="42" t="s">
        <v>45</v>
      </c>
      <c r="D32" s="66" t="s">
        <v>46</v>
      </c>
      <c r="E32" s="44">
        <v>0</v>
      </c>
      <c r="F32" t="s">
        <v>31</v>
      </c>
      <c r="G32" s="24">
        <v>0</v>
      </c>
      <c r="H32" t="s">
        <v>32</v>
      </c>
      <c r="I32" s="39">
        <f t="shared" ref="I32:I35" si="3">E32*G32</f>
        <v>0</v>
      </c>
      <c r="J32" s="29"/>
    </row>
    <row r="33" spans="2:10" x14ac:dyDescent="0.3">
      <c r="B33" s="16"/>
      <c r="C33" s="42" t="s">
        <v>47</v>
      </c>
      <c r="D33" s="66" t="s">
        <v>34</v>
      </c>
      <c r="E33" s="44">
        <v>0</v>
      </c>
      <c r="F33" t="s">
        <v>31</v>
      </c>
      <c r="G33" s="24">
        <v>0</v>
      </c>
      <c r="H33" t="s">
        <v>32</v>
      </c>
      <c r="I33" s="39">
        <f t="shared" si="3"/>
        <v>0</v>
      </c>
      <c r="J33" s="29"/>
    </row>
    <row r="34" spans="2:10" x14ac:dyDescent="0.3">
      <c r="B34" s="16"/>
      <c r="C34" s="42" t="s">
        <v>48</v>
      </c>
      <c r="D34" s="66" t="s">
        <v>49</v>
      </c>
      <c r="E34" s="44">
        <v>0</v>
      </c>
      <c r="F34" t="s">
        <v>31</v>
      </c>
      <c r="G34" s="24">
        <v>0</v>
      </c>
      <c r="H34" t="s">
        <v>32</v>
      </c>
      <c r="I34" s="39">
        <f t="shared" si="3"/>
        <v>0</v>
      </c>
      <c r="J34" s="29"/>
    </row>
    <row r="35" spans="2:10" x14ac:dyDescent="0.3">
      <c r="B35" s="16"/>
      <c r="C35" s="45" t="s">
        <v>50</v>
      </c>
      <c r="D35" s="68" t="s">
        <v>51</v>
      </c>
      <c r="E35" s="47">
        <v>300</v>
      </c>
      <c r="F35" s="40" t="s">
        <v>31</v>
      </c>
      <c r="G35" s="6">
        <v>1</v>
      </c>
      <c r="H35" s="40" t="s">
        <v>32</v>
      </c>
      <c r="I35" s="41">
        <f t="shared" si="3"/>
        <v>300</v>
      </c>
      <c r="J35" s="29"/>
    </row>
    <row r="36" spans="2:10" x14ac:dyDescent="0.3">
      <c r="B36" s="16"/>
      <c r="H36" s="35"/>
      <c r="I36" s="36"/>
      <c r="J36" s="29"/>
    </row>
    <row r="37" spans="2:10" x14ac:dyDescent="0.3">
      <c r="B37" s="16"/>
      <c r="C37" s="61"/>
      <c r="D37" s="70" t="s">
        <v>114</v>
      </c>
      <c r="E37" s="14"/>
      <c r="F37" s="14"/>
      <c r="G37" s="14"/>
      <c r="H37" s="14"/>
      <c r="I37" s="60"/>
      <c r="J37" s="29"/>
    </row>
    <row r="38" spans="2:10" x14ac:dyDescent="0.3">
      <c r="B38" s="16"/>
      <c r="C38" s="42" t="s">
        <v>27</v>
      </c>
      <c r="D38" s="67" t="s">
        <v>28</v>
      </c>
      <c r="I38" s="39"/>
      <c r="J38" s="29"/>
    </row>
    <row r="39" spans="2:10" x14ac:dyDescent="0.3">
      <c r="B39" s="16"/>
      <c r="C39" s="42" t="s">
        <v>29</v>
      </c>
      <c r="D39" s="66" t="s">
        <v>30</v>
      </c>
      <c r="E39" s="44">
        <v>7100</v>
      </c>
      <c r="F39" t="s">
        <v>31</v>
      </c>
      <c r="G39" s="4">
        <v>1</v>
      </c>
      <c r="H39" t="s">
        <v>32</v>
      </c>
      <c r="I39" s="39">
        <f t="shared" ref="I39:I40" si="4">E39*G39</f>
        <v>7100</v>
      </c>
      <c r="J39" s="29"/>
    </row>
    <row r="40" spans="2:10" x14ac:dyDescent="0.3">
      <c r="B40" s="16"/>
      <c r="C40" s="42" t="s">
        <v>33</v>
      </c>
      <c r="D40" s="66" t="s">
        <v>34</v>
      </c>
      <c r="E40" s="44">
        <v>7100</v>
      </c>
      <c r="F40" t="s">
        <v>31</v>
      </c>
      <c r="G40" s="4">
        <v>1</v>
      </c>
      <c r="H40" t="s">
        <v>32</v>
      </c>
      <c r="I40" s="39">
        <f t="shared" si="4"/>
        <v>7100</v>
      </c>
      <c r="J40" s="29"/>
    </row>
    <row r="41" spans="2:10" x14ac:dyDescent="0.3">
      <c r="B41" s="16"/>
      <c r="C41" s="42" t="s">
        <v>35</v>
      </c>
      <c r="D41" s="66" t="s">
        <v>36</v>
      </c>
      <c r="E41" s="44"/>
      <c r="I41" s="39"/>
      <c r="J41" s="29"/>
    </row>
    <row r="42" spans="2:10" x14ac:dyDescent="0.3">
      <c r="B42" s="16"/>
      <c r="C42" s="42" t="s">
        <v>37</v>
      </c>
      <c r="D42" s="69" t="s">
        <v>38</v>
      </c>
      <c r="E42" s="44">
        <f>ROUNDUP(0.3*E40,-2)</f>
        <v>2200</v>
      </c>
      <c r="F42" t="s">
        <v>31</v>
      </c>
      <c r="G42" s="4">
        <v>1</v>
      </c>
      <c r="H42" t="s">
        <v>32</v>
      </c>
      <c r="I42" s="39">
        <f t="shared" ref="I42:I44" si="5">E42*G42</f>
        <v>2200</v>
      </c>
      <c r="J42" s="29"/>
    </row>
    <row r="43" spans="2:10" x14ac:dyDescent="0.3">
      <c r="B43" s="16"/>
      <c r="C43" s="42" t="s">
        <v>39</v>
      </c>
      <c r="D43" s="69" t="s">
        <v>40</v>
      </c>
      <c r="E43" s="44">
        <f>ROUNDUP(0.7*E40,-2)</f>
        <v>5000</v>
      </c>
      <c r="F43" t="s">
        <v>31</v>
      </c>
      <c r="G43" s="4">
        <v>1</v>
      </c>
      <c r="H43" t="s">
        <v>32</v>
      </c>
      <c r="I43" s="39">
        <f t="shared" si="5"/>
        <v>5000</v>
      </c>
      <c r="J43" s="29"/>
    </row>
    <row r="44" spans="2:10" x14ac:dyDescent="0.3">
      <c r="B44" s="16"/>
      <c r="C44" s="42" t="s">
        <v>41</v>
      </c>
      <c r="D44" s="66" t="s">
        <v>42</v>
      </c>
      <c r="E44" s="44">
        <v>14300</v>
      </c>
      <c r="F44" t="s">
        <v>31</v>
      </c>
      <c r="G44" s="4">
        <v>1</v>
      </c>
      <c r="H44" t="s">
        <v>32</v>
      </c>
      <c r="I44" s="39">
        <f t="shared" si="5"/>
        <v>14300</v>
      </c>
      <c r="J44" s="29"/>
    </row>
    <row r="45" spans="2:10" x14ac:dyDescent="0.3">
      <c r="B45" s="16"/>
      <c r="C45" s="42" t="s">
        <v>43</v>
      </c>
      <c r="D45" s="67" t="s">
        <v>44</v>
      </c>
      <c r="I45" s="39"/>
      <c r="J45" s="29"/>
    </row>
    <row r="46" spans="2:10" x14ac:dyDescent="0.3">
      <c r="B46" s="16"/>
      <c r="C46" s="42" t="s">
        <v>45</v>
      </c>
      <c r="D46" s="66" t="s">
        <v>46</v>
      </c>
      <c r="E46" s="44">
        <v>3500</v>
      </c>
      <c r="F46" t="s">
        <v>31</v>
      </c>
      <c r="G46" s="20">
        <v>1</v>
      </c>
      <c r="H46" t="s">
        <v>32</v>
      </c>
      <c r="I46" s="39">
        <f t="shared" ref="I46:I49" si="6">E46*G46</f>
        <v>3500</v>
      </c>
      <c r="J46" s="29"/>
    </row>
    <row r="47" spans="2:10" x14ac:dyDescent="0.3">
      <c r="B47" s="16"/>
      <c r="C47" s="42" t="s">
        <v>47</v>
      </c>
      <c r="D47" s="66" t="s">
        <v>34</v>
      </c>
      <c r="E47" s="44">
        <v>3500</v>
      </c>
      <c r="F47" t="s">
        <v>31</v>
      </c>
      <c r="G47" s="20">
        <v>1</v>
      </c>
      <c r="H47" t="s">
        <v>32</v>
      </c>
      <c r="I47" s="39">
        <f t="shared" si="6"/>
        <v>3500</v>
      </c>
      <c r="J47" s="29"/>
    </row>
    <row r="48" spans="2:10" x14ac:dyDescent="0.3">
      <c r="B48" s="16"/>
      <c r="C48" s="42" t="s">
        <v>48</v>
      </c>
      <c r="D48" s="66" t="s">
        <v>49</v>
      </c>
      <c r="E48" s="44">
        <v>3500</v>
      </c>
      <c r="F48" t="s">
        <v>31</v>
      </c>
      <c r="G48" s="20">
        <v>1</v>
      </c>
      <c r="H48" t="s">
        <v>32</v>
      </c>
      <c r="I48" s="39">
        <f t="shared" si="6"/>
        <v>3500</v>
      </c>
      <c r="J48" s="29"/>
    </row>
    <row r="49" spans="1:10" x14ac:dyDescent="0.3">
      <c r="B49" s="16"/>
      <c r="C49" s="45" t="s">
        <v>50</v>
      </c>
      <c r="D49" s="68" t="s">
        <v>51</v>
      </c>
      <c r="E49" s="47">
        <v>0</v>
      </c>
      <c r="F49" s="40" t="s">
        <v>31</v>
      </c>
      <c r="G49" s="25">
        <v>0</v>
      </c>
      <c r="H49" s="40" t="s">
        <v>32</v>
      </c>
      <c r="I49" s="41">
        <f t="shared" si="6"/>
        <v>0</v>
      </c>
      <c r="J49" s="29"/>
    </row>
    <row r="50" spans="1:10" x14ac:dyDescent="0.3">
      <c r="B50" s="16"/>
      <c r="H50" s="35" t="s">
        <v>58</v>
      </c>
      <c r="I50" s="36">
        <f>SUM(I11:I49)</f>
        <v>267400</v>
      </c>
      <c r="J50" s="29"/>
    </row>
    <row r="51" spans="1:10" x14ac:dyDescent="0.3">
      <c r="B51" s="16"/>
      <c r="D51" s="65" t="s">
        <v>59</v>
      </c>
      <c r="J51" s="29"/>
    </row>
    <row r="52" spans="1:10" x14ac:dyDescent="0.3">
      <c r="A52" s="29"/>
      <c r="C52" s="61" t="s">
        <v>60</v>
      </c>
      <c r="D52" s="62" t="s">
        <v>61</v>
      </c>
      <c r="E52" s="63">
        <v>1</v>
      </c>
      <c r="F52" s="14" t="s">
        <v>62</v>
      </c>
      <c r="G52" s="5">
        <v>1</v>
      </c>
      <c r="H52" s="14" t="s">
        <v>63</v>
      </c>
      <c r="I52" s="60">
        <f>E52*G52</f>
        <v>1</v>
      </c>
      <c r="J52" s="29"/>
    </row>
    <row r="53" spans="1:10" x14ac:dyDescent="0.3">
      <c r="A53" s="29"/>
      <c r="C53" s="42" t="s">
        <v>64</v>
      </c>
      <c r="D53" s="43" t="s">
        <v>65</v>
      </c>
      <c r="E53" s="64">
        <v>1</v>
      </c>
      <c r="F53" t="s">
        <v>62</v>
      </c>
      <c r="G53" s="4">
        <v>1</v>
      </c>
      <c r="H53" t="s">
        <v>63</v>
      </c>
      <c r="I53" s="39">
        <f t="shared" ref="I53:I55" si="7">E53*G53</f>
        <v>1</v>
      </c>
      <c r="J53" s="29"/>
    </row>
    <row r="54" spans="1:10" x14ac:dyDescent="0.3">
      <c r="A54" s="29"/>
      <c r="C54" s="42" t="s">
        <v>66</v>
      </c>
      <c r="D54" s="43" t="s">
        <v>67</v>
      </c>
      <c r="E54" s="64">
        <v>1</v>
      </c>
      <c r="F54" t="s">
        <v>62</v>
      </c>
      <c r="G54" s="4">
        <v>1</v>
      </c>
      <c r="H54" t="s">
        <v>63</v>
      </c>
      <c r="I54" s="39">
        <f t="shared" si="7"/>
        <v>1</v>
      </c>
      <c r="J54" s="29"/>
    </row>
    <row r="55" spans="1:10" x14ac:dyDescent="0.3">
      <c r="A55" s="29"/>
      <c r="C55" s="45" t="s">
        <v>68</v>
      </c>
      <c r="D55" s="46" t="s">
        <v>69</v>
      </c>
      <c r="E55" s="52">
        <v>1</v>
      </c>
      <c r="F55" s="40" t="s">
        <v>62</v>
      </c>
      <c r="G55" s="6">
        <v>1</v>
      </c>
      <c r="H55" s="40" t="s">
        <v>63</v>
      </c>
      <c r="I55" s="41">
        <f t="shared" si="7"/>
        <v>1</v>
      </c>
      <c r="J55" s="29"/>
    </row>
    <row r="56" spans="1:10" x14ac:dyDescent="0.3">
      <c r="A56" s="29"/>
      <c r="H56" s="35" t="s">
        <v>70</v>
      </c>
      <c r="I56" s="36">
        <f>SUM(I52:I55)</f>
        <v>4</v>
      </c>
      <c r="J56" s="29"/>
    </row>
    <row r="57" spans="1:10" x14ac:dyDescent="0.3">
      <c r="A57" s="29"/>
      <c r="H57" s="35"/>
      <c r="I57" s="36"/>
      <c r="J57" s="29"/>
    </row>
    <row r="58" spans="1:10" x14ac:dyDescent="0.3">
      <c r="A58" s="29"/>
      <c r="D58" s="65" t="s">
        <v>71</v>
      </c>
      <c r="J58" s="29"/>
    </row>
    <row r="59" spans="1:10" x14ac:dyDescent="0.3">
      <c r="A59" s="29"/>
      <c r="C59" s="61" t="s">
        <v>72</v>
      </c>
      <c r="D59" s="62" t="s">
        <v>73</v>
      </c>
      <c r="E59" s="63">
        <v>1</v>
      </c>
      <c r="F59" s="14" t="s">
        <v>62</v>
      </c>
      <c r="G59" s="5">
        <v>1</v>
      </c>
      <c r="H59" s="14" t="s">
        <v>63</v>
      </c>
      <c r="I59" s="60">
        <f>E59*G59</f>
        <v>1</v>
      </c>
      <c r="J59" s="29"/>
    </row>
    <row r="60" spans="1:10" x14ac:dyDescent="0.3">
      <c r="A60" s="29"/>
      <c r="C60" s="42" t="s">
        <v>74</v>
      </c>
      <c r="D60" s="43" t="s">
        <v>75</v>
      </c>
      <c r="E60" s="64">
        <v>1</v>
      </c>
      <c r="F60" t="s">
        <v>62</v>
      </c>
      <c r="G60" s="4">
        <v>1</v>
      </c>
      <c r="H60" t="s">
        <v>63</v>
      </c>
      <c r="I60" s="39">
        <f>E60*G60</f>
        <v>1</v>
      </c>
      <c r="J60" s="29"/>
    </row>
    <row r="61" spans="1:10" x14ac:dyDescent="0.3">
      <c r="A61" s="29"/>
      <c r="C61" s="42" t="s">
        <v>76</v>
      </c>
      <c r="D61" s="43" t="s">
        <v>77</v>
      </c>
      <c r="E61" s="64">
        <v>1</v>
      </c>
      <c r="F61" t="s">
        <v>62</v>
      </c>
      <c r="G61" s="4">
        <v>1</v>
      </c>
      <c r="H61" t="s">
        <v>63</v>
      </c>
      <c r="I61" s="39">
        <f t="shared" ref="I61:I65" si="8">E61*G61</f>
        <v>1</v>
      </c>
      <c r="J61" s="29"/>
    </row>
    <row r="62" spans="1:10" x14ac:dyDescent="0.3">
      <c r="A62" s="29"/>
      <c r="C62" s="42" t="s">
        <v>78</v>
      </c>
      <c r="D62" s="43" t="s">
        <v>79</v>
      </c>
      <c r="E62" s="64">
        <v>1</v>
      </c>
      <c r="F62" t="s">
        <v>62</v>
      </c>
      <c r="G62" s="4">
        <v>1</v>
      </c>
      <c r="H62" t="s">
        <v>63</v>
      </c>
      <c r="I62" s="39">
        <f t="shared" si="8"/>
        <v>1</v>
      </c>
      <c r="J62" s="29"/>
    </row>
    <row r="63" spans="1:10" x14ac:dyDescent="0.3">
      <c r="A63" s="29"/>
      <c r="C63" s="42" t="s">
        <v>80</v>
      </c>
      <c r="D63" s="43" t="s">
        <v>81</v>
      </c>
      <c r="E63" s="7">
        <v>0.01</v>
      </c>
      <c r="F63" t="s">
        <v>82</v>
      </c>
      <c r="G63" s="59">
        <f>SUM(I56:I62)+I50</f>
        <v>267408</v>
      </c>
      <c r="I63" s="39">
        <f>E63*G63</f>
        <v>2674.08</v>
      </c>
      <c r="J63" s="29"/>
    </row>
    <row r="64" spans="1:10" x14ac:dyDescent="0.3">
      <c r="A64" s="29"/>
      <c r="C64" s="42" t="s">
        <v>83</v>
      </c>
      <c r="D64" s="43" t="s">
        <v>84</v>
      </c>
      <c r="E64" s="7">
        <v>0.01</v>
      </c>
      <c r="F64" t="s">
        <v>82</v>
      </c>
      <c r="G64" s="59">
        <f>SUM(I56:I63)+I50</f>
        <v>270082.08</v>
      </c>
      <c r="I64" s="39">
        <f t="shared" si="8"/>
        <v>2700.8208000000004</v>
      </c>
      <c r="J64" s="29"/>
    </row>
    <row r="65" spans="1:10" x14ac:dyDescent="0.3">
      <c r="A65" s="29"/>
      <c r="C65" s="45" t="s">
        <v>85</v>
      </c>
      <c r="D65" s="46" t="s">
        <v>86</v>
      </c>
      <c r="E65" s="8">
        <v>0.01</v>
      </c>
      <c r="F65" s="40" t="s">
        <v>82</v>
      </c>
      <c r="G65" s="53">
        <f>SUM(I56:I63)+I50</f>
        <v>270082.08</v>
      </c>
      <c r="H65" s="40"/>
      <c r="I65" s="41">
        <f t="shared" si="8"/>
        <v>2700.8208000000004</v>
      </c>
      <c r="J65" s="29"/>
    </row>
    <row r="66" spans="1:10" x14ac:dyDescent="0.3">
      <c r="A66" s="29"/>
      <c r="H66" s="35" t="s">
        <v>87</v>
      </c>
      <c r="I66" s="36">
        <f>SUM(I59:I65)</f>
        <v>8079.7216000000008</v>
      </c>
      <c r="J66" s="29"/>
    </row>
    <row r="67" spans="1:10" x14ac:dyDescent="0.3">
      <c r="A67" s="29"/>
      <c r="D67" s="65"/>
      <c r="J67" s="29"/>
    </row>
    <row r="68" spans="1:10" x14ac:dyDescent="0.3">
      <c r="A68" s="51"/>
      <c r="B68" s="48"/>
      <c r="C68" s="48"/>
      <c r="D68" s="58" t="s">
        <v>88</v>
      </c>
      <c r="E68" s="48"/>
      <c r="F68" s="48"/>
      <c r="G68" s="48"/>
      <c r="H68" s="48"/>
      <c r="I68" s="48"/>
      <c r="J68" s="51"/>
    </row>
    <row r="69" spans="1:10" x14ac:dyDescent="0.3">
      <c r="A69" s="51"/>
      <c r="B69" s="48"/>
      <c r="C69" s="56" t="s">
        <v>89</v>
      </c>
      <c r="D69" s="57" t="s">
        <v>90</v>
      </c>
      <c r="E69" s="54">
        <v>0.25</v>
      </c>
      <c r="F69" s="54" t="s">
        <v>62</v>
      </c>
      <c r="G69" s="11">
        <v>1</v>
      </c>
      <c r="H69" s="54" t="s">
        <v>63</v>
      </c>
      <c r="I69" s="55">
        <f>E69*G69</f>
        <v>0.25</v>
      </c>
      <c r="J69" s="51"/>
    </row>
    <row r="70" spans="1:10" x14ac:dyDescent="0.3">
      <c r="A70" s="51"/>
      <c r="B70" s="48"/>
      <c r="C70" s="56" t="s">
        <v>91</v>
      </c>
      <c r="D70" s="57" t="s">
        <v>92</v>
      </c>
      <c r="E70" s="54">
        <v>0.25</v>
      </c>
      <c r="F70" s="54" t="s">
        <v>62</v>
      </c>
      <c r="G70" s="11">
        <v>1</v>
      </c>
      <c r="H70" s="54" t="s">
        <v>63</v>
      </c>
      <c r="I70" s="55">
        <f t="shared" ref="I70:I72" si="9">E70*G70</f>
        <v>0.25</v>
      </c>
      <c r="J70" s="51"/>
    </row>
    <row r="71" spans="1:10" x14ac:dyDescent="0.3">
      <c r="A71" s="51"/>
      <c r="B71" s="48"/>
      <c r="C71" s="56" t="s">
        <v>93</v>
      </c>
      <c r="D71" s="57" t="s">
        <v>94</v>
      </c>
      <c r="E71" s="54">
        <v>0.25</v>
      </c>
      <c r="F71" s="54" t="s">
        <v>62</v>
      </c>
      <c r="G71" s="11">
        <v>1</v>
      </c>
      <c r="H71" s="54" t="s">
        <v>63</v>
      </c>
      <c r="I71" s="55">
        <f t="shared" si="9"/>
        <v>0.25</v>
      </c>
      <c r="J71" s="51"/>
    </row>
    <row r="72" spans="1:10" x14ac:dyDescent="0.3">
      <c r="A72" s="51"/>
      <c r="B72" s="48"/>
      <c r="C72" s="56" t="s">
        <v>95</v>
      </c>
      <c r="D72" s="57" t="s">
        <v>96</v>
      </c>
      <c r="E72" s="54">
        <v>0.25</v>
      </c>
      <c r="F72" s="54" t="s">
        <v>62</v>
      </c>
      <c r="G72" s="11">
        <v>1</v>
      </c>
      <c r="H72" s="54" t="s">
        <v>63</v>
      </c>
      <c r="I72" s="55">
        <f t="shared" si="9"/>
        <v>0.25</v>
      </c>
      <c r="J72" s="51"/>
    </row>
    <row r="73" spans="1:10" x14ac:dyDescent="0.3">
      <c r="A73" s="51"/>
      <c r="B73" s="48"/>
      <c r="C73" s="48"/>
      <c r="D73" s="48"/>
      <c r="E73" s="48"/>
      <c r="F73" s="48"/>
      <c r="G73" s="48"/>
      <c r="H73" s="49" t="s">
        <v>97</v>
      </c>
      <c r="I73" s="50">
        <f>SUM(I69:I72)</f>
        <v>1</v>
      </c>
      <c r="J73" s="51"/>
    </row>
    <row r="74" spans="1:10" x14ac:dyDescent="0.3">
      <c r="A74" s="51"/>
      <c r="B74" s="48"/>
      <c r="C74" s="48"/>
      <c r="D74" s="48"/>
      <c r="E74" s="48"/>
      <c r="F74" s="48"/>
      <c r="G74" s="48"/>
      <c r="H74" s="49"/>
      <c r="I74" s="50"/>
      <c r="J74" s="51"/>
    </row>
    <row r="75" spans="1:10" x14ac:dyDescent="0.3">
      <c r="A75" s="29"/>
      <c r="C75" s="40"/>
      <c r="D75" s="83" t="s">
        <v>98</v>
      </c>
      <c r="E75" s="52"/>
      <c r="F75" s="40"/>
      <c r="G75" s="40"/>
      <c r="H75" s="40"/>
      <c r="I75" s="53"/>
      <c r="J75" s="29"/>
    </row>
    <row r="76" spans="1:10" x14ac:dyDescent="0.3">
      <c r="A76" s="29"/>
      <c r="C76" s="42" t="s">
        <v>99</v>
      </c>
      <c r="D76" s="43" t="s">
        <v>100</v>
      </c>
      <c r="E76" s="44">
        <v>1300</v>
      </c>
      <c r="F76" t="s">
        <v>31</v>
      </c>
      <c r="G76" s="4">
        <v>1</v>
      </c>
      <c r="H76" t="s">
        <v>32</v>
      </c>
      <c r="I76" s="39">
        <f>E76*G76</f>
        <v>1300</v>
      </c>
      <c r="J76" s="29"/>
    </row>
    <row r="77" spans="1:10" x14ac:dyDescent="0.3">
      <c r="A77" s="29"/>
      <c r="C77" s="45" t="s">
        <v>101</v>
      </c>
      <c r="D77" s="46" t="s">
        <v>102</v>
      </c>
      <c r="E77" s="47">
        <v>9100</v>
      </c>
      <c r="F77" s="40" t="s">
        <v>31</v>
      </c>
      <c r="G77" s="6">
        <v>1</v>
      </c>
      <c r="H77" s="40" t="s">
        <v>32</v>
      </c>
      <c r="I77" s="41">
        <f>E77*G77</f>
        <v>9100</v>
      </c>
      <c r="J77" s="29"/>
    </row>
    <row r="78" spans="1:10" x14ac:dyDescent="0.3">
      <c r="A78" s="29"/>
      <c r="H78" s="35" t="s">
        <v>103</v>
      </c>
      <c r="I78" s="36">
        <f>SUM(I76:I77)</f>
        <v>10400</v>
      </c>
      <c r="J78" s="29"/>
    </row>
    <row r="79" spans="1:10" x14ac:dyDescent="0.3">
      <c r="A79" s="29"/>
      <c r="H79" s="35"/>
      <c r="I79" s="36"/>
      <c r="J79" s="29"/>
    </row>
    <row r="80" spans="1:10" x14ac:dyDescent="0.3">
      <c r="A80" s="29"/>
      <c r="H80" s="37" t="s">
        <v>115</v>
      </c>
      <c r="I80" s="38">
        <f>I50+I66+I56+I73-I78</f>
        <v>265084.72159999999</v>
      </c>
      <c r="J80" s="29"/>
    </row>
    <row r="81" spans="1:10" ht="13.5" thickBot="1" x14ac:dyDescent="0.35">
      <c r="A81" s="29"/>
      <c r="B81" s="33"/>
      <c r="C81" s="13"/>
      <c r="D81" s="13"/>
      <c r="E81" s="13"/>
      <c r="F81" s="13"/>
      <c r="G81" s="13"/>
      <c r="H81" s="13"/>
      <c r="I81" s="13"/>
      <c r="J81" s="34"/>
    </row>
  </sheetData>
  <sheetProtection algorithmName="SHA-512" hashValue="9ip3iwvHNURWkcyZt014GZjReHKVLzxbPkCKWxuilTOAF95KVFXGVEnApA+sTletxUgRm7m9GTSjiBJgRlSIuQ==" saltValue="3hExkIe76fdaZ9bkmlh0nQ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9D9AA-BEFE-4405-86E5-B3CA18E39697}">
  <dimension ref="A1:J68"/>
  <sheetViews>
    <sheetView tabSelected="1" topLeftCell="A17" zoomScale="85" zoomScaleNormal="85" workbookViewId="0">
      <selection activeCell="N32" sqref="N32"/>
    </sheetView>
  </sheetViews>
  <sheetFormatPr defaultColWidth="8.8984375" defaultRowHeight="13" x14ac:dyDescent="0.3"/>
  <cols>
    <col min="2" max="2" width="9.59765625" customWidth="1"/>
    <col min="3" max="3" width="4.8984375" bestFit="1" customWidth="1"/>
    <col min="4" max="4" width="71.296875" customWidth="1"/>
    <col min="5" max="5" width="14.3984375" bestFit="1" customWidth="1"/>
    <col min="6" max="6" width="8.8984375" bestFit="1" customWidth="1"/>
    <col min="7" max="7" width="14.296875" bestFit="1" customWidth="1"/>
    <col min="8" max="8" width="49.8984375" bestFit="1" customWidth="1"/>
    <col min="9" max="9" width="18" customWidth="1"/>
    <col min="10" max="10" width="10" bestFit="1" customWidth="1"/>
  </cols>
  <sheetData>
    <row r="1" spans="2:10" ht="13.5" thickBot="1" x14ac:dyDescent="0.35"/>
    <row r="2" spans="2:10" x14ac:dyDescent="0.3">
      <c r="B2" s="15"/>
      <c r="C2" s="12"/>
      <c r="D2" s="12"/>
      <c r="E2" s="12"/>
      <c r="F2" s="12"/>
      <c r="G2" s="12"/>
      <c r="H2" s="12"/>
      <c r="I2" s="12"/>
      <c r="J2" s="27"/>
    </row>
    <row r="3" spans="2:10" ht="31" customHeight="1" x14ac:dyDescent="0.3">
      <c r="B3" s="74"/>
      <c r="C3" s="75"/>
      <c r="D3" s="76" t="s">
        <v>18</v>
      </c>
      <c r="E3" s="76"/>
      <c r="F3" s="76"/>
      <c r="G3" s="76"/>
      <c r="H3" s="76"/>
      <c r="I3" s="77"/>
      <c r="J3" s="78"/>
    </row>
    <row r="4" spans="2:10" x14ac:dyDescent="0.3">
      <c r="B4" s="74"/>
      <c r="C4" s="79"/>
      <c r="D4" s="80" t="s">
        <v>123</v>
      </c>
      <c r="E4" s="80"/>
      <c r="F4" s="80"/>
      <c r="G4" s="80"/>
      <c r="H4" s="80"/>
      <c r="I4" s="81"/>
      <c r="J4" s="78"/>
    </row>
    <row r="5" spans="2:10" x14ac:dyDescent="0.3">
      <c r="B5" s="16"/>
      <c r="J5" s="29"/>
    </row>
    <row r="6" spans="2:10" x14ac:dyDescent="0.3">
      <c r="B6" s="16"/>
      <c r="C6" s="82" t="s">
        <v>20</v>
      </c>
      <c r="D6" s="82" t="s">
        <v>21</v>
      </c>
      <c r="E6" s="82" t="s">
        <v>22</v>
      </c>
      <c r="F6" s="82" t="s">
        <v>23</v>
      </c>
      <c r="G6" s="82" t="s">
        <v>24</v>
      </c>
      <c r="H6" s="82"/>
      <c r="I6" s="82" t="s">
        <v>1</v>
      </c>
      <c r="J6" s="29"/>
    </row>
    <row r="7" spans="2:10" x14ac:dyDescent="0.3">
      <c r="B7" s="16"/>
      <c r="D7" s="65" t="s">
        <v>25</v>
      </c>
      <c r="J7" s="29"/>
    </row>
    <row r="8" spans="2:10" x14ac:dyDescent="0.3">
      <c r="B8" s="16"/>
      <c r="D8" s="66"/>
      <c r="E8" s="44"/>
      <c r="I8" s="59"/>
      <c r="J8" s="29"/>
    </row>
    <row r="9" spans="2:10" x14ac:dyDescent="0.3">
      <c r="B9" s="16"/>
      <c r="C9" s="61"/>
      <c r="D9" s="70" t="s">
        <v>124</v>
      </c>
      <c r="E9" s="14"/>
      <c r="F9" s="14"/>
      <c r="G9" s="14"/>
      <c r="H9" s="14"/>
      <c r="I9" s="60"/>
      <c r="J9" s="29"/>
    </row>
    <row r="10" spans="2:10" x14ac:dyDescent="0.3">
      <c r="B10" s="16"/>
      <c r="C10" s="42" t="s">
        <v>27</v>
      </c>
      <c r="D10" s="67" t="s">
        <v>28</v>
      </c>
      <c r="I10" s="39"/>
      <c r="J10" s="29"/>
    </row>
    <row r="11" spans="2:10" x14ac:dyDescent="0.3">
      <c r="B11" s="16"/>
      <c r="C11" s="42" t="s">
        <v>29</v>
      </c>
      <c r="D11" s="66" t="s">
        <v>30</v>
      </c>
      <c r="E11" s="44">
        <v>2100</v>
      </c>
      <c r="F11" t="s">
        <v>31</v>
      </c>
      <c r="G11" s="4">
        <v>1</v>
      </c>
      <c r="H11" t="s">
        <v>32</v>
      </c>
      <c r="I11" s="39">
        <f>E11*G11</f>
        <v>2100</v>
      </c>
      <c r="J11" s="29"/>
    </row>
    <row r="12" spans="2:10" x14ac:dyDescent="0.3">
      <c r="B12" s="16"/>
      <c r="C12" s="42" t="s">
        <v>33</v>
      </c>
      <c r="D12" s="66" t="s">
        <v>34</v>
      </c>
      <c r="E12" s="44">
        <v>2100</v>
      </c>
      <c r="F12" t="s">
        <v>31</v>
      </c>
      <c r="G12" s="4">
        <v>1</v>
      </c>
      <c r="H12" t="s">
        <v>32</v>
      </c>
      <c r="I12" s="39">
        <f t="shared" ref="I11:I21" si="0">E12*G12</f>
        <v>2100</v>
      </c>
      <c r="J12" s="29"/>
    </row>
    <row r="13" spans="2:10" x14ac:dyDescent="0.3">
      <c r="B13" s="16"/>
      <c r="C13" s="42" t="s">
        <v>35</v>
      </c>
      <c r="D13" s="66" t="s">
        <v>36</v>
      </c>
      <c r="E13" s="44"/>
      <c r="I13" s="39"/>
      <c r="J13" s="29"/>
    </row>
    <row r="14" spans="2:10" x14ac:dyDescent="0.3">
      <c r="B14" s="16"/>
      <c r="C14" s="42" t="s">
        <v>37</v>
      </c>
      <c r="D14" s="69" t="s">
        <v>38</v>
      </c>
      <c r="E14" s="44">
        <v>1200</v>
      </c>
      <c r="F14" t="s">
        <v>31</v>
      </c>
      <c r="G14" s="4">
        <v>1</v>
      </c>
      <c r="H14" t="s">
        <v>32</v>
      </c>
      <c r="I14" s="39">
        <f t="shared" si="0"/>
        <v>1200</v>
      </c>
      <c r="J14" s="29"/>
    </row>
    <row r="15" spans="2:10" x14ac:dyDescent="0.3">
      <c r="B15" s="16"/>
      <c r="C15" s="42" t="s">
        <v>39</v>
      </c>
      <c r="D15" s="69" t="s">
        <v>40</v>
      </c>
      <c r="E15" s="44">
        <v>890</v>
      </c>
      <c r="F15" t="s">
        <v>31</v>
      </c>
      <c r="G15" s="4">
        <v>1</v>
      </c>
      <c r="H15" t="s">
        <v>32</v>
      </c>
      <c r="I15" s="39">
        <f t="shared" si="0"/>
        <v>890</v>
      </c>
      <c r="J15" s="29"/>
    </row>
    <row r="16" spans="2:10" x14ac:dyDescent="0.3">
      <c r="B16" s="16"/>
      <c r="C16" s="42" t="s">
        <v>41</v>
      </c>
      <c r="D16" s="66" t="s">
        <v>42</v>
      </c>
      <c r="E16" s="44">
        <v>600</v>
      </c>
      <c r="F16" t="s">
        <v>31</v>
      </c>
      <c r="G16" s="4">
        <v>1</v>
      </c>
      <c r="H16" t="s">
        <v>32</v>
      </c>
      <c r="I16" s="39">
        <f t="shared" si="0"/>
        <v>600</v>
      </c>
      <c r="J16" s="29"/>
    </row>
    <row r="17" spans="2:10" x14ac:dyDescent="0.3">
      <c r="B17" s="16"/>
      <c r="C17" s="42" t="s">
        <v>43</v>
      </c>
      <c r="D17" s="67" t="s">
        <v>44</v>
      </c>
      <c r="I17" s="39"/>
      <c r="J17" s="73"/>
    </row>
    <row r="18" spans="2:10" x14ac:dyDescent="0.3">
      <c r="B18" s="16"/>
      <c r="C18" s="42" t="s">
        <v>45</v>
      </c>
      <c r="D18" s="66" t="s">
        <v>46</v>
      </c>
      <c r="E18" s="44">
        <v>2600</v>
      </c>
      <c r="F18" t="s">
        <v>31</v>
      </c>
      <c r="G18" s="20">
        <v>1</v>
      </c>
      <c r="H18" t="s">
        <v>32</v>
      </c>
      <c r="I18" s="39">
        <f t="shared" si="0"/>
        <v>2600</v>
      </c>
      <c r="J18" s="29"/>
    </row>
    <row r="19" spans="2:10" x14ac:dyDescent="0.3">
      <c r="B19" s="16"/>
      <c r="C19" s="42" t="s">
        <v>47</v>
      </c>
      <c r="D19" s="66" t="s">
        <v>34</v>
      </c>
      <c r="E19" s="44">
        <v>2600</v>
      </c>
      <c r="F19" t="s">
        <v>31</v>
      </c>
      <c r="G19" s="20">
        <v>1</v>
      </c>
      <c r="H19" t="s">
        <v>32</v>
      </c>
      <c r="I19" s="39">
        <f t="shared" si="0"/>
        <v>2600</v>
      </c>
      <c r="J19" s="29"/>
    </row>
    <row r="20" spans="2:10" x14ac:dyDescent="0.3">
      <c r="B20" s="16"/>
      <c r="C20" s="42" t="s">
        <v>48</v>
      </c>
      <c r="D20" s="66" t="s">
        <v>49</v>
      </c>
      <c r="E20" s="44">
        <v>2600</v>
      </c>
      <c r="F20" t="s">
        <v>31</v>
      </c>
      <c r="G20" s="20">
        <v>1</v>
      </c>
      <c r="H20" t="s">
        <v>32</v>
      </c>
      <c r="I20" s="39">
        <f t="shared" si="0"/>
        <v>2600</v>
      </c>
      <c r="J20" s="29"/>
    </row>
    <row r="21" spans="2:10" x14ac:dyDescent="0.3">
      <c r="B21" s="16"/>
      <c r="C21" s="45" t="s">
        <v>50</v>
      </c>
      <c r="D21" s="68" t="s">
        <v>51</v>
      </c>
      <c r="E21" s="47">
        <v>600</v>
      </c>
      <c r="F21" s="40" t="s">
        <v>31</v>
      </c>
      <c r="G21" s="6">
        <v>1</v>
      </c>
      <c r="H21" s="40" t="s">
        <v>32</v>
      </c>
      <c r="I21" s="41">
        <f t="shared" si="0"/>
        <v>600</v>
      </c>
      <c r="J21" s="29"/>
    </row>
    <row r="22" spans="2:10" x14ac:dyDescent="0.3">
      <c r="B22" s="16"/>
      <c r="D22" s="69"/>
      <c r="E22" s="44"/>
      <c r="G22" s="23"/>
      <c r="I22" s="59"/>
      <c r="J22" s="29"/>
    </row>
    <row r="23" spans="2:10" x14ac:dyDescent="0.3">
      <c r="B23" s="16"/>
      <c r="C23" s="61"/>
      <c r="D23" s="70" t="s">
        <v>125</v>
      </c>
      <c r="E23" s="14"/>
      <c r="F23" s="14"/>
      <c r="G23" s="14"/>
      <c r="H23" s="14"/>
      <c r="I23" s="60"/>
      <c r="J23" s="29"/>
    </row>
    <row r="24" spans="2:10" x14ac:dyDescent="0.3">
      <c r="B24" s="16"/>
      <c r="C24" s="42" t="s">
        <v>27</v>
      </c>
      <c r="D24" s="67" t="s">
        <v>28</v>
      </c>
      <c r="I24" s="39"/>
      <c r="J24" s="29"/>
    </row>
    <row r="25" spans="2:10" x14ac:dyDescent="0.3">
      <c r="B25" s="16"/>
      <c r="C25" s="42" t="s">
        <v>29</v>
      </c>
      <c r="D25" s="66" t="s">
        <v>30</v>
      </c>
      <c r="E25" s="44">
        <v>4800</v>
      </c>
      <c r="F25" t="s">
        <v>31</v>
      </c>
      <c r="G25" s="4">
        <v>1</v>
      </c>
      <c r="H25" t="s">
        <v>32</v>
      </c>
      <c r="I25" s="39">
        <f t="shared" ref="I25:I26" si="1">E25*G25</f>
        <v>4800</v>
      </c>
      <c r="J25" s="29"/>
    </row>
    <row r="26" spans="2:10" x14ac:dyDescent="0.3">
      <c r="B26" s="16"/>
      <c r="C26" s="42" t="s">
        <v>33</v>
      </c>
      <c r="D26" s="66" t="s">
        <v>34</v>
      </c>
      <c r="E26" s="44">
        <v>4800</v>
      </c>
      <c r="F26" t="s">
        <v>31</v>
      </c>
      <c r="G26" s="4">
        <v>1</v>
      </c>
      <c r="H26" t="s">
        <v>32</v>
      </c>
      <c r="I26" s="39">
        <f t="shared" si="1"/>
        <v>4800</v>
      </c>
      <c r="J26" s="29"/>
    </row>
    <row r="27" spans="2:10" x14ac:dyDescent="0.3">
      <c r="B27" s="16"/>
      <c r="C27" s="42" t="s">
        <v>35</v>
      </c>
      <c r="D27" s="66" t="s">
        <v>36</v>
      </c>
      <c r="E27" s="44"/>
      <c r="I27" s="39"/>
      <c r="J27" s="29"/>
    </row>
    <row r="28" spans="2:10" x14ac:dyDescent="0.3">
      <c r="B28" s="16"/>
      <c r="C28" s="42" t="s">
        <v>37</v>
      </c>
      <c r="D28" s="69" t="s">
        <v>38</v>
      </c>
      <c r="E28" s="44">
        <v>2400</v>
      </c>
      <c r="F28" t="s">
        <v>31</v>
      </c>
      <c r="G28" s="4">
        <v>1</v>
      </c>
      <c r="H28" t="s">
        <v>32</v>
      </c>
      <c r="I28" s="39">
        <f t="shared" ref="I28:I30" si="2">E28*G28</f>
        <v>2400</v>
      </c>
      <c r="J28" s="29"/>
    </row>
    <row r="29" spans="2:10" x14ac:dyDescent="0.3">
      <c r="B29" s="16"/>
      <c r="C29" s="42" t="s">
        <v>39</v>
      </c>
      <c r="D29" s="69" t="s">
        <v>40</v>
      </c>
      <c r="E29" s="44">
        <v>2400</v>
      </c>
      <c r="F29" t="s">
        <v>31</v>
      </c>
      <c r="G29" s="4">
        <v>1</v>
      </c>
      <c r="H29" t="s">
        <v>32</v>
      </c>
      <c r="I29" s="39">
        <f t="shared" si="2"/>
        <v>2400</v>
      </c>
      <c r="J29" s="29"/>
    </row>
    <row r="30" spans="2:10" x14ac:dyDescent="0.3">
      <c r="B30" s="16"/>
      <c r="C30" s="42" t="s">
        <v>41</v>
      </c>
      <c r="D30" s="66" t="s">
        <v>42</v>
      </c>
      <c r="E30" s="44">
        <v>500</v>
      </c>
      <c r="F30" t="s">
        <v>31</v>
      </c>
      <c r="G30" s="4">
        <v>1</v>
      </c>
      <c r="H30" t="s">
        <v>32</v>
      </c>
      <c r="I30" s="39">
        <f t="shared" si="2"/>
        <v>500</v>
      </c>
      <c r="J30" s="29"/>
    </row>
    <row r="31" spans="2:10" x14ac:dyDescent="0.3">
      <c r="B31" s="16"/>
      <c r="C31" s="42" t="s">
        <v>43</v>
      </c>
      <c r="D31" s="67" t="s">
        <v>44</v>
      </c>
      <c r="I31" s="39"/>
      <c r="J31" s="29"/>
    </row>
    <row r="32" spans="2:10" x14ac:dyDescent="0.3">
      <c r="B32" s="16"/>
      <c r="C32" s="42" t="s">
        <v>45</v>
      </c>
      <c r="D32" s="66" t="s">
        <v>46</v>
      </c>
      <c r="E32" s="44">
        <v>2100</v>
      </c>
      <c r="F32" t="s">
        <v>31</v>
      </c>
      <c r="G32" s="20">
        <v>1</v>
      </c>
      <c r="H32" t="s">
        <v>32</v>
      </c>
      <c r="I32" s="39">
        <f t="shared" ref="I32:I35" si="3">E32*G32</f>
        <v>2100</v>
      </c>
      <c r="J32" s="29"/>
    </row>
    <row r="33" spans="2:10" x14ac:dyDescent="0.3">
      <c r="B33" s="16"/>
      <c r="C33" s="42" t="s">
        <v>47</v>
      </c>
      <c r="D33" s="66" t="s">
        <v>34</v>
      </c>
      <c r="E33" s="44">
        <v>2100</v>
      </c>
      <c r="F33" t="s">
        <v>31</v>
      </c>
      <c r="G33" s="20">
        <v>1</v>
      </c>
      <c r="H33" t="s">
        <v>32</v>
      </c>
      <c r="I33" s="39">
        <f t="shared" si="3"/>
        <v>2100</v>
      </c>
      <c r="J33" s="29"/>
    </row>
    <row r="34" spans="2:10" x14ac:dyDescent="0.3">
      <c r="B34" s="16"/>
      <c r="C34" s="42" t="s">
        <v>48</v>
      </c>
      <c r="D34" s="66" t="s">
        <v>49</v>
      </c>
      <c r="E34" s="44">
        <v>2100</v>
      </c>
      <c r="F34" t="s">
        <v>31</v>
      </c>
      <c r="G34" s="20">
        <v>1</v>
      </c>
      <c r="H34" t="s">
        <v>32</v>
      </c>
      <c r="I34" s="39">
        <f t="shared" si="3"/>
        <v>2100</v>
      </c>
      <c r="J34" s="29"/>
    </row>
    <row r="35" spans="2:10" x14ac:dyDescent="0.3">
      <c r="B35" s="16"/>
      <c r="C35" s="45" t="s">
        <v>50</v>
      </c>
      <c r="D35" s="68" t="s">
        <v>51</v>
      </c>
      <c r="E35" s="47">
        <v>500</v>
      </c>
      <c r="F35" s="40" t="s">
        <v>31</v>
      </c>
      <c r="G35" s="6">
        <v>1</v>
      </c>
      <c r="H35" s="40" t="s">
        <v>32</v>
      </c>
      <c r="I35" s="41">
        <f t="shared" si="3"/>
        <v>500</v>
      </c>
      <c r="J35" s="29"/>
    </row>
    <row r="36" spans="2:10" x14ac:dyDescent="0.3">
      <c r="B36" s="16"/>
      <c r="H36" s="35" t="s">
        <v>58</v>
      </c>
      <c r="I36" s="36">
        <f>SUM(I11:I35)</f>
        <v>36990</v>
      </c>
      <c r="J36" s="29"/>
    </row>
    <row r="37" spans="2:10" x14ac:dyDescent="0.3">
      <c r="B37" s="16"/>
      <c r="H37" s="35"/>
      <c r="I37" s="36"/>
      <c r="J37" s="29"/>
    </row>
    <row r="38" spans="2:10" x14ac:dyDescent="0.3">
      <c r="B38" s="16"/>
      <c r="D38" s="65" t="s">
        <v>59</v>
      </c>
      <c r="J38" s="29"/>
    </row>
    <row r="39" spans="2:10" x14ac:dyDescent="0.3">
      <c r="B39" s="16"/>
      <c r="C39" s="61" t="s">
        <v>60</v>
      </c>
      <c r="D39" s="62" t="s">
        <v>61</v>
      </c>
      <c r="E39" s="63">
        <v>1</v>
      </c>
      <c r="F39" s="14" t="s">
        <v>62</v>
      </c>
      <c r="G39" s="5">
        <v>1</v>
      </c>
      <c r="H39" s="14" t="s">
        <v>63</v>
      </c>
      <c r="I39" s="60">
        <f>E39*G39</f>
        <v>1</v>
      </c>
      <c r="J39" s="29"/>
    </row>
    <row r="40" spans="2:10" x14ac:dyDescent="0.3">
      <c r="B40" s="16"/>
      <c r="C40" s="42" t="s">
        <v>64</v>
      </c>
      <c r="D40" s="43" t="s">
        <v>65</v>
      </c>
      <c r="E40" s="64">
        <v>1</v>
      </c>
      <c r="F40" t="s">
        <v>62</v>
      </c>
      <c r="G40" s="4">
        <v>1</v>
      </c>
      <c r="H40" t="s">
        <v>63</v>
      </c>
      <c r="I40" s="39">
        <f t="shared" ref="I40:I42" si="4">E40*G40</f>
        <v>1</v>
      </c>
      <c r="J40" s="29"/>
    </row>
    <row r="41" spans="2:10" x14ac:dyDescent="0.3">
      <c r="B41" s="16"/>
      <c r="C41" s="42" t="s">
        <v>66</v>
      </c>
      <c r="D41" s="43" t="s">
        <v>67</v>
      </c>
      <c r="E41" s="64">
        <v>1</v>
      </c>
      <c r="F41" t="s">
        <v>62</v>
      </c>
      <c r="G41" s="4">
        <v>1</v>
      </c>
      <c r="H41" t="s">
        <v>63</v>
      </c>
      <c r="I41" s="39">
        <f t="shared" si="4"/>
        <v>1</v>
      </c>
      <c r="J41" s="29"/>
    </row>
    <row r="42" spans="2:10" x14ac:dyDescent="0.3">
      <c r="B42" s="16"/>
      <c r="C42" s="45" t="s">
        <v>68</v>
      </c>
      <c r="D42" s="46" t="s">
        <v>69</v>
      </c>
      <c r="E42" s="52">
        <v>1</v>
      </c>
      <c r="F42" s="40" t="s">
        <v>62</v>
      </c>
      <c r="G42" s="6">
        <v>1</v>
      </c>
      <c r="H42" s="40" t="s">
        <v>63</v>
      </c>
      <c r="I42" s="41">
        <f t="shared" si="4"/>
        <v>1</v>
      </c>
      <c r="J42" s="29"/>
    </row>
    <row r="43" spans="2:10" x14ac:dyDescent="0.3">
      <c r="B43" s="16"/>
      <c r="H43" s="35" t="s">
        <v>70</v>
      </c>
      <c r="I43" s="36">
        <f>SUM(I39:I42)</f>
        <v>4</v>
      </c>
      <c r="J43" s="29"/>
    </row>
    <row r="44" spans="2:10" x14ac:dyDescent="0.3">
      <c r="B44" s="16"/>
      <c r="H44" s="35"/>
      <c r="I44" s="36"/>
      <c r="J44" s="29"/>
    </row>
    <row r="45" spans="2:10" x14ac:dyDescent="0.3">
      <c r="B45" s="16"/>
      <c r="D45" s="65" t="s">
        <v>71</v>
      </c>
      <c r="J45" s="29"/>
    </row>
    <row r="46" spans="2:10" x14ac:dyDescent="0.3">
      <c r="B46" s="16"/>
      <c r="C46" s="61" t="s">
        <v>72</v>
      </c>
      <c r="D46" s="62" t="s">
        <v>73</v>
      </c>
      <c r="E46" s="63">
        <v>1</v>
      </c>
      <c r="F46" s="14" t="s">
        <v>62</v>
      </c>
      <c r="G46" s="5">
        <v>1</v>
      </c>
      <c r="H46" s="14" t="s">
        <v>63</v>
      </c>
      <c r="I46" s="60">
        <f>E46*G46</f>
        <v>1</v>
      </c>
      <c r="J46" s="29"/>
    </row>
    <row r="47" spans="2:10" x14ac:dyDescent="0.3">
      <c r="B47" s="16"/>
      <c r="C47" s="42" t="s">
        <v>74</v>
      </c>
      <c r="D47" s="43" t="s">
        <v>75</v>
      </c>
      <c r="E47" s="64">
        <v>1</v>
      </c>
      <c r="F47" t="s">
        <v>62</v>
      </c>
      <c r="G47" s="4">
        <v>1</v>
      </c>
      <c r="H47" t="s">
        <v>63</v>
      </c>
      <c r="I47" s="39">
        <f>E47*G47</f>
        <v>1</v>
      </c>
      <c r="J47" s="29"/>
    </row>
    <row r="48" spans="2:10" x14ac:dyDescent="0.3">
      <c r="B48" s="16"/>
      <c r="C48" s="42" t="s">
        <v>76</v>
      </c>
      <c r="D48" s="43" t="s">
        <v>77</v>
      </c>
      <c r="E48" s="64">
        <v>1</v>
      </c>
      <c r="F48" t="s">
        <v>62</v>
      </c>
      <c r="G48" s="4">
        <v>1</v>
      </c>
      <c r="H48" t="s">
        <v>63</v>
      </c>
      <c r="I48" s="39">
        <f t="shared" ref="I48:I52" si="5">E48*G48</f>
        <v>1</v>
      </c>
      <c r="J48" s="29"/>
    </row>
    <row r="49" spans="1:10" x14ac:dyDescent="0.3">
      <c r="B49" s="16"/>
      <c r="C49" s="42" t="s">
        <v>78</v>
      </c>
      <c r="D49" s="43" t="s">
        <v>79</v>
      </c>
      <c r="E49" s="64">
        <v>1</v>
      </c>
      <c r="F49" t="s">
        <v>62</v>
      </c>
      <c r="G49" s="4">
        <v>1</v>
      </c>
      <c r="H49" t="s">
        <v>63</v>
      </c>
      <c r="I49" s="39">
        <f t="shared" si="5"/>
        <v>1</v>
      </c>
      <c r="J49" s="29"/>
    </row>
    <row r="50" spans="1:10" x14ac:dyDescent="0.3">
      <c r="B50" s="16"/>
      <c r="C50" s="42" t="s">
        <v>80</v>
      </c>
      <c r="D50" s="43" t="s">
        <v>81</v>
      </c>
      <c r="E50" s="7">
        <v>0.01</v>
      </c>
      <c r="F50" t="s">
        <v>82</v>
      </c>
      <c r="G50" s="59">
        <f>SUM(I43:I49)+I36</f>
        <v>36998</v>
      </c>
      <c r="I50" s="39">
        <f>E50*G50</f>
        <v>369.98</v>
      </c>
      <c r="J50" s="29"/>
    </row>
    <row r="51" spans="1:10" x14ac:dyDescent="0.3">
      <c r="B51" s="72"/>
      <c r="C51" t="s">
        <v>83</v>
      </c>
      <c r="D51" s="43" t="s">
        <v>84</v>
      </c>
      <c r="E51" s="7">
        <v>0.01</v>
      </c>
      <c r="F51" t="s">
        <v>82</v>
      </c>
      <c r="G51" s="59">
        <f>SUM(I43:I50)+I36</f>
        <v>37367.980000000003</v>
      </c>
      <c r="I51" s="59">
        <f t="shared" si="5"/>
        <v>373.67980000000006</v>
      </c>
      <c r="J51" s="29"/>
    </row>
    <row r="52" spans="1:10" x14ac:dyDescent="0.3">
      <c r="B52" s="16"/>
      <c r="C52" s="45" t="s">
        <v>85</v>
      </c>
      <c r="D52" s="46" t="s">
        <v>86</v>
      </c>
      <c r="E52" s="8">
        <v>0.01</v>
      </c>
      <c r="F52" s="40" t="s">
        <v>82</v>
      </c>
      <c r="G52" s="53">
        <f>SUM(I43:I50)+I36</f>
        <v>37367.980000000003</v>
      </c>
      <c r="H52" s="40"/>
      <c r="I52" s="41">
        <f t="shared" si="5"/>
        <v>373.67980000000006</v>
      </c>
      <c r="J52" s="29"/>
    </row>
    <row r="53" spans="1:10" x14ac:dyDescent="0.3">
      <c r="B53" s="16"/>
      <c r="H53" s="35" t="s">
        <v>87</v>
      </c>
      <c r="I53" s="36">
        <f>SUM(I46:I52)</f>
        <v>1121.3396000000002</v>
      </c>
      <c r="J53" s="29"/>
    </row>
    <row r="54" spans="1:10" x14ac:dyDescent="0.3">
      <c r="B54" s="16"/>
      <c r="H54" s="35"/>
      <c r="I54" s="36"/>
      <c r="J54" s="29"/>
    </row>
    <row r="55" spans="1:10" x14ac:dyDescent="0.3">
      <c r="A55" s="51"/>
      <c r="B55" s="48"/>
      <c r="C55" s="48"/>
      <c r="D55" s="58" t="s">
        <v>88</v>
      </c>
      <c r="E55" s="48"/>
      <c r="F55" s="48"/>
      <c r="G55" s="48"/>
      <c r="H55" s="48"/>
      <c r="I55" s="48"/>
      <c r="J55" s="51"/>
    </row>
    <row r="56" spans="1:10" x14ac:dyDescent="0.3">
      <c r="A56" s="51"/>
      <c r="B56" s="48"/>
      <c r="C56" s="56" t="s">
        <v>89</v>
      </c>
      <c r="D56" s="57" t="s">
        <v>90</v>
      </c>
      <c r="E56" s="54">
        <v>0.25</v>
      </c>
      <c r="F56" s="54" t="s">
        <v>62</v>
      </c>
      <c r="G56" s="11">
        <v>1</v>
      </c>
      <c r="H56" s="54" t="s">
        <v>63</v>
      </c>
      <c r="I56" s="55">
        <f>E56*G56</f>
        <v>0.25</v>
      </c>
      <c r="J56" s="51"/>
    </row>
    <row r="57" spans="1:10" x14ac:dyDescent="0.3">
      <c r="A57" s="51"/>
      <c r="B57" s="48"/>
      <c r="C57" s="56" t="s">
        <v>91</v>
      </c>
      <c r="D57" s="57" t="s">
        <v>92</v>
      </c>
      <c r="E57" s="54">
        <v>0.25</v>
      </c>
      <c r="F57" s="54" t="s">
        <v>62</v>
      </c>
      <c r="G57" s="11">
        <v>1</v>
      </c>
      <c r="H57" s="54" t="s">
        <v>63</v>
      </c>
      <c r="I57" s="55">
        <f t="shared" ref="I57:I59" si="6">E57*G57</f>
        <v>0.25</v>
      </c>
      <c r="J57" s="51"/>
    </row>
    <row r="58" spans="1:10" x14ac:dyDescent="0.3">
      <c r="A58" s="51"/>
      <c r="B58" s="48"/>
      <c r="C58" s="56" t="s">
        <v>93</v>
      </c>
      <c r="D58" s="57" t="s">
        <v>94</v>
      </c>
      <c r="E58" s="54">
        <v>0.25</v>
      </c>
      <c r="F58" s="54" t="s">
        <v>62</v>
      </c>
      <c r="G58" s="11">
        <v>1</v>
      </c>
      <c r="H58" s="54" t="s">
        <v>63</v>
      </c>
      <c r="I58" s="55">
        <f>E58*G58</f>
        <v>0.25</v>
      </c>
      <c r="J58" s="51"/>
    </row>
    <row r="59" spans="1:10" x14ac:dyDescent="0.3">
      <c r="A59" s="51"/>
      <c r="B59" s="48"/>
      <c r="C59" s="56" t="s">
        <v>95</v>
      </c>
      <c r="D59" s="57" t="s">
        <v>96</v>
      </c>
      <c r="E59" s="54">
        <v>0.25</v>
      </c>
      <c r="F59" s="54" t="s">
        <v>62</v>
      </c>
      <c r="G59" s="11">
        <v>1</v>
      </c>
      <c r="H59" s="54" t="s">
        <v>63</v>
      </c>
      <c r="I59" s="55">
        <f t="shared" si="6"/>
        <v>0.25</v>
      </c>
      <c r="J59" s="51"/>
    </row>
    <row r="60" spans="1:10" x14ac:dyDescent="0.3">
      <c r="A60" s="51"/>
      <c r="B60" s="48"/>
      <c r="C60" s="48"/>
      <c r="D60" s="48"/>
      <c r="E60" s="48"/>
      <c r="F60" s="48"/>
      <c r="G60" s="48"/>
      <c r="H60" s="49" t="s">
        <v>97</v>
      </c>
      <c r="I60" s="50">
        <f>SUM(I56:I59)</f>
        <v>1</v>
      </c>
      <c r="J60" s="51"/>
    </row>
    <row r="61" spans="1:10" x14ac:dyDescent="0.3">
      <c r="A61" s="51"/>
      <c r="C61" s="48"/>
      <c r="D61" s="48"/>
      <c r="E61" s="48"/>
      <c r="F61" s="48"/>
      <c r="G61" s="48"/>
      <c r="H61" s="49"/>
      <c r="I61" s="50"/>
      <c r="J61" s="51"/>
    </row>
    <row r="62" spans="1:10" x14ac:dyDescent="0.3">
      <c r="A62" s="29"/>
      <c r="C62" s="40"/>
      <c r="D62" s="83" t="s">
        <v>98</v>
      </c>
      <c r="E62" s="52"/>
      <c r="F62" s="40"/>
      <c r="G62" s="40"/>
      <c r="H62" s="40"/>
      <c r="I62" s="53"/>
      <c r="J62" s="29"/>
    </row>
    <row r="63" spans="1:10" x14ac:dyDescent="0.3">
      <c r="B63" s="16"/>
      <c r="C63" s="42" t="s">
        <v>99</v>
      </c>
      <c r="D63" s="43" t="s">
        <v>100</v>
      </c>
      <c r="E63" s="44">
        <v>1200</v>
      </c>
      <c r="F63" t="s">
        <v>31</v>
      </c>
      <c r="G63" s="4">
        <v>1</v>
      </c>
      <c r="H63" t="s">
        <v>32</v>
      </c>
      <c r="I63" s="39">
        <f>E63*G63</f>
        <v>1200</v>
      </c>
      <c r="J63" s="29"/>
    </row>
    <row r="64" spans="1:10" x14ac:dyDescent="0.3">
      <c r="B64" s="16"/>
      <c r="C64" s="45" t="s">
        <v>101</v>
      </c>
      <c r="D64" s="46" t="s">
        <v>102</v>
      </c>
      <c r="E64" s="47">
        <v>1000</v>
      </c>
      <c r="F64" s="40" t="s">
        <v>31</v>
      </c>
      <c r="G64" s="6">
        <v>1</v>
      </c>
      <c r="H64" s="40" t="s">
        <v>32</v>
      </c>
      <c r="I64" s="41">
        <f>E64*G64</f>
        <v>1000</v>
      </c>
      <c r="J64" s="29"/>
    </row>
    <row r="65" spans="2:10" x14ac:dyDescent="0.3">
      <c r="B65" s="16"/>
      <c r="H65" s="35" t="s">
        <v>103</v>
      </c>
      <c r="I65" s="36">
        <f>SUM(I63:I64)</f>
        <v>2200</v>
      </c>
      <c r="J65" s="29"/>
    </row>
    <row r="66" spans="2:10" x14ac:dyDescent="0.3">
      <c r="B66" s="16"/>
      <c r="H66" s="35"/>
      <c r="I66" s="36"/>
      <c r="J66" s="29"/>
    </row>
    <row r="67" spans="2:10" x14ac:dyDescent="0.3">
      <c r="B67" s="16"/>
      <c r="H67" s="37" t="s">
        <v>126</v>
      </c>
      <c r="I67" s="38">
        <f>I36+I53+I43+I60-I65</f>
        <v>35916.339599999999</v>
      </c>
      <c r="J67" s="29"/>
    </row>
    <row r="68" spans="2:10" ht="13.5" thickBot="1" x14ac:dyDescent="0.35">
      <c r="B68" s="33"/>
      <c r="C68" s="13"/>
      <c r="D68" s="13"/>
      <c r="E68" s="13"/>
      <c r="F68" s="13"/>
      <c r="G68" s="13"/>
      <c r="H68" s="13"/>
      <c r="I68" s="13"/>
      <c r="J68" s="34"/>
    </row>
  </sheetData>
  <sheetProtection algorithmName="SHA-512" hashValue="S1DbwqW1w2sLBtkk39Kke+J/pjHxLaQ7Wr0tC20QptTCjMW0/XFmVWSgqvJ58uQrhcjsNP7hqoXlPudVMTAP1A==" saltValue="BfxoW2l6cH3CkAMOhyjP7w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31F34-798A-40A1-B4F8-8F37D7F70FB6}">
  <dimension ref="A1:K124"/>
  <sheetViews>
    <sheetView topLeftCell="A104" zoomScale="80" zoomScaleNormal="80" workbookViewId="0">
      <selection activeCell="I121" sqref="I121"/>
    </sheetView>
  </sheetViews>
  <sheetFormatPr defaultColWidth="8.8984375" defaultRowHeight="13" x14ac:dyDescent="0.3"/>
  <cols>
    <col min="1" max="1" width="8.8984375" style="1"/>
    <col min="2" max="2" width="9.69921875" style="1" customWidth="1"/>
    <col min="3" max="3" width="4.8984375" style="1" bestFit="1" customWidth="1"/>
    <col min="4" max="4" width="71.8984375" style="1" customWidth="1"/>
    <col min="5" max="5" width="13.09765625" style="1" bestFit="1" customWidth="1"/>
    <col min="6" max="6" width="8.8984375" style="1" bestFit="1" customWidth="1"/>
    <col min="7" max="7" width="14.296875" style="1" bestFit="1" customWidth="1"/>
    <col min="8" max="8" width="49.8984375" style="1" bestFit="1" customWidth="1"/>
    <col min="9" max="9" width="18" style="1" customWidth="1"/>
    <col min="10" max="16384" width="8.8984375" style="1"/>
  </cols>
  <sheetData>
    <row r="1" spans="2:10" ht="13.5" thickBot="1" x14ac:dyDescent="0.35"/>
    <row r="2" spans="2:10" x14ac:dyDescent="0.3">
      <c r="B2" s="15"/>
      <c r="C2" s="12"/>
      <c r="D2" s="12"/>
      <c r="E2" s="12"/>
      <c r="F2" s="12"/>
      <c r="G2" s="12"/>
      <c r="H2" s="12"/>
      <c r="I2" s="12"/>
      <c r="J2" s="27"/>
    </row>
    <row r="3" spans="2:10" ht="29.5" customHeight="1" x14ac:dyDescent="0.3">
      <c r="B3" s="74"/>
      <c r="C3" s="75"/>
      <c r="D3" s="76" t="s">
        <v>18</v>
      </c>
      <c r="E3" s="76"/>
      <c r="F3" s="76"/>
      <c r="G3" s="76"/>
      <c r="H3" s="76"/>
      <c r="I3" s="77"/>
      <c r="J3" s="78"/>
    </row>
    <row r="4" spans="2:10" x14ac:dyDescent="0.3">
      <c r="B4" s="74"/>
      <c r="C4" s="79"/>
      <c r="D4" s="80" t="s">
        <v>116</v>
      </c>
      <c r="E4" s="80"/>
      <c r="F4" s="80"/>
      <c r="G4" s="80"/>
      <c r="H4" s="80"/>
      <c r="I4" s="81"/>
      <c r="J4" s="78"/>
    </row>
    <row r="5" spans="2:10" x14ac:dyDescent="0.3">
      <c r="B5" s="16"/>
      <c r="C5"/>
      <c r="D5"/>
      <c r="E5"/>
      <c r="F5"/>
      <c r="G5"/>
      <c r="H5"/>
      <c r="I5"/>
      <c r="J5" s="29"/>
    </row>
    <row r="6" spans="2:10" x14ac:dyDescent="0.3">
      <c r="B6" s="16"/>
      <c r="C6" s="82" t="s">
        <v>20</v>
      </c>
      <c r="D6" s="82" t="s">
        <v>21</v>
      </c>
      <c r="E6" s="82" t="s">
        <v>22</v>
      </c>
      <c r="F6" s="82" t="s">
        <v>23</v>
      </c>
      <c r="G6" s="82" t="s">
        <v>24</v>
      </c>
      <c r="H6" s="82"/>
      <c r="I6" s="82" t="s">
        <v>1</v>
      </c>
      <c r="J6" s="29"/>
    </row>
    <row r="7" spans="2:10" x14ac:dyDescent="0.3">
      <c r="B7" s="16"/>
      <c r="C7"/>
      <c r="D7" s="65" t="s">
        <v>25</v>
      </c>
      <c r="E7"/>
      <c r="F7"/>
      <c r="G7"/>
      <c r="H7"/>
      <c r="I7"/>
      <c r="J7" s="29"/>
    </row>
    <row r="8" spans="2:10" x14ac:dyDescent="0.3">
      <c r="B8" s="16"/>
      <c r="C8"/>
      <c r="D8" s="66"/>
      <c r="E8" s="44"/>
      <c r="F8"/>
      <c r="G8"/>
      <c r="H8"/>
      <c r="I8" s="59"/>
      <c r="J8" s="29"/>
    </row>
    <row r="9" spans="2:10" x14ac:dyDescent="0.3">
      <c r="B9" s="16"/>
      <c r="C9" s="61"/>
      <c r="D9" s="70" t="s">
        <v>106</v>
      </c>
      <c r="E9" s="14"/>
      <c r="F9" s="14"/>
      <c r="G9" s="14"/>
      <c r="H9" s="14"/>
      <c r="I9" s="60"/>
      <c r="J9" s="29"/>
    </row>
    <row r="10" spans="2:10" x14ac:dyDescent="0.3">
      <c r="B10" s="16"/>
      <c r="C10" s="42" t="s">
        <v>27</v>
      </c>
      <c r="D10" s="67" t="s">
        <v>28</v>
      </c>
      <c r="E10"/>
      <c r="F10"/>
      <c r="G10"/>
      <c r="H10"/>
      <c r="I10" s="39"/>
      <c r="J10" s="29"/>
    </row>
    <row r="11" spans="2:10" x14ac:dyDescent="0.3">
      <c r="B11" s="16"/>
      <c r="C11" s="42" t="s">
        <v>29</v>
      </c>
      <c r="D11" s="66" t="s">
        <v>30</v>
      </c>
      <c r="E11" s="44">
        <v>1800</v>
      </c>
      <c r="F11" t="s">
        <v>31</v>
      </c>
      <c r="G11" s="4">
        <v>1</v>
      </c>
      <c r="H11" t="s">
        <v>32</v>
      </c>
      <c r="I11" s="39">
        <f t="shared" ref="I11:I21" si="0">E11*G11</f>
        <v>1800</v>
      </c>
      <c r="J11" s="29"/>
    </row>
    <row r="12" spans="2:10" x14ac:dyDescent="0.3">
      <c r="B12" s="16"/>
      <c r="C12" s="42" t="s">
        <v>33</v>
      </c>
      <c r="D12" s="66" t="s">
        <v>34</v>
      </c>
      <c r="E12" s="44">
        <v>1800</v>
      </c>
      <c r="F12" t="s">
        <v>31</v>
      </c>
      <c r="G12" s="4">
        <v>1</v>
      </c>
      <c r="H12" t="s">
        <v>32</v>
      </c>
      <c r="I12" s="39">
        <f t="shared" si="0"/>
        <v>1800</v>
      </c>
      <c r="J12" s="29"/>
    </row>
    <row r="13" spans="2:10" x14ac:dyDescent="0.3">
      <c r="B13" s="16"/>
      <c r="C13" s="42" t="s">
        <v>35</v>
      </c>
      <c r="D13" s="66" t="s">
        <v>36</v>
      </c>
      <c r="E13" s="44"/>
      <c r="F13"/>
      <c r="G13"/>
      <c r="H13"/>
      <c r="I13" s="39"/>
      <c r="J13" s="29"/>
    </row>
    <row r="14" spans="2:10" x14ac:dyDescent="0.3">
      <c r="B14" s="16"/>
      <c r="C14" s="42" t="s">
        <v>37</v>
      </c>
      <c r="D14" s="69" t="s">
        <v>38</v>
      </c>
      <c r="E14" s="44">
        <f>ROUNDUP(0.3*E12,-2)</f>
        <v>600</v>
      </c>
      <c r="F14" t="s">
        <v>31</v>
      </c>
      <c r="G14" s="4">
        <v>1</v>
      </c>
      <c r="H14" t="s">
        <v>32</v>
      </c>
      <c r="I14" s="39">
        <f t="shared" si="0"/>
        <v>600</v>
      </c>
      <c r="J14" s="29"/>
    </row>
    <row r="15" spans="2:10" x14ac:dyDescent="0.3">
      <c r="B15" s="16"/>
      <c r="C15" s="42" t="s">
        <v>39</v>
      </c>
      <c r="D15" s="69" t="s">
        <v>40</v>
      </c>
      <c r="E15" s="44">
        <f>ROUNDUP(0.7*E12,-2)</f>
        <v>1300</v>
      </c>
      <c r="F15" t="s">
        <v>31</v>
      </c>
      <c r="G15" s="4">
        <v>1</v>
      </c>
      <c r="H15" t="s">
        <v>32</v>
      </c>
      <c r="I15" s="39">
        <f t="shared" si="0"/>
        <v>1300</v>
      </c>
      <c r="J15" s="29"/>
    </row>
    <row r="16" spans="2:10" x14ac:dyDescent="0.3">
      <c r="B16" s="16"/>
      <c r="C16" s="42" t="s">
        <v>41</v>
      </c>
      <c r="D16" s="66" t="s">
        <v>42</v>
      </c>
      <c r="E16" s="44">
        <v>0</v>
      </c>
      <c r="F16" t="s">
        <v>31</v>
      </c>
      <c r="G16" s="23">
        <v>0</v>
      </c>
      <c r="H16" t="s">
        <v>32</v>
      </c>
      <c r="I16" s="39">
        <f t="shared" si="0"/>
        <v>0</v>
      </c>
      <c r="J16" s="29"/>
    </row>
    <row r="17" spans="2:10" x14ac:dyDescent="0.3">
      <c r="B17" s="16"/>
      <c r="C17" s="42" t="s">
        <v>43</v>
      </c>
      <c r="D17" s="67" t="s">
        <v>44</v>
      </c>
      <c r="E17"/>
      <c r="F17"/>
      <c r="G17"/>
      <c r="H17"/>
      <c r="I17" s="39"/>
      <c r="J17" s="73"/>
    </row>
    <row r="18" spans="2:10" x14ac:dyDescent="0.3">
      <c r="B18" s="16"/>
      <c r="C18" s="42" t="s">
        <v>45</v>
      </c>
      <c r="D18" s="66" t="s">
        <v>46</v>
      </c>
      <c r="E18" s="44">
        <v>1800</v>
      </c>
      <c r="F18" t="s">
        <v>31</v>
      </c>
      <c r="G18" s="20">
        <v>1</v>
      </c>
      <c r="H18" t="s">
        <v>32</v>
      </c>
      <c r="I18" s="39">
        <f t="shared" si="0"/>
        <v>1800</v>
      </c>
      <c r="J18" s="29"/>
    </row>
    <row r="19" spans="2:10" x14ac:dyDescent="0.3">
      <c r="B19" s="16"/>
      <c r="C19" s="42" t="s">
        <v>47</v>
      </c>
      <c r="D19" s="66" t="s">
        <v>34</v>
      </c>
      <c r="E19" s="44">
        <v>1800</v>
      </c>
      <c r="F19" t="s">
        <v>31</v>
      </c>
      <c r="G19" s="20">
        <v>1</v>
      </c>
      <c r="H19" t="s">
        <v>32</v>
      </c>
      <c r="I19" s="39">
        <f t="shared" si="0"/>
        <v>1800</v>
      </c>
      <c r="J19" s="29"/>
    </row>
    <row r="20" spans="2:10" x14ac:dyDescent="0.3">
      <c r="B20" s="16"/>
      <c r="C20" s="42" t="s">
        <v>48</v>
      </c>
      <c r="D20" s="66" t="s">
        <v>49</v>
      </c>
      <c r="E20" s="44">
        <v>1800</v>
      </c>
      <c r="F20" t="s">
        <v>31</v>
      </c>
      <c r="G20" s="20">
        <v>1</v>
      </c>
      <c r="H20" t="s">
        <v>32</v>
      </c>
      <c r="I20" s="39">
        <f t="shared" si="0"/>
        <v>1800</v>
      </c>
      <c r="J20" s="29"/>
    </row>
    <row r="21" spans="2:10" x14ac:dyDescent="0.3">
      <c r="B21" s="16"/>
      <c r="C21" s="45" t="s">
        <v>50</v>
      </c>
      <c r="D21" s="68" t="s">
        <v>51</v>
      </c>
      <c r="E21" s="47">
        <v>0</v>
      </c>
      <c r="F21" s="40" t="s">
        <v>31</v>
      </c>
      <c r="G21" s="25">
        <v>0</v>
      </c>
      <c r="H21" s="40" t="s">
        <v>32</v>
      </c>
      <c r="I21" s="41">
        <f t="shared" si="0"/>
        <v>0</v>
      </c>
      <c r="J21" s="29"/>
    </row>
    <row r="22" spans="2:10" x14ac:dyDescent="0.3">
      <c r="B22" s="16"/>
      <c r="C22"/>
      <c r="D22" s="69"/>
      <c r="E22" s="44"/>
      <c r="F22"/>
      <c r="G22" s="23"/>
      <c r="H22"/>
      <c r="I22" s="59"/>
      <c r="J22" s="29"/>
    </row>
    <row r="23" spans="2:10" x14ac:dyDescent="0.3">
      <c r="B23" s="16"/>
      <c r="C23" s="61"/>
      <c r="D23" s="70" t="s">
        <v>117</v>
      </c>
      <c r="E23" s="14"/>
      <c r="F23" s="14"/>
      <c r="G23" s="14"/>
      <c r="H23" s="14"/>
      <c r="I23" s="60"/>
      <c r="J23" s="29"/>
    </row>
    <row r="24" spans="2:10" x14ac:dyDescent="0.3">
      <c r="B24" s="16"/>
      <c r="C24" s="42" t="s">
        <v>27</v>
      </c>
      <c r="D24" s="67" t="s">
        <v>28</v>
      </c>
      <c r="E24"/>
      <c r="F24"/>
      <c r="G24"/>
      <c r="H24"/>
      <c r="I24" s="39"/>
      <c r="J24" s="29"/>
    </row>
    <row r="25" spans="2:10" x14ac:dyDescent="0.3">
      <c r="B25" s="16"/>
      <c r="C25" s="42" t="s">
        <v>29</v>
      </c>
      <c r="D25" s="66" t="s">
        <v>30</v>
      </c>
      <c r="E25" s="44">
        <v>65900</v>
      </c>
      <c r="F25" t="s">
        <v>31</v>
      </c>
      <c r="G25" s="4">
        <v>1</v>
      </c>
      <c r="H25" t="s">
        <v>32</v>
      </c>
      <c r="I25" s="39">
        <f t="shared" ref="I25:I26" si="1">E25*G25</f>
        <v>65900</v>
      </c>
      <c r="J25" s="29"/>
    </row>
    <row r="26" spans="2:10" x14ac:dyDescent="0.3">
      <c r="B26" s="16"/>
      <c r="C26" s="42" t="s">
        <v>33</v>
      </c>
      <c r="D26" s="66" t="s">
        <v>34</v>
      </c>
      <c r="E26" s="44">
        <v>65900</v>
      </c>
      <c r="F26" t="s">
        <v>31</v>
      </c>
      <c r="G26" s="4">
        <v>1</v>
      </c>
      <c r="H26" t="s">
        <v>32</v>
      </c>
      <c r="I26" s="39">
        <f t="shared" si="1"/>
        <v>65900</v>
      </c>
      <c r="J26" s="29"/>
    </row>
    <row r="27" spans="2:10" x14ac:dyDescent="0.3">
      <c r="B27" s="16"/>
      <c r="C27" s="42" t="s">
        <v>35</v>
      </c>
      <c r="D27" s="66" t="s">
        <v>36</v>
      </c>
      <c r="E27" s="44"/>
      <c r="F27"/>
      <c r="G27"/>
      <c r="H27"/>
      <c r="I27" s="39"/>
      <c r="J27" s="29"/>
    </row>
    <row r="28" spans="2:10" x14ac:dyDescent="0.3">
      <c r="B28" s="16"/>
      <c r="C28" s="42" t="s">
        <v>37</v>
      </c>
      <c r="D28" s="69" t="s">
        <v>38</v>
      </c>
      <c r="E28" s="44">
        <f>ROUNDUP(0.3*E26,-2)</f>
        <v>19800</v>
      </c>
      <c r="F28" t="s">
        <v>31</v>
      </c>
      <c r="G28" s="4">
        <v>1</v>
      </c>
      <c r="H28" t="s">
        <v>32</v>
      </c>
      <c r="I28" s="39">
        <f t="shared" ref="I28:I30" si="2">E28*G28</f>
        <v>19800</v>
      </c>
      <c r="J28" s="29"/>
    </row>
    <row r="29" spans="2:10" x14ac:dyDescent="0.3">
      <c r="B29" s="16"/>
      <c r="C29" s="42" t="s">
        <v>39</v>
      </c>
      <c r="D29" s="69" t="s">
        <v>40</v>
      </c>
      <c r="E29" s="44">
        <f>ROUNDUP(0.7*E26,-2)</f>
        <v>46200</v>
      </c>
      <c r="F29" t="s">
        <v>31</v>
      </c>
      <c r="G29" s="4">
        <v>1</v>
      </c>
      <c r="H29" t="s">
        <v>32</v>
      </c>
      <c r="I29" s="39">
        <f t="shared" si="2"/>
        <v>46200</v>
      </c>
      <c r="J29" s="29"/>
    </row>
    <row r="30" spans="2:10" x14ac:dyDescent="0.3">
      <c r="B30" s="16"/>
      <c r="C30" s="42" t="s">
        <v>41</v>
      </c>
      <c r="D30" s="66" t="s">
        <v>42</v>
      </c>
      <c r="E30" s="44">
        <v>0</v>
      </c>
      <c r="F30" t="s">
        <v>31</v>
      </c>
      <c r="G30" s="23">
        <v>0</v>
      </c>
      <c r="H30" t="s">
        <v>32</v>
      </c>
      <c r="I30" s="39">
        <f t="shared" si="2"/>
        <v>0</v>
      </c>
      <c r="J30" s="29"/>
    </row>
    <row r="31" spans="2:10" x14ac:dyDescent="0.3">
      <c r="B31" s="16"/>
      <c r="C31" s="42" t="s">
        <v>43</v>
      </c>
      <c r="D31" s="67" t="s">
        <v>44</v>
      </c>
      <c r="E31"/>
      <c r="F31"/>
      <c r="G31"/>
      <c r="H31"/>
      <c r="I31" s="39"/>
      <c r="J31" s="29"/>
    </row>
    <row r="32" spans="2:10" x14ac:dyDescent="0.3">
      <c r="B32" s="16"/>
      <c r="C32" s="42" t="s">
        <v>45</v>
      </c>
      <c r="D32" s="66" t="s">
        <v>46</v>
      </c>
      <c r="E32" s="44">
        <v>3100</v>
      </c>
      <c r="F32" t="s">
        <v>31</v>
      </c>
      <c r="G32" s="20">
        <v>1</v>
      </c>
      <c r="H32" t="s">
        <v>32</v>
      </c>
      <c r="I32" s="39">
        <f t="shared" ref="I32:I35" si="3">E32*G32</f>
        <v>3100</v>
      </c>
      <c r="J32" s="29"/>
    </row>
    <row r="33" spans="2:10" x14ac:dyDescent="0.3">
      <c r="B33" s="16"/>
      <c r="C33" s="42" t="s">
        <v>47</v>
      </c>
      <c r="D33" s="66" t="s">
        <v>34</v>
      </c>
      <c r="E33" s="44">
        <v>3100</v>
      </c>
      <c r="F33" t="s">
        <v>31</v>
      </c>
      <c r="G33" s="20">
        <v>1</v>
      </c>
      <c r="H33" t="s">
        <v>32</v>
      </c>
      <c r="I33" s="39">
        <f t="shared" si="3"/>
        <v>3100</v>
      </c>
      <c r="J33" s="29"/>
    </row>
    <row r="34" spans="2:10" x14ac:dyDescent="0.3">
      <c r="B34" s="16"/>
      <c r="C34" s="42" t="s">
        <v>48</v>
      </c>
      <c r="D34" s="66" t="s">
        <v>49</v>
      </c>
      <c r="E34" s="44">
        <v>3100</v>
      </c>
      <c r="F34" t="s">
        <v>31</v>
      </c>
      <c r="G34" s="20">
        <v>1</v>
      </c>
      <c r="H34" t="s">
        <v>32</v>
      </c>
      <c r="I34" s="39">
        <f t="shared" si="3"/>
        <v>3100</v>
      </c>
      <c r="J34" s="29"/>
    </row>
    <row r="35" spans="2:10" x14ac:dyDescent="0.3">
      <c r="B35" s="16"/>
      <c r="C35" s="45" t="s">
        <v>50</v>
      </c>
      <c r="D35" s="68" t="s">
        <v>51</v>
      </c>
      <c r="E35" s="47">
        <v>0</v>
      </c>
      <c r="F35" s="40" t="s">
        <v>31</v>
      </c>
      <c r="G35" s="25">
        <v>0</v>
      </c>
      <c r="H35" s="40" t="s">
        <v>32</v>
      </c>
      <c r="I35" s="41">
        <f t="shared" si="3"/>
        <v>0</v>
      </c>
      <c r="J35" s="29"/>
    </row>
    <row r="36" spans="2:10" x14ac:dyDescent="0.3">
      <c r="B36" s="16"/>
      <c r="C36"/>
      <c r="D36" s="66"/>
      <c r="E36" s="44"/>
      <c r="F36"/>
      <c r="G36" s="23"/>
      <c r="H36"/>
      <c r="I36" s="59"/>
      <c r="J36" s="29"/>
    </row>
    <row r="37" spans="2:10" x14ac:dyDescent="0.3">
      <c r="B37" s="16"/>
      <c r="C37" s="61"/>
      <c r="D37" s="70" t="s">
        <v>118</v>
      </c>
      <c r="E37" s="14"/>
      <c r="F37" s="14"/>
      <c r="G37" s="14"/>
      <c r="H37" s="14"/>
      <c r="I37" s="60"/>
      <c r="J37" s="29"/>
    </row>
    <row r="38" spans="2:10" x14ac:dyDescent="0.3">
      <c r="B38" s="16"/>
      <c r="C38" s="42" t="s">
        <v>27</v>
      </c>
      <c r="D38" s="67" t="s">
        <v>28</v>
      </c>
      <c r="E38"/>
      <c r="F38"/>
      <c r="G38"/>
      <c r="H38"/>
      <c r="I38" s="39"/>
      <c r="J38" s="29"/>
    </row>
    <row r="39" spans="2:10" x14ac:dyDescent="0.3">
      <c r="B39" s="16"/>
      <c r="C39" s="42" t="s">
        <v>29</v>
      </c>
      <c r="D39" s="66" t="s">
        <v>30</v>
      </c>
      <c r="E39" s="44">
        <v>62400</v>
      </c>
      <c r="F39" t="s">
        <v>31</v>
      </c>
      <c r="G39" s="4">
        <v>1</v>
      </c>
      <c r="H39" t="s">
        <v>32</v>
      </c>
      <c r="I39" s="39">
        <f t="shared" ref="I39:I40" si="4">E39*G39</f>
        <v>62400</v>
      </c>
      <c r="J39" s="29"/>
    </row>
    <row r="40" spans="2:10" x14ac:dyDescent="0.3">
      <c r="B40" s="16"/>
      <c r="C40" s="42" t="s">
        <v>33</v>
      </c>
      <c r="D40" s="66" t="s">
        <v>34</v>
      </c>
      <c r="E40" s="44">
        <v>62400</v>
      </c>
      <c r="F40" t="s">
        <v>31</v>
      </c>
      <c r="G40" s="4">
        <v>1</v>
      </c>
      <c r="H40" t="s">
        <v>32</v>
      </c>
      <c r="I40" s="39">
        <f t="shared" si="4"/>
        <v>62400</v>
      </c>
      <c r="J40" s="29"/>
    </row>
    <row r="41" spans="2:10" x14ac:dyDescent="0.3">
      <c r="B41" s="16"/>
      <c r="C41" s="42" t="s">
        <v>35</v>
      </c>
      <c r="D41" s="66" t="s">
        <v>36</v>
      </c>
      <c r="E41" s="44"/>
      <c r="F41"/>
      <c r="G41"/>
      <c r="H41"/>
      <c r="I41" s="39"/>
      <c r="J41" s="29"/>
    </row>
    <row r="42" spans="2:10" x14ac:dyDescent="0.3">
      <c r="B42" s="16"/>
      <c r="C42" s="42" t="s">
        <v>37</v>
      </c>
      <c r="D42" s="69" t="s">
        <v>38</v>
      </c>
      <c r="E42" s="44">
        <f>ROUNDUP(0.3*E40,-2)</f>
        <v>18800</v>
      </c>
      <c r="F42" t="s">
        <v>31</v>
      </c>
      <c r="G42" s="4">
        <v>1</v>
      </c>
      <c r="H42" t="s">
        <v>32</v>
      </c>
      <c r="I42" s="39">
        <f t="shared" ref="I42:I44" si="5">E42*G42</f>
        <v>18800</v>
      </c>
      <c r="J42" s="29"/>
    </row>
    <row r="43" spans="2:10" x14ac:dyDescent="0.3">
      <c r="B43" s="16"/>
      <c r="C43" s="42" t="s">
        <v>39</v>
      </c>
      <c r="D43" s="69" t="s">
        <v>40</v>
      </c>
      <c r="E43" s="44">
        <f>ROUNDUP(0.7*E40,-2)</f>
        <v>43700</v>
      </c>
      <c r="F43" t="s">
        <v>31</v>
      </c>
      <c r="G43" s="4">
        <v>1</v>
      </c>
      <c r="H43" t="s">
        <v>32</v>
      </c>
      <c r="I43" s="39">
        <f t="shared" si="5"/>
        <v>43700</v>
      </c>
      <c r="J43" s="29"/>
    </row>
    <row r="44" spans="2:10" x14ac:dyDescent="0.3">
      <c r="B44" s="16"/>
      <c r="C44" s="42" t="s">
        <v>41</v>
      </c>
      <c r="D44" s="66" t="s">
        <v>42</v>
      </c>
      <c r="E44" s="44">
        <v>0</v>
      </c>
      <c r="F44" t="s">
        <v>31</v>
      </c>
      <c r="G44" s="23">
        <v>0</v>
      </c>
      <c r="H44" t="s">
        <v>32</v>
      </c>
      <c r="I44" s="39">
        <f t="shared" si="5"/>
        <v>0</v>
      </c>
      <c r="J44" s="29"/>
    </row>
    <row r="45" spans="2:10" x14ac:dyDescent="0.3">
      <c r="B45" s="16"/>
      <c r="C45" s="42" t="s">
        <v>43</v>
      </c>
      <c r="D45" s="67" t="s">
        <v>44</v>
      </c>
      <c r="E45"/>
      <c r="F45"/>
      <c r="G45"/>
      <c r="H45"/>
      <c r="I45" s="39"/>
      <c r="J45" s="29"/>
    </row>
    <row r="46" spans="2:10" x14ac:dyDescent="0.3">
      <c r="B46" s="16"/>
      <c r="C46" s="42" t="s">
        <v>45</v>
      </c>
      <c r="D46" s="66" t="s">
        <v>46</v>
      </c>
      <c r="E46" s="44">
        <v>6400</v>
      </c>
      <c r="F46" t="s">
        <v>31</v>
      </c>
      <c r="G46" s="20">
        <v>1</v>
      </c>
      <c r="H46" t="s">
        <v>32</v>
      </c>
      <c r="I46" s="39">
        <f t="shared" ref="I46:I49" si="6">E46*G46</f>
        <v>6400</v>
      </c>
      <c r="J46" s="29"/>
    </row>
    <row r="47" spans="2:10" x14ac:dyDescent="0.3">
      <c r="B47" s="16"/>
      <c r="C47" s="42" t="s">
        <v>47</v>
      </c>
      <c r="D47" s="66" t="s">
        <v>34</v>
      </c>
      <c r="E47" s="44">
        <v>6400</v>
      </c>
      <c r="F47" t="s">
        <v>31</v>
      </c>
      <c r="G47" s="20">
        <v>1</v>
      </c>
      <c r="H47" t="s">
        <v>32</v>
      </c>
      <c r="I47" s="39">
        <f t="shared" si="6"/>
        <v>6400</v>
      </c>
      <c r="J47" s="29"/>
    </row>
    <row r="48" spans="2:10" x14ac:dyDescent="0.3">
      <c r="B48" s="16"/>
      <c r="C48" s="42" t="s">
        <v>48</v>
      </c>
      <c r="D48" s="66" t="s">
        <v>49</v>
      </c>
      <c r="E48" s="44">
        <v>6400</v>
      </c>
      <c r="F48" t="s">
        <v>31</v>
      </c>
      <c r="G48" s="20">
        <v>1</v>
      </c>
      <c r="H48" t="s">
        <v>32</v>
      </c>
      <c r="I48" s="39">
        <f t="shared" si="6"/>
        <v>6400</v>
      </c>
      <c r="J48" s="29"/>
    </row>
    <row r="49" spans="1:10" x14ac:dyDescent="0.3">
      <c r="B49" s="16"/>
      <c r="C49" s="45" t="s">
        <v>50</v>
      </c>
      <c r="D49" s="68" t="s">
        <v>51</v>
      </c>
      <c r="E49" s="47">
        <v>300</v>
      </c>
      <c r="F49" s="40" t="s">
        <v>31</v>
      </c>
      <c r="G49" s="6">
        <v>1</v>
      </c>
      <c r="H49" s="40" t="s">
        <v>32</v>
      </c>
      <c r="I49" s="41">
        <f t="shared" si="6"/>
        <v>300</v>
      </c>
      <c r="J49" s="29"/>
    </row>
    <row r="50" spans="1:10" x14ac:dyDescent="0.3">
      <c r="B50" s="16"/>
      <c r="C50"/>
      <c r="D50" s="66"/>
      <c r="E50" s="44"/>
      <c r="F50"/>
      <c r="G50" s="23"/>
      <c r="H50"/>
      <c r="I50" s="59"/>
      <c r="J50" s="29"/>
    </row>
    <row r="51" spans="1:10" x14ac:dyDescent="0.3">
      <c r="B51" s="16"/>
      <c r="C51" s="61"/>
      <c r="D51" s="70" t="s">
        <v>119</v>
      </c>
      <c r="E51" s="14"/>
      <c r="F51" s="14"/>
      <c r="G51" s="14"/>
      <c r="H51" s="14"/>
      <c r="I51" s="60"/>
      <c r="J51" s="29"/>
    </row>
    <row r="52" spans="1:10" x14ac:dyDescent="0.3">
      <c r="B52" s="16"/>
      <c r="C52" s="42" t="s">
        <v>27</v>
      </c>
      <c r="D52" s="67" t="s">
        <v>28</v>
      </c>
      <c r="E52"/>
      <c r="F52"/>
      <c r="G52"/>
      <c r="H52"/>
      <c r="I52" s="39"/>
      <c r="J52" s="29"/>
    </row>
    <row r="53" spans="1:10" x14ac:dyDescent="0.3">
      <c r="B53" s="72"/>
      <c r="C53" s="42" t="s">
        <v>29</v>
      </c>
      <c r="D53" s="66" t="s">
        <v>30</v>
      </c>
      <c r="E53" s="44">
        <v>0</v>
      </c>
      <c r="F53" t="s">
        <v>31</v>
      </c>
      <c r="G53" s="23">
        <v>0</v>
      </c>
      <c r="H53" t="s">
        <v>32</v>
      </c>
      <c r="I53" s="39">
        <f t="shared" ref="I53:I54" si="7">E53*G53</f>
        <v>0</v>
      </c>
      <c r="J53" s="71"/>
    </row>
    <row r="54" spans="1:10" x14ac:dyDescent="0.3">
      <c r="A54" s="3"/>
      <c r="B54"/>
      <c r="C54" s="42" t="s">
        <v>33</v>
      </c>
      <c r="D54" s="66" t="s">
        <v>34</v>
      </c>
      <c r="E54" s="44">
        <v>0</v>
      </c>
      <c r="F54" t="s">
        <v>31</v>
      </c>
      <c r="G54" s="23">
        <v>0</v>
      </c>
      <c r="H54" t="s">
        <v>32</v>
      </c>
      <c r="I54" s="39">
        <f t="shared" si="7"/>
        <v>0</v>
      </c>
      <c r="J54" s="29"/>
    </row>
    <row r="55" spans="1:10" x14ac:dyDescent="0.3">
      <c r="A55" s="3"/>
      <c r="B55"/>
      <c r="C55" s="42" t="s">
        <v>35</v>
      </c>
      <c r="D55" s="66" t="s">
        <v>36</v>
      </c>
      <c r="E55" s="44"/>
      <c r="F55"/>
      <c r="G55"/>
      <c r="H55"/>
      <c r="I55" s="39"/>
      <c r="J55" s="29"/>
    </row>
    <row r="56" spans="1:10" x14ac:dyDescent="0.3">
      <c r="A56" s="3"/>
      <c r="B56"/>
      <c r="C56" s="42" t="s">
        <v>37</v>
      </c>
      <c r="D56" s="69" t="s">
        <v>38</v>
      </c>
      <c r="E56" s="44">
        <v>0</v>
      </c>
      <c r="F56" t="s">
        <v>31</v>
      </c>
      <c r="G56" s="23">
        <v>0</v>
      </c>
      <c r="H56" t="s">
        <v>32</v>
      </c>
      <c r="I56" s="39">
        <f t="shared" ref="I56:I58" si="8">E56*G56</f>
        <v>0</v>
      </c>
      <c r="J56" s="29"/>
    </row>
    <row r="57" spans="1:10" x14ac:dyDescent="0.3">
      <c r="A57" s="3"/>
      <c r="B57"/>
      <c r="C57" s="42" t="s">
        <v>39</v>
      </c>
      <c r="D57" s="69" t="s">
        <v>40</v>
      </c>
      <c r="E57" s="44">
        <v>0</v>
      </c>
      <c r="F57" t="s">
        <v>31</v>
      </c>
      <c r="G57" s="23">
        <v>0</v>
      </c>
      <c r="H57" t="s">
        <v>32</v>
      </c>
      <c r="I57" s="39">
        <f t="shared" si="8"/>
        <v>0</v>
      </c>
      <c r="J57" s="29"/>
    </row>
    <row r="58" spans="1:10" x14ac:dyDescent="0.3">
      <c r="A58" s="3"/>
      <c r="B58"/>
      <c r="C58" s="42" t="s">
        <v>41</v>
      </c>
      <c r="D58" s="66" t="s">
        <v>42</v>
      </c>
      <c r="E58" s="44">
        <v>8800</v>
      </c>
      <c r="F58" t="s">
        <v>31</v>
      </c>
      <c r="G58" s="4">
        <v>1</v>
      </c>
      <c r="H58" t="s">
        <v>32</v>
      </c>
      <c r="I58" s="39">
        <f t="shared" si="8"/>
        <v>8800</v>
      </c>
      <c r="J58" s="29"/>
    </row>
    <row r="59" spans="1:10" x14ac:dyDescent="0.3">
      <c r="A59" s="3"/>
      <c r="B59"/>
      <c r="C59" s="42" t="s">
        <v>43</v>
      </c>
      <c r="D59" s="67" t="s">
        <v>44</v>
      </c>
      <c r="E59"/>
      <c r="F59"/>
      <c r="G59"/>
      <c r="H59"/>
      <c r="I59" s="39"/>
      <c r="J59" s="29"/>
    </row>
    <row r="60" spans="1:10" x14ac:dyDescent="0.3">
      <c r="A60" s="3"/>
      <c r="B60"/>
      <c r="C60" s="42" t="s">
        <v>45</v>
      </c>
      <c r="D60" s="66" t="s">
        <v>46</v>
      </c>
      <c r="E60" s="44">
        <v>0</v>
      </c>
      <c r="F60" t="s">
        <v>31</v>
      </c>
      <c r="G60" s="24">
        <v>0</v>
      </c>
      <c r="H60" t="s">
        <v>32</v>
      </c>
      <c r="I60" s="39">
        <f>E60*G60</f>
        <v>0</v>
      </c>
      <c r="J60" s="29"/>
    </row>
    <row r="61" spans="1:10" x14ac:dyDescent="0.3">
      <c r="A61" s="3"/>
      <c r="B61"/>
      <c r="C61" s="42" t="s">
        <v>47</v>
      </c>
      <c r="D61" s="66" t="s">
        <v>34</v>
      </c>
      <c r="E61" s="44">
        <v>0</v>
      </c>
      <c r="F61" t="s">
        <v>31</v>
      </c>
      <c r="G61" s="24">
        <v>0</v>
      </c>
      <c r="H61" t="s">
        <v>32</v>
      </c>
      <c r="I61" s="39">
        <f>E61*G61</f>
        <v>0</v>
      </c>
      <c r="J61" s="29"/>
    </row>
    <row r="62" spans="1:10" x14ac:dyDescent="0.3">
      <c r="A62" s="3"/>
      <c r="B62"/>
      <c r="C62" s="42" t="s">
        <v>48</v>
      </c>
      <c r="D62" s="66" t="s">
        <v>49</v>
      </c>
      <c r="E62" s="44">
        <v>0</v>
      </c>
      <c r="F62" t="s">
        <v>31</v>
      </c>
      <c r="G62" s="24">
        <v>0</v>
      </c>
      <c r="H62" t="s">
        <v>32</v>
      </c>
      <c r="I62" s="39">
        <f>E62*G62</f>
        <v>0</v>
      </c>
      <c r="J62" s="29"/>
    </row>
    <row r="63" spans="1:10" x14ac:dyDescent="0.3">
      <c r="A63" s="3"/>
      <c r="B63"/>
      <c r="C63" s="45" t="s">
        <v>50</v>
      </c>
      <c r="D63" s="68" t="s">
        <v>51</v>
      </c>
      <c r="E63" s="47">
        <v>0</v>
      </c>
      <c r="F63" s="40" t="s">
        <v>31</v>
      </c>
      <c r="G63" s="25">
        <v>0</v>
      </c>
      <c r="H63" s="40" t="s">
        <v>32</v>
      </c>
      <c r="I63" s="41">
        <f>E63*G63</f>
        <v>0</v>
      </c>
      <c r="J63" s="29"/>
    </row>
    <row r="64" spans="1:10" x14ac:dyDescent="0.3">
      <c r="A64" s="3"/>
      <c r="B64"/>
      <c r="C64"/>
      <c r="D64" s="66"/>
      <c r="E64" s="44"/>
      <c r="F64"/>
      <c r="G64" s="23"/>
      <c r="H64"/>
      <c r="I64" s="59"/>
      <c r="J64" s="29"/>
    </row>
    <row r="65" spans="1:11" x14ac:dyDescent="0.3">
      <c r="A65" s="3"/>
      <c r="B65"/>
      <c r="C65" s="61"/>
      <c r="D65" s="70" t="s">
        <v>120</v>
      </c>
      <c r="E65" s="14"/>
      <c r="F65" s="14"/>
      <c r="G65" s="14"/>
      <c r="H65" s="14"/>
      <c r="I65" s="60"/>
      <c r="J65" s="29"/>
    </row>
    <row r="66" spans="1:11" x14ac:dyDescent="0.3">
      <c r="A66" s="3"/>
      <c r="B66"/>
      <c r="C66" s="42" t="s">
        <v>27</v>
      </c>
      <c r="D66" s="67" t="s">
        <v>28</v>
      </c>
      <c r="E66"/>
      <c r="F66"/>
      <c r="G66"/>
      <c r="H66"/>
      <c r="I66" s="39"/>
      <c r="J66" s="29"/>
    </row>
    <row r="67" spans="1:11" x14ac:dyDescent="0.3">
      <c r="A67" s="3"/>
      <c r="B67"/>
      <c r="C67" s="42" t="s">
        <v>29</v>
      </c>
      <c r="D67" s="66" t="s">
        <v>30</v>
      </c>
      <c r="E67" s="44">
        <v>0</v>
      </c>
      <c r="F67" t="s">
        <v>31</v>
      </c>
      <c r="G67" s="23">
        <v>0</v>
      </c>
      <c r="H67" t="s">
        <v>32</v>
      </c>
      <c r="I67" s="39">
        <f t="shared" ref="I67:I68" si="9">E67*G67</f>
        <v>0</v>
      </c>
      <c r="J67" s="29"/>
    </row>
    <row r="68" spans="1:11" x14ac:dyDescent="0.3">
      <c r="A68" s="3"/>
      <c r="B68"/>
      <c r="C68" s="42" t="s">
        <v>33</v>
      </c>
      <c r="D68" s="66" t="s">
        <v>34</v>
      </c>
      <c r="E68" s="44">
        <v>0</v>
      </c>
      <c r="F68" t="s">
        <v>31</v>
      </c>
      <c r="G68" s="23">
        <v>0</v>
      </c>
      <c r="H68" t="s">
        <v>32</v>
      </c>
      <c r="I68" s="39">
        <f t="shared" si="9"/>
        <v>0</v>
      </c>
      <c r="J68" s="29"/>
    </row>
    <row r="69" spans="1:11" x14ac:dyDescent="0.3">
      <c r="A69" s="3"/>
      <c r="B69"/>
      <c r="C69" s="42" t="s">
        <v>35</v>
      </c>
      <c r="D69" s="66" t="s">
        <v>36</v>
      </c>
      <c r="E69" s="44"/>
      <c r="F69"/>
      <c r="G69"/>
      <c r="H69"/>
      <c r="I69" s="39"/>
      <c r="J69" s="29"/>
    </row>
    <row r="70" spans="1:11" x14ac:dyDescent="0.3">
      <c r="A70" s="3"/>
      <c r="B70"/>
      <c r="C70" s="42" t="s">
        <v>37</v>
      </c>
      <c r="D70" s="69" t="s">
        <v>38</v>
      </c>
      <c r="E70" s="44">
        <v>0</v>
      </c>
      <c r="F70" t="s">
        <v>31</v>
      </c>
      <c r="G70" s="23">
        <v>0</v>
      </c>
      <c r="H70" t="s">
        <v>32</v>
      </c>
      <c r="I70" s="39">
        <f t="shared" ref="I70:I72" si="10">E70*G70</f>
        <v>0</v>
      </c>
      <c r="J70" s="29"/>
    </row>
    <row r="71" spans="1:11" x14ac:dyDescent="0.3">
      <c r="A71" s="3"/>
      <c r="B71"/>
      <c r="C71" s="42" t="s">
        <v>39</v>
      </c>
      <c r="D71" s="69" t="s">
        <v>40</v>
      </c>
      <c r="E71" s="44">
        <v>0</v>
      </c>
      <c r="F71" t="s">
        <v>31</v>
      </c>
      <c r="G71" s="23">
        <v>0</v>
      </c>
      <c r="H71" t="s">
        <v>32</v>
      </c>
      <c r="I71" s="39">
        <f t="shared" si="10"/>
        <v>0</v>
      </c>
      <c r="J71" s="29"/>
    </row>
    <row r="72" spans="1:11" x14ac:dyDescent="0.3">
      <c r="A72" s="3"/>
      <c r="B72"/>
      <c r="C72" s="42" t="s">
        <v>41</v>
      </c>
      <c r="D72" s="66" t="s">
        <v>42</v>
      </c>
      <c r="E72" s="44">
        <v>10200</v>
      </c>
      <c r="F72" t="s">
        <v>31</v>
      </c>
      <c r="G72" s="4">
        <v>1</v>
      </c>
      <c r="H72" t="s">
        <v>32</v>
      </c>
      <c r="I72" s="39">
        <f t="shared" si="10"/>
        <v>10200</v>
      </c>
      <c r="J72" s="29"/>
      <c r="K72" s="2"/>
    </row>
    <row r="73" spans="1:11" x14ac:dyDescent="0.3">
      <c r="A73" s="3"/>
      <c r="B73"/>
      <c r="C73" s="42" t="s">
        <v>43</v>
      </c>
      <c r="D73" s="67" t="s">
        <v>44</v>
      </c>
      <c r="E73"/>
      <c r="F73"/>
      <c r="G73"/>
      <c r="H73"/>
      <c r="I73" s="39"/>
      <c r="J73" s="29"/>
    </row>
    <row r="74" spans="1:11" x14ac:dyDescent="0.3">
      <c r="A74" s="3"/>
      <c r="B74"/>
      <c r="C74" s="42" t="s">
        <v>45</v>
      </c>
      <c r="D74" s="66" t="s">
        <v>46</v>
      </c>
      <c r="E74" s="44">
        <v>0</v>
      </c>
      <c r="F74" t="s">
        <v>31</v>
      </c>
      <c r="G74" s="24">
        <v>0</v>
      </c>
      <c r="H74" t="s">
        <v>32</v>
      </c>
      <c r="I74" s="39">
        <f>E74*G74</f>
        <v>0</v>
      </c>
      <c r="J74" s="29"/>
    </row>
    <row r="75" spans="1:11" x14ac:dyDescent="0.3">
      <c r="A75" s="3"/>
      <c r="B75"/>
      <c r="C75" s="42" t="s">
        <v>47</v>
      </c>
      <c r="D75" s="66" t="s">
        <v>34</v>
      </c>
      <c r="E75" s="44">
        <v>0</v>
      </c>
      <c r="F75" t="s">
        <v>31</v>
      </c>
      <c r="G75" s="24">
        <v>0</v>
      </c>
      <c r="H75" t="s">
        <v>32</v>
      </c>
      <c r="I75" s="39">
        <f>E75*G75</f>
        <v>0</v>
      </c>
      <c r="J75" s="29"/>
    </row>
    <row r="76" spans="1:11" x14ac:dyDescent="0.3">
      <c r="A76" s="3"/>
      <c r="B76"/>
      <c r="C76" s="42" t="s">
        <v>48</v>
      </c>
      <c r="D76" s="66" t="s">
        <v>49</v>
      </c>
      <c r="E76" s="44">
        <v>0</v>
      </c>
      <c r="F76" t="s">
        <v>31</v>
      </c>
      <c r="G76" s="24">
        <v>0</v>
      </c>
      <c r="H76" t="s">
        <v>32</v>
      </c>
      <c r="I76" s="39">
        <f>E76*G76</f>
        <v>0</v>
      </c>
      <c r="J76" s="29"/>
    </row>
    <row r="77" spans="1:11" x14ac:dyDescent="0.3">
      <c r="A77" s="3"/>
      <c r="B77"/>
      <c r="C77" s="45" t="s">
        <v>50</v>
      </c>
      <c r="D77" s="68" t="s">
        <v>51</v>
      </c>
      <c r="E77" s="47">
        <v>0</v>
      </c>
      <c r="F77" s="40" t="s">
        <v>31</v>
      </c>
      <c r="G77" s="25">
        <v>0</v>
      </c>
      <c r="H77" s="40" t="s">
        <v>32</v>
      </c>
      <c r="I77" s="41">
        <f>E77*G77</f>
        <v>0</v>
      </c>
      <c r="J77" s="29"/>
    </row>
    <row r="78" spans="1:11" x14ac:dyDescent="0.3">
      <c r="A78" s="3"/>
      <c r="B78"/>
      <c r="C78"/>
      <c r="D78" s="66"/>
      <c r="E78" s="44"/>
      <c r="F78"/>
      <c r="G78" s="23"/>
      <c r="H78"/>
      <c r="I78" s="59"/>
      <c r="J78" s="29"/>
    </row>
    <row r="79" spans="1:11" x14ac:dyDescent="0.3">
      <c r="A79" s="3"/>
      <c r="B79"/>
      <c r="C79" s="61"/>
      <c r="D79" s="70" t="s">
        <v>121</v>
      </c>
      <c r="E79" s="14"/>
      <c r="F79" s="14"/>
      <c r="G79" s="14"/>
      <c r="H79" s="14"/>
      <c r="I79" s="60"/>
      <c r="J79" s="29"/>
    </row>
    <row r="80" spans="1:11" x14ac:dyDescent="0.3">
      <c r="A80" s="3"/>
      <c r="B80"/>
      <c r="C80" s="42" t="s">
        <v>27</v>
      </c>
      <c r="D80" s="67" t="s">
        <v>28</v>
      </c>
      <c r="E80"/>
      <c r="F80"/>
      <c r="G80"/>
      <c r="H80"/>
      <c r="I80" s="39"/>
      <c r="J80" s="29"/>
    </row>
    <row r="81" spans="1:10" x14ac:dyDescent="0.3">
      <c r="A81" s="3"/>
      <c r="B81"/>
      <c r="C81" s="42" t="s">
        <v>29</v>
      </c>
      <c r="D81" s="66" t="s">
        <v>30</v>
      </c>
      <c r="E81" s="44">
        <v>1700</v>
      </c>
      <c r="F81" t="s">
        <v>31</v>
      </c>
      <c r="G81" s="4">
        <v>1</v>
      </c>
      <c r="H81" t="s">
        <v>32</v>
      </c>
      <c r="I81" s="39">
        <f t="shared" ref="I81:I82" si="11">E81*G81</f>
        <v>1700</v>
      </c>
      <c r="J81" s="29"/>
    </row>
    <row r="82" spans="1:10" x14ac:dyDescent="0.3">
      <c r="A82" s="3"/>
      <c r="B82"/>
      <c r="C82" s="42" t="s">
        <v>33</v>
      </c>
      <c r="D82" s="66" t="s">
        <v>34</v>
      </c>
      <c r="E82" s="44">
        <v>1700</v>
      </c>
      <c r="F82" t="s">
        <v>31</v>
      </c>
      <c r="G82" s="4">
        <v>1</v>
      </c>
      <c r="H82" t="s">
        <v>32</v>
      </c>
      <c r="I82" s="39">
        <f t="shared" si="11"/>
        <v>1700</v>
      </c>
      <c r="J82" s="29"/>
    </row>
    <row r="83" spans="1:10" x14ac:dyDescent="0.3">
      <c r="A83" s="3"/>
      <c r="B83"/>
      <c r="C83" s="42" t="s">
        <v>35</v>
      </c>
      <c r="D83" s="66" t="s">
        <v>36</v>
      </c>
      <c r="E83" s="44"/>
      <c r="F83"/>
      <c r="G83"/>
      <c r="H83"/>
      <c r="I83" s="39"/>
      <c r="J83" s="29"/>
    </row>
    <row r="84" spans="1:10" x14ac:dyDescent="0.3">
      <c r="A84" s="3"/>
      <c r="B84"/>
      <c r="C84" s="42" t="s">
        <v>37</v>
      </c>
      <c r="D84" s="69" t="s">
        <v>38</v>
      </c>
      <c r="E84" s="44">
        <f>ROUNDUP(0.3*E82,-2)</f>
        <v>600</v>
      </c>
      <c r="F84" t="s">
        <v>31</v>
      </c>
      <c r="G84" s="4">
        <v>1</v>
      </c>
      <c r="H84" t="s">
        <v>32</v>
      </c>
      <c r="I84" s="39">
        <f t="shared" ref="I84:I86" si="12">E84*G84</f>
        <v>600</v>
      </c>
      <c r="J84" s="29"/>
    </row>
    <row r="85" spans="1:10" x14ac:dyDescent="0.3">
      <c r="A85" s="3"/>
      <c r="B85"/>
      <c r="C85" s="42" t="s">
        <v>39</v>
      </c>
      <c r="D85" s="69" t="s">
        <v>40</v>
      </c>
      <c r="E85" s="44">
        <f>ROUNDUP(0.7*E82,-2)</f>
        <v>1200</v>
      </c>
      <c r="F85" t="s">
        <v>31</v>
      </c>
      <c r="G85" s="4">
        <v>1</v>
      </c>
      <c r="H85" t="s">
        <v>32</v>
      </c>
      <c r="I85" s="39">
        <f t="shared" si="12"/>
        <v>1200</v>
      </c>
      <c r="J85" s="29"/>
    </row>
    <row r="86" spans="1:10" x14ac:dyDescent="0.3">
      <c r="A86" s="3"/>
      <c r="B86"/>
      <c r="C86" s="42" t="s">
        <v>41</v>
      </c>
      <c r="D86" s="66" t="s">
        <v>42</v>
      </c>
      <c r="E86" s="44">
        <v>0</v>
      </c>
      <c r="F86" t="s">
        <v>31</v>
      </c>
      <c r="G86" s="23">
        <v>0</v>
      </c>
      <c r="H86" t="s">
        <v>32</v>
      </c>
      <c r="I86" s="39">
        <f t="shared" si="12"/>
        <v>0</v>
      </c>
      <c r="J86" s="29"/>
    </row>
    <row r="87" spans="1:10" x14ac:dyDescent="0.3">
      <c r="A87" s="3"/>
      <c r="B87"/>
      <c r="C87" s="42" t="s">
        <v>43</v>
      </c>
      <c r="D87" s="67" t="s">
        <v>44</v>
      </c>
      <c r="E87"/>
      <c r="F87"/>
      <c r="G87"/>
      <c r="H87"/>
      <c r="I87" s="39"/>
      <c r="J87" s="29"/>
    </row>
    <row r="88" spans="1:10" x14ac:dyDescent="0.3">
      <c r="A88" s="3"/>
      <c r="B88"/>
      <c r="C88" s="42" t="s">
        <v>45</v>
      </c>
      <c r="D88" s="66" t="s">
        <v>46</v>
      </c>
      <c r="E88" s="44">
        <v>1100</v>
      </c>
      <c r="F88" t="s">
        <v>31</v>
      </c>
      <c r="G88" s="20">
        <v>1</v>
      </c>
      <c r="H88" t="s">
        <v>32</v>
      </c>
      <c r="I88" s="39">
        <f>E88*G88</f>
        <v>1100</v>
      </c>
      <c r="J88" s="29"/>
    </row>
    <row r="89" spans="1:10" x14ac:dyDescent="0.3">
      <c r="A89" s="3"/>
      <c r="B89"/>
      <c r="C89" s="42" t="s">
        <v>47</v>
      </c>
      <c r="D89" s="66" t="s">
        <v>34</v>
      </c>
      <c r="E89" s="44">
        <v>1100</v>
      </c>
      <c r="F89" t="s">
        <v>31</v>
      </c>
      <c r="G89" s="20">
        <v>1</v>
      </c>
      <c r="H89" t="s">
        <v>32</v>
      </c>
      <c r="I89" s="39">
        <f>E89*G89</f>
        <v>1100</v>
      </c>
      <c r="J89" s="29"/>
    </row>
    <row r="90" spans="1:10" x14ac:dyDescent="0.3">
      <c r="A90" s="3"/>
      <c r="B90"/>
      <c r="C90" s="42" t="s">
        <v>48</v>
      </c>
      <c r="D90" s="66" t="s">
        <v>49</v>
      </c>
      <c r="E90" s="44">
        <v>1100</v>
      </c>
      <c r="F90" t="s">
        <v>31</v>
      </c>
      <c r="G90" s="20">
        <v>1</v>
      </c>
      <c r="H90" t="s">
        <v>32</v>
      </c>
      <c r="I90" s="39">
        <f>E90*G90</f>
        <v>1100</v>
      </c>
      <c r="J90" s="29"/>
    </row>
    <row r="91" spans="1:10" x14ac:dyDescent="0.3">
      <c r="A91" s="3"/>
      <c r="B91"/>
      <c r="C91" s="45" t="s">
        <v>50</v>
      </c>
      <c r="D91" s="68" t="s">
        <v>51</v>
      </c>
      <c r="E91" s="47">
        <v>1100</v>
      </c>
      <c r="F91" s="40" t="s">
        <v>31</v>
      </c>
      <c r="G91" s="6">
        <v>1</v>
      </c>
      <c r="H91" s="40" t="s">
        <v>32</v>
      </c>
      <c r="I91" s="41">
        <f>E91*G91</f>
        <v>1100</v>
      </c>
      <c r="J91" s="29"/>
    </row>
    <row r="92" spans="1:10" x14ac:dyDescent="0.3">
      <c r="A92" s="3"/>
      <c r="B92"/>
      <c r="C92"/>
      <c r="D92"/>
      <c r="E92"/>
      <c r="F92"/>
      <c r="G92"/>
      <c r="H92" s="35" t="s">
        <v>58</v>
      </c>
      <c r="I92" s="36">
        <f>SUM(I11:I91)</f>
        <v>453400</v>
      </c>
      <c r="J92" s="29"/>
    </row>
    <row r="93" spans="1:10" x14ac:dyDescent="0.3">
      <c r="A93" s="3"/>
      <c r="B93"/>
      <c r="C93"/>
      <c r="D93"/>
      <c r="E93"/>
      <c r="F93"/>
      <c r="G93"/>
      <c r="H93" s="35"/>
      <c r="I93" s="36"/>
      <c r="J93" s="29"/>
    </row>
    <row r="94" spans="1:10" x14ac:dyDescent="0.3">
      <c r="A94" s="3"/>
      <c r="B94" s="16"/>
      <c r="C94"/>
      <c r="D94" s="65" t="s">
        <v>59</v>
      </c>
      <c r="E94"/>
      <c r="F94"/>
      <c r="G94"/>
      <c r="H94"/>
      <c r="I94" s="40"/>
      <c r="J94" s="29"/>
    </row>
    <row r="95" spans="1:10" x14ac:dyDescent="0.3">
      <c r="A95" s="3"/>
      <c r="B95"/>
      <c r="C95" s="61" t="s">
        <v>60</v>
      </c>
      <c r="D95" s="62" t="s">
        <v>61</v>
      </c>
      <c r="E95" s="63">
        <v>1</v>
      </c>
      <c r="F95" s="14" t="s">
        <v>62</v>
      </c>
      <c r="G95" s="5">
        <v>1</v>
      </c>
      <c r="H95" s="14" t="s">
        <v>63</v>
      </c>
      <c r="I95" s="60">
        <f>E95*G95</f>
        <v>1</v>
      </c>
      <c r="J95" s="29"/>
    </row>
    <row r="96" spans="1:10" x14ac:dyDescent="0.3">
      <c r="A96" s="3"/>
      <c r="B96"/>
      <c r="C96" s="42" t="s">
        <v>64</v>
      </c>
      <c r="D96" s="43" t="s">
        <v>65</v>
      </c>
      <c r="E96" s="64">
        <v>1</v>
      </c>
      <c r="F96" t="s">
        <v>62</v>
      </c>
      <c r="G96" s="4">
        <v>1</v>
      </c>
      <c r="H96" t="s">
        <v>63</v>
      </c>
      <c r="I96" s="39">
        <f t="shared" ref="I96:I98" si="13">E96*G96</f>
        <v>1</v>
      </c>
      <c r="J96" s="29"/>
    </row>
    <row r="97" spans="1:10" x14ac:dyDescent="0.3">
      <c r="A97" s="3"/>
      <c r="B97" s="72"/>
      <c r="C97" s="42" t="s">
        <v>66</v>
      </c>
      <c r="D97" s="43" t="s">
        <v>67</v>
      </c>
      <c r="E97" s="64">
        <v>1</v>
      </c>
      <c r="F97" t="s">
        <v>62</v>
      </c>
      <c r="G97" s="4">
        <v>1</v>
      </c>
      <c r="H97" t="s">
        <v>63</v>
      </c>
      <c r="I97" s="39">
        <f t="shared" si="13"/>
        <v>1</v>
      </c>
      <c r="J97" s="29"/>
    </row>
    <row r="98" spans="1:10" x14ac:dyDescent="0.3">
      <c r="A98" s="3"/>
      <c r="B98"/>
      <c r="C98" s="45" t="s">
        <v>68</v>
      </c>
      <c r="D98" s="46" t="s">
        <v>69</v>
      </c>
      <c r="E98" s="52">
        <v>1</v>
      </c>
      <c r="F98" s="40" t="s">
        <v>62</v>
      </c>
      <c r="G98" s="6">
        <v>1</v>
      </c>
      <c r="H98" s="40" t="s">
        <v>63</v>
      </c>
      <c r="I98" s="41">
        <f t="shared" si="13"/>
        <v>1</v>
      </c>
      <c r="J98" s="29"/>
    </row>
    <row r="99" spans="1:10" x14ac:dyDescent="0.3">
      <c r="A99" s="3"/>
      <c r="B99" s="16"/>
      <c r="C99"/>
      <c r="D99"/>
      <c r="E99"/>
      <c r="F99"/>
      <c r="G99"/>
      <c r="H99" s="35" t="s">
        <v>70</v>
      </c>
      <c r="I99" s="36">
        <f>SUM(I95:I98)</f>
        <v>4</v>
      </c>
      <c r="J99" s="29"/>
    </row>
    <row r="100" spans="1:10" x14ac:dyDescent="0.3">
      <c r="A100" s="3"/>
      <c r="B100" s="16"/>
      <c r="C100"/>
      <c r="D100"/>
      <c r="E100"/>
      <c r="F100"/>
      <c r="G100"/>
      <c r="H100" s="35"/>
      <c r="I100" s="36"/>
      <c r="J100" s="29"/>
    </row>
    <row r="101" spans="1:10" x14ac:dyDescent="0.3">
      <c r="A101" s="3"/>
      <c r="B101"/>
      <c r="C101"/>
      <c r="D101" s="65" t="s">
        <v>71</v>
      </c>
      <c r="E101"/>
      <c r="F101"/>
      <c r="G101"/>
      <c r="H101"/>
      <c r="I101"/>
      <c r="J101" s="29"/>
    </row>
    <row r="102" spans="1:10" x14ac:dyDescent="0.3">
      <c r="A102" s="3"/>
      <c r="B102"/>
      <c r="C102" s="61" t="s">
        <v>72</v>
      </c>
      <c r="D102" s="62" t="s">
        <v>73</v>
      </c>
      <c r="E102" s="63">
        <v>1</v>
      </c>
      <c r="F102" s="14" t="s">
        <v>62</v>
      </c>
      <c r="G102" s="5">
        <v>1</v>
      </c>
      <c r="H102" s="14" t="s">
        <v>63</v>
      </c>
      <c r="I102" s="60">
        <f>E102*G102</f>
        <v>1</v>
      </c>
      <c r="J102" s="29"/>
    </row>
    <row r="103" spans="1:10" x14ac:dyDescent="0.3">
      <c r="A103" s="3"/>
      <c r="B103"/>
      <c r="C103" s="42" t="s">
        <v>74</v>
      </c>
      <c r="D103" s="43" t="s">
        <v>75</v>
      </c>
      <c r="E103" s="64">
        <v>1</v>
      </c>
      <c r="F103" t="s">
        <v>62</v>
      </c>
      <c r="G103" s="4">
        <v>1</v>
      </c>
      <c r="H103" t="s">
        <v>63</v>
      </c>
      <c r="I103" s="39">
        <f>E103*G103</f>
        <v>1</v>
      </c>
      <c r="J103" s="29"/>
    </row>
    <row r="104" spans="1:10" x14ac:dyDescent="0.3">
      <c r="A104" s="3"/>
      <c r="B104"/>
      <c r="C104" s="42" t="s">
        <v>76</v>
      </c>
      <c r="D104" s="43" t="s">
        <v>77</v>
      </c>
      <c r="E104" s="64">
        <v>1</v>
      </c>
      <c r="F104" t="s">
        <v>62</v>
      </c>
      <c r="G104" s="4">
        <v>1</v>
      </c>
      <c r="H104" t="s">
        <v>63</v>
      </c>
      <c r="I104" s="39">
        <f t="shared" ref="I104:I108" si="14">E104*G104</f>
        <v>1</v>
      </c>
      <c r="J104" s="29"/>
    </row>
    <row r="105" spans="1:10" x14ac:dyDescent="0.3">
      <c r="A105" s="3"/>
      <c r="B105"/>
      <c r="C105" s="42" t="s">
        <v>78</v>
      </c>
      <c r="D105" s="43" t="s">
        <v>79</v>
      </c>
      <c r="E105" s="64">
        <v>1</v>
      </c>
      <c r="F105" t="s">
        <v>62</v>
      </c>
      <c r="G105" s="4">
        <v>1</v>
      </c>
      <c r="H105" t="s">
        <v>63</v>
      </c>
      <c r="I105" s="39">
        <f t="shared" si="14"/>
        <v>1</v>
      </c>
      <c r="J105" s="29"/>
    </row>
    <row r="106" spans="1:10" x14ac:dyDescent="0.3">
      <c r="A106" s="3"/>
      <c r="B106"/>
      <c r="C106" s="42" t="s">
        <v>80</v>
      </c>
      <c r="D106" s="43" t="s">
        <v>81</v>
      </c>
      <c r="E106" s="7">
        <v>0.01</v>
      </c>
      <c r="F106" t="s">
        <v>82</v>
      </c>
      <c r="G106" s="59">
        <f>SUM(I99:I105)+I92</f>
        <v>453408</v>
      </c>
      <c r="H106"/>
      <c r="I106" s="39">
        <f>E106*G106</f>
        <v>4534.08</v>
      </c>
      <c r="J106" s="29"/>
    </row>
    <row r="107" spans="1:10" x14ac:dyDescent="0.3">
      <c r="A107" s="3"/>
      <c r="B107" s="72"/>
      <c r="C107" s="42" t="s">
        <v>83</v>
      </c>
      <c r="D107" s="43" t="s">
        <v>84</v>
      </c>
      <c r="E107" s="7">
        <v>0.01</v>
      </c>
      <c r="F107" t="s">
        <v>82</v>
      </c>
      <c r="G107" s="59">
        <f>SUM(I99:I106)+I92</f>
        <v>457942.08</v>
      </c>
      <c r="H107"/>
      <c r="I107" s="39">
        <f t="shared" si="14"/>
        <v>4579.4207999999999</v>
      </c>
      <c r="J107" s="71"/>
    </row>
    <row r="108" spans="1:10" x14ac:dyDescent="0.3">
      <c r="A108" s="3"/>
      <c r="B108"/>
      <c r="C108" s="45" t="s">
        <v>85</v>
      </c>
      <c r="D108" s="46" t="s">
        <v>86</v>
      </c>
      <c r="E108" s="8">
        <v>0.01</v>
      </c>
      <c r="F108" s="40" t="s">
        <v>82</v>
      </c>
      <c r="G108" s="53">
        <f>SUM(I99:I106)+I92</f>
        <v>457942.08</v>
      </c>
      <c r="H108" s="40"/>
      <c r="I108" s="41">
        <f t="shared" si="14"/>
        <v>4579.4207999999999</v>
      </c>
      <c r="J108" s="29"/>
    </row>
    <row r="109" spans="1:10" x14ac:dyDescent="0.3">
      <c r="A109" s="3"/>
      <c r="B109"/>
      <c r="C109"/>
      <c r="D109"/>
      <c r="E109"/>
      <c r="F109"/>
      <c r="G109"/>
      <c r="H109" s="35" t="s">
        <v>87</v>
      </c>
      <c r="I109" s="36">
        <f>SUM(I102:I108)</f>
        <v>13696.9216</v>
      </c>
      <c r="J109" s="29"/>
    </row>
    <row r="110" spans="1:10" x14ac:dyDescent="0.3">
      <c r="A110" s="3"/>
      <c r="B110"/>
      <c r="C110"/>
      <c r="D110"/>
      <c r="E110"/>
      <c r="F110"/>
      <c r="G110"/>
      <c r="H110" s="35"/>
      <c r="I110" s="36"/>
      <c r="J110" s="29"/>
    </row>
    <row r="111" spans="1:10" x14ac:dyDescent="0.3">
      <c r="A111" s="9"/>
      <c r="B111" s="48"/>
      <c r="C111" s="48"/>
      <c r="D111" s="58" t="s">
        <v>88</v>
      </c>
      <c r="E111" s="48"/>
      <c r="F111" s="48"/>
      <c r="G111" s="48"/>
      <c r="H111" s="48"/>
      <c r="I111" s="48"/>
      <c r="J111" s="51"/>
    </row>
    <row r="112" spans="1:10" x14ac:dyDescent="0.3">
      <c r="A112" s="9"/>
      <c r="B112" s="48"/>
      <c r="C112" s="56" t="s">
        <v>89</v>
      </c>
      <c r="D112" s="57" t="s">
        <v>90</v>
      </c>
      <c r="E112" s="54">
        <v>0.25</v>
      </c>
      <c r="F112" s="54" t="s">
        <v>62</v>
      </c>
      <c r="G112" s="11">
        <v>1</v>
      </c>
      <c r="H112" s="54" t="s">
        <v>63</v>
      </c>
      <c r="I112" s="55">
        <f>E112*G112</f>
        <v>0.25</v>
      </c>
      <c r="J112" s="51"/>
    </row>
    <row r="113" spans="1:10" x14ac:dyDescent="0.3">
      <c r="A113" s="9"/>
      <c r="B113" s="48"/>
      <c r="C113" s="56" t="s">
        <v>91</v>
      </c>
      <c r="D113" s="57" t="s">
        <v>92</v>
      </c>
      <c r="E113" s="54">
        <v>0.25</v>
      </c>
      <c r="F113" s="54" t="s">
        <v>62</v>
      </c>
      <c r="G113" s="11">
        <v>1</v>
      </c>
      <c r="H113" s="54" t="s">
        <v>63</v>
      </c>
      <c r="I113" s="55">
        <f t="shared" ref="I113:I115" si="15">E113*G113</f>
        <v>0.25</v>
      </c>
      <c r="J113" s="51"/>
    </row>
    <row r="114" spans="1:10" x14ac:dyDescent="0.3">
      <c r="A114" s="9"/>
      <c r="B114" s="48"/>
      <c r="C114" s="56" t="s">
        <v>93</v>
      </c>
      <c r="D114" s="57" t="s">
        <v>94</v>
      </c>
      <c r="E114" s="54">
        <v>0.25</v>
      </c>
      <c r="F114" s="54" t="s">
        <v>62</v>
      </c>
      <c r="G114" s="11">
        <v>1</v>
      </c>
      <c r="H114" s="54" t="s">
        <v>63</v>
      </c>
      <c r="I114" s="55">
        <f t="shared" si="15"/>
        <v>0.25</v>
      </c>
      <c r="J114" s="51"/>
    </row>
    <row r="115" spans="1:10" x14ac:dyDescent="0.3">
      <c r="A115" s="9"/>
      <c r="B115" s="48"/>
      <c r="C115" s="56" t="s">
        <v>95</v>
      </c>
      <c r="D115" s="57" t="s">
        <v>96</v>
      </c>
      <c r="E115" s="54">
        <v>0.25</v>
      </c>
      <c r="F115" s="54" t="s">
        <v>62</v>
      </c>
      <c r="G115" s="11">
        <v>1</v>
      </c>
      <c r="H115" s="54" t="s">
        <v>63</v>
      </c>
      <c r="I115" s="55">
        <f t="shared" si="15"/>
        <v>0.25</v>
      </c>
      <c r="J115" s="51"/>
    </row>
    <row r="116" spans="1:10" x14ac:dyDescent="0.3">
      <c r="A116" s="9"/>
      <c r="B116" s="48"/>
      <c r="C116" s="48"/>
      <c r="D116" s="48"/>
      <c r="E116" s="48"/>
      <c r="F116" s="48"/>
      <c r="G116" s="48"/>
      <c r="H116" s="49" t="s">
        <v>97</v>
      </c>
      <c r="I116" s="50">
        <f>SUM(I112:I115)</f>
        <v>1</v>
      </c>
      <c r="J116" s="51"/>
    </row>
    <row r="117" spans="1:10" x14ac:dyDescent="0.3">
      <c r="A117" s="9"/>
      <c r="B117" s="48"/>
      <c r="C117" s="48"/>
      <c r="D117" s="48"/>
      <c r="E117" s="48"/>
      <c r="F117" s="48"/>
      <c r="G117" s="48"/>
      <c r="H117" s="49"/>
      <c r="I117" s="50"/>
      <c r="J117" s="51"/>
    </row>
    <row r="118" spans="1:10" x14ac:dyDescent="0.3">
      <c r="A118" s="3"/>
      <c r="B118"/>
      <c r="C118" s="40"/>
      <c r="D118" s="83" t="s">
        <v>98</v>
      </c>
      <c r="E118" s="52"/>
      <c r="F118" s="40"/>
      <c r="G118" s="40"/>
      <c r="H118" s="40"/>
      <c r="I118" s="53"/>
      <c r="J118" s="29"/>
    </row>
    <row r="119" spans="1:10" x14ac:dyDescent="0.3">
      <c r="A119" s="3"/>
      <c r="B119"/>
      <c r="C119" s="42" t="s">
        <v>99</v>
      </c>
      <c r="D119" s="43" t="s">
        <v>100</v>
      </c>
      <c r="E119" s="44">
        <v>47800</v>
      </c>
      <c r="F119" t="s">
        <v>31</v>
      </c>
      <c r="G119" s="4">
        <v>1</v>
      </c>
      <c r="H119" t="s">
        <v>32</v>
      </c>
      <c r="I119" s="39">
        <f>E119*G119</f>
        <v>47800</v>
      </c>
      <c r="J119" s="29"/>
    </row>
    <row r="120" spans="1:10" x14ac:dyDescent="0.3">
      <c r="A120" s="3"/>
      <c r="B120"/>
      <c r="C120" s="45" t="s">
        <v>101</v>
      </c>
      <c r="D120" s="46" t="s">
        <v>102</v>
      </c>
      <c r="E120" s="47">
        <v>5700</v>
      </c>
      <c r="F120" s="40" t="s">
        <v>31</v>
      </c>
      <c r="G120" s="6">
        <v>1</v>
      </c>
      <c r="H120" s="40" t="s">
        <v>32</v>
      </c>
      <c r="I120" s="41">
        <f>E120*G120</f>
        <v>5700</v>
      </c>
      <c r="J120" s="29"/>
    </row>
    <row r="121" spans="1:10" x14ac:dyDescent="0.3">
      <c r="A121" s="3"/>
      <c r="B121"/>
      <c r="C121"/>
      <c r="D121"/>
      <c r="E121"/>
      <c r="F121"/>
      <c r="G121"/>
      <c r="H121" s="35" t="s">
        <v>103</v>
      </c>
      <c r="I121" s="36">
        <f>SUM(I119:I120)</f>
        <v>53500</v>
      </c>
      <c r="J121" s="29"/>
    </row>
    <row r="122" spans="1:10" x14ac:dyDescent="0.3">
      <c r="A122" s="3"/>
      <c r="B122"/>
      <c r="C122"/>
      <c r="D122"/>
      <c r="E122"/>
      <c r="F122"/>
      <c r="G122"/>
      <c r="H122" s="35"/>
      <c r="I122" s="36"/>
      <c r="J122" s="29"/>
    </row>
    <row r="123" spans="1:10" x14ac:dyDescent="0.3">
      <c r="A123" s="3"/>
      <c r="B123"/>
      <c r="C123"/>
      <c r="D123"/>
      <c r="E123"/>
      <c r="F123"/>
      <c r="G123"/>
      <c r="H123" s="37" t="s">
        <v>122</v>
      </c>
      <c r="I123" s="38">
        <f>I92+I109+I99+I116-I121</f>
        <v>413601.9216</v>
      </c>
      <c r="J123" s="29"/>
    </row>
    <row r="124" spans="1:10" ht="13.5" thickBot="1" x14ac:dyDescent="0.35">
      <c r="A124" s="3"/>
      <c r="B124" s="33"/>
      <c r="C124" s="13"/>
      <c r="D124" s="13"/>
      <c r="E124" s="13"/>
      <c r="F124" s="13"/>
      <c r="G124" s="13"/>
      <c r="H124" s="13"/>
      <c r="I124" s="13"/>
      <c r="J124" s="34"/>
    </row>
  </sheetData>
  <sheetProtection algorithmName="SHA-512" hashValue="DYZSoG7F4hIyl5YDG1TQaS1RHglmr2yaP7ZW5albNDIUmYjoYUrn56GLo/bBhMG8ImE/kx2I98g0aL37/qUsvQ==" saltValue="6LxNncoT7xApOrc6z62nlw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6BFE8-47B8-4ED1-BB1F-EC8B754EDA56}">
  <dimension ref="A1:J68"/>
  <sheetViews>
    <sheetView topLeftCell="A44" zoomScale="85" zoomScaleNormal="85" workbookViewId="0">
      <selection activeCell="I67" sqref="I67"/>
    </sheetView>
  </sheetViews>
  <sheetFormatPr defaultColWidth="8.8984375" defaultRowHeight="13" x14ac:dyDescent="0.3"/>
  <cols>
    <col min="2" max="2" width="9.59765625" customWidth="1"/>
    <col min="3" max="3" width="4.8984375" bestFit="1" customWidth="1"/>
    <col min="4" max="4" width="72.09765625" customWidth="1"/>
    <col min="5" max="5" width="13.09765625" bestFit="1" customWidth="1"/>
    <col min="6" max="6" width="8.8984375" bestFit="1" customWidth="1"/>
    <col min="7" max="7" width="14.296875" bestFit="1" customWidth="1"/>
    <col min="8" max="8" width="49.8984375" bestFit="1" customWidth="1"/>
    <col min="9" max="9" width="18.09765625" customWidth="1"/>
  </cols>
  <sheetData>
    <row r="1" spans="2:10" ht="13.5" thickBot="1" x14ac:dyDescent="0.35"/>
    <row r="2" spans="2:10" x14ac:dyDescent="0.3">
      <c r="B2" s="15"/>
      <c r="C2" s="12"/>
      <c r="D2" s="12"/>
      <c r="E2" s="12"/>
      <c r="F2" s="12"/>
      <c r="G2" s="12"/>
      <c r="H2" s="12"/>
      <c r="I2" s="12"/>
      <c r="J2" s="27"/>
    </row>
    <row r="3" spans="2:10" ht="29.5" customHeight="1" x14ac:dyDescent="0.3">
      <c r="B3" s="74"/>
      <c r="C3" s="75"/>
      <c r="D3" s="76" t="s">
        <v>18</v>
      </c>
      <c r="E3" s="76"/>
      <c r="F3" s="76"/>
      <c r="G3" s="76"/>
      <c r="H3" s="76"/>
      <c r="I3" s="77"/>
      <c r="J3" s="78"/>
    </row>
    <row r="4" spans="2:10" x14ac:dyDescent="0.3">
      <c r="B4" s="74"/>
      <c r="C4" s="79"/>
      <c r="D4" s="80" t="s">
        <v>137</v>
      </c>
      <c r="E4" s="80"/>
      <c r="F4" s="80"/>
      <c r="G4" s="80"/>
      <c r="H4" s="80"/>
      <c r="I4" s="81"/>
      <c r="J4" s="78"/>
    </row>
    <row r="5" spans="2:10" x14ac:dyDescent="0.3">
      <c r="B5" s="16"/>
      <c r="J5" s="29"/>
    </row>
    <row r="6" spans="2:10" x14ac:dyDescent="0.3">
      <c r="B6" s="16"/>
      <c r="C6" s="82" t="s">
        <v>20</v>
      </c>
      <c r="D6" s="82" t="s">
        <v>21</v>
      </c>
      <c r="E6" s="82" t="s">
        <v>22</v>
      </c>
      <c r="F6" s="82" t="s">
        <v>23</v>
      </c>
      <c r="G6" s="82" t="s">
        <v>24</v>
      </c>
      <c r="H6" s="82"/>
      <c r="I6" s="82" t="s">
        <v>1</v>
      </c>
      <c r="J6" s="29"/>
    </row>
    <row r="7" spans="2:10" x14ac:dyDescent="0.3">
      <c r="B7" s="16"/>
      <c r="D7" s="65" t="s">
        <v>25</v>
      </c>
      <c r="J7" s="29"/>
    </row>
    <row r="8" spans="2:10" x14ac:dyDescent="0.3">
      <c r="B8" s="16"/>
      <c r="D8" s="66"/>
      <c r="E8" s="44"/>
      <c r="I8" s="59"/>
      <c r="J8" s="29"/>
    </row>
    <row r="9" spans="2:10" x14ac:dyDescent="0.3">
      <c r="B9" s="16"/>
      <c r="C9" s="61"/>
      <c r="D9" s="70" t="s">
        <v>138</v>
      </c>
      <c r="E9" s="14"/>
      <c r="F9" s="14"/>
      <c r="G9" s="14"/>
      <c r="H9" s="14"/>
      <c r="I9" s="60"/>
      <c r="J9" s="29"/>
    </row>
    <row r="10" spans="2:10" x14ac:dyDescent="0.3">
      <c r="B10" s="16"/>
      <c r="C10" s="42" t="s">
        <v>27</v>
      </c>
      <c r="D10" s="67" t="s">
        <v>28</v>
      </c>
      <c r="I10" s="39"/>
      <c r="J10" s="29"/>
    </row>
    <row r="11" spans="2:10" x14ac:dyDescent="0.3">
      <c r="B11" s="16"/>
      <c r="C11" s="42" t="s">
        <v>29</v>
      </c>
      <c r="D11" s="66" t="s">
        <v>30</v>
      </c>
      <c r="E11" s="44">
        <v>52700</v>
      </c>
      <c r="F11" t="s">
        <v>31</v>
      </c>
      <c r="G11" s="4">
        <v>1</v>
      </c>
      <c r="H11" t="s">
        <v>32</v>
      </c>
      <c r="I11" s="39">
        <f t="shared" ref="I11:I21" si="0">E11*G11</f>
        <v>52700</v>
      </c>
      <c r="J11" s="29"/>
    </row>
    <row r="12" spans="2:10" x14ac:dyDescent="0.3">
      <c r="B12" s="16"/>
      <c r="C12" s="42" t="s">
        <v>33</v>
      </c>
      <c r="D12" s="66" t="s">
        <v>34</v>
      </c>
      <c r="E12" s="44">
        <v>52700</v>
      </c>
      <c r="F12" t="s">
        <v>31</v>
      </c>
      <c r="G12" s="4">
        <v>1</v>
      </c>
      <c r="H12" t="s">
        <v>32</v>
      </c>
      <c r="I12" s="39">
        <f t="shared" si="0"/>
        <v>52700</v>
      </c>
      <c r="J12" s="29"/>
    </row>
    <row r="13" spans="2:10" x14ac:dyDescent="0.3">
      <c r="B13" s="16"/>
      <c r="C13" s="42" t="s">
        <v>35</v>
      </c>
      <c r="D13" s="66" t="s">
        <v>36</v>
      </c>
      <c r="E13" s="44"/>
      <c r="I13" s="39"/>
      <c r="J13" s="29"/>
    </row>
    <row r="14" spans="2:10" x14ac:dyDescent="0.3">
      <c r="B14" s="16"/>
      <c r="C14" s="42" t="s">
        <v>37</v>
      </c>
      <c r="D14" s="69" t="s">
        <v>38</v>
      </c>
      <c r="E14" s="44">
        <f>ROUNDUP(0.3*E12,-2)</f>
        <v>15900</v>
      </c>
      <c r="F14" t="s">
        <v>31</v>
      </c>
      <c r="G14" s="4">
        <v>1</v>
      </c>
      <c r="H14" t="s">
        <v>32</v>
      </c>
      <c r="I14" s="39">
        <f t="shared" si="0"/>
        <v>15900</v>
      </c>
      <c r="J14" s="29"/>
    </row>
    <row r="15" spans="2:10" x14ac:dyDescent="0.3">
      <c r="B15" s="72"/>
      <c r="C15" s="42" t="s">
        <v>39</v>
      </c>
      <c r="D15" s="69" t="s">
        <v>40</v>
      </c>
      <c r="E15" s="44">
        <f>ROUNDUP(0.7*E12,-2)</f>
        <v>36900</v>
      </c>
      <c r="F15" t="s">
        <v>31</v>
      </c>
      <c r="G15" s="4">
        <v>1</v>
      </c>
      <c r="H15" t="s">
        <v>32</v>
      </c>
      <c r="I15" s="39">
        <f t="shared" si="0"/>
        <v>36900</v>
      </c>
      <c r="J15" s="29"/>
    </row>
    <row r="16" spans="2:10" x14ac:dyDescent="0.3">
      <c r="B16" s="16"/>
      <c r="C16" s="42" t="s">
        <v>41</v>
      </c>
      <c r="D16" s="66" t="s">
        <v>42</v>
      </c>
      <c r="E16" s="44">
        <v>0</v>
      </c>
      <c r="F16" t="s">
        <v>31</v>
      </c>
      <c r="G16" s="23">
        <v>0</v>
      </c>
      <c r="H16" t="s">
        <v>32</v>
      </c>
      <c r="I16" s="39">
        <f t="shared" si="0"/>
        <v>0</v>
      </c>
      <c r="J16" s="29"/>
    </row>
    <row r="17" spans="2:10" x14ac:dyDescent="0.3">
      <c r="B17" s="16"/>
      <c r="C17" s="42" t="s">
        <v>43</v>
      </c>
      <c r="D17" s="67" t="s">
        <v>44</v>
      </c>
      <c r="I17" s="39"/>
      <c r="J17" s="73"/>
    </row>
    <row r="18" spans="2:10" x14ac:dyDescent="0.3">
      <c r="B18" s="16"/>
      <c r="C18" s="42" t="s">
        <v>45</v>
      </c>
      <c r="D18" s="66" t="s">
        <v>46</v>
      </c>
      <c r="E18" s="44">
        <v>15500</v>
      </c>
      <c r="F18" t="s">
        <v>31</v>
      </c>
      <c r="G18" s="20">
        <v>1</v>
      </c>
      <c r="H18" t="s">
        <v>32</v>
      </c>
      <c r="I18" s="39">
        <f t="shared" si="0"/>
        <v>15500</v>
      </c>
      <c r="J18" s="29"/>
    </row>
    <row r="19" spans="2:10" x14ac:dyDescent="0.3">
      <c r="B19" s="16"/>
      <c r="C19" s="42" t="s">
        <v>47</v>
      </c>
      <c r="D19" s="66" t="s">
        <v>34</v>
      </c>
      <c r="E19" s="44">
        <v>15500</v>
      </c>
      <c r="F19" t="s">
        <v>31</v>
      </c>
      <c r="G19" s="20">
        <v>1</v>
      </c>
      <c r="H19" t="s">
        <v>32</v>
      </c>
      <c r="I19" s="39">
        <f t="shared" si="0"/>
        <v>15500</v>
      </c>
      <c r="J19" s="29"/>
    </row>
    <row r="20" spans="2:10" x14ac:dyDescent="0.3">
      <c r="B20" s="16"/>
      <c r="C20" s="42" t="s">
        <v>48</v>
      </c>
      <c r="D20" s="66" t="s">
        <v>49</v>
      </c>
      <c r="E20" s="44">
        <v>15500</v>
      </c>
      <c r="F20" t="s">
        <v>31</v>
      </c>
      <c r="G20" s="20">
        <v>1</v>
      </c>
      <c r="H20" t="s">
        <v>32</v>
      </c>
      <c r="I20" s="39">
        <f t="shared" si="0"/>
        <v>15500</v>
      </c>
      <c r="J20" s="29"/>
    </row>
    <row r="21" spans="2:10" x14ac:dyDescent="0.3">
      <c r="B21" s="16"/>
      <c r="C21" s="45" t="s">
        <v>50</v>
      </c>
      <c r="D21" s="68" t="s">
        <v>51</v>
      </c>
      <c r="E21" s="47">
        <v>0</v>
      </c>
      <c r="F21" s="40" t="s">
        <v>31</v>
      </c>
      <c r="G21" s="25">
        <v>0</v>
      </c>
      <c r="H21" s="40" t="s">
        <v>32</v>
      </c>
      <c r="I21" s="41">
        <f t="shared" si="0"/>
        <v>0</v>
      </c>
      <c r="J21" s="29"/>
    </row>
    <row r="22" spans="2:10" x14ac:dyDescent="0.3">
      <c r="B22" s="16"/>
      <c r="D22" s="69"/>
      <c r="E22" s="44"/>
      <c r="G22" s="23"/>
      <c r="I22" s="59"/>
      <c r="J22" s="29"/>
    </row>
    <row r="23" spans="2:10" x14ac:dyDescent="0.3">
      <c r="B23" s="16"/>
      <c r="C23" s="61"/>
      <c r="D23" s="70" t="s">
        <v>139</v>
      </c>
      <c r="E23" s="14"/>
      <c r="F23" s="14"/>
      <c r="G23" s="14"/>
      <c r="H23" s="14"/>
      <c r="I23" s="60"/>
      <c r="J23" s="29"/>
    </row>
    <row r="24" spans="2:10" x14ac:dyDescent="0.3">
      <c r="B24" s="16"/>
      <c r="C24" s="42" t="s">
        <v>27</v>
      </c>
      <c r="D24" s="67" t="s">
        <v>28</v>
      </c>
      <c r="I24" s="39"/>
      <c r="J24" s="29"/>
    </row>
    <row r="25" spans="2:10" x14ac:dyDescent="0.3">
      <c r="B25" s="16"/>
      <c r="C25" s="42" t="s">
        <v>29</v>
      </c>
      <c r="D25" s="66" t="s">
        <v>30</v>
      </c>
      <c r="E25" s="44">
        <v>2300</v>
      </c>
      <c r="F25" t="s">
        <v>31</v>
      </c>
      <c r="G25" s="4">
        <v>1</v>
      </c>
      <c r="H25" t="s">
        <v>32</v>
      </c>
      <c r="I25" s="39">
        <f t="shared" ref="I25:I26" si="1">E25*G25</f>
        <v>2300</v>
      </c>
      <c r="J25" s="29"/>
    </row>
    <row r="26" spans="2:10" x14ac:dyDescent="0.3">
      <c r="B26" s="16"/>
      <c r="C26" s="42" t="s">
        <v>33</v>
      </c>
      <c r="D26" s="66" t="s">
        <v>34</v>
      </c>
      <c r="E26" s="44">
        <v>2300</v>
      </c>
      <c r="F26" t="s">
        <v>31</v>
      </c>
      <c r="G26" s="4">
        <v>1</v>
      </c>
      <c r="H26" t="s">
        <v>32</v>
      </c>
      <c r="I26" s="39">
        <f t="shared" si="1"/>
        <v>2300</v>
      </c>
      <c r="J26" s="29"/>
    </row>
    <row r="27" spans="2:10" x14ac:dyDescent="0.3">
      <c r="B27" s="16"/>
      <c r="C27" s="42" t="s">
        <v>35</v>
      </c>
      <c r="D27" s="66" t="s">
        <v>36</v>
      </c>
      <c r="E27" s="44"/>
      <c r="I27" s="39"/>
      <c r="J27" s="29"/>
    </row>
    <row r="28" spans="2:10" x14ac:dyDescent="0.3">
      <c r="B28" s="16"/>
      <c r="C28" s="42" t="s">
        <v>37</v>
      </c>
      <c r="D28" s="69" t="s">
        <v>38</v>
      </c>
      <c r="E28" s="44">
        <f>0.3*E26</f>
        <v>690</v>
      </c>
      <c r="F28" t="s">
        <v>31</v>
      </c>
      <c r="G28" s="4">
        <v>1</v>
      </c>
      <c r="H28" t="s">
        <v>32</v>
      </c>
      <c r="I28" s="39">
        <f t="shared" ref="I28:I30" si="2">E28*G28</f>
        <v>690</v>
      </c>
      <c r="J28" s="29"/>
    </row>
    <row r="29" spans="2:10" x14ac:dyDescent="0.3">
      <c r="B29" s="16"/>
      <c r="C29" s="42" t="s">
        <v>39</v>
      </c>
      <c r="D29" s="69" t="s">
        <v>40</v>
      </c>
      <c r="E29" s="44">
        <f>0.7*E26</f>
        <v>1610</v>
      </c>
      <c r="F29" t="s">
        <v>31</v>
      </c>
      <c r="G29" s="4">
        <v>1</v>
      </c>
      <c r="H29" t="s">
        <v>32</v>
      </c>
      <c r="I29" s="39">
        <f t="shared" si="2"/>
        <v>1610</v>
      </c>
      <c r="J29" s="29"/>
    </row>
    <row r="30" spans="2:10" x14ac:dyDescent="0.3">
      <c r="B30" s="16"/>
      <c r="C30" s="42" t="s">
        <v>41</v>
      </c>
      <c r="D30" s="66" t="s">
        <v>42</v>
      </c>
      <c r="E30" s="44">
        <v>0</v>
      </c>
      <c r="F30" t="s">
        <v>31</v>
      </c>
      <c r="G30" s="23">
        <v>0</v>
      </c>
      <c r="H30" t="s">
        <v>32</v>
      </c>
      <c r="I30" s="39">
        <f t="shared" si="2"/>
        <v>0</v>
      </c>
      <c r="J30" s="29"/>
    </row>
    <row r="31" spans="2:10" x14ac:dyDescent="0.3">
      <c r="B31" s="16"/>
      <c r="C31" s="42" t="s">
        <v>43</v>
      </c>
      <c r="D31" s="67" t="s">
        <v>44</v>
      </c>
      <c r="I31" s="39"/>
      <c r="J31" s="29"/>
    </row>
    <row r="32" spans="2:10" x14ac:dyDescent="0.3">
      <c r="B32" s="16"/>
      <c r="C32" s="42" t="s">
        <v>45</v>
      </c>
      <c r="D32" s="66" t="s">
        <v>46</v>
      </c>
      <c r="E32" s="44">
        <v>0</v>
      </c>
      <c r="F32" t="s">
        <v>31</v>
      </c>
      <c r="G32" s="24">
        <v>0</v>
      </c>
      <c r="H32" t="s">
        <v>32</v>
      </c>
      <c r="I32" s="39">
        <f t="shared" ref="I32:I35" si="3">E32*G32</f>
        <v>0</v>
      </c>
      <c r="J32" s="29"/>
    </row>
    <row r="33" spans="2:10" x14ac:dyDescent="0.3">
      <c r="B33" s="16"/>
      <c r="C33" s="42" t="s">
        <v>47</v>
      </c>
      <c r="D33" s="66" t="s">
        <v>34</v>
      </c>
      <c r="E33" s="44">
        <v>0</v>
      </c>
      <c r="F33" t="s">
        <v>31</v>
      </c>
      <c r="G33" s="24">
        <v>0</v>
      </c>
      <c r="H33" t="s">
        <v>32</v>
      </c>
      <c r="I33" s="39">
        <f t="shared" si="3"/>
        <v>0</v>
      </c>
      <c r="J33" s="29"/>
    </row>
    <row r="34" spans="2:10" x14ac:dyDescent="0.3">
      <c r="B34" s="16"/>
      <c r="C34" s="42" t="s">
        <v>48</v>
      </c>
      <c r="D34" s="66" t="s">
        <v>49</v>
      </c>
      <c r="E34" s="44">
        <v>0</v>
      </c>
      <c r="F34" t="s">
        <v>31</v>
      </c>
      <c r="G34" s="24">
        <v>0</v>
      </c>
      <c r="H34" t="s">
        <v>32</v>
      </c>
      <c r="I34" s="39">
        <f t="shared" si="3"/>
        <v>0</v>
      </c>
      <c r="J34" s="29"/>
    </row>
    <row r="35" spans="2:10" x14ac:dyDescent="0.3">
      <c r="B35" s="16"/>
      <c r="C35" s="45" t="s">
        <v>50</v>
      </c>
      <c r="D35" s="68" t="s">
        <v>51</v>
      </c>
      <c r="E35" s="47">
        <v>0</v>
      </c>
      <c r="F35" s="40" t="s">
        <v>31</v>
      </c>
      <c r="G35" s="25">
        <v>0</v>
      </c>
      <c r="H35" s="40" t="s">
        <v>32</v>
      </c>
      <c r="I35" s="41">
        <f t="shared" si="3"/>
        <v>0</v>
      </c>
      <c r="J35" s="29"/>
    </row>
    <row r="36" spans="2:10" x14ac:dyDescent="0.3">
      <c r="B36" s="16"/>
      <c r="H36" s="35" t="s">
        <v>58</v>
      </c>
      <c r="I36" s="36">
        <f>SUM(I11:I35)</f>
        <v>211600</v>
      </c>
      <c r="J36" s="29"/>
    </row>
    <row r="37" spans="2:10" x14ac:dyDescent="0.3">
      <c r="B37" s="16"/>
      <c r="H37" s="35"/>
      <c r="I37" s="36"/>
      <c r="J37" s="29"/>
    </row>
    <row r="38" spans="2:10" x14ac:dyDescent="0.3">
      <c r="B38" s="16"/>
      <c r="D38" s="65" t="s">
        <v>59</v>
      </c>
      <c r="J38" s="29"/>
    </row>
    <row r="39" spans="2:10" x14ac:dyDescent="0.3">
      <c r="B39" s="16"/>
      <c r="C39" s="61" t="s">
        <v>60</v>
      </c>
      <c r="D39" s="62" t="s">
        <v>61</v>
      </c>
      <c r="E39" s="63">
        <v>1</v>
      </c>
      <c r="F39" s="14" t="s">
        <v>62</v>
      </c>
      <c r="G39" s="5">
        <v>1</v>
      </c>
      <c r="H39" s="14" t="s">
        <v>63</v>
      </c>
      <c r="I39" s="60">
        <f>E39*G39</f>
        <v>1</v>
      </c>
      <c r="J39" s="29"/>
    </row>
    <row r="40" spans="2:10" x14ac:dyDescent="0.3">
      <c r="B40" s="16"/>
      <c r="C40" s="42" t="s">
        <v>64</v>
      </c>
      <c r="D40" s="43" t="s">
        <v>65</v>
      </c>
      <c r="E40" s="64">
        <v>1</v>
      </c>
      <c r="F40" t="s">
        <v>62</v>
      </c>
      <c r="G40" s="4">
        <v>1</v>
      </c>
      <c r="H40" t="s">
        <v>63</v>
      </c>
      <c r="I40" s="39">
        <f t="shared" ref="I40:I42" si="4">E40*G40</f>
        <v>1</v>
      </c>
      <c r="J40" s="29"/>
    </row>
    <row r="41" spans="2:10" x14ac:dyDescent="0.3">
      <c r="B41" s="16"/>
      <c r="C41" s="42" t="s">
        <v>66</v>
      </c>
      <c r="D41" s="43" t="s">
        <v>67</v>
      </c>
      <c r="E41" s="64">
        <v>1</v>
      </c>
      <c r="F41" t="s">
        <v>62</v>
      </c>
      <c r="G41" s="4">
        <v>1</v>
      </c>
      <c r="H41" t="s">
        <v>63</v>
      </c>
      <c r="I41" s="39">
        <f t="shared" si="4"/>
        <v>1</v>
      </c>
      <c r="J41" s="29"/>
    </row>
    <row r="42" spans="2:10" x14ac:dyDescent="0.3">
      <c r="B42" s="16"/>
      <c r="C42" s="45" t="s">
        <v>68</v>
      </c>
      <c r="D42" s="46" t="s">
        <v>69</v>
      </c>
      <c r="E42" s="52">
        <v>1</v>
      </c>
      <c r="F42" s="40" t="s">
        <v>62</v>
      </c>
      <c r="G42" s="6">
        <v>1</v>
      </c>
      <c r="H42" s="40" t="s">
        <v>63</v>
      </c>
      <c r="I42" s="41">
        <f t="shared" si="4"/>
        <v>1</v>
      </c>
      <c r="J42" s="29"/>
    </row>
    <row r="43" spans="2:10" x14ac:dyDescent="0.3">
      <c r="B43" s="16"/>
      <c r="H43" s="35" t="s">
        <v>70</v>
      </c>
      <c r="I43" s="36">
        <f>SUM(I39:I42)</f>
        <v>4</v>
      </c>
      <c r="J43" s="29"/>
    </row>
    <row r="44" spans="2:10" x14ac:dyDescent="0.3">
      <c r="B44" s="16"/>
      <c r="H44" s="35"/>
      <c r="I44" s="36"/>
      <c r="J44" s="29"/>
    </row>
    <row r="45" spans="2:10" x14ac:dyDescent="0.3">
      <c r="B45" s="16"/>
      <c r="D45" s="65" t="s">
        <v>71</v>
      </c>
      <c r="J45" s="29"/>
    </row>
    <row r="46" spans="2:10" x14ac:dyDescent="0.3">
      <c r="B46" s="16"/>
      <c r="C46" s="61" t="s">
        <v>72</v>
      </c>
      <c r="D46" s="62" t="s">
        <v>73</v>
      </c>
      <c r="E46" s="63">
        <v>1</v>
      </c>
      <c r="F46" s="14" t="s">
        <v>62</v>
      </c>
      <c r="G46" s="5">
        <v>1</v>
      </c>
      <c r="H46" s="14" t="s">
        <v>63</v>
      </c>
      <c r="I46" s="60">
        <f>E46*G46</f>
        <v>1</v>
      </c>
      <c r="J46" s="29"/>
    </row>
    <row r="47" spans="2:10" x14ac:dyDescent="0.3">
      <c r="B47" s="16"/>
      <c r="C47" s="42" t="s">
        <v>74</v>
      </c>
      <c r="D47" s="43" t="s">
        <v>75</v>
      </c>
      <c r="E47" s="64">
        <v>1</v>
      </c>
      <c r="F47" t="s">
        <v>62</v>
      </c>
      <c r="G47" s="4">
        <v>1</v>
      </c>
      <c r="H47" t="s">
        <v>63</v>
      </c>
      <c r="I47" s="39">
        <f>E47*G47</f>
        <v>1</v>
      </c>
      <c r="J47" s="29"/>
    </row>
    <row r="48" spans="2:10" x14ac:dyDescent="0.3">
      <c r="B48" s="16"/>
      <c r="C48" s="42" t="s">
        <v>76</v>
      </c>
      <c r="D48" s="43" t="s">
        <v>77</v>
      </c>
      <c r="E48" s="64">
        <v>1</v>
      </c>
      <c r="F48" t="s">
        <v>62</v>
      </c>
      <c r="G48" s="4">
        <v>1</v>
      </c>
      <c r="H48" t="s">
        <v>63</v>
      </c>
      <c r="I48" s="39">
        <f t="shared" ref="I48:I52" si="5">E48*G48</f>
        <v>1</v>
      </c>
      <c r="J48" s="29"/>
    </row>
    <row r="49" spans="1:10" x14ac:dyDescent="0.3">
      <c r="B49" s="16"/>
      <c r="C49" s="42" t="s">
        <v>78</v>
      </c>
      <c r="D49" s="43" t="s">
        <v>79</v>
      </c>
      <c r="E49" s="64">
        <v>1</v>
      </c>
      <c r="F49" t="s">
        <v>62</v>
      </c>
      <c r="G49" s="4">
        <v>1</v>
      </c>
      <c r="H49" t="s">
        <v>63</v>
      </c>
      <c r="I49" s="39">
        <f t="shared" si="5"/>
        <v>1</v>
      </c>
      <c r="J49" s="29"/>
    </row>
    <row r="50" spans="1:10" x14ac:dyDescent="0.3">
      <c r="B50" s="16"/>
      <c r="C50" s="42" t="s">
        <v>80</v>
      </c>
      <c r="D50" s="43" t="s">
        <v>81</v>
      </c>
      <c r="E50" s="7">
        <v>0.01</v>
      </c>
      <c r="F50" t="s">
        <v>82</v>
      </c>
      <c r="G50" s="59">
        <f>SUM(I43:I49)+I36</f>
        <v>211608</v>
      </c>
      <c r="I50" s="39">
        <f>E50*G50</f>
        <v>2116.08</v>
      </c>
      <c r="J50" s="29"/>
    </row>
    <row r="51" spans="1:10" x14ac:dyDescent="0.3">
      <c r="B51" s="16"/>
      <c r="C51" s="42" t="s">
        <v>83</v>
      </c>
      <c r="D51" s="43" t="s">
        <v>84</v>
      </c>
      <c r="E51" s="7">
        <v>0.01</v>
      </c>
      <c r="F51" t="s">
        <v>82</v>
      </c>
      <c r="G51" s="59">
        <f>SUM(I43:I50)+I36</f>
        <v>213724.08</v>
      </c>
      <c r="I51" s="39">
        <f t="shared" si="5"/>
        <v>2137.2408</v>
      </c>
      <c r="J51" s="29"/>
    </row>
    <row r="52" spans="1:10" x14ac:dyDescent="0.3">
      <c r="A52" s="29"/>
      <c r="C52" s="45" t="s">
        <v>85</v>
      </c>
      <c r="D52" s="46" t="s">
        <v>86</v>
      </c>
      <c r="E52" s="8">
        <v>0.01</v>
      </c>
      <c r="F52" s="40" t="s">
        <v>82</v>
      </c>
      <c r="G52" s="53">
        <f>SUM(I43:I50)+I36</f>
        <v>213724.08</v>
      </c>
      <c r="H52" s="40"/>
      <c r="I52" s="41">
        <f t="shared" si="5"/>
        <v>2137.2408</v>
      </c>
      <c r="J52" s="29"/>
    </row>
    <row r="53" spans="1:10" x14ac:dyDescent="0.3">
      <c r="A53" s="29"/>
      <c r="H53" s="35" t="s">
        <v>87</v>
      </c>
      <c r="I53" s="36">
        <f>SUM(I46:I52)</f>
        <v>6394.5615999999991</v>
      </c>
      <c r="J53" s="29"/>
    </row>
    <row r="54" spans="1:10" x14ac:dyDescent="0.3">
      <c r="A54" s="29"/>
      <c r="H54" s="35"/>
      <c r="I54" s="36"/>
      <c r="J54" s="29"/>
    </row>
    <row r="55" spans="1:10" x14ac:dyDescent="0.3">
      <c r="A55" s="51"/>
      <c r="B55" s="48"/>
      <c r="C55" s="48"/>
      <c r="D55" s="58" t="s">
        <v>88</v>
      </c>
      <c r="E55" s="48"/>
      <c r="F55" s="48"/>
      <c r="G55" s="48"/>
      <c r="H55" s="48"/>
      <c r="I55" s="48"/>
      <c r="J55" s="51"/>
    </row>
    <row r="56" spans="1:10" x14ac:dyDescent="0.3">
      <c r="A56" s="51"/>
      <c r="B56" s="48"/>
      <c r="C56" s="56" t="s">
        <v>89</v>
      </c>
      <c r="D56" s="57" t="s">
        <v>90</v>
      </c>
      <c r="E56" s="54">
        <v>0.25</v>
      </c>
      <c r="F56" s="54" t="s">
        <v>62</v>
      </c>
      <c r="G56" s="11">
        <v>1</v>
      </c>
      <c r="H56" s="54" t="s">
        <v>63</v>
      </c>
      <c r="I56" s="55">
        <f>E56*G56</f>
        <v>0.25</v>
      </c>
      <c r="J56" s="51"/>
    </row>
    <row r="57" spans="1:10" x14ac:dyDescent="0.3">
      <c r="A57" s="51"/>
      <c r="B57" s="48"/>
      <c r="C57" s="56" t="s">
        <v>91</v>
      </c>
      <c r="D57" s="57" t="s">
        <v>92</v>
      </c>
      <c r="E57" s="54">
        <v>0.25</v>
      </c>
      <c r="F57" s="54" t="s">
        <v>62</v>
      </c>
      <c r="G57" s="11">
        <v>1</v>
      </c>
      <c r="H57" s="54" t="s">
        <v>63</v>
      </c>
      <c r="I57" s="55">
        <f>E57*G57</f>
        <v>0.25</v>
      </c>
      <c r="J57" s="51"/>
    </row>
    <row r="58" spans="1:10" x14ac:dyDescent="0.3">
      <c r="A58" s="51"/>
      <c r="B58" s="48"/>
      <c r="C58" s="56" t="s">
        <v>93</v>
      </c>
      <c r="D58" s="57" t="s">
        <v>94</v>
      </c>
      <c r="E58" s="54">
        <v>0.25</v>
      </c>
      <c r="F58" s="54" t="s">
        <v>62</v>
      </c>
      <c r="G58" s="11">
        <v>1</v>
      </c>
      <c r="H58" s="54" t="s">
        <v>63</v>
      </c>
      <c r="I58" s="55">
        <f>E58*G58</f>
        <v>0.25</v>
      </c>
      <c r="J58" s="51"/>
    </row>
    <row r="59" spans="1:10" x14ac:dyDescent="0.3">
      <c r="A59" s="51"/>
      <c r="B59" s="48"/>
      <c r="C59" s="56" t="s">
        <v>95</v>
      </c>
      <c r="D59" s="57" t="s">
        <v>96</v>
      </c>
      <c r="E59" s="54">
        <v>0.25</v>
      </c>
      <c r="F59" s="54" t="s">
        <v>62</v>
      </c>
      <c r="G59" s="11">
        <v>1</v>
      </c>
      <c r="H59" s="54" t="s">
        <v>63</v>
      </c>
      <c r="I59" s="55">
        <f>E59*G59</f>
        <v>0.25</v>
      </c>
      <c r="J59" s="51"/>
    </row>
    <row r="60" spans="1:10" x14ac:dyDescent="0.3">
      <c r="A60" s="51"/>
      <c r="B60" s="48"/>
      <c r="C60" s="48"/>
      <c r="D60" s="48"/>
      <c r="E60" s="48"/>
      <c r="F60" s="48"/>
      <c r="G60" s="48"/>
      <c r="H60" s="49" t="s">
        <v>97</v>
      </c>
      <c r="I60" s="50">
        <f>SUM(I56:I59)</f>
        <v>1</v>
      </c>
      <c r="J60" s="51"/>
    </row>
    <row r="61" spans="1:10" x14ac:dyDescent="0.3">
      <c r="A61" s="51"/>
      <c r="B61" s="48"/>
      <c r="C61" s="48"/>
      <c r="D61" s="48"/>
      <c r="E61" s="48"/>
      <c r="F61" s="48"/>
      <c r="G61" s="48"/>
      <c r="H61" s="49"/>
      <c r="I61" s="50"/>
      <c r="J61" s="51"/>
    </row>
    <row r="62" spans="1:10" x14ac:dyDescent="0.3">
      <c r="A62" s="29"/>
      <c r="C62" s="40"/>
      <c r="D62" s="83" t="s">
        <v>98</v>
      </c>
      <c r="E62" s="52"/>
      <c r="F62" s="40"/>
      <c r="G62" s="40"/>
      <c r="H62" s="40"/>
      <c r="I62" s="53"/>
      <c r="J62" s="29"/>
    </row>
    <row r="63" spans="1:10" x14ac:dyDescent="0.3">
      <c r="A63" s="29"/>
      <c r="C63" s="42" t="s">
        <v>99</v>
      </c>
      <c r="D63" s="43" t="s">
        <v>100</v>
      </c>
      <c r="E63" s="44">
        <v>12900</v>
      </c>
      <c r="F63" t="s">
        <v>31</v>
      </c>
      <c r="G63" s="4">
        <v>1</v>
      </c>
      <c r="H63" t="s">
        <v>32</v>
      </c>
      <c r="I63" s="39">
        <f>E63*G63</f>
        <v>12900</v>
      </c>
      <c r="J63" s="29"/>
    </row>
    <row r="64" spans="1:10" x14ac:dyDescent="0.3">
      <c r="A64" s="29"/>
      <c r="C64" s="45" t="s">
        <v>101</v>
      </c>
      <c r="D64" s="46" t="s">
        <v>102</v>
      </c>
      <c r="E64" s="47">
        <v>25400</v>
      </c>
      <c r="F64" s="40" t="s">
        <v>31</v>
      </c>
      <c r="G64" s="6">
        <v>1</v>
      </c>
      <c r="H64" s="40" t="s">
        <v>32</v>
      </c>
      <c r="I64" s="41">
        <f>E64*G64</f>
        <v>25400</v>
      </c>
      <c r="J64" s="29"/>
    </row>
    <row r="65" spans="1:10" x14ac:dyDescent="0.3">
      <c r="A65" s="29"/>
      <c r="H65" s="35" t="s">
        <v>103</v>
      </c>
      <c r="I65" s="36">
        <f>SUM(I63:I64)</f>
        <v>38300</v>
      </c>
      <c r="J65" s="29"/>
    </row>
    <row r="66" spans="1:10" x14ac:dyDescent="0.3">
      <c r="A66" s="29"/>
      <c r="H66" s="35"/>
      <c r="I66" s="36"/>
      <c r="J66" s="29"/>
    </row>
    <row r="67" spans="1:10" x14ac:dyDescent="0.3">
      <c r="A67" s="29"/>
      <c r="H67" s="37" t="s">
        <v>140</v>
      </c>
      <c r="I67" s="38">
        <f>I36+I53+I43+I60-I65</f>
        <v>179699.56159999999</v>
      </c>
      <c r="J67" s="29"/>
    </row>
    <row r="68" spans="1:10" ht="13.5" thickBot="1" x14ac:dyDescent="0.35">
      <c r="A68" s="29"/>
      <c r="B68" s="33"/>
      <c r="C68" s="13"/>
      <c r="D68" s="13"/>
      <c r="E68" s="13"/>
      <c r="F68" s="13"/>
      <c r="G68" s="13"/>
      <c r="H68" s="13"/>
      <c r="I68" s="13"/>
      <c r="J68" s="34"/>
    </row>
  </sheetData>
  <sheetProtection algorithmName="SHA-512" hashValue="ILasZHQS+2koZ/q1/EuS8tcil8FVqtCdJtG/Wl5SAox6t9zih3FZT0LY/rHqBMGbQzRBM0cT1GkLLuEP7lyanQ==" saltValue="R/N0kWbjWO0joZkDfi3NgQ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31EFF-89C9-4CB7-B758-29AACE397E86}">
  <dimension ref="A1:J75"/>
  <sheetViews>
    <sheetView zoomScale="85" zoomScaleNormal="85" workbookViewId="0">
      <selection activeCell="G51" sqref="G51"/>
    </sheetView>
  </sheetViews>
  <sheetFormatPr defaultColWidth="8.8984375" defaultRowHeight="13" x14ac:dyDescent="0.3"/>
  <cols>
    <col min="1" max="1" width="8.8984375" style="1"/>
    <col min="2" max="3" width="9.3984375" style="1" customWidth="1"/>
    <col min="4" max="4" width="72" style="1" customWidth="1"/>
    <col min="5" max="5" width="13.09765625" style="1" bestFit="1" customWidth="1"/>
    <col min="6" max="6" width="8.8984375" style="1" bestFit="1" customWidth="1"/>
    <col min="7" max="7" width="14.296875" style="1" bestFit="1" customWidth="1"/>
    <col min="8" max="8" width="49.8984375" style="1" bestFit="1" customWidth="1"/>
    <col min="9" max="9" width="18.09765625" style="1" customWidth="1"/>
    <col min="10" max="16384" width="8.8984375" style="1"/>
  </cols>
  <sheetData>
    <row r="1" spans="2:10" ht="13.5" thickBot="1" x14ac:dyDescent="0.35"/>
    <row r="2" spans="2:10" x14ac:dyDescent="0.3">
      <c r="B2" s="15"/>
      <c r="C2" s="12"/>
      <c r="D2" s="12"/>
      <c r="E2" s="12"/>
      <c r="F2" s="12"/>
      <c r="G2" s="12"/>
      <c r="H2" s="12"/>
      <c r="I2" s="12"/>
      <c r="J2" s="27"/>
    </row>
    <row r="3" spans="2:10" ht="30" customHeight="1" x14ac:dyDescent="0.3">
      <c r="B3" s="74"/>
      <c r="C3" s="75"/>
      <c r="D3" s="76" t="s">
        <v>18</v>
      </c>
      <c r="E3" s="76"/>
      <c r="F3" s="76"/>
      <c r="G3" s="76"/>
      <c r="H3" s="76"/>
      <c r="I3" s="77"/>
      <c r="J3" s="78"/>
    </row>
    <row r="4" spans="2:10" x14ac:dyDescent="0.3">
      <c r="B4" s="74"/>
      <c r="C4" s="79"/>
      <c r="D4" s="80" t="s">
        <v>127</v>
      </c>
      <c r="E4" s="80"/>
      <c r="F4" s="80"/>
      <c r="G4" s="80"/>
      <c r="H4" s="80"/>
      <c r="I4" s="81"/>
      <c r="J4" s="78"/>
    </row>
    <row r="5" spans="2:10" x14ac:dyDescent="0.3">
      <c r="B5" s="16"/>
      <c r="C5"/>
      <c r="D5"/>
      <c r="E5"/>
      <c r="F5"/>
      <c r="G5"/>
      <c r="H5"/>
      <c r="I5"/>
      <c r="J5" s="29"/>
    </row>
    <row r="6" spans="2:10" x14ac:dyDescent="0.3">
      <c r="B6" s="16"/>
      <c r="C6" s="82" t="s">
        <v>20</v>
      </c>
      <c r="D6" s="82" t="s">
        <v>21</v>
      </c>
      <c r="E6" s="82" t="s">
        <v>22</v>
      </c>
      <c r="F6" s="82" t="s">
        <v>23</v>
      </c>
      <c r="G6" s="82" t="s">
        <v>24</v>
      </c>
      <c r="H6" s="82"/>
      <c r="I6" s="82" t="s">
        <v>1</v>
      </c>
      <c r="J6" s="29"/>
    </row>
    <row r="7" spans="2:10" x14ac:dyDescent="0.3">
      <c r="B7" s="16"/>
      <c r="C7"/>
      <c r="D7" s="65" t="s">
        <v>25</v>
      </c>
      <c r="E7"/>
      <c r="F7"/>
      <c r="G7"/>
      <c r="H7"/>
      <c r="I7"/>
      <c r="J7" s="29"/>
    </row>
    <row r="8" spans="2:10" x14ac:dyDescent="0.3">
      <c r="B8" s="16"/>
      <c r="C8"/>
      <c r="D8" s="66"/>
      <c r="E8" s="44"/>
      <c r="F8"/>
      <c r="G8"/>
      <c r="H8"/>
      <c r="I8" s="59"/>
      <c r="J8" s="29"/>
    </row>
    <row r="9" spans="2:10" x14ac:dyDescent="0.3">
      <c r="B9" s="16"/>
      <c r="C9" s="61"/>
      <c r="D9" s="70" t="s">
        <v>128</v>
      </c>
      <c r="E9" s="14"/>
      <c r="F9" s="14"/>
      <c r="G9" s="14"/>
      <c r="H9" s="14"/>
      <c r="I9" s="60"/>
      <c r="J9" s="29"/>
    </row>
    <row r="10" spans="2:10" x14ac:dyDescent="0.3">
      <c r="B10" s="16"/>
      <c r="C10" s="42" t="s">
        <v>27</v>
      </c>
      <c r="D10" s="67" t="s">
        <v>28</v>
      </c>
      <c r="E10"/>
      <c r="F10"/>
      <c r="G10"/>
      <c r="H10"/>
      <c r="I10" s="39"/>
      <c r="J10" s="29"/>
    </row>
    <row r="11" spans="2:10" x14ac:dyDescent="0.3">
      <c r="B11" s="16"/>
      <c r="C11" s="42" t="s">
        <v>29</v>
      </c>
      <c r="D11" s="66" t="s">
        <v>30</v>
      </c>
      <c r="E11" s="44">
        <v>6200</v>
      </c>
      <c r="F11" t="s">
        <v>31</v>
      </c>
      <c r="G11" s="20">
        <v>1</v>
      </c>
      <c r="H11" t="s">
        <v>32</v>
      </c>
      <c r="I11" s="39">
        <f t="shared" ref="I11:I21" si="0">E11*G11</f>
        <v>6200</v>
      </c>
      <c r="J11" s="29"/>
    </row>
    <row r="12" spans="2:10" x14ac:dyDescent="0.3">
      <c r="B12" s="16"/>
      <c r="C12" s="42" t="s">
        <v>33</v>
      </c>
      <c r="D12" s="66" t="s">
        <v>34</v>
      </c>
      <c r="E12" s="44">
        <v>6200</v>
      </c>
      <c r="F12" t="s">
        <v>31</v>
      </c>
      <c r="G12" s="20">
        <v>1</v>
      </c>
      <c r="H12" t="s">
        <v>32</v>
      </c>
      <c r="I12" s="39">
        <f t="shared" si="0"/>
        <v>6200</v>
      </c>
      <c r="J12" s="29"/>
    </row>
    <row r="13" spans="2:10" x14ac:dyDescent="0.3">
      <c r="B13" s="16"/>
      <c r="C13" s="42" t="s">
        <v>35</v>
      </c>
      <c r="D13" s="66" t="s">
        <v>36</v>
      </c>
      <c r="E13" s="44"/>
      <c r="F13"/>
      <c r="G13"/>
      <c r="H13"/>
      <c r="I13" s="39"/>
      <c r="J13" s="29"/>
    </row>
    <row r="14" spans="2:10" x14ac:dyDescent="0.3">
      <c r="B14" s="16"/>
      <c r="C14" s="42" t="s">
        <v>37</v>
      </c>
      <c r="D14" s="69" t="s">
        <v>38</v>
      </c>
      <c r="E14" s="44">
        <v>4500</v>
      </c>
      <c r="F14" t="s">
        <v>31</v>
      </c>
      <c r="G14" s="20">
        <v>1</v>
      </c>
      <c r="H14" t="s">
        <v>32</v>
      </c>
      <c r="I14" s="39">
        <f t="shared" si="0"/>
        <v>4500</v>
      </c>
      <c r="J14" s="29"/>
    </row>
    <row r="15" spans="2:10" x14ac:dyDescent="0.3">
      <c r="B15" s="16"/>
      <c r="C15" s="42" t="s">
        <v>39</v>
      </c>
      <c r="D15" s="69" t="s">
        <v>40</v>
      </c>
      <c r="E15" s="44">
        <v>1700</v>
      </c>
      <c r="F15" t="s">
        <v>31</v>
      </c>
      <c r="G15" s="20">
        <v>1</v>
      </c>
      <c r="H15" t="s">
        <v>32</v>
      </c>
      <c r="I15" s="39">
        <f t="shared" si="0"/>
        <v>1700</v>
      </c>
      <c r="J15" s="29"/>
    </row>
    <row r="16" spans="2:10" x14ac:dyDescent="0.3">
      <c r="B16" s="16"/>
      <c r="C16" s="42" t="s">
        <v>41</v>
      </c>
      <c r="D16" s="66" t="s">
        <v>42</v>
      </c>
      <c r="E16" s="44">
        <v>200</v>
      </c>
      <c r="F16" t="s">
        <v>31</v>
      </c>
      <c r="G16" s="20">
        <v>1</v>
      </c>
      <c r="H16" t="s">
        <v>32</v>
      </c>
      <c r="I16" s="39">
        <f t="shared" si="0"/>
        <v>200</v>
      </c>
      <c r="J16" s="29"/>
    </row>
    <row r="17" spans="2:10" x14ac:dyDescent="0.3">
      <c r="B17" s="16"/>
      <c r="C17" s="42" t="s">
        <v>43</v>
      </c>
      <c r="D17" s="67" t="s">
        <v>44</v>
      </c>
      <c r="E17"/>
      <c r="F17"/>
      <c r="G17"/>
      <c r="H17"/>
      <c r="I17" s="39"/>
      <c r="J17" s="73"/>
    </row>
    <row r="18" spans="2:10" x14ac:dyDescent="0.3">
      <c r="B18" s="16"/>
      <c r="C18" s="42" t="s">
        <v>45</v>
      </c>
      <c r="D18" s="66" t="s">
        <v>46</v>
      </c>
      <c r="E18" s="44">
        <v>1900</v>
      </c>
      <c r="F18" t="s">
        <v>31</v>
      </c>
      <c r="G18" s="20">
        <v>1</v>
      </c>
      <c r="H18" t="s">
        <v>32</v>
      </c>
      <c r="I18" s="39">
        <f t="shared" si="0"/>
        <v>1900</v>
      </c>
      <c r="J18" s="29"/>
    </row>
    <row r="19" spans="2:10" x14ac:dyDescent="0.3">
      <c r="B19" s="16"/>
      <c r="C19" s="42" t="s">
        <v>47</v>
      </c>
      <c r="D19" s="66" t="s">
        <v>34</v>
      </c>
      <c r="E19" s="44">
        <v>1900</v>
      </c>
      <c r="F19" t="s">
        <v>31</v>
      </c>
      <c r="G19" s="20">
        <v>1</v>
      </c>
      <c r="H19" t="s">
        <v>32</v>
      </c>
      <c r="I19" s="39">
        <f t="shared" si="0"/>
        <v>1900</v>
      </c>
      <c r="J19" s="29"/>
    </row>
    <row r="20" spans="2:10" x14ac:dyDescent="0.3">
      <c r="B20" s="16"/>
      <c r="C20" s="42" t="s">
        <v>48</v>
      </c>
      <c r="D20" s="66" t="s">
        <v>49</v>
      </c>
      <c r="E20" s="44">
        <v>1900</v>
      </c>
      <c r="F20" t="s">
        <v>31</v>
      </c>
      <c r="G20" s="20">
        <v>1</v>
      </c>
      <c r="H20" t="s">
        <v>32</v>
      </c>
      <c r="I20" s="39">
        <f t="shared" si="0"/>
        <v>1900</v>
      </c>
      <c r="J20" s="29"/>
    </row>
    <row r="21" spans="2:10" x14ac:dyDescent="0.3">
      <c r="B21" s="16"/>
      <c r="C21" s="45" t="s">
        <v>50</v>
      </c>
      <c r="D21" s="68" t="s">
        <v>51</v>
      </c>
      <c r="E21" s="47">
        <v>200</v>
      </c>
      <c r="F21" s="40" t="s">
        <v>31</v>
      </c>
      <c r="G21" s="21">
        <v>1</v>
      </c>
      <c r="H21" s="40" t="s">
        <v>32</v>
      </c>
      <c r="I21" s="41">
        <f t="shared" si="0"/>
        <v>200</v>
      </c>
      <c r="J21" s="29"/>
    </row>
    <row r="22" spans="2:10" x14ac:dyDescent="0.3">
      <c r="B22" s="16"/>
      <c r="C22"/>
      <c r="D22" s="69"/>
      <c r="E22" s="44"/>
      <c r="F22"/>
      <c r="G22" s="23"/>
      <c r="H22"/>
      <c r="I22" s="59"/>
      <c r="J22" s="29"/>
    </row>
    <row r="23" spans="2:10" x14ac:dyDescent="0.3">
      <c r="B23" s="16"/>
      <c r="C23" s="61"/>
      <c r="D23" s="70" t="s">
        <v>129</v>
      </c>
      <c r="E23" s="14"/>
      <c r="F23" s="14"/>
      <c r="G23" s="14"/>
      <c r="H23" s="14"/>
      <c r="I23" s="60"/>
      <c r="J23" s="29"/>
    </row>
    <row r="24" spans="2:10" x14ac:dyDescent="0.3">
      <c r="B24" s="16"/>
      <c r="C24" s="42" t="s">
        <v>27</v>
      </c>
      <c r="D24" s="67" t="s">
        <v>28</v>
      </c>
      <c r="E24"/>
      <c r="F24"/>
      <c r="G24"/>
      <c r="H24"/>
      <c r="I24" s="39"/>
      <c r="J24" s="29"/>
    </row>
    <row r="25" spans="2:10" x14ac:dyDescent="0.3">
      <c r="B25" s="16"/>
      <c r="C25" s="42" t="s">
        <v>29</v>
      </c>
      <c r="D25" s="66" t="s">
        <v>30</v>
      </c>
      <c r="E25" s="44">
        <v>8700</v>
      </c>
      <c r="F25" t="s">
        <v>31</v>
      </c>
      <c r="G25" s="20">
        <v>1</v>
      </c>
      <c r="H25" t="s">
        <v>32</v>
      </c>
      <c r="I25" s="39">
        <f t="shared" ref="I25" si="1">E25*G25</f>
        <v>8700</v>
      </c>
      <c r="J25" s="29"/>
    </row>
    <row r="26" spans="2:10" x14ac:dyDescent="0.3">
      <c r="B26" s="16"/>
      <c r="C26" s="42" t="s">
        <v>33</v>
      </c>
      <c r="D26" s="66" t="s">
        <v>34</v>
      </c>
      <c r="E26" s="44">
        <v>8700</v>
      </c>
      <c r="F26" t="s">
        <v>31</v>
      </c>
      <c r="G26" s="20">
        <v>1</v>
      </c>
      <c r="H26" t="s">
        <v>32</v>
      </c>
      <c r="I26" s="39">
        <f>E26*G26</f>
        <v>8700</v>
      </c>
      <c r="J26" s="29"/>
    </row>
    <row r="27" spans="2:10" x14ac:dyDescent="0.3">
      <c r="B27" s="16"/>
      <c r="C27" s="42" t="s">
        <v>35</v>
      </c>
      <c r="D27" s="66" t="s">
        <v>36</v>
      </c>
      <c r="E27" s="44"/>
      <c r="F27"/>
      <c r="G27"/>
      <c r="H27"/>
      <c r="I27" s="39"/>
      <c r="J27" s="29"/>
    </row>
    <row r="28" spans="2:10" x14ac:dyDescent="0.3">
      <c r="B28" s="16"/>
      <c r="C28" s="42" t="s">
        <v>37</v>
      </c>
      <c r="D28" s="69" t="s">
        <v>38</v>
      </c>
      <c r="E28" s="44">
        <v>4200</v>
      </c>
      <c r="F28" t="s">
        <v>31</v>
      </c>
      <c r="G28" s="20">
        <v>1</v>
      </c>
      <c r="H28" t="s">
        <v>32</v>
      </c>
      <c r="I28" s="39">
        <f>E28*G28</f>
        <v>4200</v>
      </c>
      <c r="J28" s="29"/>
    </row>
    <row r="29" spans="2:10" x14ac:dyDescent="0.3">
      <c r="B29" s="16"/>
      <c r="C29" s="42" t="s">
        <v>39</v>
      </c>
      <c r="D29" s="69" t="s">
        <v>40</v>
      </c>
      <c r="E29" s="44">
        <v>4500</v>
      </c>
      <c r="F29" t="s">
        <v>31</v>
      </c>
      <c r="G29" s="20">
        <v>1</v>
      </c>
      <c r="H29" t="s">
        <v>32</v>
      </c>
      <c r="I29" s="39">
        <f>E29*G29</f>
        <v>4500</v>
      </c>
      <c r="J29" s="29"/>
    </row>
    <row r="30" spans="2:10" x14ac:dyDescent="0.3">
      <c r="B30" s="16"/>
      <c r="C30" s="42" t="s">
        <v>41</v>
      </c>
      <c r="D30" s="66" t="s">
        <v>42</v>
      </c>
      <c r="E30" s="44">
        <v>500</v>
      </c>
      <c r="F30" t="s">
        <v>31</v>
      </c>
      <c r="G30" s="20">
        <v>1</v>
      </c>
      <c r="H30" t="s">
        <v>32</v>
      </c>
      <c r="I30" s="39">
        <f t="shared" ref="I30" si="2">E30*G30</f>
        <v>500</v>
      </c>
      <c r="J30" s="29"/>
    </row>
    <row r="31" spans="2:10" x14ac:dyDescent="0.3">
      <c r="B31" s="16"/>
      <c r="C31" s="42" t="s">
        <v>43</v>
      </c>
      <c r="D31" s="67" t="s">
        <v>44</v>
      </c>
      <c r="E31"/>
      <c r="F31"/>
      <c r="G31"/>
      <c r="H31"/>
      <c r="I31" s="39"/>
      <c r="J31" s="29"/>
    </row>
    <row r="32" spans="2:10" x14ac:dyDescent="0.3">
      <c r="B32" s="16"/>
      <c r="C32" s="42" t="s">
        <v>45</v>
      </c>
      <c r="D32" s="66" t="s">
        <v>46</v>
      </c>
      <c r="E32" s="44">
        <v>800</v>
      </c>
      <c r="F32" t="s">
        <v>31</v>
      </c>
      <c r="G32" s="20">
        <v>1</v>
      </c>
      <c r="H32" t="s">
        <v>32</v>
      </c>
      <c r="I32" s="39">
        <f t="shared" ref="I32:I35" si="3">E32*G32</f>
        <v>800</v>
      </c>
      <c r="J32" s="29"/>
    </row>
    <row r="33" spans="2:10" x14ac:dyDescent="0.3">
      <c r="B33" s="16"/>
      <c r="C33" s="42" t="s">
        <v>47</v>
      </c>
      <c r="D33" s="66" t="s">
        <v>34</v>
      </c>
      <c r="E33" s="44">
        <v>800</v>
      </c>
      <c r="F33" t="s">
        <v>31</v>
      </c>
      <c r="G33" s="20">
        <v>1</v>
      </c>
      <c r="H33" t="s">
        <v>32</v>
      </c>
      <c r="I33" s="39">
        <f t="shared" si="3"/>
        <v>800</v>
      </c>
      <c r="J33" s="29"/>
    </row>
    <row r="34" spans="2:10" x14ac:dyDescent="0.3">
      <c r="B34" s="16"/>
      <c r="C34" s="42" t="s">
        <v>48</v>
      </c>
      <c r="D34" s="66" t="s">
        <v>49</v>
      </c>
      <c r="E34" s="44">
        <v>800</v>
      </c>
      <c r="F34" t="s">
        <v>31</v>
      </c>
      <c r="G34" s="20">
        <v>1</v>
      </c>
      <c r="H34" t="s">
        <v>32</v>
      </c>
      <c r="I34" s="39">
        <f t="shared" si="3"/>
        <v>800</v>
      </c>
      <c r="J34" s="29"/>
    </row>
    <row r="35" spans="2:10" x14ac:dyDescent="0.3">
      <c r="B35" s="16"/>
      <c r="C35" s="45" t="s">
        <v>50</v>
      </c>
      <c r="D35" s="68" t="s">
        <v>51</v>
      </c>
      <c r="E35" s="47">
        <v>600</v>
      </c>
      <c r="F35" s="40" t="s">
        <v>31</v>
      </c>
      <c r="G35" s="21">
        <v>1</v>
      </c>
      <c r="H35" s="40" t="s">
        <v>32</v>
      </c>
      <c r="I35" s="41">
        <f t="shared" si="3"/>
        <v>600</v>
      </c>
      <c r="J35" s="29"/>
    </row>
    <row r="36" spans="2:10" x14ac:dyDescent="0.3">
      <c r="B36" s="16"/>
      <c r="C36"/>
      <c r="D36" s="66"/>
      <c r="E36" s="44"/>
      <c r="F36"/>
      <c r="G36" s="23"/>
      <c r="H36" s="35" t="s">
        <v>58</v>
      </c>
      <c r="I36" s="84">
        <f>SUM(I9:I35)</f>
        <v>54300</v>
      </c>
      <c r="J36" s="29"/>
    </row>
    <row r="37" spans="2:10" x14ac:dyDescent="0.3">
      <c r="B37" s="16"/>
      <c r="C37"/>
      <c r="D37"/>
      <c r="E37"/>
      <c r="F37"/>
      <c r="G37"/>
      <c r="H37" s="35"/>
      <c r="I37" s="36"/>
      <c r="J37" s="29"/>
    </row>
    <row r="38" spans="2:10" x14ac:dyDescent="0.3">
      <c r="B38" s="16"/>
      <c r="C38"/>
      <c r="D38" s="65" t="s">
        <v>59</v>
      </c>
      <c r="E38"/>
      <c r="F38"/>
      <c r="G38"/>
      <c r="H38"/>
      <c r="I38"/>
      <c r="J38" s="29"/>
    </row>
    <row r="39" spans="2:10" x14ac:dyDescent="0.3">
      <c r="B39" s="16"/>
      <c r="C39" s="61" t="s">
        <v>60</v>
      </c>
      <c r="D39" s="62" t="s">
        <v>61</v>
      </c>
      <c r="E39" s="63">
        <v>1</v>
      </c>
      <c r="F39" s="14" t="s">
        <v>62</v>
      </c>
      <c r="G39" s="5">
        <v>1</v>
      </c>
      <c r="H39" s="14" t="s">
        <v>63</v>
      </c>
      <c r="I39" s="60">
        <f>E39*G39</f>
        <v>1</v>
      </c>
      <c r="J39" s="29"/>
    </row>
    <row r="40" spans="2:10" x14ac:dyDescent="0.3">
      <c r="B40" s="16"/>
      <c r="C40" s="42" t="s">
        <v>64</v>
      </c>
      <c r="D40" s="43" t="s">
        <v>65</v>
      </c>
      <c r="E40" s="64">
        <v>1</v>
      </c>
      <c r="F40" t="s">
        <v>62</v>
      </c>
      <c r="G40" s="4">
        <v>1</v>
      </c>
      <c r="H40" t="s">
        <v>63</v>
      </c>
      <c r="I40" s="39">
        <f t="shared" ref="I40:I42" si="4">E40*G40</f>
        <v>1</v>
      </c>
      <c r="J40" s="29"/>
    </row>
    <row r="41" spans="2:10" x14ac:dyDescent="0.3">
      <c r="B41" s="16"/>
      <c r="C41" s="42" t="s">
        <v>66</v>
      </c>
      <c r="D41" s="43" t="s">
        <v>67</v>
      </c>
      <c r="E41" s="64">
        <v>1</v>
      </c>
      <c r="F41" t="s">
        <v>62</v>
      </c>
      <c r="G41" s="4">
        <v>1</v>
      </c>
      <c r="H41" t="s">
        <v>63</v>
      </c>
      <c r="I41" s="39">
        <f t="shared" si="4"/>
        <v>1</v>
      </c>
      <c r="J41" s="29"/>
    </row>
    <row r="42" spans="2:10" x14ac:dyDescent="0.3">
      <c r="B42" s="16"/>
      <c r="C42" s="45" t="s">
        <v>68</v>
      </c>
      <c r="D42" s="46" t="s">
        <v>69</v>
      </c>
      <c r="E42" s="52">
        <v>1</v>
      </c>
      <c r="F42" s="40" t="s">
        <v>62</v>
      </c>
      <c r="G42" s="6">
        <v>1</v>
      </c>
      <c r="H42" s="40" t="s">
        <v>63</v>
      </c>
      <c r="I42" s="41">
        <f t="shared" si="4"/>
        <v>1</v>
      </c>
      <c r="J42" s="29"/>
    </row>
    <row r="43" spans="2:10" x14ac:dyDescent="0.3">
      <c r="B43" s="16"/>
      <c r="C43"/>
      <c r="D43"/>
      <c r="E43"/>
      <c r="F43"/>
      <c r="G43"/>
      <c r="H43" s="35" t="s">
        <v>70</v>
      </c>
      <c r="I43" s="36">
        <f>SUM(I39:I42)</f>
        <v>4</v>
      </c>
      <c r="J43" s="29"/>
    </row>
    <row r="44" spans="2:10" x14ac:dyDescent="0.3">
      <c r="B44" s="16"/>
      <c r="C44"/>
      <c r="D44"/>
      <c r="E44"/>
      <c r="F44"/>
      <c r="G44"/>
      <c r="H44" s="35"/>
      <c r="I44" s="36"/>
      <c r="J44" s="29"/>
    </row>
    <row r="45" spans="2:10" x14ac:dyDescent="0.3">
      <c r="B45" s="16"/>
      <c r="C45"/>
      <c r="D45" s="65" t="s">
        <v>71</v>
      </c>
      <c r="E45"/>
      <c r="F45"/>
      <c r="G45"/>
      <c r="H45"/>
      <c r="I45"/>
      <c r="J45" s="29"/>
    </row>
    <row r="46" spans="2:10" x14ac:dyDescent="0.3">
      <c r="B46" s="16"/>
      <c r="C46" s="61" t="s">
        <v>72</v>
      </c>
      <c r="D46" s="62" t="s">
        <v>73</v>
      </c>
      <c r="E46" s="63">
        <v>1</v>
      </c>
      <c r="F46" s="14" t="s">
        <v>62</v>
      </c>
      <c r="G46" s="5">
        <v>1</v>
      </c>
      <c r="H46" s="14" t="s">
        <v>63</v>
      </c>
      <c r="I46" s="60">
        <f>E46*G46</f>
        <v>1</v>
      </c>
      <c r="J46" s="29"/>
    </row>
    <row r="47" spans="2:10" x14ac:dyDescent="0.3">
      <c r="B47" s="16"/>
      <c r="C47" s="42" t="s">
        <v>74</v>
      </c>
      <c r="D47" s="43" t="s">
        <v>75</v>
      </c>
      <c r="E47" s="64">
        <v>1</v>
      </c>
      <c r="F47" t="s">
        <v>62</v>
      </c>
      <c r="G47" s="4">
        <v>1</v>
      </c>
      <c r="H47" t="s">
        <v>63</v>
      </c>
      <c r="I47" s="39">
        <f>E47*G47</f>
        <v>1</v>
      </c>
      <c r="J47" s="29"/>
    </row>
    <row r="48" spans="2:10" x14ac:dyDescent="0.3">
      <c r="B48" s="16"/>
      <c r="C48" s="42" t="s">
        <v>76</v>
      </c>
      <c r="D48" s="43" t="s">
        <v>77</v>
      </c>
      <c r="E48" s="64">
        <v>1</v>
      </c>
      <c r="F48" t="s">
        <v>62</v>
      </c>
      <c r="G48" s="4">
        <v>1</v>
      </c>
      <c r="H48" t="s">
        <v>63</v>
      </c>
      <c r="I48" s="39">
        <f t="shared" ref="I48:I52" si="5">E48*G48</f>
        <v>1</v>
      </c>
      <c r="J48" s="29"/>
    </row>
    <row r="49" spans="1:10" x14ac:dyDescent="0.3">
      <c r="B49" s="16"/>
      <c r="C49" s="42" t="s">
        <v>78</v>
      </c>
      <c r="D49" s="43" t="s">
        <v>79</v>
      </c>
      <c r="E49" s="64">
        <v>1</v>
      </c>
      <c r="F49" t="s">
        <v>62</v>
      </c>
      <c r="G49" s="4">
        <v>1</v>
      </c>
      <c r="H49" t="s">
        <v>63</v>
      </c>
      <c r="I49" s="39">
        <f t="shared" si="5"/>
        <v>1</v>
      </c>
      <c r="J49" s="29"/>
    </row>
    <row r="50" spans="1:10" x14ac:dyDescent="0.3">
      <c r="B50" s="16"/>
      <c r="C50" s="42" t="s">
        <v>80</v>
      </c>
      <c r="D50" s="43" t="s">
        <v>81</v>
      </c>
      <c r="E50" s="7">
        <v>0.01</v>
      </c>
      <c r="F50" t="s">
        <v>82</v>
      </c>
      <c r="G50" s="59">
        <f>SUM(I43:I49)+I36</f>
        <v>54308</v>
      </c>
      <c r="H50"/>
      <c r="I50" s="39">
        <f>E50*G50</f>
        <v>543.08000000000004</v>
      </c>
      <c r="J50" s="29"/>
    </row>
    <row r="51" spans="1:10" x14ac:dyDescent="0.3">
      <c r="B51" s="16"/>
      <c r="C51" s="42" t="s">
        <v>83</v>
      </c>
      <c r="D51" s="43" t="s">
        <v>84</v>
      </c>
      <c r="E51" s="7">
        <v>0.01</v>
      </c>
      <c r="F51" t="s">
        <v>82</v>
      </c>
      <c r="G51" s="59">
        <f>SUM(I43:I50)+I36</f>
        <v>54851.08</v>
      </c>
      <c r="H51"/>
      <c r="I51" s="39">
        <f t="shared" si="5"/>
        <v>548.51080000000002</v>
      </c>
      <c r="J51" s="29"/>
    </row>
    <row r="52" spans="1:10" x14ac:dyDescent="0.3">
      <c r="B52" s="16"/>
      <c r="C52" s="45" t="s">
        <v>85</v>
      </c>
      <c r="D52" s="46" t="s">
        <v>86</v>
      </c>
      <c r="E52" s="8">
        <v>0.01</v>
      </c>
      <c r="F52" s="40" t="s">
        <v>82</v>
      </c>
      <c r="G52" s="53">
        <f>SUM(I43:I50)+I36</f>
        <v>54851.08</v>
      </c>
      <c r="H52" s="40"/>
      <c r="I52" s="41">
        <f t="shared" si="5"/>
        <v>548.51080000000002</v>
      </c>
      <c r="J52" s="29"/>
    </row>
    <row r="53" spans="1:10" x14ac:dyDescent="0.3">
      <c r="A53" s="3"/>
      <c r="B53"/>
      <c r="C53"/>
      <c r="D53"/>
      <c r="E53"/>
      <c r="F53"/>
      <c r="G53"/>
      <c r="H53" s="35" t="s">
        <v>87</v>
      </c>
      <c r="I53" s="36">
        <f>SUM(I46:I52)</f>
        <v>1644.1016</v>
      </c>
      <c r="J53" s="29"/>
    </row>
    <row r="54" spans="1:10" x14ac:dyDescent="0.3">
      <c r="A54" s="3"/>
      <c r="B54"/>
      <c r="C54"/>
      <c r="D54"/>
      <c r="E54"/>
      <c r="F54"/>
      <c r="G54"/>
      <c r="H54" s="35"/>
      <c r="I54" s="36"/>
      <c r="J54" s="29"/>
    </row>
    <row r="55" spans="1:10" x14ac:dyDescent="0.3">
      <c r="A55" s="3"/>
      <c r="B55"/>
      <c r="C55" s="48"/>
      <c r="D55" s="58" t="s">
        <v>88</v>
      </c>
      <c r="E55" s="48"/>
      <c r="F55" s="48"/>
      <c r="G55" s="48"/>
      <c r="H55" s="48"/>
      <c r="I55" s="48"/>
      <c r="J55" s="29"/>
    </row>
    <row r="56" spans="1:10" x14ac:dyDescent="0.3">
      <c r="A56" s="3"/>
      <c r="B56"/>
      <c r="C56" s="56" t="s">
        <v>89</v>
      </c>
      <c r="D56" s="57" t="s">
        <v>90</v>
      </c>
      <c r="E56" s="54">
        <v>0.25</v>
      </c>
      <c r="F56" s="54" t="s">
        <v>62</v>
      </c>
      <c r="G56" s="11">
        <v>1</v>
      </c>
      <c r="H56" s="54" t="s">
        <v>63</v>
      </c>
      <c r="I56" s="55">
        <f>E56*G56</f>
        <v>0.25</v>
      </c>
      <c r="J56" s="29"/>
    </row>
    <row r="57" spans="1:10" x14ac:dyDescent="0.3">
      <c r="A57" s="3"/>
      <c r="B57"/>
      <c r="C57" s="56" t="s">
        <v>91</v>
      </c>
      <c r="D57" s="57" t="s">
        <v>92</v>
      </c>
      <c r="E57" s="54">
        <v>0.25</v>
      </c>
      <c r="F57" s="54" t="s">
        <v>62</v>
      </c>
      <c r="G57" s="11">
        <v>1</v>
      </c>
      <c r="H57" s="54" t="s">
        <v>63</v>
      </c>
      <c r="I57" s="55">
        <f>E57*G57</f>
        <v>0.25</v>
      </c>
      <c r="J57" s="29"/>
    </row>
    <row r="58" spans="1:10" x14ac:dyDescent="0.3">
      <c r="A58" s="3"/>
      <c r="B58"/>
      <c r="C58" s="56" t="s">
        <v>93</v>
      </c>
      <c r="D58" s="57" t="s">
        <v>94</v>
      </c>
      <c r="E58" s="54">
        <v>0.25</v>
      </c>
      <c r="F58" s="54" t="s">
        <v>62</v>
      </c>
      <c r="G58" s="11">
        <v>1</v>
      </c>
      <c r="H58" s="54" t="s">
        <v>63</v>
      </c>
      <c r="I58" s="55">
        <f>E58*G58</f>
        <v>0.25</v>
      </c>
      <c r="J58" s="29"/>
    </row>
    <row r="59" spans="1:10" x14ac:dyDescent="0.3">
      <c r="A59" s="3"/>
      <c r="B59"/>
      <c r="C59" s="56" t="s">
        <v>95</v>
      </c>
      <c r="D59" s="57" t="s">
        <v>96</v>
      </c>
      <c r="E59" s="54">
        <v>0.25</v>
      </c>
      <c r="F59" s="54" t="s">
        <v>62</v>
      </c>
      <c r="G59" s="11">
        <v>1</v>
      </c>
      <c r="H59" s="54" t="s">
        <v>63</v>
      </c>
      <c r="I59" s="55">
        <f>E59*G59</f>
        <v>0.25</v>
      </c>
      <c r="J59" s="29"/>
    </row>
    <row r="60" spans="1:10" x14ac:dyDescent="0.3">
      <c r="A60" s="3"/>
      <c r="B60"/>
      <c r="C60" s="48"/>
      <c r="D60" s="48"/>
      <c r="E60" s="48"/>
      <c r="F60" s="48"/>
      <c r="G60" s="48"/>
      <c r="H60" s="49" t="s">
        <v>97</v>
      </c>
      <c r="I60" s="50">
        <f>SUM(I56:I59)</f>
        <v>1</v>
      </c>
      <c r="J60" s="29"/>
    </row>
    <row r="61" spans="1:10" x14ac:dyDescent="0.3">
      <c r="A61" s="3"/>
      <c r="B61"/>
      <c r="C61" s="48"/>
      <c r="D61" s="48"/>
      <c r="E61" s="48"/>
      <c r="F61" s="48"/>
      <c r="G61" s="48"/>
      <c r="H61" s="49"/>
      <c r="I61" s="50"/>
      <c r="J61" s="29"/>
    </row>
    <row r="62" spans="1:10" x14ac:dyDescent="0.3">
      <c r="A62" s="3"/>
      <c r="B62"/>
      <c r="C62" s="40"/>
      <c r="D62" s="83" t="s">
        <v>98</v>
      </c>
      <c r="E62" s="52"/>
      <c r="F62" s="40"/>
      <c r="G62" s="40"/>
      <c r="H62" s="40"/>
      <c r="I62" s="53"/>
      <c r="J62" s="29"/>
    </row>
    <row r="63" spans="1:10" x14ac:dyDescent="0.3">
      <c r="A63" s="3"/>
      <c r="B63"/>
      <c r="C63" s="42" t="s">
        <v>99</v>
      </c>
      <c r="D63" s="43" t="s">
        <v>100</v>
      </c>
      <c r="E63" s="44">
        <v>3900</v>
      </c>
      <c r="F63" t="s">
        <v>31</v>
      </c>
      <c r="G63" s="4">
        <v>1</v>
      </c>
      <c r="H63" t="s">
        <v>32</v>
      </c>
      <c r="I63" s="39">
        <f>E63*G63</f>
        <v>3900</v>
      </c>
      <c r="J63" s="29"/>
    </row>
    <row r="64" spans="1:10" x14ac:dyDescent="0.3">
      <c r="A64" s="3"/>
      <c r="B64"/>
      <c r="C64" s="45" t="s">
        <v>101</v>
      </c>
      <c r="D64" s="46" t="s">
        <v>102</v>
      </c>
      <c r="E64" s="47">
        <v>1600</v>
      </c>
      <c r="F64" s="40" t="s">
        <v>31</v>
      </c>
      <c r="G64" s="6">
        <v>1</v>
      </c>
      <c r="H64" s="40" t="s">
        <v>32</v>
      </c>
      <c r="I64" s="41">
        <f>E64*G64</f>
        <v>1600</v>
      </c>
      <c r="J64" s="29"/>
    </row>
    <row r="65" spans="1:10" x14ac:dyDescent="0.3">
      <c r="A65" s="3"/>
      <c r="B65"/>
      <c r="C65"/>
      <c r="D65"/>
      <c r="E65"/>
      <c r="F65"/>
      <c r="G65"/>
      <c r="H65" s="35" t="s">
        <v>103</v>
      </c>
      <c r="I65" s="36">
        <f>SUM(I63:I64)</f>
        <v>5500</v>
      </c>
      <c r="J65" s="29"/>
    </row>
    <row r="66" spans="1:10" x14ac:dyDescent="0.3">
      <c r="A66" s="3"/>
      <c r="B66"/>
      <c r="C66"/>
      <c r="D66"/>
      <c r="E66"/>
      <c r="F66"/>
      <c r="G66"/>
      <c r="H66" s="35"/>
      <c r="I66" s="36"/>
      <c r="J66" s="29"/>
    </row>
    <row r="67" spans="1:10" x14ac:dyDescent="0.3">
      <c r="A67" s="3"/>
      <c r="B67"/>
      <c r="C67"/>
      <c r="D67"/>
      <c r="E67"/>
      <c r="F67"/>
      <c r="G67"/>
      <c r="H67" s="37" t="s">
        <v>130</v>
      </c>
      <c r="I67" s="38">
        <f>I53+I43+I60-I65+I36</f>
        <v>50449.101600000002</v>
      </c>
      <c r="J67" s="29"/>
    </row>
    <row r="68" spans="1:10" ht="13.5" thickBot="1" x14ac:dyDescent="0.35">
      <c r="A68" s="3"/>
      <c r="B68" s="33"/>
      <c r="C68" s="13"/>
      <c r="D68" s="13"/>
      <c r="E68" s="13"/>
      <c r="F68" s="13"/>
      <c r="G68" s="13"/>
      <c r="H68" s="13"/>
      <c r="I68" s="13"/>
      <c r="J68" s="34"/>
    </row>
    <row r="69" spans="1:10" x14ac:dyDescent="0.3">
      <c r="A69" s="10"/>
      <c r="B69" s="10"/>
      <c r="J69" s="10"/>
    </row>
    <row r="70" spans="1:10" x14ac:dyDescent="0.3">
      <c r="A70" s="10"/>
      <c r="B70" s="10"/>
      <c r="J70" s="10"/>
    </row>
    <row r="71" spans="1:10" x14ac:dyDescent="0.3">
      <c r="A71" s="10"/>
      <c r="B71" s="10"/>
      <c r="J71" s="10"/>
    </row>
    <row r="72" spans="1:10" x14ac:dyDescent="0.3">
      <c r="A72" s="10"/>
      <c r="B72" s="10"/>
      <c r="J72" s="10"/>
    </row>
    <row r="73" spans="1:10" x14ac:dyDescent="0.3">
      <c r="A73" s="10"/>
      <c r="B73" s="10"/>
      <c r="J73" s="10"/>
    </row>
    <row r="74" spans="1:10" x14ac:dyDescent="0.3">
      <c r="A74" s="10"/>
      <c r="B74" s="10"/>
      <c r="J74" s="10"/>
    </row>
    <row r="75" spans="1:10" x14ac:dyDescent="0.3">
      <c r="A75" s="10"/>
      <c r="B75" s="10"/>
      <c r="J75" s="10"/>
    </row>
  </sheetData>
  <sheetProtection algorithmName="SHA-512" hashValue="VeIn4mLaNU870EwhmTDLZL+VcD9lvibnY7CdSCpYTZDgXHnX548a10hRs6cVD5HjGVMN7dTuQXjYcyR4mwtV5Q==" saltValue="4n4mHtMXQw29vl6Yw4N4tQ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DC378-C217-41B1-B4B3-4EB50355A004}">
  <dimension ref="A1:J97"/>
  <sheetViews>
    <sheetView topLeftCell="A83" zoomScale="85" zoomScaleNormal="85" workbookViewId="0">
      <selection activeCell="I96" sqref="I96"/>
    </sheetView>
  </sheetViews>
  <sheetFormatPr defaultColWidth="8.8984375" defaultRowHeight="13" x14ac:dyDescent="0.3"/>
  <cols>
    <col min="1" max="1" width="8.8984375" style="1"/>
    <col min="2" max="2" width="9.296875" style="1" customWidth="1"/>
    <col min="3" max="3" width="4.8984375" style="1" bestFit="1" customWidth="1"/>
    <col min="4" max="4" width="71.09765625" style="1" customWidth="1"/>
    <col min="5" max="5" width="13.09765625" style="1" bestFit="1" customWidth="1"/>
    <col min="6" max="6" width="8.8984375" style="1" bestFit="1" customWidth="1"/>
    <col min="7" max="7" width="14.296875" style="1" bestFit="1" customWidth="1"/>
    <col min="8" max="8" width="49.8984375" style="1" bestFit="1" customWidth="1"/>
    <col min="9" max="9" width="18.3984375" style="1" customWidth="1"/>
    <col min="10" max="16384" width="8.8984375" style="1"/>
  </cols>
  <sheetData>
    <row r="1" spans="2:10" ht="13.5" thickBot="1" x14ac:dyDescent="0.35"/>
    <row r="2" spans="2:10" x14ac:dyDescent="0.3">
      <c r="B2" s="15"/>
      <c r="C2" s="12"/>
      <c r="D2" s="12"/>
      <c r="E2" s="12"/>
      <c r="F2" s="12"/>
      <c r="G2" s="12"/>
      <c r="H2" s="12"/>
      <c r="I2" s="12"/>
      <c r="J2" s="27"/>
    </row>
    <row r="3" spans="2:10" ht="29.5" customHeight="1" x14ac:dyDescent="0.3">
      <c r="B3" s="74"/>
      <c r="C3" s="75"/>
      <c r="D3" s="76" t="s">
        <v>18</v>
      </c>
      <c r="E3" s="76"/>
      <c r="F3" s="76"/>
      <c r="G3" s="76"/>
      <c r="H3" s="76"/>
      <c r="I3" s="77"/>
      <c r="J3" s="78"/>
    </row>
    <row r="4" spans="2:10" x14ac:dyDescent="0.3">
      <c r="B4" s="74"/>
      <c r="C4" s="79"/>
      <c r="D4" s="80" t="s">
        <v>131</v>
      </c>
      <c r="E4" s="80"/>
      <c r="F4" s="80"/>
      <c r="G4" s="80"/>
      <c r="H4" s="80"/>
      <c r="I4" s="81"/>
      <c r="J4" s="78"/>
    </row>
    <row r="5" spans="2:10" x14ac:dyDescent="0.3">
      <c r="B5" s="16"/>
      <c r="C5"/>
      <c r="D5"/>
      <c r="E5"/>
      <c r="F5"/>
      <c r="G5"/>
      <c r="H5"/>
      <c r="I5"/>
      <c r="J5" s="29"/>
    </row>
    <row r="6" spans="2:10" x14ac:dyDescent="0.3">
      <c r="B6" s="16"/>
      <c r="C6" s="82" t="s">
        <v>20</v>
      </c>
      <c r="D6" s="82" t="s">
        <v>21</v>
      </c>
      <c r="E6" s="82" t="s">
        <v>22</v>
      </c>
      <c r="F6" s="82" t="s">
        <v>23</v>
      </c>
      <c r="G6" s="82" t="s">
        <v>24</v>
      </c>
      <c r="H6" s="82"/>
      <c r="I6" s="82" t="s">
        <v>1</v>
      </c>
      <c r="J6" s="29"/>
    </row>
    <row r="7" spans="2:10" x14ac:dyDescent="0.3">
      <c r="B7" s="16"/>
      <c r="C7"/>
      <c r="D7" s="65" t="s">
        <v>25</v>
      </c>
      <c r="E7"/>
      <c r="F7"/>
      <c r="G7"/>
      <c r="H7"/>
      <c r="I7"/>
      <c r="J7" s="29"/>
    </row>
    <row r="8" spans="2:10" x14ac:dyDescent="0.3">
      <c r="B8" s="16"/>
      <c r="C8"/>
      <c r="D8" s="65"/>
      <c r="E8"/>
      <c r="F8"/>
      <c r="G8"/>
      <c r="H8"/>
      <c r="I8"/>
      <c r="J8" s="29"/>
    </row>
    <row r="9" spans="2:10" x14ac:dyDescent="0.3">
      <c r="B9" s="16"/>
      <c r="C9"/>
      <c r="D9" s="66"/>
      <c r="E9" s="44"/>
      <c r="F9"/>
      <c r="G9"/>
      <c r="H9"/>
      <c r="I9" s="59"/>
      <c r="J9" s="29"/>
    </row>
    <row r="10" spans="2:10" x14ac:dyDescent="0.3">
      <c r="B10" s="16"/>
      <c r="C10" s="61"/>
      <c r="D10" s="70" t="s">
        <v>132</v>
      </c>
      <c r="E10" s="14"/>
      <c r="F10" s="14"/>
      <c r="G10" s="14"/>
      <c r="H10" s="14"/>
      <c r="I10" s="60"/>
      <c r="J10" s="29"/>
    </row>
    <row r="11" spans="2:10" x14ac:dyDescent="0.3">
      <c r="B11" s="16"/>
      <c r="C11" s="42" t="s">
        <v>27</v>
      </c>
      <c r="D11" s="67" t="s">
        <v>28</v>
      </c>
      <c r="E11"/>
      <c r="F11"/>
      <c r="G11"/>
      <c r="H11"/>
      <c r="I11" s="39"/>
      <c r="J11" s="29"/>
    </row>
    <row r="12" spans="2:10" x14ac:dyDescent="0.3">
      <c r="B12" s="16"/>
      <c r="C12" s="42" t="s">
        <v>29</v>
      </c>
      <c r="D12" s="66" t="s">
        <v>30</v>
      </c>
      <c r="E12" s="44">
        <v>6900</v>
      </c>
      <c r="F12" t="s">
        <v>31</v>
      </c>
      <c r="G12" s="4">
        <v>1</v>
      </c>
      <c r="H12" t="s">
        <v>32</v>
      </c>
      <c r="I12" s="39">
        <f t="shared" ref="I12:I22" si="0">E12*G12</f>
        <v>6900</v>
      </c>
      <c r="J12" s="29"/>
    </row>
    <row r="13" spans="2:10" x14ac:dyDescent="0.3">
      <c r="B13" s="16"/>
      <c r="C13" s="42" t="s">
        <v>33</v>
      </c>
      <c r="D13" s="66" t="s">
        <v>34</v>
      </c>
      <c r="E13" s="44">
        <v>6900</v>
      </c>
      <c r="F13" t="s">
        <v>31</v>
      </c>
      <c r="G13" s="4">
        <v>1</v>
      </c>
      <c r="H13" t="s">
        <v>32</v>
      </c>
      <c r="I13" s="39">
        <f t="shared" si="0"/>
        <v>6900</v>
      </c>
      <c r="J13" s="29"/>
    </row>
    <row r="14" spans="2:10" x14ac:dyDescent="0.3">
      <c r="B14" s="16"/>
      <c r="C14" s="42" t="s">
        <v>35</v>
      </c>
      <c r="D14" s="66" t="s">
        <v>36</v>
      </c>
      <c r="E14" s="44"/>
      <c r="F14"/>
      <c r="G14"/>
      <c r="H14"/>
      <c r="I14" s="39"/>
      <c r="J14" s="29"/>
    </row>
    <row r="15" spans="2:10" x14ac:dyDescent="0.3">
      <c r="B15" s="16"/>
      <c r="C15" s="42" t="s">
        <v>37</v>
      </c>
      <c r="D15" s="69" t="s">
        <v>38</v>
      </c>
      <c r="E15" s="44">
        <f>ROUNDUP(0.3*E13,-2)</f>
        <v>2100</v>
      </c>
      <c r="F15" t="s">
        <v>31</v>
      </c>
      <c r="G15" s="4">
        <v>1</v>
      </c>
      <c r="H15" t="s">
        <v>32</v>
      </c>
      <c r="I15" s="39">
        <f t="shared" si="0"/>
        <v>2100</v>
      </c>
      <c r="J15" s="29"/>
    </row>
    <row r="16" spans="2:10" x14ac:dyDescent="0.3">
      <c r="B16" s="16"/>
      <c r="C16" s="42" t="s">
        <v>39</v>
      </c>
      <c r="D16" s="69" t="s">
        <v>40</v>
      </c>
      <c r="E16" s="44">
        <f>ROUNDUP(0.7*E13,-2)</f>
        <v>4900</v>
      </c>
      <c r="F16" t="s">
        <v>31</v>
      </c>
      <c r="G16" s="4">
        <v>1</v>
      </c>
      <c r="H16" t="s">
        <v>32</v>
      </c>
      <c r="I16" s="39">
        <f t="shared" si="0"/>
        <v>4900</v>
      </c>
      <c r="J16" s="29"/>
    </row>
    <row r="17" spans="2:10" x14ac:dyDescent="0.3">
      <c r="B17" s="16"/>
      <c r="C17" s="42" t="s">
        <v>41</v>
      </c>
      <c r="D17" s="66" t="s">
        <v>42</v>
      </c>
      <c r="E17" s="44">
        <v>0</v>
      </c>
      <c r="F17" t="s">
        <v>31</v>
      </c>
      <c r="G17" s="23">
        <v>0</v>
      </c>
      <c r="H17" t="s">
        <v>32</v>
      </c>
      <c r="I17" s="39">
        <f t="shared" si="0"/>
        <v>0</v>
      </c>
      <c r="J17" s="29"/>
    </row>
    <row r="18" spans="2:10" x14ac:dyDescent="0.3">
      <c r="B18" s="72"/>
      <c r="C18" s="42" t="s">
        <v>43</v>
      </c>
      <c r="D18" s="67" t="s">
        <v>44</v>
      </c>
      <c r="E18"/>
      <c r="F18"/>
      <c r="G18"/>
      <c r="H18"/>
      <c r="I18" s="39"/>
      <c r="J18" s="73"/>
    </row>
    <row r="19" spans="2:10" x14ac:dyDescent="0.3">
      <c r="B19" s="16"/>
      <c r="C19" s="42" t="s">
        <v>45</v>
      </c>
      <c r="D19" s="66" t="s">
        <v>46</v>
      </c>
      <c r="E19" s="44">
        <v>1300</v>
      </c>
      <c r="F19" t="s">
        <v>31</v>
      </c>
      <c r="G19" s="20">
        <v>1</v>
      </c>
      <c r="H19" t="s">
        <v>32</v>
      </c>
      <c r="I19" s="39">
        <f t="shared" si="0"/>
        <v>1300</v>
      </c>
      <c r="J19" s="29"/>
    </row>
    <row r="20" spans="2:10" x14ac:dyDescent="0.3">
      <c r="B20" s="16"/>
      <c r="C20" s="42" t="s">
        <v>47</v>
      </c>
      <c r="D20" s="66" t="s">
        <v>34</v>
      </c>
      <c r="E20" s="44">
        <v>1300</v>
      </c>
      <c r="F20" t="s">
        <v>31</v>
      </c>
      <c r="G20" s="20">
        <v>1</v>
      </c>
      <c r="H20" t="s">
        <v>32</v>
      </c>
      <c r="I20" s="39">
        <f t="shared" si="0"/>
        <v>1300</v>
      </c>
      <c r="J20" s="29"/>
    </row>
    <row r="21" spans="2:10" x14ac:dyDescent="0.3">
      <c r="B21" s="16"/>
      <c r="C21" s="42" t="s">
        <v>48</v>
      </c>
      <c r="D21" s="66" t="s">
        <v>49</v>
      </c>
      <c r="E21" s="44">
        <v>1300</v>
      </c>
      <c r="F21" t="s">
        <v>31</v>
      </c>
      <c r="G21" s="20">
        <v>1</v>
      </c>
      <c r="H21" t="s">
        <v>32</v>
      </c>
      <c r="I21" s="39">
        <f t="shared" si="0"/>
        <v>1300</v>
      </c>
      <c r="J21" s="29"/>
    </row>
    <row r="22" spans="2:10" x14ac:dyDescent="0.3">
      <c r="B22" s="16"/>
      <c r="C22" s="45" t="s">
        <v>50</v>
      </c>
      <c r="D22" s="68" t="s">
        <v>51</v>
      </c>
      <c r="E22" s="85">
        <v>800</v>
      </c>
      <c r="F22" s="40" t="s">
        <v>31</v>
      </c>
      <c r="G22" s="6">
        <v>1</v>
      </c>
      <c r="H22" s="40" t="s">
        <v>32</v>
      </c>
      <c r="I22" s="41">
        <f t="shared" si="0"/>
        <v>800</v>
      </c>
      <c r="J22" s="29"/>
    </row>
    <row r="23" spans="2:10" x14ac:dyDescent="0.3">
      <c r="B23" s="16"/>
      <c r="C23"/>
      <c r="D23" s="69"/>
      <c r="E23" s="44"/>
      <c r="F23"/>
      <c r="G23" s="23"/>
      <c r="H23"/>
      <c r="I23" s="59"/>
      <c r="J23" s="29"/>
    </row>
    <row r="24" spans="2:10" x14ac:dyDescent="0.3">
      <c r="B24" s="16"/>
      <c r="C24" s="61"/>
      <c r="D24" s="70" t="s">
        <v>133</v>
      </c>
      <c r="E24" s="14"/>
      <c r="F24" s="14"/>
      <c r="G24" s="14"/>
      <c r="H24" s="14"/>
      <c r="I24" s="60"/>
      <c r="J24" s="29"/>
    </row>
    <row r="25" spans="2:10" x14ac:dyDescent="0.3">
      <c r="B25" s="16"/>
      <c r="C25" s="42" t="s">
        <v>27</v>
      </c>
      <c r="D25" s="67" t="s">
        <v>28</v>
      </c>
      <c r="E25"/>
      <c r="F25"/>
      <c r="G25"/>
      <c r="H25"/>
      <c r="I25" s="39"/>
      <c r="J25" s="29"/>
    </row>
    <row r="26" spans="2:10" x14ac:dyDescent="0.3">
      <c r="B26" s="16"/>
      <c r="C26" s="42" t="s">
        <v>29</v>
      </c>
      <c r="D26" s="66" t="s">
        <v>30</v>
      </c>
      <c r="E26" s="44">
        <v>10000</v>
      </c>
      <c r="F26" t="s">
        <v>31</v>
      </c>
      <c r="G26" s="4">
        <v>1</v>
      </c>
      <c r="H26" t="s">
        <v>32</v>
      </c>
      <c r="I26" s="39">
        <f t="shared" ref="I26:I27" si="1">E26*G26</f>
        <v>10000</v>
      </c>
      <c r="J26" s="29"/>
    </row>
    <row r="27" spans="2:10" x14ac:dyDescent="0.3">
      <c r="B27" s="16"/>
      <c r="C27" s="42" t="s">
        <v>33</v>
      </c>
      <c r="D27" s="66" t="s">
        <v>34</v>
      </c>
      <c r="E27" s="44">
        <v>10000</v>
      </c>
      <c r="F27" t="s">
        <v>31</v>
      </c>
      <c r="G27" s="4">
        <v>1</v>
      </c>
      <c r="H27" t="s">
        <v>32</v>
      </c>
      <c r="I27" s="39">
        <f t="shared" si="1"/>
        <v>10000</v>
      </c>
      <c r="J27" s="29"/>
    </row>
    <row r="28" spans="2:10" x14ac:dyDescent="0.3">
      <c r="B28" s="16"/>
      <c r="C28" s="42" t="s">
        <v>35</v>
      </c>
      <c r="D28" s="66" t="s">
        <v>36</v>
      </c>
      <c r="E28" s="44"/>
      <c r="F28"/>
      <c r="G28"/>
      <c r="H28"/>
      <c r="I28" s="39"/>
      <c r="J28" s="29"/>
    </row>
    <row r="29" spans="2:10" x14ac:dyDescent="0.3">
      <c r="B29" s="16"/>
      <c r="C29" s="42" t="s">
        <v>37</v>
      </c>
      <c r="D29" s="69" t="s">
        <v>38</v>
      </c>
      <c r="E29" s="44">
        <f>ROUNDUP(0.3*E27,-2)</f>
        <v>3000</v>
      </c>
      <c r="F29" t="s">
        <v>31</v>
      </c>
      <c r="G29" s="4">
        <v>1</v>
      </c>
      <c r="H29" t="s">
        <v>32</v>
      </c>
      <c r="I29" s="39">
        <f t="shared" ref="I29:I31" si="2">E29*G29</f>
        <v>3000</v>
      </c>
      <c r="J29" s="29"/>
    </row>
    <row r="30" spans="2:10" x14ac:dyDescent="0.3">
      <c r="B30" s="16"/>
      <c r="C30" s="42" t="s">
        <v>39</v>
      </c>
      <c r="D30" s="69" t="s">
        <v>40</v>
      </c>
      <c r="E30" s="44">
        <f>ROUNDUP(0.7*E27,-2)</f>
        <v>7000</v>
      </c>
      <c r="F30" t="s">
        <v>31</v>
      </c>
      <c r="G30" s="4">
        <v>1</v>
      </c>
      <c r="H30" t="s">
        <v>32</v>
      </c>
      <c r="I30" s="39">
        <f t="shared" si="2"/>
        <v>7000</v>
      </c>
      <c r="J30" s="29"/>
    </row>
    <row r="31" spans="2:10" x14ac:dyDescent="0.3">
      <c r="B31" s="16"/>
      <c r="C31" s="42" t="s">
        <v>41</v>
      </c>
      <c r="D31" s="66" t="s">
        <v>42</v>
      </c>
      <c r="E31" s="44">
        <v>0</v>
      </c>
      <c r="F31" t="s">
        <v>31</v>
      </c>
      <c r="G31" s="23">
        <v>0</v>
      </c>
      <c r="H31" t="s">
        <v>32</v>
      </c>
      <c r="I31" s="39">
        <f t="shared" si="2"/>
        <v>0</v>
      </c>
      <c r="J31" s="29"/>
    </row>
    <row r="32" spans="2:10" x14ac:dyDescent="0.3">
      <c r="B32" s="16"/>
      <c r="C32" s="42" t="s">
        <v>43</v>
      </c>
      <c r="D32" s="67" t="s">
        <v>44</v>
      </c>
      <c r="E32"/>
      <c r="F32"/>
      <c r="G32"/>
      <c r="H32"/>
      <c r="I32" s="39"/>
      <c r="J32" s="29"/>
    </row>
    <row r="33" spans="2:10" x14ac:dyDescent="0.3">
      <c r="B33" s="16"/>
      <c r="C33" s="42" t="s">
        <v>45</v>
      </c>
      <c r="D33" s="66" t="s">
        <v>46</v>
      </c>
      <c r="E33" s="44">
        <v>3800</v>
      </c>
      <c r="F33" t="s">
        <v>31</v>
      </c>
      <c r="G33" s="20">
        <v>1</v>
      </c>
      <c r="H33" t="s">
        <v>32</v>
      </c>
      <c r="I33" s="39">
        <f t="shared" ref="I33:I36" si="3">E33*G33</f>
        <v>3800</v>
      </c>
      <c r="J33" s="29"/>
    </row>
    <row r="34" spans="2:10" x14ac:dyDescent="0.3">
      <c r="B34" s="16"/>
      <c r="C34" s="42" t="s">
        <v>47</v>
      </c>
      <c r="D34" s="66" t="s">
        <v>34</v>
      </c>
      <c r="E34" s="44">
        <v>3800</v>
      </c>
      <c r="F34" t="s">
        <v>31</v>
      </c>
      <c r="G34" s="20">
        <v>1</v>
      </c>
      <c r="H34" t="s">
        <v>32</v>
      </c>
      <c r="I34" s="39">
        <f t="shared" si="3"/>
        <v>3800</v>
      </c>
      <c r="J34" s="29"/>
    </row>
    <row r="35" spans="2:10" x14ac:dyDescent="0.3">
      <c r="B35" s="16"/>
      <c r="C35" s="42" t="s">
        <v>48</v>
      </c>
      <c r="D35" s="66" t="s">
        <v>49</v>
      </c>
      <c r="E35" s="44">
        <v>3800</v>
      </c>
      <c r="F35" t="s">
        <v>31</v>
      </c>
      <c r="G35" s="20">
        <v>1</v>
      </c>
      <c r="H35" t="s">
        <v>32</v>
      </c>
      <c r="I35" s="39">
        <f t="shared" si="3"/>
        <v>3800</v>
      </c>
      <c r="J35" s="29"/>
    </row>
    <row r="36" spans="2:10" x14ac:dyDescent="0.3">
      <c r="B36" s="16"/>
      <c r="C36" s="45" t="s">
        <v>50</v>
      </c>
      <c r="D36" s="68" t="s">
        <v>51</v>
      </c>
      <c r="E36" s="85">
        <v>1000</v>
      </c>
      <c r="F36" s="40" t="s">
        <v>31</v>
      </c>
      <c r="G36" s="6">
        <v>1</v>
      </c>
      <c r="H36" s="40" t="s">
        <v>32</v>
      </c>
      <c r="I36" s="41">
        <f t="shared" si="3"/>
        <v>1000</v>
      </c>
      <c r="J36" s="29"/>
    </row>
    <row r="37" spans="2:10" x14ac:dyDescent="0.3">
      <c r="B37" s="16"/>
      <c r="C37"/>
      <c r="D37" s="66"/>
      <c r="E37" s="44"/>
      <c r="F37"/>
      <c r="G37" s="23"/>
      <c r="H37"/>
      <c r="I37" s="59"/>
      <c r="J37" s="29"/>
    </row>
    <row r="38" spans="2:10" x14ac:dyDescent="0.3">
      <c r="B38" s="16"/>
      <c r="C38" s="61"/>
      <c r="D38" s="70" t="s">
        <v>134</v>
      </c>
      <c r="E38" s="14"/>
      <c r="F38" s="14"/>
      <c r="G38" s="14"/>
      <c r="H38" s="14"/>
      <c r="I38" s="60"/>
      <c r="J38" s="29"/>
    </row>
    <row r="39" spans="2:10" x14ac:dyDescent="0.3">
      <c r="B39" s="16"/>
      <c r="C39" s="42" t="s">
        <v>27</v>
      </c>
      <c r="D39" s="67" t="s">
        <v>28</v>
      </c>
      <c r="E39"/>
      <c r="F39"/>
      <c r="G39"/>
      <c r="H39"/>
      <c r="I39" s="39"/>
      <c r="J39" s="29"/>
    </row>
    <row r="40" spans="2:10" x14ac:dyDescent="0.3">
      <c r="B40" s="16"/>
      <c r="C40" s="42" t="s">
        <v>29</v>
      </c>
      <c r="D40" s="66" t="s">
        <v>30</v>
      </c>
      <c r="E40" s="44">
        <v>0</v>
      </c>
      <c r="F40" t="s">
        <v>31</v>
      </c>
      <c r="G40" s="23">
        <v>0</v>
      </c>
      <c r="H40" t="s">
        <v>32</v>
      </c>
      <c r="I40" s="39">
        <f t="shared" ref="I40:I41" si="4">E40*G40</f>
        <v>0</v>
      </c>
      <c r="J40" s="29"/>
    </row>
    <row r="41" spans="2:10" x14ac:dyDescent="0.3">
      <c r="B41" s="16"/>
      <c r="C41" s="42" t="s">
        <v>33</v>
      </c>
      <c r="D41" s="66" t="s">
        <v>34</v>
      </c>
      <c r="E41" s="44">
        <v>0</v>
      </c>
      <c r="F41" t="s">
        <v>31</v>
      </c>
      <c r="G41" s="23">
        <v>0</v>
      </c>
      <c r="H41" t="s">
        <v>32</v>
      </c>
      <c r="I41" s="39">
        <f t="shared" si="4"/>
        <v>0</v>
      </c>
      <c r="J41" s="29"/>
    </row>
    <row r="42" spans="2:10" x14ac:dyDescent="0.3">
      <c r="B42" s="16"/>
      <c r="C42" s="42" t="s">
        <v>35</v>
      </c>
      <c r="D42" s="66" t="s">
        <v>36</v>
      </c>
      <c r="E42" s="44"/>
      <c r="F42"/>
      <c r="G42"/>
      <c r="H42"/>
      <c r="I42" s="39"/>
      <c r="J42" s="29"/>
    </row>
    <row r="43" spans="2:10" x14ac:dyDescent="0.3">
      <c r="B43" s="16"/>
      <c r="C43" s="42" t="s">
        <v>37</v>
      </c>
      <c r="D43" s="69" t="s">
        <v>38</v>
      </c>
      <c r="E43" s="44">
        <v>0</v>
      </c>
      <c r="F43" t="s">
        <v>31</v>
      </c>
      <c r="G43" s="23">
        <v>0</v>
      </c>
      <c r="H43" t="s">
        <v>32</v>
      </c>
      <c r="I43" s="39">
        <f t="shared" ref="I43:I45" si="5">E43*G43</f>
        <v>0</v>
      </c>
      <c r="J43" s="29"/>
    </row>
    <row r="44" spans="2:10" x14ac:dyDescent="0.3">
      <c r="B44" s="16"/>
      <c r="C44" s="42" t="s">
        <v>39</v>
      </c>
      <c r="D44" s="69" t="s">
        <v>40</v>
      </c>
      <c r="E44" s="44">
        <v>0</v>
      </c>
      <c r="F44" t="s">
        <v>31</v>
      </c>
      <c r="G44" s="23">
        <v>0</v>
      </c>
      <c r="H44" t="s">
        <v>32</v>
      </c>
      <c r="I44" s="39">
        <f t="shared" si="5"/>
        <v>0</v>
      </c>
      <c r="J44" s="29"/>
    </row>
    <row r="45" spans="2:10" x14ac:dyDescent="0.3">
      <c r="B45" s="16"/>
      <c r="C45" s="42" t="s">
        <v>41</v>
      </c>
      <c r="D45" s="66" t="s">
        <v>42</v>
      </c>
      <c r="E45" s="44">
        <v>0</v>
      </c>
      <c r="F45" t="s">
        <v>31</v>
      </c>
      <c r="G45" s="23">
        <v>0</v>
      </c>
      <c r="H45" t="s">
        <v>32</v>
      </c>
      <c r="I45" s="39">
        <f t="shared" si="5"/>
        <v>0</v>
      </c>
      <c r="J45" s="29"/>
    </row>
    <row r="46" spans="2:10" x14ac:dyDescent="0.3">
      <c r="B46" s="16"/>
      <c r="C46" s="42" t="s">
        <v>43</v>
      </c>
      <c r="D46" s="67" t="s">
        <v>44</v>
      </c>
      <c r="E46" s="44"/>
      <c r="F46"/>
      <c r="G46"/>
      <c r="H46"/>
      <c r="I46" s="39"/>
      <c r="J46" s="29"/>
    </row>
    <row r="47" spans="2:10" x14ac:dyDescent="0.3">
      <c r="B47" s="16"/>
      <c r="C47" s="42" t="s">
        <v>45</v>
      </c>
      <c r="D47" s="66" t="s">
        <v>46</v>
      </c>
      <c r="E47" s="44">
        <v>7500</v>
      </c>
      <c r="F47" t="s">
        <v>31</v>
      </c>
      <c r="G47" s="20">
        <v>1</v>
      </c>
      <c r="H47" t="s">
        <v>32</v>
      </c>
      <c r="I47" s="39">
        <f t="shared" ref="I47:I50" si="6">E47*G47</f>
        <v>7500</v>
      </c>
      <c r="J47" s="29"/>
    </row>
    <row r="48" spans="2:10" x14ac:dyDescent="0.3">
      <c r="B48" s="16"/>
      <c r="C48" s="42" t="s">
        <v>47</v>
      </c>
      <c r="D48" s="66" t="s">
        <v>34</v>
      </c>
      <c r="E48" s="44">
        <v>7500</v>
      </c>
      <c r="F48" t="s">
        <v>31</v>
      </c>
      <c r="G48" s="20">
        <v>1</v>
      </c>
      <c r="H48" t="s">
        <v>32</v>
      </c>
      <c r="I48" s="39">
        <f t="shared" si="6"/>
        <v>7500</v>
      </c>
      <c r="J48" s="29"/>
    </row>
    <row r="49" spans="2:10" x14ac:dyDescent="0.3">
      <c r="B49" s="16"/>
      <c r="C49" s="42" t="s">
        <v>48</v>
      </c>
      <c r="D49" s="66" t="s">
        <v>49</v>
      </c>
      <c r="E49" s="44">
        <v>7500</v>
      </c>
      <c r="F49" t="s">
        <v>31</v>
      </c>
      <c r="G49" s="20">
        <v>1</v>
      </c>
      <c r="H49" t="s">
        <v>32</v>
      </c>
      <c r="I49" s="39">
        <f t="shared" si="6"/>
        <v>7500</v>
      </c>
      <c r="J49" s="29"/>
    </row>
    <row r="50" spans="2:10" x14ac:dyDescent="0.3">
      <c r="B50" s="16"/>
      <c r="C50" s="45" t="s">
        <v>50</v>
      </c>
      <c r="D50" s="68" t="s">
        <v>51</v>
      </c>
      <c r="E50" s="85">
        <v>2300</v>
      </c>
      <c r="F50" s="40" t="s">
        <v>31</v>
      </c>
      <c r="G50" s="6">
        <v>1</v>
      </c>
      <c r="H50" s="40" t="s">
        <v>32</v>
      </c>
      <c r="I50" s="41">
        <f t="shared" si="6"/>
        <v>2300</v>
      </c>
      <c r="J50" s="29"/>
    </row>
    <row r="51" spans="2:10" x14ac:dyDescent="0.3">
      <c r="B51" s="16"/>
      <c r="C51"/>
      <c r="D51" s="66"/>
      <c r="E51" s="44"/>
      <c r="F51"/>
      <c r="G51" s="23"/>
      <c r="H51"/>
      <c r="I51" s="59"/>
      <c r="J51" s="29"/>
    </row>
    <row r="52" spans="2:10" x14ac:dyDescent="0.3">
      <c r="B52" s="16"/>
      <c r="C52" s="61"/>
      <c r="D52" s="70" t="s">
        <v>135</v>
      </c>
      <c r="E52" s="14"/>
      <c r="F52" s="14"/>
      <c r="G52" s="14"/>
      <c r="H52" s="14"/>
      <c r="I52" s="60"/>
      <c r="J52" s="29"/>
    </row>
    <row r="53" spans="2:10" x14ac:dyDescent="0.3">
      <c r="B53" s="16"/>
      <c r="C53" s="42" t="s">
        <v>27</v>
      </c>
      <c r="D53" s="67" t="s">
        <v>28</v>
      </c>
      <c r="E53"/>
      <c r="F53"/>
      <c r="G53"/>
      <c r="H53"/>
      <c r="I53" s="39"/>
      <c r="J53" s="29"/>
    </row>
    <row r="54" spans="2:10" x14ac:dyDescent="0.3">
      <c r="B54" s="16"/>
      <c r="C54" s="42" t="s">
        <v>29</v>
      </c>
      <c r="D54" s="66" t="s">
        <v>30</v>
      </c>
      <c r="E54" s="44">
        <v>4200</v>
      </c>
      <c r="F54" t="s">
        <v>31</v>
      </c>
      <c r="G54" s="4">
        <v>1</v>
      </c>
      <c r="H54" t="s">
        <v>32</v>
      </c>
      <c r="I54" s="39">
        <f t="shared" ref="I54:I55" si="7">E54*G54</f>
        <v>4200</v>
      </c>
      <c r="J54" s="29"/>
    </row>
    <row r="55" spans="2:10" x14ac:dyDescent="0.3">
      <c r="B55" s="16"/>
      <c r="C55" s="42" t="s">
        <v>33</v>
      </c>
      <c r="D55" s="66" t="s">
        <v>34</v>
      </c>
      <c r="E55" s="44">
        <v>4200</v>
      </c>
      <c r="F55" t="s">
        <v>31</v>
      </c>
      <c r="G55" s="4">
        <v>1</v>
      </c>
      <c r="H55" t="s">
        <v>32</v>
      </c>
      <c r="I55" s="39">
        <f t="shared" si="7"/>
        <v>4200</v>
      </c>
      <c r="J55" s="29"/>
    </row>
    <row r="56" spans="2:10" x14ac:dyDescent="0.3">
      <c r="B56" s="16"/>
      <c r="C56" s="42" t="s">
        <v>35</v>
      </c>
      <c r="D56" s="66" t="s">
        <v>36</v>
      </c>
      <c r="E56" s="44"/>
      <c r="F56"/>
      <c r="G56"/>
      <c r="H56"/>
      <c r="I56" s="39"/>
      <c r="J56" s="29"/>
    </row>
    <row r="57" spans="2:10" x14ac:dyDescent="0.3">
      <c r="B57" s="16"/>
      <c r="C57" s="42" t="s">
        <v>37</v>
      </c>
      <c r="D57" s="69" t="s">
        <v>38</v>
      </c>
      <c r="E57" s="44">
        <v>3600</v>
      </c>
      <c r="F57" t="s">
        <v>31</v>
      </c>
      <c r="G57" s="4">
        <v>1</v>
      </c>
      <c r="H57" t="s">
        <v>32</v>
      </c>
      <c r="I57" s="39">
        <f t="shared" ref="I57:I59" si="8">E57*G57</f>
        <v>3600</v>
      </c>
      <c r="J57" s="29"/>
    </row>
    <row r="58" spans="2:10" x14ac:dyDescent="0.3">
      <c r="B58" s="16"/>
      <c r="C58" s="42" t="s">
        <v>39</v>
      </c>
      <c r="D58" s="69" t="s">
        <v>40</v>
      </c>
      <c r="E58" s="44">
        <v>600</v>
      </c>
      <c r="F58" t="s">
        <v>31</v>
      </c>
      <c r="G58" s="4">
        <v>1</v>
      </c>
      <c r="H58" t="s">
        <v>32</v>
      </c>
      <c r="I58" s="39">
        <f t="shared" si="8"/>
        <v>600</v>
      </c>
      <c r="J58" s="29"/>
    </row>
    <row r="59" spans="2:10" x14ac:dyDescent="0.3">
      <c r="B59" s="16"/>
      <c r="C59" s="42" t="s">
        <v>41</v>
      </c>
      <c r="D59" s="66" t="s">
        <v>42</v>
      </c>
      <c r="E59" s="44">
        <v>600</v>
      </c>
      <c r="F59" t="s">
        <v>31</v>
      </c>
      <c r="G59" s="4">
        <v>1</v>
      </c>
      <c r="H59" t="s">
        <v>32</v>
      </c>
      <c r="I59" s="39">
        <f t="shared" si="8"/>
        <v>600</v>
      </c>
      <c r="J59" s="29"/>
    </row>
    <row r="60" spans="2:10" x14ac:dyDescent="0.3">
      <c r="B60" s="16"/>
      <c r="C60" s="42" t="s">
        <v>43</v>
      </c>
      <c r="D60" s="67" t="s">
        <v>44</v>
      </c>
      <c r="E60"/>
      <c r="F60"/>
      <c r="G60"/>
      <c r="H60"/>
      <c r="I60" s="39"/>
      <c r="J60" s="29"/>
    </row>
    <row r="61" spans="2:10" x14ac:dyDescent="0.3">
      <c r="B61" s="16"/>
      <c r="C61" s="42" t="s">
        <v>45</v>
      </c>
      <c r="D61" s="66" t="s">
        <v>46</v>
      </c>
      <c r="E61" s="44">
        <v>0</v>
      </c>
      <c r="F61" t="s">
        <v>31</v>
      </c>
      <c r="G61" s="24">
        <v>0</v>
      </c>
      <c r="H61" t="s">
        <v>32</v>
      </c>
      <c r="I61" s="39">
        <f t="shared" ref="I61:I64" si="9">E61*G61</f>
        <v>0</v>
      </c>
      <c r="J61" s="29"/>
    </row>
    <row r="62" spans="2:10" ht="11.5" customHeight="1" x14ac:dyDescent="0.3">
      <c r="B62" s="16"/>
      <c r="C62" s="42" t="s">
        <v>47</v>
      </c>
      <c r="D62" s="66" t="s">
        <v>34</v>
      </c>
      <c r="E62" s="44">
        <v>0</v>
      </c>
      <c r="F62" t="s">
        <v>31</v>
      </c>
      <c r="G62" s="24">
        <v>0</v>
      </c>
      <c r="H62" t="s">
        <v>32</v>
      </c>
      <c r="I62" s="39">
        <f t="shared" si="9"/>
        <v>0</v>
      </c>
      <c r="J62" s="29"/>
    </row>
    <row r="63" spans="2:10" ht="11.5" customHeight="1" x14ac:dyDescent="0.3">
      <c r="B63" s="16"/>
      <c r="C63" s="42" t="s">
        <v>48</v>
      </c>
      <c r="D63" s="66" t="s">
        <v>49</v>
      </c>
      <c r="E63" s="44">
        <v>0</v>
      </c>
      <c r="F63" t="s">
        <v>31</v>
      </c>
      <c r="G63" s="24">
        <v>0</v>
      </c>
      <c r="H63" t="s">
        <v>32</v>
      </c>
      <c r="I63" s="39">
        <f t="shared" si="9"/>
        <v>0</v>
      </c>
      <c r="J63" s="29"/>
    </row>
    <row r="64" spans="2:10" x14ac:dyDescent="0.3">
      <c r="B64" s="16"/>
      <c r="C64" s="45" t="s">
        <v>50</v>
      </c>
      <c r="D64" s="68" t="s">
        <v>51</v>
      </c>
      <c r="E64" s="47">
        <v>0</v>
      </c>
      <c r="F64" s="40" t="s">
        <v>31</v>
      </c>
      <c r="G64" s="25">
        <v>0</v>
      </c>
      <c r="H64" s="40" t="s">
        <v>32</v>
      </c>
      <c r="I64" s="41">
        <f t="shared" si="9"/>
        <v>0</v>
      </c>
      <c r="J64" s="29"/>
    </row>
    <row r="65" spans="1:10" x14ac:dyDescent="0.3">
      <c r="B65" s="16"/>
      <c r="C65"/>
      <c r="D65"/>
      <c r="E65"/>
      <c r="F65"/>
      <c r="G65"/>
      <c r="H65" s="35" t="s">
        <v>58</v>
      </c>
      <c r="I65" s="36">
        <f>SUM(I12:I64)</f>
        <v>105900</v>
      </c>
      <c r="J65" s="29"/>
    </row>
    <row r="66" spans="1:10" x14ac:dyDescent="0.3">
      <c r="B66" s="16"/>
      <c r="C66"/>
      <c r="D66"/>
      <c r="E66"/>
      <c r="F66"/>
      <c r="G66"/>
      <c r="H66" s="35"/>
      <c r="I66" s="36"/>
      <c r="J66" s="29"/>
    </row>
    <row r="67" spans="1:10" x14ac:dyDescent="0.3">
      <c r="B67" s="16"/>
      <c r="C67"/>
      <c r="D67" s="65" t="s">
        <v>59</v>
      </c>
      <c r="E67"/>
      <c r="F67"/>
      <c r="G67"/>
      <c r="H67"/>
      <c r="I67" s="40"/>
      <c r="J67" s="29"/>
    </row>
    <row r="68" spans="1:10" x14ac:dyDescent="0.3">
      <c r="A68" s="3"/>
      <c r="B68"/>
      <c r="C68" s="61" t="s">
        <v>60</v>
      </c>
      <c r="D68" s="62" t="s">
        <v>61</v>
      </c>
      <c r="E68" s="63">
        <v>1</v>
      </c>
      <c r="F68" s="14" t="s">
        <v>62</v>
      </c>
      <c r="G68" s="5">
        <v>1</v>
      </c>
      <c r="H68" s="14" t="s">
        <v>63</v>
      </c>
      <c r="I68" s="60">
        <f>E68*G68</f>
        <v>1</v>
      </c>
      <c r="J68" s="29"/>
    </row>
    <row r="69" spans="1:10" x14ac:dyDescent="0.3">
      <c r="A69" s="3"/>
      <c r="B69"/>
      <c r="C69" s="42" t="s">
        <v>64</v>
      </c>
      <c r="D69" s="43" t="s">
        <v>65</v>
      </c>
      <c r="E69" s="64">
        <v>1</v>
      </c>
      <c r="F69" t="s">
        <v>62</v>
      </c>
      <c r="G69" s="4">
        <v>1</v>
      </c>
      <c r="H69" t="s">
        <v>63</v>
      </c>
      <c r="I69" s="39">
        <f t="shared" ref="I69:I71" si="10">E69*G69</f>
        <v>1</v>
      </c>
      <c r="J69" s="29"/>
    </row>
    <row r="70" spans="1:10" x14ac:dyDescent="0.3">
      <c r="A70" s="3"/>
      <c r="B70"/>
      <c r="C70" s="42" t="s">
        <v>66</v>
      </c>
      <c r="D70" s="43" t="s">
        <v>67</v>
      </c>
      <c r="E70" s="64">
        <v>1</v>
      </c>
      <c r="F70" t="s">
        <v>62</v>
      </c>
      <c r="G70" s="4">
        <v>1</v>
      </c>
      <c r="H70" t="s">
        <v>63</v>
      </c>
      <c r="I70" s="39">
        <f t="shared" si="10"/>
        <v>1</v>
      </c>
      <c r="J70" s="29"/>
    </row>
    <row r="71" spans="1:10" x14ac:dyDescent="0.3">
      <c r="A71" s="3"/>
      <c r="B71"/>
      <c r="C71" s="45" t="s">
        <v>68</v>
      </c>
      <c r="D71" s="46" t="s">
        <v>69</v>
      </c>
      <c r="E71" s="52">
        <v>1</v>
      </c>
      <c r="F71" s="40" t="s">
        <v>62</v>
      </c>
      <c r="G71" s="6">
        <v>1</v>
      </c>
      <c r="H71" s="40" t="s">
        <v>63</v>
      </c>
      <c r="I71" s="41">
        <f t="shared" si="10"/>
        <v>1</v>
      </c>
      <c r="J71" s="29"/>
    </row>
    <row r="72" spans="1:10" x14ac:dyDescent="0.3">
      <c r="A72" s="3"/>
      <c r="B72"/>
      <c r="C72"/>
      <c r="D72"/>
      <c r="E72"/>
      <c r="F72"/>
      <c r="G72"/>
      <c r="H72" s="35" t="s">
        <v>70</v>
      </c>
      <c r="I72" s="36">
        <f>SUM(I68:I71)</f>
        <v>4</v>
      </c>
      <c r="J72" s="29"/>
    </row>
    <row r="73" spans="1:10" x14ac:dyDescent="0.3">
      <c r="A73" s="3"/>
      <c r="B73"/>
      <c r="C73"/>
      <c r="D73"/>
      <c r="E73"/>
      <c r="F73"/>
      <c r="G73"/>
      <c r="H73" s="35"/>
      <c r="I73" s="36"/>
      <c r="J73" s="29"/>
    </row>
    <row r="74" spans="1:10" x14ac:dyDescent="0.3">
      <c r="A74" s="3"/>
      <c r="B74"/>
      <c r="C74"/>
      <c r="D74" s="65" t="s">
        <v>71</v>
      </c>
      <c r="E74"/>
      <c r="F74"/>
      <c r="G74"/>
      <c r="H74"/>
      <c r="I74"/>
      <c r="J74" s="29"/>
    </row>
    <row r="75" spans="1:10" x14ac:dyDescent="0.3">
      <c r="A75" s="3"/>
      <c r="B75"/>
      <c r="C75" s="61" t="s">
        <v>72</v>
      </c>
      <c r="D75" s="62" t="s">
        <v>73</v>
      </c>
      <c r="E75" s="63">
        <v>1</v>
      </c>
      <c r="F75" s="14" t="s">
        <v>62</v>
      </c>
      <c r="G75" s="5">
        <v>1</v>
      </c>
      <c r="H75" s="14" t="s">
        <v>63</v>
      </c>
      <c r="I75" s="60">
        <f>E75*G75</f>
        <v>1</v>
      </c>
      <c r="J75" s="29"/>
    </row>
    <row r="76" spans="1:10" x14ac:dyDescent="0.3">
      <c r="A76" s="3"/>
      <c r="B76"/>
      <c r="C76" s="42" t="s">
        <v>74</v>
      </c>
      <c r="D76" s="43" t="s">
        <v>75</v>
      </c>
      <c r="E76" s="64">
        <v>1</v>
      </c>
      <c r="F76" t="s">
        <v>62</v>
      </c>
      <c r="G76" s="4">
        <v>1</v>
      </c>
      <c r="H76" t="s">
        <v>63</v>
      </c>
      <c r="I76" s="39">
        <f>E76*G76</f>
        <v>1</v>
      </c>
      <c r="J76" s="29"/>
    </row>
    <row r="77" spans="1:10" x14ac:dyDescent="0.3">
      <c r="A77" s="3"/>
      <c r="B77"/>
      <c r="C77" s="42" t="s">
        <v>76</v>
      </c>
      <c r="D77" s="43" t="s">
        <v>77</v>
      </c>
      <c r="E77" s="64">
        <v>1</v>
      </c>
      <c r="F77" t="s">
        <v>62</v>
      </c>
      <c r="G77" s="4">
        <v>1</v>
      </c>
      <c r="H77" t="s">
        <v>63</v>
      </c>
      <c r="I77" s="39">
        <f t="shared" ref="I77:I81" si="11">E77*G77</f>
        <v>1</v>
      </c>
      <c r="J77" s="29"/>
    </row>
    <row r="78" spans="1:10" x14ac:dyDescent="0.3">
      <c r="A78" s="3"/>
      <c r="B78"/>
      <c r="C78" s="42" t="s">
        <v>78</v>
      </c>
      <c r="D78" s="43" t="s">
        <v>79</v>
      </c>
      <c r="E78" s="64">
        <v>1</v>
      </c>
      <c r="F78" t="s">
        <v>62</v>
      </c>
      <c r="G78" s="4">
        <v>1</v>
      </c>
      <c r="H78" t="s">
        <v>63</v>
      </c>
      <c r="I78" s="39">
        <f t="shared" si="11"/>
        <v>1</v>
      </c>
      <c r="J78" s="29"/>
    </row>
    <row r="79" spans="1:10" x14ac:dyDescent="0.3">
      <c r="A79" s="3"/>
      <c r="B79"/>
      <c r="C79" s="42" t="s">
        <v>80</v>
      </c>
      <c r="D79" s="43" t="s">
        <v>81</v>
      </c>
      <c r="E79" s="7">
        <v>0.01</v>
      </c>
      <c r="F79" t="s">
        <v>82</v>
      </c>
      <c r="G79" s="59">
        <f>SUM(I72:I78)+I65</f>
        <v>105908</v>
      </c>
      <c r="H79"/>
      <c r="I79" s="39">
        <f>E79*G79</f>
        <v>1059.08</v>
      </c>
      <c r="J79" s="29"/>
    </row>
    <row r="80" spans="1:10" x14ac:dyDescent="0.3">
      <c r="A80" s="3"/>
      <c r="B80" s="72"/>
      <c r="C80" s="42" t="s">
        <v>83</v>
      </c>
      <c r="D80" s="43" t="s">
        <v>84</v>
      </c>
      <c r="E80" s="7">
        <v>0.01</v>
      </c>
      <c r="F80" t="s">
        <v>82</v>
      </c>
      <c r="G80" s="59">
        <f>SUM(I72:I79)+I65</f>
        <v>106967.08</v>
      </c>
      <c r="H80"/>
      <c r="I80" s="39">
        <f t="shared" si="11"/>
        <v>1069.6708000000001</v>
      </c>
      <c r="J80" s="71"/>
    </row>
    <row r="81" spans="1:10" x14ac:dyDescent="0.3">
      <c r="A81" s="3"/>
      <c r="B81"/>
      <c r="C81" s="45" t="s">
        <v>85</v>
      </c>
      <c r="D81" s="46" t="s">
        <v>86</v>
      </c>
      <c r="E81" s="8">
        <v>0.01</v>
      </c>
      <c r="F81" s="40" t="s">
        <v>82</v>
      </c>
      <c r="G81" s="53">
        <f>SUM(I72:I79)+I65</f>
        <v>106967.08</v>
      </c>
      <c r="H81" s="40"/>
      <c r="I81" s="41">
        <f t="shared" si="11"/>
        <v>1069.6708000000001</v>
      </c>
      <c r="J81" s="29"/>
    </row>
    <row r="82" spans="1:10" x14ac:dyDescent="0.3">
      <c r="A82" s="3"/>
      <c r="B82"/>
      <c r="C82"/>
      <c r="D82"/>
      <c r="E82"/>
      <c r="F82"/>
      <c r="G82"/>
      <c r="H82" s="35" t="s">
        <v>87</v>
      </c>
      <c r="I82" s="36">
        <f>SUM(I75:I81)</f>
        <v>3202.4215999999997</v>
      </c>
      <c r="J82" s="29"/>
    </row>
    <row r="83" spans="1:10" x14ac:dyDescent="0.3">
      <c r="A83" s="3"/>
      <c r="B83"/>
      <c r="C83"/>
      <c r="D83"/>
      <c r="E83"/>
      <c r="F83"/>
      <c r="G83"/>
      <c r="H83" s="35"/>
      <c r="I83" s="36"/>
      <c r="J83" s="29"/>
    </row>
    <row r="84" spans="1:10" x14ac:dyDescent="0.3">
      <c r="A84" s="9"/>
      <c r="B84" s="48"/>
      <c r="C84" s="48"/>
      <c r="D84" s="58" t="s">
        <v>88</v>
      </c>
      <c r="E84" s="48"/>
      <c r="F84" s="48"/>
      <c r="G84" s="48"/>
      <c r="H84" s="48"/>
      <c r="I84" s="48"/>
      <c r="J84" s="51"/>
    </row>
    <row r="85" spans="1:10" x14ac:dyDescent="0.3">
      <c r="A85" s="9"/>
      <c r="B85" s="48"/>
      <c r="C85" s="56" t="s">
        <v>89</v>
      </c>
      <c r="D85" s="57" t="s">
        <v>90</v>
      </c>
      <c r="E85" s="54">
        <v>0.25</v>
      </c>
      <c r="F85" s="54" t="s">
        <v>62</v>
      </c>
      <c r="G85" s="11">
        <v>1</v>
      </c>
      <c r="H85" s="54" t="s">
        <v>63</v>
      </c>
      <c r="I85" s="55">
        <f>E85*G85</f>
        <v>0.25</v>
      </c>
      <c r="J85" s="51"/>
    </row>
    <row r="86" spans="1:10" x14ac:dyDescent="0.3">
      <c r="A86" s="9"/>
      <c r="B86" s="48"/>
      <c r="C86" s="56" t="s">
        <v>91</v>
      </c>
      <c r="D86" s="57" t="s">
        <v>92</v>
      </c>
      <c r="E86" s="54">
        <v>0.25</v>
      </c>
      <c r="F86" s="54" t="s">
        <v>62</v>
      </c>
      <c r="G86" s="11">
        <v>1</v>
      </c>
      <c r="H86" s="54" t="s">
        <v>63</v>
      </c>
      <c r="I86" s="55">
        <f>E86*G86</f>
        <v>0.25</v>
      </c>
      <c r="J86" s="51"/>
    </row>
    <row r="87" spans="1:10" x14ac:dyDescent="0.3">
      <c r="A87" s="9"/>
      <c r="B87" s="48"/>
      <c r="C87" s="56" t="s">
        <v>93</v>
      </c>
      <c r="D87" s="57" t="s">
        <v>94</v>
      </c>
      <c r="E87" s="54">
        <v>0.25</v>
      </c>
      <c r="F87" s="54" t="s">
        <v>62</v>
      </c>
      <c r="G87" s="11">
        <v>1</v>
      </c>
      <c r="H87" s="54" t="s">
        <v>63</v>
      </c>
      <c r="I87" s="55">
        <f>E87*G87</f>
        <v>0.25</v>
      </c>
      <c r="J87" s="51"/>
    </row>
    <row r="88" spans="1:10" x14ac:dyDescent="0.3">
      <c r="A88" s="9"/>
      <c r="B88" s="48"/>
      <c r="C88" s="56" t="s">
        <v>95</v>
      </c>
      <c r="D88" s="57" t="s">
        <v>96</v>
      </c>
      <c r="E88" s="54">
        <v>0.25</v>
      </c>
      <c r="F88" s="54" t="s">
        <v>62</v>
      </c>
      <c r="G88" s="11">
        <v>1</v>
      </c>
      <c r="H88" s="54" t="s">
        <v>63</v>
      </c>
      <c r="I88" s="55">
        <f>E88*G88</f>
        <v>0.25</v>
      </c>
      <c r="J88" s="51"/>
    </row>
    <row r="89" spans="1:10" x14ac:dyDescent="0.3">
      <c r="A89" s="9"/>
      <c r="B89" s="48"/>
      <c r="C89" s="48"/>
      <c r="D89" s="48"/>
      <c r="E89" s="48"/>
      <c r="F89" s="48"/>
      <c r="G89" s="48"/>
      <c r="H89" s="49" t="s">
        <v>97</v>
      </c>
      <c r="I89" s="50">
        <f>SUM(I85:I88)</f>
        <v>1</v>
      </c>
      <c r="J89" s="51"/>
    </row>
    <row r="90" spans="1:10" x14ac:dyDescent="0.3">
      <c r="A90" s="9"/>
      <c r="B90" s="48"/>
      <c r="C90" s="48"/>
      <c r="D90" s="48"/>
      <c r="E90" s="48"/>
      <c r="F90" s="48"/>
      <c r="G90" s="48"/>
      <c r="H90" s="49"/>
      <c r="I90" s="50"/>
      <c r="J90" s="51"/>
    </row>
    <row r="91" spans="1:10" x14ac:dyDescent="0.3">
      <c r="A91" s="3"/>
      <c r="B91"/>
      <c r="C91" s="40"/>
      <c r="D91" s="83" t="s">
        <v>98</v>
      </c>
      <c r="E91" s="52"/>
      <c r="F91" s="40"/>
      <c r="G91" s="40"/>
      <c r="H91" s="40"/>
      <c r="I91" s="53"/>
      <c r="J91" s="29"/>
    </row>
    <row r="92" spans="1:10" x14ac:dyDescent="0.3">
      <c r="A92" s="3"/>
      <c r="B92"/>
      <c r="C92" s="42" t="s">
        <v>99</v>
      </c>
      <c r="D92" s="43" t="s">
        <v>100</v>
      </c>
      <c r="E92" s="44">
        <v>6500</v>
      </c>
      <c r="F92" t="s">
        <v>31</v>
      </c>
      <c r="G92" s="4">
        <v>1</v>
      </c>
      <c r="H92" t="s">
        <v>32</v>
      </c>
      <c r="I92" s="39">
        <f>E92*G92</f>
        <v>6500</v>
      </c>
      <c r="J92" s="29"/>
    </row>
    <row r="93" spans="1:10" x14ac:dyDescent="0.3">
      <c r="A93" s="3"/>
      <c r="B93"/>
      <c r="C93" s="45" t="s">
        <v>101</v>
      </c>
      <c r="D93" s="46" t="s">
        <v>102</v>
      </c>
      <c r="E93" s="47">
        <v>4600</v>
      </c>
      <c r="F93" s="40" t="s">
        <v>31</v>
      </c>
      <c r="G93" s="6">
        <v>1</v>
      </c>
      <c r="H93" s="40" t="s">
        <v>32</v>
      </c>
      <c r="I93" s="41">
        <f>E93*G93</f>
        <v>4600</v>
      </c>
      <c r="J93" s="29"/>
    </row>
    <row r="94" spans="1:10" x14ac:dyDescent="0.3">
      <c r="A94" s="3"/>
      <c r="B94"/>
      <c r="C94"/>
      <c r="D94"/>
      <c r="E94"/>
      <c r="F94"/>
      <c r="G94"/>
      <c r="H94" s="35" t="s">
        <v>103</v>
      </c>
      <c r="I94" s="36">
        <f>SUM(I92:I93)</f>
        <v>11100</v>
      </c>
      <c r="J94" s="29"/>
    </row>
    <row r="95" spans="1:10" x14ac:dyDescent="0.3">
      <c r="A95" s="3"/>
      <c r="B95"/>
      <c r="C95"/>
      <c r="D95"/>
      <c r="E95"/>
      <c r="F95"/>
      <c r="G95"/>
      <c r="H95" s="35"/>
      <c r="I95" s="36"/>
      <c r="J95" s="29"/>
    </row>
    <row r="96" spans="1:10" x14ac:dyDescent="0.3">
      <c r="A96" s="3"/>
      <c r="B96"/>
      <c r="C96"/>
      <c r="D96"/>
      <c r="E96"/>
      <c r="F96"/>
      <c r="G96"/>
      <c r="H96" s="37" t="s">
        <v>136</v>
      </c>
      <c r="I96" s="38">
        <f>I65+I82+I72+I89-I94</f>
        <v>98007.421600000001</v>
      </c>
      <c r="J96" s="29"/>
    </row>
    <row r="97" spans="1:10" ht="13.5" thickBot="1" x14ac:dyDescent="0.35">
      <c r="A97" s="3"/>
      <c r="B97" s="33"/>
      <c r="C97" s="13"/>
      <c r="D97" s="13"/>
      <c r="E97" s="13"/>
      <c r="F97" s="13"/>
      <c r="G97" s="13"/>
      <c r="H97" s="13"/>
      <c r="I97" s="13"/>
      <c r="J97" s="34"/>
    </row>
  </sheetData>
  <sheetProtection algorithmName="SHA-512" hashValue="r1S4oZiUHCjZ+qwwJjC1QEvuz49qRm8Wy+PuVZMN31nxkqVrDEb4lrAlVLOg9LXTnRPAdjW1h9bEVI/3HGDWhQ==" saltValue="zMKgtNSOMaCVX+1Am5mpeg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56EA5-23F6-46C1-9B42-62FDA2CC8963}">
  <dimension ref="A1:J54"/>
  <sheetViews>
    <sheetView topLeftCell="A41" zoomScale="85" zoomScaleNormal="85" workbookViewId="0">
      <selection activeCell="I53" sqref="I53"/>
    </sheetView>
  </sheetViews>
  <sheetFormatPr defaultColWidth="8.8984375" defaultRowHeight="13" x14ac:dyDescent="0.3"/>
  <cols>
    <col min="2" max="2" width="9.09765625" customWidth="1"/>
    <col min="3" max="3" width="4.8984375" bestFit="1" customWidth="1"/>
    <col min="4" max="4" width="73.8984375" customWidth="1"/>
    <col min="5" max="5" width="13.09765625" bestFit="1" customWidth="1"/>
    <col min="6" max="6" width="8.8984375" bestFit="1" customWidth="1"/>
    <col min="7" max="7" width="14.296875" bestFit="1" customWidth="1"/>
    <col min="8" max="8" width="49.8984375" bestFit="1" customWidth="1"/>
    <col min="9" max="9" width="18.296875" customWidth="1"/>
  </cols>
  <sheetData>
    <row r="1" spans="2:10" ht="13.5" thickBot="1" x14ac:dyDescent="0.35"/>
    <row r="2" spans="2:10" x14ac:dyDescent="0.3">
      <c r="B2" s="15"/>
      <c r="C2" s="12"/>
      <c r="D2" s="12"/>
      <c r="E2" s="12"/>
      <c r="F2" s="12"/>
      <c r="G2" s="12"/>
      <c r="H2" s="12"/>
      <c r="I2" s="12"/>
      <c r="J2" s="27"/>
    </row>
    <row r="3" spans="2:10" ht="29.5" customHeight="1" x14ac:dyDescent="0.3">
      <c r="B3" s="74"/>
      <c r="C3" s="75"/>
      <c r="D3" s="76" t="s">
        <v>18</v>
      </c>
      <c r="E3" s="76"/>
      <c r="F3" s="76"/>
      <c r="G3" s="76"/>
      <c r="H3" s="76"/>
      <c r="I3" s="77"/>
      <c r="J3" s="78"/>
    </row>
    <row r="4" spans="2:10" x14ac:dyDescent="0.3">
      <c r="B4" s="74"/>
      <c r="C4" s="79"/>
      <c r="D4" s="80" t="s">
        <v>141</v>
      </c>
      <c r="E4" s="80"/>
      <c r="F4" s="80"/>
      <c r="G4" s="80"/>
      <c r="H4" s="80"/>
      <c r="I4" s="81"/>
      <c r="J4" s="78"/>
    </row>
    <row r="5" spans="2:10" x14ac:dyDescent="0.3">
      <c r="B5" s="16"/>
      <c r="J5" s="29"/>
    </row>
    <row r="6" spans="2:10" x14ac:dyDescent="0.3">
      <c r="B6" s="16"/>
      <c r="C6" s="82" t="s">
        <v>20</v>
      </c>
      <c r="D6" s="82" t="s">
        <v>21</v>
      </c>
      <c r="E6" s="82" t="s">
        <v>22</v>
      </c>
      <c r="F6" s="82" t="s">
        <v>23</v>
      </c>
      <c r="G6" s="82" t="s">
        <v>24</v>
      </c>
      <c r="H6" s="82"/>
      <c r="I6" s="82" t="s">
        <v>1</v>
      </c>
      <c r="J6" s="29"/>
    </row>
    <row r="7" spans="2:10" x14ac:dyDescent="0.3">
      <c r="B7" s="16"/>
      <c r="D7" s="65" t="s">
        <v>25</v>
      </c>
      <c r="J7" s="29"/>
    </row>
    <row r="8" spans="2:10" x14ac:dyDescent="0.3">
      <c r="B8" s="16"/>
      <c r="D8" s="66"/>
      <c r="E8" s="44"/>
      <c r="I8" s="59"/>
      <c r="J8" s="29"/>
    </row>
    <row r="9" spans="2:10" x14ac:dyDescent="0.3">
      <c r="B9" s="16"/>
      <c r="C9" s="61"/>
      <c r="D9" s="70" t="s">
        <v>142</v>
      </c>
      <c r="E9" s="14"/>
      <c r="F9" s="14"/>
      <c r="G9" s="14"/>
      <c r="H9" s="14"/>
      <c r="I9" s="60"/>
      <c r="J9" s="29"/>
    </row>
    <row r="10" spans="2:10" x14ac:dyDescent="0.3">
      <c r="B10" s="16"/>
      <c r="C10" s="42" t="s">
        <v>27</v>
      </c>
      <c r="D10" s="67" t="s">
        <v>28</v>
      </c>
      <c r="I10" s="39"/>
      <c r="J10" s="29"/>
    </row>
    <row r="11" spans="2:10" x14ac:dyDescent="0.3">
      <c r="B11" s="16"/>
      <c r="C11" s="42" t="s">
        <v>29</v>
      </c>
      <c r="D11" s="66" t="s">
        <v>30</v>
      </c>
      <c r="E11" s="44">
        <v>5300</v>
      </c>
      <c r="F11" t="s">
        <v>31</v>
      </c>
      <c r="G11" s="4">
        <v>1</v>
      </c>
      <c r="H11" t="s">
        <v>32</v>
      </c>
      <c r="I11" s="39">
        <f>E11*G11</f>
        <v>5300</v>
      </c>
      <c r="J11" s="29"/>
    </row>
    <row r="12" spans="2:10" x14ac:dyDescent="0.3">
      <c r="B12" s="16"/>
      <c r="C12" s="42" t="s">
        <v>33</v>
      </c>
      <c r="D12" s="66" t="s">
        <v>34</v>
      </c>
      <c r="E12" s="44">
        <v>5300</v>
      </c>
      <c r="F12" t="s">
        <v>31</v>
      </c>
      <c r="G12" s="4">
        <v>1</v>
      </c>
      <c r="H12" t="s">
        <v>32</v>
      </c>
      <c r="I12" s="39">
        <f t="shared" ref="I12:I21" si="0">E12*G12</f>
        <v>5300</v>
      </c>
      <c r="J12" s="29"/>
    </row>
    <row r="13" spans="2:10" x14ac:dyDescent="0.3">
      <c r="B13" s="16"/>
      <c r="C13" s="42" t="s">
        <v>35</v>
      </c>
      <c r="D13" s="66" t="s">
        <v>36</v>
      </c>
      <c r="E13" s="44"/>
      <c r="I13" s="39"/>
      <c r="J13" s="29"/>
    </row>
    <row r="14" spans="2:10" x14ac:dyDescent="0.3">
      <c r="B14" s="16"/>
      <c r="C14" s="42" t="s">
        <v>37</v>
      </c>
      <c r="D14" s="69" t="s">
        <v>38</v>
      </c>
      <c r="E14" s="44">
        <v>2000</v>
      </c>
      <c r="F14" t="s">
        <v>31</v>
      </c>
      <c r="G14" s="4">
        <v>1</v>
      </c>
      <c r="H14" t="s">
        <v>32</v>
      </c>
      <c r="I14" s="39">
        <f t="shared" si="0"/>
        <v>2000</v>
      </c>
      <c r="J14" s="29"/>
    </row>
    <row r="15" spans="2:10" x14ac:dyDescent="0.3">
      <c r="B15" s="16"/>
      <c r="C15" s="42" t="s">
        <v>39</v>
      </c>
      <c r="D15" s="69" t="s">
        <v>40</v>
      </c>
      <c r="E15" s="44">
        <v>3400</v>
      </c>
      <c r="F15" t="s">
        <v>31</v>
      </c>
      <c r="G15" s="4">
        <v>1</v>
      </c>
      <c r="H15" t="s">
        <v>32</v>
      </c>
      <c r="I15" s="39">
        <f t="shared" si="0"/>
        <v>3400</v>
      </c>
      <c r="J15" s="29"/>
    </row>
    <row r="16" spans="2:10" x14ac:dyDescent="0.3">
      <c r="B16" s="16"/>
      <c r="C16" s="42" t="s">
        <v>41</v>
      </c>
      <c r="D16" s="66" t="s">
        <v>42</v>
      </c>
      <c r="E16" s="44">
        <v>500</v>
      </c>
      <c r="F16" t="s">
        <v>31</v>
      </c>
      <c r="G16" s="4">
        <v>1</v>
      </c>
      <c r="H16" t="s">
        <v>32</v>
      </c>
      <c r="I16" s="39">
        <f t="shared" si="0"/>
        <v>500</v>
      </c>
      <c r="J16" s="29"/>
    </row>
    <row r="17" spans="2:10" x14ac:dyDescent="0.3">
      <c r="B17" s="16"/>
      <c r="C17" s="42" t="s">
        <v>43</v>
      </c>
      <c r="D17" s="67" t="s">
        <v>44</v>
      </c>
      <c r="I17" s="39"/>
      <c r="J17" s="73"/>
    </row>
    <row r="18" spans="2:10" x14ac:dyDescent="0.3">
      <c r="B18" s="16"/>
      <c r="C18" s="42" t="s">
        <v>45</v>
      </c>
      <c r="D18" s="66" t="s">
        <v>46</v>
      </c>
      <c r="E18" s="44">
        <v>1800</v>
      </c>
      <c r="F18" t="s">
        <v>31</v>
      </c>
      <c r="G18" s="20">
        <v>1</v>
      </c>
      <c r="H18" t="s">
        <v>32</v>
      </c>
      <c r="I18" s="39">
        <f t="shared" si="0"/>
        <v>1800</v>
      </c>
      <c r="J18" s="29"/>
    </row>
    <row r="19" spans="2:10" x14ac:dyDescent="0.3">
      <c r="B19" s="16"/>
      <c r="C19" s="42" t="s">
        <v>47</v>
      </c>
      <c r="D19" s="66" t="s">
        <v>34</v>
      </c>
      <c r="E19" s="44">
        <v>1800</v>
      </c>
      <c r="F19" t="s">
        <v>31</v>
      </c>
      <c r="G19" s="20">
        <v>1</v>
      </c>
      <c r="H19" t="s">
        <v>32</v>
      </c>
      <c r="I19" s="39">
        <f t="shared" si="0"/>
        <v>1800</v>
      </c>
      <c r="J19" s="29"/>
    </row>
    <row r="20" spans="2:10" x14ac:dyDescent="0.3">
      <c r="B20" s="16"/>
      <c r="C20" s="42" t="s">
        <v>48</v>
      </c>
      <c r="D20" s="66" t="s">
        <v>49</v>
      </c>
      <c r="E20" s="44">
        <v>1800</v>
      </c>
      <c r="F20" t="s">
        <v>31</v>
      </c>
      <c r="G20" s="20">
        <v>1</v>
      </c>
      <c r="H20" t="s">
        <v>32</v>
      </c>
      <c r="I20" s="39">
        <f t="shared" si="0"/>
        <v>1800</v>
      </c>
      <c r="J20" s="29"/>
    </row>
    <row r="21" spans="2:10" x14ac:dyDescent="0.3">
      <c r="B21" s="16"/>
      <c r="C21" s="45" t="s">
        <v>50</v>
      </c>
      <c r="D21" s="68" t="s">
        <v>51</v>
      </c>
      <c r="E21" s="47">
        <v>400</v>
      </c>
      <c r="F21" s="40" t="s">
        <v>31</v>
      </c>
      <c r="G21" s="6">
        <v>1</v>
      </c>
      <c r="H21" s="40" t="s">
        <v>32</v>
      </c>
      <c r="I21" s="41">
        <f t="shared" si="0"/>
        <v>400</v>
      </c>
      <c r="J21" s="29"/>
    </row>
    <row r="22" spans="2:10" x14ac:dyDescent="0.3">
      <c r="B22" s="16"/>
      <c r="H22" s="35" t="s">
        <v>58</v>
      </c>
      <c r="I22" s="36">
        <f>SUM(I11:I21)</f>
        <v>22300</v>
      </c>
      <c r="J22" s="29"/>
    </row>
    <row r="23" spans="2:10" x14ac:dyDescent="0.3">
      <c r="B23" s="16"/>
      <c r="H23" s="35"/>
      <c r="I23" s="36"/>
      <c r="J23" s="29"/>
    </row>
    <row r="24" spans="2:10" x14ac:dyDescent="0.3">
      <c r="B24" s="16"/>
      <c r="D24" s="65" t="s">
        <v>59</v>
      </c>
      <c r="J24" s="29"/>
    </row>
    <row r="25" spans="2:10" x14ac:dyDescent="0.3">
      <c r="B25" s="16"/>
      <c r="C25" s="61" t="s">
        <v>60</v>
      </c>
      <c r="D25" s="62" t="s">
        <v>61</v>
      </c>
      <c r="E25" s="63">
        <v>1</v>
      </c>
      <c r="F25" s="14" t="s">
        <v>62</v>
      </c>
      <c r="G25" s="5">
        <v>1</v>
      </c>
      <c r="H25" s="14" t="s">
        <v>63</v>
      </c>
      <c r="I25" s="60">
        <f>E25*G25</f>
        <v>1</v>
      </c>
      <c r="J25" s="29"/>
    </row>
    <row r="26" spans="2:10" x14ac:dyDescent="0.3">
      <c r="B26" s="16"/>
      <c r="C26" s="42" t="s">
        <v>64</v>
      </c>
      <c r="D26" s="43" t="s">
        <v>65</v>
      </c>
      <c r="E26" s="64">
        <v>1</v>
      </c>
      <c r="F26" t="s">
        <v>62</v>
      </c>
      <c r="G26" s="4">
        <v>1</v>
      </c>
      <c r="H26" t="s">
        <v>63</v>
      </c>
      <c r="I26" s="39">
        <f t="shared" ref="I26:I28" si="1">E26*G26</f>
        <v>1</v>
      </c>
      <c r="J26" s="29"/>
    </row>
    <row r="27" spans="2:10" x14ac:dyDescent="0.3">
      <c r="B27" s="16"/>
      <c r="C27" s="42" t="s">
        <v>66</v>
      </c>
      <c r="D27" s="43" t="s">
        <v>67</v>
      </c>
      <c r="E27" s="64">
        <v>1</v>
      </c>
      <c r="F27" t="s">
        <v>62</v>
      </c>
      <c r="G27" s="4">
        <v>1</v>
      </c>
      <c r="H27" t="s">
        <v>63</v>
      </c>
      <c r="I27" s="39">
        <f t="shared" si="1"/>
        <v>1</v>
      </c>
      <c r="J27" s="29"/>
    </row>
    <row r="28" spans="2:10" x14ac:dyDescent="0.3">
      <c r="B28" s="16"/>
      <c r="C28" s="45" t="s">
        <v>68</v>
      </c>
      <c r="D28" s="46" t="s">
        <v>69</v>
      </c>
      <c r="E28" s="52">
        <v>1</v>
      </c>
      <c r="F28" s="40" t="s">
        <v>62</v>
      </c>
      <c r="G28" s="6">
        <v>1</v>
      </c>
      <c r="H28" s="40" t="s">
        <v>63</v>
      </c>
      <c r="I28" s="41">
        <f t="shared" si="1"/>
        <v>1</v>
      </c>
      <c r="J28" s="29"/>
    </row>
    <row r="29" spans="2:10" x14ac:dyDescent="0.3">
      <c r="B29" s="16"/>
      <c r="H29" s="35" t="s">
        <v>70</v>
      </c>
      <c r="I29" s="36">
        <f>SUM(I25:I28)</f>
        <v>4</v>
      </c>
      <c r="J29" s="29"/>
    </row>
    <row r="30" spans="2:10" x14ac:dyDescent="0.3">
      <c r="B30" s="16"/>
      <c r="H30" s="35"/>
      <c r="I30" s="36"/>
      <c r="J30" s="29"/>
    </row>
    <row r="31" spans="2:10" x14ac:dyDescent="0.3">
      <c r="B31" s="16"/>
      <c r="D31" s="65" t="s">
        <v>71</v>
      </c>
      <c r="J31" s="29"/>
    </row>
    <row r="32" spans="2:10" x14ac:dyDescent="0.3">
      <c r="B32" s="16"/>
      <c r="C32" s="61" t="s">
        <v>72</v>
      </c>
      <c r="D32" s="62" t="s">
        <v>73</v>
      </c>
      <c r="E32" s="63">
        <v>1</v>
      </c>
      <c r="F32" s="14" t="s">
        <v>62</v>
      </c>
      <c r="G32" s="5">
        <v>1</v>
      </c>
      <c r="H32" s="14" t="s">
        <v>63</v>
      </c>
      <c r="I32" s="60">
        <f>E32*G32</f>
        <v>1</v>
      </c>
      <c r="J32" s="29"/>
    </row>
    <row r="33" spans="1:10" x14ac:dyDescent="0.3">
      <c r="B33" s="16"/>
      <c r="C33" s="42" t="s">
        <v>74</v>
      </c>
      <c r="D33" s="43" t="s">
        <v>75</v>
      </c>
      <c r="E33" s="64">
        <v>1</v>
      </c>
      <c r="F33" t="s">
        <v>62</v>
      </c>
      <c r="G33" s="4">
        <v>1</v>
      </c>
      <c r="H33" t="s">
        <v>63</v>
      </c>
      <c r="I33" s="39">
        <f>E33*G33</f>
        <v>1</v>
      </c>
      <c r="J33" s="29"/>
    </row>
    <row r="34" spans="1:10" x14ac:dyDescent="0.3">
      <c r="B34" s="16"/>
      <c r="C34" s="42" t="s">
        <v>76</v>
      </c>
      <c r="D34" s="43" t="s">
        <v>77</v>
      </c>
      <c r="E34" s="64">
        <v>1</v>
      </c>
      <c r="F34" t="s">
        <v>62</v>
      </c>
      <c r="G34" s="4">
        <v>1</v>
      </c>
      <c r="H34" t="s">
        <v>63</v>
      </c>
      <c r="I34" s="39">
        <f t="shared" ref="I34:I38" si="2">E34*G34</f>
        <v>1</v>
      </c>
      <c r="J34" s="29"/>
    </row>
    <row r="35" spans="1:10" x14ac:dyDescent="0.3">
      <c r="B35" s="16"/>
      <c r="C35" s="42" t="s">
        <v>78</v>
      </c>
      <c r="D35" s="43" t="s">
        <v>79</v>
      </c>
      <c r="E35" s="64">
        <v>1</v>
      </c>
      <c r="F35" t="s">
        <v>62</v>
      </c>
      <c r="G35" s="4">
        <v>1</v>
      </c>
      <c r="H35" t="s">
        <v>63</v>
      </c>
      <c r="I35" s="39">
        <f t="shared" si="2"/>
        <v>1</v>
      </c>
      <c r="J35" s="29"/>
    </row>
    <row r="36" spans="1:10" x14ac:dyDescent="0.3">
      <c r="B36" s="16"/>
      <c r="C36" s="42" t="s">
        <v>80</v>
      </c>
      <c r="D36" s="43" t="s">
        <v>81</v>
      </c>
      <c r="E36" s="7">
        <v>0.01</v>
      </c>
      <c r="F36" t="s">
        <v>82</v>
      </c>
      <c r="G36" s="59">
        <f>SUM(I29:I35)+I22</f>
        <v>22308</v>
      </c>
      <c r="I36" s="39">
        <f>E36*G36</f>
        <v>223.08</v>
      </c>
      <c r="J36" s="29"/>
    </row>
    <row r="37" spans="1:10" x14ac:dyDescent="0.3">
      <c r="B37" s="16"/>
      <c r="C37" s="42" t="s">
        <v>83</v>
      </c>
      <c r="D37" s="43" t="s">
        <v>84</v>
      </c>
      <c r="E37" s="7">
        <v>0.01</v>
      </c>
      <c r="F37" t="s">
        <v>82</v>
      </c>
      <c r="G37" s="59">
        <f>SUM(I29:I36)+I22</f>
        <v>22531.08</v>
      </c>
      <c r="I37" s="39">
        <f t="shared" si="2"/>
        <v>225.31080000000003</v>
      </c>
      <c r="J37" s="29"/>
    </row>
    <row r="38" spans="1:10" x14ac:dyDescent="0.3">
      <c r="B38" s="16"/>
      <c r="C38" s="45" t="s">
        <v>85</v>
      </c>
      <c r="D38" s="46" t="s">
        <v>86</v>
      </c>
      <c r="E38" s="8">
        <v>0.01</v>
      </c>
      <c r="F38" s="40" t="s">
        <v>82</v>
      </c>
      <c r="G38" s="53">
        <f>SUM(I29:I36)+I22</f>
        <v>22531.08</v>
      </c>
      <c r="H38" s="40"/>
      <c r="I38" s="41">
        <f t="shared" si="2"/>
        <v>225.31080000000003</v>
      </c>
      <c r="J38" s="29"/>
    </row>
    <row r="39" spans="1:10" x14ac:dyDescent="0.3">
      <c r="B39" s="16"/>
      <c r="H39" s="35" t="s">
        <v>87</v>
      </c>
      <c r="I39" s="36">
        <f>SUM(I32:I38)</f>
        <v>677.7016000000001</v>
      </c>
      <c r="J39" s="29"/>
    </row>
    <row r="40" spans="1:10" x14ac:dyDescent="0.3">
      <c r="B40" s="16"/>
      <c r="H40" s="35"/>
      <c r="I40" s="36"/>
      <c r="J40" s="29"/>
    </row>
    <row r="41" spans="1:10" x14ac:dyDescent="0.3">
      <c r="A41" s="51"/>
      <c r="B41" s="48"/>
      <c r="C41" s="48"/>
      <c r="D41" s="58" t="s">
        <v>88</v>
      </c>
      <c r="E41" s="48"/>
      <c r="F41" s="48"/>
      <c r="G41" s="48"/>
      <c r="H41" s="48"/>
      <c r="I41" s="48"/>
      <c r="J41" s="51"/>
    </row>
    <row r="42" spans="1:10" x14ac:dyDescent="0.3">
      <c r="A42" s="51"/>
      <c r="B42" s="48"/>
      <c r="C42" s="56" t="s">
        <v>89</v>
      </c>
      <c r="D42" s="57" t="s">
        <v>90</v>
      </c>
      <c r="E42" s="54">
        <v>0.25</v>
      </c>
      <c r="F42" s="54" t="s">
        <v>62</v>
      </c>
      <c r="G42" s="11">
        <v>1</v>
      </c>
      <c r="H42" s="54" t="s">
        <v>63</v>
      </c>
      <c r="I42" s="55">
        <f>E42*G42</f>
        <v>0.25</v>
      </c>
      <c r="J42" s="51"/>
    </row>
    <row r="43" spans="1:10" x14ac:dyDescent="0.3">
      <c r="A43" s="51"/>
      <c r="B43" s="48"/>
      <c r="C43" s="56" t="s">
        <v>91</v>
      </c>
      <c r="D43" s="57" t="s">
        <v>92</v>
      </c>
      <c r="E43" s="54">
        <v>0.25</v>
      </c>
      <c r="F43" s="54" t="s">
        <v>62</v>
      </c>
      <c r="G43" s="11">
        <v>1</v>
      </c>
      <c r="H43" s="54" t="s">
        <v>63</v>
      </c>
      <c r="I43" s="55">
        <f>E43*G43</f>
        <v>0.25</v>
      </c>
      <c r="J43" s="51"/>
    </row>
    <row r="44" spans="1:10" x14ac:dyDescent="0.3">
      <c r="A44" s="51"/>
      <c r="B44" s="48"/>
      <c r="C44" s="56" t="s">
        <v>93</v>
      </c>
      <c r="D44" s="57" t="s">
        <v>94</v>
      </c>
      <c r="E44" s="54">
        <v>0.25</v>
      </c>
      <c r="F44" s="54" t="s">
        <v>62</v>
      </c>
      <c r="G44" s="11">
        <v>1</v>
      </c>
      <c r="H44" s="54" t="s">
        <v>63</v>
      </c>
      <c r="I44" s="55">
        <f>E44*G44</f>
        <v>0.25</v>
      </c>
      <c r="J44" s="51"/>
    </row>
    <row r="45" spans="1:10" x14ac:dyDescent="0.3">
      <c r="A45" s="51"/>
      <c r="B45" s="48"/>
      <c r="C45" s="56" t="s">
        <v>95</v>
      </c>
      <c r="D45" s="57" t="s">
        <v>96</v>
      </c>
      <c r="E45" s="54">
        <v>0.25</v>
      </c>
      <c r="F45" s="54" t="s">
        <v>62</v>
      </c>
      <c r="G45" s="11">
        <v>1</v>
      </c>
      <c r="H45" s="54" t="s">
        <v>63</v>
      </c>
      <c r="I45" s="55">
        <f>E45*G45</f>
        <v>0.25</v>
      </c>
      <c r="J45" s="51"/>
    </row>
    <row r="46" spans="1:10" ht="12.65" customHeight="1" x14ac:dyDescent="0.3">
      <c r="A46" s="51"/>
      <c r="B46" s="48"/>
      <c r="C46" s="48"/>
      <c r="D46" s="48"/>
      <c r="E46" s="48"/>
      <c r="F46" s="48"/>
      <c r="G46" s="48"/>
      <c r="H46" s="49" t="s">
        <v>97</v>
      </c>
      <c r="I46" s="50">
        <f>SUM(I42:I45)</f>
        <v>1</v>
      </c>
      <c r="J46" s="51"/>
    </row>
    <row r="47" spans="1:10" ht="12.65" customHeight="1" x14ac:dyDescent="0.3">
      <c r="A47" s="51"/>
      <c r="B47" s="48"/>
      <c r="C47" s="48"/>
      <c r="D47" s="48"/>
      <c r="E47" s="48"/>
      <c r="F47" s="48"/>
      <c r="G47" s="48"/>
      <c r="H47" s="49"/>
      <c r="I47" s="50"/>
      <c r="J47" s="51"/>
    </row>
    <row r="48" spans="1:10" x14ac:dyDescent="0.3">
      <c r="B48" s="16"/>
      <c r="C48" s="40"/>
      <c r="D48" s="83" t="s">
        <v>98</v>
      </c>
      <c r="E48" s="52"/>
      <c r="F48" s="40"/>
      <c r="G48" s="40"/>
      <c r="H48" s="40"/>
      <c r="I48" s="53"/>
      <c r="J48" s="29"/>
    </row>
    <row r="49" spans="2:10" x14ac:dyDescent="0.3">
      <c r="B49" s="16"/>
      <c r="C49" s="42" t="s">
        <v>99</v>
      </c>
      <c r="D49" s="43" t="s">
        <v>100</v>
      </c>
      <c r="E49" s="44">
        <v>1200</v>
      </c>
      <c r="F49" t="s">
        <v>31</v>
      </c>
      <c r="G49" s="4">
        <v>1</v>
      </c>
      <c r="H49" t="s">
        <v>32</v>
      </c>
      <c r="I49" s="39">
        <f>E49*G49</f>
        <v>1200</v>
      </c>
      <c r="J49" s="29"/>
    </row>
    <row r="50" spans="2:10" x14ac:dyDescent="0.3">
      <c r="B50" s="16"/>
      <c r="C50" s="45" t="s">
        <v>101</v>
      </c>
      <c r="D50" s="46" t="s">
        <v>102</v>
      </c>
      <c r="E50" s="47">
        <v>900</v>
      </c>
      <c r="F50" s="40" t="s">
        <v>31</v>
      </c>
      <c r="G50" s="6">
        <v>1</v>
      </c>
      <c r="H50" s="40" t="s">
        <v>32</v>
      </c>
      <c r="I50" s="41">
        <f>E50*G50</f>
        <v>900</v>
      </c>
      <c r="J50" s="29"/>
    </row>
    <row r="51" spans="2:10" x14ac:dyDescent="0.3">
      <c r="B51" s="16"/>
      <c r="H51" s="35" t="s">
        <v>103</v>
      </c>
      <c r="I51" s="36">
        <f>SUM(I49:I50)</f>
        <v>2100</v>
      </c>
      <c r="J51" s="29"/>
    </row>
    <row r="52" spans="2:10" x14ac:dyDescent="0.3">
      <c r="B52" s="16"/>
      <c r="H52" s="35"/>
      <c r="I52" s="36"/>
      <c r="J52" s="29"/>
    </row>
    <row r="53" spans="2:10" x14ac:dyDescent="0.3">
      <c r="B53" s="16"/>
      <c r="H53" s="37" t="s">
        <v>143</v>
      </c>
      <c r="I53" s="38">
        <f>I22+I39+I29+I46-I51</f>
        <v>20882.7016</v>
      </c>
      <c r="J53" s="29"/>
    </row>
    <row r="54" spans="2:10" ht="13.5" thickBot="1" x14ac:dyDescent="0.35">
      <c r="B54" s="33"/>
      <c r="C54" s="13"/>
      <c r="D54" s="13"/>
      <c r="E54" s="13"/>
      <c r="F54" s="13"/>
      <c r="G54" s="13"/>
      <c r="H54" s="13"/>
      <c r="I54" s="13"/>
      <c r="J54" s="34"/>
    </row>
  </sheetData>
  <sheetProtection algorithmName="SHA-512" hashValue="VW8r5rzkbWlMTLkYMOQW+SZFTOGymzhl/AX/Ua9OzMpTypeq6oP6D5USAichTvUj8BJrY5o6Oih9GTGSZp9WYA==" saltValue="bLKH9wl6tYFkCxmZun6uEw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4A458-3A33-45BF-9E34-9717A41F2CA1}">
  <dimension ref="A1:J96"/>
  <sheetViews>
    <sheetView topLeftCell="A74" zoomScale="80" zoomScaleNormal="80" workbookViewId="0">
      <selection activeCell="I93" sqref="I93"/>
    </sheetView>
  </sheetViews>
  <sheetFormatPr defaultColWidth="8.8984375" defaultRowHeight="13" x14ac:dyDescent="0.3"/>
  <cols>
    <col min="1" max="1" width="8.8984375" style="1"/>
    <col min="2" max="2" width="9.3984375" style="1" customWidth="1"/>
    <col min="3" max="3" width="4.8984375" style="1" bestFit="1" customWidth="1"/>
    <col min="4" max="4" width="71.296875" style="1" customWidth="1"/>
    <col min="5" max="5" width="13.09765625" style="1" bestFit="1" customWidth="1"/>
    <col min="6" max="6" width="8.8984375" style="1" bestFit="1" customWidth="1"/>
    <col min="7" max="7" width="14.296875" style="1" bestFit="1" customWidth="1"/>
    <col min="8" max="8" width="49.8984375" style="1" bestFit="1" customWidth="1"/>
    <col min="9" max="9" width="18.3984375" style="1" customWidth="1"/>
    <col min="10" max="16384" width="8.8984375" style="1"/>
  </cols>
  <sheetData>
    <row r="1" spans="2:10" ht="13.5" thickBot="1" x14ac:dyDescent="0.35"/>
    <row r="2" spans="2:10" x14ac:dyDescent="0.3">
      <c r="B2" s="15"/>
      <c r="C2" s="12"/>
      <c r="D2" s="12"/>
      <c r="E2" s="12"/>
      <c r="F2" s="12"/>
      <c r="G2" s="12"/>
      <c r="H2" s="12"/>
      <c r="I2" s="12"/>
      <c r="J2" s="27"/>
    </row>
    <row r="3" spans="2:10" ht="29.5" customHeight="1" x14ac:dyDescent="0.3">
      <c r="B3" s="74"/>
      <c r="C3" s="75"/>
      <c r="D3" s="76" t="s">
        <v>18</v>
      </c>
      <c r="E3" s="76"/>
      <c r="F3" s="76"/>
      <c r="G3" s="76"/>
      <c r="H3" s="76"/>
      <c r="I3" s="77"/>
      <c r="J3" s="78"/>
    </row>
    <row r="4" spans="2:10" x14ac:dyDescent="0.3">
      <c r="B4" s="74"/>
      <c r="C4" s="79"/>
      <c r="D4" s="80" t="s">
        <v>144</v>
      </c>
      <c r="E4" s="80"/>
      <c r="F4" s="80"/>
      <c r="G4" s="80"/>
      <c r="H4" s="80"/>
      <c r="I4" s="81"/>
      <c r="J4" s="78"/>
    </row>
    <row r="5" spans="2:10" x14ac:dyDescent="0.3">
      <c r="B5" s="16"/>
      <c r="C5"/>
      <c r="D5"/>
      <c r="E5"/>
      <c r="F5"/>
      <c r="G5"/>
      <c r="H5"/>
      <c r="I5"/>
      <c r="J5" s="29"/>
    </row>
    <row r="6" spans="2:10" x14ac:dyDescent="0.3">
      <c r="B6" s="16"/>
      <c r="C6" s="82" t="s">
        <v>20</v>
      </c>
      <c r="D6" s="82" t="s">
        <v>21</v>
      </c>
      <c r="E6" s="82" t="s">
        <v>22</v>
      </c>
      <c r="F6" s="82" t="s">
        <v>23</v>
      </c>
      <c r="G6" s="82" t="s">
        <v>24</v>
      </c>
      <c r="H6" s="82"/>
      <c r="I6" s="82" t="s">
        <v>1</v>
      </c>
      <c r="J6" s="29"/>
    </row>
    <row r="7" spans="2:10" x14ac:dyDescent="0.3">
      <c r="B7" s="16"/>
      <c r="C7"/>
      <c r="D7" s="65" t="s">
        <v>25</v>
      </c>
      <c r="E7"/>
      <c r="F7"/>
      <c r="G7"/>
      <c r="H7"/>
      <c r="I7"/>
      <c r="J7" s="29"/>
    </row>
    <row r="8" spans="2:10" x14ac:dyDescent="0.3">
      <c r="B8" s="16"/>
      <c r="C8"/>
      <c r="D8" s="66"/>
      <c r="E8" s="44"/>
      <c r="F8"/>
      <c r="G8"/>
      <c r="H8"/>
      <c r="I8" s="59"/>
      <c r="J8" s="29"/>
    </row>
    <row r="9" spans="2:10" x14ac:dyDescent="0.3">
      <c r="B9" s="16"/>
      <c r="C9" s="61"/>
      <c r="D9" s="70" t="s">
        <v>145</v>
      </c>
      <c r="E9" s="14"/>
      <c r="F9" s="14"/>
      <c r="G9" s="14"/>
      <c r="H9" s="14"/>
      <c r="I9" s="60"/>
      <c r="J9" s="29"/>
    </row>
    <row r="10" spans="2:10" x14ac:dyDescent="0.3">
      <c r="B10" s="16"/>
      <c r="C10" s="42" t="s">
        <v>27</v>
      </c>
      <c r="D10" s="67" t="s">
        <v>28</v>
      </c>
      <c r="E10"/>
      <c r="F10"/>
      <c r="G10"/>
      <c r="H10"/>
      <c r="I10" s="39"/>
      <c r="J10" s="29"/>
    </row>
    <row r="11" spans="2:10" x14ac:dyDescent="0.3">
      <c r="B11" s="16"/>
      <c r="C11" s="42" t="s">
        <v>29</v>
      </c>
      <c r="D11" s="66" t="s">
        <v>30</v>
      </c>
      <c r="E11" s="44">
        <v>45000</v>
      </c>
      <c r="F11" t="s">
        <v>31</v>
      </c>
      <c r="G11" s="4">
        <v>1</v>
      </c>
      <c r="H11" t="s">
        <v>32</v>
      </c>
      <c r="I11" s="39">
        <f t="shared" ref="I11:I21" si="0">E11*G11</f>
        <v>45000</v>
      </c>
      <c r="J11" s="29"/>
    </row>
    <row r="12" spans="2:10" x14ac:dyDescent="0.3">
      <c r="B12" s="16"/>
      <c r="C12" s="42" t="s">
        <v>33</v>
      </c>
      <c r="D12" s="66" t="s">
        <v>34</v>
      </c>
      <c r="E12" s="44">
        <v>45000</v>
      </c>
      <c r="F12" t="s">
        <v>31</v>
      </c>
      <c r="G12" s="4">
        <v>1</v>
      </c>
      <c r="H12" t="s">
        <v>32</v>
      </c>
      <c r="I12" s="39">
        <f t="shared" si="0"/>
        <v>45000</v>
      </c>
      <c r="J12" s="29"/>
    </row>
    <row r="13" spans="2:10" x14ac:dyDescent="0.3">
      <c r="B13" s="16"/>
      <c r="C13" s="42" t="s">
        <v>35</v>
      </c>
      <c r="D13" s="66" t="s">
        <v>36</v>
      </c>
      <c r="E13" s="44"/>
      <c r="F13"/>
      <c r="G13"/>
      <c r="H13"/>
      <c r="I13" s="39"/>
      <c r="J13" s="29"/>
    </row>
    <row r="14" spans="2:10" x14ac:dyDescent="0.3">
      <c r="B14" s="16"/>
      <c r="C14" s="42" t="s">
        <v>37</v>
      </c>
      <c r="D14" s="69" t="s">
        <v>38</v>
      </c>
      <c r="E14" s="44">
        <f>ROUNDUP(0.3*E12,-2)</f>
        <v>13500</v>
      </c>
      <c r="F14" t="s">
        <v>31</v>
      </c>
      <c r="G14" s="4">
        <v>1</v>
      </c>
      <c r="H14" t="s">
        <v>32</v>
      </c>
      <c r="I14" s="39">
        <f t="shared" si="0"/>
        <v>13500</v>
      </c>
      <c r="J14" s="29"/>
    </row>
    <row r="15" spans="2:10" x14ac:dyDescent="0.3">
      <c r="B15" s="16"/>
      <c r="C15" s="42" t="s">
        <v>39</v>
      </c>
      <c r="D15" s="69" t="s">
        <v>40</v>
      </c>
      <c r="E15" s="44">
        <f>ROUNDUP(0.7*E12,-2)</f>
        <v>31500</v>
      </c>
      <c r="F15" t="s">
        <v>31</v>
      </c>
      <c r="G15" s="4">
        <v>1</v>
      </c>
      <c r="H15" t="s">
        <v>32</v>
      </c>
      <c r="I15" s="39">
        <f t="shared" si="0"/>
        <v>31500</v>
      </c>
      <c r="J15" s="29"/>
    </row>
    <row r="16" spans="2:10" x14ac:dyDescent="0.3">
      <c r="B16" s="16"/>
      <c r="C16" s="42" t="s">
        <v>41</v>
      </c>
      <c r="D16" s="66" t="s">
        <v>42</v>
      </c>
      <c r="E16" s="44">
        <v>0</v>
      </c>
      <c r="F16" t="s">
        <v>31</v>
      </c>
      <c r="G16" s="23">
        <v>0</v>
      </c>
      <c r="H16" t="s">
        <v>32</v>
      </c>
      <c r="I16" s="39">
        <f t="shared" si="0"/>
        <v>0</v>
      </c>
      <c r="J16" s="29"/>
    </row>
    <row r="17" spans="2:10" x14ac:dyDescent="0.3">
      <c r="B17" s="16"/>
      <c r="C17" s="42" t="s">
        <v>43</v>
      </c>
      <c r="D17" s="67" t="s">
        <v>44</v>
      </c>
      <c r="E17"/>
      <c r="F17"/>
      <c r="G17"/>
      <c r="H17"/>
      <c r="I17" s="39"/>
      <c r="J17" s="73"/>
    </row>
    <row r="18" spans="2:10" x14ac:dyDescent="0.3">
      <c r="B18" s="16"/>
      <c r="C18" s="42" t="s">
        <v>45</v>
      </c>
      <c r="D18" s="66" t="s">
        <v>46</v>
      </c>
      <c r="E18" s="44">
        <v>0</v>
      </c>
      <c r="F18" t="s">
        <v>31</v>
      </c>
      <c r="G18" s="24">
        <v>0</v>
      </c>
      <c r="H18" t="s">
        <v>32</v>
      </c>
      <c r="I18" s="39">
        <f t="shared" si="0"/>
        <v>0</v>
      </c>
      <c r="J18" s="29"/>
    </row>
    <row r="19" spans="2:10" x14ac:dyDescent="0.3">
      <c r="B19" s="16"/>
      <c r="C19" s="42" t="s">
        <v>47</v>
      </c>
      <c r="D19" s="66" t="s">
        <v>34</v>
      </c>
      <c r="E19" s="44">
        <v>0</v>
      </c>
      <c r="F19" t="s">
        <v>31</v>
      </c>
      <c r="G19" s="24">
        <v>0</v>
      </c>
      <c r="H19" t="s">
        <v>32</v>
      </c>
      <c r="I19" s="39">
        <f t="shared" si="0"/>
        <v>0</v>
      </c>
      <c r="J19" s="29"/>
    </row>
    <row r="20" spans="2:10" x14ac:dyDescent="0.3">
      <c r="B20" s="16"/>
      <c r="C20" s="42" t="s">
        <v>48</v>
      </c>
      <c r="D20" s="66" t="s">
        <v>49</v>
      </c>
      <c r="E20" s="44">
        <v>0</v>
      </c>
      <c r="F20" t="s">
        <v>31</v>
      </c>
      <c r="G20" s="24">
        <v>0</v>
      </c>
      <c r="H20" t="s">
        <v>32</v>
      </c>
      <c r="I20" s="39">
        <f t="shared" si="0"/>
        <v>0</v>
      </c>
      <c r="J20" s="29"/>
    </row>
    <row r="21" spans="2:10" x14ac:dyDescent="0.3">
      <c r="B21" s="16"/>
      <c r="C21" s="45" t="s">
        <v>50</v>
      </c>
      <c r="D21" s="68" t="s">
        <v>51</v>
      </c>
      <c r="E21" s="47">
        <v>2200</v>
      </c>
      <c r="F21" s="40" t="s">
        <v>31</v>
      </c>
      <c r="G21" s="6">
        <v>1</v>
      </c>
      <c r="H21" s="40" t="s">
        <v>32</v>
      </c>
      <c r="I21" s="41">
        <f t="shared" si="0"/>
        <v>2200</v>
      </c>
      <c r="J21" s="29"/>
    </row>
    <row r="22" spans="2:10" x14ac:dyDescent="0.3">
      <c r="B22" s="16"/>
      <c r="C22"/>
      <c r="D22" s="69"/>
      <c r="E22" s="44"/>
      <c r="F22"/>
      <c r="G22" s="23"/>
      <c r="H22"/>
      <c r="I22" s="59"/>
      <c r="J22" s="29"/>
    </row>
    <row r="23" spans="2:10" x14ac:dyDescent="0.3">
      <c r="B23" s="16"/>
      <c r="C23" s="61"/>
      <c r="D23" s="70" t="s">
        <v>146</v>
      </c>
      <c r="E23" s="14"/>
      <c r="F23" s="14"/>
      <c r="G23" s="14"/>
      <c r="H23" s="14"/>
      <c r="I23" s="60"/>
      <c r="J23" s="29"/>
    </row>
    <row r="24" spans="2:10" x14ac:dyDescent="0.3">
      <c r="B24" s="16"/>
      <c r="C24" s="42" t="s">
        <v>27</v>
      </c>
      <c r="D24" s="67" t="s">
        <v>28</v>
      </c>
      <c r="E24"/>
      <c r="F24"/>
      <c r="G24"/>
      <c r="H24"/>
      <c r="I24" s="39"/>
      <c r="J24" s="29"/>
    </row>
    <row r="25" spans="2:10" x14ac:dyDescent="0.3">
      <c r="B25" s="16"/>
      <c r="C25" s="42" t="s">
        <v>29</v>
      </c>
      <c r="D25" s="66" t="s">
        <v>30</v>
      </c>
      <c r="E25" s="44">
        <v>0</v>
      </c>
      <c r="F25" t="s">
        <v>31</v>
      </c>
      <c r="G25" s="23">
        <v>0</v>
      </c>
      <c r="H25" t="s">
        <v>32</v>
      </c>
      <c r="I25" s="39">
        <f t="shared" ref="I25:I26" si="1">E25*G25</f>
        <v>0</v>
      </c>
      <c r="J25" s="29"/>
    </row>
    <row r="26" spans="2:10" x14ac:dyDescent="0.3">
      <c r="B26" s="16"/>
      <c r="C26" s="42" t="s">
        <v>33</v>
      </c>
      <c r="D26" s="66" t="s">
        <v>34</v>
      </c>
      <c r="E26" s="44">
        <v>0</v>
      </c>
      <c r="F26" t="s">
        <v>31</v>
      </c>
      <c r="G26" s="23">
        <v>0</v>
      </c>
      <c r="H26" t="s">
        <v>32</v>
      </c>
      <c r="I26" s="39">
        <f t="shared" si="1"/>
        <v>0</v>
      </c>
      <c r="J26" s="29"/>
    </row>
    <row r="27" spans="2:10" x14ac:dyDescent="0.3">
      <c r="B27" s="16"/>
      <c r="C27" s="42" t="s">
        <v>35</v>
      </c>
      <c r="D27" s="66" t="s">
        <v>36</v>
      </c>
      <c r="E27" s="44"/>
      <c r="F27"/>
      <c r="G27"/>
      <c r="H27"/>
      <c r="I27" s="39"/>
      <c r="J27" s="29"/>
    </row>
    <row r="28" spans="2:10" x14ac:dyDescent="0.3">
      <c r="B28" s="16"/>
      <c r="C28" s="42" t="s">
        <v>37</v>
      </c>
      <c r="D28" s="69" t="s">
        <v>38</v>
      </c>
      <c r="E28" s="44">
        <v>0</v>
      </c>
      <c r="F28" t="s">
        <v>31</v>
      </c>
      <c r="G28" s="23">
        <v>0</v>
      </c>
      <c r="H28" t="s">
        <v>32</v>
      </c>
      <c r="I28" s="39">
        <f t="shared" ref="I28:I30" si="2">E28*G28</f>
        <v>0</v>
      </c>
      <c r="J28" s="29"/>
    </row>
    <row r="29" spans="2:10" x14ac:dyDescent="0.3">
      <c r="B29" s="16"/>
      <c r="C29" s="42" t="s">
        <v>39</v>
      </c>
      <c r="D29" s="69" t="s">
        <v>40</v>
      </c>
      <c r="E29" s="44">
        <v>0</v>
      </c>
      <c r="F29" t="s">
        <v>31</v>
      </c>
      <c r="G29" s="23">
        <v>0</v>
      </c>
      <c r="H29" t="s">
        <v>32</v>
      </c>
      <c r="I29" s="39">
        <f t="shared" si="2"/>
        <v>0</v>
      </c>
      <c r="J29" s="29"/>
    </row>
    <row r="30" spans="2:10" x14ac:dyDescent="0.3">
      <c r="B30" s="16"/>
      <c r="C30" s="42" t="s">
        <v>41</v>
      </c>
      <c r="D30" s="66" t="s">
        <v>42</v>
      </c>
      <c r="E30" s="44">
        <v>2400</v>
      </c>
      <c r="F30" t="s">
        <v>31</v>
      </c>
      <c r="G30" s="4">
        <v>1</v>
      </c>
      <c r="H30" t="s">
        <v>32</v>
      </c>
      <c r="I30" s="39">
        <f t="shared" si="2"/>
        <v>2400</v>
      </c>
      <c r="J30" s="29"/>
    </row>
    <row r="31" spans="2:10" x14ac:dyDescent="0.3">
      <c r="B31" s="16"/>
      <c r="C31" s="42" t="s">
        <v>43</v>
      </c>
      <c r="D31" s="67" t="s">
        <v>44</v>
      </c>
      <c r="E31"/>
      <c r="F31"/>
      <c r="G31"/>
      <c r="H31"/>
      <c r="I31" s="39"/>
      <c r="J31" s="29"/>
    </row>
    <row r="32" spans="2:10" x14ac:dyDescent="0.3">
      <c r="B32" s="16"/>
      <c r="C32" s="42" t="s">
        <v>45</v>
      </c>
      <c r="D32" s="66" t="s">
        <v>46</v>
      </c>
      <c r="E32" s="44">
        <v>0</v>
      </c>
      <c r="F32" t="s">
        <v>31</v>
      </c>
      <c r="G32" s="24">
        <v>0</v>
      </c>
      <c r="H32" t="s">
        <v>32</v>
      </c>
      <c r="I32" s="39">
        <f t="shared" ref="I32:I35" si="3">E32*G32</f>
        <v>0</v>
      </c>
      <c r="J32" s="29"/>
    </row>
    <row r="33" spans="2:10" x14ac:dyDescent="0.3">
      <c r="B33" s="16"/>
      <c r="C33" s="42" t="s">
        <v>47</v>
      </c>
      <c r="D33" s="66" t="s">
        <v>34</v>
      </c>
      <c r="E33" s="44">
        <v>0</v>
      </c>
      <c r="F33" t="s">
        <v>31</v>
      </c>
      <c r="G33" s="24">
        <v>0</v>
      </c>
      <c r="H33" t="s">
        <v>32</v>
      </c>
      <c r="I33" s="39">
        <f t="shared" si="3"/>
        <v>0</v>
      </c>
      <c r="J33" s="29"/>
    </row>
    <row r="34" spans="2:10" x14ac:dyDescent="0.3">
      <c r="B34" s="16"/>
      <c r="C34" s="42" t="s">
        <v>48</v>
      </c>
      <c r="D34" s="66" t="s">
        <v>49</v>
      </c>
      <c r="E34" s="44">
        <v>0</v>
      </c>
      <c r="F34" t="s">
        <v>31</v>
      </c>
      <c r="G34" s="24">
        <v>0</v>
      </c>
      <c r="H34" t="s">
        <v>32</v>
      </c>
      <c r="I34" s="39">
        <f t="shared" si="3"/>
        <v>0</v>
      </c>
      <c r="J34" s="29"/>
    </row>
    <row r="35" spans="2:10" x14ac:dyDescent="0.3">
      <c r="B35" s="16"/>
      <c r="C35" s="45" t="s">
        <v>50</v>
      </c>
      <c r="D35" s="68" t="s">
        <v>51</v>
      </c>
      <c r="E35" s="47">
        <v>0</v>
      </c>
      <c r="F35" s="40" t="s">
        <v>31</v>
      </c>
      <c r="G35" s="25">
        <v>0</v>
      </c>
      <c r="H35" s="40" t="s">
        <v>32</v>
      </c>
      <c r="I35" s="41">
        <f t="shared" si="3"/>
        <v>0</v>
      </c>
      <c r="J35" s="29"/>
    </row>
    <row r="36" spans="2:10" x14ac:dyDescent="0.3">
      <c r="B36" s="16"/>
      <c r="C36"/>
      <c r="D36" s="66"/>
      <c r="E36" s="44"/>
      <c r="F36"/>
      <c r="G36" s="23"/>
      <c r="H36"/>
      <c r="I36" s="59"/>
      <c r="J36" s="29"/>
    </row>
    <row r="37" spans="2:10" x14ac:dyDescent="0.3">
      <c r="B37" s="16"/>
      <c r="C37" s="61"/>
      <c r="D37" s="70" t="s">
        <v>147</v>
      </c>
      <c r="E37" s="14"/>
      <c r="F37" s="14"/>
      <c r="G37" s="14"/>
      <c r="H37" s="14"/>
      <c r="I37" s="60"/>
      <c r="J37" s="29"/>
    </row>
    <row r="38" spans="2:10" x14ac:dyDescent="0.3">
      <c r="B38" s="16"/>
      <c r="C38" s="42" t="s">
        <v>27</v>
      </c>
      <c r="D38" s="67" t="s">
        <v>28</v>
      </c>
      <c r="E38"/>
      <c r="F38"/>
      <c r="G38"/>
      <c r="H38"/>
      <c r="I38" s="39"/>
      <c r="J38" s="29"/>
    </row>
    <row r="39" spans="2:10" x14ac:dyDescent="0.3">
      <c r="B39" s="16"/>
      <c r="C39" s="42" t="s">
        <v>29</v>
      </c>
      <c r="D39" s="66" t="s">
        <v>30</v>
      </c>
      <c r="E39" s="44">
        <v>0</v>
      </c>
      <c r="F39" t="s">
        <v>31</v>
      </c>
      <c r="G39" s="23">
        <v>0</v>
      </c>
      <c r="H39" t="s">
        <v>32</v>
      </c>
      <c r="I39" s="39">
        <f t="shared" ref="I39:I40" si="4">E39*G39</f>
        <v>0</v>
      </c>
      <c r="J39" s="29"/>
    </row>
    <row r="40" spans="2:10" x14ac:dyDescent="0.3">
      <c r="B40" s="16"/>
      <c r="C40" s="42" t="s">
        <v>33</v>
      </c>
      <c r="D40" s="66" t="s">
        <v>34</v>
      </c>
      <c r="E40" s="44">
        <v>0</v>
      </c>
      <c r="F40" t="s">
        <v>31</v>
      </c>
      <c r="G40" s="23">
        <v>0</v>
      </c>
      <c r="H40" t="s">
        <v>32</v>
      </c>
      <c r="I40" s="39">
        <f t="shared" si="4"/>
        <v>0</v>
      </c>
      <c r="J40" s="29"/>
    </row>
    <row r="41" spans="2:10" x14ac:dyDescent="0.3">
      <c r="B41" s="16"/>
      <c r="C41" s="42" t="s">
        <v>35</v>
      </c>
      <c r="D41" s="66" t="s">
        <v>36</v>
      </c>
      <c r="E41" s="44"/>
      <c r="F41"/>
      <c r="G41"/>
      <c r="H41"/>
      <c r="I41" s="39"/>
      <c r="J41" s="29"/>
    </row>
    <row r="42" spans="2:10" x14ac:dyDescent="0.3">
      <c r="B42" s="16"/>
      <c r="C42" s="42" t="s">
        <v>37</v>
      </c>
      <c r="D42" s="69" t="s">
        <v>38</v>
      </c>
      <c r="E42" s="44">
        <v>0</v>
      </c>
      <c r="F42" t="s">
        <v>31</v>
      </c>
      <c r="G42" s="23">
        <v>0</v>
      </c>
      <c r="H42" t="s">
        <v>32</v>
      </c>
      <c r="I42" s="39">
        <f t="shared" ref="I42:I44" si="5">E42*G42</f>
        <v>0</v>
      </c>
      <c r="J42" s="29"/>
    </row>
    <row r="43" spans="2:10" x14ac:dyDescent="0.3">
      <c r="B43" s="16"/>
      <c r="C43" s="42" t="s">
        <v>39</v>
      </c>
      <c r="D43" s="69" t="s">
        <v>40</v>
      </c>
      <c r="E43" s="44">
        <v>0</v>
      </c>
      <c r="F43" t="s">
        <v>31</v>
      </c>
      <c r="G43" s="23">
        <v>0</v>
      </c>
      <c r="H43" t="s">
        <v>32</v>
      </c>
      <c r="I43" s="39">
        <f t="shared" si="5"/>
        <v>0</v>
      </c>
      <c r="J43" s="29"/>
    </row>
    <row r="44" spans="2:10" x14ac:dyDescent="0.3">
      <c r="B44" s="16"/>
      <c r="C44" s="42" t="s">
        <v>41</v>
      </c>
      <c r="D44" s="66" t="s">
        <v>42</v>
      </c>
      <c r="E44" s="44">
        <v>3600</v>
      </c>
      <c r="F44" t="s">
        <v>31</v>
      </c>
      <c r="G44" s="4">
        <v>1</v>
      </c>
      <c r="H44" t="s">
        <v>32</v>
      </c>
      <c r="I44" s="39">
        <f t="shared" si="5"/>
        <v>3600</v>
      </c>
      <c r="J44" s="29"/>
    </row>
    <row r="45" spans="2:10" x14ac:dyDescent="0.3">
      <c r="B45" s="16"/>
      <c r="C45" s="42" t="s">
        <v>43</v>
      </c>
      <c r="D45" s="67" t="s">
        <v>44</v>
      </c>
      <c r="E45"/>
      <c r="F45"/>
      <c r="G45"/>
      <c r="H45"/>
      <c r="I45" s="39"/>
      <c r="J45" s="29"/>
    </row>
    <row r="46" spans="2:10" x14ac:dyDescent="0.3">
      <c r="B46" s="16"/>
      <c r="C46" s="42" t="s">
        <v>45</v>
      </c>
      <c r="D46" s="66" t="s">
        <v>46</v>
      </c>
      <c r="E46" s="44">
        <v>0</v>
      </c>
      <c r="F46" t="s">
        <v>31</v>
      </c>
      <c r="G46" s="24">
        <v>0</v>
      </c>
      <c r="H46" t="s">
        <v>32</v>
      </c>
      <c r="I46" s="39">
        <f t="shared" ref="I46:I49" si="6">E46*G46</f>
        <v>0</v>
      </c>
      <c r="J46" s="29"/>
    </row>
    <row r="47" spans="2:10" x14ac:dyDescent="0.3">
      <c r="B47" s="16"/>
      <c r="C47" s="42" t="s">
        <v>47</v>
      </c>
      <c r="D47" s="66" t="s">
        <v>34</v>
      </c>
      <c r="E47" s="44">
        <v>0</v>
      </c>
      <c r="F47" t="s">
        <v>31</v>
      </c>
      <c r="G47" s="24">
        <v>0</v>
      </c>
      <c r="H47" t="s">
        <v>32</v>
      </c>
      <c r="I47" s="39">
        <f t="shared" si="6"/>
        <v>0</v>
      </c>
      <c r="J47" s="29"/>
    </row>
    <row r="48" spans="2:10" x14ac:dyDescent="0.3">
      <c r="B48" s="16"/>
      <c r="C48" s="42" t="s">
        <v>48</v>
      </c>
      <c r="D48" s="66" t="s">
        <v>49</v>
      </c>
      <c r="E48" s="44">
        <v>0</v>
      </c>
      <c r="F48" t="s">
        <v>31</v>
      </c>
      <c r="G48" s="24">
        <v>0</v>
      </c>
      <c r="H48" t="s">
        <v>32</v>
      </c>
      <c r="I48" s="39">
        <f t="shared" si="6"/>
        <v>0</v>
      </c>
      <c r="J48" s="29"/>
    </row>
    <row r="49" spans="1:10" x14ac:dyDescent="0.3">
      <c r="B49" s="16"/>
      <c r="C49" s="45" t="s">
        <v>50</v>
      </c>
      <c r="D49" s="68" t="s">
        <v>51</v>
      </c>
      <c r="E49" s="47">
        <v>0</v>
      </c>
      <c r="F49" s="40" t="s">
        <v>31</v>
      </c>
      <c r="G49" s="25">
        <v>0</v>
      </c>
      <c r="H49" s="40" t="s">
        <v>32</v>
      </c>
      <c r="I49" s="41">
        <f t="shared" si="6"/>
        <v>0</v>
      </c>
      <c r="J49" s="29"/>
    </row>
    <row r="50" spans="1:10" x14ac:dyDescent="0.3">
      <c r="B50" s="16"/>
      <c r="C50"/>
      <c r="D50" s="66"/>
      <c r="E50" s="44"/>
      <c r="F50"/>
      <c r="G50" s="23"/>
      <c r="H50"/>
      <c r="I50" s="59"/>
      <c r="J50" s="29"/>
    </row>
    <row r="51" spans="1:10" x14ac:dyDescent="0.3">
      <c r="B51" s="16"/>
      <c r="C51" s="61"/>
      <c r="D51" s="70" t="s">
        <v>148</v>
      </c>
      <c r="E51" s="14"/>
      <c r="F51" s="14"/>
      <c r="G51" s="14"/>
      <c r="H51" s="14"/>
      <c r="I51" s="60"/>
      <c r="J51" s="29"/>
    </row>
    <row r="52" spans="1:10" x14ac:dyDescent="0.3">
      <c r="B52" s="16"/>
      <c r="C52" s="42" t="s">
        <v>27</v>
      </c>
      <c r="D52" s="67" t="s">
        <v>28</v>
      </c>
      <c r="E52"/>
      <c r="F52"/>
      <c r="G52"/>
      <c r="H52"/>
      <c r="I52" s="39"/>
      <c r="J52" s="29"/>
    </row>
    <row r="53" spans="1:10" x14ac:dyDescent="0.3">
      <c r="B53" s="72"/>
      <c r="C53" s="42" t="s">
        <v>29</v>
      </c>
      <c r="D53" s="66" t="s">
        <v>30</v>
      </c>
      <c r="E53" s="44">
        <v>20800</v>
      </c>
      <c r="F53" t="s">
        <v>31</v>
      </c>
      <c r="G53" s="4">
        <v>1</v>
      </c>
      <c r="H53" t="s">
        <v>32</v>
      </c>
      <c r="I53" s="39">
        <f t="shared" ref="I53:I54" si="7">E53*G53</f>
        <v>20800</v>
      </c>
      <c r="J53" s="71"/>
    </row>
    <row r="54" spans="1:10" x14ac:dyDescent="0.3">
      <c r="A54" s="3"/>
      <c r="B54"/>
      <c r="C54" s="42" t="s">
        <v>33</v>
      </c>
      <c r="D54" s="66" t="s">
        <v>34</v>
      </c>
      <c r="E54" s="44">
        <v>20800</v>
      </c>
      <c r="F54" t="s">
        <v>31</v>
      </c>
      <c r="G54" s="4">
        <v>1</v>
      </c>
      <c r="H54" t="s">
        <v>32</v>
      </c>
      <c r="I54" s="39">
        <f t="shared" si="7"/>
        <v>20800</v>
      </c>
      <c r="J54" s="29"/>
    </row>
    <row r="55" spans="1:10" x14ac:dyDescent="0.3">
      <c r="A55" s="3"/>
      <c r="B55"/>
      <c r="C55" s="42" t="s">
        <v>35</v>
      </c>
      <c r="D55" s="66" t="s">
        <v>36</v>
      </c>
      <c r="E55" s="44"/>
      <c r="F55"/>
      <c r="G55"/>
      <c r="H55"/>
      <c r="I55" s="39"/>
      <c r="J55" s="29"/>
    </row>
    <row r="56" spans="1:10" x14ac:dyDescent="0.3">
      <c r="A56" s="3"/>
      <c r="B56"/>
      <c r="C56" s="42" t="s">
        <v>37</v>
      </c>
      <c r="D56" s="69" t="s">
        <v>38</v>
      </c>
      <c r="E56" s="44">
        <f>ROUNDUP(0.3*E54,-2)</f>
        <v>6300</v>
      </c>
      <c r="F56" t="s">
        <v>31</v>
      </c>
      <c r="G56" s="4">
        <v>1</v>
      </c>
      <c r="H56" t="s">
        <v>32</v>
      </c>
      <c r="I56" s="39">
        <f t="shared" ref="I56:I58" si="8">E56*G56</f>
        <v>6300</v>
      </c>
      <c r="J56" s="29"/>
    </row>
    <row r="57" spans="1:10" x14ac:dyDescent="0.3">
      <c r="A57" s="3"/>
      <c r="B57"/>
      <c r="C57" s="42" t="s">
        <v>39</v>
      </c>
      <c r="D57" s="69" t="s">
        <v>40</v>
      </c>
      <c r="E57" s="44">
        <f>ROUNDUP(0.7*E54,-2)</f>
        <v>14600</v>
      </c>
      <c r="F57" t="s">
        <v>31</v>
      </c>
      <c r="G57" s="4">
        <v>1</v>
      </c>
      <c r="H57" t="s">
        <v>32</v>
      </c>
      <c r="I57" s="39">
        <f t="shared" si="8"/>
        <v>14600</v>
      </c>
      <c r="J57" s="29"/>
    </row>
    <row r="58" spans="1:10" x14ac:dyDescent="0.3">
      <c r="A58" s="3"/>
      <c r="B58"/>
      <c r="C58" s="42" t="s">
        <v>41</v>
      </c>
      <c r="D58" s="66" t="s">
        <v>42</v>
      </c>
      <c r="E58" s="44">
        <v>0</v>
      </c>
      <c r="F58" t="s">
        <v>31</v>
      </c>
      <c r="G58" s="23">
        <v>0</v>
      </c>
      <c r="H58" t="s">
        <v>32</v>
      </c>
      <c r="I58" s="39">
        <f t="shared" si="8"/>
        <v>0</v>
      </c>
      <c r="J58" s="29"/>
    </row>
    <row r="59" spans="1:10" x14ac:dyDescent="0.3">
      <c r="A59" s="3"/>
      <c r="B59"/>
      <c r="C59" s="42" t="s">
        <v>43</v>
      </c>
      <c r="D59" s="67" t="s">
        <v>44</v>
      </c>
      <c r="E59"/>
      <c r="F59"/>
      <c r="G59"/>
      <c r="H59"/>
      <c r="I59" s="39"/>
      <c r="J59" s="29"/>
    </row>
    <row r="60" spans="1:10" x14ac:dyDescent="0.3">
      <c r="A60" s="3"/>
      <c r="B60"/>
      <c r="C60" s="42" t="s">
        <v>45</v>
      </c>
      <c r="D60" s="66" t="s">
        <v>46</v>
      </c>
      <c r="E60" s="44">
        <v>6400</v>
      </c>
      <c r="F60" t="s">
        <v>31</v>
      </c>
      <c r="G60" s="20">
        <v>1</v>
      </c>
      <c r="H60" t="s">
        <v>32</v>
      </c>
      <c r="I60" s="39">
        <f t="shared" ref="I60:I63" si="9">E60*G60</f>
        <v>6400</v>
      </c>
      <c r="J60" s="29"/>
    </row>
    <row r="61" spans="1:10" x14ac:dyDescent="0.3">
      <c r="A61" s="3"/>
      <c r="B61"/>
      <c r="C61" s="42" t="s">
        <v>47</v>
      </c>
      <c r="D61" s="66" t="s">
        <v>34</v>
      </c>
      <c r="E61" s="44">
        <v>6400</v>
      </c>
      <c r="F61" t="s">
        <v>31</v>
      </c>
      <c r="G61" s="20">
        <v>1</v>
      </c>
      <c r="H61" t="s">
        <v>32</v>
      </c>
      <c r="I61" s="39">
        <f t="shared" si="9"/>
        <v>6400</v>
      </c>
      <c r="J61" s="29"/>
    </row>
    <row r="62" spans="1:10" x14ac:dyDescent="0.3">
      <c r="A62" s="3"/>
      <c r="B62"/>
      <c r="C62" s="42" t="s">
        <v>48</v>
      </c>
      <c r="D62" s="66" t="s">
        <v>49</v>
      </c>
      <c r="E62" s="44">
        <v>6400</v>
      </c>
      <c r="F62" t="s">
        <v>31</v>
      </c>
      <c r="G62" s="20">
        <v>1</v>
      </c>
      <c r="H62" t="s">
        <v>32</v>
      </c>
      <c r="I62" s="39">
        <f t="shared" si="9"/>
        <v>6400</v>
      </c>
      <c r="J62" s="29"/>
    </row>
    <row r="63" spans="1:10" x14ac:dyDescent="0.3">
      <c r="A63" s="3"/>
      <c r="B63"/>
      <c r="C63" s="45" t="s">
        <v>50</v>
      </c>
      <c r="D63" s="68" t="s">
        <v>51</v>
      </c>
      <c r="E63" s="47">
        <v>0</v>
      </c>
      <c r="F63" s="40" t="s">
        <v>31</v>
      </c>
      <c r="G63" s="25">
        <v>0</v>
      </c>
      <c r="H63" s="40" t="s">
        <v>32</v>
      </c>
      <c r="I63" s="41">
        <f t="shared" si="9"/>
        <v>0</v>
      </c>
      <c r="J63" s="29"/>
    </row>
    <row r="64" spans="1:10" x14ac:dyDescent="0.3">
      <c r="A64" s="3"/>
      <c r="B64"/>
      <c r="C64"/>
      <c r="D64"/>
      <c r="E64"/>
      <c r="F64"/>
      <c r="G64"/>
      <c r="H64" s="35" t="s">
        <v>58</v>
      </c>
      <c r="I64" s="36">
        <f>SUM(I11:I63)</f>
        <v>224900</v>
      </c>
      <c r="J64" s="29"/>
    </row>
    <row r="65" spans="1:10" x14ac:dyDescent="0.3">
      <c r="A65" s="3"/>
      <c r="B65"/>
      <c r="C65"/>
      <c r="D65"/>
      <c r="E65"/>
      <c r="F65"/>
      <c r="G65"/>
      <c r="H65" s="35"/>
      <c r="I65" s="36"/>
      <c r="J65" s="29"/>
    </row>
    <row r="66" spans="1:10" x14ac:dyDescent="0.3">
      <c r="A66" s="3"/>
      <c r="B66" s="16"/>
      <c r="C66"/>
      <c r="D66" s="65" t="s">
        <v>59</v>
      </c>
      <c r="E66"/>
      <c r="F66"/>
      <c r="G66"/>
      <c r="H66"/>
      <c r="I66" s="40"/>
      <c r="J66" s="29"/>
    </row>
    <row r="67" spans="1:10" x14ac:dyDescent="0.3">
      <c r="A67" s="3"/>
      <c r="B67"/>
      <c r="C67" s="61" t="s">
        <v>60</v>
      </c>
      <c r="D67" s="62" t="s">
        <v>61</v>
      </c>
      <c r="E67" s="63">
        <v>1</v>
      </c>
      <c r="F67" s="14" t="s">
        <v>62</v>
      </c>
      <c r="G67" s="5">
        <v>1</v>
      </c>
      <c r="H67" s="14" t="s">
        <v>63</v>
      </c>
      <c r="I67" s="60">
        <f>E67*G67</f>
        <v>1</v>
      </c>
      <c r="J67" s="29"/>
    </row>
    <row r="68" spans="1:10" x14ac:dyDescent="0.3">
      <c r="A68" s="3"/>
      <c r="B68"/>
      <c r="C68" s="42" t="s">
        <v>64</v>
      </c>
      <c r="D68" s="43" t="s">
        <v>65</v>
      </c>
      <c r="E68" s="64">
        <v>1</v>
      </c>
      <c r="F68" t="s">
        <v>62</v>
      </c>
      <c r="G68" s="4">
        <v>1</v>
      </c>
      <c r="H68" t="s">
        <v>63</v>
      </c>
      <c r="I68" s="39">
        <f t="shared" ref="I68:I70" si="10">E68*G68</f>
        <v>1</v>
      </c>
      <c r="J68" s="29"/>
    </row>
    <row r="69" spans="1:10" x14ac:dyDescent="0.3">
      <c r="A69" s="3"/>
      <c r="B69"/>
      <c r="C69" s="42" t="s">
        <v>66</v>
      </c>
      <c r="D69" s="43" t="s">
        <v>67</v>
      </c>
      <c r="E69" s="64">
        <v>1</v>
      </c>
      <c r="F69" t="s">
        <v>62</v>
      </c>
      <c r="G69" s="4">
        <v>1</v>
      </c>
      <c r="H69" t="s">
        <v>63</v>
      </c>
      <c r="I69" s="39">
        <f t="shared" si="10"/>
        <v>1</v>
      </c>
      <c r="J69" s="29"/>
    </row>
    <row r="70" spans="1:10" x14ac:dyDescent="0.3">
      <c r="A70" s="9"/>
      <c r="B70" s="48"/>
      <c r="C70" s="45" t="s">
        <v>68</v>
      </c>
      <c r="D70" s="46" t="s">
        <v>69</v>
      </c>
      <c r="E70" s="52">
        <v>1</v>
      </c>
      <c r="F70" s="40" t="s">
        <v>62</v>
      </c>
      <c r="G70" s="6">
        <v>1</v>
      </c>
      <c r="H70" s="40" t="s">
        <v>63</v>
      </c>
      <c r="I70" s="41">
        <f t="shared" si="10"/>
        <v>1</v>
      </c>
      <c r="J70" s="51"/>
    </row>
    <row r="71" spans="1:10" x14ac:dyDescent="0.3">
      <c r="A71" s="9"/>
      <c r="B71" s="48"/>
      <c r="C71"/>
      <c r="D71"/>
      <c r="E71"/>
      <c r="F71"/>
      <c r="G71"/>
      <c r="H71" s="35" t="s">
        <v>70</v>
      </c>
      <c r="I71" s="36">
        <f>SUM(I67:I70)</f>
        <v>4</v>
      </c>
      <c r="J71" s="51"/>
    </row>
    <row r="72" spans="1:10" x14ac:dyDescent="0.3">
      <c r="A72" s="9"/>
      <c r="B72" s="48"/>
      <c r="C72"/>
      <c r="D72"/>
      <c r="E72"/>
      <c r="F72"/>
      <c r="G72"/>
      <c r="H72" s="35"/>
      <c r="I72" s="36"/>
      <c r="J72" s="51"/>
    </row>
    <row r="73" spans="1:10" x14ac:dyDescent="0.3">
      <c r="A73" s="9"/>
      <c r="B73" s="48"/>
      <c r="C73"/>
      <c r="D73" s="65" t="s">
        <v>71</v>
      </c>
      <c r="E73"/>
      <c r="F73"/>
      <c r="G73"/>
      <c r="H73"/>
      <c r="I73"/>
      <c r="J73" s="51"/>
    </row>
    <row r="74" spans="1:10" x14ac:dyDescent="0.3">
      <c r="A74" s="9"/>
      <c r="B74" s="48"/>
      <c r="C74" s="61" t="s">
        <v>72</v>
      </c>
      <c r="D74" s="62" t="s">
        <v>73</v>
      </c>
      <c r="E74" s="63">
        <v>1</v>
      </c>
      <c r="F74" s="14" t="s">
        <v>62</v>
      </c>
      <c r="G74" s="5">
        <v>1</v>
      </c>
      <c r="H74" s="14" t="s">
        <v>63</v>
      </c>
      <c r="I74" s="60">
        <f>E74*G74</f>
        <v>1</v>
      </c>
      <c r="J74" s="51"/>
    </row>
    <row r="75" spans="1:10" x14ac:dyDescent="0.3">
      <c r="A75" s="9"/>
      <c r="B75" s="48"/>
      <c r="C75" s="42" t="s">
        <v>74</v>
      </c>
      <c r="D75" s="43" t="s">
        <v>75</v>
      </c>
      <c r="E75" s="64">
        <v>1</v>
      </c>
      <c r="F75" t="s">
        <v>62</v>
      </c>
      <c r="G75" s="4">
        <v>1</v>
      </c>
      <c r="H75" t="s">
        <v>63</v>
      </c>
      <c r="I75" s="39">
        <f>E75*G75</f>
        <v>1</v>
      </c>
      <c r="J75" s="51"/>
    </row>
    <row r="76" spans="1:10" x14ac:dyDescent="0.3">
      <c r="A76" s="9"/>
      <c r="B76" s="48"/>
      <c r="C76" s="42" t="s">
        <v>76</v>
      </c>
      <c r="D76" s="43" t="s">
        <v>77</v>
      </c>
      <c r="E76" s="64">
        <v>1</v>
      </c>
      <c r="F76" t="s">
        <v>62</v>
      </c>
      <c r="G76" s="4">
        <v>1</v>
      </c>
      <c r="H76" t="s">
        <v>63</v>
      </c>
      <c r="I76" s="39">
        <f t="shared" ref="I76:I80" si="11">E76*G76</f>
        <v>1</v>
      </c>
      <c r="J76" s="51"/>
    </row>
    <row r="77" spans="1:10" x14ac:dyDescent="0.3">
      <c r="A77" s="3"/>
      <c r="B77" s="72"/>
      <c r="C77" s="42" t="s">
        <v>78</v>
      </c>
      <c r="D77" s="43" t="s">
        <v>79</v>
      </c>
      <c r="E77" s="64">
        <v>1</v>
      </c>
      <c r="F77" t="s">
        <v>62</v>
      </c>
      <c r="G77" s="4">
        <v>1</v>
      </c>
      <c r="H77" t="s">
        <v>63</v>
      </c>
      <c r="I77" s="39">
        <f t="shared" si="11"/>
        <v>1</v>
      </c>
      <c r="J77" s="29"/>
    </row>
    <row r="78" spans="1:10" x14ac:dyDescent="0.3">
      <c r="A78" s="3"/>
      <c r="B78"/>
      <c r="C78" s="42" t="s">
        <v>80</v>
      </c>
      <c r="D78" s="43" t="s">
        <v>81</v>
      </c>
      <c r="E78" s="7">
        <v>0.01</v>
      </c>
      <c r="F78" t="s">
        <v>82</v>
      </c>
      <c r="G78" s="59">
        <f>SUM(I71:I77)+I64</f>
        <v>224908</v>
      </c>
      <c r="H78"/>
      <c r="I78" s="39">
        <f>E78*G78</f>
        <v>2249.08</v>
      </c>
      <c r="J78" s="29"/>
    </row>
    <row r="79" spans="1:10" x14ac:dyDescent="0.3">
      <c r="A79" s="3"/>
      <c r="B79"/>
      <c r="C79" s="42" t="s">
        <v>83</v>
      </c>
      <c r="D79" s="43" t="s">
        <v>84</v>
      </c>
      <c r="E79" s="7">
        <v>0.01</v>
      </c>
      <c r="F79" t="s">
        <v>82</v>
      </c>
      <c r="G79" s="59">
        <f>SUM(I71:I78)+I64</f>
        <v>227157.08</v>
      </c>
      <c r="H79"/>
      <c r="I79" s="39">
        <f t="shared" si="11"/>
        <v>2271.5708</v>
      </c>
      <c r="J79" s="29"/>
    </row>
    <row r="80" spans="1:10" x14ac:dyDescent="0.3">
      <c r="A80" s="3"/>
      <c r="B80"/>
      <c r="C80" s="45" t="s">
        <v>85</v>
      </c>
      <c r="D80" s="46" t="s">
        <v>86</v>
      </c>
      <c r="E80" s="8">
        <v>0.01</v>
      </c>
      <c r="F80" s="40" t="s">
        <v>82</v>
      </c>
      <c r="G80" s="53">
        <f>SUM(I71:I78)+I64</f>
        <v>227157.08</v>
      </c>
      <c r="H80" s="40"/>
      <c r="I80" s="41">
        <f t="shared" si="11"/>
        <v>2271.5708</v>
      </c>
      <c r="J80" s="29"/>
    </row>
    <row r="81" spans="1:10" x14ac:dyDescent="0.3">
      <c r="A81" s="3"/>
      <c r="B81"/>
      <c r="C81"/>
      <c r="D81"/>
      <c r="E81"/>
      <c r="F81"/>
      <c r="G81"/>
      <c r="H81" s="35" t="s">
        <v>87</v>
      </c>
      <c r="I81" s="36">
        <f>SUM(I74:I80)</f>
        <v>6796.2215999999989</v>
      </c>
      <c r="J81" s="29"/>
    </row>
    <row r="82" spans="1:10" x14ac:dyDescent="0.3">
      <c r="A82" s="3"/>
      <c r="B82" s="16"/>
      <c r="C82"/>
      <c r="D82"/>
      <c r="E82"/>
      <c r="F82"/>
      <c r="G82"/>
      <c r="H82" s="35"/>
      <c r="I82" s="36"/>
      <c r="J82" s="29"/>
    </row>
    <row r="83" spans="1:10" x14ac:dyDescent="0.3">
      <c r="A83" s="3"/>
      <c r="B83"/>
      <c r="C83" s="48"/>
      <c r="D83" s="58" t="s">
        <v>88</v>
      </c>
      <c r="E83" s="48"/>
      <c r="F83" s="48"/>
      <c r="G83" s="48"/>
      <c r="H83" s="48"/>
      <c r="I83" s="48"/>
      <c r="J83" s="29"/>
    </row>
    <row r="84" spans="1:10" x14ac:dyDescent="0.3">
      <c r="A84" s="3"/>
      <c r="B84"/>
      <c r="C84" s="56" t="s">
        <v>89</v>
      </c>
      <c r="D84" s="57" t="s">
        <v>90</v>
      </c>
      <c r="E84" s="54">
        <v>0.25</v>
      </c>
      <c r="F84" s="54" t="s">
        <v>62</v>
      </c>
      <c r="G84" s="11">
        <v>1</v>
      </c>
      <c r="H84" s="54" t="s">
        <v>63</v>
      </c>
      <c r="I84" s="55">
        <f>E84*G84</f>
        <v>0.25</v>
      </c>
      <c r="J84" s="29"/>
    </row>
    <row r="85" spans="1:10" x14ac:dyDescent="0.3">
      <c r="A85" s="3"/>
      <c r="B85"/>
      <c r="C85" s="56" t="s">
        <v>91</v>
      </c>
      <c r="D85" s="57" t="s">
        <v>92</v>
      </c>
      <c r="E85" s="54">
        <v>0.25</v>
      </c>
      <c r="F85" s="54" t="s">
        <v>62</v>
      </c>
      <c r="G85" s="11">
        <v>1</v>
      </c>
      <c r="H85" s="54" t="s">
        <v>63</v>
      </c>
      <c r="I85" s="55">
        <f>E85*G85</f>
        <v>0.25</v>
      </c>
      <c r="J85" s="29"/>
    </row>
    <row r="86" spans="1:10" x14ac:dyDescent="0.3">
      <c r="A86" s="3"/>
      <c r="B86"/>
      <c r="C86" s="56" t="s">
        <v>93</v>
      </c>
      <c r="D86" s="57" t="s">
        <v>94</v>
      </c>
      <c r="E86" s="54">
        <v>0.25</v>
      </c>
      <c r="F86" s="54" t="s">
        <v>62</v>
      </c>
      <c r="G86" s="11">
        <v>1</v>
      </c>
      <c r="H86" s="54" t="s">
        <v>63</v>
      </c>
      <c r="I86" s="55">
        <f>E86*G86</f>
        <v>0.25</v>
      </c>
      <c r="J86" s="29"/>
    </row>
    <row r="87" spans="1:10" x14ac:dyDescent="0.3">
      <c r="A87" s="3"/>
      <c r="B87"/>
      <c r="C87" s="56" t="s">
        <v>95</v>
      </c>
      <c r="D87" s="57" t="s">
        <v>96</v>
      </c>
      <c r="E87" s="54">
        <v>0.25</v>
      </c>
      <c r="F87" s="54" t="s">
        <v>62</v>
      </c>
      <c r="G87" s="11">
        <v>1</v>
      </c>
      <c r="H87" s="54" t="s">
        <v>63</v>
      </c>
      <c r="I87" s="55">
        <f>E87*G87</f>
        <v>0.25</v>
      </c>
      <c r="J87" s="29"/>
    </row>
    <row r="88" spans="1:10" x14ac:dyDescent="0.3">
      <c r="A88" s="3"/>
      <c r="B88"/>
      <c r="C88" s="48"/>
      <c r="D88" s="48"/>
      <c r="E88" s="48"/>
      <c r="F88" s="48"/>
      <c r="G88" s="48"/>
      <c r="H88" s="49" t="s">
        <v>97</v>
      </c>
      <c r="I88" s="50">
        <f>SUM(I84:I87)</f>
        <v>1</v>
      </c>
      <c r="J88" s="29"/>
    </row>
    <row r="89" spans="1:10" x14ac:dyDescent="0.3">
      <c r="A89" s="3"/>
      <c r="B89"/>
      <c r="C89" s="48"/>
      <c r="D89" s="48"/>
      <c r="E89" s="48"/>
      <c r="F89" s="48"/>
      <c r="G89" s="48"/>
      <c r="H89" s="49"/>
      <c r="I89" s="50"/>
      <c r="J89" s="29"/>
    </row>
    <row r="90" spans="1:10" x14ac:dyDescent="0.3">
      <c r="A90" s="3"/>
      <c r="B90"/>
      <c r="C90" s="40"/>
      <c r="D90" s="83" t="s">
        <v>98</v>
      </c>
      <c r="E90" s="52"/>
      <c r="F90" s="40"/>
      <c r="G90" s="40"/>
      <c r="H90" s="40"/>
      <c r="I90" s="53"/>
      <c r="J90" s="29"/>
    </row>
    <row r="91" spans="1:10" x14ac:dyDescent="0.3">
      <c r="A91" s="3"/>
      <c r="B91"/>
      <c r="C91" s="42" t="s">
        <v>99</v>
      </c>
      <c r="D91" s="43" t="s">
        <v>100</v>
      </c>
      <c r="E91" s="44">
        <v>23400</v>
      </c>
      <c r="F91" t="s">
        <v>31</v>
      </c>
      <c r="G91" s="20">
        <v>1</v>
      </c>
      <c r="H91" t="s">
        <v>32</v>
      </c>
      <c r="I91" s="39">
        <f>E91*G91</f>
        <v>23400</v>
      </c>
      <c r="J91" s="29"/>
    </row>
    <row r="92" spans="1:10" x14ac:dyDescent="0.3">
      <c r="A92" s="3"/>
      <c r="B92"/>
      <c r="C92" s="45" t="s">
        <v>101</v>
      </c>
      <c r="D92" s="46" t="s">
        <v>102</v>
      </c>
      <c r="E92" s="47">
        <v>24700</v>
      </c>
      <c r="F92" s="40" t="s">
        <v>31</v>
      </c>
      <c r="G92" s="6">
        <v>1</v>
      </c>
      <c r="H92" s="40" t="s">
        <v>32</v>
      </c>
      <c r="I92" s="41">
        <f>E92*G92</f>
        <v>24700</v>
      </c>
      <c r="J92" s="29"/>
    </row>
    <row r="93" spans="1:10" x14ac:dyDescent="0.3">
      <c r="A93" s="3"/>
      <c r="B93"/>
      <c r="C93"/>
      <c r="D93"/>
      <c r="E93"/>
      <c r="F93"/>
      <c r="G93"/>
      <c r="H93" s="35" t="s">
        <v>103</v>
      </c>
      <c r="I93" s="36">
        <f>SUM(I91:I92)</f>
        <v>48100</v>
      </c>
      <c r="J93" s="29"/>
    </row>
    <row r="94" spans="1:10" x14ac:dyDescent="0.3">
      <c r="A94" s="3"/>
      <c r="B94"/>
      <c r="C94"/>
      <c r="D94"/>
      <c r="E94"/>
      <c r="F94"/>
      <c r="G94"/>
      <c r="H94" s="35"/>
      <c r="I94" s="36"/>
      <c r="J94" s="29"/>
    </row>
    <row r="95" spans="1:10" x14ac:dyDescent="0.3">
      <c r="A95" s="3"/>
      <c r="B95"/>
      <c r="C95"/>
      <c r="D95"/>
      <c r="E95"/>
      <c r="F95"/>
      <c r="G95"/>
      <c r="H95" s="37" t="s">
        <v>149</v>
      </c>
      <c r="I95" s="38">
        <f>I64+I81+I71+I88-I93</f>
        <v>183601.22159999999</v>
      </c>
      <c r="J95" s="29"/>
    </row>
    <row r="96" spans="1:10" ht="13.5" thickBot="1" x14ac:dyDescent="0.35">
      <c r="A96" s="3"/>
      <c r="B96" s="33"/>
      <c r="C96" s="13"/>
      <c r="D96" s="13"/>
      <c r="E96" s="13"/>
      <c r="F96" s="13"/>
      <c r="G96" s="13"/>
      <c r="H96" s="13"/>
      <c r="I96" s="13"/>
      <c r="J96" s="34"/>
    </row>
  </sheetData>
  <sheetProtection algorithmName="SHA-512" hashValue="CPE9evbh96CFg4UGiGfsOB3Lm9FvwXGRJc3/dw4i6qZwVGUKvEHZalEJeNXxxn18AC0k+3bqZ6hGZR70kQC+zw==" saltValue="zzYmTx2hK+QmC0vPWHJsFg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56A60-7972-4476-B4DE-AEEDE2668730}">
  <dimension ref="A1:J68"/>
  <sheetViews>
    <sheetView topLeftCell="A50" zoomScale="85" zoomScaleNormal="85" workbookViewId="0">
      <selection activeCell="I67" sqref="I67"/>
    </sheetView>
  </sheetViews>
  <sheetFormatPr defaultColWidth="8.8984375" defaultRowHeight="13" x14ac:dyDescent="0.3"/>
  <cols>
    <col min="2" max="2" width="9.8984375" customWidth="1"/>
    <col min="3" max="3" width="4.8984375" bestFit="1" customWidth="1"/>
    <col min="4" max="4" width="71.8984375" customWidth="1"/>
    <col min="5" max="5" width="13.09765625" bestFit="1" customWidth="1"/>
    <col min="6" max="6" width="8.8984375" bestFit="1" customWidth="1"/>
    <col min="7" max="7" width="14.09765625" bestFit="1" customWidth="1"/>
    <col min="8" max="8" width="49.8984375" bestFit="1" customWidth="1"/>
    <col min="9" max="9" width="18.09765625" customWidth="1"/>
  </cols>
  <sheetData>
    <row r="1" spans="2:10" ht="13.5" thickBot="1" x14ac:dyDescent="0.35"/>
    <row r="2" spans="2:10" x14ac:dyDescent="0.3">
      <c r="B2" s="15"/>
      <c r="C2" s="12"/>
      <c r="D2" s="12"/>
      <c r="E2" s="12"/>
      <c r="F2" s="12"/>
      <c r="G2" s="12"/>
      <c r="H2" s="12"/>
      <c r="I2" s="12"/>
      <c r="J2" s="27"/>
    </row>
    <row r="3" spans="2:10" ht="29.5" customHeight="1" x14ac:dyDescent="0.3">
      <c r="B3" s="74"/>
      <c r="C3" s="75"/>
      <c r="D3" s="76" t="s">
        <v>18</v>
      </c>
      <c r="E3" s="76"/>
      <c r="F3" s="76"/>
      <c r="G3" s="76"/>
      <c r="H3" s="76"/>
      <c r="I3" s="77"/>
      <c r="J3" s="78"/>
    </row>
    <row r="4" spans="2:10" x14ac:dyDescent="0.3">
      <c r="B4" s="74"/>
      <c r="C4" s="79"/>
      <c r="D4" s="80" t="s">
        <v>150</v>
      </c>
      <c r="E4" s="80"/>
      <c r="F4" s="80"/>
      <c r="G4" s="80"/>
      <c r="H4" s="80"/>
      <c r="I4" s="81"/>
      <c r="J4" s="78"/>
    </row>
    <row r="5" spans="2:10" x14ac:dyDescent="0.3">
      <c r="B5" s="16"/>
      <c r="J5" s="29"/>
    </row>
    <row r="6" spans="2:10" x14ac:dyDescent="0.3">
      <c r="B6" s="16"/>
      <c r="C6" s="82" t="s">
        <v>20</v>
      </c>
      <c r="D6" s="82" t="s">
        <v>21</v>
      </c>
      <c r="E6" s="82" t="s">
        <v>22</v>
      </c>
      <c r="F6" s="82" t="s">
        <v>23</v>
      </c>
      <c r="G6" s="82" t="s">
        <v>24</v>
      </c>
      <c r="H6" s="82"/>
      <c r="I6" s="82" t="s">
        <v>1</v>
      </c>
      <c r="J6" s="29"/>
    </row>
    <row r="7" spans="2:10" x14ac:dyDescent="0.3">
      <c r="B7" s="16"/>
      <c r="D7" s="65" t="s">
        <v>25</v>
      </c>
      <c r="J7" s="29"/>
    </row>
    <row r="8" spans="2:10" x14ac:dyDescent="0.3">
      <c r="B8" s="16"/>
      <c r="D8" s="66"/>
      <c r="E8" s="44"/>
      <c r="I8" s="59"/>
      <c r="J8" s="29"/>
    </row>
    <row r="9" spans="2:10" x14ac:dyDescent="0.3">
      <c r="B9" s="16"/>
      <c r="C9" s="61"/>
      <c r="D9" s="70" t="s">
        <v>151</v>
      </c>
      <c r="E9" s="14"/>
      <c r="F9" s="14"/>
      <c r="G9" s="14"/>
      <c r="H9" s="14"/>
      <c r="I9" s="60"/>
      <c r="J9" s="29"/>
    </row>
    <row r="10" spans="2:10" x14ac:dyDescent="0.3">
      <c r="B10" s="16"/>
      <c r="C10" s="42" t="s">
        <v>27</v>
      </c>
      <c r="D10" s="67" t="s">
        <v>28</v>
      </c>
      <c r="I10" s="39"/>
      <c r="J10" s="29"/>
    </row>
    <row r="11" spans="2:10" x14ac:dyDescent="0.3">
      <c r="B11" s="16"/>
      <c r="C11" s="42" t="s">
        <v>29</v>
      </c>
      <c r="D11" s="66" t="s">
        <v>30</v>
      </c>
      <c r="E11" s="44">
        <v>4600</v>
      </c>
      <c r="F11" t="s">
        <v>31</v>
      </c>
      <c r="G11" s="4">
        <v>1</v>
      </c>
      <c r="H11" t="s">
        <v>32</v>
      </c>
      <c r="I11" s="39">
        <f t="shared" ref="I11:I21" si="0">E11*G11</f>
        <v>4600</v>
      </c>
      <c r="J11" s="29"/>
    </row>
    <row r="12" spans="2:10" x14ac:dyDescent="0.3">
      <c r="B12" s="16"/>
      <c r="C12" s="42" t="s">
        <v>33</v>
      </c>
      <c r="D12" s="66" t="s">
        <v>34</v>
      </c>
      <c r="E12" s="44">
        <v>4600</v>
      </c>
      <c r="F12" t="s">
        <v>31</v>
      </c>
      <c r="G12" s="4">
        <v>1</v>
      </c>
      <c r="H12" t="s">
        <v>32</v>
      </c>
      <c r="I12" s="39">
        <f t="shared" si="0"/>
        <v>4600</v>
      </c>
      <c r="J12" s="29"/>
    </row>
    <row r="13" spans="2:10" x14ac:dyDescent="0.3">
      <c r="B13" s="16"/>
      <c r="C13" s="42" t="s">
        <v>35</v>
      </c>
      <c r="D13" s="66" t="s">
        <v>36</v>
      </c>
      <c r="E13" s="44"/>
      <c r="I13" s="39"/>
      <c r="J13" s="29"/>
    </row>
    <row r="14" spans="2:10" x14ac:dyDescent="0.3">
      <c r="B14" s="16"/>
      <c r="C14" s="42" t="s">
        <v>37</v>
      </c>
      <c r="D14" s="69" t="s">
        <v>38</v>
      </c>
      <c r="E14" s="44">
        <v>1100</v>
      </c>
      <c r="F14" t="s">
        <v>31</v>
      </c>
      <c r="G14" s="4">
        <v>1</v>
      </c>
      <c r="H14" t="s">
        <v>32</v>
      </c>
      <c r="I14" s="39">
        <f t="shared" si="0"/>
        <v>1100</v>
      </c>
      <c r="J14" s="29"/>
    </row>
    <row r="15" spans="2:10" x14ac:dyDescent="0.3">
      <c r="B15" s="16"/>
      <c r="C15" s="42" t="s">
        <v>39</v>
      </c>
      <c r="D15" s="69" t="s">
        <v>40</v>
      </c>
      <c r="E15" s="44">
        <v>3400</v>
      </c>
      <c r="F15" t="s">
        <v>31</v>
      </c>
      <c r="G15" s="4">
        <v>1</v>
      </c>
      <c r="H15" t="s">
        <v>32</v>
      </c>
      <c r="I15" s="39">
        <f t="shared" si="0"/>
        <v>3400</v>
      </c>
      <c r="J15" s="29"/>
    </row>
    <row r="16" spans="2:10" x14ac:dyDescent="0.3">
      <c r="B16" s="16"/>
      <c r="C16" s="42" t="s">
        <v>41</v>
      </c>
      <c r="D16" s="66" t="s">
        <v>42</v>
      </c>
      <c r="E16" s="44">
        <v>600</v>
      </c>
      <c r="F16" t="s">
        <v>31</v>
      </c>
      <c r="G16" s="4">
        <v>1</v>
      </c>
      <c r="H16" t="s">
        <v>32</v>
      </c>
      <c r="I16" s="39">
        <f t="shared" si="0"/>
        <v>600</v>
      </c>
      <c r="J16" s="29"/>
    </row>
    <row r="17" spans="2:10" x14ac:dyDescent="0.3">
      <c r="B17" s="16"/>
      <c r="C17" s="42" t="s">
        <v>43</v>
      </c>
      <c r="D17" s="67" t="s">
        <v>44</v>
      </c>
      <c r="I17" s="39"/>
      <c r="J17" s="73"/>
    </row>
    <row r="18" spans="2:10" x14ac:dyDescent="0.3">
      <c r="B18" s="16"/>
      <c r="C18" s="42" t="s">
        <v>45</v>
      </c>
      <c r="D18" s="66" t="s">
        <v>46</v>
      </c>
      <c r="E18" s="44">
        <v>1400</v>
      </c>
      <c r="F18" t="s">
        <v>31</v>
      </c>
      <c r="G18" s="20">
        <v>1</v>
      </c>
      <c r="H18" t="s">
        <v>32</v>
      </c>
      <c r="I18" s="39">
        <f t="shared" si="0"/>
        <v>1400</v>
      </c>
      <c r="J18" s="29"/>
    </row>
    <row r="19" spans="2:10" x14ac:dyDescent="0.3">
      <c r="B19" s="16"/>
      <c r="C19" s="42" t="s">
        <v>47</v>
      </c>
      <c r="D19" s="66" t="s">
        <v>34</v>
      </c>
      <c r="E19" s="44">
        <v>1400</v>
      </c>
      <c r="F19" t="s">
        <v>31</v>
      </c>
      <c r="G19" s="20">
        <v>1</v>
      </c>
      <c r="H19" t="s">
        <v>32</v>
      </c>
      <c r="I19" s="39">
        <f t="shared" si="0"/>
        <v>1400</v>
      </c>
      <c r="J19" s="29"/>
    </row>
    <row r="20" spans="2:10" x14ac:dyDescent="0.3">
      <c r="B20" s="16"/>
      <c r="C20" s="42" t="s">
        <v>48</v>
      </c>
      <c r="D20" s="66" t="s">
        <v>49</v>
      </c>
      <c r="E20" s="44">
        <v>1400</v>
      </c>
      <c r="F20" t="s">
        <v>31</v>
      </c>
      <c r="G20" s="20">
        <v>1</v>
      </c>
      <c r="H20" t="s">
        <v>32</v>
      </c>
      <c r="I20" s="39">
        <f t="shared" si="0"/>
        <v>1400</v>
      </c>
      <c r="J20" s="29"/>
    </row>
    <row r="21" spans="2:10" x14ac:dyDescent="0.3">
      <c r="B21" s="16"/>
      <c r="C21" s="45" t="s">
        <v>50</v>
      </c>
      <c r="D21" s="68" t="s">
        <v>51</v>
      </c>
      <c r="E21" s="47">
        <v>600</v>
      </c>
      <c r="F21" s="40" t="s">
        <v>31</v>
      </c>
      <c r="G21" s="6">
        <v>1</v>
      </c>
      <c r="H21" s="40" t="s">
        <v>32</v>
      </c>
      <c r="I21" s="41">
        <f t="shared" si="0"/>
        <v>600</v>
      </c>
      <c r="J21" s="29"/>
    </row>
    <row r="22" spans="2:10" x14ac:dyDescent="0.3">
      <c r="B22" s="16"/>
      <c r="D22" s="69"/>
      <c r="E22" s="44"/>
      <c r="G22" s="23"/>
      <c r="I22" s="59"/>
      <c r="J22" s="29"/>
    </row>
    <row r="23" spans="2:10" x14ac:dyDescent="0.3">
      <c r="B23" s="16"/>
      <c r="C23" s="61"/>
      <c r="D23" s="70" t="s">
        <v>125</v>
      </c>
      <c r="E23" s="14"/>
      <c r="F23" s="14"/>
      <c r="G23" s="14"/>
      <c r="H23" s="14"/>
      <c r="I23" s="60"/>
      <c r="J23" s="29"/>
    </row>
    <row r="24" spans="2:10" x14ac:dyDescent="0.3">
      <c r="B24" s="16"/>
      <c r="C24" s="42" t="s">
        <v>27</v>
      </c>
      <c r="D24" s="67" t="s">
        <v>28</v>
      </c>
      <c r="I24" s="39"/>
      <c r="J24" s="29"/>
    </row>
    <row r="25" spans="2:10" x14ac:dyDescent="0.3">
      <c r="B25" s="16"/>
      <c r="C25" s="42" t="s">
        <v>29</v>
      </c>
      <c r="D25" s="66" t="s">
        <v>30</v>
      </c>
      <c r="E25" s="44">
        <v>11600</v>
      </c>
      <c r="F25" t="s">
        <v>31</v>
      </c>
      <c r="G25" s="4">
        <v>1</v>
      </c>
      <c r="H25" t="s">
        <v>32</v>
      </c>
      <c r="I25" s="39">
        <f t="shared" ref="I25:I26" si="1">E25*G25</f>
        <v>11600</v>
      </c>
      <c r="J25" s="29"/>
    </row>
    <row r="26" spans="2:10" x14ac:dyDescent="0.3">
      <c r="B26" s="16"/>
      <c r="C26" s="42" t="s">
        <v>33</v>
      </c>
      <c r="D26" s="66" t="s">
        <v>34</v>
      </c>
      <c r="E26" s="44">
        <v>11600</v>
      </c>
      <c r="F26" t="s">
        <v>31</v>
      </c>
      <c r="G26" s="4">
        <v>1</v>
      </c>
      <c r="H26" t="s">
        <v>32</v>
      </c>
      <c r="I26" s="39">
        <f t="shared" si="1"/>
        <v>11600</v>
      </c>
      <c r="J26" s="29"/>
    </row>
    <row r="27" spans="2:10" x14ac:dyDescent="0.3">
      <c r="B27" s="16"/>
      <c r="C27" s="42" t="s">
        <v>35</v>
      </c>
      <c r="D27" s="66" t="s">
        <v>36</v>
      </c>
      <c r="E27" s="44"/>
      <c r="I27" s="39"/>
      <c r="J27" s="29"/>
    </row>
    <row r="28" spans="2:10" x14ac:dyDescent="0.3">
      <c r="B28" s="16"/>
      <c r="C28" s="42" t="s">
        <v>37</v>
      </c>
      <c r="D28" s="69" t="s">
        <v>38</v>
      </c>
      <c r="E28" s="44">
        <v>4700</v>
      </c>
      <c r="F28" t="s">
        <v>31</v>
      </c>
      <c r="G28" s="4">
        <v>1</v>
      </c>
      <c r="H28" t="s">
        <v>32</v>
      </c>
      <c r="I28" s="39">
        <f t="shared" ref="I28:I30" si="2">E28*G28</f>
        <v>4700</v>
      </c>
      <c r="J28" s="29"/>
    </row>
    <row r="29" spans="2:10" x14ac:dyDescent="0.3">
      <c r="B29" s="16"/>
      <c r="C29" s="42" t="s">
        <v>39</v>
      </c>
      <c r="D29" s="69" t="s">
        <v>40</v>
      </c>
      <c r="E29" s="44">
        <v>6900</v>
      </c>
      <c r="F29" t="s">
        <v>31</v>
      </c>
      <c r="G29" s="4">
        <v>1</v>
      </c>
      <c r="H29" t="s">
        <v>32</v>
      </c>
      <c r="I29" s="39">
        <f t="shared" si="2"/>
        <v>6900</v>
      </c>
      <c r="J29" s="29"/>
    </row>
    <row r="30" spans="2:10" x14ac:dyDescent="0.3">
      <c r="B30" s="16"/>
      <c r="C30" s="42" t="s">
        <v>41</v>
      </c>
      <c r="D30" s="66" t="s">
        <v>42</v>
      </c>
      <c r="E30" s="44">
        <v>1500</v>
      </c>
      <c r="F30" t="s">
        <v>31</v>
      </c>
      <c r="G30" s="4">
        <v>1</v>
      </c>
      <c r="H30" t="s">
        <v>32</v>
      </c>
      <c r="I30" s="39">
        <f t="shared" si="2"/>
        <v>1500</v>
      </c>
      <c r="J30" s="29"/>
    </row>
    <row r="31" spans="2:10" x14ac:dyDescent="0.3">
      <c r="B31" s="16"/>
      <c r="C31" s="42" t="s">
        <v>43</v>
      </c>
      <c r="D31" s="67" t="s">
        <v>44</v>
      </c>
      <c r="I31" s="39"/>
      <c r="J31" s="29"/>
    </row>
    <row r="32" spans="2:10" x14ac:dyDescent="0.3">
      <c r="B32" s="16"/>
      <c r="C32" s="42" t="s">
        <v>45</v>
      </c>
      <c r="D32" s="66" t="s">
        <v>46</v>
      </c>
      <c r="E32" s="44">
        <v>3800</v>
      </c>
      <c r="F32" t="s">
        <v>31</v>
      </c>
      <c r="G32" s="20">
        <v>1</v>
      </c>
      <c r="H32" t="s">
        <v>32</v>
      </c>
      <c r="I32" s="39">
        <f t="shared" ref="I32:I35" si="3">E32*G32</f>
        <v>3800</v>
      </c>
      <c r="J32" s="29"/>
    </row>
    <row r="33" spans="2:10" x14ac:dyDescent="0.3">
      <c r="B33" s="16"/>
      <c r="C33" s="42" t="s">
        <v>47</v>
      </c>
      <c r="D33" s="66" t="s">
        <v>34</v>
      </c>
      <c r="E33" s="44">
        <v>3800</v>
      </c>
      <c r="F33" t="s">
        <v>31</v>
      </c>
      <c r="G33" s="20">
        <v>1</v>
      </c>
      <c r="H33" t="s">
        <v>32</v>
      </c>
      <c r="I33" s="39">
        <f t="shared" si="3"/>
        <v>3800</v>
      </c>
      <c r="J33" s="29"/>
    </row>
    <row r="34" spans="2:10" x14ac:dyDescent="0.3">
      <c r="B34" s="16"/>
      <c r="C34" s="42" t="s">
        <v>48</v>
      </c>
      <c r="D34" s="66" t="s">
        <v>49</v>
      </c>
      <c r="E34" s="44">
        <v>3800</v>
      </c>
      <c r="F34" t="s">
        <v>31</v>
      </c>
      <c r="G34" s="20">
        <v>1</v>
      </c>
      <c r="H34" t="s">
        <v>32</v>
      </c>
      <c r="I34" s="39">
        <f t="shared" si="3"/>
        <v>3800</v>
      </c>
      <c r="J34" s="29"/>
    </row>
    <row r="35" spans="2:10" x14ac:dyDescent="0.3">
      <c r="B35" s="16"/>
      <c r="C35" s="45" t="s">
        <v>50</v>
      </c>
      <c r="D35" s="68" t="s">
        <v>51</v>
      </c>
      <c r="E35" s="47">
        <v>1500</v>
      </c>
      <c r="F35" s="40" t="s">
        <v>31</v>
      </c>
      <c r="G35" s="6">
        <v>1</v>
      </c>
      <c r="H35" s="40" t="s">
        <v>32</v>
      </c>
      <c r="I35" s="41">
        <f t="shared" si="3"/>
        <v>1500</v>
      </c>
      <c r="J35" s="29"/>
    </row>
    <row r="36" spans="2:10" x14ac:dyDescent="0.3">
      <c r="B36" s="16"/>
      <c r="H36" s="35" t="s">
        <v>58</v>
      </c>
      <c r="I36" s="36">
        <f>SUM(I11:I35)</f>
        <v>68300</v>
      </c>
      <c r="J36" s="29"/>
    </row>
    <row r="37" spans="2:10" x14ac:dyDescent="0.3">
      <c r="B37" s="16"/>
      <c r="H37" s="35"/>
      <c r="I37" s="36"/>
      <c r="J37" s="29"/>
    </row>
    <row r="38" spans="2:10" x14ac:dyDescent="0.3">
      <c r="B38" s="16"/>
      <c r="D38" s="65" t="s">
        <v>59</v>
      </c>
      <c r="J38" s="29"/>
    </row>
    <row r="39" spans="2:10" x14ac:dyDescent="0.3">
      <c r="B39" s="16"/>
      <c r="C39" s="61" t="s">
        <v>60</v>
      </c>
      <c r="D39" s="62" t="s">
        <v>61</v>
      </c>
      <c r="E39" s="63">
        <v>1</v>
      </c>
      <c r="F39" s="14" t="s">
        <v>62</v>
      </c>
      <c r="G39" s="5">
        <v>1</v>
      </c>
      <c r="H39" s="14" t="s">
        <v>63</v>
      </c>
      <c r="I39" s="60">
        <f>E39*G39</f>
        <v>1</v>
      </c>
      <c r="J39" s="29"/>
    </row>
    <row r="40" spans="2:10" x14ac:dyDescent="0.3">
      <c r="B40" s="16"/>
      <c r="C40" s="42" t="s">
        <v>64</v>
      </c>
      <c r="D40" s="43" t="s">
        <v>65</v>
      </c>
      <c r="E40" s="64">
        <v>1</v>
      </c>
      <c r="F40" t="s">
        <v>62</v>
      </c>
      <c r="G40" s="4">
        <v>1</v>
      </c>
      <c r="H40" t="s">
        <v>63</v>
      </c>
      <c r="I40" s="39">
        <f t="shared" ref="I40:I42" si="4">E40*G40</f>
        <v>1</v>
      </c>
      <c r="J40" s="29"/>
    </row>
    <row r="41" spans="2:10" x14ac:dyDescent="0.3">
      <c r="B41" s="16"/>
      <c r="C41" s="42" t="s">
        <v>66</v>
      </c>
      <c r="D41" s="43" t="s">
        <v>67</v>
      </c>
      <c r="E41" s="64">
        <v>1</v>
      </c>
      <c r="F41" t="s">
        <v>62</v>
      </c>
      <c r="G41" s="4">
        <v>1</v>
      </c>
      <c r="H41" t="s">
        <v>63</v>
      </c>
      <c r="I41" s="39">
        <f t="shared" si="4"/>
        <v>1</v>
      </c>
      <c r="J41" s="29"/>
    </row>
    <row r="42" spans="2:10" x14ac:dyDescent="0.3">
      <c r="B42" s="16"/>
      <c r="C42" s="45" t="s">
        <v>68</v>
      </c>
      <c r="D42" s="46" t="s">
        <v>69</v>
      </c>
      <c r="E42" s="52">
        <v>1</v>
      </c>
      <c r="F42" s="40" t="s">
        <v>62</v>
      </c>
      <c r="G42" s="6">
        <v>1</v>
      </c>
      <c r="H42" s="40" t="s">
        <v>63</v>
      </c>
      <c r="I42" s="41">
        <f t="shared" si="4"/>
        <v>1</v>
      </c>
      <c r="J42" s="29"/>
    </row>
    <row r="43" spans="2:10" x14ac:dyDescent="0.3">
      <c r="B43" s="16"/>
      <c r="H43" s="35" t="s">
        <v>70</v>
      </c>
      <c r="I43" s="36">
        <f>SUM(I39:I42)</f>
        <v>4</v>
      </c>
      <c r="J43" s="29"/>
    </row>
    <row r="44" spans="2:10" x14ac:dyDescent="0.3">
      <c r="B44" s="16"/>
      <c r="H44" s="35"/>
      <c r="I44" s="36"/>
      <c r="J44" s="29"/>
    </row>
    <row r="45" spans="2:10" x14ac:dyDescent="0.3">
      <c r="B45" s="16"/>
      <c r="D45" s="65" t="s">
        <v>71</v>
      </c>
      <c r="J45" s="29"/>
    </row>
    <row r="46" spans="2:10" x14ac:dyDescent="0.3">
      <c r="B46" s="16"/>
      <c r="C46" s="61" t="s">
        <v>72</v>
      </c>
      <c r="D46" s="62" t="s">
        <v>73</v>
      </c>
      <c r="E46" s="63">
        <v>1</v>
      </c>
      <c r="F46" s="14" t="s">
        <v>62</v>
      </c>
      <c r="G46" s="5">
        <v>1</v>
      </c>
      <c r="H46" s="14" t="s">
        <v>63</v>
      </c>
      <c r="I46" s="60">
        <f>E46*G46</f>
        <v>1</v>
      </c>
      <c r="J46" s="29"/>
    </row>
    <row r="47" spans="2:10" x14ac:dyDescent="0.3">
      <c r="B47" s="16"/>
      <c r="C47" s="42" t="s">
        <v>74</v>
      </c>
      <c r="D47" s="43" t="s">
        <v>75</v>
      </c>
      <c r="E47" s="64">
        <v>1</v>
      </c>
      <c r="F47" t="s">
        <v>62</v>
      </c>
      <c r="G47" s="4">
        <v>1</v>
      </c>
      <c r="H47" t="s">
        <v>63</v>
      </c>
      <c r="I47" s="39">
        <f>E47*G47</f>
        <v>1</v>
      </c>
      <c r="J47" s="29"/>
    </row>
    <row r="48" spans="2:10" x14ac:dyDescent="0.3">
      <c r="B48" s="16"/>
      <c r="C48" s="42" t="s">
        <v>76</v>
      </c>
      <c r="D48" s="43" t="s">
        <v>77</v>
      </c>
      <c r="E48" s="64">
        <v>1</v>
      </c>
      <c r="F48" t="s">
        <v>62</v>
      </c>
      <c r="G48" s="4">
        <v>1</v>
      </c>
      <c r="H48" t="s">
        <v>63</v>
      </c>
      <c r="I48" s="39">
        <f t="shared" ref="I48:I52" si="5">E48*G48</f>
        <v>1</v>
      </c>
      <c r="J48" s="29"/>
    </row>
    <row r="49" spans="1:10" x14ac:dyDescent="0.3">
      <c r="B49" s="16"/>
      <c r="C49" s="42" t="s">
        <v>78</v>
      </c>
      <c r="D49" s="43" t="s">
        <v>79</v>
      </c>
      <c r="E49" s="64">
        <v>1</v>
      </c>
      <c r="F49" t="s">
        <v>62</v>
      </c>
      <c r="G49" s="4">
        <v>1</v>
      </c>
      <c r="H49" t="s">
        <v>63</v>
      </c>
      <c r="I49" s="39">
        <f t="shared" si="5"/>
        <v>1</v>
      </c>
      <c r="J49" s="29"/>
    </row>
    <row r="50" spans="1:10" x14ac:dyDescent="0.3">
      <c r="B50" s="16"/>
      <c r="C50" s="42" t="s">
        <v>80</v>
      </c>
      <c r="D50" s="43" t="s">
        <v>81</v>
      </c>
      <c r="E50" s="7">
        <v>0.01</v>
      </c>
      <c r="F50" t="s">
        <v>82</v>
      </c>
      <c r="G50" s="59">
        <f>SUM(I43:I49)+I36</f>
        <v>68308</v>
      </c>
      <c r="I50" s="39">
        <f>E50*G50</f>
        <v>683.08</v>
      </c>
      <c r="J50" s="29"/>
    </row>
    <row r="51" spans="1:10" x14ac:dyDescent="0.3">
      <c r="A51" s="29"/>
      <c r="B51" s="72"/>
      <c r="C51" t="s">
        <v>83</v>
      </c>
      <c r="D51" s="43" t="s">
        <v>84</v>
      </c>
      <c r="E51" s="7">
        <v>0.01</v>
      </c>
      <c r="F51" t="s">
        <v>82</v>
      </c>
      <c r="G51" s="59">
        <f>SUM(I43:I50)+I36</f>
        <v>68991.08</v>
      </c>
      <c r="I51" s="39">
        <f t="shared" si="5"/>
        <v>689.91079999999999</v>
      </c>
      <c r="J51" s="29"/>
    </row>
    <row r="52" spans="1:10" x14ac:dyDescent="0.3">
      <c r="A52" s="29"/>
      <c r="B52" s="16"/>
      <c r="C52" s="45" t="s">
        <v>85</v>
      </c>
      <c r="D52" s="46" t="s">
        <v>86</v>
      </c>
      <c r="E52" s="8">
        <v>0.01</v>
      </c>
      <c r="F52" s="40" t="s">
        <v>82</v>
      </c>
      <c r="G52" s="53">
        <f>SUM(I43:I50)+I36</f>
        <v>68991.08</v>
      </c>
      <c r="H52" s="40"/>
      <c r="I52" s="41">
        <f t="shared" si="5"/>
        <v>689.91079999999999</v>
      </c>
      <c r="J52" s="29"/>
    </row>
    <row r="53" spans="1:10" x14ac:dyDescent="0.3">
      <c r="A53" s="29"/>
      <c r="B53" s="16"/>
      <c r="H53" s="35" t="s">
        <v>87</v>
      </c>
      <c r="I53" s="36">
        <f>SUM(I46:I52)</f>
        <v>2066.9016000000001</v>
      </c>
      <c r="J53" s="29"/>
    </row>
    <row r="54" spans="1:10" x14ac:dyDescent="0.3">
      <c r="A54" s="29"/>
      <c r="B54" s="16"/>
      <c r="H54" s="35"/>
      <c r="I54" s="36"/>
      <c r="J54" s="29"/>
    </row>
    <row r="55" spans="1:10" x14ac:dyDescent="0.3">
      <c r="A55" s="51"/>
      <c r="B55" s="48"/>
      <c r="C55" s="48"/>
      <c r="D55" s="58" t="s">
        <v>88</v>
      </c>
      <c r="E55" s="48"/>
      <c r="F55" s="48"/>
      <c r="G55" s="48"/>
      <c r="H55" s="48"/>
      <c r="I55" s="48"/>
      <c r="J55" s="51"/>
    </row>
    <row r="56" spans="1:10" x14ac:dyDescent="0.3">
      <c r="A56" s="51"/>
      <c r="B56" s="48"/>
      <c r="C56" s="56" t="s">
        <v>89</v>
      </c>
      <c r="D56" s="57" t="s">
        <v>90</v>
      </c>
      <c r="E56" s="54">
        <v>0.25</v>
      </c>
      <c r="F56" s="54" t="s">
        <v>62</v>
      </c>
      <c r="G56" s="11">
        <v>1</v>
      </c>
      <c r="H56" s="54" t="s">
        <v>63</v>
      </c>
      <c r="I56" s="55">
        <f>E56*G56</f>
        <v>0.25</v>
      </c>
      <c r="J56" s="51"/>
    </row>
    <row r="57" spans="1:10" x14ac:dyDescent="0.3">
      <c r="A57" s="51"/>
      <c r="B57" s="48"/>
      <c r="C57" s="56" t="s">
        <v>91</v>
      </c>
      <c r="D57" s="57" t="s">
        <v>92</v>
      </c>
      <c r="E57" s="54">
        <v>0.25</v>
      </c>
      <c r="F57" s="54" t="s">
        <v>62</v>
      </c>
      <c r="G57" s="11">
        <v>1</v>
      </c>
      <c r="H57" s="54" t="s">
        <v>63</v>
      </c>
      <c r="I57" s="55">
        <f>E57*G57</f>
        <v>0.25</v>
      </c>
      <c r="J57" s="51"/>
    </row>
    <row r="58" spans="1:10" x14ac:dyDescent="0.3">
      <c r="A58" s="51"/>
      <c r="B58" s="48"/>
      <c r="C58" s="56" t="s">
        <v>93</v>
      </c>
      <c r="D58" s="57" t="s">
        <v>94</v>
      </c>
      <c r="E58" s="54">
        <v>0.25</v>
      </c>
      <c r="F58" s="54" t="s">
        <v>62</v>
      </c>
      <c r="G58" s="11">
        <v>1</v>
      </c>
      <c r="H58" s="54" t="s">
        <v>63</v>
      </c>
      <c r="I58" s="55">
        <f>E58*G58</f>
        <v>0.25</v>
      </c>
      <c r="J58" s="51"/>
    </row>
    <row r="59" spans="1:10" x14ac:dyDescent="0.3">
      <c r="A59" s="51"/>
      <c r="B59" s="48"/>
      <c r="C59" s="56" t="s">
        <v>95</v>
      </c>
      <c r="D59" s="57" t="s">
        <v>96</v>
      </c>
      <c r="E59" s="54">
        <v>0.25</v>
      </c>
      <c r="F59" s="54" t="s">
        <v>62</v>
      </c>
      <c r="G59" s="11">
        <v>1</v>
      </c>
      <c r="H59" s="54" t="s">
        <v>63</v>
      </c>
      <c r="I59" s="55">
        <f>E59*G59</f>
        <v>0.25</v>
      </c>
      <c r="J59" s="51"/>
    </row>
    <row r="60" spans="1:10" x14ac:dyDescent="0.3">
      <c r="A60" s="51"/>
      <c r="B60" s="48"/>
      <c r="C60" s="48"/>
      <c r="D60" s="48"/>
      <c r="E60" s="48"/>
      <c r="F60" s="48"/>
      <c r="G60" s="48"/>
      <c r="H60" s="49" t="s">
        <v>97</v>
      </c>
      <c r="I60" s="50">
        <f>SUM(I56:I59)</f>
        <v>1</v>
      </c>
      <c r="J60" s="51"/>
    </row>
    <row r="61" spans="1:10" x14ac:dyDescent="0.3">
      <c r="A61" s="51"/>
      <c r="B61" s="48"/>
      <c r="C61" s="48"/>
      <c r="D61" s="48"/>
      <c r="E61" s="48"/>
      <c r="F61" s="48"/>
      <c r="G61" s="48"/>
      <c r="H61" s="49"/>
      <c r="I61" s="50"/>
      <c r="J61" s="51"/>
    </row>
    <row r="62" spans="1:10" x14ac:dyDescent="0.3">
      <c r="B62" s="16"/>
      <c r="C62" s="40"/>
      <c r="D62" s="83" t="s">
        <v>98</v>
      </c>
      <c r="E62" s="52"/>
      <c r="F62" s="40"/>
      <c r="G62" s="40"/>
      <c r="H62" s="40"/>
      <c r="I62" s="53"/>
      <c r="J62" s="29"/>
    </row>
    <row r="63" spans="1:10" x14ac:dyDescent="0.3">
      <c r="A63" s="29"/>
      <c r="B63" s="16"/>
      <c r="C63" s="42" t="s">
        <v>99</v>
      </c>
      <c r="D63" s="43" t="s">
        <v>100</v>
      </c>
      <c r="E63" s="44">
        <v>4300</v>
      </c>
      <c r="F63" t="s">
        <v>31</v>
      </c>
      <c r="G63" s="4">
        <v>1</v>
      </c>
      <c r="H63" t="s">
        <v>32</v>
      </c>
      <c r="I63" s="39">
        <f>E63*G63</f>
        <v>4300</v>
      </c>
      <c r="J63" s="29"/>
    </row>
    <row r="64" spans="1:10" x14ac:dyDescent="0.3">
      <c r="A64" s="29"/>
      <c r="B64" s="16"/>
      <c r="C64" s="45" t="s">
        <v>101</v>
      </c>
      <c r="D64" s="46" t="s">
        <v>102</v>
      </c>
      <c r="E64" s="47">
        <v>1400</v>
      </c>
      <c r="F64" s="40" t="s">
        <v>31</v>
      </c>
      <c r="G64" s="6">
        <v>1</v>
      </c>
      <c r="H64" s="40" t="s">
        <v>32</v>
      </c>
      <c r="I64" s="41">
        <f>E64*G64</f>
        <v>1400</v>
      </c>
      <c r="J64" s="29"/>
    </row>
    <row r="65" spans="1:10" x14ac:dyDescent="0.3">
      <c r="A65" s="29"/>
      <c r="B65" s="16"/>
      <c r="H65" s="35" t="s">
        <v>103</v>
      </c>
      <c r="I65" s="36">
        <f>SUM(I63:I64)</f>
        <v>5700</v>
      </c>
      <c r="J65" s="29"/>
    </row>
    <row r="66" spans="1:10" x14ac:dyDescent="0.3">
      <c r="A66" s="29"/>
      <c r="B66" s="16"/>
      <c r="H66" s="35"/>
      <c r="I66" s="36"/>
      <c r="J66" s="29"/>
    </row>
    <row r="67" spans="1:10" x14ac:dyDescent="0.3">
      <c r="A67" s="29"/>
      <c r="B67" s="16"/>
      <c r="H67" s="37" t="s">
        <v>152</v>
      </c>
      <c r="I67" s="38">
        <f>I36+I53+I43+I60-I65</f>
        <v>64671.901599999997</v>
      </c>
      <c r="J67" s="29"/>
    </row>
    <row r="68" spans="1:10" ht="13.5" thickBot="1" x14ac:dyDescent="0.35">
      <c r="A68" s="29"/>
      <c r="B68" s="33"/>
      <c r="C68" s="13"/>
      <c r="D68" s="13"/>
      <c r="E68" s="13"/>
      <c r="F68" s="13"/>
      <c r="G68" s="13"/>
      <c r="H68" s="13"/>
      <c r="I68" s="13"/>
      <c r="J68" s="34"/>
    </row>
  </sheetData>
  <sheetProtection algorithmName="SHA-512" hashValue="7jHlyHlVOvXtqRQMuyHk2Wx1O4BcNdWQFGsABjmSBITcYaWAAHS6z7itPf3nLomnYxUuO+WGJwsXwcp8zpJOEw==" saltValue="saPBEYia2Jd0aGwy8l3kfw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DC7C6-BD63-45E2-A56B-3DBB9F17394F}">
  <dimension ref="A1:J68"/>
  <sheetViews>
    <sheetView topLeftCell="A47" zoomScale="80" zoomScaleNormal="80" workbookViewId="0">
      <selection activeCell="I67" sqref="I67"/>
    </sheetView>
  </sheetViews>
  <sheetFormatPr defaultColWidth="8.8984375" defaultRowHeight="13" x14ac:dyDescent="0.3"/>
  <cols>
    <col min="2" max="2" width="9.59765625" customWidth="1"/>
    <col min="3" max="3" width="4.8984375" bestFit="1" customWidth="1"/>
    <col min="4" max="4" width="72.8984375" customWidth="1"/>
    <col min="5" max="5" width="17.3984375" customWidth="1"/>
    <col min="6" max="6" width="8.8984375" bestFit="1" customWidth="1"/>
    <col min="7" max="7" width="14.296875" bestFit="1" customWidth="1"/>
    <col min="8" max="8" width="49.8984375" bestFit="1" customWidth="1"/>
    <col min="9" max="9" width="18.296875" customWidth="1"/>
  </cols>
  <sheetData>
    <row r="1" spans="2:10" ht="13.5" thickBot="1" x14ac:dyDescent="0.35"/>
    <row r="2" spans="2:10" x14ac:dyDescent="0.3">
      <c r="B2" s="15"/>
      <c r="C2" s="12"/>
      <c r="D2" s="12"/>
      <c r="E2" s="12"/>
      <c r="F2" s="12"/>
      <c r="G2" s="12"/>
      <c r="H2" s="12"/>
      <c r="I2" s="12"/>
      <c r="J2" s="27"/>
    </row>
    <row r="3" spans="2:10" ht="30" customHeight="1" x14ac:dyDescent="0.3">
      <c r="B3" s="74"/>
      <c r="C3" s="75"/>
      <c r="D3" s="76" t="s">
        <v>18</v>
      </c>
      <c r="E3" s="76"/>
      <c r="F3" s="76"/>
      <c r="G3" s="76"/>
      <c r="H3" s="76"/>
      <c r="I3" s="77"/>
      <c r="J3" s="78"/>
    </row>
    <row r="4" spans="2:10" x14ac:dyDescent="0.3">
      <c r="B4" s="74"/>
      <c r="C4" s="79"/>
      <c r="D4" s="80" t="s">
        <v>153</v>
      </c>
      <c r="E4" s="80"/>
      <c r="F4" s="80"/>
      <c r="G4" s="80"/>
      <c r="H4" s="80"/>
      <c r="I4" s="81"/>
      <c r="J4" s="78"/>
    </row>
    <row r="5" spans="2:10" x14ac:dyDescent="0.3">
      <c r="B5" s="16"/>
      <c r="J5" s="29"/>
    </row>
    <row r="6" spans="2:10" x14ac:dyDescent="0.3">
      <c r="B6" s="16"/>
      <c r="C6" s="82" t="s">
        <v>20</v>
      </c>
      <c r="D6" s="82" t="s">
        <v>21</v>
      </c>
      <c r="E6" s="82" t="s">
        <v>22</v>
      </c>
      <c r="F6" s="82" t="s">
        <v>23</v>
      </c>
      <c r="G6" s="82" t="s">
        <v>24</v>
      </c>
      <c r="H6" s="82"/>
      <c r="I6" s="82" t="s">
        <v>1</v>
      </c>
      <c r="J6" s="29"/>
    </row>
    <row r="7" spans="2:10" x14ac:dyDescent="0.3">
      <c r="B7" s="16"/>
      <c r="D7" s="65" t="s">
        <v>25</v>
      </c>
      <c r="J7" s="29"/>
    </row>
    <row r="8" spans="2:10" x14ac:dyDescent="0.3">
      <c r="B8" s="16"/>
      <c r="D8" s="66"/>
      <c r="E8" s="44"/>
      <c r="I8" s="59"/>
      <c r="J8" s="29"/>
    </row>
    <row r="9" spans="2:10" x14ac:dyDescent="0.3">
      <c r="B9" s="16"/>
      <c r="C9" s="61"/>
      <c r="D9" s="70" t="s">
        <v>142</v>
      </c>
      <c r="E9" s="14"/>
      <c r="F9" s="14"/>
      <c r="G9" s="14"/>
      <c r="H9" s="14"/>
      <c r="I9" s="60"/>
      <c r="J9" s="29"/>
    </row>
    <row r="10" spans="2:10" x14ac:dyDescent="0.3">
      <c r="B10" s="16"/>
      <c r="C10" s="42" t="s">
        <v>27</v>
      </c>
      <c r="D10" s="67" t="s">
        <v>28</v>
      </c>
      <c r="I10" s="39"/>
      <c r="J10" s="29"/>
    </row>
    <row r="11" spans="2:10" x14ac:dyDescent="0.3">
      <c r="B11" s="16"/>
      <c r="C11" s="42" t="s">
        <v>29</v>
      </c>
      <c r="D11" s="66" t="s">
        <v>30</v>
      </c>
      <c r="E11" s="44">
        <v>2800</v>
      </c>
      <c r="F11" t="s">
        <v>31</v>
      </c>
      <c r="G11" s="4">
        <v>1</v>
      </c>
      <c r="H11" t="s">
        <v>32</v>
      </c>
      <c r="I11" s="39">
        <f t="shared" ref="I11:I21" si="0">E11*G11</f>
        <v>2800</v>
      </c>
      <c r="J11" s="29"/>
    </row>
    <row r="12" spans="2:10" x14ac:dyDescent="0.3">
      <c r="B12" s="16"/>
      <c r="C12" s="42" t="s">
        <v>33</v>
      </c>
      <c r="D12" s="66" t="s">
        <v>34</v>
      </c>
      <c r="E12" s="44">
        <v>2800</v>
      </c>
      <c r="F12" t="s">
        <v>31</v>
      </c>
      <c r="G12" s="4">
        <v>1</v>
      </c>
      <c r="H12" t="s">
        <v>32</v>
      </c>
      <c r="I12" s="39">
        <f t="shared" si="0"/>
        <v>2800</v>
      </c>
      <c r="J12" s="29"/>
    </row>
    <row r="13" spans="2:10" x14ac:dyDescent="0.3">
      <c r="B13" s="16"/>
      <c r="C13" s="42" t="s">
        <v>35</v>
      </c>
      <c r="D13" s="66" t="s">
        <v>36</v>
      </c>
      <c r="E13" s="44"/>
      <c r="I13" s="39"/>
      <c r="J13" s="29"/>
    </row>
    <row r="14" spans="2:10" x14ac:dyDescent="0.3">
      <c r="B14" s="16"/>
      <c r="C14" s="42" t="s">
        <v>37</v>
      </c>
      <c r="D14" s="69" t="s">
        <v>38</v>
      </c>
      <c r="E14" s="44">
        <v>1500</v>
      </c>
      <c r="F14" t="s">
        <v>31</v>
      </c>
      <c r="G14" s="4">
        <v>1</v>
      </c>
      <c r="H14" t="s">
        <v>32</v>
      </c>
      <c r="I14" s="39">
        <f t="shared" si="0"/>
        <v>1500</v>
      </c>
      <c r="J14" s="29"/>
    </row>
    <row r="15" spans="2:10" x14ac:dyDescent="0.3">
      <c r="B15" s="16"/>
      <c r="C15" s="42" t="s">
        <v>39</v>
      </c>
      <c r="D15" s="69" t="s">
        <v>40</v>
      </c>
      <c r="E15" s="44">
        <v>1200</v>
      </c>
      <c r="F15" t="s">
        <v>31</v>
      </c>
      <c r="G15" s="4">
        <v>1</v>
      </c>
      <c r="H15" t="s">
        <v>32</v>
      </c>
      <c r="I15" s="39">
        <f t="shared" si="0"/>
        <v>1200</v>
      </c>
      <c r="J15" s="29"/>
    </row>
    <row r="16" spans="2:10" x14ac:dyDescent="0.3">
      <c r="B16" s="16"/>
      <c r="C16" s="42" t="s">
        <v>41</v>
      </c>
      <c r="D16" s="66" t="s">
        <v>42</v>
      </c>
      <c r="E16" s="44">
        <v>500</v>
      </c>
      <c r="F16" t="s">
        <v>31</v>
      </c>
      <c r="G16" s="4">
        <v>1</v>
      </c>
      <c r="H16" t="s">
        <v>32</v>
      </c>
      <c r="I16" s="39">
        <f t="shared" si="0"/>
        <v>500</v>
      </c>
      <c r="J16" s="29"/>
    </row>
    <row r="17" spans="2:10" x14ac:dyDescent="0.3">
      <c r="B17" s="16"/>
      <c r="C17" s="42" t="s">
        <v>43</v>
      </c>
      <c r="D17" s="67" t="s">
        <v>44</v>
      </c>
      <c r="I17" s="39"/>
      <c r="J17" s="73"/>
    </row>
    <row r="18" spans="2:10" x14ac:dyDescent="0.3">
      <c r="B18" s="16"/>
      <c r="C18" s="42" t="s">
        <v>45</v>
      </c>
      <c r="D18" s="66" t="s">
        <v>46</v>
      </c>
      <c r="E18" s="44">
        <v>2700</v>
      </c>
      <c r="F18" t="s">
        <v>31</v>
      </c>
      <c r="G18" s="20">
        <v>1</v>
      </c>
      <c r="H18" t="s">
        <v>32</v>
      </c>
      <c r="I18" s="39">
        <f t="shared" si="0"/>
        <v>2700</v>
      </c>
      <c r="J18" s="29"/>
    </row>
    <row r="19" spans="2:10" x14ac:dyDescent="0.3">
      <c r="B19" s="16"/>
      <c r="C19" s="42" t="s">
        <v>47</v>
      </c>
      <c r="D19" s="66" t="s">
        <v>34</v>
      </c>
      <c r="E19" s="44">
        <v>2700</v>
      </c>
      <c r="F19" t="s">
        <v>31</v>
      </c>
      <c r="G19" s="20">
        <v>1</v>
      </c>
      <c r="H19" t="s">
        <v>32</v>
      </c>
      <c r="I19" s="39">
        <f t="shared" si="0"/>
        <v>2700</v>
      </c>
      <c r="J19" s="29"/>
    </row>
    <row r="20" spans="2:10" x14ac:dyDescent="0.3">
      <c r="B20" s="16"/>
      <c r="C20" s="42" t="s">
        <v>48</v>
      </c>
      <c r="D20" s="66" t="s">
        <v>49</v>
      </c>
      <c r="E20" s="44">
        <v>2700</v>
      </c>
      <c r="F20" t="s">
        <v>31</v>
      </c>
      <c r="G20" s="20">
        <v>1</v>
      </c>
      <c r="H20" t="s">
        <v>32</v>
      </c>
      <c r="I20" s="39">
        <f t="shared" si="0"/>
        <v>2700</v>
      </c>
      <c r="J20" s="29"/>
    </row>
    <row r="21" spans="2:10" x14ac:dyDescent="0.3">
      <c r="B21" s="16"/>
      <c r="C21" s="45" t="s">
        <v>50</v>
      </c>
      <c r="D21" s="68" t="s">
        <v>51</v>
      </c>
      <c r="E21" s="47">
        <v>600</v>
      </c>
      <c r="F21" s="40" t="s">
        <v>31</v>
      </c>
      <c r="G21" s="6">
        <v>1</v>
      </c>
      <c r="H21" s="40" t="s">
        <v>32</v>
      </c>
      <c r="I21" s="41">
        <f t="shared" si="0"/>
        <v>600</v>
      </c>
      <c r="J21" s="29"/>
    </row>
    <row r="22" spans="2:10" x14ac:dyDescent="0.3">
      <c r="B22" s="16"/>
      <c r="D22" s="69"/>
      <c r="E22" s="44"/>
      <c r="G22" s="23"/>
      <c r="I22" s="59"/>
      <c r="J22" s="29"/>
    </row>
    <row r="23" spans="2:10" x14ac:dyDescent="0.3">
      <c r="B23" s="16"/>
      <c r="C23" s="61"/>
      <c r="D23" s="70" t="s">
        <v>154</v>
      </c>
      <c r="E23" s="14"/>
      <c r="F23" s="14"/>
      <c r="G23" s="14"/>
      <c r="H23" s="14"/>
      <c r="I23" s="60"/>
      <c r="J23" s="29"/>
    </row>
    <row r="24" spans="2:10" x14ac:dyDescent="0.3">
      <c r="B24" s="16"/>
      <c r="C24" s="42" t="s">
        <v>27</v>
      </c>
      <c r="D24" s="67" t="s">
        <v>28</v>
      </c>
      <c r="I24" s="39"/>
      <c r="J24" s="29"/>
    </row>
    <row r="25" spans="2:10" x14ac:dyDescent="0.3">
      <c r="B25" s="16"/>
      <c r="C25" s="42" t="s">
        <v>29</v>
      </c>
      <c r="D25" s="66" t="s">
        <v>30</v>
      </c>
      <c r="E25" s="44">
        <v>3000</v>
      </c>
      <c r="F25" t="s">
        <v>31</v>
      </c>
      <c r="G25" s="4">
        <v>1</v>
      </c>
      <c r="H25" t="s">
        <v>32</v>
      </c>
      <c r="I25" s="39">
        <f t="shared" ref="I25:I26" si="1">E25*G25</f>
        <v>3000</v>
      </c>
      <c r="J25" s="29"/>
    </row>
    <row r="26" spans="2:10" x14ac:dyDescent="0.3">
      <c r="B26" s="16"/>
      <c r="C26" s="42" t="s">
        <v>33</v>
      </c>
      <c r="D26" s="66" t="s">
        <v>34</v>
      </c>
      <c r="E26" s="44">
        <v>3000</v>
      </c>
      <c r="F26" t="s">
        <v>31</v>
      </c>
      <c r="G26" s="4">
        <v>1</v>
      </c>
      <c r="H26" t="s">
        <v>32</v>
      </c>
      <c r="I26" s="39">
        <f t="shared" si="1"/>
        <v>3000</v>
      </c>
      <c r="J26" s="29"/>
    </row>
    <row r="27" spans="2:10" x14ac:dyDescent="0.3">
      <c r="B27" s="16"/>
      <c r="C27" s="42" t="s">
        <v>35</v>
      </c>
      <c r="D27" s="66" t="s">
        <v>36</v>
      </c>
      <c r="E27" s="44"/>
      <c r="I27" s="39"/>
      <c r="J27" s="29"/>
    </row>
    <row r="28" spans="2:10" x14ac:dyDescent="0.3">
      <c r="B28" s="16"/>
      <c r="C28" s="42" t="s">
        <v>37</v>
      </c>
      <c r="D28" s="69" t="s">
        <v>38</v>
      </c>
      <c r="E28" s="44">
        <v>1000</v>
      </c>
      <c r="F28" t="s">
        <v>31</v>
      </c>
      <c r="G28" s="4">
        <v>1</v>
      </c>
      <c r="H28" t="s">
        <v>32</v>
      </c>
      <c r="I28" s="39">
        <f t="shared" ref="I28:I30" si="2">E28*G28</f>
        <v>1000</v>
      </c>
      <c r="J28" s="29"/>
    </row>
    <row r="29" spans="2:10" x14ac:dyDescent="0.3">
      <c r="B29" s="16"/>
      <c r="C29" s="42" t="s">
        <v>39</v>
      </c>
      <c r="D29" s="69" t="s">
        <v>40</v>
      </c>
      <c r="E29" s="44">
        <v>1900</v>
      </c>
      <c r="F29" t="s">
        <v>31</v>
      </c>
      <c r="G29" s="4">
        <v>1</v>
      </c>
      <c r="H29" t="s">
        <v>32</v>
      </c>
      <c r="I29" s="39">
        <f t="shared" si="2"/>
        <v>1900</v>
      </c>
      <c r="J29" s="29"/>
    </row>
    <row r="30" spans="2:10" x14ac:dyDescent="0.3">
      <c r="B30" s="16"/>
      <c r="C30" s="42" t="s">
        <v>41</v>
      </c>
      <c r="D30" s="66" t="s">
        <v>42</v>
      </c>
      <c r="E30" s="44">
        <v>1100</v>
      </c>
      <c r="F30" t="s">
        <v>31</v>
      </c>
      <c r="G30" s="4">
        <v>1</v>
      </c>
      <c r="H30" t="s">
        <v>32</v>
      </c>
      <c r="I30" s="39">
        <f t="shared" si="2"/>
        <v>1100</v>
      </c>
      <c r="J30" s="29"/>
    </row>
    <row r="31" spans="2:10" x14ac:dyDescent="0.3">
      <c r="B31" s="16"/>
      <c r="C31" s="42" t="s">
        <v>43</v>
      </c>
      <c r="D31" s="67" t="s">
        <v>44</v>
      </c>
      <c r="I31" s="39"/>
      <c r="J31" s="29"/>
    </row>
    <row r="32" spans="2:10" x14ac:dyDescent="0.3">
      <c r="B32" s="16"/>
      <c r="C32" s="42" t="s">
        <v>45</v>
      </c>
      <c r="D32" s="66" t="s">
        <v>46</v>
      </c>
      <c r="E32" s="44">
        <v>1600</v>
      </c>
      <c r="F32" t="s">
        <v>31</v>
      </c>
      <c r="G32" s="20">
        <v>1</v>
      </c>
      <c r="H32" t="s">
        <v>32</v>
      </c>
      <c r="I32" s="39">
        <f t="shared" ref="I32:I35" si="3">E32*G32</f>
        <v>1600</v>
      </c>
      <c r="J32" s="29"/>
    </row>
    <row r="33" spans="2:10" x14ac:dyDescent="0.3">
      <c r="B33" s="16"/>
      <c r="C33" s="42" t="s">
        <v>47</v>
      </c>
      <c r="D33" s="66" t="s">
        <v>34</v>
      </c>
      <c r="E33" s="44">
        <v>1600</v>
      </c>
      <c r="F33" t="s">
        <v>31</v>
      </c>
      <c r="G33" s="20">
        <v>1</v>
      </c>
      <c r="H33" t="s">
        <v>32</v>
      </c>
      <c r="I33" s="39">
        <f t="shared" si="3"/>
        <v>1600</v>
      </c>
      <c r="J33" s="29"/>
    </row>
    <row r="34" spans="2:10" x14ac:dyDescent="0.3">
      <c r="B34" s="16"/>
      <c r="C34" s="42" t="s">
        <v>48</v>
      </c>
      <c r="D34" s="66" t="s">
        <v>49</v>
      </c>
      <c r="E34" s="44">
        <v>1600</v>
      </c>
      <c r="F34" t="s">
        <v>31</v>
      </c>
      <c r="G34" s="20">
        <v>1</v>
      </c>
      <c r="H34" t="s">
        <v>32</v>
      </c>
      <c r="I34" s="39">
        <f t="shared" si="3"/>
        <v>1600</v>
      </c>
      <c r="J34" s="29"/>
    </row>
    <row r="35" spans="2:10" x14ac:dyDescent="0.3">
      <c r="B35" s="16"/>
      <c r="C35" s="45" t="s">
        <v>50</v>
      </c>
      <c r="D35" s="68" t="s">
        <v>51</v>
      </c>
      <c r="E35" s="47">
        <v>1000</v>
      </c>
      <c r="F35" s="40" t="s">
        <v>31</v>
      </c>
      <c r="G35" s="6">
        <v>1</v>
      </c>
      <c r="H35" s="40" t="s">
        <v>32</v>
      </c>
      <c r="I35" s="41">
        <f t="shared" si="3"/>
        <v>1000</v>
      </c>
      <c r="J35" s="29"/>
    </row>
    <row r="36" spans="2:10" x14ac:dyDescent="0.3">
      <c r="B36" s="16"/>
      <c r="H36" s="35" t="s">
        <v>58</v>
      </c>
      <c r="I36" s="36">
        <f>SUM(I11:I35)</f>
        <v>33300</v>
      </c>
      <c r="J36" s="29"/>
    </row>
    <row r="37" spans="2:10" x14ac:dyDescent="0.3">
      <c r="B37" s="16"/>
      <c r="H37" s="35"/>
      <c r="I37" s="36"/>
      <c r="J37" s="29"/>
    </row>
    <row r="38" spans="2:10" x14ac:dyDescent="0.3">
      <c r="B38" s="16"/>
      <c r="D38" s="65" t="s">
        <v>59</v>
      </c>
      <c r="J38" s="29"/>
    </row>
    <row r="39" spans="2:10" x14ac:dyDescent="0.3">
      <c r="B39" s="16"/>
      <c r="C39" s="61" t="s">
        <v>60</v>
      </c>
      <c r="D39" s="62" t="s">
        <v>61</v>
      </c>
      <c r="E39" s="63">
        <v>1</v>
      </c>
      <c r="F39" s="14" t="s">
        <v>62</v>
      </c>
      <c r="G39" s="5">
        <v>1</v>
      </c>
      <c r="H39" s="14" t="s">
        <v>63</v>
      </c>
      <c r="I39" s="60">
        <f>E39*G39</f>
        <v>1</v>
      </c>
      <c r="J39" s="29"/>
    </row>
    <row r="40" spans="2:10" x14ac:dyDescent="0.3">
      <c r="B40" s="16"/>
      <c r="C40" s="42" t="s">
        <v>64</v>
      </c>
      <c r="D40" s="43" t="s">
        <v>65</v>
      </c>
      <c r="E40" s="64">
        <v>1</v>
      </c>
      <c r="F40" t="s">
        <v>62</v>
      </c>
      <c r="G40" s="4">
        <v>1</v>
      </c>
      <c r="H40" t="s">
        <v>63</v>
      </c>
      <c r="I40" s="39">
        <f t="shared" ref="I40:I42" si="4">E40*G40</f>
        <v>1</v>
      </c>
      <c r="J40" s="29"/>
    </row>
    <row r="41" spans="2:10" x14ac:dyDescent="0.3">
      <c r="B41" s="16"/>
      <c r="C41" s="42" t="s">
        <v>66</v>
      </c>
      <c r="D41" s="43" t="s">
        <v>67</v>
      </c>
      <c r="E41" s="64">
        <v>1</v>
      </c>
      <c r="F41" t="s">
        <v>62</v>
      </c>
      <c r="G41" s="4">
        <v>1</v>
      </c>
      <c r="H41" t="s">
        <v>63</v>
      </c>
      <c r="I41" s="39">
        <f t="shared" si="4"/>
        <v>1</v>
      </c>
      <c r="J41" s="29"/>
    </row>
    <row r="42" spans="2:10" x14ac:dyDescent="0.3">
      <c r="B42" s="16"/>
      <c r="C42" s="45" t="s">
        <v>68</v>
      </c>
      <c r="D42" s="46" t="s">
        <v>69</v>
      </c>
      <c r="E42" s="52">
        <v>1</v>
      </c>
      <c r="F42" s="40" t="s">
        <v>62</v>
      </c>
      <c r="G42" s="6">
        <v>1</v>
      </c>
      <c r="H42" s="40" t="s">
        <v>63</v>
      </c>
      <c r="I42" s="41">
        <f t="shared" si="4"/>
        <v>1</v>
      </c>
      <c r="J42" s="29"/>
    </row>
    <row r="43" spans="2:10" x14ac:dyDescent="0.3">
      <c r="B43" s="16"/>
      <c r="H43" s="35" t="s">
        <v>70</v>
      </c>
      <c r="I43" s="36">
        <f>SUM(I39:I42)</f>
        <v>4</v>
      </c>
      <c r="J43" s="29"/>
    </row>
    <row r="44" spans="2:10" x14ac:dyDescent="0.3">
      <c r="B44" s="16"/>
      <c r="H44" s="35"/>
      <c r="I44" s="36"/>
      <c r="J44" s="29"/>
    </row>
    <row r="45" spans="2:10" x14ac:dyDescent="0.3">
      <c r="B45" s="16"/>
      <c r="D45" s="65" t="s">
        <v>71</v>
      </c>
      <c r="J45" s="29"/>
    </row>
    <row r="46" spans="2:10" x14ac:dyDescent="0.3">
      <c r="B46" s="16"/>
      <c r="C46" s="61" t="s">
        <v>72</v>
      </c>
      <c r="D46" s="62" t="s">
        <v>73</v>
      </c>
      <c r="E46" s="63">
        <v>1</v>
      </c>
      <c r="F46" s="14" t="s">
        <v>62</v>
      </c>
      <c r="G46" s="5">
        <v>1</v>
      </c>
      <c r="H46" s="14" t="s">
        <v>63</v>
      </c>
      <c r="I46" s="60">
        <f>E46*G46</f>
        <v>1</v>
      </c>
      <c r="J46" s="29"/>
    </row>
    <row r="47" spans="2:10" x14ac:dyDescent="0.3">
      <c r="B47" s="16"/>
      <c r="C47" s="42" t="s">
        <v>74</v>
      </c>
      <c r="D47" s="43" t="s">
        <v>75</v>
      </c>
      <c r="E47" s="64">
        <v>1</v>
      </c>
      <c r="F47" t="s">
        <v>62</v>
      </c>
      <c r="G47" s="4">
        <v>1</v>
      </c>
      <c r="H47" t="s">
        <v>63</v>
      </c>
      <c r="I47" s="39">
        <f>E47*G47</f>
        <v>1</v>
      </c>
      <c r="J47" s="29"/>
    </row>
    <row r="48" spans="2:10" x14ac:dyDescent="0.3">
      <c r="B48" s="16"/>
      <c r="C48" s="42" t="s">
        <v>76</v>
      </c>
      <c r="D48" s="43" t="s">
        <v>77</v>
      </c>
      <c r="E48" s="64">
        <v>1</v>
      </c>
      <c r="F48" t="s">
        <v>62</v>
      </c>
      <c r="G48" s="4">
        <v>1</v>
      </c>
      <c r="H48" t="s">
        <v>63</v>
      </c>
      <c r="I48" s="39">
        <f t="shared" ref="I48:I52" si="5">E48*G48</f>
        <v>1</v>
      </c>
      <c r="J48" s="29"/>
    </row>
    <row r="49" spans="1:10" x14ac:dyDescent="0.3">
      <c r="B49" s="16"/>
      <c r="C49" s="42" t="s">
        <v>78</v>
      </c>
      <c r="D49" s="43" t="s">
        <v>79</v>
      </c>
      <c r="E49" s="64">
        <v>1</v>
      </c>
      <c r="F49" t="s">
        <v>62</v>
      </c>
      <c r="G49" s="4">
        <v>1</v>
      </c>
      <c r="H49" t="s">
        <v>63</v>
      </c>
      <c r="I49" s="39">
        <f t="shared" si="5"/>
        <v>1</v>
      </c>
      <c r="J49" s="29"/>
    </row>
    <row r="50" spans="1:10" x14ac:dyDescent="0.3">
      <c r="B50" s="16"/>
      <c r="C50" s="42" t="s">
        <v>80</v>
      </c>
      <c r="D50" s="43" t="s">
        <v>81</v>
      </c>
      <c r="E50" s="7">
        <v>0.01</v>
      </c>
      <c r="F50" t="s">
        <v>82</v>
      </c>
      <c r="G50" s="59">
        <f>SUM(I43:I49)+I36</f>
        <v>33308</v>
      </c>
      <c r="I50" s="39">
        <f>E50*G50</f>
        <v>333.08</v>
      </c>
      <c r="J50" s="29"/>
    </row>
    <row r="51" spans="1:10" x14ac:dyDescent="0.3">
      <c r="B51" s="72"/>
      <c r="C51" t="s">
        <v>83</v>
      </c>
      <c r="D51" s="43" t="s">
        <v>84</v>
      </c>
      <c r="E51" s="7">
        <v>0.01</v>
      </c>
      <c r="F51" t="s">
        <v>82</v>
      </c>
      <c r="G51" s="59">
        <f>SUM(I43:I50)+I36</f>
        <v>33641.08</v>
      </c>
      <c r="I51" s="39">
        <f>E51*G51</f>
        <v>336.41080000000005</v>
      </c>
      <c r="J51" s="29"/>
    </row>
    <row r="52" spans="1:10" x14ac:dyDescent="0.3">
      <c r="B52" s="16"/>
      <c r="C52" s="45" t="s">
        <v>85</v>
      </c>
      <c r="D52" s="46" t="s">
        <v>86</v>
      </c>
      <c r="E52" s="8">
        <v>0.01</v>
      </c>
      <c r="F52" s="40" t="s">
        <v>82</v>
      </c>
      <c r="G52" s="53">
        <f>SUM(I43:I50)+I36</f>
        <v>33641.08</v>
      </c>
      <c r="H52" s="40"/>
      <c r="I52" s="41">
        <f t="shared" si="5"/>
        <v>336.41080000000005</v>
      </c>
      <c r="J52" s="29"/>
    </row>
    <row r="53" spans="1:10" x14ac:dyDescent="0.3">
      <c r="B53" s="16"/>
      <c r="H53" s="35" t="s">
        <v>87</v>
      </c>
      <c r="I53" s="36">
        <f>SUM(I46:I52)</f>
        <v>1009.9016000000001</v>
      </c>
      <c r="J53" s="29"/>
    </row>
    <row r="54" spans="1:10" x14ac:dyDescent="0.3">
      <c r="B54" s="16"/>
      <c r="H54" s="35"/>
      <c r="I54" s="36"/>
      <c r="J54" s="29"/>
    </row>
    <row r="55" spans="1:10" x14ac:dyDescent="0.3">
      <c r="A55" s="51"/>
      <c r="B55" s="48"/>
      <c r="C55" s="48"/>
      <c r="D55" s="58" t="s">
        <v>88</v>
      </c>
      <c r="E55" s="48"/>
      <c r="F55" s="48"/>
      <c r="G55" s="48"/>
      <c r="H55" s="48"/>
      <c r="I55" s="48"/>
      <c r="J55" s="51"/>
    </row>
    <row r="56" spans="1:10" x14ac:dyDescent="0.3">
      <c r="A56" s="51"/>
      <c r="B56" s="48"/>
      <c r="C56" s="56" t="s">
        <v>89</v>
      </c>
      <c r="D56" s="57" t="s">
        <v>90</v>
      </c>
      <c r="E56" s="54">
        <v>0.25</v>
      </c>
      <c r="F56" s="54" t="s">
        <v>62</v>
      </c>
      <c r="G56" s="11">
        <v>1</v>
      </c>
      <c r="H56" s="54" t="s">
        <v>63</v>
      </c>
      <c r="I56" s="55">
        <f>E56*G56</f>
        <v>0.25</v>
      </c>
      <c r="J56" s="51"/>
    </row>
    <row r="57" spans="1:10" x14ac:dyDescent="0.3">
      <c r="A57" s="51"/>
      <c r="B57" s="48"/>
      <c r="C57" s="56" t="s">
        <v>91</v>
      </c>
      <c r="D57" s="57" t="s">
        <v>92</v>
      </c>
      <c r="E57" s="54">
        <v>0.25</v>
      </c>
      <c r="F57" s="54" t="s">
        <v>62</v>
      </c>
      <c r="G57" s="11">
        <v>1</v>
      </c>
      <c r="H57" s="54" t="s">
        <v>63</v>
      </c>
      <c r="I57" s="55">
        <f>E57*G57</f>
        <v>0.25</v>
      </c>
      <c r="J57" s="51"/>
    </row>
    <row r="58" spans="1:10" x14ac:dyDescent="0.3">
      <c r="A58" s="51"/>
      <c r="B58" s="48"/>
      <c r="C58" s="56" t="s">
        <v>93</v>
      </c>
      <c r="D58" s="57" t="s">
        <v>94</v>
      </c>
      <c r="E58" s="54">
        <v>0.25</v>
      </c>
      <c r="F58" s="54" t="s">
        <v>62</v>
      </c>
      <c r="G58" s="11">
        <v>1</v>
      </c>
      <c r="H58" s="54" t="s">
        <v>63</v>
      </c>
      <c r="I58" s="55">
        <f>E58*G58</f>
        <v>0.25</v>
      </c>
      <c r="J58" s="51"/>
    </row>
    <row r="59" spans="1:10" x14ac:dyDescent="0.3">
      <c r="A59" s="51"/>
      <c r="B59" s="48"/>
      <c r="C59" s="56" t="s">
        <v>95</v>
      </c>
      <c r="D59" s="57" t="s">
        <v>96</v>
      </c>
      <c r="E59" s="54">
        <v>0.25</v>
      </c>
      <c r="F59" s="54" t="s">
        <v>62</v>
      </c>
      <c r="G59" s="11">
        <v>1</v>
      </c>
      <c r="H59" s="54" t="s">
        <v>63</v>
      </c>
      <c r="I59" s="55">
        <f>E59*G59</f>
        <v>0.25</v>
      </c>
      <c r="J59" s="51"/>
    </row>
    <row r="60" spans="1:10" x14ac:dyDescent="0.3">
      <c r="A60" s="51"/>
      <c r="B60" s="48"/>
      <c r="C60" s="48"/>
      <c r="D60" s="48"/>
      <c r="E60" s="48"/>
      <c r="F60" s="48"/>
      <c r="G60" s="48"/>
      <c r="H60" s="49" t="s">
        <v>97</v>
      </c>
      <c r="I60" s="50">
        <f>SUM(I56:I59)</f>
        <v>1</v>
      </c>
      <c r="J60" s="51"/>
    </row>
    <row r="61" spans="1:10" x14ac:dyDescent="0.3">
      <c r="A61" s="51"/>
      <c r="B61" s="48"/>
      <c r="C61" s="48"/>
      <c r="D61" s="48"/>
      <c r="E61" s="48"/>
      <c r="F61" s="48"/>
      <c r="G61" s="48"/>
      <c r="H61" s="49"/>
      <c r="I61" s="50"/>
      <c r="J61" s="51"/>
    </row>
    <row r="62" spans="1:10" x14ac:dyDescent="0.3">
      <c r="B62" s="16"/>
      <c r="D62" s="65" t="s">
        <v>98</v>
      </c>
      <c r="E62" s="64"/>
      <c r="I62" s="59"/>
      <c r="J62" s="29"/>
    </row>
    <row r="63" spans="1:10" x14ac:dyDescent="0.3">
      <c r="B63" s="16"/>
      <c r="C63" s="61" t="s">
        <v>99</v>
      </c>
      <c r="D63" s="62" t="s">
        <v>100</v>
      </c>
      <c r="E63" s="89">
        <v>900</v>
      </c>
      <c r="F63" s="14" t="s">
        <v>31</v>
      </c>
      <c r="G63" s="5">
        <v>1</v>
      </c>
      <c r="H63" s="14" t="s">
        <v>32</v>
      </c>
      <c r="I63" s="60">
        <f>E63*G63</f>
        <v>900</v>
      </c>
      <c r="J63" s="29"/>
    </row>
    <row r="64" spans="1:10" x14ac:dyDescent="0.3">
      <c r="B64" s="16"/>
      <c r="C64" s="45" t="s">
        <v>101</v>
      </c>
      <c r="D64" s="46" t="s">
        <v>102</v>
      </c>
      <c r="E64" s="47">
        <v>600</v>
      </c>
      <c r="F64" s="40" t="s">
        <v>31</v>
      </c>
      <c r="G64" s="6">
        <v>1</v>
      </c>
      <c r="H64" s="40" t="s">
        <v>32</v>
      </c>
      <c r="I64" s="41">
        <f>E64*G64</f>
        <v>600</v>
      </c>
      <c r="J64" s="29"/>
    </row>
    <row r="65" spans="2:10" x14ac:dyDescent="0.3">
      <c r="B65" s="16"/>
      <c r="H65" s="35" t="s">
        <v>103</v>
      </c>
      <c r="I65" s="36">
        <f>SUM(I63:I64)</f>
        <v>1500</v>
      </c>
      <c r="J65" s="29"/>
    </row>
    <row r="66" spans="2:10" x14ac:dyDescent="0.3">
      <c r="B66" s="16"/>
      <c r="H66" s="35"/>
      <c r="I66" s="36"/>
      <c r="J66" s="29"/>
    </row>
    <row r="67" spans="2:10" x14ac:dyDescent="0.3">
      <c r="B67" s="16"/>
      <c r="H67" s="37" t="s">
        <v>155</v>
      </c>
      <c r="I67" s="38">
        <f>I36+I53+I43+I60-I65</f>
        <v>32814.901599999997</v>
      </c>
      <c r="J67" s="29"/>
    </row>
    <row r="68" spans="2:10" ht="13.5" thickBot="1" x14ac:dyDescent="0.35">
      <c r="B68" s="33"/>
      <c r="C68" s="13"/>
      <c r="D68" s="13"/>
      <c r="E68" s="13"/>
      <c r="F68" s="13"/>
      <c r="G68" s="13"/>
      <c r="H68" s="13"/>
      <c r="I68" s="13"/>
      <c r="J68" s="34"/>
    </row>
  </sheetData>
  <sheetProtection algorithmName="SHA-512" hashValue="v+yXwCUXeeBmhpdphCdONrsHlBp/pun8qqC7XRWR0dKlhSGHgD7EY5zzHOBVFZ7E7i4wEaJUSxTWAGrY0DBBIA==" saltValue="6VlXfm2uv8Iwf8Gvb27grA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817DC-3F64-4197-8720-314A31436169}">
  <dimension ref="A1:J96"/>
  <sheetViews>
    <sheetView zoomScale="85" zoomScaleNormal="85" workbookViewId="0">
      <selection activeCell="O35" sqref="O35"/>
    </sheetView>
  </sheetViews>
  <sheetFormatPr defaultColWidth="8.8984375" defaultRowHeight="13" x14ac:dyDescent="0.3"/>
  <cols>
    <col min="1" max="1" width="8.8984375" style="1"/>
    <col min="2" max="2" width="9.3984375" style="1" customWidth="1"/>
    <col min="3" max="3" width="4.8984375" style="1" bestFit="1" customWidth="1"/>
    <col min="4" max="4" width="72.59765625" style="1" customWidth="1"/>
    <col min="5" max="5" width="14.3984375" style="1" bestFit="1" customWidth="1"/>
    <col min="6" max="6" width="8.8984375" style="1" bestFit="1" customWidth="1"/>
    <col min="7" max="7" width="14.296875" style="1" bestFit="1" customWidth="1"/>
    <col min="8" max="8" width="49.8984375" style="1" bestFit="1" customWidth="1"/>
    <col min="9" max="9" width="18.3984375" style="1" customWidth="1"/>
    <col min="10" max="16384" width="8.8984375" style="1"/>
  </cols>
  <sheetData>
    <row r="1" spans="2:10" ht="13.5" thickBot="1" x14ac:dyDescent="0.35"/>
    <row r="2" spans="2:10" x14ac:dyDescent="0.3">
      <c r="B2" s="15"/>
      <c r="C2" s="12"/>
      <c r="D2" s="12"/>
      <c r="E2" s="12"/>
      <c r="F2" s="12"/>
      <c r="G2" s="12"/>
      <c r="H2" s="12"/>
      <c r="I2" s="12"/>
      <c r="J2" s="27"/>
    </row>
    <row r="3" spans="2:10" ht="29.5" customHeight="1" x14ac:dyDescent="0.3">
      <c r="B3" s="74"/>
      <c r="C3" s="75"/>
      <c r="D3" s="76" t="s">
        <v>18</v>
      </c>
      <c r="E3" s="76"/>
      <c r="F3" s="76"/>
      <c r="G3" s="76"/>
      <c r="H3" s="76"/>
      <c r="I3" s="77"/>
      <c r="J3" s="78"/>
    </row>
    <row r="4" spans="2:10" x14ac:dyDescent="0.3">
      <c r="B4" s="74"/>
      <c r="C4" s="79"/>
      <c r="D4" s="80" t="s">
        <v>156</v>
      </c>
      <c r="E4" s="80"/>
      <c r="F4" s="80"/>
      <c r="G4" s="80"/>
      <c r="H4" s="80"/>
      <c r="I4" s="81"/>
      <c r="J4" s="78"/>
    </row>
    <row r="5" spans="2:10" x14ac:dyDescent="0.3">
      <c r="B5" s="16"/>
      <c r="C5"/>
      <c r="D5"/>
      <c r="E5"/>
      <c r="F5"/>
      <c r="G5"/>
      <c r="H5"/>
      <c r="I5"/>
      <c r="J5" s="29"/>
    </row>
    <row r="6" spans="2:10" x14ac:dyDescent="0.3">
      <c r="B6" s="16"/>
      <c r="C6" s="82" t="s">
        <v>20</v>
      </c>
      <c r="D6" s="82" t="s">
        <v>21</v>
      </c>
      <c r="E6" s="82" t="s">
        <v>22</v>
      </c>
      <c r="F6" s="82" t="s">
        <v>23</v>
      </c>
      <c r="G6" s="82" t="s">
        <v>24</v>
      </c>
      <c r="H6" s="82"/>
      <c r="I6" s="82" t="s">
        <v>1</v>
      </c>
      <c r="J6" s="29"/>
    </row>
    <row r="7" spans="2:10" x14ac:dyDescent="0.3">
      <c r="B7" s="16"/>
      <c r="C7"/>
      <c r="D7" s="65" t="s">
        <v>25</v>
      </c>
      <c r="E7"/>
      <c r="F7"/>
      <c r="G7"/>
      <c r="H7"/>
      <c r="I7"/>
      <c r="J7" s="29"/>
    </row>
    <row r="8" spans="2:10" x14ac:dyDescent="0.3">
      <c r="B8" s="16"/>
      <c r="C8"/>
      <c r="D8" s="66"/>
      <c r="E8" s="44"/>
      <c r="F8"/>
      <c r="G8"/>
      <c r="H8"/>
      <c r="I8" s="59"/>
      <c r="J8" s="29"/>
    </row>
    <row r="9" spans="2:10" x14ac:dyDescent="0.3">
      <c r="B9" s="16"/>
      <c r="C9" s="61"/>
      <c r="D9" s="70" t="s">
        <v>151</v>
      </c>
      <c r="E9" s="14"/>
      <c r="F9" s="14"/>
      <c r="G9" s="14"/>
      <c r="H9" s="14"/>
      <c r="I9" s="60"/>
      <c r="J9" s="29"/>
    </row>
    <row r="10" spans="2:10" x14ac:dyDescent="0.3">
      <c r="B10" s="16"/>
      <c r="C10" s="42" t="s">
        <v>27</v>
      </c>
      <c r="D10" s="67" t="s">
        <v>28</v>
      </c>
      <c r="E10"/>
      <c r="F10"/>
      <c r="G10"/>
      <c r="H10"/>
      <c r="I10" s="39"/>
      <c r="J10" s="29"/>
    </row>
    <row r="11" spans="2:10" x14ac:dyDescent="0.3">
      <c r="B11" s="16"/>
      <c r="C11" s="42" t="s">
        <v>29</v>
      </c>
      <c r="D11" s="66" t="s">
        <v>30</v>
      </c>
      <c r="E11" s="44">
        <v>5700</v>
      </c>
      <c r="F11" t="s">
        <v>31</v>
      </c>
      <c r="G11" s="4">
        <v>1</v>
      </c>
      <c r="H11" t="s">
        <v>32</v>
      </c>
      <c r="I11" s="39">
        <f t="shared" ref="I11:I21" si="0">E11*G11</f>
        <v>5700</v>
      </c>
      <c r="J11" s="29"/>
    </row>
    <row r="12" spans="2:10" x14ac:dyDescent="0.3">
      <c r="B12" s="16"/>
      <c r="C12" s="42" t="s">
        <v>33</v>
      </c>
      <c r="D12" s="66" t="s">
        <v>34</v>
      </c>
      <c r="E12" s="44">
        <v>5700</v>
      </c>
      <c r="F12" t="s">
        <v>31</v>
      </c>
      <c r="G12" s="4">
        <v>1</v>
      </c>
      <c r="H12" t="s">
        <v>32</v>
      </c>
      <c r="I12" s="39">
        <f t="shared" si="0"/>
        <v>5700</v>
      </c>
      <c r="J12" s="29"/>
    </row>
    <row r="13" spans="2:10" x14ac:dyDescent="0.3">
      <c r="B13" s="16"/>
      <c r="C13" s="42" t="s">
        <v>35</v>
      </c>
      <c r="D13" s="66" t="s">
        <v>36</v>
      </c>
      <c r="E13" s="44"/>
      <c r="F13"/>
      <c r="G13"/>
      <c r="H13"/>
      <c r="I13" s="39"/>
      <c r="J13" s="29"/>
    </row>
    <row r="14" spans="2:10" x14ac:dyDescent="0.3">
      <c r="B14" s="16"/>
      <c r="C14" s="42" t="s">
        <v>37</v>
      </c>
      <c r="D14" s="69" t="s">
        <v>38</v>
      </c>
      <c r="E14" s="44">
        <v>1200</v>
      </c>
      <c r="F14" t="s">
        <v>31</v>
      </c>
      <c r="G14" s="4">
        <v>1</v>
      </c>
      <c r="H14" t="s">
        <v>32</v>
      </c>
      <c r="I14" s="39">
        <f t="shared" si="0"/>
        <v>1200</v>
      </c>
      <c r="J14" s="29"/>
    </row>
    <row r="15" spans="2:10" x14ac:dyDescent="0.3">
      <c r="B15" s="16"/>
      <c r="C15" s="42" t="s">
        <v>39</v>
      </c>
      <c r="D15" s="69" t="s">
        <v>40</v>
      </c>
      <c r="E15" s="44">
        <v>4500</v>
      </c>
      <c r="F15" t="s">
        <v>31</v>
      </c>
      <c r="G15" s="4">
        <v>1</v>
      </c>
      <c r="H15" t="s">
        <v>32</v>
      </c>
      <c r="I15" s="39">
        <f t="shared" si="0"/>
        <v>4500</v>
      </c>
      <c r="J15" s="29"/>
    </row>
    <row r="16" spans="2:10" x14ac:dyDescent="0.3">
      <c r="B16" s="16"/>
      <c r="C16" s="42" t="s">
        <v>41</v>
      </c>
      <c r="D16" s="66" t="s">
        <v>42</v>
      </c>
      <c r="E16" s="44">
        <v>2200</v>
      </c>
      <c r="F16" t="s">
        <v>31</v>
      </c>
      <c r="G16" s="4">
        <v>1</v>
      </c>
      <c r="H16" t="s">
        <v>32</v>
      </c>
      <c r="I16" s="39">
        <f t="shared" si="0"/>
        <v>2200</v>
      </c>
      <c r="J16" s="29"/>
    </row>
    <row r="17" spans="2:10" x14ac:dyDescent="0.3">
      <c r="B17" s="16"/>
      <c r="C17" s="42" t="s">
        <v>43</v>
      </c>
      <c r="D17" s="67" t="s">
        <v>44</v>
      </c>
      <c r="E17"/>
      <c r="F17"/>
      <c r="G17"/>
      <c r="H17"/>
      <c r="I17" s="39"/>
      <c r="J17" s="73"/>
    </row>
    <row r="18" spans="2:10" x14ac:dyDescent="0.3">
      <c r="B18" s="16"/>
      <c r="C18" s="42" t="s">
        <v>45</v>
      </c>
      <c r="D18" s="66" t="s">
        <v>46</v>
      </c>
      <c r="E18" s="44">
        <v>1100</v>
      </c>
      <c r="F18" t="s">
        <v>31</v>
      </c>
      <c r="G18" s="20">
        <v>1</v>
      </c>
      <c r="H18" t="s">
        <v>32</v>
      </c>
      <c r="I18" s="39">
        <f t="shared" si="0"/>
        <v>1100</v>
      </c>
      <c r="J18" s="29"/>
    </row>
    <row r="19" spans="2:10" x14ac:dyDescent="0.3">
      <c r="B19" s="16"/>
      <c r="C19" s="42" t="s">
        <v>47</v>
      </c>
      <c r="D19" s="66" t="s">
        <v>34</v>
      </c>
      <c r="E19" s="44">
        <v>1100</v>
      </c>
      <c r="F19" t="s">
        <v>31</v>
      </c>
      <c r="G19" s="20">
        <v>1</v>
      </c>
      <c r="H19" t="s">
        <v>32</v>
      </c>
      <c r="I19" s="39">
        <f t="shared" si="0"/>
        <v>1100</v>
      </c>
      <c r="J19" s="29"/>
    </row>
    <row r="20" spans="2:10" x14ac:dyDescent="0.3">
      <c r="B20" s="16"/>
      <c r="C20" s="42" t="s">
        <v>48</v>
      </c>
      <c r="D20" s="66" t="s">
        <v>49</v>
      </c>
      <c r="E20" s="44">
        <v>1100</v>
      </c>
      <c r="F20" t="s">
        <v>31</v>
      </c>
      <c r="G20" s="20">
        <v>1</v>
      </c>
      <c r="H20" t="s">
        <v>32</v>
      </c>
      <c r="I20" s="39">
        <f t="shared" si="0"/>
        <v>1100</v>
      </c>
      <c r="J20" s="29"/>
    </row>
    <row r="21" spans="2:10" x14ac:dyDescent="0.3">
      <c r="B21" s="16"/>
      <c r="C21" s="45" t="s">
        <v>50</v>
      </c>
      <c r="D21" s="68" t="s">
        <v>51</v>
      </c>
      <c r="E21" s="47">
        <v>300</v>
      </c>
      <c r="F21" s="40" t="s">
        <v>31</v>
      </c>
      <c r="G21" s="6">
        <v>1</v>
      </c>
      <c r="H21" s="40" t="s">
        <v>32</v>
      </c>
      <c r="I21" s="41">
        <f t="shared" si="0"/>
        <v>300</v>
      </c>
      <c r="J21" s="29"/>
    </row>
    <row r="22" spans="2:10" x14ac:dyDescent="0.3">
      <c r="B22" s="16"/>
      <c r="C22"/>
      <c r="D22" s="69"/>
      <c r="E22" s="44"/>
      <c r="F22"/>
      <c r="G22" s="23"/>
      <c r="H22"/>
      <c r="I22" s="59"/>
      <c r="J22" s="29"/>
    </row>
    <row r="23" spans="2:10" x14ac:dyDescent="0.3">
      <c r="B23" s="16"/>
      <c r="C23" s="61"/>
      <c r="D23" s="70" t="s">
        <v>125</v>
      </c>
      <c r="E23" s="14"/>
      <c r="F23" s="14"/>
      <c r="G23" s="14"/>
      <c r="H23" s="14"/>
      <c r="I23" s="60"/>
      <c r="J23" s="29"/>
    </row>
    <row r="24" spans="2:10" x14ac:dyDescent="0.3">
      <c r="B24" s="16"/>
      <c r="C24" s="42" t="s">
        <v>27</v>
      </c>
      <c r="D24" s="67" t="s">
        <v>28</v>
      </c>
      <c r="E24"/>
      <c r="F24"/>
      <c r="G24"/>
      <c r="H24"/>
      <c r="I24" s="39"/>
      <c r="J24" s="29"/>
    </row>
    <row r="25" spans="2:10" x14ac:dyDescent="0.3">
      <c r="B25" s="16"/>
      <c r="C25" s="42" t="s">
        <v>29</v>
      </c>
      <c r="D25" s="66" t="s">
        <v>30</v>
      </c>
      <c r="E25" s="44">
        <v>11600</v>
      </c>
      <c r="F25" t="s">
        <v>31</v>
      </c>
      <c r="G25" s="4">
        <v>1</v>
      </c>
      <c r="H25" t="s">
        <v>32</v>
      </c>
      <c r="I25" s="39">
        <f t="shared" ref="I25:I26" si="1">E25*G25</f>
        <v>11600</v>
      </c>
      <c r="J25" s="29"/>
    </row>
    <row r="26" spans="2:10" x14ac:dyDescent="0.3">
      <c r="B26" s="16"/>
      <c r="C26" s="42" t="s">
        <v>33</v>
      </c>
      <c r="D26" s="66" t="s">
        <v>34</v>
      </c>
      <c r="E26" s="44">
        <v>11600</v>
      </c>
      <c r="F26" t="s">
        <v>31</v>
      </c>
      <c r="G26" s="4">
        <v>1</v>
      </c>
      <c r="H26" t="s">
        <v>32</v>
      </c>
      <c r="I26" s="39">
        <f t="shared" si="1"/>
        <v>11600</v>
      </c>
      <c r="J26" s="29"/>
    </row>
    <row r="27" spans="2:10" x14ac:dyDescent="0.3">
      <c r="B27" s="16"/>
      <c r="C27" s="42" t="s">
        <v>35</v>
      </c>
      <c r="D27" s="66" t="s">
        <v>36</v>
      </c>
      <c r="E27" s="44"/>
      <c r="F27"/>
      <c r="G27"/>
      <c r="H27"/>
      <c r="I27" s="39"/>
      <c r="J27" s="29"/>
    </row>
    <row r="28" spans="2:10" x14ac:dyDescent="0.3">
      <c r="B28" s="16"/>
      <c r="C28" s="42" t="s">
        <v>37</v>
      </c>
      <c r="D28" s="69" t="s">
        <v>38</v>
      </c>
      <c r="E28" s="44">
        <v>7300</v>
      </c>
      <c r="F28" t="s">
        <v>31</v>
      </c>
      <c r="G28" s="4">
        <v>1</v>
      </c>
      <c r="H28" t="s">
        <v>32</v>
      </c>
      <c r="I28" s="39">
        <f t="shared" ref="I28:I30" si="2">E28*G28</f>
        <v>7300</v>
      </c>
      <c r="J28" s="29"/>
    </row>
    <row r="29" spans="2:10" x14ac:dyDescent="0.3">
      <c r="B29" s="16"/>
      <c r="C29" s="42" t="s">
        <v>39</v>
      </c>
      <c r="D29" s="69" t="s">
        <v>40</v>
      </c>
      <c r="E29" s="44">
        <v>4300</v>
      </c>
      <c r="F29" t="s">
        <v>31</v>
      </c>
      <c r="G29" s="4">
        <v>1</v>
      </c>
      <c r="H29" t="s">
        <v>32</v>
      </c>
      <c r="I29" s="39">
        <f t="shared" si="2"/>
        <v>4300</v>
      </c>
      <c r="J29" s="29"/>
    </row>
    <row r="30" spans="2:10" x14ac:dyDescent="0.3">
      <c r="B30" s="16"/>
      <c r="C30" s="42" t="s">
        <v>41</v>
      </c>
      <c r="D30" s="66" t="s">
        <v>42</v>
      </c>
      <c r="E30" s="44">
        <v>3000</v>
      </c>
      <c r="F30" t="s">
        <v>31</v>
      </c>
      <c r="G30" s="4">
        <v>1</v>
      </c>
      <c r="H30" t="s">
        <v>32</v>
      </c>
      <c r="I30" s="39">
        <f t="shared" si="2"/>
        <v>3000</v>
      </c>
      <c r="J30" s="29"/>
    </row>
    <row r="31" spans="2:10" x14ac:dyDescent="0.3">
      <c r="B31" s="16"/>
      <c r="C31" s="42" t="s">
        <v>43</v>
      </c>
      <c r="D31" s="67" t="s">
        <v>44</v>
      </c>
      <c r="E31"/>
      <c r="F31"/>
      <c r="G31"/>
      <c r="H31"/>
      <c r="I31" s="39"/>
      <c r="J31" s="29"/>
    </row>
    <row r="32" spans="2:10" x14ac:dyDescent="0.3">
      <c r="B32" s="16"/>
      <c r="C32" s="42" t="s">
        <v>45</v>
      </c>
      <c r="D32" s="66" t="s">
        <v>46</v>
      </c>
      <c r="E32" s="44">
        <v>3100</v>
      </c>
      <c r="F32" t="s">
        <v>31</v>
      </c>
      <c r="G32" s="20">
        <v>1</v>
      </c>
      <c r="H32" t="s">
        <v>32</v>
      </c>
      <c r="I32" s="39">
        <f t="shared" ref="I32:I35" si="3">E32*G32</f>
        <v>3100</v>
      </c>
      <c r="J32" s="29"/>
    </row>
    <row r="33" spans="2:10" x14ac:dyDescent="0.3">
      <c r="B33" s="16"/>
      <c r="C33" s="42" t="s">
        <v>47</v>
      </c>
      <c r="D33" s="66" t="s">
        <v>34</v>
      </c>
      <c r="E33" s="44">
        <v>3100</v>
      </c>
      <c r="F33" t="s">
        <v>31</v>
      </c>
      <c r="G33" s="20">
        <v>1</v>
      </c>
      <c r="H33" t="s">
        <v>32</v>
      </c>
      <c r="I33" s="39">
        <f t="shared" si="3"/>
        <v>3100</v>
      </c>
      <c r="J33" s="29"/>
    </row>
    <row r="34" spans="2:10" x14ac:dyDescent="0.3">
      <c r="B34" s="16"/>
      <c r="C34" s="42" t="s">
        <v>48</v>
      </c>
      <c r="D34" s="66" t="s">
        <v>49</v>
      </c>
      <c r="E34" s="44">
        <v>3100</v>
      </c>
      <c r="F34" t="s">
        <v>31</v>
      </c>
      <c r="G34" s="20">
        <v>1</v>
      </c>
      <c r="H34" t="s">
        <v>32</v>
      </c>
      <c r="I34" s="39">
        <f t="shared" si="3"/>
        <v>3100</v>
      </c>
      <c r="J34" s="29"/>
    </row>
    <row r="35" spans="2:10" x14ac:dyDescent="0.3">
      <c r="B35" s="16"/>
      <c r="C35" s="45" t="s">
        <v>50</v>
      </c>
      <c r="D35" s="68" t="s">
        <v>51</v>
      </c>
      <c r="E35" s="47">
        <v>1400</v>
      </c>
      <c r="F35" s="40" t="s">
        <v>31</v>
      </c>
      <c r="G35" s="6">
        <v>1</v>
      </c>
      <c r="H35" s="40" t="s">
        <v>32</v>
      </c>
      <c r="I35" s="41">
        <f t="shared" si="3"/>
        <v>1400</v>
      </c>
      <c r="J35" s="29"/>
    </row>
    <row r="36" spans="2:10" x14ac:dyDescent="0.3">
      <c r="B36" s="16"/>
      <c r="C36"/>
      <c r="D36"/>
      <c r="E36"/>
      <c r="F36"/>
      <c r="G36"/>
      <c r="H36" s="35"/>
      <c r="I36" s="36"/>
      <c r="J36" s="29"/>
    </row>
    <row r="37" spans="2:10" x14ac:dyDescent="0.3">
      <c r="B37" s="16"/>
      <c r="C37" s="61"/>
      <c r="D37" s="70" t="s">
        <v>157</v>
      </c>
      <c r="E37" s="14"/>
      <c r="F37" s="14"/>
      <c r="G37" s="14"/>
      <c r="H37" s="14"/>
      <c r="I37" s="60"/>
      <c r="J37" s="29"/>
    </row>
    <row r="38" spans="2:10" x14ac:dyDescent="0.3">
      <c r="B38" s="16"/>
      <c r="C38" s="42" t="s">
        <v>27</v>
      </c>
      <c r="D38" s="67" t="s">
        <v>28</v>
      </c>
      <c r="E38"/>
      <c r="F38"/>
      <c r="G38"/>
      <c r="H38"/>
      <c r="I38" s="39"/>
      <c r="J38" s="29"/>
    </row>
    <row r="39" spans="2:10" x14ac:dyDescent="0.3">
      <c r="B39" s="16"/>
      <c r="C39" s="42" t="s">
        <v>29</v>
      </c>
      <c r="D39" s="66" t="s">
        <v>30</v>
      </c>
      <c r="E39" s="44">
        <v>400</v>
      </c>
      <c r="F39" t="s">
        <v>31</v>
      </c>
      <c r="G39" s="4">
        <v>1</v>
      </c>
      <c r="H39" t="s">
        <v>32</v>
      </c>
      <c r="I39" s="39">
        <f t="shared" ref="I39:I40" si="4">E39*G39</f>
        <v>400</v>
      </c>
      <c r="J39" s="29"/>
    </row>
    <row r="40" spans="2:10" x14ac:dyDescent="0.3">
      <c r="B40" s="16"/>
      <c r="C40" s="42" t="s">
        <v>33</v>
      </c>
      <c r="D40" s="66" t="s">
        <v>34</v>
      </c>
      <c r="E40" s="44">
        <v>400</v>
      </c>
      <c r="F40" t="s">
        <v>31</v>
      </c>
      <c r="G40" s="4">
        <v>1</v>
      </c>
      <c r="H40" t="s">
        <v>32</v>
      </c>
      <c r="I40" s="39">
        <f t="shared" si="4"/>
        <v>400</v>
      </c>
      <c r="J40" s="29"/>
    </row>
    <row r="41" spans="2:10" x14ac:dyDescent="0.3">
      <c r="B41" s="16"/>
      <c r="C41" s="42" t="s">
        <v>35</v>
      </c>
      <c r="D41" s="66" t="s">
        <v>36</v>
      </c>
      <c r="E41" s="44"/>
      <c r="F41"/>
      <c r="G41"/>
      <c r="H41"/>
      <c r="I41" s="39"/>
      <c r="J41" s="29"/>
    </row>
    <row r="42" spans="2:10" x14ac:dyDescent="0.3">
      <c r="B42" s="16"/>
      <c r="C42" s="42" t="s">
        <v>37</v>
      </c>
      <c r="D42" s="69" t="s">
        <v>38</v>
      </c>
      <c r="E42" s="44">
        <v>150</v>
      </c>
      <c r="F42" t="s">
        <v>31</v>
      </c>
      <c r="G42" s="4">
        <v>1</v>
      </c>
      <c r="H42" t="s">
        <v>32</v>
      </c>
      <c r="I42" s="39">
        <f t="shared" ref="I42:I44" si="5">E42*G42</f>
        <v>150</v>
      </c>
      <c r="J42" s="29"/>
    </row>
    <row r="43" spans="2:10" x14ac:dyDescent="0.3">
      <c r="B43" s="16"/>
      <c r="C43" s="42" t="s">
        <v>39</v>
      </c>
      <c r="D43" s="69" t="s">
        <v>40</v>
      </c>
      <c r="E43" s="44">
        <v>210</v>
      </c>
      <c r="F43" t="s">
        <v>31</v>
      </c>
      <c r="G43" s="4">
        <v>1</v>
      </c>
      <c r="H43" t="s">
        <v>32</v>
      </c>
      <c r="I43" s="39">
        <f t="shared" si="5"/>
        <v>210</v>
      </c>
      <c r="J43" s="29"/>
    </row>
    <row r="44" spans="2:10" x14ac:dyDescent="0.3">
      <c r="B44" s="16"/>
      <c r="C44" s="42" t="s">
        <v>41</v>
      </c>
      <c r="D44" s="66" t="s">
        <v>42</v>
      </c>
      <c r="E44" s="44">
        <v>100</v>
      </c>
      <c r="F44" t="s">
        <v>31</v>
      </c>
      <c r="G44" s="4">
        <v>1</v>
      </c>
      <c r="H44" t="s">
        <v>32</v>
      </c>
      <c r="I44" s="39">
        <f t="shared" si="5"/>
        <v>100</v>
      </c>
      <c r="J44" s="29"/>
    </row>
    <row r="45" spans="2:10" x14ac:dyDescent="0.3">
      <c r="B45" s="16"/>
      <c r="C45" s="42" t="s">
        <v>43</v>
      </c>
      <c r="D45" s="67" t="s">
        <v>44</v>
      </c>
      <c r="E45"/>
      <c r="F45"/>
      <c r="G45"/>
      <c r="H45"/>
      <c r="I45" s="39"/>
      <c r="J45" s="29"/>
    </row>
    <row r="46" spans="2:10" x14ac:dyDescent="0.3">
      <c r="B46" s="16"/>
      <c r="C46" s="42" t="s">
        <v>45</v>
      </c>
      <c r="D46" s="66" t="s">
        <v>46</v>
      </c>
      <c r="E46" s="44">
        <v>400</v>
      </c>
      <c r="F46" t="s">
        <v>31</v>
      </c>
      <c r="G46" s="20">
        <v>1</v>
      </c>
      <c r="H46" t="s">
        <v>32</v>
      </c>
      <c r="I46" s="39">
        <f t="shared" ref="I46:I49" si="6">E46*G46</f>
        <v>400</v>
      </c>
      <c r="J46" s="29"/>
    </row>
    <row r="47" spans="2:10" x14ac:dyDescent="0.3">
      <c r="B47" s="16"/>
      <c r="C47" s="42" t="s">
        <v>47</v>
      </c>
      <c r="D47" s="66" t="s">
        <v>34</v>
      </c>
      <c r="E47" s="44">
        <v>400</v>
      </c>
      <c r="F47" t="s">
        <v>31</v>
      </c>
      <c r="G47" s="20">
        <v>1</v>
      </c>
      <c r="H47" t="s">
        <v>32</v>
      </c>
      <c r="I47" s="39">
        <f t="shared" si="6"/>
        <v>400</v>
      </c>
      <c r="J47" s="29"/>
    </row>
    <row r="48" spans="2:10" x14ac:dyDescent="0.3">
      <c r="B48" s="16"/>
      <c r="C48" s="42" t="s">
        <v>48</v>
      </c>
      <c r="D48" s="66" t="s">
        <v>49</v>
      </c>
      <c r="E48" s="44">
        <v>400</v>
      </c>
      <c r="F48" t="s">
        <v>31</v>
      </c>
      <c r="G48" s="20">
        <v>1</v>
      </c>
      <c r="H48" t="s">
        <v>32</v>
      </c>
      <c r="I48" s="39">
        <f t="shared" si="6"/>
        <v>400</v>
      </c>
      <c r="J48" s="29"/>
    </row>
    <row r="49" spans="2:10" x14ac:dyDescent="0.3">
      <c r="B49" s="16"/>
      <c r="C49" s="45" t="s">
        <v>50</v>
      </c>
      <c r="D49" s="68" t="s">
        <v>51</v>
      </c>
      <c r="E49" s="47">
        <v>100</v>
      </c>
      <c r="F49" s="40" t="s">
        <v>31</v>
      </c>
      <c r="G49" s="6">
        <v>1</v>
      </c>
      <c r="H49" s="40" t="s">
        <v>32</v>
      </c>
      <c r="I49" s="41">
        <f t="shared" si="6"/>
        <v>100</v>
      </c>
      <c r="J49" s="29"/>
    </row>
    <row r="50" spans="2:10" x14ac:dyDescent="0.3">
      <c r="B50" s="16"/>
      <c r="C50"/>
      <c r="D50"/>
      <c r="E50"/>
      <c r="F50"/>
      <c r="G50"/>
      <c r="H50" s="35"/>
      <c r="I50" s="36"/>
      <c r="J50" s="29"/>
    </row>
    <row r="51" spans="2:10" x14ac:dyDescent="0.3">
      <c r="B51" s="72"/>
      <c r="C51" s="14"/>
      <c r="D51" s="70" t="s">
        <v>158</v>
      </c>
      <c r="E51" s="14"/>
      <c r="F51" s="14"/>
      <c r="G51" s="14"/>
      <c r="H51" s="14"/>
      <c r="I51" s="60"/>
      <c r="J51" s="29"/>
    </row>
    <row r="52" spans="2:10" x14ac:dyDescent="0.3">
      <c r="B52" s="16"/>
      <c r="C52" s="42" t="s">
        <v>27</v>
      </c>
      <c r="D52" s="67" t="s">
        <v>28</v>
      </c>
      <c r="E52"/>
      <c r="F52"/>
      <c r="G52"/>
      <c r="H52"/>
      <c r="I52" s="39"/>
      <c r="J52" s="29"/>
    </row>
    <row r="53" spans="2:10" x14ac:dyDescent="0.3">
      <c r="B53" s="16"/>
      <c r="C53" s="42" t="s">
        <v>29</v>
      </c>
      <c r="D53" s="66" t="s">
        <v>30</v>
      </c>
      <c r="E53" s="44">
        <v>3000</v>
      </c>
      <c r="F53" t="s">
        <v>31</v>
      </c>
      <c r="G53" s="4">
        <v>1</v>
      </c>
      <c r="H53" t="s">
        <v>32</v>
      </c>
      <c r="I53" s="39">
        <f t="shared" ref="I53:I54" si="7">E53*G53</f>
        <v>3000</v>
      </c>
      <c r="J53" s="29"/>
    </row>
    <row r="54" spans="2:10" x14ac:dyDescent="0.3">
      <c r="B54" s="16"/>
      <c r="C54" s="42" t="s">
        <v>33</v>
      </c>
      <c r="D54" s="66" t="s">
        <v>34</v>
      </c>
      <c r="E54" s="44">
        <v>3000</v>
      </c>
      <c r="F54" t="s">
        <v>31</v>
      </c>
      <c r="G54" s="4">
        <v>1</v>
      </c>
      <c r="H54" t="s">
        <v>32</v>
      </c>
      <c r="I54" s="39">
        <f t="shared" si="7"/>
        <v>3000</v>
      </c>
      <c r="J54" s="29"/>
    </row>
    <row r="55" spans="2:10" x14ac:dyDescent="0.3">
      <c r="B55" s="16"/>
      <c r="C55" s="42" t="s">
        <v>35</v>
      </c>
      <c r="D55" s="66" t="s">
        <v>36</v>
      </c>
      <c r="E55" s="44"/>
      <c r="F55"/>
      <c r="G55"/>
      <c r="H55"/>
      <c r="I55" s="39"/>
      <c r="J55" s="29"/>
    </row>
    <row r="56" spans="2:10" x14ac:dyDescent="0.3">
      <c r="B56" s="16"/>
      <c r="C56" s="42" t="s">
        <v>37</v>
      </c>
      <c r="D56" s="69" t="s">
        <v>38</v>
      </c>
      <c r="E56" s="44">
        <v>950</v>
      </c>
      <c r="F56" t="s">
        <v>31</v>
      </c>
      <c r="G56" s="4">
        <v>1</v>
      </c>
      <c r="H56" t="s">
        <v>32</v>
      </c>
      <c r="I56" s="39">
        <f t="shared" ref="I56:I58" si="8">E56*G56</f>
        <v>950</v>
      </c>
      <c r="J56" s="29"/>
    </row>
    <row r="57" spans="2:10" x14ac:dyDescent="0.3">
      <c r="B57" s="16"/>
      <c r="C57" s="42" t="s">
        <v>39</v>
      </c>
      <c r="D57" s="69" t="s">
        <v>40</v>
      </c>
      <c r="E57" s="44">
        <v>2100</v>
      </c>
      <c r="F57" t="s">
        <v>31</v>
      </c>
      <c r="G57" s="4">
        <v>1</v>
      </c>
      <c r="H57" t="s">
        <v>32</v>
      </c>
      <c r="I57" s="39">
        <f t="shared" si="8"/>
        <v>2100</v>
      </c>
      <c r="J57" s="29"/>
    </row>
    <row r="58" spans="2:10" x14ac:dyDescent="0.3">
      <c r="B58" s="16"/>
      <c r="C58" s="42" t="s">
        <v>41</v>
      </c>
      <c r="D58" s="66" t="s">
        <v>42</v>
      </c>
      <c r="E58" s="44">
        <v>600</v>
      </c>
      <c r="F58" t="s">
        <v>31</v>
      </c>
      <c r="G58" s="4">
        <v>1</v>
      </c>
      <c r="H58" t="s">
        <v>32</v>
      </c>
      <c r="I58" s="39">
        <f t="shared" si="8"/>
        <v>600</v>
      </c>
      <c r="J58" s="29"/>
    </row>
    <row r="59" spans="2:10" x14ac:dyDescent="0.3">
      <c r="B59" s="16"/>
      <c r="C59" s="42" t="s">
        <v>43</v>
      </c>
      <c r="D59" s="67" t="s">
        <v>44</v>
      </c>
      <c r="E59"/>
      <c r="F59"/>
      <c r="G59"/>
      <c r="H59"/>
      <c r="I59" s="39"/>
      <c r="J59" s="29"/>
    </row>
    <row r="60" spans="2:10" x14ac:dyDescent="0.3">
      <c r="B60" s="16"/>
      <c r="C60" s="42" t="s">
        <v>45</v>
      </c>
      <c r="D60" s="66" t="s">
        <v>46</v>
      </c>
      <c r="E60" s="44">
        <v>1600</v>
      </c>
      <c r="F60" t="s">
        <v>31</v>
      </c>
      <c r="G60" s="20">
        <v>1</v>
      </c>
      <c r="H60" t="s">
        <v>32</v>
      </c>
      <c r="I60" s="39">
        <f t="shared" ref="I60:I63" si="9">E60*G60</f>
        <v>1600</v>
      </c>
      <c r="J60" s="29"/>
    </row>
    <row r="61" spans="2:10" x14ac:dyDescent="0.3">
      <c r="B61" s="16"/>
      <c r="C61" s="42" t="s">
        <v>47</v>
      </c>
      <c r="D61" s="66" t="s">
        <v>34</v>
      </c>
      <c r="E61" s="44">
        <v>1600</v>
      </c>
      <c r="F61" t="s">
        <v>31</v>
      </c>
      <c r="G61" s="20">
        <v>1</v>
      </c>
      <c r="H61" t="s">
        <v>32</v>
      </c>
      <c r="I61" s="39">
        <f t="shared" si="9"/>
        <v>1600</v>
      </c>
      <c r="J61" s="29"/>
    </row>
    <row r="62" spans="2:10" x14ac:dyDescent="0.3">
      <c r="B62" s="16"/>
      <c r="C62" s="42" t="s">
        <v>48</v>
      </c>
      <c r="D62" s="66" t="s">
        <v>49</v>
      </c>
      <c r="E62" s="44">
        <v>1600</v>
      </c>
      <c r="F62" t="s">
        <v>31</v>
      </c>
      <c r="G62" s="20">
        <v>1</v>
      </c>
      <c r="H62" t="s">
        <v>32</v>
      </c>
      <c r="I62" s="39">
        <f t="shared" si="9"/>
        <v>1600</v>
      </c>
      <c r="J62" s="29"/>
    </row>
    <row r="63" spans="2:10" x14ac:dyDescent="0.3">
      <c r="B63" s="16"/>
      <c r="C63" s="45" t="s">
        <v>50</v>
      </c>
      <c r="D63" s="68" t="s">
        <v>51</v>
      </c>
      <c r="E63" s="47">
        <v>700</v>
      </c>
      <c r="F63" s="40" t="s">
        <v>31</v>
      </c>
      <c r="G63" s="6">
        <v>1</v>
      </c>
      <c r="H63" s="40" t="s">
        <v>32</v>
      </c>
      <c r="I63" s="41">
        <f t="shared" si="9"/>
        <v>700</v>
      </c>
      <c r="J63" s="29"/>
    </row>
    <row r="64" spans="2:10" x14ac:dyDescent="0.3">
      <c r="B64" s="16"/>
      <c r="C64"/>
      <c r="D64" s="66"/>
      <c r="E64" s="44"/>
      <c r="F64"/>
      <c r="G64" s="26"/>
      <c r="H64" s="35" t="s">
        <v>58</v>
      </c>
      <c r="I64" s="36">
        <f>SUM(I11:I63)</f>
        <v>89110</v>
      </c>
      <c r="J64" s="29"/>
    </row>
    <row r="65" spans="2:10" x14ac:dyDescent="0.3">
      <c r="B65" s="16"/>
      <c r="C65"/>
      <c r="D65" s="66"/>
      <c r="E65" s="44"/>
      <c r="F65"/>
      <c r="G65" s="26"/>
      <c r="H65" s="35"/>
      <c r="I65" s="36"/>
      <c r="J65" s="29"/>
    </row>
    <row r="66" spans="2:10" x14ac:dyDescent="0.3">
      <c r="B66" s="16"/>
      <c r="C66"/>
      <c r="D66" s="65" t="s">
        <v>59</v>
      </c>
      <c r="E66"/>
      <c r="F66"/>
      <c r="G66"/>
      <c r="H66"/>
      <c r="I66"/>
      <c r="J66" s="29"/>
    </row>
    <row r="67" spans="2:10" x14ac:dyDescent="0.3">
      <c r="B67" s="16"/>
      <c r="C67" s="61" t="s">
        <v>60</v>
      </c>
      <c r="D67" s="62" t="s">
        <v>61</v>
      </c>
      <c r="E67" s="63">
        <v>1</v>
      </c>
      <c r="F67" s="14" t="s">
        <v>62</v>
      </c>
      <c r="G67" s="5">
        <v>1</v>
      </c>
      <c r="H67" s="14" t="s">
        <v>63</v>
      </c>
      <c r="I67" s="60">
        <f>E67*G67</f>
        <v>1</v>
      </c>
      <c r="J67" s="29"/>
    </row>
    <row r="68" spans="2:10" x14ac:dyDescent="0.3">
      <c r="B68" s="16"/>
      <c r="C68" s="42" t="s">
        <v>64</v>
      </c>
      <c r="D68" s="43" t="s">
        <v>65</v>
      </c>
      <c r="E68" s="64">
        <v>1</v>
      </c>
      <c r="F68" t="s">
        <v>62</v>
      </c>
      <c r="G68" s="4">
        <v>1</v>
      </c>
      <c r="H68" t="s">
        <v>63</v>
      </c>
      <c r="I68" s="39">
        <f t="shared" ref="I68:I70" si="10">E68*G68</f>
        <v>1</v>
      </c>
      <c r="J68" s="29"/>
    </row>
    <row r="69" spans="2:10" x14ac:dyDescent="0.3">
      <c r="B69" s="16"/>
      <c r="C69" s="42" t="s">
        <v>66</v>
      </c>
      <c r="D69" s="43" t="s">
        <v>67</v>
      </c>
      <c r="E69" s="64">
        <v>1</v>
      </c>
      <c r="F69" t="s">
        <v>62</v>
      </c>
      <c r="G69" s="4">
        <v>1</v>
      </c>
      <c r="H69" t="s">
        <v>63</v>
      </c>
      <c r="I69" s="39">
        <f t="shared" si="10"/>
        <v>1</v>
      </c>
      <c r="J69" s="29"/>
    </row>
    <row r="70" spans="2:10" x14ac:dyDescent="0.3">
      <c r="B70" s="16"/>
      <c r="C70" s="45" t="s">
        <v>68</v>
      </c>
      <c r="D70" s="46" t="s">
        <v>69</v>
      </c>
      <c r="E70" s="52">
        <v>1</v>
      </c>
      <c r="F70" s="40" t="s">
        <v>62</v>
      </c>
      <c r="G70" s="6">
        <v>1</v>
      </c>
      <c r="H70" s="40" t="s">
        <v>63</v>
      </c>
      <c r="I70" s="41">
        <f t="shared" si="10"/>
        <v>1</v>
      </c>
      <c r="J70" s="29"/>
    </row>
    <row r="71" spans="2:10" x14ac:dyDescent="0.3">
      <c r="B71" s="16"/>
      <c r="C71"/>
      <c r="D71"/>
      <c r="E71"/>
      <c r="F71"/>
      <c r="G71"/>
      <c r="H71" s="35" t="s">
        <v>70</v>
      </c>
      <c r="I71" s="36">
        <f>SUM(I67:I70)</f>
        <v>4</v>
      </c>
      <c r="J71" s="29"/>
    </row>
    <row r="72" spans="2:10" x14ac:dyDescent="0.3">
      <c r="B72" s="16"/>
      <c r="C72"/>
      <c r="D72"/>
      <c r="E72"/>
      <c r="F72"/>
      <c r="G72"/>
      <c r="H72" s="35"/>
      <c r="I72" s="36"/>
      <c r="J72" s="29"/>
    </row>
    <row r="73" spans="2:10" x14ac:dyDescent="0.3">
      <c r="B73" s="16"/>
      <c r="C73"/>
      <c r="D73" s="65" t="s">
        <v>71</v>
      </c>
      <c r="E73"/>
      <c r="F73"/>
      <c r="G73"/>
      <c r="H73"/>
      <c r="I73"/>
      <c r="J73" s="29"/>
    </row>
    <row r="74" spans="2:10" x14ac:dyDescent="0.3">
      <c r="B74" s="16"/>
      <c r="C74" s="61" t="s">
        <v>72</v>
      </c>
      <c r="D74" s="62" t="s">
        <v>73</v>
      </c>
      <c r="E74" s="63">
        <v>1</v>
      </c>
      <c r="F74" s="14" t="s">
        <v>62</v>
      </c>
      <c r="G74" s="5">
        <v>1</v>
      </c>
      <c r="H74" s="14" t="s">
        <v>63</v>
      </c>
      <c r="I74" s="60">
        <f>E74*G74</f>
        <v>1</v>
      </c>
      <c r="J74" s="29"/>
    </row>
    <row r="75" spans="2:10" x14ac:dyDescent="0.3">
      <c r="B75" s="16"/>
      <c r="C75" s="42" t="s">
        <v>74</v>
      </c>
      <c r="D75" s="43" t="s">
        <v>75</v>
      </c>
      <c r="E75" s="64">
        <v>1</v>
      </c>
      <c r="F75" t="s">
        <v>62</v>
      </c>
      <c r="G75" s="4">
        <v>1</v>
      </c>
      <c r="H75" t="s">
        <v>63</v>
      </c>
      <c r="I75" s="39">
        <f>E75*G75</f>
        <v>1</v>
      </c>
      <c r="J75" s="29"/>
    </row>
    <row r="76" spans="2:10" x14ac:dyDescent="0.3">
      <c r="B76" s="16"/>
      <c r="C76" s="42" t="s">
        <v>76</v>
      </c>
      <c r="D76" s="43" t="s">
        <v>77</v>
      </c>
      <c r="E76" s="64">
        <v>1</v>
      </c>
      <c r="F76" t="s">
        <v>62</v>
      </c>
      <c r="G76" s="4">
        <v>1</v>
      </c>
      <c r="H76" t="s">
        <v>63</v>
      </c>
      <c r="I76" s="39">
        <f t="shared" ref="I76:I80" si="11">E76*G76</f>
        <v>1</v>
      </c>
      <c r="J76" s="29"/>
    </row>
    <row r="77" spans="2:10" x14ac:dyDescent="0.3">
      <c r="B77" s="16"/>
      <c r="C77" s="42" t="s">
        <v>78</v>
      </c>
      <c r="D77" s="43" t="s">
        <v>79</v>
      </c>
      <c r="E77" s="64">
        <v>1</v>
      </c>
      <c r="F77" t="s">
        <v>62</v>
      </c>
      <c r="G77" s="4">
        <v>1</v>
      </c>
      <c r="H77" t="s">
        <v>63</v>
      </c>
      <c r="I77" s="39">
        <f t="shared" si="11"/>
        <v>1</v>
      </c>
      <c r="J77" s="29"/>
    </row>
    <row r="78" spans="2:10" x14ac:dyDescent="0.3">
      <c r="B78" s="16"/>
      <c r="C78" s="42" t="s">
        <v>80</v>
      </c>
      <c r="D78" s="43" t="s">
        <v>81</v>
      </c>
      <c r="E78" s="7">
        <v>0.01</v>
      </c>
      <c r="F78" t="s">
        <v>82</v>
      </c>
      <c r="G78" s="59">
        <f>SUM(I71:I77)+I64</f>
        <v>89118</v>
      </c>
      <c r="H78"/>
      <c r="I78" s="39">
        <f>E78*G78</f>
        <v>891.18000000000006</v>
      </c>
      <c r="J78" s="29"/>
    </row>
    <row r="79" spans="2:10" x14ac:dyDescent="0.3">
      <c r="B79" s="16"/>
      <c r="C79" s="42" t="s">
        <v>83</v>
      </c>
      <c r="D79" s="43" t="s">
        <v>84</v>
      </c>
      <c r="E79" s="7">
        <v>0.01</v>
      </c>
      <c r="F79" t="s">
        <v>82</v>
      </c>
      <c r="G79" s="59">
        <f>SUM(I71:I78)+I64</f>
        <v>90009.18</v>
      </c>
      <c r="H79"/>
      <c r="I79" s="39">
        <f t="shared" si="11"/>
        <v>900.09179999999992</v>
      </c>
      <c r="J79" s="29"/>
    </row>
    <row r="80" spans="2:10" x14ac:dyDescent="0.3">
      <c r="B80" s="16"/>
      <c r="C80" s="45" t="s">
        <v>85</v>
      </c>
      <c r="D80" s="46" t="s">
        <v>86</v>
      </c>
      <c r="E80" s="8">
        <v>0.01</v>
      </c>
      <c r="F80" s="40" t="s">
        <v>82</v>
      </c>
      <c r="G80" s="53">
        <f>SUM(I71:I78)+I64</f>
        <v>90009.18</v>
      </c>
      <c r="H80" s="40"/>
      <c r="I80" s="41">
        <f t="shared" si="11"/>
        <v>900.09179999999992</v>
      </c>
      <c r="J80" s="29"/>
    </row>
    <row r="81" spans="1:10" x14ac:dyDescent="0.3">
      <c r="B81" s="16"/>
      <c r="C81"/>
      <c r="D81"/>
      <c r="E81"/>
      <c r="F81"/>
      <c r="G81"/>
      <c r="H81" s="35" t="s">
        <v>87</v>
      </c>
      <c r="I81" s="36">
        <f>SUM(I74:I80)</f>
        <v>2695.3635999999997</v>
      </c>
      <c r="J81" s="29"/>
    </row>
    <row r="82" spans="1:10" x14ac:dyDescent="0.3">
      <c r="B82" s="16"/>
      <c r="C82"/>
      <c r="D82"/>
      <c r="E82"/>
      <c r="F82"/>
      <c r="G82"/>
      <c r="H82" s="35"/>
      <c r="I82" s="36"/>
      <c r="J82" s="29"/>
    </row>
    <row r="83" spans="1:10" x14ac:dyDescent="0.3">
      <c r="A83" s="9"/>
      <c r="B83" s="48"/>
      <c r="C83" s="48"/>
      <c r="D83" s="58" t="s">
        <v>88</v>
      </c>
      <c r="E83" s="48"/>
      <c r="F83" s="48"/>
      <c r="G83" s="48"/>
      <c r="H83" s="48"/>
      <c r="I83" s="48"/>
      <c r="J83" s="51"/>
    </row>
    <row r="84" spans="1:10" x14ac:dyDescent="0.3">
      <c r="A84" s="9"/>
      <c r="B84" s="48"/>
      <c r="C84" s="56" t="s">
        <v>89</v>
      </c>
      <c r="D84" s="57" t="s">
        <v>90</v>
      </c>
      <c r="E84" s="54">
        <v>0.25</v>
      </c>
      <c r="F84" s="54" t="s">
        <v>62</v>
      </c>
      <c r="G84" s="11">
        <v>1</v>
      </c>
      <c r="H84" s="54" t="s">
        <v>63</v>
      </c>
      <c r="I84" s="55">
        <f>E84*G84</f>
        <v>0.25</v>
      </c>
      <c r="J84" s="51"/>
    </row>
    <row r="85" spans="1:10" x14ac:dyDescent="0.3">
      <c r="A85" s="9"/>
      <c r="B85" s="48"/>
      <c r="C85" s="56" t="s">
        <v>91</v>
      </c>
      <c r="D85" s="57" t="s">
        <v>92</v>
      </c>
      <c r="E85" s="54">
        <v>0.25</v>
      </c>
      <c r="F85" s="54" t="s">
        <v>62</v>
      </c>
      <c r="G85" s="11">
        <v>1</v>
      </c>
      <c r="H85" s="54" t="s">
        <v>63</v>
      </c>
      <c r="I85" s="55">
        <f>E85*G85</f>
        <v>0.25</v>
      </c>
      <c r="J85" s="51"/>
    </row>
    <row r="86" spans="1:10" x14ac:dyDescent="0.3">
      <c r="A86" s="9"/>
      <c r="B86" s="48"/>
      <c r="C86" s="56" t="s">
        <v>93</v>
      </c>
      <c r="D86" s="57" t="s">
        <v>94</v>
      </c>
      <c r="E86" s="54">
        <v>0.25</v>
      </c>
      <c r="F86" s="54" t="s">
        <v>62</v>
      </c>
      <c r="G86" s="11">
        <v>1</v>
      </c>
      <c r="H86" s="54" t="s">
        <v>63</v>
      </c>
      <c r="I86" s="55">
        <f>E86*G86</f>
        <v>0.25</v>
      </c>
      <c r="J86" s="51"/>
    </row>
    <row r="87" spans="1:10" x14ac:dyDescent="0.3">
      <c r="A87" s="9"/>
      <c r="B87" s="48"/>
      <c r="C87" s="56" t="s">
        <v>95</v>
      </c>
      <c r="D87" s="57" t="s">
        <v>96</v>
      </c>
      <c r="E87" s="54">
        <v>0.25</v>
      </c>
      <c r="F87" s="54" t="s">
        <v>62</v>
      </c>
      <c r="G87" s="11">
        <v>1</v>
      </c>
      <c r="H87" s="54" t="s">
        <v>63</v>
      </c>
      <c r="I87" s="55">
        <f>E87*G87</f>
        <v>0.25</v>
      </c>
      <c r="J87" s="51"/>
    </row>
    <row r="88" spans="1:10" x14ac:dyDescent="0.3">
      <c r="A88" s="9"/>
      <c r="B88" s="48"/>
      <c r="C88" s="48"/>
      <c r="D88" s="48"/>
      <c r="E88" s="48"/>
      <c r="F88" s="48"/>
      <c r="G88" s="48"/>
      <c r="H88" s="49" t="s">
        <v>97</v>
      </c>
      <c r="I88" s="50">
        <f>SUM(I84:I87)</f>
        <v>1</v>
      </c>
      <c r="J88" s="51"/>
    </row>
    <row r="89" spans="1:10" x14ac:dyDescent="0.3">
      <c r="A89" s="9"/>
      <c r="B89" s="48"/>
      <c r="C89" s="48"/>
      <c r="D89" s="48"/>
      <c r="E89" s="48"/>
      <c r="F89" s="48"/>
      <c r="G89" s="48"/>
      <c r="H89" s="49"/>
      <c r="I89" s="50"/>
      <c r="J89" s="51"/>
    </row>
    <row r="90" spans="1:10" x14ac:dyDescent="0.3">
      <c r="B90" s="16"/>
      <c r="C90" s="40"/>
      <c r="D90" s="83" t="s">
        <v>98</v>
      </c>
      <c r="E90" s="52"/>
      <c r="F90" s="40"/>
      <c r="G90" s="40"/>
      <c r="H90" s="40"/>
      <c r="I90" s="53"/>
      <c r="J90" s="29"/>
    </row>
    <row r="91" spans="1:10" x14ac:dyDescent="0.3">
      <c r="B91" s="16"/>
      <c r="C91" s="42" t="s">
        <v>99</v>
      </c>
      <c r="D91" s="43" t="s">
        <v>100</v>
      </c>
      <c r="E91" s="44">
        <v>5100</v>
      </c>
      <c r="F91" t="s">
        <v>31</v>
      </c>
      <c r="G91" s="4">
        <v>1</v>
      </c>
      <c r="H91" t="s">
        <v>32</v>
      </c>
      <c r="I91" s="39">
        <f>E91*G91</f>
        <v>5100</v>
      </c>
      <c r="J91" s="29"/>
    </row>
    <row r="92" spans="1:10" x14ac:dyDescent="0.3">
      <c r="B92" s="16"/>
      <c r="C92" s="45" t="s">
        <v>101</v>
      </c>
      <c r="D92" s="46" t="s">
        <v>102</v>
      </c>
      <c r="E92" s="47">
        <v>100</v>
      </c>
      <c r="F92" s="40" t="s">
        <v>31</v>
      </c>
      <c r="G92" s="6">
        <v>1</v>
      </c>
      <c r="H92" s="40" t="s">
        <v>32</v>
      </c>
      <c r="I92" s="41">
        <f>E92*G92</f>
        <v>100</v>
      </c>
      <c r="J92" s="29"/>
    </row>
    <row r="93" spans="1:10" x14ac:dyDescent="0.3">
      <c r="B93" s="16"/>
      <c r="C93"/>
      <c r="D93"/>
      <c r="E93"/>
      <c r="F93"/>
      <c r="G93"/>
      <c r="H93" s="35" t="s">
        <v>103</v>
      </c>
      <c r="I93" s="36">
        <f>SUM(I91:I92)</f>
        <v>5200</v>
      </c>
      <c r="J93" s="29"/>
    </row>
    <row r="94" spans="1:10" x14ac:dyDescent="0.3">
      <c r="B94" s="16"/>
      <c r="C94"/>
      <c r="D94"/>
      <c r="E94"/>
      <c r="F94"/>
      <c r="G94"/>
      <c r="H94" s="35"/>
      <c r="I94" s="36"/>
      <c r="J94" s="29"/>
    </row>
    <row r="95" spans="1:10" x14ac:dyDescent="0.3">
      <c r="B95" s="16"/>
      <c r="C95"/>
      <c r="D95"/>
      <c r="E95"/>
      <c r="F95"/>
      <c r="G95"/>
      <c r="H95" s="37" t="s">
        <v>159</v>
      </c>
      <c r="I95" s="38">
        <f>I64+I81+I71+I88-I93</f>
        <v>86610.363599999997</v>
      </c>
      <c r="J95" s="29"/>
    </row>
    <row r="96" spans="1:10" ht="13.5" thickBot="1" x14ac:dyDescent="0.35">
      <c r="B96" s="33"/>
      <c r="C96" s="13"/>
      <c r="D96" s="13"/>
      <c r="E96" s="13"/>
      <c r="F96" s="13"/>
      <c r="G96" s="13"/>
      <c r="H96" s="13"/>
      <c r="I96" s="13"/>
      <c r="J96" s="34"/>
    </row>
  </sheetData>
  <sheetProtection algorithmName="SHA-512" hashValue="XMYmEEPxxfLFrJ3u+3BeqUUxTYMS9egLXZMZ7Ss8ZvBlbMdYRWIy9GPRvsBLqkMS3qdpfFeUQDTTUuf0j5tbzg==" saltValue="1dMCilrLt0DVOB5ai6Pppg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DB58B-18DC-4F3F-BE39-5C9272FB8500}">
  <dimension ref="A1:G8"/>
  <sheetViews>
    <sheetView zoomScaleNormal="100" workbookViewId="0">
      <selection activeCell="E17" sqref="E17"/>
    </sheetView>
  </sheetViews>
  <sheetFormatPr defaultColWidth="8.8984375" defaultRowHeight="13" x14ac:dyDescent="0.3"/>
  <cols>
    <col min="1" max="1" width="8.8984375" style="1"/>
    <col min="2" max="2" width="34" style="1" customWidth="1"/>
    <col min="3" max="3" width="44.296875" style="1" bestFit="1" customWidth="1"/>
    <col min="4" max="4" width="14" style="1" bestFit="1" customWidth="1"/>
    <col min="5" max="5" width="25.3984375" style="1" customWidth="1"/>
    <col min="6" max="6" width="21.3984375" style="1" customWidth="1"/>
    <col min="7" max="7" width="4.69921875" style="1" customWidth="1"/>
    <col min="8" max="16384" width="8.8984375" style="1"/>
  </cols>
  <sheetData>
    <row r="1" spans="1:7" ht="13.5" thickBot="1" x14ac:dyDescent="0.35"/>
    <row r="2" spans="1:7" x14ac:dyDescent="0.3">
      <c r="B2" s="15"/>
      <c r="C2" s="12"/>
      <c r="D2" s="12"/>
      <c r="E2" s="12"/>
      <c r="F2" s="12"/>
      <c r="G2" s="27"/>
    </row>
    <row r="3" spans="1:7" x14ac:dyDescent="0.3">
      <c r="B3" s="16"/>
      <c r="C3" s="86"/>
      <c r="D3" s="87" t="s">
        <v>22</v>
      </c>
      <c r="E3" s="86" t="s">
        <v>24</v>
      </c>
      <c r="F3" s="86" t="s">
        <v>1</v>
      </c>
      <c r="G3" s="29"/>
    </row>
    <row r="4" spans="1:7" x14ac:dyDescent="0.3">
      <c r="B4" s="16"/>
      <c r="C4" s="86" t="s">
        <v>160</v>
      </c>
      <c r="D4" s="86"/>
      <c r="E4" s="22">
        <v>1</v>
      </c>
      <c r="F4" s="17">
        <f>E4</f>
        <v>1</v>
      </c>
      <c r="G4" s="29"/>
    </row>
    <row r="5" spans="1:7" x14ac:dyDescent="0.3">
      <c r="B5" s="16"/>
      <c r="C5" s="86" t="s">
        <v>161</v>
      </c>
      <c r="D5" s="86">
        <v>24</v>
      </c>
      <c r="E5" s="22">
        <v>1</v>
      </c>
      <c r="F5" s="17">
        <f>D5*E5</f>
        <v>24</v>
      </c>
      <c r="G5" s="29"/>
    </row>
    <row r="6" spans="1:7" x14ac:dyDescent="0.3">
      <c r="B6" s="16"/>
      <c r="C6"/>
      <c r="D6"/>
      <c r="E6"/>
      <c r="F6"/>
      <c r="G6" s="29"/>
    </row>
    <row r="7" spans="1:7" x14ac:dyDescent="0.3">
      <c r="B7" s="16"/>
      <c r="C7"/>
      <c r="D7"/>
      <c r="E7" s="86" t="s">
        <v>162</v>
      </c>
      <c r="F7" s="17">
        <f>F4+F5</f>
        <v>25</v>
      </c>
      <c r="G7" s="29"/>
    </row>
    <row r="8" spans="1:7" ht="13.5" thickBot="1" x14ac:dyDescent="0.35">
      <c r="A8" s="3"/>
      <c r="B8" s="13"/>
      <c r="C8" s="13"/>
      <c r="D8" s="13"/>
      <c r="E8" s="13"/>
      <c r="F8" s="13"/>
      <c r="G8" s="34"/>
    </row>
  </sheetData>
  <sheetProtection algorithmName="SHA-512" hashValue="eQxzcO/KcDczcsUlGcdryxKHHxL5vY+C0viF9srNB7hYqbI3BItcqjuYSQ5V6WJS463RRx2UsI2AHhN0XWFasw==" saltValue="Ps+1gMKt3p+DvkPlu/AWzQ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_x0020_status1 xmlns="8a1e0323-6ae6-4dce-ace9-e7fbc92cfb2c">Concept</Document_x0020_status1>
    <lcf76f155ced4ddcb4097134ff3c332f xmlns="d9b612a9-1a51-438b-a29e-8e2ee1fd9ca1">
      <Terms xmlns="http://schemas.microsoft.com/office/infopath/2007/PartnerControls"/>
    </lcf76f155ced4ddcb4097134ff3c332f>
    <Ontwerpfase xmlns="8a1e0323-6ae6-4dce-ace9-e7fbc92cfb2c">VO</Ontwerpfase>
    <Werkset xmlns="8a1e0323-6ae6-4dce-ace9-e7fbc92cfb2c" xsi:nil="true"/>
    <Company xmlns="http://schemas.microsoft.com/sharepoint/v3" xsi:nil="true"/>
    <TaxCatchAll xmlns="8a1e0323-6ae6-4dce-ace9-e7fbc92cfb2c" xsi:nil="true"/>
    <Document_type xmlns="8a1e0323-6ae6-4dce-ace9-e7fbc92cfb2c">Memo</Document_type>
    <Goedgekeurd_x0020_door xmlns="8a1e0323-6ae6-4dce-ace9-e7fbc92cfb2c">
      <UserInfo>
        <DisplayName/>
        <AccountId xsi:nil="true"/>
        <AccountType/>
      </UserInfo>
    </Goedgekeurd_x0020_door>
    <Discipline xmlns="8a1e0323-6ae6-4dce-ace9-e7fbc92cfb2c">000 Algemeen</Discipline>
    <Datum xmlns="8a1e0323-6ae6-4dce-ace9-e7fbc92cfb2c">2025-02-28T11:49:16+00:00</Datum>
    <Gecontroleerd_door xmlns="8a1e0323-6ae6-4dce-ace9-e7fbc92cfb2c" xsi:nil="true"/>
    <classificatie_x0020_label xmlns="8a1e0323-6ae6-4dce-ace9-e7fbc92cfb2c">AS2 - Intern</classificatie_x0020_label>
    <_dlc_DocId xmlns="8a1e0323-6ae6-4dce-ace9-e7fbc92cfb2c">KRWOGROW-2031733803-79735</_dlc_DocId>
    <_dlc_DocIdUrl xmlns="8a1e0323-6ae6-4dce-ace9-e7fbc92cfb2c">
      <Url>https://arcadiso365.sharepoint.com/teams/KRWOost-GROW/_layouts/15/DocIdRedir.aspx?ID=KRWOGROW-2031733803-79735</Url>
      <Description>KRWOGROW-2031733803-79735</Description>
    </_dlc_DocIdUrl>
    <_ApprovalAssignedTo xmlns="d9b612a9-1a51-438b-a29e-8e2ee1fd9ca1">
      <UserInfo>
        <DisplayName/>
        <AccountId xsi:nil="true"/>
        <AccountType/>
      </UserInfo>
    </_ApprovalAssignedTo>
    <_ApprovalSentBy xmlns="d9b612a9-1a51-438b-a29e-8e2ee1fd9ca1">
      <UserInfo>
        <DisplayName/>
        <AccountId xsi:nil="true"/>
        <AccountType/>
      </UserInfo>
    </_ApprovalSentBy>
    <_ApprovalStatus xmlns="d9b612a9-1a51-438b-a29e-8e2ee1fd9ca1">0</_ApprovalStatus>
    <_ApprovalRespondedBy xmlns="d9b612a9-1a51-438b-a29e-8e2ee1fd9ca1">
      <UserInfo>
        <DisplayName/>
        <AccountId xsi:nil="true"/>
        <AccountType/>
      </UserInfo>
    </_ApprovalRespondedBy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KRW_GROW_RAPPORT_LEEG" ma:contentTypeID="0x010100732975B3174ED3479357A15128F3E8A900FAB4CB86CC792F4DA582F32705D46DEA" ma:contentTypeVersion="14" ma:contentTypeDescription="Leeg rapport" ma:contentTypeScope="" ma:versionID="1358a7bfc590848fd697744e82c2c146">
  <xsd:schema xmlns:xsd="http://www.w3.org/2001/XMLSchema" xmlns:xs="http://www.w3.org/2001/XMLSchema" xmlns:p="http://schemas.microsoft.com/office/2006/metadata/properties" xmlns:ns1="http://schemas.microsoft.com/sharepoint/v3" xmlns:ns3="8a1e0323-6ae6-4dce-ace9-e7fbc92cfb2c" xmlns:ns4="d9b612a9-1a51-438b-a29e-8e2ee1fd9ca1" targetNamespace="http://schemas.microsoft.com/office/2006/metadata/properties" ma:root="true" ma:fieldsID="7bc006825800cea940c5be499a662e4e" ns1:_="" ns3:_="" ns4:_="">
    <xsd:import namespace="http://schemas.microsoft.com/sharepoint/v3"/>
    <xsd:import namespace="8a1e0323-6ae6-4dce-ace9-e7fbc92cfb2c"/>
    <xsd:import namespace="d9b612a9-1a51-438b-a29e-8e2ee1fd9ca1"/>
    <xsd:element name="properties">
      <xsd:complexType>
        <xsd:sequence>
          <xsd:element name="documentManagement">
            <xsd:complexType>
              <xsd:all>
                <xsd:element ref="ns3:Datum" minOccurs="0"/>
                <xsd:element ref="ns3:Document_x0020_status1"/>
                <xsd:element ref="ns3:Document_type"/>
                <xsd:element ref="ns3:Goedgekeurd_x0020_door" minOccurs="0"/>
                <xsd:element ref="ns3:Ontwerpfase" minOccurs="0"/>
                <xsd:element ref="ns3:Discipline"/>
                <xsd:element ref="ns3:Werkset" minOccurs="0"/>
                <xsd:element ref="ns3:Gecontroleerd_door" minOccurs="0"/>
                <xsd:element ref="ns1:Company" minOccurs="0"/>
                <xsd:element ref="ns3:classificatie_x0020_label"/>
                <xsd:element ref="ns3:_dlc_DocId" minOccurs="0"/>
                <xsd:element ref="ns3:_dlc_DocIdUrl" minOccurs="0"/>
                <xsd:element ref="ns3:_dlc_DocIdPersistId" minOccurs="0"/>
                <xsd:element ref="ns4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4:MediaServiceObjectDetectorVersions" minOccurs="0"/>
                <xsd:element ref="ns4:MediaServiceSearchProperties" minOccurs="0"/>
                <xsd:element ref="ns4:_ApprovalAssignedTo" minOccurs="0"/>
                <xsd:element ref="ns4:_ApprovalRespondedBy" minOccurs="0"/>
                <xsd:element ref="ns4:_ApprovalSentBy" minOccurs="0"/>
                <xsd:element ref="ns4:_Approval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Company" ma:index="11" nillable="true" ma:displayName="Company" ma:internalName="Company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1e0323-6ae6-4dce-ace9-e7fbc92cfb2c" elementFormDefault="qualified">
    <xsd:import namespace="http://schemas.microsoft.com/office/2006/documentManagement/types"/>
    <xsd:import namespace="http://schemas.microsoft.com/office/infopath/2007/PartnerControls"/>
    <xsd:element name="Datum" ma:index="3" nillable="true" ma:displayName="Datum" ma:default="[today]" ma:format="DateOnly" ma:internalName="Datum">
      <xsd:simpleType>
        <xsd:restriction base="dms:DateTime"/>
      </xsd:simpleType>
    </xsd:element>
    <xsd:element name="Document_x0020_status1" ma:index="4" ma:displayName="Document_status" ma:default="Concept" ma:format="Dropdown" ma:internalName="Document_x0020_status1">
      <xsd:simpleType>
        <xsd:restriction base="dms:Choice">
          <xsd:enumeration value="Niet gestart"/>
          <xsd:enumeration value="Concept"/>
          <xsd:enumeration value="Herzien"/>
          <xsd:enumeration value="Gepland"/>
          <xsd:enumeration value="Definitief"/>
          <xsd:enumeration value="Vervallen"/>
        </xsd:restriction>
      </xsd:simpleType>
    </xsd:element>
    <xsd:element name="Document_type" ma:index="5" ma:displayName="Document_type" ma:default="Memo" ma:format="Dropdown" ma:internalName="Document_type">
      <xsd:simpleType>
        <xsd:restriction base="dms:Choice">
          <xsd:enumeration value="Memo"/>
          <xsd:enumeration value="Rapport"/>
          <xsd:enumeration value="Agenda"/>
          <xsd:enumeration value="Verslag"/>
          <xsd:enumeration value="Contract"/>
          <xsd:enumeration value="Brief / E-mail"/>
          <xsd:enumeration value="Presentatie"/>
          <xsd:enumeration value="Berekening"/>
          <xsd:enumeration value="Tekening / Kaart"/>
          <xsd:enumeration value="Planning"/>
          <xsd:enumeration value="Formulier"/>
          <xsd:enumeration value="GIS"/>
          <xsd:enumeration value="3DModel"/>
          <xsd:enumeration value="Afbeelding / Foto"/>
          <xsd:enumeration value="Bijlage"/>
          <xsd:enumeration value="Inkoop / Opdracht"/>
          <xsd:enumeration value="Offerte"/>
          <xsd:enumeration value="Raming"/>
          <xsd:enumeration value="Factuur"/>
          <xsd:enumeration value="Lijst / Tabel"/>
          <xsd:enumeration value="Schema / Diagram"/>
          <xsd:enumeration value="Factsheet"/>
          <xsd:enumeration value="Verifcatie"/>
          <xsd:enumeration value="Sjabloon / Template"/>
          <xsd:enumeration value="ZIP bestand"/>
          <xsd:enumeration value="URL / Link"/>
          <xsd:enumeration value="Ingekomen data"/>
          <xsd:enumeration value="Video"/>
        </xsd:restriction>
      </xsd:simpleType>
    </xsd:element>
    <xsd:element name="Goedgekeurd_x0020_door" ma:index="6" nillable="true" ma:displayName="Manager" ma:list="UserInfo" ma:SharePointGroup="0" ma:internalName="Goedgekeurd_x0020_doo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Ontwerpfase" ma:index="7" nillable="true" ma:displayName="Ontwerpfase" ma:default="VO" ma:format="Dropdown" ma:internalName="Ontwerpfase">
      <xsd:simpleType>
        <xsd:restriction base="dms:Choice">
          <xsd:enumeration value="SO"/>
          <xsd:enumeration value="VO"/>
          <xsd:enumeration value="DO"/>
          <xsd:enumeration value="UO"/>
          <xsd:enumeration value="EI"/>
          <xsd:enumeration value="Pre ontwerp"/>
          <xsd:enumeration value="Realisatie en contract"/>
        </xsd:restriction>
      </xsd:simpleType>
    </xsd:element>
    <xsd:element name="Discipline" ma:index="8" ma:displayName="Discipline" ma:default="000 Algemeen" ma:format="RadioButtons" ma:internalName="Discipline">
      <xsd:simpleType>
        <xsd:restriction base="dms:Choice">
          <xsd:enumeration value="000 Algemeen"/>
          <xsd:enumeration value="001 Projectmanagement"/>
          <xsd:enumeration value="002 Omgevingsmanagement"/>
          <xsd:enumeration value="003 Projectbeheersing"/>
          <xsd:enumeration value="004 Technisch management"/>
          <xsd:enumeration value="005 Contractmanagement"/>
          <xsd:enumeration value="006 Financiën"/>
          <xsd:enumeration value="007 Capaciteitsmanagment"/>
          <xsd:enumeration value="008 Kosten management"/>
          <xsd:enumeration value="009 Vergunningen management"/>
          <xsd:enumeration value="010 Ecologie management"/>
          <xsd:enumeration value="011 Veldwerk management"/>
          <xsd:enumeration value="012 CE"/>
          <xsd:enumeration value="012 CS-OOO"/>
          <xsd:enumeration value="012 CS-VROO"/>
          <xsd:enumeration value="012 NGE"/>
          <xsd:enumeration value="012 OO"/>
          <xsd:enumeration value="012 WSCS-OCE"/>
        </xsd:restriction>
      </xsd:simpleType>
    </xsd:element>
    <xsd:element name="Werkset" ma:index="9" nillable="true" ma:displayName="Werkset" ma:format="Dropdown" ma:internalName="Werkset">
      <xsd:simpleType>
        <xsd:restriction base="dms:Choice">
          <xsd:enumeration value="001 Kwartiermakersfase"/>
          <xsd:enumeration value="002 Pannerdensche KOP"/>
          <xsd:enumeration value="003 Inzet IPM-kernteam 2020"/>
          <xsd:enumeration value="004 EOI Riviertakken"/>
          <xsd:enumeration value="005 Werkwijzen en kaders"/>
          <xsd:enumeration value="006 Omgevingsmanagement 2020"/>
          <xsd:enumeration value="007 Inkoopplan"/>
          <xsd:enumeration value="008 Inhuur omgevingsmanager IJssel 2020"/>
          <xsd:enumeration value="009 Pilotproject"/>
          <xsd:enumeration value="010 Projectbeheersing 2020"/>
          <xsd:enumeration value="011 Haalbaarheid deelprojecten"/>
          <xsd:enumeration value="012 Standaardisatie contractmanagement"/>
          <xsd:enumeration value="013 Studie Renkums Beekdal"/>
          <xsd:enumeration value="014 Studie Tichelbeekse Waard"/>
          <xsd:enumeration value="015 Opstellen Algemene Visies"/>
          <xsd:enumeration value="016 Specificeren LESA en EI (zijnde niet pilot)"/>
          <xsd:enumeration value="017 Control Room"/>
          <xsd:enumeration value="018 IPM-team 2021"/>
          <xsd:enumeration value="019 Projectbeheersing Q1-Q2 2021"/>
          <xsd:enumeration value="020 Schetsontwerp batch 2 maatregelen"/>
          <xsd:enumeration value="021 Scopemanagement"/>
          <xsd:enumeration value="022 Projectbeheersing Q2-Q4 2021"/>
          <xsd:enumeration value="023 Ondersteuning IPM-team GROW"/>
          <xsd:enumeration value="024 Inzet IPM-team Q3-Q4"/>
          <xsd:enumeration value="025 Bureaustudies"/>
          <xsd:enumeration value="026 Ontwerpwerkzaamheden (SO + VO)"/>
          <xsd:enumeration value="027 Themasessies SBB"/>
          <xsd:enumeration value="028 Control Room - fase 2"/>
          <xsd:enumeration value="029 Projectbeheersing Q1-Q2 2022"/>
          <xsd:enumeration value="030 Tactisch Inkoopplan"/>
          <xsd:enumeration value="Werkset 031 Pilot VO-fase"/>
          <xsd:enumeration value="Werkset 032 Inzet IPM-team 2022"/>
          <xsd:enumeration value="Werkset 033 Ondersteuning IPM-team 2022"/>
          <xsd:enumeration value="Werkset 034 5 sporen SBB-RWS"/>
          <xsd:enumeration value="Werkset 035 Ondersteuning scopemanagement 2022"/>
          <xsd:enumeration value="Werkset 036 Ecologisch veldonderzoek VO-fase"/>
          <xsd:enumeration value="Werkset 037 Geohydrologische monitoring"/>
          <xsd:enumeration value="Werkset 038 Modellen ROK &amp; NOKs"/>
          <xsd:enumeration value="Werkset 039 Projectbeheersing Q3-Q4 2022"/>
          <xsd:enumeration value="Werkset 040 Modellering Geohydrologie"/>
          <xsd:enumeration value="Werkset 041 Projectbeheersing 2023"/>
          <xsd:enumeration value="Werkset 042 - Inzet sleutelfunctionarissen 2023"/>
          <xsd:enumeration value="Werkset 043 - Ondersteuning IPM-team GROW 2023"/>
          <xsd:enumeration value="Werkset 044 - Koepelkosten planstudie 2023"/>
          <xsd:enumeration value="Werkset 045 - Milieu hygiënisch onderzoek IJssel"/>
          <xsd:enumeration value="Werkset 046 - Milieu hygiënisch onderzoek NRL + Waal"/>
          <xsd:enumeration value="Werkset 047 - Overige conditionerende onderzoeken"/>
          <xsd:enumeration value="Werkset 048 - VO IJssel Noord 1"/>
          <xsd:enumeration value="Werkset 049 - VO IJssel Noord 2"/>
          <xsd:enumeration value="Werkset 050 - VO IJssel Midden"/>
          <xsd:enumeration value="Werkset 051 - VO IJssel Zuid"/>
          <xsd:enumeration value="Werkset 052 - VO NRL Oost"/>
          <xsd:enumeration value="Werkset 053 - VO NRL West"/>
          <xsd:enumeration value="Werkset 054 - VO Waal"/>
          <xsd:enumeration value="Werkset 055 - Stelposten tbv VO"/>
          <xsd:enumeration value="Werkset 056 - Overall management Q3 2023"/>
          <xsd:enumeration value="Werkset 057 - VO-werkzaamheden dec 2022 - sept 2023"/>
          <xsd:enumeration value="Werkset 058 - Overall management Q4 2023"/>
          <xsd:enumeration value="Werkset 059 - Projectbeheersing 2024"/>
          <xsd:enumeration value="Werkset 060 - Management 2024"/>
          <xsd:enumeration value="Werkset 061 - Koepelkosten 2024"/>
          <xsd:enumeration value="Werkset 062 - Beschermde gebieden VO-fase"/>
          <xsd:enumeration value="Werkset 063 - Stikstofberekeningen VO-fase"/>
          <xsd:enumeration value="Werkset 064 - Management Q2 2024"/>
          <xsd:enumeration value="Werkset 065 - Koepelkosten Q2 2024"/>
          <xsd:enumeration value="Werkset 066 - Projectbeheersing Q2 2024"/>
          <xsd:enumeration value="Werkset 067 - Management Q3-Q4 2024"/>
          <xsd:enumeration value="Werkset 068 - koepelkosten Q3-Q4 2024"/>
          <xsd:enumeration value="Werkset 069 - Projectbeheersing Q3-Q4 2024"/>
          <xsd:enumeration value="Werkset 070 - Afronding aanbestedingsdossier"/>
          <xsd:enumeration value="Werkset 071 - Indiening definitieve vergunningsaanvragen na VO"/>
          <xsd:enumeration value="Werkset 072 - Koepelkosten Q1 en Q2 2025"/>
          <xsd:enumeration value="Werkset 073 - Projectbeheersing Q1 en Q2 2025"/>
          <xsd:enumeration value="Werkset 074 - Management Q1-Q2 2025"/>
        </xsd:restriction>
      </xsd:simpleType>
    </xsd:element>
    <xsd:element name="Gecontroleerd_door" ma:index="10" nillable="true" ma:displayName="Gecontroleerd_door" ma:internalName="Gecontroleerd_door">
      <xsd:simpleType>
        <xsd:restriction base="dms:Text">
          <xsd:maxLength value="255"/>
        </xsd:restriction>
      </xsd:simpleType>
    </xsd:element>
    <xsd:element name="classificatie_x0020_label" ma:index="12" ma:displayName="Classificatie label" ma:default="AS2 - Intern" ma:format="Dropdown" ma:internalName="classificatie_x0020_label">
      <xsd:simpleType>
        <xsd:restriction base="dms:Choice">
          <xsd:enumeration value="AS3 - Publiek"/>
          <xsd:enumeration value="AS2 - Intern"/>
          <xsd:enumeration value="AS1 - Gevoelig"/>
        </xsd:restriction>
      </xsd:simpleType>
    </xsd:element>
    <xsd:element name="_dlc_DocId" ma:index="17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18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9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4" nillable="true" ma:displayName="Taxonomy Catch All Column" ma:hidden="true" ma:list="{9a7382c5-22ae-464f-90f8-44df04b555f8}" ma:internalName="TaxCatchAll" ma:showField="CatchAllData" ma:web="8a1e0323-6ae6-4dce-ace9-e7fbc92cfb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b612a9-1a51-438b-a29e-8e2ee1fd9ca1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f35aeea7-e848-442f-a6c3-04e7a31ee3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pprovalAssignedTo" ma:index="29" nillable="true" ma:displayName="Goedkeurder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30" nillable="true" ma:displayName="Antwoorden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31" nillable="true" ma:displayName="Goedkeuring auteu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32" nillable="true" ma:displayName="Goedkeuringsstatus" ma:internalName="_ApprovalStatu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" ma:displayName="Auteur"/>
        <xsd:element ref="dcterms:created" minOccurs="0" maxOccurs="1"/>
        <xsd:element ref="dc:identifier" minOccurs="0" maxOccurs="1"/>
        <xsd:element name="contentType" minOccurs="0" maxOccurs="1" type="xsd:string" ma:index="21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6705DCB-B5D7-40DC-8B9D-CB6AAE838D5F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40134355-9612-4F9C-9E33-494AAD5C5E8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464EF42-37BB-4379-9EA1-47416C341FC6}">
  <ds:schemaRefs>
    <ds:schemaRef ds:uri="http://purl.org/dc/elements/1.1/"/>
    <ds:schemaRef ds:uri="http://purl.org/dc/terms/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schemas.microsoft.com/sharepoint/v3"/>
    <ds:schemaRef ds:uri="http://schemas.microsoft.com/office/infopath/2007/PartnerControls"/>
    <ds:schemaRef ds:uri="http://schemas.microsoft.com/office/2006/documentManagement/types"/>
    <ds:schemaRef ds:uri="d9b612a9-1a51-438b-a29e-8e2ee1fd9ca1"/>
    <ds:schemaRef ds:uri="8a1e0323-6ae6-4dce-ace9-e7fbc92cfb2c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A718320A-A8B3-496E-B848-A437392440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a1e0323-6ae6-4dce-ace9-e7fbc92cfb2c"/>
    <ds:schemaRef ds:uri="d9b612a9-1a51-438b-a29e-8e2ee1fd9c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9bf691e-28e2-4dbc-9709-02294a8c1bf5}" enabled="0" method="" siteId="{89bf691e-28e2-4dbc-9709-02294a8c1bf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15</vt:i4>
      </vt:variant>
    </vt:vector>
  </HeadingPairs>
  <TitlesOfParts>
    <vt:vector size="15" baseType="lpstr">
      <vt:lpstr>Overzicht raamactiviteiten</vt:lpstr>
      <vt:lpstr>Buitenwaarden Oldeneel</vt:lpstr>
      <vt:lpstr>Buitenwaarden Welsum – Katerste</vt:lpstr>
      <vt:lpstr>Buitenwaarden Wijhe</vt:lpstr>
      <vt:lpstr>Dorperwaarden</vt:lpstr>
      <vt:lpstr>Buitenwaarden Windesheim</vt:lpstr>
      <vt:lpstr>Olsterwaarden  Henforderwaarden</vt:lpstr>
      <vt:lpstr>Fortmond  Duursche waarden</vt:lpstr>
      <vt:lpstr>Hoenwaard</vt:lpstr>
      <vt:lpstr>Koppelerwaard</vt:lpstr>
      <vt:lpstr>Marlerwaarden</vt:lpstr>
      <vt:lpstr>Oenerdijkerwaarden en welsumerw</vt:lpstr>
      <vt:lpstr>Vorchterwaarden</vt:lpstr>
      <vt:lpstr>Zalkerbosch</vt:lpstr>
      <vt:lpstr>ORBA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Guus Willemsen</dc:creator>
  <cp:keywords/>
  <dc:description/>
  <cp:lastModifiedBy>Guus Willemsen</cp:lastModifiedBy>
  <cp:revision/>
  <dcterms:created xsi:type="dcterms:W3CDTF">2025-02-26T10:34:06Z</dcterms:created>
  <dcterms:modified xsi:type="dcterms:W3CDTF">2025-07-14T13:03:21Z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0x010100732975B3174ED3479357A15128F3E8A900FAB4CB86CC792F4DA582F32705D46DEA</vt:lpwstr>
  </property>
  <property fmtid="{D5CDD505-2E9C-101B-9397-08002B2CF9AE}" pid="3" name="_dlc_DocIdItemGuid">
    <vt:lpwstr>0b688d27-49d8-4912-915f-4965f8c2d182</vt:lpwstr>
  </property>
  <property fmtid="{D5CDD505-2E9C-101B-9397-08002B2CF9AE}" pid="4" name="MediaServiceImageTags">
    <vt:lpwstr/>
  </property>
</Properties>
</file>