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emeentewestlandnl.sharepoint.com/sites/INK01Aanbestedingen/Gedeelde documenten/General/D2026-14899 EUOA Project Horizon; P2P, contractman, Financ Adm/002 Aanbestedingsstukken/Bewerkbaar/"/>
    </mc:Choice>
  </mc:AlternateContent>
  <xr:revisionPtr revIDLastSave="0" documentId="8_{173155F5-0EC6-49FF-B708-5D949502F7E9}" xr6:coauthVersionLast="47" xr6:coauthVersionMax="47" xr10:uidLastSave="{00000000-0000-0000-0000-000000000000}"/>
  <bookViews>
    <workbookView xWindow="28680" yWindow="-120" windowWidth="29040" windowHeight="15720" tabRatio="835" xr2:uid="{00000000-000D-0000-FFFF-FFFF00000000}"/>
  </bookViews>
  <sheets>
    <sheet name="Overzicht Eisen en Wensen" sheetId="53" r:id="rId1"/>
    <sheet name="Legenda" sheetId="1" r:id="rId2"/>
    <sheet name="Programma van Eisen" sheetId="52" r:id="rId3"/>
    <sheet name="Programma van Wensen" sheetId="5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4" i="51" l="1"/>
  <c r="G345" i="51"/>
  <c r="G346" i="51"/>
  <c r="G347" i="51"/>
  <c r="G37" i="51"/>
  <c r="G24" i="51"/>
  <c r="G25" i="51"/>
  <c r="G26" i="51"/>
  <c r="G27" i="51"/>
  <c r="G28" i="51"/>
  <c r="G29" i="51"/>
  <c r="G30" i="51"/>
  <c r="G31" i="51"/>
  <c r="G32" i="51"/>
  <c r="G33" i="51"/>
  <c r="G34" i="51"/>
  <c r="G35" i="51"/>
  <c r="G36" i="51"/>
  <c r="G38" i="51"/>
  <c r="G39" i="51"/>
  <c r="G40" i="51"/>
  <c r="G41" i="51"/>
  <c r="G42" i="51"/>
  <c r="G43" i="51"/>
  <c r="G44" i="51"/>
  <c r="G45" i="51"/>
  <c r="G46" i="51"/>
  <c r="G23" i="51"/>
  <c r="H29" i="53"/>
  <c r="J29" i="53"/>
  <c r="C29" i="53"/>
  <c r="D29" i="53"/>
  <c r="E29" i="53"/>
  <c r="D12" i="53"/>
  <c r="D14" i="53"/>
  <c r="D13" i="53"/>
  <c r="C24" i="53"/>
  <c r="D24" i="53"/>
  <c r="E24" i="53"/>
  <c r="C25" i="53"/>
  <c r="D25" i="53"/>
  <c r="E25" i="53"/>
  <c r="C26" i="53"/>
  <c r="D26" i="53"/>
  <c r="E26" i="53"/>
  <c r="C27" i="53"/>
  <c r="D27" i="53"/>
  <c r="E27" i="53"/>
  <c r="C28" i="53"/>
  <c r="D28" i="53"/>
  <c r="E28" i="53"/>
  <c r="C30" i="53"/>
  <c r="D30" i="53"/>
  <c r="E30" i="53"/>
  <c r="C31" i="53"/>
  <c r="D31" i="53"/>
  <c r="E31" i="53"/>
  <c r="C32" i="53"/>
  <c r="D32" i="53"/>
  <c r="E32" i="53"/>
  <c r="C33" i="53"/>
  <c r="D33" i="53"/>
  <c r="E33" i="53"/>
  <c r="C34" i="53"/>
  <c r="D34" i="53"/>
  <c r="E34" i="53"/>
  <c r="C35" i="53"/>
  <c r="D35" i="53"/>
  <c r="E35" i="53"/>
  <c r="C36" i="53"/>
  <c r="D36" i="53"/>
  <c r="E36" i="53"/>
  <c r="C37" i="53"/>
  <c r="D37" i="53"/>
  <c r="E37" i="53"/>
  <c r="C38" i="53"/>
  <c r="D38" i="53"/>
  <c r="E38" i="53"/>
  <c r="C39" i="53"/>
  <c r="D39" i="53"/>
  <c r="E39" i="53"/>
  <c r="C40" i="53"/>
  <c r="D40" i="53"/>
  <c r="E40" i="53"/>
  <c r="C41" i="53"/>
  <c r="D41" i="53"/>
  <c r="E41" i="53"/>
  <c r="C42" i="53"/>
  <c r="D42" i="53"/>
  <c r="E42" i="53"/>
  <c r="C43" i="53"/>
  <c r="D43" i="53"/>
  <c r="E43" i="53"/>
  <c r="C44" i="53"/>
  <c r="D44" i="53"/>
  <c r="E44" i="53"/>
  <c r="C45" i="53"/>
  <c r="D45" i="53"/>
  <c r="E45" i="53"/>
  <c r="C46" i="53"/>
  <c r="D46" i="53"/>
  <c r="E46" i="53"/>
  <c r="E23" i="53"/>
  <c r="D23" i="53"/>
  <c r="C23" i="53"/>
  <c r="J12" i="53"/>
  <c r="J13" i="53"/>
  <c r="J46" i="53"/>
  <c r="H46" i="53"/>
  <c r="J45" i="53"/>
  <c r="H45" i="53"/>
  <c r="J44" i="53"/>
  <c r="I44" i="53"/>
  <c r="H44" i="53"/>
  <c r="J43" i="53"/>
  <c r="H43" i="53"/>
  <c r="J42" i="53"/>
  <c r="H42" i="53"/>
  <c r="J41" i="53"/>
  <c r="H41" i="53"/>
  <c r="J40" i="53"/>
  <c r="H40" i="53"/>
  <c r="J39" i="53"/>
  <c r="H39" i="53"/>
  <c r="J38" i="53"/>
  <c r="H38" i="53"/>
  <c r="J37" i="53"/>
  <c r="H37" i="53"/>
  <c r="J36" i="53"/>
  <c r="H36" i="53"/>
  <c r="J35" i="53"/>
  <c r="H35" i="53"/>
  <c r="J34" i="53"/>
  <c r="H34" i="53"/>
  <c r="J33" i="53"/>
  <c r="H33" i="53"/>
  <c r="J32" i="53"/>
  <c r="H32" i="53"/>
  <c r="J31" i="53"/>
  <c r="H31" i="53"/>
  <c r="J30" i="53"/>
  <c r="H30" i="53"/>
  <c r="J28" i="53"/>
  <c r="H28" i="53"/>
  <c r="J27" i="53"/>
  <c r="H27" i="53"/>
  <c r="J26" i="53"/>
  <c r="H26" i="53"/>
  <c r="J25" i="53"/>
  <c r="H25" i="53"/>
  <c r="J24" i="53"/>
  <c r="H24" i="53"/>
  <c r="J23" i="53"/>
  <c r="H23" i="53"/>
  <c r="G369" i="51"/>
  <c r="G368" i="51"/>
  <c r="G265" i="51"/>
  <c r="G264" i="51"/>
  <c r="G263" i="51"/>
  <c r="G262" i="51"/>
  <c r="G261" i="51"/>
  <c r="G260" i="51"/>
  <c r="G259" i="51"/>
  <c r="G258" i="51"/>
  <c r="G257" i="51"/>
  <c r="G256" i="51"/>
  <c r="G255" i="51"/>
  <c r="G254" i="51"/>
  <c r="G253" i="51"/>
  <c r="G252" i="51"/>
  <c r="G251" i="51"/>
  <c r="G250" i="51"/>
  <c r="G249" i="51"/>
  <c r="G248" i="51"/>
  <c r="G247" i="51"/>
  <c r="G246" i="51"/>
  <c r="G245" i="51"/>
  <c r="G462" i="51"/>
  <c r="G461" i="51"/>
  <c r="G460" i="51"/>
  <c r="G459" i="51"/>
  <c r="G458" i="51"/>
  <c r="G457" i="51"/>
  <c r="G456" i="51"/>
  <c r="G455" i="51"/>
  <c r="G454" i="51"/>
  <c r="G453" i="51"/>
  <c r="G452" i="51"/>
  <c r="G451" i="51"/>
  <c r="G450" i="51"/>
  <c r="G449" i="51"/>
  <c r="G448" i="51"/>
  <c r="G447" i="51"/>
  <c r="G446" i="51"/>
  <c r="G445" i="51"/>
  <c r="G444" i="51"/>
  <c r="G443" i="51"/>
  <c r="G442" i="51"/>
  <c r="G441" i="51"/>
  <c r="G440" i="51"/>
  <c r="G439" i="51"/>
  <c r="G438" i="51"/>
  <c r="G437" i="51"/>
  <c r="G436" i="51"/>
  <c r="G435" i="51"/>
  <c r="G434" i="51"/>
  <c r="G433" i="51"/>
  <c r="G432" i="51"/>
  <c r="G431" i="51"/>
  <c r="G430" i="51"/>
  <c r="G429" i="51"/>
  <c r="G428" i="51"/>
  <c r="G427" i="51"/>
  <c r="G426" i="51"/>
  <c r="G425" i="51"/>
  <c r="G424" i="51"/>
  <c r="G423" i="51"/>
  <c r="G422" i="51"/>
  <c r="G421" i="51"/>
  <c r="G420" i="51"/>
  <c r="G419" i="51"/>
  <c r="G418" i="51"/>
  <c r="G417" i="51"/>
  <c r="G416" i="51"/>
  <c r="G415" i="51"/>
  <c r="G414" i="51"/>
  <c r="G413" i="51"/>
  <c r="G412" i="51"/>
  <c r="G411" i="51"/>
  <c r="G410" i="51"/>
  <c r="G409" i="51"/>
  <c r="G408" i="51"/>
  <c r="G407" i="51"/>
  <c r="G406" i="51"/>
  <c r="G405" i="51"/>
  <c r="G404" i="51"/>
  <c r="G403" i="51"/>
  <c r="G402" i="51"/>
  <c r="G401" i="51"/>
  <c r="G400" i="51"/>
  <c r="G399" i="51"/>
  <c r="G398" i="51"/>
  <c r="G397" i="51"/>
  <c r="G396" i="51"/>
  <c r="G395" i="51"/>
  <c r="G394" i="51"/>
  <c r="G393" i="51"/>
  <c r="G392" i="51"/>
  <c r="G391" i="51"/>
  <c r="G390" i="51"/>
  <c r="G389" i="51"/>
  <c r="G388" i="51"/>
  <c r="G387" i="51"/>
  <c r="G386" i="51"/>
  <c r="G356" i="51"/>
  <c r="G357" i="51"/>
  <c r="G358" i="51"/>
  <c r="G359" i="51"/>
  <c r="G360" i="51"/>
  <c r="G361" i="51"/>
  <c r="G355" i="51"/>
  <c r="G3" i="51"/>
  <c r="G4" i="51"/>
  <c r="G5" i="51"/>
  <c r="G6" i="51"/>
  <c r="G7" i="51"/>
  <c r="G8" i="51"/>
  <c r="G9" i="51"/>
  <c r="G10" i="51"/>
  <c r="G11" i="51"/>
  <c r="G12" i="51"/>
  <c r="G13" i="51"/>
  <c r="G14" i="51"/>
  <c r="G15" i="51"/>
  <c r="G16" i="51"/>
  <c r="G17" i="51"/>
  <c r="G18" i="51"/>
  <c r="G19" i="51"/>
  <c r="G20" i="51"/>
  <c r="G21" i="51"/>
  <c r="G22" i="51"/>
  <c r="G47" i="51"/>
  <c r="G48" i="51"/>
  <c r="G49" i="51"/>
  <c r="G50" i="51"/>
  <c r="G51" i="51"/>
  <c r="G52" i="51"/>
  <c r="G53" i="51"/>
  <c r="G54" i="51"/>
  <c r="G55" i="51"/>
  <c r="G56" i="51"/>
  <c r="G57" i="51"/>
  <c r="G58" i="51"/>
  <c r="G59" i="51"/>
  <c r="G60" i="51"/>
  <c r="G61" i="51"/>
  <c r="G62" i="51"/>
  <c r="G63" i="51"/>
  <c r="G64" i="51"/>
  <c r="G65" i="51"/>
  <c r="G66" i="51"/>
  <c r="G67" i="51"/>
  <c r="G68" i="51"/>
  <c r="G69" i="51"/>
  <c r="G70" i="51"/>
  <c r="G71" i="51"/>
  <c r="G72" i="51"/>
  <c r="G73" i="51"/>
  <c r="G74" i="51"/>
  <c r="G75" i="51"/>
  <c r="G76" i="51"/>
  <c r="G77" i="51"/>
  <c r="G78" i="51"/>
  <c r="G79" i="51"/>
  <c r="G80" i="51"/>
  <c r="G81" i="51"/>
  <c r="G82" i="51"/>
  <c r="G83" i="51"/>
  <c r="G84" i="51"/>
  <c r="G85" i="51"/>
  <c r="G86" i="51"/>
  <c r="G87" i="51"/>
  <c r="G88" i="51"/>
  <c r="G89" i="51"/>
  <c r="G90" i="51"/>
  <c r="G91" i="51"/>
  <c r="G92" i="51"/>
  <c r="G93" i="51"/>
  <c r="G94" i="51"/>
  <c r="G95" i="51"/>
  <c r="G96" i="51"/>
  <c r="G97" i="51"/>
  <c r="G98" i="51"/>
  <c r="G99" i="51"/>
  <c r="G100" i="51"/>
  <c r="G101" i="51"/>
  <c r="G102" i="51"/>
  <c r="G103" i="51"/>
  <c r="G104" i="51"/>
  <c r="G105" i="51"/>
  <c r="G106" i="51"/>
  <c r="G107" i="51"/>
  <c r="G108" i="51"/>
  <c r="G109" i="51"/>
  <c r="G110" i="51"/>
  <c r="G111" i="51"/>
  <c r="G112" i="51"/>
  <c r="G113" i="51"/>
  <c r="G114" i="51"/>
  <c r="G115" i="51"/>
  <c r="G116" i="51"/>
  <c r="G117" i="51"/>
  <c r="G118" i="51"/>
  <c r="G119" i="51"/>
  <c r="G120" i="51"/>
  <c r="G121" i="51"/>
  <c r="G122" i="51"/>
  <c r="G123" i="51"/>
  <c r="G124" i="51"/>
  <c r="G125" i="51"/>
  <c r="G126" i="51"/>
  <c r="G127" i="51"/>
  <c r="G128" i="51"/>
  <c r="G129" i="51"/>
  <c r="G130" i="51"/>
  <c r="G131" i="51"/>
  <c r="G132" i="51"/>
  <c r="G133" i="51"/>
  <c r="G134" i="51"/>
  <c r="G135" i="51"/>
  <c r="G136" i="51"/>
  <c r="G137" i="51"/>
  <c r="G138" i="51"/>
  <c r="G139" i="51"/>
  <c r="G140" i="51"/>
  <c r="G141" i="51"/>
  <c r="G142" i="51"/>
  <c r="G143" i="51"/>
  <c r="G144" i="51"/>
  <c r="G145" i="51"/>
  <c r="G146" i="51"/>
  <c r="G147" i="51"/>
  <c r="G148" i="51"/>
  <c r="G149" i="51"/>
  <c r="G150" i="51"/>
  <c r="G151" i="51"/>
  <c r="G152" i="51"/>
  <c r="G153" i="51"/>
  <c r="G154" i="51"/>
  <c r="G155" i="51"/>
  <c r="G156" i="51"/>
  <c r="G157" i="51"/>
  <c r="G158" i="51"/>
  <c r="G159" i="51"/>
  <c r="G160" i="51"/>
  <c r="G161" i="51"/>
  <c r="G162" i="51"/>
  <c r="G163" i="51"/>
  <c r="G164" i="51"/>
  <c r="G165" i="51"/>
  <c r="G166" i="51"/>
  <c r="G167" i="51"/>
  <c r="G168" i="51"/>
  <c r="G169" i="51"/>
  <c r="G170" i="51"/>
  <c r="G171" i="51"/>
  <c r="G172" i="51"/>
  <c r="G173" i="51"/>
  <c r="G174" i="51"/>
  <c r="G175" i="51"/>
  <c r="G176" i="51"/>
  <c r="G177" i="51"/>
  <c r="G178" i="51"/>
  <c r="G179" i="51"/>
  <c r="G180" i="51"/>
  <c r="G181" i="51"/>
  <c r="G182" i="51"/>
  <c r="G183" i="51"/>
  <c r="G184" i="51"/>
  <c r="G185" i="51"/>
  <c r="G186" i="51"/>
  <c r="G187" i="51"/>
  <c r="G188" i="51"/>
  <c r="G189" i="51"/>
  <c r="G190" i="51"/>
  <c r="G191" i="51"/>
  <c r="G192" i="51"/>
  <c r="G193" i="51"/>
  <c r="G194" i="51"/>
  <c r="G195" i="51"/>
  <c r="G196" i="51"/>
  <c r="G197" i="51"/>
  <c r="G198" i="51"/>
  <c r="G199" i="51"/>
  <c r="G200" i="51"/>
  <c r="G201" i="51"/>
  <c r="G202" i="51"/>
  <c r="G203" i="51"/>
  <c r="G204" i="51"/>
  <c r="G205" i="51"/>
  <c r="G206" i="51"/>
  <c r="G207" i="51"/>
  <c r="G208" i="51"/>
  <c r="G209" i="51"/>
  <c r="G210" i="51"/>
  <c r="G211" i="51"/>
  <c r="G212" i="51"/>
  <c r="G213" i="51"/>
  <c r="G214" i="51"/>
  <c r="G215" i="51"/>
  <c r="G216" i="51"/>
  <c r="G217" i="51"/>
  <c r="G218" i="51"/>
  <c r="G219" i="51"/>
  <c r="G220" i="51"/>
  <c r="G221" i="51"/>
  <c r="G222" i="51"/>
  <c r="G223" i="51"/>
  <c r="G224" i="51"/>
  <c r="G225" i="51"/>
  <c r="G226" i="51"/>
  <c r="G227" i="51"/>
  <c r="G228" i="51"/>
  <c r="G229" i="51"/>
  <c r="G230" i="51"/>
  <c r="G231" i="51"/>
  <c r="G232" i="51"/>
  <c r="G233" i="51"/>
  <c r="G234" i="51"/>
  <c r="G235" i="51"/>
  <c r="G236" i="51"/>
  <c r="G237" i="51"/>
  <c r="G238" i="51"/>
  <c r="G239" i="51"/>
  <c r="G240" i="51"/>
  <c r="G241" i="51"/>
  <c r="G242" i="51"/>
  <c r="G243" i="51"/>
  <c r="G244" i="51"/>
  <c r="G266" i="51"/>
  <c r="G267" i="51"/>
  <c r="G268" i="51"/>
  <c r="G269" i="51"/>
  <c r="G270" i="51"/>
  <c r="G271" i="51"/>
  <c r="G272" i="51"/>
  <c r="G273" i="51"/>
  <c r="G274" i="51"/>
  <c r="G275" i="51"/>
  <c r="G276" i="51"/>
  <c r="G277" i="51"/>
  <c r="G278" i="51"/>
  <c r="G279" i="51"/>
  <c r="G280" i="51"/>
  <c r="G281" i="51"/>
  <c r="G282" i="51"/>
  <c r="G283" i="51"/>
  <c r="G284" i="51"/>
  <c r="G285" i="51"/>
  <c r="G286" i="51"/>
  <c r="G287" i="51"/>
  <c r="G288" i="51"/>
  <c r="G289" i="51"/>
  <c r="G290" i="51"/>
  <c r="G291" i="51"/>
  <c r="G292" i="51"/>
  <c r="G293" i="51"/>
  <c r="G294" i="51"/>
  <c r="G295" i="51"/>
  <c r="G296" i="51"/>
  <c r="G297" i="51"/>
  <c r="G298" i="51"/>
  <c r="G299" i="51"/>
  <c r="G300" i="51"/>
  <c r="G301" i="51"/>
  <c r="G302" i="51"/>
  <c r="G303" i="51"/>
  <c r="G304" i="51"/>
  <c r="G305" i="51"/>
  <c r="G306" i="51"/>
  <c r="G307" i="51"/>
  <c r="G308" i="51"/>
  <c r="G309" i="51"/>
  <c r="G310" i="51"/>
  <c r="G311" i="51"/>
  <c r="G312" i="51"/>
  <c r="G313" i="51"/>
  <c r="G314" i="51"/>
  <c r="G315" i="51"/>
  <c r="G316" i="51"/>
  <c r="G317" i="51"/>
  <c r="G318" i="51"/>
  <c r="G319" i="51"/>
  <c r="G320" i="51"/>
  <c r="G321" i="51"/>
  <c r="G322" i="51"/>
  <c r="G323" i="51"/>
  <c r="G324" i="51"/>
  <c r="G325" i="51"/>
  <c r="G326" i="51"/>
  <c r="G327" i="51"/>
  <c r="G328" i="51"/>
  <c r="G329" i="51"/>
  <c r="G330" i="51"/>
  <c r="G331" i="51"/>
  <c r="G332" i="51"/>
  <c r="G333" i="51"/>
  <c r="G334" i="51"/>
  <c r="G335" i="51"/>
  <c r="G336" i="51"/>
  <c r="G337" i="51"/>
  <c r="G338" i="51"/>
  <c r="G339" i="51"/>
  <c r="G340" i="51"/>
  <c r="G341" i="51"/>
  <c r="G342" i="51"/>
  <c r="G343" i="51"/>
  <c r="G348" i="51"/>
  <c r="G349" i="51"/>
  <c r="G350" i="51"/>
  <c r="G351" i="51"/>
  <c r="G352" i="51"/>
  <c r="G353" i="51"/>
  <c r="G354" i="51"/>
  <c r="G362" i="51"/>
  <c r="G363" i="51"/>
  <c r="G364" i="51"/>
  <c r="G365" i="51"/>
  <c r="G366" i="51"/>
  <c r="G367" i="51"/>
  <c r="G370" i="51"/>
  <c r="G371" i="51"/>
  <c r="G372" i="51"/>
  <c r="G373" i="51"/>
  <c r="G374" i="51"/>
  <c r="G375" i="51"/>
  <c r="G376" i="51"/>
  <c r="G377" i="51"/>
  <c r="G378" i="51"/>
  <c r="G379" i="51"/>
  <c r="G380" i="51"/>
  <c r="G381" i="51"/>
  <c r="G382" i="51"/>
  <c r="G383" i="51"/>
  <c r="G384" i="51"/>
  <c r="G385" i="51"/>
  <c r="B52" i="53" l="1"/>
  <c r="I29" i="53"/>
  <c r="K29" i="53" s="1"/>
  <c r="F29" i="53"/>
  <c r="G29" i="53"/>
  <c r="G53" i="53"/>
  <c r="G52" i="53"/>
  <c r="B53" i="53"/>
  <c r="F41" i="53"/>
  <c r="G41" i="53" s="1"/>
  <c r="F40" i="53"/>
  <c r="F30" i="53"/>
  <c r="F39" i="53"/>
  <c r="G39" i="53" s="1"/>
  <c r="F36" i="53"/>
  <c r="F42" i="53"/>
  <c r="G42" i="53" s="1"/>
  <c r="F32" i="53"/>
  <c r="G32" i="53" s="1"/>
  <c r="F45" i="53"/>
  <c r="G45" i="53" s="1"/>
  <c r="F35" i="53"/>
  <c r="G35" i="53" s="1"/>
  <c r="F25" i="53"/>
  <c r="F26" i="53"/>
  <c r="G26" i="53" s="1"/>
  <c r="F38" i="53"/>
  <c r="G38" i="53" s="1"/>
  <c r="F28" i="53"/>
  <c r="G28" i="53" s="1"/>
  <c r="F31" i="53"/>
  <c r="G31" i="53" s="1"/>
  <c r="F33" i="53"/>
  <c r="G33" i="53" s="1"/>
  <c r="F44" i="53"/>
  <c r="G44" i="53" s="1"/>
  <c r="F34" i="53"/>
  <c r="F24" i="53"/>
  <c r="G24" i="53" s="1"/>
  <c r="F43" i="53"/>
  <c r="G43" i="53" s="1"/>
  <c r="F46" i="53"/>
  <c r="G46" i="53" s="1"/>
  <c r="F37" i="53"/>
  <c r="G37" i="53" s="1"/>
  <c r="F27" i="53"/>
  <c r="G27" i="53"/>
  <c r="G25" i="53"/>
  <c r="G40" i="53"/>
  <c r="G36" i="53"/>
  <c r="G34" i="53"/>
  <c r="G30" i="53"/>
  <c r="C52" i="53"/>
  <c r="J14" i="53"/>
  <c r="J15" i="53" s="1"/>
  <c r="I53" i="53"/>
  <c r="I52" i="53"/>
  <c r="D52" i="53"/>
  <c r="C53" i="53"/>
  <c r="D53" i="53"/>
  <c r="D15" i="53"/>
  <c r="D16" i="53" s="1"/>
  <c r="I43" i="53"/>
  <c r="K43" i="53" s="1"/>
  <c r="I37" i="53"/>
  <c r="K37" i="53" s="1"/>
  <c r="I46" i="53"/>
  <c r="K46" i="53" s="1"/>
  <c r="I31" i="53"/>
  <c r="K31" i="53" s="1"/>
  <c r="I34" i="53"/>
  <c r="K34" i="53" s="1"/>
  <c r="I35" i="53"/>
  <c r="K35" i="53" s="1"/>
  <c r="I38" i="53"/>
  <c r="I39" i="53"/>
  <c r="K39" i="53" s="1"/>
  <c r="I45" i="53"/>
  <c r="K45" i="53" s="1"/>
  <c r="I33" i="53"/>
  <c r="K33" i="53" s="1"/>
  <c r="I41" i="53"/>
  <c r="K41" i="53" s="1"/>
  <c r="I28" i="53"/>
  <c r="K28" i="53" s="1"/>
  <c r="I36" i="53"/>
  <c r="K36" i="53" s="1"/>
  <c r="I27" i="53"/>
  <c r="K27" i="53" s="1"/>
  <c r="I32" i="53"/>
  <c r="K32" i="53" s="1"/>
  <c r="I26" i="53"/>
  <c r="K26" i="53" s="1"/>
  <c r="I42" i="53"/>
  <c r="K42" i="53" s="1"/>
  <c r="I25" i="53"/>
  <c r="K25" i="53" s="1"/>
  <c r="I30" i="53"/>
  <c r="K30" i="53" s="1"/>
  <c r="I24" i="53"/>
  <c r="K24" i="53" s="1"/>
  <c r="I40" i="53"/>
  <c r="K40" i="53" s="1"/>
  <c r="I23" i="53"/>
  <c r="K44" i="53"/>
  <c r="D47" i="53"/>
  <c r="C47" i="53"/>
  <c r="H47" i="53"/>
  <c r="J47" i="53"/>
  <c r="E47" i="53"/>
  <c r="F23" i="53"/>
  <c r="J3" i="51"/>
  <c r="H3" i="52"/>
  <c r="K23" i="53" l="1"/>
  <c r="H52" i="53"/>
  <c r="J52" i="53" s="1"/>
  <c r="E53" i="53"/>
  <c r="F53" i="53" s="1"/>
  <c r="G23" i="53"/>
  <c r="E52" i="53"/>
  <c r="F52" i="53" s="1"/>
  <c r="K38" i="53"/>
  <c r="H53" i="53"/>
  <c r="J53" i="53" s="1"/>
  <c r="F47" i="53"/>
  <c r="G47" i="53" s="1"/>
  <c r="I47" i="53"/>
  <c r="K47" i="53" s="1"/>
</calcChain>
</file>

<file path=xl/sharedStrings.xml><?xml version="1.0" encoding="utf-8"?>
<sst xmlns="http://schemas.openxmlformats.org/spreadsheetml/2006/main" count="2735" uniqueCount="1524">
  <si>
    <t>Overzicht Programma van Eisen &amp; Wensen - Gemeente Westland</t>
  </si>
  <si>
    <t>PROGRAMMA VAN EISEN — COMPLIANCE</t>
  </si>
  <si>
    <t>PROGRAMMA VAN WENSEN — SCORE</t>
  </si>
  <si>
    <t>Totaal Must-eisen</t>
  </si>
  <si>
    <t>Totaal wensen</t>
  </si>
  <si>
    <t>Beantwoord met Ja</t>
  </si>
  <si>
    <t>Maximaal haalbare wensscore</t>
  </si>
  <si>
    <t>Beantwoord met Nee</t>
  </si>
  <si>
    <t>Behaalde wensscore</t>
  </si>
  <si>
    <t>Nog niet beantwoord</t>
  </si>
  <si>
    <t>% behaalde wensscore</t>
  </si>
  <si>
    <t>Eindstatus</t>
  </si>
  <si>
    <t>Wensen zijn onderscheidend en leveren punten op. De maximale en behaalde wensscore blijven daarom apart zichtbaar.</t>
  </si>
  <si>
    <t>Alle Must-eisen moeten met Ja zijn beantwoord. Eén Nee betekent: niet voldaan aan het Programma van Eisen.</t>
  </si>
  <si>
    <t>OVERZICHT PER CATEGORIE</t>
  </si>
  <si>
    <t>EISEN — compliance</t>
  </si>
  <si>
    <t>WENSEN — puntenoverzicht</t>
  </si>
  <si>
    <t>Categorie</t>
  </si>
  <si>
    <t>Type</t>
  </si>
  <si>
    <t>Aantal Eisen (M)</t>
  </si>
  <si>
    <t>Ja</t>
  </si>
  <si>
    <t>Nee</t>
  </si>
  <si>
    <t>Open</t>
  </si>
  <si>
    <t>Status Eisen</t>
  </si>
  <si>
    <t>Aantal Wensen (S)</t>
  </si>
  <si>
    <t>Behaalde score Wensen</t>
  </si>
  <si>
    <t>Max. score Wensen</t>
  </si>
  <si>
    <t>% Wensen</t>
  </si>
  <si>
    <t>Activa</t>
  </si>
  <si>
    <t>Functioneel</t>
  </si>
  <si>
    <t>Algemeen</t>
  </si>
  <si>
    <t>Banken</t>
  </si>
  <si>
    <t>Begroting</t>
  </si>
  <si>
    <t>Betalingsverkeer</t>
  </si>
  <si>
    <t>Budgetbewaking</t>
  </si>
  <si>
    <t>Contractbeheer</t>
  </si>
  <si>
    <t>Contractmanagement</t>
  </si>
  <si>
    <t>Crediteuren</t>
  </si>
  <si>
    <t>Debiteuren</t>
  </si>
  <si>
    <t>Grootboek</t>
  </si>
  <si>
    <t>P2P</t>
  </si>
  <si>
    <t>Projectadministratie</t>
  </si>
  <si>
    <t>Rapportages</t>
  </si>
  <si>
    <t>Reserves en voorzieningen</t>
  </si>
  <si>
    <t>AI &amp; Automatisering</t>
  </si>
  <si>
    <t>Non-functioneel</t>
  </si>
  <si>
    <t>Architectuur</t>
  </si>
  <si>
    <t>Beschikbaarheid</t>
  </si>
  <si>
    <t>Functioneel beheer</t>
  </si>
  <si>
    <t>IB&amp;P</t>
  </si>
  <si>
    <t>ITB</t>
  </si>
  <si>
    <t>Informatiebeheer</t>
  </si>
  <si>
    <t>Servicemanagement</t>
  </si>
  <si>
    <t>Data-ontsluiting</t>
  </si>
  <si>
    <t>TOTAAL</t>
  </si>
  <si>
    <t>SAMENVATTING FUNCTIONEEL VS. NON-FUNCTIONEEL</t>
  </si>
  <si>
    <t>Aantal eisen</t>
  </si>
  <si>
    <t>Status eisen</t>
  </si>
  <si>
    <t>Aantal wensen</t>
  </si>
  <si>
    <t>Legenda &amp; invulinstructie — PvE Key2Financiën Westland</t>
  </si>
  <si>
    <t>Voor inschrijvers: vul uitsluitend de centrale tabbladen Programma van Eisen en Programma van Wensen in.</t>
  </si>
  <si>
    <t>Oplossing</t>
  </si>
  <si>
    <t>Leverancier voldoet volledig aan de eis/ wens.</t>
  </si>
  <si>
    <t>Leverancier voldoet niet aan de eis/ wens.</t>
  </si>
  <si>
    <t>INVULINSTRUCTIE VOOR INSCHRIJVER</t>
  </si>
  <si>
    <t>TABBLAD: PROGRAMMA VAN EISEN</t>
  </si>
  <si>
    <t>Antwoord</t>
  </si>
  <si>
    <t>Beantwoord iedere eis met Ja of Nee.</t>
  </si>
  <si>
    <t>De aangeboden oplossing voldoet volledig aan de betreffende eis.</t>
  </si>
  <si>
    <t>De aangeboden oplossing voldoet niet volledig aan de betreffende eis. Een Must-eis is een minimumeis; bij Nee voldoet de oplossing niet aan die minimumeis.</t>
  </si>
  <si>
    <t>Toelichting / bewijs</t>
  </si>
  <si>
    <t>Vul een toelichting, onderbouwing of bewijs in wanneer de aanbestedingsstukken daar om vragen.</t>
  </si>
  <si>
    <t>TABBLAD: PROGRAMMA VAN WENSEN</t>
  </si>
  <si>
    <t>Beantwoord iedere wens uitsluitend met Ja of Nee. De optie Deels is niet toegestaan.</t>
  </si>
  <si>
    <t>De aangeboden oplossing voldoet volledig aan de wens. De bijbehorende punten worden toegekend conform het vastgestelde gewicht.</t>
  </si>
  <si>
    <t>De aangeboden oplossing voldoet niet of slechts gedeeltelijk aan de wens. Voor deze wens worden geen punten toegekend.</t>
  </si>
  <si>
    <t>ALGEMENE INVULREGELS</t>
  </si>
  <si>
    <t>• Wijzig geen eis- of wensteksten, nummeringen, waarderingen, formules of andere door Opdrachtgever ingevulde gegevens.</t>
  </si>
  <si>
    <t>• Voeg geen rijen of kolommen toe en verwijder geen rijen of kolommen.</t>
  </si>
  <si>
    <t>• Breng geen wijzigingen aan in de overige tabbladen.</t>
  </si>
  <si>
    <t>• Gebruik uitsluitend de daarvoor bestemde antwoord- en toelichtingsvelden.</t>
  </si>
  <si>
    <t>• Bij tegenstrijdigheid tussen het ingevulde antwoord en een eventuele toelichting is het ingevulde antwoord Ja/Nee leidend.</t>
  </si>
  <si>
    <t>Programma van Eisen</t>
  </si>
  <si>
    <t>Nr.</t>
  </si>
  <si>
    <t>Procesgebied</t>
  </si>
  <si>
    <t>Omschrijving eis</t>
  </si>
  <si>
    <t>Oplossing voldoet?</t>
  </si>
  <si>
    <t>Totaal</t>
  </si>
  <si>
    <t>Alg. 1</t>
  </si>
  <si>
    <t>Planning</t>
  </si>
  <si>
    <t>De leverancier realiseert een go-live van de oplossing uiterlijk op 1 januari 2028.</t>
  </si>
  <si>
    <t>Alg.2</t>
  </si>
  <si>
    <t>Integrale verantwoordelijkheid implementatie</t>
  </si>
  <si>
    <t>Opdrachtnemer is verantwoordelijk voor een volledige en succesvolle implementatie van de aangeboden oplossing, inclusief inrichting, integraties, migratie, testen, opleiding, productiegang en nazorg. Verantwoordelijkheden en afhankelijkheden van opdrachtgever worden vooraf expliciet afgestemd en vastgelegd.</t>
  </si>
  <si>
    <t>Alg.3</t>
  </si>
  <si>
    <t>Implementatieplan</t>
  </si>
  <si>
    <t>Opdrachtnemer stelt bij aanvang een integraal implementatieplan op en houdt dit gedurende de implementatie actueel. Het plan bevat minimaal planning en mijlpalen, resultaten, rollen en verantwoordelijkheden, capaciteit en expertise, afhankelijkheden, migratie, integraties, testen en acceptatie, opleidingen, productiegang, nazorg, risico’s en beheersmaatregelen.</t>
  </si>
  <si>
    <t>Alg.4</t>
  </si>
  <si>
    <t>Beschikbaarheid en continuiteit expertise</t>
  </si>
  <si>
    <t>Opdrachtnemer waarborgt gedurende de implementatie voldoende en passend gekwalificeerde capaciteit en expertise. Uitval of vervanging mag niet leiden tot onaanvaardbare vertraging, kwaliteits- of kennisverlies. Vervanging vindt tijdig plaats door minimaal gelijkwaardig gekwalificeerde medewerkers en is voor rekening en verantwoordelijkheid van opdrachtnemer.</t>
  </si>
  <si>
    <t>A.14</t>
  </si>
  <si>
    <t>Afwijkingen van de architectuur moeten door de leverancier te worden gemotiveerd en door architectuurteam te worden geaccordeerd.</t>
  </si>
  <si>
    <t>A.3</t>
  </si>
  <si>
    <t>Integratie</t>
  </si>
  <si>
    <t>Voor alle integraties met de oplossing wordt het integratieplatform van Enable-U (OpenTunnel) als primair koppelvlak toegepast. De leverancier ondersteunt de voor OpenTunnel benodigde open standaarden, protocollen, authenticatie- en autorisatiemechanismen en werkt mee aan inrichting, testen, monitoring en beheer van de koppelingen. Alleen wanneer toepassing van OpenTunnel aantoonbaar technisch onmogelijk of disproportioneel is, kan een alternatief gestandaardiseerd integratiepatroon worden voorgesteld. De leverancier onderbouwt de afwijking met een impact- en risicoanalyse en een gelijkwaardige invulling van beveiliging, continuïteit, logging en beheer. Een afwijking is uitsluitend toegestaan na voorafgaande schriftelijke goedkeuring van het architectuurteam van de gemeente.</t>
  </si>
  <si>
    <t>A.31</t>
  </si>
  <si>
    <t>Gebruik API-first benadering voor integraties.</t>
  </si>
  <si>
    <t>AI.1</t>
  </si>
  <si>
    <t>Compliance &amp; Governance</t>
  </si>
  <si>
    <t>De leverancier toont bij inschrijving aan dat voor alle aangeboden AI-functionaliteiten een actuele inventarisatie en risicoclassificatie conform de Europese AI Act (Verordening (EU) 2024/1689) is uitgevoerd. Per AI-toepassing beschrijft de leverancier ten minste de functie, de rol van de leverancier en eventuele ketenpartijen, de risicoklasse, de toepasselijke wettelijke verplichtingen en de getroffen of geplande beheersmaatregelen. Voor zover de AI Act dit voor de betreffende toepassing en rol verplicht stelt, levert de leverancier de vereiste conformiteitsverklaring, registratie en overige bewijsdocumentatie. De leverancier actualiseert deze informatie bij materiële wijzigingen en nieuwe releases en voldoet uiterlijk vanaf de voor de betreffende verplichting geldende wettelijke toepassingsdatum. Het ontbreken van de vereiste inventarisatie, classificatie of wettelijk verplichte bewijsdocumentatie geldt als niet-conformiteit.</t>
  </si>
  <si>
    <t>AI.6</t>
  </si>
  <si>
    <t>Data &amp; Privacy</t>
  </si>
  <si>
    <t>Gemeente-data, gebruikersprompts, interactiehistorie en AI-gegenereerde output worden uitsluitend verwerkt voor de overeengekomen dienstverlening aan de gemeente Westland. De leverancier en diens subverwerkers gebruiken deze gegevens niet voor het trainen of fine-tunen van generieke of klantspecifieke AI-modellen, tenzij de gemeente daarvoor vooraf afzonderlijk, expliciet en schriftelijk toestemming heeft gegeven. Verwerking voor beveiliging, misbruikdetectie, incidentafhandeling, wettelijke verplichtingen en technisch noodzakelijk kwaliteitsbeheer is toegestaan voor zover deze verwerking doelgebonden, minimaal en transparant is en waar mogelijk plaatsvindt met geanonimiseerde of geaggregeerde gegevens. De leverancier legt de doeleinden, gegevenscategorieën, bewaartermijnen en betrokken subverwerkers vast en biedt de gemeente passende controle- en opt-outmogelijkheden. Niet-toegestaan hergebruik wordt als contractuele tekortkoming behandeld overeenkomstig de aard, omvang en gevolgen van de overtreding.</t>
  </si>
  <si>
    <t>C.1</t>
  </si>
  <si>
    <t>Contractregistratie</t>
  </si>
  <si>
    <t>De contractbeheermodule is voorzien van een vrij in te richten en uit te breiden contractkaart. Deze contractkaart kan velden bevatten zoals: 
- contractnummer;
- leverancier;
- contractnaam;
- korte omschrijving contractinhoud;
- contracttype (incl. keuzemenu);
- status (incl. keuzemenu);
- looptijd;
- contractwaarde totaal (excl. BTW);
- indexatie (ja/nee);
- indexatiedatum;
- ingangsdatum contract;
- einddatum contract;
- opzegdatum;
- optie tot verlenging (ja/nee);
- periode verlenging (in maanden);
- aantal verlengperiodes;
- uiterlijke einddatum na volledige verlenging;
- verantwoordelijke organisatieonderdeel/afdeling;
- contracteigenaar;
- contractmanager;
- aanbestedingsprocedure.
Namen van medewerkers, leveranciers en afdelingen moeten vanuit een onderliggende ondersteunende database komen (bijv. database medewerkers/ leveranciers).</t>
  </si>
  <si>
    <t>C.2</t>
  </si>
  <si>
    <t>De velden in de contractbeheermodule zijn naar persoonlijke wens (door medewerkers met rechten) vrij in te richten en aan te passen. Onderscheid tussen velden waar alleen waarden, data of vrije tekst ingevuld kan worden of vaste gegevens dmv drop down menu's.</t>
  </si>
  <si>
    <t>C.3</t>
  </si>
  <si>
    <t>In de Contractbeheermodule bestaat een uitgebreide zoekfunctie op bovenstaande velden (C.1 - Contractbeheer - Contractregistratie), waarbij meerdere zoektermen gebruikt kunnen worden.</t>
  </si>
  <si>
    <t>C.4</t>
  </si>
  <si>
    <t>In de Contractbeheermodule bestaat de mogelijkheid om exports en imports te maken van contractregels in Excel met leesbare/bewerkbare opmaak.</t>
  </si>
  <si>
    <t>C.5</t>
  </si>
  <si>
    <t>Signalering</t>
  </si>
  <si>
    <t xml:space="preserve">Het is mogelijk een signalering in te stellen voor:
1. De contractuitnutting (vrij in te stellen op % geboekte facturen op een contract). Dit moet gekoppeld zijn aan de actuele financiele gegevens vanuit crediteuren.
2.Het is mogelijk een automatische gegenereerde signalering in te stellen per afzonderlijk contract t.b.v. de contract-einddatum op basis van vooraf gedefinieerde waarden (bijvoorbeeld op basis van de aanbestedingprocedure, Europees is een 1 jaar voor afloop einddatum een signalering, MVO is x maanden voor afloop etc.
</t>
  </si>
  <si>
    <t>C.6</t>
  </si>
  <si>
    <t>Deze signalering wordt automatisch gegenereerd middels een vrij aanpasbare template. Deze template kan verschillen per gebeurtenis (zie C.5- Contractbeheer - Signalering)  en kan verschillen per contractsoort.</t>
  </si>
  <si>
    <t>C.7</t>
  </si>
  <si>
    <t>Bijlagen &amp; Documenten</t>
  </si>
  <si>
    <t>In de Contractbeheermodule bestaat de mogelijkheid om bijlagen van verschillende typen (pdf, word, excel, zip, afbeeldingen) toe te voegen en te verwijderen (Overeenkomsten, aanbestedingsstukken, verlengingen). Graag toelichten als hier restricties aan zijn.</t>
  </si>
  <si>
    <t>DEB.1</t>
  </si>
  <si>
    <t>Het is mogelijk te zoeken op debiteurnummer, bedrag, notanummer, documentnummer, zoeknaam, relatienaam, postcode van nota-adres, omschrijving en notasoort.</t>
  </si>
  <si>
    <t>DEB.3</t>
  </si>
  <si>
    <t>Het is mogelijk dat wordt doorgezoomd naar de verzonden nota, herinnering en aanmaningen.</t>
  </si>
  <si>
    <t>DEB.4</t>
  </si>
  <si>
    <t>Het is mogelijk om achterliggende documenten digtaal te koppelen aan de nota</t>
  </si>
  <si>
    <t>DEB.6</t>
  </si>
  <si>
    <t>Het is mogelijk gebruik te maken van standaard tegenrekeningen.</t>
  </si>
  <si>
    <t>DEB.7</t>
  </si>
  <si>
    <t>Het is mogelijk het aantal betaaldagen variabel te definiëren.</t>
  </si>
  <si>
    <t>DEB.11</t>
  </si>
  <si>
    <t>De SaaS-applicatie biedt mogelijkheden om meerdere bankrekeningen per relatie actief te hebben.</t>
  </si>
  <si>
    <t>DEB.14</t>
  </si>
  <si>
    <t>Het is mogelijke buitenlandse EU en niet EU ondernemingen als relatie te registeren.</t>
  </si>
  <si>
    <t>DEB.15</t>
  </si>
  <si>
    <t>Meerdere debiteuren per externe organisatie (of organisatieonderdeel) dienen gedefinieerd te kunnen worden, met per debiteur de mogelijkheid een afwijkend notaadres vast te kunnen leggen.</t>
  </si>
  <si>
    <t>DEB.18</t>
  </si>
  <si>
    <t>De mogelijkheid om debiteuren op inactief te zetten en - indien nodig- weer te activeren</t>
  </si>
  <si>
    <t>DEB.19</t>
  </si>
  <si>
    <t>Beatlingsherinneringen kunnen genereren van veschillende niveaus van herinnering.</t>
  </si>
  <si>
    <t>DEB.21</t>
  </si>
  <si>
    <t>De oplossing biedt de mogelijkheid om aan te geven dat een nota oninbaar is.</t>
  </si>
  <si>
    <t>DEB.22</t>
  </si>
  <si>
    <t>Een aangemaakte creditnota moet een link hebben met de oorspronkelijk verstuurde debitnota.</t>
  </si>
  <si>
    <t>DEB.23</t>
  </si>
  <si>
    <t>Mogelijkheid om vanuit verschillende schermen een nota of debiteur op te kunnen zoeken (bv zoekfunctie) en brondocument te kunnen raadplegen. De zoekfunctie moet kunnen zoeken op verschillende gegevens, zoals naam, adres (straat en postcode).</t>
  </si>
  <si>
    <t>DEB.24</t>
  </si>
  <si>
    <t>Oplossing geeft inzicht in notahistorie van eenzelfde debiteur.</t>
  </si>
  <si>
    <t>DEB.28</t>
  </si>
  <si>
    <t>Kladblok-functionaliteit: notities  zijn gekoppeld aan de nota en zichtbaar voor alle geautoriseerde gebruikers. Notities van één gebruiker zijn zichtbaar voor collega's. Ingebrachte notities kunnen niet verwijderd of gewijzigd worden."</t>
  </si>
  <si>
    <t>DEB.29</t>
  </si>
  <si>
    <t>Vorderingen en verkoopfacturen</t>
  </si>
  <si>
    <t>Het is mogelijk per verkoopnota één of meer BTW-percentages te hanteren.</t>
  </si>
  <si>
    <t>DEB.32</t>
  </si>
  <si>
    <t>Het is mogelijk ontvangen creditnota te te verrekenen met een debetnota.</t>
  </si>
  <si>
    <t>DEB.33</t>
  </si>
  <si>
    <t>De BTW wordt per nota regel automatisch berekend aan de hand van een gekozen btw code.</t>
  </si>
  <si>
    <t>DEB.34</t>
  </si>
  <si>
    <t>Notasoorten staan heirarchisch boven de nota en bepalen de invordering protocol. (betaal termijnen e.d.)</t>
  </si>
  <si>
    <t>DEB.37</t>
  </si>
  <si>
    <t>Het is mogelijk dat de incassokosten en invorderingskosten vanuit het aanmaningsproces automatisch aan de vordering worden toegevoegd.</t>
  </si>
  <si>
    <t>DEB.41</t>
  </si>
  <si>
    <t>De applicatie heeft de mogelijkheid om periodieke vorderingen vast te leggen (termijnkalender).</t>
  </si>
  <si>
    <t>DEB.42</t>
  </si>
  <si>
    <t>De applicatie dient zowel – in ieder geval - privaat- als publiekrechtelijke vorderingen aan te kunnen maken, met per vorderingstype instelbare voorwaarden.</t>
  </si>
  <si>
    <t>DEB.43</t>
  </si>
  <si>
    <t>Vorderingen dienen uitgesteld te kunnen worden van verdere invorderingsacties.</t>
  </si>
  <si>
    <t>DEB.47</t>
  </si>
  <si>
    <t>Werken met QR-codes op verkoopnota's, herinneringen en aanslagen,, digitaal en hardcopy om het betalen voor de burger makkelijker te  maken.</t>
  </si>
  <si>
    <t>DEB.57</t>
  </si>
  <si>
    <t>Aanmaning en invordering</t>
  </si>
  <si>
    <t>De oplossing ondersteunt een aanmaningsproces met configureerbare aanmaningsniveaus en automatische notificaties.</t>
  </si>
  <si>
    <t>DEB.65</t>
  </si>
  <si>
    <t>Incassobatch bevat een controletotaal ten behoeve van het juist inlezen van de gegevens in bankapplicatie.</t>
  </si>
  <si>
    <t>DEB.69</t>
  </si>
  <si>
    <t>Betalingen en matching</t>
  </si>
  <si>
    <t>bewaking van openstaande posten, ouderdomsanalyse en signalering bij overschrijding van betalingstermijnen.</t>
  </si>
  <si>
    <t>DEB.72</t>
  </si>
  <si>
    <t>Het is mogelijk deelbetalingen te verwerken.</t>
  </si>
  <si>
    <t>DEB.76</t>
  </si>
  <si>
    <t>Elektronisch ontvangen bankafschriften dienen naast automatisch, ook handmatig afgehandeld kunnen worden.</t>
  </si>
  <si>
    <t>DEB.77</t>
  </si>
  <si>
    <t>De aangeboden applicatie moet de dagafschriften kunnen inlezen en verwerken.</t>
  </si>
  <si>
    <t>DEB.78</t>
  </si>
  <si>
    <t>Beheer en service</t>
  </si>
  <si>
    <t>Uitgaande facturen worden automatisch voorzien van stamgegevens van de debiteur en kunnen op basis van een configureerbare template worden opgesteld.</t>
  </si>
  <si>
    <t>DEB.81</t>
  </si>
  <si>
    <t>Grootboek en boekingen</t>
  </si>
  <si>
    <t>Debiteuren kunnen gesplitst worden in verschillende categorieën, tbv BBV en splitsing Overheidslichamen op de balans</t>
  </si>
  <si>
    <t>CRE. 1</t>
  </si>
  <si>
    <t>Het extern factuurnummer wordt automatisch gecontroleerd op dubbele invoer. Het systeem genereert een signalering bij geconstateerde duplicaten.</t>
  </si>
  <si>
    <t>CRE. 2</t>
  </si>
  <si>
    <t>Het is mogelijk te zoeken op diverse zoeksleutels zoals crediteurnummer, factuurnummer, bedrag, datum en omschrijving.</t>
  </si>
  <si>
    <t>CRE. 29</t>
  </si>
  <si>
    <t>Workflow en autorisatie</t>
  </si>
  <si>
    <t>De oplossing ondersteunt een configureerbare workflow voor het verwerken en autoriseren van inkomende facturen, inclusief meerdere goedkeuringsniveaus op basis van rollen en drempelbedragen.</t>
  </si>
  <si>
    <t>CRE. 44</t>
  </si>
  <si>
    <t>De oplossing genereert betalingsopdrachten en ondersteunt SEPA-betalingen, inclusief batchverwerking.</t>
  </si>
  <si>
    <t>CRE. 61</t>
  </si>
  <si>
    <t xml:space="preserve">De Oplossing biedt de mogelijkheid om betalingen te verwerken. </t>
  </si>
  <si>
    <t>CRE. 63</t>
  </si>
  <si>
    <t>De SaaS-applicatie heeft mogelijkheden om de btw berekening op de factuur automatisch te controleren en verschillen te signaleren.</t>
  </si>
  <si>
    <t>CRE. 82</t>
  </si>
  <si>
    <t>Debiteurenstamgegevens</t>
  </si>
  <si>
    <t>Het is mogelijk vanuit de documentdatum suppletie aangifte te maken uit vorige tijdvakken, boekjaren (bijvoorbeeld boekdatum jaar x+1 terwijl documentdatum jaar X, dan in jaar X+1 Suppletie aangifte over dit document).</t>
  </si>
  <si>
    <t>CRE. 86</t>
  </si>
  <si>
    <t xml:space="preserve">De Oplossing voorziet in de mogelijkheid tot het kunnen voeren van een adequate crediteurenadministratie conform geldende wet- en regelgeving. </t>
  </si>
  <si>
    <t>ACT.1</t>
  </si>
  <si>
    <t>Activa - algemeen</t>
  </si>
  <si>
    <t>Het is mogelijk een onderscheid te maken in verschillende soorten activa met maatschappelijk en economisch nut, conform BBV-eisen. Deze moeten per activum kunnen worden vastgelegd.</t>
  </si>
  <si>
    <t>ACT.8</t>
  </si>
  <si>
    <t>Het is mogelijk dat desinvesteringen overeenkomstig de BBV worden verwerkt, zodat een juiste IV3-aangifte gedaan kan worden.</t>
  </si>
  <si>
    <t>ACT.12</t>
  </si>
  <si>
    <t>De activamodule beschikt over een automatische koppeling met het grootboek (inclusief balans), waarbij kapitaallasten periodiek (maandelijks) naar het grootboek geboekt kunnen worden. Afschrijvingen kunnen automatisch worden berekend per activum.</t>
  </si>
  <si>
    <t>ACT.15</t>
  </si>
  <si>
    <t>De staat van activa/subadministratie activa moet automatisch gegenereerd kunnen worden op jaar- en meerjarige basis, per balanscategorie conform het BBV.</t>
  </si>
  <si>
    <t>ACT.23</t>
  </si>
  <si>
    <t>Het is mogelijk af te schrijven op basis van alle gangbare methoden.</t>
  </si>
  <si>
    <t>ACT.25</t>
  </si>
  <si>
    <t>Er is de mogelijkheid om (investerings)facturen te alloceren aan activanummers en deze facturen te boeken op het activanummer.</t>
  </si>
  <si>
    <t>ACT.30</t>
  </si>
  <si>
    <t>Rente</t>
  </si>
  <si>
    <t xml:space="preserve">Er is een mogelijkheid tot automatische (scheduler) periodieke boeking van rente- en afschrijvingslasten naar het grootboek. </t>
  </si>
  <si>
    <t>PRJ.1</t>
  </si>
  <si>
    <t>Projectadministratie - algemeen</t>
  </si>
  <si>
    <t>In de aangeboden applicatie dient de jaarafsluiting en jaarovergang te zijn geregeld.</t>
  </si>
  <si>
    <t>PRJ.2</t>
  </si>
  <si>
    <t>Rapportages en control</t>
  </si>
  <si>
    <t>De oplossing genereert minimaal:
A. boekingsoverzichten
B. mutatieverslagen.</t>
  </si>
  <si>
    <t>PRJ.15</t>
  </si>
  <si>
    <t>De projectadministratie wordt doorgeboekt naar grootboekrekeningen en kostenplaatsen als naar activa.</t>
  </si>
  <si>
    <t>PRJ.20</t>
  </si>
  <si>
    <t>Budget, begroting en prognose</t>
  </si>
  <si>
    <t>De aangeboden applicatie dient te beschikken over een module begroting/meerjarenbegroting</t>
  </si>
  <si>
    <t>RES.1</t>
  </si>
  <si>
    <t>Reserves - algemeen</t>
  </si>
  <si>
    <t>De oplossing voert per reserve en voorziening een administratie waarin het saldo en de mutaties worden vastgelegd en herleidbaar zijn.</t>
  </si>
  <si>
    <t>RES.3</t>
  </si>
  <si>
    <t>Er moet onderscheid gemaakt kunnen worden tussen actieve en afgesloten reserves en voorzieningen.</t>
  </si>
  <si>
    <t>RES.4</t>
  </si>
  <si>
    <t>De onttrekkingen en toevoegingen zijn apart inzichtelijk te maken. Het is mogelijk voor onttrekkingen onderscheid te maken in aanwendingen en vrijval.</t>
  </si>
  <si>
    <t>RES.11</t>
  </si>
  <si>
    <t>Onderverdeling in soorten reserves en voorzieningen volgens verslaggevingscategorieën (BBV) is mogelijk.</t>
  </si>
  <si>
    <t>RES.12</t>
  </si>
  <si>
    <t>Mutaties in de reserves en voorzieningen moeten automatisch worden doorgeleid naar de achterliggende balansrekeningen.</t>
  </si>
  <si>
    <t>BB. 1</t>
  </si>
  <si>
    <t>De gekozen oplossing moet budgetten kunnen toewijzen aan budgethouders cq budgetbeheerders per grootboekrekening.</t>
  </si>
  <si>
    <t>BB. 3</t>
  </si>
  <si>
    <t>Bij de gekozen oplossing moet herbudggettering mogelijk zijn op verschillende momenten gedurende het boekjaar.</t>
  </si>
  <si>
    <t>BB. 4</t>
  </si>
  <si>
    <t>Het is mogelijk om onderscheid te maken in diverse budgettypen, exploitatiebudgetten, invetseringsbudgetten reserves en voorzieningen.</t>
  </si>
  <si>
    <t>BB. 2</t>
  </si>
  <si>
    <t>Het is mogelijk om in de order/bestelmodule de facturen die aan de order gekoppeld zijn in te zien.</t>
  </si>
  <si>
    <t>BB. 15</t>
  </si>
  <si>
    <t>Het is mogelijk dat de applicatie aan de hand van de bestelling een verplichting vastlegt in de financiële administratie</t>
  </si>
  <si>
    <t>BB. 16</t>
  </si>
  <si>
    <t>Het is mogelijk dat de SaaS-applicatie automatisch een matching/koppeling uitvoert tussen, bestelling, (raam)contract, prestatieverklaring en factuur (ook tbv uitnutting).</t>
  </si>
  <si>
    <t>BB. 18</t>
  </si>
  <si>
    <t xml:space="preserve">Het is mogelijk de (restant) bestelling/verplichting (in bulk) te laten vervallen of te annuleren </t>
  </si>
  <si>
    <t>BE.03</t>
  </si>
  <si>
    <t>De oplossing biedt de mogelijkheid om een primaire meerjarige begroting en budgetwijzigingen handmatig in te voeren en via een speed entry (Excel, CSV).</t>
  </si>
  <si>
    <t>BE.05</t>
  </si>
  <si>
    <t>De oplossing biedt de mogelijkheid om een bijlage toe te voegen aan primitieve begroting of begrotingswijziging</t>
  </si>
  <si>
    <t>BE.07</t>
  </si>
  <si>
    <t>De oplossing ondersteunt het aanmaken van een nieuw begrotingsjaar en het afsluiten van het voorgaande begrotingsjaar.</t>
  </si>
  <si>
    <t>GB.11</t>
  </si>
  <si>
    <t>De IV3-aangifte aan het CBS kan geautomatiseerd vanuit de oplossing worden opgesteld .</t>
  </si>
  <si>
    <t>GB.26</t>
  </si>
  <si>
    <t>Beginbalans kan automatisch gegenereerd worden bij het openen van een nieuw boekjaar</t>
  </si>
  <si>
    <t>GB.27</t>
  </si>
  <si>
    <t>Een (fiscaal) boekingsjaar kan voorlopig af worden gesloten voor de opening van de beginbalans van het volgende jaar, waarbij de eindsaldo's voorlopig overgenomen worden</t>
  </si>
  <si>
    <t>GB.28</t>
  </si>
  <si>
    <t>Het is mogelijk (fiscale) boekingsjaren voorlopig en definitief af te sluiten, waarbij de eindsaldi definitief worden overgenomen en waardoor er geen mutaties meer kunnen worden gedaan in het afgesloten dienstjaar</t>
  </si>
  <si>
    <t>GB.30</t>
  </si>
  <si>
    <t>Het is mogelijk om meerdere boekingsjaren actief te hebben waarin gemuteerd kan worden.</t>
  </si>
  <si>
    <t>GB.31</t>
  </si>
  <si>
    <t>Meerdere boekingsperioden binnen het grootboek dienen gedefinieerd te kunnen worden. Tenminste periode en jaar moeten kunnen worden gedefinieerd.</t>
  </si>
  <si>
    <t>GB.32</t>
  </si>
  <si>
    <t>Boekingsperioden dienen afzonderlijk te kunnen worden afgesloten. Afgesoten perioden in een actief dienstjaar moeten weer geoped kunnen worden.</t>
  </si>
  <si>
    <t>GB.33</t>
  </si>
  <si>
    <t>Grootboeknummers worden gekoppeld aan landelijk bepaalde taakvelden.</t>
  </si>
  <si>
    <t>GB.37</t>
  </si>
  <si>
    <t>De aangeboden oplossing kan grootboekoverzichten en boekingsoverzichten genereren.</t>
  </si>
  <si>
    <t>GB.39</t>
  </si>
  <si>
    <t>Memoriaalboekingen kunnen handmatig worden opgesteld in de oplossing. De oplossing voert een automatische controle uit of een boeking (debet en credit) in evenwicht is.</t>
  </si>
  <si>
    <t>GB.41</t>
  </si>
  <si>
    <t>De oplossing herkent bij een automatisch aangeleverde journaalpost aan de hand van geïntegreerde controles onjuiste of ontbrekende coderingen en signaleert deze.</t>
  </si>
  <si>
    <t>GB.45</t>
  </si>
  <si>
    <t>BTW - Vpb</t>
  </si>
  <si>
    <t>De oplossing ondersteunt regelgeving vanuit de Wet omzetbelasting en het BTW-compensatiefonds voor gemeenten.</t>
  </si>
  <si>
    <t>GB.46</t>
  </si>
  <si>
    <t>De oplossing kan omgaan met gemengde/samengestelde percentages BTW-fiscus, BTW-compensatiefonds en kostenverhogende BTW.</t>
  </si>
  <si>
    <t>GB.48</t>
  </si>
  <si>
    <t>De aangeboden oplossing dient de fiscale-administratie (BTW-VPB-BCF) volgens (overheids) wetgeving te ondersteunen.</t>
  </si>
  <si>
    <t>GB.49</t>
  </si>
  <si>
    <t>De btw-aangifte moet in de oplossing automatisch worden opgesteld conform fiscale wet-en regelgeving</t>
  </si>
  <si>
    <t>GB.50</t>
  </si>
  <si>
    <t>De oplossing maakt het mogelijk dat per (inkoop/verkoop)factuur, kostenplaats/boekingscombinatie en project verschillende btw-percentages kunnen worden gehanteerd</t>
  </si>
  <si>
    <t>GB.51</t>
  </si>
  <si>
    <t>Het is mogelijk een ingangsdatum en einddatum op te geven voor de btw codes en mengpercentages.</t>
  </si>
  <si>
    <t>GB.53</t>
  </si>
  <si>
    <t>De Oplossing ondersteunt verschillende BTW codes. De Oplossing kan omgaan met buitenlandse BTW facturen (verleggingsregeling), forfaitaire BTW, verlegde BTW en gemengde BTW.</t>
  </si>
  <si>
    <t>FB.1</t>
  </si>
  <si>
    <t>De applicatie is een SaaS-applicatie waarvoor geen lokale installatie nodig is.</t>
  </si>
  <si>
    <t>FB.2</t>
  </si>
  <si>
    <t>Algemeen beheer</t>
  </si>
  <si>
    <t>De applicatie ondersteunt het dagelijks functioneel beheer door de organisatie.</t>
  </si>
  <si>
    <t>FB.4</t>
  </si>
  <si>
    <t>De applicatie is beschikbaar via een webbrowser.</t>
  </si>
  <si>
    <t>FB.5</t>
  </si>
  <si>
    <t xml:space="preserve">Functioneel </t>
  </si>
  <si>
    <t>De applicatie ondersteunt het inrichten en beheren van gebruikers.</t>
  </si>
  <si>
    <t>FB.6</t>
  </si>
  <si>
    <t>De applicatie ondersteunt rollen en rechten (rolgebaseerde toegang).</t>
  </si>
  <si>
    <t>FB.7</t>
  </si>
  <si>
    <t>Autorisaties zijn door functioneel beheer zelf te beheren, zonder leverancier.</t>
  </si>
  <si>
    <t>FB.8</t>
  </si>
  <si>
    <t>De oplossing voorkomt dat gebruikers functionaliteit uitvoeren of gegevens inzien waarvoor zij niet zijn geautoriseerd. Niet-toegankelijke functionaliteit mag worden verborgen of herkenbaar uitgeschakeld.</t>
  </si>
  <si>
    <t>FB.9</t>
  </si>
  <si>
    <t>Bevoegde functioneel beheerders kunnen binnen de door de leverancier ondersteunde configuratiemogelijkheden afgesproken velden, statussen en workflows aanpassen zonder maatwerk. Wijzigingen worden gecontroleerd en herleidbaar uitgevoerd.</t>
  </si>
  <si>
    <t>FB.10</t>
  </si>
  <si>
    <t>De applicatie bevat een beheerinterface voor functioneel beheerders.</t>
  </si>
  <si>
    <t>FB.11</t>
  </si>
  <si>
    <t>Wijzigingen in configuratie zijn traceerbaar (wie, wat, wanneer).</t>
  </si>
  <si>
    <t>FB.13</t>
  </si>
  <si>
    <t>Functioneel beheer kan meldingen en incidenten registreren, volgen en afsluiten via een door de leverancier aangeboden voorziening of een gestandaardiseerde koppeling met het ticketsysteem van Westland.</t>
  </si>
  <si>
    <t>FB.14</t>
  </si>
  <si>
    <t>Functioneel beheer heeft inzicht in openstaande meldingen en doorlooptijden via het ticketsysteem.</t>
  </si>
  <si>
    <t>FB.15</t>
  </si>
  <si>
    <t>De servicedesk is tijdens de overeengekomen service-uren via de afgesproken kanalen Nederlandstalig bereikbaar voor eerste- en tweedelijnsondersteuning. Engelstalige specialistische derdelijnsondersteuning is toegestaan na afstemming met Westland.</t>
  </si>
  <si>
    <t>FB.16</t>
  </si>
  <si>
    <t>De applicatie beschikt over een online helpfunctie.</t>
  </si>
  <si>
    <t>FB.17</t>
  </si>
  <si>
    <t>Gebruikers- en beheerdocumentatie is beschikbaar in het Nederlands.</t>
  </si>
  <si>
    <t>FB.18</t>
  </si>
  <si>
    <t>Testomgeving</t>
  </si>
  <si>
    <t>De testomgeving bevat synthetische of aantoonbaar geanonimiseerde gegevens die de overeengekomen kritieke processen, uitzonderingssituaties en datavolumes representeren. Gebruik van productiegegevens vindt uitsluitend plaats na toestemming en passende privacymaatregelen.</t>
  </si>
  <si>
    <t>FB.23</t>
  </si>
  <si>
    <t>Contract</t>
  </si>
  <si>
    <t>Updates worden vooraf aangekondigd bij functioneel beheer.</t>
  </si>
  <si>
    <t>FB.24</t>
  </si>
  <si>
    <t>De leverancier hanteert gedurende de contractperiode een transparant lifecycle- en releasebeleid voor de gecontracteerde oplossing, inclusief ondersteunde versies, beveiligingsupdates, noodzakelijke aanpassingen aan wet- en regelgeving en tijdige communicatie over uitfasering.</t>
  </si>
  <si>
    <t>S.5</t>
  </si>
  <si>
    <t>De opdrachtnemer waarborgt gedurende de contractduur de werking van de aangeboden oplossing en de door hem geleverde of beheerde koppelvlakken binnen de overeengekomen scope, ondersteunde versies en servicelevels. Bij updates, upgrades en wijzigingen voert de opdrachtnemer vooraf een impactanalyse uit, communiceert hij relevante gevolgen en neemt hij binnen zijn invloedssfeer passende maatregelen om verstoringen te voorkomen of te herstellen. Voor wijzigingen van systemen of standaarden van derden geldt een inspanningsverplichting en wordt via het overeengekomen wijzigings- en escalatieproces een oplossing, tijdelijke maatregel, planning en eventuele impact op kosten of scope vastgesteld.</t>
  </si>
  <si>
    <t>S.7</t>
  </si>
  <si>
    <t>De opdrachtnemer werkt bij beëindiging van de Opdracht mee aan een beheerste overgang van de dienstverlening naar Opdrachtgever of een opvolgende contractpartij. Uiterlijk zes maanden vóór de voorziene einddatum, of zo spoedig mogelijk bij tussentijdse beëindiging, actualiseren partijen gezamenlijk het exitplan. Dit plan bevat minimaal rollen, planning, overdracht van gegevens in een gangbaar en vooraf overeengekomen formaat, configuratie- en beheerdocumentatie, kennisoverdracht, ondersteuning bij migratie, continuïteitsmaatregelen, beveiligde overdracht en aantoonbare verwijdering van resterende gegevens na akkoord van Opdrachtgever. Reguliere exitwerkzaamheden en tarieven worden vooraf in de overeenkomst vastgelegd; aanvullend werk wordt uitsluitend na schriftelijke opdracht uitgevoerd.</t>
  </si>
  <si>
    <t>S.8</t>
  </si>
  <si>
    <t>De leverancier biedt een Nederlandstalige, centrale servicedesk of customerportal voor het (onbeperkt) indienen van vragen, problemen, incidenten en wijzigingsverzoeken via telefoon, e-mail, chat of een online ticketsysteem. Alle meldingen worden geregistreerd; het ticketsysteem (indien aanwezig) is 24/7 beschikbaar voor het aanmelden en volgen van de status en geeft inzicht in de afhandeling.</t>
  </si>
  <si>
    <t>S.9</t>
  </si>
  <si>
    <t>De leverancier biedt op werkdagen van 09:00 tot 17:00 uur een Nederlandstalige servicedesk die via één centraal telefoonnummer bereikbaar is; bereikbaarheid per e-mail mag aanvullend worden aangeboden. Per kalendermaand wordt minimaal 75% van de telefonische oproepen binnen maximaal 5 minuten door een medewerker beantwoord. De meting start na het doorlopen van een eventueel keuzemenu en omvat alle oproepen tijdens het servicevenster, met afzonderlijke rapportage van door de beller afgebroken oproepen en aantoonbare telecomstoringen buiten de invloedssfeer van de leverancier. De leverancier rapporteert maandelijks het aantal oproepen, de gemiddelde wachttijd en het behaalde percentage.</t>
  </si>
  <si>
    <t>S.10</t>
  </si>
  <si>
    <t>De leverancier stelt een gebruiksvriendelijke Nederlandstalige helpfunctie beschikbaar en actuele handleidingen</t>
  </si>
  <si>
    <t>S.11</t>
  </si>
  <si>
    <t>De leverancier hanteert een vooraf met Opdrachtgever overeengekomen prioriteitenmatrix en oplostijden voor incidenten. Voor kritieke en hoge incidenten die binnen de invloedssfeer van de leverancier vallen, wordt minimaal 90% binnen 2 werkdagen en minimaal 99% binnen 5 werkdagen opgelost.</t>
  </si>
  <si>
    <t>S.12</t>
  </si>
  <si>
    <t>De leverancier garandeert een beschikbaarheid van minimaal 99,5% op jaarbasis tijdens kantuururen tussen 08:00 en 17:00 en rapporteert de beschikbaarheid per kalendermaand. Vooraf overeengekomen gepland onderhoud is van de beschikbaarheidsberekening uitgesloten.</t>
  </si>
  <si>
    <t>S.13</t>
  </si>
  <si>
    <t>De leverancier is gedurende de contractduur, inclusief verlengingen, verantwoordelijk voor het correctieve, preventieve en adaptieve onderhoud dat nodig is om de overeengekomen functionaliteit, beveiliging en prestaties van de SaaS-oplossing binnen de afgesproken servicelevels te behouden. Kritieke beveiligingspatches worden op basis van een overeengekomen urgentie- en impactclassificatie zo spoedig mogelijk en binnen de daarbij vastgelegde termijn uitgevoerd. Overige updates en releases worden volgens de releasekalender uitgevoerd en voor gebruikers merkbare wijzigingen worden vooraf aangekondigd. Perfectief en functioneel onderhoud dat de overeengekomen scope uitbreidt, verloopt via het wijzigingsproces met voorafgaande afspraken over impact, planning en eventuele kosten. De leverancier deelt jaarlijks een actuele roadmap; roadmap, innovatie en dienstverlening worden minimaal jaarlijks geëvalueerd.</t>
  </si>
  <si>
    <t>S.14</t>
  </si>
  <si>
    <t xml:space="preserve">Gepland onderhoud met downtime vindt in beginsel plaats buiten de openstellings- en kantoortijden en bij voorkeur in het weekend. Het onderhoud wordt vooraf met Opdrachtgever afgestemd; Opdrachtgever kan een voorgesteld moment om zwaarwegende redenen weigeren. </t>
  </si>
  <si>
    <t>S.15</t>
  </si>
  <si>
    <t xml:space="preserve">De leverancier toont aan dat de webapplicatie onder representatieve omstandigheden voldoende presteert. In een vóór de acceptatietest gezamenlijk vastgesteld testprotocol worden transacties, datavolume, gelijktijdige gebruikers, meetpunt en netwerkcondities vastgelegd. Bij deze test geldt voor ten minste 95% van de metingen: openen van de webapplicatie binnen 20 seconden, wisselen van scherm binnen 5 seconden en opslaan of verwerken van reguliere scherminvoer binnen 2 seconden. Wachttijd veroorzaakt door het netwerk of systemen buiten de invloedssfeer van de leverancier wordt afzonderlijk gemeten en niet aan de leverancier toegerekend. </t>
  </si>
  <si>
    <t>S.16</t>
  </si>
  <si>
    <t>De leverancier hanteert een incidentmanagement- en servicelevelproces met een vooraf overeengekomen prioriteitenmatrix, servicevensters en escalatieprocedure. Voor kritieke incidenten start de leverancier binnen 1 uur met diagnose en herstel; voor hoge incidenten geldt een reactietijd van maximaal 2 uur en voor middelhoge incidenten maximaal 4 uur. De streeftermijnen voor herstel zijn respectievelijk 2, 3 en 5 werkdagen. .</t>
  </si>
  <si>
    <t>S.19</t>
  </si>
  <si>
    <t xml:space="preserve">De leverancier stelt vóór aanvang van de beheerfase samen met Opdrachtgever een klant-specifieke SLA en bijbehorende supportdocumentatie vast. De SLA bevat minimaal afspraken over meldingssoorten en prioriteiten, reactie- en hersteltijden, bereikbaarheid, beschikbaarheid, releases, communicatie, rapportages, en overleg. </t>
  </si>
  <si>
    <t>S.22</t>
  </si>
  <si>
    <t>De leverancier stelt een van productie gescheiden testomgeving beschikbaar die functioneel voldoende representatief is om te oefenen en releases te testen. De omgeving gebruikt bij voorkeur aantoonbaar geanonimiseerde gegevens. Alleen wanneer dit noodzakelijk, rechtmatig en vooraf schriftelijk overeengekomen is, kan een geminimaliseerde en beveiligde kopie van productiegegevens worden gebruikt, conform de geldende privacy- en beveiligingsafspraken. Reguliere releases worden vóór productie in de testomgeving beschikbaar gesteld met voldoende testtijd. Kritieke beveiligingspatches en spoedherstel mogen gemotiveerd via een versnelde procedure worden uitgevoerd, met zo mogelijk voorafgaande en anders zo spoedig mogelijke validatie.</t>
  </si>
  <si>
    <t>IB.1</t>
  </si>
  <si>
    <t>De geboden applicatie ondersteunt zaak- en procesgericht werken volgens het principe archiveren by design, voor de binnen de opdracht overeengekomen processen en DUTO-functionaliteiten. De leverancier toont dit aan in een praktijktest aan de hand van vooraf vastgestelde acceptatiescenario’s.</t>
  </si>
  <si>
    <t>IB.2</t>
  </si>
  <si>
    <t>De oplossing faciliteert archiefbeheer voor informatieobjecten binnen de overeengekomen scope, conform de landelijk vastgestelde selectielijst en wetgeving. De oplossing biedt mogelijkheden voor autorisatie, vastlegging en opschorting van vernietiging en geeft inzicht in de verwerking van verwijdering binnen back-upprocessen. De leverancier beschrijft hoe deze functionaliteiten worden ondersteund en kan desgevraagd informatie over uitgevoerde vernietigingsacties beschikbaar stellen.</t>
  </si>
  <si>
    <t>IB.3</t>
  </si>
  <si>
    <t>Gemeente Westland kan de in de oplossing getoonde veldnamen configureren wanneer deze niet aansluiten op de overeengekomen versie van ZTC/DSP. Een wijziging van de veldnaam verandert de semantische betekenis, mapping en vastgelegde metadata niet.</t>
  </si>
  <si>
    <t>IB.4</t>
  </si>
  <si>
    <t>De oplossing ondersteunt voor de vooraf aangewezen informatieobjecten de formele overbrenging naar een door gemeente Westland aangewezen archiefbewaarplaats en, indien van toepassing, vervreemding aan een andere organisatie. Het overdrachtsproces gebruikt een vooraf overeengekomen overdrachtspakket en protocol, met vastgelegde metadata, formaten, bevoegdheden, termijnen, validatieregels en acceptatiecriteria. De leverancier toont de export en validatie aan in een proef- of acceptatietest. Afwijkingen of afwijzingen worden gelogd en kunnen na correctie opnieuw worden aangeboden.</t>
  </si>
  <si>
    <t>IB.5</t>
  </si>
  <si>
    <t>Bij het definiëren van autorisaties wordt onderscheid gemaakt tussen creatie-, raadpleeg-, mutatie- en verwijderrechten (CRUD). Autorisaties zijn via gebruikersprofielen en standaardrollen in te richten voor de overeengekomen objecten en functies, met functiescheiding, logging en een beheersbare uitzonderingsprocedure.</t>
  </si>
  <si>
    <t>IB.8</t>
  </si>
  <si>
    <t>Gemeente Westland kan de auditgegevens die binnen de overeengekomen scope door de oplossing worden vastgelegd raadplegen, doorzoeken en exporteren in een gangbaar formaat. De vast te leggen gebeurtenissen, gegevensvelden, autorisaties en exportmogelijkheden worden vooraf vastgesteld. Auditgegevens krijgen afzonderlijke bewaartermijnen volgens de toepasselijke selectielijst en beveiligings- en verantwoordingsbehoefte. Een geautoriseerde gebruiker kan vernietiging opschorten bij een juridische of onderzoeksgerelateerde bewaarplicht. Gecontroleerde vernietiging vindt plaats na afloop van de vastgestelde termijn en wordt aantoonbaar gelogd; verwijdering van het bronobject leidt niet automatisch tot verwijdering van de bijbehorende auditgegevens.</t>
  </si>
  <si>
    <t>IB.9</t>
  </si>
  <si>
    <t>De leverancier waarborgt dat de aangeboden applicatie voldoet aan de in de aanbestedingsstukken opgenomen gesloten lijst van informatiebeheerstandaarden en versies. Afwijkingen worden volgens comply-or-explain gemotiveerd. Voor nieuwe versies gelden een overeengekomen overgangstermijn, vastgelegde compatibiliteitseisen en acceptatietests.</t>
  </si>
  <si>
    <t>IB.10</t>
  </si>
  <si>
    <t>De aangeboden oplossing ondersteunt het duurzaam archiveren van documenten, inclusief behoud van het oorspronkelijke formaat, conversie naar duurzame bestandsformaten waar vereist, validatie en behoud van relevante metadata conform de geldende standaarden en regelgeving.</t>
  </si>
  <si>
    <t>IB.11</t>
  </si>
  <si>
    <t>De oplossing ondersteunt de voor de overeengekomen scope relevante gegevensobjecten en relaties uit de door gemeente Westland aangewezen versie van het Referentiemodel Gemeentelijke Basisgegevens Zaken (RGBZ), of de overeengekomen opvolger daarvan. De leverancier toont de semantische mapping en conformiteit aan.</t>
  </si>
  <si>
    <t>IB.12</t>
  </si>
  <si>
    <t>De oplossing ondersteunt de voor de overeengekomen applicatiescope relevante onderdelen van de door gemeente Westland aangewezen versie van het Referentiemodel Stelsel van Gemeentelijke Basisgegevens (RSGB), of de overeengekomen opvolger daarvan. De leverancier levert een mapping en aantoonbaar bewijs van conformiteit.</t>
  </si>
  <si>
    <t>IB.13</t>
  </si>
  <si>
    <t>De oplossing ondersteunt de door gemeente Westland vóór implementatie aangewezen versie van het informatiemodel Zaaktypecatalogus (ZTC), rechtstreeks, via i-Navigator of via een functioneel gelijkwaardige voorziening. Partijen leggen vooraf vast welke zaaktypen, metadata-elementen, koppelvlakken en synchronisaties binnen de scope vallen. De oplossing ondersteunt import en export, ingangsdatums, historie en versiebeheer voor deze scope. Synchronisatieconflicten en fouten worden gesignaleerd en gelogd. De leverancier toont de werking aan met vooraf overeengekomen acceptatiescenario’s; een gelijkwaardige voorziening is toegestaan wanneer semantiek, beheerbaarheid en uitwisselbaarheid aantoonbaar behouden blijven.</t>
  </si>
  <si>
    <t>IB.14</t>
  </si>
  <si>
    <t>De oplossing ondersteunt het gebruik van MDTO of een gelijkwaardig door de organisatie vastgesteld metagegevensschema voor duurzaam toegankelijke informatie. De oplossing faciliteert het vastleggen, beheren, valideren en uitwisselen van metadata conform de door de organisatie vastgestelde eisen. Indien de oplossing dit niet ondersteunt moet het koppelbaar zijn aan systeem die dit wel ondersteunt.</t>
  </si>
  <si>
    <t>IB.15</t>
  </si>
  <si>
    <t>De oplossing biedt de voor de overeengekomen scope geselecteerde functionaliteiten uit NEN-ISO 16175-1:2020. De toepasselijke clausules en acceptatiecriteria worden vooraf vastgelegd; de leverancier toont naleving aan met documentatie en overeengekomen acceptatietests.</t>
  </si>
  <si>
    <t>IB.16</t>
  </si>
  <si>
    <t>De oplossing ondersteunt de productfunctionaliteiten die binnen de overeengekomen scope bijdragen aan toepassing van NEN-ISO 15489-1:2016. De toepasselijke producteisen worden onderscheiden van organisatorische verantwoordelijkheden van gemeente Westland en worden met documentatie en acceptatietests aantoonbaar gemaakt.</t>
  </si>
  <si>
    <t>IB.17</t>
  </si>
  <si>
    <t>Voor de aangewezen zaaktypen kan de laatste processtap als archiveringsstap worden ingericht. De behandelaar kan deze stap voltooien nadat aan de per zaaktype configureerbare voorwaarden is voldaan, waaronder een gecontroleerd resultaattype, verplichte checklistitems, documenttypen, kenmerken en metadatavelden. De oplossing ondersteunt een geautoriseerde en gelogde uitzonderingsroute.</t>
  </si>
  <si>
    <t>IB.18</t>
  </si>
  <si>
    <t>Na afsluiting van een proces kunnen behandelaars binnen de zaak of het dossier geen gegevens meer wijzigen of verwijderen. Correcties zijn uitsluitend mogelijk voor specifiek geautoriseerde gebruikers via een herstelbare en gelogde procedure, met versiebeheer en vastlegging van reden, gebruiker en tijdstip.</t>
  </si>
  <si>
    <t>IB.19</t>
  </si>
  <si>
    <t>De oplossing ondersteunt de vooraf overeengekomen bestandstypen en maximale bestandsgroottes, waaronder waar van toepassing CAD-bestanden, tekeningen, Officebestanden, audiovisuele bestanden, e-mails en bijlagen. De leverancier specificeert volumelimieten, beveiligingscontroles, opslagvoorwaarden en prestatieniveaus.</t>
  </si>
  <si>
    <t>IB.20</t>
  </si>
  <si>
    <t>De oplossing biedt de mogelijkheid om één of meerdere documenten of mappen aan een dossier toe te voegen via de overeengekomen kanalen, waaronder handmatige toevoeging en bulkimport. Daarbij worden metadata, duplicaatcontrole en geldende autorisaties toegepast.</t>
  </si>
  <si>
    <t>IB.21</t>
  </si>
  <si>
    <t>De oplossing faciliteert het beheer van ZTC-gegevens en metadata binnen de overeengekomen scope. Cataloguswijzigingen kunnen worden voorzien van versiebeheer en een ingangsdatum. Bij wijzigingen ondersteunt de oplossing het vastleggen van de gekozen migratieaanpak, waarbij historische informatie en metadata waar mogelijk behouden blijven. Herstel van wijzigingen of een alternatieve herstelprocedure is beschikbaar indien technisch haalbaar. De leverancier licht de werking toe met relevante wijzigings- en migratiescenario’s.</t>
  </si>
  <si>
    <t>IB.22</t>
  </si>
  <si>
    <t>De applicatie bevat een voorportaal, postintakemodule of functioneel gelijkwaardige voorziening waarmee werkprocessen kunnen worden gestart en aanvullende stukken na beoordeling kunnen worden toegevoegd. De voorziening ondersteunt de overeengekomen intakekanalen, registratie, triage, metadata, viruscontrole, autorisatie en doorlooptijden.</t>
  </si>
  <si>
    <t>IB.23</t>
  </si>
  <si>
    <t>Gemeente Westland kan de veldnamen die aan gebruikers worden getoond configureren. Deze aanpassing betreft uitsluitend de presentatielaag en wijzigt de onderliggende semantische betekenis, metadata, mappings en gegevensuitwisseling niet.</t>
  </si>
  <si>
    <t>IB.26</t>
  </si>
  <si>
    <t>De oplossing kan tussen de overeengekomen objecttypen, waaronder zaken, deelzaken, dossiers, documenten, personen en locaties, gedefinieerde relaties vastleggen en waar functioneel vereist wederkerig tonen. Per relatietype worden cardinaliteit, integriteitsregels, versiebeheer en export vastgelegd.</t>
  </si>
  <si>
    <t>IB.27</t>
  </si>
  <si>
    <t>De oplossing ondersteunt de overdracht van de vooraf aangewezen gearchiveerde informatieobjecten en metadata naar de door gemeente Westland aangewezen archief- en beheervoorzieningen. Partijen leggen vóór implementatie de toepasselijke standaard en versie, het overdrachtspakket, de bestandsformaten, metadata, volumes, beveiliging en acceptatiecriteria vast. De oplossing valideert het pakket vóór verzending en rapporteert fouten en ontbrekende gegevens. De leverancier ondersteunt ten minste één proefmigratie en herstel na afwijzing. Aanvullende doelvoorzieningen of gewijzigde standaarden worden via het overeengekomen wijzigingsproces beoordeeld op impact, planning en kosten.</t>
  </si>
  <si>
    <t>IB.28</t>
  </si>
  <si>
    <t>De oplossing faciliteert het vastleggen van te bewaren informatie bij de afsluiting van een zaak of dossier. De oplossing biedt mogelijkheden om relevante documenten, gegevens, metadata en relaties als onderdeel van een archiefobject vast te leggen. Voor de overeengekomen categorieën kunnen bewaartermijnen, toegangsbeperkingen en exportinstellingen worden ingericht. De leverancier beschrijft hoe volledigheid, toegankelijkheid en export van archiefobjecten worden ondersteund. Wijzigingen in de afbakening van de te bewaren informatie worden volgens overeengekomen procedures doorgevoerd.</t>
  </si>
  <si>
    <t>IB.29</t>
  </si>
  <si>
    <t>De oplossing beschikt over zoekfunctionaliteit waarmee integraal kan worden gezocht in de vooraf aangewezen indexeerbare velden en bestandsformaten, inclusief full-text zoeken waar technisch en juridisch toegestaan. Zoekresultaten respecteren autorisaties en de leverancier toont de overeengekomen responstijd en actualiteit van de zoekindex aan.</t>
  </si>
  <si>
    <t>IB.30</t>
  </si>
  <si>
    <t>Naast gericht zoeken biedt de oplossing de mogelijkheid om informatie te benaderen via een configureerbare classificatie- of mappenstructuur. De navigatie, autorisatie-overerving en relatie met het zaak- en dossiermodel worden vooraf vastgelegd en aantoonbaar ondersteund.</t>
  </si>
  <si>
    <t>ITB. 1</t>
  </si>
  <si>
    <t>Techniek</t>
  </si>
  <si>
    <t>De oplossing ondersteunt de gecontroleerde export en import van de met gemeente Westland overeengekomen gegevensobjecten voor bulkverwerking en datamigratie. Leverancier documenteert per gegevensobject het gebruikte open of algemeen toegepaste bestandsformaat, de maximale volumes, validatieregels, foutafhandeling en logging. De werking wordt aangetoond met representatieve acceptatietesten. Een gelijkwaardig gestandaardiseerd formaat is toegestaan wanneer daarmee dezelfde volledigheid, integriteit en herleidbaarheid worden bereikt.</t>
  </si>
  <si>
    <t>ITB. 3</t>
  </si>
  <si>
    <t>Uitgaande e-mail namens een domein van gemeente Westland wordt aantoonbaar veilig en domein-geautoriseerd verzonden via Microsoft Graph met OAuth 2.0 of via een technisch gelijkwaardig, door gemeente Westland goedgekeurd patroon. De inrichting ondersteunt passende toepassing van SPF, DKIM en DMARC, minimale autorisaties, logging en beheerste foutafhandeling. SPF-includes worden vermeden; uitsluitend wanneer dit technisch noodzakelijk is, kan gemeente Westland na risicoafweging een beperkte en gedocumenteerde uitzondering goedkeuren. 
https://learn.microsoft.com/en-us/graph/api/user-sendmail?view=graph-rest-1.0&amp;tabs=http</t>
  </si>
  <si>
    <t>ITB. 4</t>
  </si>
  <si>
    <t>Wanneer voor de oplossing een subdomein van gemeentewestland.nl wordt gebruikt, leggen gemeente Westland en leverancier vóór ingebruikname vast wie verantwoordelijk is voor uitgifte, installatie, sleutelbescherming, verlenging, monitoring en intrekking van het TLS-certificaat. Certificaatbeheer mag door gemeente Westland of geautomatiseerd door de leverancier worden uitgevoerd, mits de gemeente de domeincontrole behoudt en de afgesproken beveiligings- en continuïteitseisen aantoonbaar worden nageleefd.</t>
  </si>
  <si>
    <t>ITB. 5</t>
  </si>
  <si>
    <t>De oplossing beschikt over een webbased userinterface die zonder beperking van functionaliteit, benaderbaar is door de laatste twee versies van de meest gangbare en ondersteunde browsers (Microsoft Edge en Mozilla Firefox) zonder gebruik te maken van plug-ins en andere zaken die geïnstalleerd moeten worden.</t>
  </si>
  <si>
    <t>ITB. 6</t>
  </si>
  <si>
    <t>De oplossing functioneert achter Cloudflare als reverse proxy en Web Application Firewall, voor zover gemeente Westland deze beveiligingslaag voor de dienstverlening toepast. Leverancier documenteert de benodigde configuratie voor TLS, toegestane headers, herkenning van bron-IP-adressen, SSO- en API-verkeer, logging en foutanalyse. De interoperabiliteit en beschikbaarheid worden vóór ingebruikname gezamenlijk getest. Een gelijkwaardig beveiligingspatroon is toegestaan na goedkeuring door gemeente Westland.</t>
  </si>
  <si>
    <t>ITB. 7</t>
  </si>
  <si>
    <t>De oplossing is bruikbaar vanaf door gemeente Westland beheerde Windows 11-businesslaptops en binnen een Azure Virtual Desktop-omgeving op basis van Windows 11 multi-session. Leverancier specificeert of toegang plaatsvindt via een ondersteunde browser, een clientcomponent of beide en documenteert de ondersteunde versies, benodigde beheerrechten en relevant sessie- en profielgedrag. De werking en afgesproken prestaties worden aangetoond met een representatieve acceptatietest in de gemeentelijke omgeving.</t>
  </si>
  <si>
    <t>ITB. 8</t>
  </si>
  <si>
    <t>Integratie met Microsoft 365 binnen de Azure Virtual Desktop-omgeving ondersteunt de overeengekomen functies voor documentcreatie en -bewerking via Microsoft 365-webapplicaties en ondersteunde Microsoft-API’s. Wanneer een functie aantoonbaar niet via de webapplicaties kan worden gerealiseerd, is een door gemeente Westland goedgekeurde en aantoonbaar veilige 64-bits desktopcomponent of gelijkwaardige oplossing toegestaan, mits beheer, autorisaties, updates en logging zijn geborgd.</t>
  </si>
  <si>
    <t>IB.1.1</t>
  </si>
  <si>
    <t>Authenticatie &amp; Autorisatie</t>
  </si>
  <si>
    <t>De oplossing ondersteunt federatieve authenticatie en Single Sign-On via OIDC, SAML 2.0 of een aantoonbaar gelijkwaardige open standaard. OAuth 2.0 wordt uitsluitend voor autorisatie gebruikt. De leverancier beschrijft vóór gunning hoe de oplossing veilig kan aansluiten op het door aanbestedende beheerde identityplatform. Als directe koppeling bij ingebruikname nog niet beschikbaar is, volstaat een vooraf overeengekomen, beveiligd en tijdgebonden implementatiepad met passende tijdelijke beheersmaatregelen. MFA wordt risicogebaseerd toegepast, in ieder geval op beheeraccounts en andere vooraf als verhoogd risico benoemde accounttypen. Lokale accounts zijn toegestaan als aantoonbaar beheerste tijdelijke of noodvoorziening en worden afzonderlijk beheerd en gelogd. Aanbestedende beoordeelt gelijkwaardigheid op vooraf bekendgemaakte beveiligings- en integratie-uitkomsten en niet op één specifieke technische inrichting.</t>
  </si>
  <si>
    <t>IB.1.2</t>
  </si>
  <si>
    <t>De oplossing ondersteunt een configureerbare sessietime-out en herauthenticatie na inactiviteit. De termijn en wijze van herauthenticatie worden vóór ingebruikname vastgesteld op basis van gegevensclassificatie, gebruikersrisico en gebruiksscenario. Een technisch gelijkwaardige maatregel is toegestaan indien daarmee aantoonbaar hetzelfde beveiligingsdoel wordt bereikt.</t>
  </si>
  <si>
    <t>IB.1.3</t>
  </si>
  <si>
    <t>Gebruikersidentiteiten en toegangsrechten worden tijdig aangemaakt, gewijzigd, geblokkeerd en ingetrokken volgens vooraf per risicoklasse vastgestelde termijnen. Functioneel beheer kan de vooraf benoemde reguliere handelingen zelfstandig uitvoeren of beschikt over een aantoonbaar gelijkwaardig beheerst proces met overeengekomen responstijden. Voor overige en hoog-risicohandelingen is leverancierstussenkomst toegestaan binnen een vooraf overeengekomen SLA. Na beëindiging of wijziging van een dienstverband worden rechten binnen de toepasselijke maximale termijn ingetrokken. Een automatische koppeling met identitymanagement is alleen vereist wanneer gebruikersvolume en risico dit aantoonbaar rechtvaardigen; anders volstaat een beheerst handmatig of SLA-gebaseerd proces. Alle wijzigingen en intrekkingen zijn herleidbaar gelogd en de leverancier toont de tijdigheid en werking van de gekozen inrichting aan.</t>
  </si>
  <si>
    <t>IB.1.4</t>
  </si>
  <si>
    <t>Toegang wordt aantoonbaar ingericht volgens need-to-know, least privilege en passende functiescheiding. Voor zover de processen van aanbestedende dit vereisen, ondersteunt de oplossing configureerbare rolgebaseerde toegangsbeheersing of een aantoonbaar gelijkwaardig autorisatiemodel, waarbij rollen en rechten tot het noodzakelijke minimum kunnen worden beperkt. MFA en aanvullende monitoring worden risicogebaseerd toegepast, minimaal passend voor beheeraccounts en andere vooraf als verhoogd risico aangemerkte accounts. Indien kritieke transacties afzonderlijke invoer en accordering vereisen, worden vooraf benoemde conflicterende rollen voorkomen; noodzakelijke uitzonderingen zijn vooraf goedgekeurd, tijdgebonden en herleidbaar vastgelegd. Indien dergelijke transacties of fijnmazige rollen niet nodig zijn, motiveert de leverancier de niet-toepasselijkheid of gelijkwaardige beheersing.</t>
  </si>
  <si>
    <t>IB.2.1</t>
  </si>
  <si>
    <t>Encryptie &amp; Transport</t>
  </si>
  <si>
    <t>Gegevensuitwisseling vindt versleuteld plaats volgens de bij de aanbesteding bekendgemaakte actuele cryptografische uitgangspunten van aanbestedende, met TLS 1.2 of hoger dan wel een aantoonbaar gelijkwaardig veilig protocol. Protocollen en algoritmen die in deze uitgangspunten als onveilig zijn aangemerkt, zijn uitgeschakeld. De leverancier mag een gelijkwaardige configuratie voorstellen en onderbouwt de veiligheid daarvan.</t>
  </si>
  <si>
    <t>IB.2.2</t>
  </si>
  <si>
    <t>Gegevens worden passend bij de vóór gunning vastgestelde gegevensclassificatie en het bijbehorende risico versleuteld opgeslagen. Cryptografische sleutels worden aantoonbaar beheerd en beschermd volgens een erkende dan wel aantoonbaar gelijkwaardige standaard. Eisen aan sleutelbezit, functiescheiding en rotatie gelden uitsluitend voor de vooraf benoemde classificaties en dreigingsniveaus waarvoor zij noodzakelijk zijn. De leverancier mag de technische inrichting bepalen en toont met een passend bewijsniveau aan hoe vertrouwelijkheid, integriteit en beschikbaarheid worden geborgd. Afwijkingen zijn toegestaan wanneer een gelijkwaardig restrisico aantoonbaar wordt bereikt en vooraf wordt goedgekeurd.</t>
  </si>
  <si>
    <t>IB.2.3</t>
  </si>
  <si>
    <t>Indien de oplossing namens  aanbestedende e-mail verzendt of met de e-mailomgeving van aanbestedende integreert, gebruikt zij een veilig en ondersteund koppelvlak en ondersteunt zij SPF, DKIM en DMARC of aantoonbaar gelijkwaardige maatregelen voor domeinauthenticatie. Microsoft Graph geldt als voorkeursroute, maar ieder aantoonbaar gelijkwaardig koppelvlak is toegestaan wanneer sterke authenticatie, minimaal noodzakelijke machtigingen, versleuteld transport en afgeschermde mailboxtoegang zijn geborgd. De leverancier beschrijft hoe ongeautoriseerd domeingebruik wordt voorkomen en authenticatie- en toegangsresultaten controleerbaar zijn. Wanneer geen e-mail namens aanbestedende wordt verzonden of geen e-mailintegratie nodig is, zijn de betreffende onderdelen niet van toepassing.</t>
  </si>
  <si>
    <t>IB.3.1</t>
  </si>
  <si>
    <t>Monitoring, Logging &amp; Auditing</t>
  </si>
  <si>
    <t>De oplossing registreert de vóór gunning de minimale gebruikers-, beheer-, beveiligings- en systeemgebeurtenissen in auditlogs. De logs worden passend beschermd tegen ongeautoriseerde wijziging en verwijdering. Wachtwoorden en authenticatiegeheimen worden niet vastgelegd; andere gevoelige of persoonsgegevens worden alleen opgenomen indien noodzakelijk voor een vooraf vastgesteld logdoel en worden passend gemaskeerd, gepseudonimiseerd, gehasht of gelijkwaardig beschermd. Geautoriseerd beheer kan de vooraf benoemde loggegevens binnen overeengekomen responstijden doorzoeken, filteren en exporteren via zelfservice, API, SIEM-koppeling of een gelijkwaardige SLA-gebaseerde voorziening. Toegang en export zijn rolgebonden en herleidbaar gelogd. Minimale gebeurtenissen, responstijden, exportformaat, integriteitsmaatregelen, bewaartermijnen en het vereiste bewijsniveau worden vóór gunning per logcategorie bekendgemaakt; gemotiveerde gelijkwaardige maatregelen zijn toegestaan.</t>
  </si>
  <si>
    <t>IB.3.2</t>
  </si>
  <si>
    <t>Opdrachtnemer monitort beschikbaarheid, capaciteit, prestaties en relevante beveiligingssignalen volgens de vóór ingebruikname vastgestelde beschikbaarheidsklasse en bedrijfsimpact. Continue 24/7-monitoring geldt uitsluitend voor dienstverlening die door aanbestedende als kritisch is aangemerkt; voor overige dienstverlening gelden vooraf overeengekomen monitoringsvensters, escalaties en SLA's. Een gelijkwaardige monitoringsinrichting is toegestaan indien de vereiste detectie en opvolging aantoonbaar worden bereikt.</t>
  </si>
  <si>
    <t>IB.3.4</t>
  </si>
  <si>
    <t>Opdrachtnemer beschikt over continuïteits- en herstelmaatregelen die passen bij de vóór gunning bekendgemaakte beschikbaarheidsklasse en kritikaliteit van de dienstverlening. De per klasse geldende bandbreedten voor RTO en RPO, minimale testscope, testfrequentie en maximale ouderdom van testbewijs worden vooraf bekendgemaakt. De leverancier verstrekt passend bewijs van een recente test en van de opvolging van relevante bevindingen, waarbij de zwaarte van het bewijs aansluit op het risico. Bestaand generiek testbewijs, een onafhankelijke assuranceverklaring of een andere gelijkwaardige testvorm is toegestaan indien daarmee de werking voor de aangeboden dienstverlening aantoonbaar wordt gemaakt. Detailwaarden en verbeteracties kunnen vóór ingebruikname nader worden afgestemd binnen de vooraf bekendgemaakte grenzen.</t>
  </si>
  <si>
    <t>IB.4.3</t>
  </si>
  <si>
    <t>Certificering &amp; Compliance</t>
  </si>
  <si>
    <t>Opdrachtnemer treft en documenteert de beveiligingsmaatregelen die aantoonbaar van toepassing zijn op de overeengekomen dienstverlening en binnen de eigen rol en invloedssfeer liggen. Verantwoordelijkheden van aanbestedende, opdrachtnemer en eventuele ketenpartijen worden vóór ingebruikname vastgelegd in een verantwoordelijkhedenmatrix. Ketenverplichtingen worden uitsluitend doorgelegd wanneer zij relevant, proportioneel en beïnvloedbaar zijn. Een gelijkwaardige verdeling of beheersmaatregel is toegestaan wanneer dezelfde beveiligingsuitkomst aantoonbaar wordt bereikt.</t>
  </si>
  <si>
    <t>IB.4.4</t>
  </si>
  <si>
    <t>Opdrachtnemer hanteert aantoonbaar beheerst wijzigingsbeheer. Registratie, risico- en impactanalyse, testen, goedkeuring, functiescheiding en terugvalmaatregelen worden toegepast in verhouding tot aard en risico van de wijziging. Geautomatiseerde controles en passende uitzonderings- en noodprocedures zijn toegestaan indien de beheersing aantoonbaar gelijkwaardig is. De minimaal vereiste bewijsstukken worden vóór ingebruikname overeengekomen.</t>
  </si>
  <si>
    <t>IB.4.6</t>
  </si>
  <si>
    <t>Opdrachtnemer meldt ernstige beveiligingsincidenten en actief misbruikte of kritieke kwetsbaarheden met aantoonbare mogelijke impact op aanbestedende zonder onnodige vertraging. Kennisname vangt aan zodra de gebeurtenis volgens de vooraf overeengekomen ernst- en impactcriteria voldoende is bevestigd. Een eerste melding volgt als uitgangspunt binnen 24 uur via het overeengekomen meldkanaal en bevat de dan beschikbare informatie; aanvullingen volgen gefaseerd. Ketenverplichtingen worden naar risico, rol en beïnvloedbaarheid doorgelegd.</t>
  </si>
  <si>
    <t>P.5.2</t>
  </si>
  <si>
    <t>Privacy</t>
  </si>
  <si>
    <t>Voor verwerking namens aanbestedende sluiten partijen vóór aanvang een verwerkersovereenkomst conform artikel 28 AVG. Verwerking binnen de EER heeft de voorkeur. Doorgifte buiten de EER is toegestaan wanneer een rechtsgeldig doorgiftemechanisme en de voor het concrete risico passende aanvullende waarborgen aantoonbaar zijn ingericht. De leverancier maakt vóór gunning de landen van verwerking, relevante doorgiftemechanismen en bekende subverwerkers transparant. Nieuwe of gewijzigde subverwerkers worden binnen een vooraf bekendgemaakte redelijke termijn gemeld. Algemene toestemming met een werkbare bezwaarprocedure is het uitgangspunt; specifieke toestemming wordt alleen verlangd voor vooraf objectief als hoog risico aangemerkte verwerkingen. Een bezwaar leidt tot overleg over een passende oplossing en niet automatisch tot uitsluiting of beëindiging.</t>
  </si>
  <si>
    <t>P.5.3</t>
  </si>
  <si>
    <t>De oplossing en opdrachtnemer ondersteunen aanbestedende bij de rechten van betrokkenen die op de concrete verwerking van toepassing zijn, waaronder waar relevant raadpleging, correctie, wissing, beperking en export. De minimaal vereiste technische mogelijkheden, rollen, termijnen en wijze van vastlegging worden vóór ingebruikname in de verwerkersafspraken bepaald. Een gelijkwaardige uitvoeringswijze is toegestaan indien aanbestedende de toepasselijke rechten tijdig en aantoonbaar kan effectueren.</t>
  </si>
  <si>
    <t>P.5.4</t>
  </si>
  <si>
    <t>Opdrachtnemer meldt een inbreuk in verband met persoonsgegevens zonder onnodige vertraging nadat deze volgens vooraf overeengekomen criteria voldoende is bevestigd. Een eerste melding volgt als uitgangspunt binnen 24 uur na dit bevestigingsmoment via het overeengekomen meldkanaal, tenzij een vooraf gemotiveerde gelijkwaardige incident-SLA aanbestedende aantoonbaar in staat stelt tijdig te handelen. De melding bevat de op dat moment redelijkerwijs beschikbare kerninformatie; ontbrekende relevante informatie wordt gefaseerd en onverwijld aangevuld.</t>
  </si>
  <si>
    <t>DO.1</t>
  </si>
  <si>
    <t>Technische ontsluiting en BI-koppelingen</t>
  </si>
  <si>
    <t xml:space="preserve">De leverancier beschrijft welke technische methode(n) beschikbaar zijn voor data-ontsluiting richting BI-tools (minimaal: OData-feed, REST API, directe databasekoppeling of SFTP-export). </t>
  </si>
  <si>
    <t>DO.3</t>
  </si>
  <si>
    <t>De gekozen aanlevermethode is geschikt voor bulkverwerking en/of delta en/of incrementele updates.</t>
  </si>
  <si>
    <t>DO.4</t>
  </si>
  <si>
    <t xml:space="preserve">De leverancier specificeert de minimale en maximale frequentie waarmee data beschikbaar kan worden gesteld aan externe BI-tools. De gemeente stelt als eis dat financiële data minimaal dagelijks (nachtelijke verversing) beschikbaar is. </t>
  </si>
  <si>
    <t>DO.10</t>
  </si>
  <si>
    <t>Aanvullende eisen</t>
  </si>
  <si>
    <t>De ontsloten gegevens zijn binnen per gegevensstroom overeengekomen toleranties en verversingstermijnen consistent met het financiële systeem. De leverancier beschrijft de maatregelen voor validatie, reconciliatie, signalering en herstel van afwijkingen en toont de werking daarvan tijdens de acceptatietest aan.</t>
  </si>
  <si>
    <t>DO.11</t>
  </si>
  <si>
    <t>De voor Westland relevante historische financiële gegevens zijn gedurende de overeengekomen bewaartermijnen ontsluitbaar voor BI-doeleinden. Partijen leggen per gegevenscategorie de termijn, beschikbaarheid, prestaties en eventuele archiefvoorziening vast, met inachtneming van toepasselijke wet- en regelgeving.</t>
  </si>
  <si>
    <t>DO.12</t>
  </si>
  <si>
    <t xml:space="preserve">De leverancier biedt monitoringfunctionaliteit op de data-ontsluiting: Westland kan zelfstandig inzien wanneer data-exports zijn uitgevoerd, hoeveel records zijn verwerkt en of er fouten zijn opgetreden. Storingen in de data-ontsluiting worden proactief gemeld. </t>
  </si>
  <si>
    <t>DO.14</t>
  </si>
  <si>
    <t>Exports zijn voorzien van een timestamp en versienummer zodat Westland de herkomst en actualiteit van de data kan vaststellen</t>
  </si>
  <si>
    <t>DO.15</t>
  </si>
  <si>
    <t>De leverancier biedt transparante prijsstelling voor data-ontsluiting en specificeert bij inschrijving welke API-, OData- en exportvoorzieningen, gebruiksvolumes en ondersteuning in de aangeboden vergoeding zijn inbegrepen. Tarieven en voorwaarden voor aanvullende methoden of meergebruik worden afzonderlijk en vooraf inzichtelijk gemaakt.</t>
  </si>
  <si>
    <t>DO.16</t>
  </si>
  <si>
    <t>Het systeem ondersteunt Excel-export voor incidentele analyse en verantwoording. Structureel hergebruik van gegevens verloopt via gangbare integraties, rapportagevoorzieningen of data-platformen volgens GEMMA-principes en zoals in de integratie en data vereisten van deze PvE vastgelegd.</t>
  </si>
  <si>
    <t>Programma van Wensen</t>
  </si>
  <si>
    <t>Omschrijving wens</t>
  </si>
  <si>
    <t>Punten</t>
  </si>
  <si>
    <t>Score</t>
  </si>
  <si>
    <t>Alg.5</t>
  </si>
  <si>
    <t xml:space="preserve">De applicatie ondersteunt de gebruiker met een geïntegreerde AI functionaliteit die het raadplegen van een helptekst overbodig maakt. </t>
  </si>
  <si>
    <t>A.11</t>
  </si>
  <si>
    <t>De leverancier volgt de architectuur requirement gedurende looptijd van het contract en de aangeboden verlenging, inclusief de ontwikkelingen in de onderliggende standaarden en richtlijnen. (bijvoorbeeld in de Forum Standaardisatie)</t>
  </si>
  <si>
    <t>A.5</t>
  </si>
  <si>
    <t>De oplossing voldoet aan de open standaarden zoals vastgesteld door het Forum Standaardisatie van de Nederlandse Overheid. (https://www.forumstandaardisatie.nl/open-standaarden)</t>
  </si>
  <si>
    <t>A.7</t>
  </si>
  <si>
    <t>De applicatie kan omgaan met voorziene en onvoorziene toe- en afname in het aantal gebruikers, hoeveelheid gegevens, administraties en de belasting van de applicatie.</t>
  </si>
  <si>
    <t>A.32</t>
  </si>
  <si>
    <t>De oplossing waarborgt de gegevensconsistentie bij integraties door toepassing van passende technische en organisatorische maatregelen. De leverancier beschrijft en ondersteunt minimaal bronhouderschap, gegevensvalidatie, idempotente verwerking, transactie- en foutafhandeling, monitoring en periodieke reconciliatie. Geconstateerde inconsistenties worden automatisch gesignaleerd, herleidbaar vastgelegd en binnen overeengekomen hersteltermijnen opgelost. De leverancier toont tijdens de acceptatietest aan dat deze maatregelen voor de kritieke integraties functioneren.</t>
  </si>
  <si>
    <t>A.33</t>
  </si>
  <si>
    <t>De applicatie biedt een gangbare integratie die voldoet aan standaarden, waarmee alle gegevens geautomatiseerd kunnen worden opgehaald.</t>
  </si>
  <si>
    <t>A.26</t>
  </si>
  <si>
    <t>Informatie</t>
  </si>
  <si>
    <t>De applicatie is zodanig ontworpen dat deze eenvoudig kan inspelen op wijzigingen in wet- en regelgeving en/of organisatorische veranderingen en/of gewenste functionaliteit en/of gewenste processen zonder dat hiervoor maatwerk vereist is.
- Functionaliteit, processen, workflows en businessregels zijn configureerbaar en niet hardcoded geïmplementeerd
- Wijzigingen kunnen snel en gecontroleerd worden doorgevoerd met minimale impact op bestaande processen
- Er is geen codering en/of scripting door gebruikers of beheerders van de gemeente nodig.
- Alle configuratie die bij de klant (gemeente) kan worden uitgevoerd is zero code.</t>
  </si>
  <si>
    <t>A.28</t>
  </si>
  <si>
    <t>De architectuur van de oplossing is zodanig ingericht dat functionaliteit wordt gerealiseerd via herbruikbare, modulaire componenten, waarbij elke functionaliteit bij voorkeur door één logische component wordt geleverd.
Componenten binnen de gemeentelijke organisatie die reeds beschikbaar en geschikt zijn, moeten hergebruikt kunnen worden.</t>
  </si>
  <si>
    <t>A.16</t>
  </si>
  <si>
    <t>Data</t>
  </si>
  <si>
    <t>De leverancier levert mapping met het GGM. Een update van de mapping wordt uiterlijk 3 maanden na officiele vaststelling van een nieuwe versie van het GGM door de leverancier geleverd.</t>
  </si>
  <si>
    <t>A.15</t>
  </si>
  <si>
    <t>Common Ground</t>
  </si>
  <si>
    <t>Gebruik van authentieke bronnen en basisregistraties waar van toepassing. Haal data bij de bron.</t>
  </si>
  <si>
    <t>A.23</t>
  </si>
  <si>
    <t>Soevereiniteit</t>
  </si>
  <si>
    <t>De leverancier volgt tijdens de contractduur (en de verlengopties) de VNG richtlijnen rond autonomie (en soevereiniteit). Bijgestelde richtlijnen worden, binnen 6 maanden na vaststelling door VNG, geimplementeerd.</t>
  </si>
  <si>
    <t>AI.7</t>
  </si>
  <si>
    <t>De leverancier levert, op eerste verzoek van de gemeente en binnen 5 werkdagen, alle informatie die vereist is voor opname van de AI-toepassing in het gemeentelijk algoritmeregister of AI-register. De te leveren informatie omvat minimaal: doel en werking van het algoritme, type AI-systeem (conform EU AI Act risicoklassen), trainingsdata en herkomst, beslissingsbevoegdheid, en verantwoordelijke partij. Bij iedere nieuwe of gewijzigde AI-functionaliteit actualiseert de leverancier deze informatie proactief.</t>
  </si>
  <si>
    <t>AI.2</t>
  </si>
  <si>
    <t>Transparantie &amp; Controle</t>
  </si>
  <si>
    <t>Alle AI-functionaliteiten in de oplossing zijn afzonderlijk in- en uitschakelbaar.</t>
  </si>
  <si>
    <t>AI.3</t>
  </si>
  <si>
    <t>AI-acties en AI-gegenereerde uitkomsten die relevant zijn voor financiële processen, besluitvorming of toezicht zijn aantoonbaar auditeerbaar. De oplossing registreert per relevante AI-interactie minimaal de gebruikte AI-functionaliteit en versie, het tijdstip, de betrokken gebruiker of systeemidentiteit, een herleidbare verwijzing naar de gebruikte invoergegevens, de gegenereerde uitkomst en de daaropvolgende gebruikersactie. De leverancier treft passende maatregelen om de integriteit, toegangsbeveiliging en traceerbaarheid van deze logs te waarborgen. Loggegevens zijn door de gemeente exporteerbaar in een gangbaar, machineleesbaar formaat en worden bewaard volgens de toepasselijke wet- en regelgeving en de met de gemeente overeengekomen bewaartermijnen. Waar volledige opslag van invoer of uitvoer vanwege privacy, beveiliging, geheimhouding of proportionaliteit niet passend is, mag een controleerbare referentie, samenvatting of pseudonimisering worden toegepast, mits de auditdoelstelling aantoonbaar behouden blijft.</t>
  </si>
  <si>
    <t>AI.4</t>
  </si>
  <si>
    <t>AI-uitkomsten die worden gebruikt voor financiële processen, besluitvorming of toezicht zijn uitlegbaar op een niveau dat past bij het doel, de impact, de risicoklasse en het gebruikte modeltype. Voor gebruikers toont de oplossing in begrijpelijke taal welke relevante gegevens en factoren aan een aanbeveling of signalering hebben bijgedragen, inclusief passende informatie over beperkingen en onzekerheid. Op gemotiveerd verzoek verstrekt de leverancier binnen een overeengekomen redelijke termijn aanvullende technische informatie, waaronder de gebruikte invoergegevens of herleidbare verwijzingen daarnaar, de model- of componentversie en de toegepaste uitlegbaarheidsmethode. Wanneer modelgewichten, exacte betrouwbaarheidspercentages of andere interne modeldetails technisch niet beschikbaar, niet betekenisvol of intellectueel beschermd zijn, mag de leverancier functioneel gelijkwaardige en controleerbare bewijsvoering leveren, mits daarmee de werking en uitkomst voldoende kunnen worden beoordeeld.</t>
  </si>
  <si>
    <t>AI.5</t>
  </si>
  <si>
    <t>Voor AI-functionaliteiten die financiële transacties, mutaties, boekingen of andere besluiten met materiële gevolgen kunnen initiëren of voorbereiden, past de oplossing passende menselijke controle toe. Een AI-uitkomst leidt niet zelfstandig tot uitvoering van een dergelijke actie zonder expliciete goedkeuring door een daartoe bevoegde gebruiker, tenzij de gemeente voor een duidelijk afgebakende laag-risicotoepassing vooraf schriftelijk een andere beheersmaatregel heeft geaccepteerd. De oplossing maakt onderscheid tussen AI-gegenereerde voorstellen en door mensen geautoriseerde acties en legt relevante goedkeuringen en uitzonderingen herleidbaar vast. De leverancier beschrijft per AI-toepassing de mate van menselijke tussenkomst, de autorisaties, de gevolgen en de beschikbare nood- of terugvalprocedure.</t>
  </si>
  <si>
    <t>AI.8</t>
  </si>
  <si>
    <t>Verwerking van gemeente-data door AI-functionaliteiten vindt in beginsel plaats binnen de Europese Economische Ruimte (EER). De leverancier legt per AI-component transparant vast in welke landen, regio’s en bij welke subverwerkers gegevens worden verwerkt, opgeslagen of op afstand toegankelijk zijn. Verwerking of toegang buiten de EER is uitsluitend toegestaan wanneer dit aantoonbaar noodzakelijk is, voldoet aan de toepasselijke privacywetgeving, is voorzien van passende technische, organisatorische en contractuele waarborgen en vooraf schriftelijk met de gemeente is overeengekomen. De leverancier voert hiervoor een gedocumenteerde risico- en doorgiftebeoordeling uit en beperkt de gegevens, toegang en duur tot het strikt noodzakelijke. Wijzigingen in verwerkingslocaties of subverwerkers worden tijdig vooraf gemeld, zodat de gemeente bezwaar kan maken of aanvullende maatregelen kan verlangen.</t>
  </si>
  <si>
    <t>AI.12</t>
  </si>
  <si>
    <t>De gemeente Westland behoudt alle rechten en zeggenschap over de door of namens haar aangeleverde gegevens, waaronder gebruikersprompts en interactiegegevens, en over persoonsgegevens en vertrouwelijke informatie die daaruit voortkomen. De leverancier verwerkt deze gegevens uitsluitend voor de overeengekomen dienstverlening en verkrijgt daarop geen zelfstandig publicatie-, overdrachts- of commercieel gebruiksrecht. Voor AI-gegenereerde output worden de gebruiks-, export- en hergebruiksrechten van de gemeente contractueel vastgelegd, voor zover deze rechten rechtsgeldig kunnen worden verleend. Reeds bestaande intellectuele eigendomsrechten, generieke modellen, algoritmen, softwarecomponenten, methoden en algemene kennis van de leverancier of derden blijven bij de betreffende rechthebbende, mits daarin geen gemeente-specifieke gegevens of vertrouwelijke informatie herkenbaar zijn opgenomen. Bij beëindiging van de dienstverlening kan de gemeente haar gegevens en relevante output in een gangbaar formaat verkrijgen en worden resterende kopieën verwijderd of aantoonbaar ontoegankelijk gemaakt, behoudens wettelijke bewaarplichten.</t>
  </si>
  <si>
    <t>AI.9</t>
  </si>
  <si>
    <t>Continuïteit &amp; Exit</t>
  </si>
  <si>
    <t>De AI-functionaliteiten in de oplossing zijn architectureel ontkoppeld van de kernapplicatie, zodanig dat het onderliggende AI-model of de AI-leverancier vervangen kan worden zonder dat dit een herïmplementatie, datamigratieproject of extended downtime van het financiële systeem vereist. De leverancier beschrijft in de inschrijving de architectuur die deze ontkoppeling waarborgt en specificeert de maximale uitvaltijd en migratiedoorlooptijd bij vervanging van een AI-component.</t>
  </si>
  <si>
    <t>AI.10</t>
  </si>
  <si>
    <t>De leverancier beschrijft in de inschrijving aantoonbare en uitvoerbare exit- en migratiescenario's voor alle AI-functionaliteiten. De beschrijving omvat minimaal: (1) procedure en doorlooptijd voor overdracht van gemeente-specifieke modelparameters en trainingsdata, (2) continuïteit en overdracht van auditlogs in een open formaat, (3) een stapsgewijs transitieplan bij contractbeëindiging met mijlpalen en verantwoordelijkheden, en (4) garantie dat de gemeente na exitdatum zelfstandig toegang behoudt tot haar historische AI-data voor minimaal 12 maanden.</t>
  </si>
  <si>
    <t>C.8</t>
  </si>
  <si>
    <t>Het is mogelijk om de velden optioneel in de contractbeheermodule als verplicht invulveld aan te merken en de module werkt met waarschuwings-pop-ups.</t>
  </si>
  <si>
    <t>C.9</t>
  </si>
  <si>
    <t>In de contractbeheermodule  bestaat de mogelijkheid om verschillende standaardtemplates te maken en te gebruiken (zoals overeenkomst-template) voor Inhuur, ICT, reguliere contracten). Velden vanuit de contractenmodule worden door de template automatisch ingelezen wanneer het sjabloon wordt gegenereerd. Het aanmaken/wijzigen van deze sjablonen kan intern bij de gemeente gedaan worden zonder limiet.</t>
  </si>
  <si>
    <t>C.10</t>
  </si>
  <si>
    <t>De contractbeheermodule  beschikt over een mogelijkheid bestaande contracten te dupliceren.</t>
  </si>
  <si>
    <t>C.11</t>
  </si>
  <si>
    <t>Het is mogelijk deze signalering naar verschillende gebruikers(groepen) te sturen, bijvoorbeeld de gekoppelde contractmanager.</t>
  </si>
  <si>
    <t>C.12</t>
  </si>
  <si>
    <t>De geüploade bijlagen kunnen overzichtelijk onderverdeeld worden in verschillende type documenten die vrij zijn in te richten.</t>
  </si>
  <si>
    <t>C.13</t>
  </si>
  <si>
    <t>De applicatie beschikt over een Document- en taakmanagement.</t>
  </si>
  <si>
    <t>C.14</t>
  </si>
  <si>
    <t>Correspondentie</t>
  </si>
  <si>
    <t>Het is mogelijk vanuit een specifiek contract op basis van de leveranciersgegevens en contractgegevens data te exporteren in verschillende brief formats (beeindiging, verlenging) en deze te versturen.</t>
  </si>
  <si>
    <t>C.15</t>
  </si>
  <si>
    <t>Spend &amp; Uitnutting</t>
  </si>
  <si>
    <t xml:space="preserve">Spendgegevens: de contractwaarde en uitnutting (betaalde facturen) is zichtbaar in de contractenmodule en wordt geautomatiseerd geüpdatet
</t>
  </si>
  <si>
    <t>C.16</t>
  </si>
  <si>
    <t>Opdrachtwaarden vanuit gekoppelde orders (nog niet betaalde facturen) worden geautomatiseerd zichtbaar in de contractenmodule. (totaal aangevraagde orderbedrag zichtbaar)</t>
  </si>
  <si>
    <t>C.17</t>
  </si>
  <si>
    <t>Rapportage &amp; Analyse</t>
  </si>
  <si>
    <t>De SaaS-applicatie beschikt over een dashboard met samenvatting gegevens en analyses.</t>
  </si>
  <si>
    <t>C.18</t>
  </si>
  <si>
    <t>Systeembeheer</t>
  </si>
  <si>
    <t>Systeem beschikt over een beheerfunctionaliteit om na de implementatie zelf het systeem verder in te richten, wijzigingen bijhouden (templates en velden wijzigen) en bulkaanpassingen te realiseren (bijvoorbeeld een contractmanager bij alle contracten in één handeling wijzigen naar een andere naam).</t>
  </si>
  <si>
    <t>C.19</t>
  </si>
  <si>
    <t xml:space="preserve">Het is mogelijk een signalering in te stellen voor:
1. Een gebeurtenis waarbij mogelijk overeenkomst-gerelateerde acties ondernomen moeten worden, zoals monitoring, prestatie, afwijking, overtreding etc.
2. Het (niet) halen van prestatie indicatoren. </t>
  </si>
  <si>
    <t>C.20</t>
  </si>
  <si>
    <t>De SaaS-applicatie beschikt over een contract managementmodule waarin de contracten worden vastgelegd. Deze contracten liggen ten grondslag aan de uit te voeren bestellingen.</t>
  </si>
  <si>
    <t>C.21</t>
  </si>
  <si>
    <t>De contractmanagementmodule is voorzien van een vrij in te richten en uit te breiden contractkaart. Deze contractkaart kan velden bevatten zoals: 
- contractnummer;
- leverancier;
- contractnaam;
- korte omschrijving contractinhoud;
- contracttype (incl. keuzemenu);
- status (incl. keuzemenu);
- looptijd;
- contractwaarde totaal (excl. BTW);
- indexatie (ja/nee);
- indexatiedatum;
- ingangsdatum contract;
- einddatum contract;
- opzegdatum;
- optie tot verlenging (ja/nee);
- periode verlenging (in maanden);
- aantal verlengperiodes;
- uiterlijke einddatum na volledige verlenging;
- verantwoordelijke organisatieonderdeel/afdeling;
- contracteigenaar;
- contractmanager;
- aanbestedingsprocedure;
- kpi's;
- MVO-aspecten.
Namen van medewerkers, leveranciers en afdelingen moeten vanuit een onderliggende ondersteunende database komen. (bijv. database medewerkers/ leveranciers)</t>
  </si>
  <si>
    <t>C.22</t>
  </si>
  <si>
    <t>Contractadministratie</t>
  </si>
  <si>
    <t>De oplossing voorziet in de mogelijkheid tot het kunnen voeren van een adequate contractadministratie conform geldende wet- en regelgeving.
Dit omvat minimaal:
- Beheren (raam- of nadere) overeenkomsten;
- Beheren contractdossier met alle relevante bijbehorende gegevens en documenten per contract;
- Automatisch en handmatig genereren van oplopend contractnummer (vast gekoppeld aan contract);
- Registeren van een contract met bijbehorende metadata;
- Toevoegen van metadata t.b.v. contractmanagement (bv. drempelwaarde uitnutting);
- Toevoegen van aanvullende documenten aan het contractdossier (bv. toevoegen bijlagen/verwerkersovereenkomst/SLA in pdf);
- Toevoegen van notities bij contracten die alleen maar voor de notitie geautoriseerde Gebruikers mogen worden ingezien;
- Instellen van notificaties;
- Logging van alle handelingen in contractdossier;
- Koppelen van contract aan leverancier (vanuit leveranciersdatabase);
- Koppelen van percelen onder een gezamenlijke noemer;
- Koppelen van Gebruikers aan contract (bv. inkoper, contracteigenaar, contractmanager vanuit een medewerkersdatabase);
- Registreren, laten beoordelen en archiveren van contractuele afspraken. Bijvoorbeeld van verlengingen, addenda en indexaties binnen actieve overeenkomsten.</t>
  </si>
  <si>
    <t>C.23</t>
  </si>
  <si>
    <t>In de Contractmanagementmodule bestaat de mogelijkheid om per type contract rechten toe te kennen. Denk hierbij aan beheer van ICT-contracten kan slechts door personen beheerd worden die daarvoor rechten hebben. Deze "ICT"-personen moeten niet automatisch ook rechten hebben om de vastgoedcontracten in te zien/bewerken.</t>
  </si>
  <si>
    <t>C.24</t>
  </si>
  <si>
    <t>De oplossing biedt de mogelijkheid om verschillende typen contracten met contractspecifieke gegevens te onderscheiden; e.g. contract, inhuurcontract, overeenkomst, raamovereenkomst, moederovereenkomst, nadere overeenkomst.</t>
  </si>
  <si>
    <t>C.25</t>
  </si>
  <si>
    <t>Workflow &amp; Autorisatie</t>
  </si>
  <si>
    <t>De oplossing biedt de mogelijkheid om in een configurabele workflow een contract te registreren, verlengen en beëindigen, gegevens en documenten toe te voegen en analyses in gang te zetten. De workflow moet minimaal op basis van rollen, drempelbedragen, kostenplaats en grootboekrekening in te richten zijn.
In elke processtap kunnen gegevens en documenten alsmede interne en externe (voor de leverancier bestemde) opmerkingen worden toegevoegd. Notificaties hiervoor worden automatisch verzonden.</t>
  </si>
  <si>
    <t>C.26</t>
  </si>
  <si>
    <t xml:space="preserve">De oplossing ondersteunt het digitaal ondertekenen van documenten. Dit kan via ingebouwde functionaliteit of via een koppeling met een externe signing service (aanbestedende dienst gebruikt Zynyo Signing service). </t>
  </si>
  <si>
    <t>C.27</t>
  </si>
  <si>
    <t>Externe inhuur</t>
  </si>
  <si>
    <t>De oplossing voorziet in de mogelijkheid tot het invoeren, monitoren en afsluiten/verlengen van inhuur van personeel waar minimaal de volgende zaken in kunnen worden opgenomen:
- Naam;
- Tarief;
- Looptijd overeenkomst incl. mogelijkheid tot aanpassen looptijd (verlengen);
- Koppeling met medewerker (stamgegevens in HR-systeem);
- Afgesproken aantal uren per week;
- Inhurend manager;
- Functieomschrijving;
- Toevoegen losse documenten (bijvoorbeeld overeenkomst, VOG, etc.);</t>
  </si>
  <si>
    <t>C.28</t>
  </si>
  <si>
    <t>Leveranciersbeheer</t>
  </si>
  <si>
    <t>De oplossing koppelt contracten aan leverancier en aan contracteigenaren, waarbij het mogelijk is om een rapport te genereren met gekoppelde contracten en afname bij een leverancier.</t>
  </si>
  <si>
    <t>C.29</t>
  </si>
  <si>
    <t>De oplossing biedt minimaal de mogelijkheid om een spendanalyse te genereren over minimaal de afgelopen 4 jaar (óók t.b.v. accountantscontrole). De oplossing biedt daarbij minimaal aan om te filteren op: verplichtingnummer/projectnummer, grootboekrekening, fcl, crediteur. Dit zijn waarden die al worden ingevuld in de financiele administratie.</t>
  </si>
  <si>
    <t>C.30</t>
  </si>
  <si>
    <t>De oplossing biedt standaard rapportagetypen voor contractmanagement, waaronder minimaal: contractenoverzicht per leverancier, uitnutting per contract, aflopende contracten per periode, spend per inkoopkategorie en openstaande verplichtingen. De leverancier geeft bij inschrijving een volledig overzicht van beschikbare standaardrapportages.</t>
  </si>
  <si>
    <t>C.31</t>
  </si>
  <si>
    <t>De oplossing biedt functionaliteit om bevindingen van interne controle en eerste lijn te registreren en te koppelen aan een contract of leverancier. Bevindingen bevatten minimaal: datum, omschrijving afwijking, verantwoordelijke, status en follow-up actie. Hiermee kunnen analyses van interne controle worden vastgelegd en opgevolgd.</t>
  </si>
  <si>
    <t>DEB.2</t>
  </si>
  <si>
    <t>Het is mogelijk een creditnota op eenvoudige digitale wijze terug te betalen aan de debiteur .</t>
  </si>
  <si>
    <t>DEB.5</t>
  </si>
  <si>
    <t>Het is mogelijk om de achterliggende documenten die gekoppeld zijn aan de nota digitaal te verzenden.</t>
  </si>
  <si>
    <t>DEB.8</t>
  </si>
  <si>
    <t>Het is mogelijk op debiteurniveau een voorkeursbetaalwijze vast te leggen.</t>
  </si>
  <si>
    <t>DEB.9</t>
  </si>
  <si>
    <t>De SaaS-applicatie ondersteunt de KING standaard 'betalen en invorderen'.</t>
  </si>
  <si>
    <t>DEB.10</t>
  </si>
  <si>
    <t>Het is mogelijk correspondentie met debiteur te registreren.</t>
  </si>
  <si>
    <t>DEB.12</t>
  </si>
  <si>
    <t>De SaaS-applicatie controleert automatisch de juistheid van de bankrekeningnummers van relaties via de 97 proef.</t>
  </si>
  <si>
    <t>DEB.13</t>
  </si>
  <si>
    <t>Het is mogelijk voor de invoer van relaties verplicht in te vullen velden en facultatief in te vullen velden te definieren.</t>
  </si>
  <si>
    <t>DEB.16</t>
  </si>
  <si>
    <t>Het is mogelijk om de vervaldatum van een openstaande post aan te passen.</t>
  </si>
  <si>
    <t>DEB.17</t>
  </si>
  <si>
    <t>Het moet mogelijk zijn om privaatrechtelijke verkoopfacturen en aanslagen via email te kunnen versturen vanuit de aangeboden applicatie.</t>
  </si>
  <si>
    <t>DEB.20</t>
  </si>
  <si>
    <t>De oplossing heeft de mogelijkheid om een ondergrens van de te innen bedragen in te regelen bij het aanmaken en versturen van herinneringen.</t>
  </si>
  <si>
    <t>DEB.25</t>
  </si>
  <si>
    <t>Oplossing kan trends identificeren in het debiteurenbestand van de gemeente, die de medewerker debiteuren waardevolle informatie geeft tbv debiteurbewaking.</t>
  </si>
  <si>
    <t>DEB.26</t>
  </si>
  <si>
    <t>De oplossing geeft een suggestie voor dubbele debiteuren en kan de transactiegegevens automatisch samenvoegen, zodat debiteurenstambestand gemakkelijk schoon gehouden kan worden.</t>
  </si>
  <si>
    <t>DEB.27</t>
  </si>
  <si>
    <t>Kladblok-functionaliteit: notities kunnen bijgehouden worden per debiteur en zichtbaar voor alle geautoriseerde gebruikers. Notities van één gebruiker zijn zichtbaar voor collega's. Ingebrachte notities kunnen niet verwijderd of gewijzigd worden."</t>
  </si>
  <si>
    <t>DEB.30</t>
  </si>
  <si>
    <t>De oplossing ondersteunt het aanmaken en beheren van debiteuren op basis van stamgegevens aangeleverd vanuit andere systemen.</t>
  </si>
  <si>
    <t>DEB.31</t>
  </si>
  <si>
    <t>De oplossing ondersteunt het verwerken nota's via gestandaardiseerde bestandskoppelingen.</t>
  </si>
  <si>
    <t>DEB.35</t>
  </si>
  <si>
    <t>Nota's kunnen m.b.v. een workflow opgevoerd worden waarbij verschillende persona's een rol hebben.</t>
  </si>
  <si>
    <t>DEB.36</t>
  </si>
  <si>
    <t>Het is mogelijk extra (variabele) invorderingkosten bij de 2e herinnering toe te voegen. (Wet Invoerderings Kosten)</t>
  </si>
  <si>
    <t>DEB.38</t>
  </si>
  <si>
    <t>Het is mogelijk om onderdelen van het invorderingsproces (in bulk) op te schorten wanneer sprake is van vakanties/achterstanden in verwerking betalingsverkeer.</t>
  </si>
  <si>
    <t>DEB.39</t>
  </si>
  <si>
    <t>De applicatie heeft de functionaliteiten om per budgethouder inzicht te krijgen en te rapporteren over het verloop van de invorderingen en de ouderdom van de openstaande vorderingen.</t>
  </si>
  <si>
    <t>DEB.40</t>
  </si>
  <si>
    <t>Het is mogelijk rentekosten automatisch te verwerken in de vordering.</t>
  </si>
  <si>
    <t>DEB.44</t>
  </si>
  <si>
    <t>De oplossing biedt de mogelijkheid om nota's via mijnoverheid.nl te kunnen versturen.</t>
  </si>
  <si>
    <t>DEB.45</t>
  </si>
  <si>
    <t>De oplossing biedt de mogelijkheid om de (credit)nota's met begeleidende tekst (eventueel in bulk) via de e-mail te versturen.</t>
  </si>
  <si>
    <t>DEB.46</t>
  </si>
  <si>
    <t>De oplossing dient exportbestanden te kunnen genereren voor gerechtsdeurwaarders en/of belastingdeurwaarders.</t>
  </si>
  <si>
    <t>DEB.48</t>
  </si>
  <si>
    <t>Templates voor (credit)nota's, herinneringen, sommaties, dwangbevelen, betalingsregelingen, aanslagen etc. kunnen maken, met verschillende lay-out en notateksten.</t>
  </si>
  <si>
    <t>DEB.49</t>
  </si>
  <si>
    <t>De oplossing biedt de mogelijkheid om facturen vanuit andere systemen met een inleesbestand te kunnen uploaden. Aanwezigheid van controletotalen bij inleesbestand zodat juistheid van het inleesproces gecontroleerd kan worden.</t>
  </si>
  <si>
    <t>DEB.50</t>
  </si>
  <si>
    <t>Aan boekingen middels inleesbestand kan een bijlage worden toegevoegd.</t>
  </si>
  <si>
    <t>DEB.51</t>
  </si>
  <si>
    <t>Het kunnen toepassen van een invordering staffel, voor de wettelijke rente, aanmaningskosten en dwangbevelkosten. Afhankelijk van het openstaande bedrag, wordt een variërend percentage incassokosten toegepast.</t>
  </si>
  <si>
    <t>DEB.52</t>
  </si>
  <si>
    <t>De oplossing biedt de mogelijkheid om een bestaande nota of aanslag te dupliceren, zodat op basis hiervan een kopie-nota of kopie-aanslag kan worden aangemaakt en aangepast.</t>
  </si>
  <si>
    <t>DEB.53</t>
  </si>
  <si>
    <t>Het inlezen van nota- en vorderingsbestanden via een gestandaardiseerd Excel-importformaat is beschikbaar als alternatief voor directe systeemkoppelingen.</t>
  </si>
  <si>
    <t>DEB.54</t>
  </si>
  <si>
    <t>Verzenden facturen</t>
  </si>
  <si>
    <t>De oplossing biedt mogelijkheden om verkoopfacturen te genereren en digitaal te verzenden in PDF/A en XML-format. De verkoopfacturen in XML-format voldoen aan de standaard UBL 2.0 en zijn verzendbaar via e-mail en e-facturatie (PEPPOL/UBL). Zowel digitale als papieren verzending wordt ondersteund.</t>
  </si>
  <si>
    <t>DEB.55</t>
  </si>
  <si>
    <t>Wens om publiekrechtelijke lichamen en privaatrechtelijke lichamen te splitsen op grootboeknummer  i.v.m. balans vereisten.</t>
  </si>
  <si>
    <t>DEB.56</t>
  </si>
  <si>
    <t>Het is mogelijk rentenota's te genereren over vervallen debiteurenfacturen.</t>
  </si>
  <si>
    <t>DEB.58</t>
  </si>
  <si>
    <t>Het is mogelijk een aanmaningsscenario in te voeren.</t>
  </si>
  <si>
    <t>DEB.59</t>
  </si>
  <si>
    <t>Het is mogelijk meerdere aanmaningsniveaus (naar inhoud &amp; soort) te ondersteunen.</t>
  </si>
  <si>
    <t>DEB.60</t>
  </si>
  <si>
    <t>Het is mogelijk om digitaal gegevens uit te wisselen met deurwaarder en incassobureau.</t>
  </si>
  <si>
    <t>DEB.61</t>
  </si>
  <si>
    <t>Mogelijkheid tot automatische incasso voor debiteuren.</t>
  </si>
  <si>
    <t>DEB.62</t>
  </si>
  <si>
    <t>Standaard dient bij een debiteur bijlagen automatisch toegevoegd te kunnen worden, bijvoorbeeld: de verzonden facturen, herinneringen en aanmaningen.</t>
  </si>
  <si>
    <t>DEB.63</t>
  </si>
  <si>
    <t>De oplossing voorziet in de functionaliteit om te signaleren wanneer de automatische incasso niet ontvangen is</t>
  </si>
  <si>
    <t>DEB.64</t>
  </si>
  <si>
    <t>De oplossing biedt de mogelijkheid om incassobatch klaar te zetten op basis van afgegeven machtigingen. De incassobatch bevat alle relevante incassogegevens die geregistreerd kunnen worden. (bedrag, bankrekeningnummer, debiteurnr, notanr, notadatum, vervaldatum, gegevens Gemeente Westland  incl. Incasso ID)</t>
  </si>
  <si>
    <t>DEB.66</t>
  </si>
  <si>
    <t>De oplossing heeft een directe verbinding met de BNG bank voor het verwerken van een betaal- en incassobatches in de bank</t>
  </si>
  <si>
    <t>DEB.67</t>
  </si>
  <si>
    <t>Renteberekening bij te late betaling is beschikbaar als optionele functionaliteit in het systeem, configureerbaar door functioneel beheer.</t>
  </si>
  <si>
    <t>DEB.68</t>
  </si>
  <si>
    <t>Gestorneerde betalingen kunnen nogmaals worden meegenomen in een automatische incassoronde.</t>
  </si>
  <si>
    <t>DEB.70</t>
  </si>
  <si>
    <t>De oplossing verwerkt ontvangen betalingen via bankafschriften en ondersteunt automatische matching met openstaande debiteuren posten.</t>
  </si>
  <si>
    <t>DEB.71</t>
  </si>
  <si>
    <t>De oplossing ondersteunt verwerking van contante betalingen (PIN, Easycash) via een koppeling met  kassasoftware van derden.</t>
  </si>
  <si>
    <t>DEB.73</t>
  </si>
  <si>
    <t xml:space="preserve">Het is mogelijk om een ouderdomsanalyse van debiteuren te genereren met een vrij te kiezen referentiedatum. </t>
  </si>
  <si>
    <t>DEB.74</t>
  </si>
  <si>
    <t>Aan debiteuren en nota's moeten vrije kenmerken toegevoegd kunnen worden.</t>
  </si>
  <si>
    <t>DEB.75</t>
  </si>
  <si>
    <t>Het is mogelijk bij een debiteur afhandelinggegevens (bijvoorbeeld betalingswijze) vast te leggen. (handmatig/ SEPA)</t>
  </si>
  <si>
    <t>DEB.79</t>
  </si>
  <si>
    <t>De applicatie biedt de mogelijkheid om het debiteurensaldo per afgesloten periode/boekjaar op elk willekeurig tijdstip aan te laten sluiten op het balanssaldo.</t>
  </si>
  <si>
    <t>DEB.80</t>
  </si>
  <si>
    <t>Het moet mogelijk zijn een ouderdomsanalyse te verkrijgen met alle openstaande posten, die (real-time) aansluiten met de balanscijfers</t>
  </si>
  <si>
    <t>DEB.82</t>
  </si>
  <si>
    <t>Het is mogelijk het proces notaopvoeren via een workflow te laten verlopen. (medewerker uit klantorganisatie voert in, medewerker financiele administratie verwerkt deze tot nota, nadat er controles op uitgevoerd zijn).</t>
  </si>
  <si>
    <t>DEB.83</t>
  </si>
  <si>
    <t>Het is mogelijk de initiele invoer van de facturen (decentraal) bij de vakafdeling  te beleggen waarbij deze dan via eern workflow worden vesrtuurd en door de administratie wordt gecontroleerd en verstuurd. (van invoer naar controle)</t>
  </si>
  <si>
    <t>DEB.84</t>
  </si>
  <si>
    <t>Het is mogelijk facturen digitaal via mail of E-nota te versturen, ook naar MijnOverheid berichtenbox.</t>
  </si>
  <si>
    <t>DEB.85</t>
  </si>
  <si>
    <t>Koppelingen en integraties</t>
  </si>
  <si>
    <t>Het is mogelijk om ten behoeve van de digitale facturatie data te ontvangen van aanleverende applicaties.</t>
  </si>
  <si>
    <t>DEB.86</t>
  </si>
  <si>
    <t>Het is mogelijk de relatiegegevens te koppelen en up to date te houden via het  NHR en BRP. Geef in toelichting aan op welke wijze deze functionaliteit in uw applicatie werkt.</t>
  </si>
  <si>
    <t>DEB.87</t>
  </si>
  <si>
    <t>Koppelingen</t>
  </si>
  <si>
    <t>Deep-link vanuit het financieel systeem naar documenten in Corsa (DMS): gebruikers kunnen direct doorklikken naar het bijbehorende document zonder Corsa apart te openen.</t>
  </si>
  <si>
    <t>DEB.88</t>
  </si>
  <si>
    <t>De aangeboden applicatie dient meerdere debiteurentypen aan te kunnen maken. Opdrachtgever heeft de mogelijkheid om meerdere soorten debiteurtypen aan de aangeboden applicatie toe te voegen, anders dan de standaard aanwezige debiteurtypen.</t>
  </si>
  <si>
    <t>CRE. 3</t>
  </si>
  <si>
    <t>Het is mogelijk per crediteur meerdere bank- en/of girogegevens te definiëren.</t>
  </si>
  <si>
    <t>CRE. 4</t>
  </si>
  <si>
    <t>De aangeboden applicatie dient te beschikken over ondersteuning voor internationaal bankverkeer en kan werken met SWIFT-, BAB- en BIC-codes.</t>
  </si>
  <si>
    <t>CRE.5</t>
  </si>
  <si>
    <t>De applicatie voorziet in een 4 ogen principe bij wijzigingen in een crediteurenkaart. Na wijziging wordt de crediteur geblokkeerd totat een geautoriseerde rol de wijziging heeft geaccordeerd.</t>
  </si>
  <si>
    <t>CRE. 6</t>
  </si>
  <si>
    <t>Ontvangst facturen</t>
  </si>
  <si>
    <t>De SaaS-applicatie kan facturen in routing vastleggen.</t>
  </si>
  <si>
    <t>CRE. 7</t>
  </si>
  <si>
    <t>Het is mogelijk om factuurherkenning steeds te verbeteren (zelflerend systeem).</t>
  </si>
  <si>
    <t>CRE. 8</t>
  </si>
  <si>
    <t>De oplossing ondersteunt het ontvangen en verwerken van inkomende e-facturen via een invoice platform.</t>
  </si>
  <si>
    <t>CRE. 9</t>
  </si>
  <si>
    <t>De SaaS-applicatie kan inkomende e-facturen (UBL/XML) standaard zowel via mail als factuur verwerkend platform verwerken. Deze e-facturen worden in de Workflow inkoopfacturen opgenomen.Van deze e-facturen worden door De SaaS-applicatie raadpleegbare PDF/A documenten gemaakt.</t>
  </si>
  <si>
    <t>CRE. 10</t>
  </si>
  <si>
    <t>Ook handmatig moeten facturen ingevoerd kunnen worden.</t>
  </si>
  <si>
    <t>CRE. 11</t>
  </si>
  <si>
    <t>Het systeem ondersteunt automatisch inlezen van OZB-facturen via XML of Excel op basis van pandcodes. Handmatige verwerking vanuit PDF-bestanden is niet langer vereist.</t>
  </si>
  <si>
    <t>CRE. 12</t>
  </si>
  <si>
    <t>Inkoopfactuurverwerking</t>
  </si>
  <si>
    <t>Het is mogelijk (vrij te definiëren) extra factuurgegevens vast te leggen. (er moet een mogelijkheid zijn om, naast de verplichte velden, informatie op te kunnen nemen). Een vrij veld om commentaar in op te nemen via een kladblok.</t>
  </si>
  <si>
    <t>CRE. 13</t>
  </si>
  <si>
    <t>Er moet een log worden bijgehouden wie facturen heeft verwerkt.</t>
  </si>
  <si>
    <t>CRE. 14</t>
  </si>
  <si>
    <t>De oplossing ondersteunt het ontvangen en verwerken van gescande facturen via OCR/scan-herkenningssoftware vanuit een e-mailmailbox.</t>
  </si>
  <si>
    <t>CRE. 15</t>
  </si>
  <si>
    <t>De oplossing biedt de mogelijkheid om facturen in te lezen via een factuur verwerkend platform.</t>
  </si>
  <si>
    <t>CRE. 16</t>
  </si>
  <si>
    <t>Facturen dienen gesplitst te kunnen worden over meerdere periodes, grootboeknummers en/of financiële dimensies.</t>
  </si>
  <si>
    <t>CRE. 17</t>
  </si>
  <si>
    <t>De oplossing biedt de mogelijkheid om een inkoopfactuur te kopplen aan creditfactuur en deze te verwerken.</t>
  </si>
  <si>
    <t>CRE. 18</t>
  </si>
  <si>
    <t>Facturen moeten middels een routing gesplitst en aan meerdere verantwoordelijken aangeboden kunnen worden. De oplossing houdt daarbij tevens bij wanneer de gehele factuur geaccordeerd is en naar de volgende stap in de workflow kan.</t>
  </si>
  <si>
    <t>CRE. 19</t>
  </si>
  <si>
    <t>Het moet mogelijk zijn vervangers in de oplossing aan te geven die de werkzaamheden van de persoon in de routing kan overnemen en dit wordt gelogd.</t>
  </si>
  <si>
    <t>CRE. 20</t>
  </si>
  <si>
    <t>Facturen zonder prestatieverklaring vallen uit voor de 3Waymatch en dienen apart goedgekeurd te worden.</t>
  </si>
  <si>
    <t>CRE. 21</t>
  </si>
  <si>
    <t>Verplichtingen en matching</t>
  </si>
  <si>
    <t>Het is mogelijk om soorten factuurstromen (bijvoorbeeld, subsidies, facturen met verplichtingen (orders), facturen zonder verplichtingen) te kunnen definiëren.
Bij subsidies mogelijkheid bieden met en zonder verplichting te werken.</t>
  </si>
  <si>
    <t>CRE. 22</t>
  </si>
  <si>
    <t>Het is mogelijk dat wordt doorgeklikt naar de (eerder) gekoppelde factuur/facturen ten tijde van het doen van een (deel)prestatieverklaring.</t>
  </si>
  <si>
    <t>CRE. 23</t>
  </si>
  <si>
    <t>Bij een factuur dient de onderbouwing van de prestatieverklaring vestgelegd te kunnen worden.</t>
  </si>
  <si>
    <t>CRE. 24</t>
  </si>
  <si>
    <t>De oplossing biedt de mogelijkheid om een inkooporder automatisch aan te maken als de gemandateerde de aanvraag tot bestelling heeft goedgekeurd, incl. een inkooporderbevestiging. De oplossing biedt de mogelijkheid om automatisch een goedgekeurde inkooporder te verwerken als financiële verplichting.</t>
  </si>
  <si>
    <t>CRE. 25</t>
  </si>
  <si>
    <t>De oplossing biedt de mogelijkheid om een inkooporder, met de bijbehorende verplichting en reservering, af te boeken. De oplossing biedt de mogelijkheid om aan te geven of de resterende verplichting afgeboekt mag worden.</t>
  </si>
  <si>
    <t>CRE. 26</t>
  </si>
  <si>
    <t>De oplossing biedt de mogelijkheid om een 3-way-match uit te voeren op een ontvangen factuur onder vermelding van de inkooporder en ontvangstbevestiging.</t>
  </si>
  <si>
    <t>CRE. 27</t>
  </si>
  <si>
    <t>Binnen de oplossing kan gezocht worden op unieke identificaties van de crediteur en transactie (bijvoorbeeld: crediteurnummer, inkoopordernummer, verplichtingsnummer, factuurnummer, intern factuurnummer, naam, adres, postcode, factuur- of vervaldatum, betaalkenmerk, bedrag en omschrijving)</t>
  </si>
  <si>
    <t>CRE. 28</t>
  </si>
  <si>
    <t>Bij een factuur dient vastgelegd te worden wie de betreffende factuur heeft verwerkt. De volledige audittrail dient inzichtelijk te zijn.</t>
  </si>
  <si>
    <t>CRE. 30</t>
  </si>
  <si>
    <t>Het is mogelijk om flexibele workflow stappen in te richten op meerdere niveau's, gedifferentieerd per organisatie, zodat overbodige stappen worden vermeden.</t>
  </si>
  <si>
    <t>CRE. 31</t>
  </si>
  <si>
    <t>Het is mogelijk goedkeuring op regelniveau ipv factuur niveau uit te voeren.</t>
  </si>
  <si>
    <t>CRE. 32</t>
  </si>
  <si>
    <t>Het is mogelijk in de workflow de reden voor het afkeuren van de factuur (bv 'foute routing') vast te leggen.</t>
  </si>
  <si>
    <t>CRE. 33</t>
  </si>
  <si>
    <t>De SaaS-applicatie heeft de mogelijkheid om een medewerker met speifieke rechten in te laten grijpen op de workflow (bijvoorbeeld overzetten factuur naar andere budgethouder, of factuur terug halen naar administratie) zonder dat hier door budgethouders acties op ondernomen behoeven te worden.</t>
  </si>
  <si>
    <t>CRE. 34</t>
  </si>
  <si>
    <t>Het is mogelijk goedkeuringsniveau volgens verschillende mandaten (per partnerorganisatie) flexibel in te regelen (bijvoorbeeld projectondersteuner mag tekenen tot 10.000, projectleider mag tekenen tot 50.000, afdelingsmanager mag tekenen tot 100.000, secretaris mag alles tekenen.</t>
  </si>
  <si>
    <t>CRE. 35</t>
  </si>
  <si>
    <t>Indien een nieuw document aan de workflow wordt toegevoegd, dan wordt hiervan een automatische signalering uitgedaan naar de goedkeuringsverantwoordelijke(n)</t>
  </si>
  <si>
    <t>CRE. 36</t>
  </si>
  <si>
    <t xml:space="preserve">Bij (geplande) afwezigheid van de budgethouder en prestatie akkoord verklaarder kan een plaatsvervanger worden aangewezen die gedurende een ingegeven periode de taken van de budgethouder waarneemt. </t>
  </si>
  <si>
    <t>CRE. 37</t>
  </si>
  <si>
    <t>Bij het opvoeren en wijzigen van crediteuren is door middel van autorisatie functiescheiding voor invoer en controle in te richten.</t>
  </si>
  <si>
    <t>CRE. 38</t>
  </si>
  <si>
    <t>Autorisaties worden ingericht op rolniveau (niet persoonsgebonden), zodat bij personele wisselingen geen handmatige herbeoordeling van individuele rechten nodig is.</t>
  </si>
  <si>
    <t>CRE. 39</t>
  </si>
  <si>
    <t>Facturen kunnen geblokkeerd of 'on hold' gezet worden door geautoriseerde gebruikers.</t>
  </si>
  <si>
    <t>CRE. 40</t>
  </si>
  <si>
    <t>Het is mogelijk per betaaladvieslijst rekening te houden met de status van een factuur (bijv. geblokkeerd, akkoord, in behandeling).</t>
  </si>
  <si>
    <t>CRE. 41</t>
  </si>
  <si>
    <t>Het is mogelijk betaaladviezen integraal terug te zetten of te verwijderen.</t>
  </si>
  <si>
    <t>CRE. 42</t>
  </si>
  <si>
    <t>Het is mogelijk betaaladviezen op factuurniveau te wijzigen.</t>
  </si>
  <si>
    <t>CRE. 43</t>
  </si>
  <si>
    <t>Het is mogelijk om een factuur op twee (2) verschillende rekeningen te betalen, waarbij de verhouding instelbaar is. Bijvoorbeeld 60% op een reguliere bankrekening en 40% op een G-rekening.</t>
  </si>
  <si>
    <t>CRE. 45</t>
  </si>
  <si>
    <t>De oplossing ondersteunt handmatige en automatische aflettering van bankontvangsten met facturen, inclusief deelbetalingen en vooruitbetalingen.</t>
  </si>
  <si>
    <t>CRE. 46</t>
  </si>
  <si>
    <t>Betalingen kunnen worden geblokkeerd door geautoriseerde gebruikers.</t>
  </si>
  <si>
    <t>CRE. 47</t>
  </si>
  <si>
    <t>Het is mogelijk bij een (credit)factuur afhandelinggegevens (bijvoorbeeld betalingswijze) vast te leggen. (handmatig/ SEPA)</t>
  </si>
  <si>
    <t>CRE. 48</t>
  </si>
  <si>
    <t>Het is mogelijk voor crediteuren op leveranciersniveau verschillende betalingscondities vast te leggen. (aantal dagen dat betaaltermijn is)</t>
  </si>
  <si>
    <t>CRE. 49</t>
  </si>
  <si>
    <t>Het is mogelijk (vooruit)betalingen te doen zonder factuur.</t>
  </si>
  <si>
    <t>CRE. 50</t>
  </si>
  <si>
    <t>Het is mogelijk een vooruitbetaling later te verrekenen met een ontvangen factuur.</t>
  </si>
  <si>
    <t>CRE. 51</t>
  </si>
  <si>
    <t>Het is mogelijk dat meerdere facturen van een crediteur worden voldaan in één betaling met betalingsspecificatie ten behoeve van de leverancier.</t>
  </si>
  <si>
    <t>CRE. 52</t>
  </si>
  <si>
    <t>Het is mogelijk deelbetalingen van facturen uit te voeren.</t>
  </si>
  <si>
    <t>CRE. 53</t>
  </si>
  <si>
    <t>Het dient mogelijk te zijn voor crediteuren verschillende betalingscondities vast te leggen.</t>
  </si>
  <si>
    <t>CRE. 54</t>
  </si>
  <si>
    <t>Foutieve batchbetalingen dienen terug te draaien te zijn.</t>
  </si>
  <si>
    <t>CRE. 55</t>
  </si>
  <si>
    <t>Gestorneerde betalingen en incasso-opdrachten dienen nogmaals meegenomen te worden in een nieuwe automatische incassorun of betaaladvies/-batch.</t>
  </si>
  <si>
    <t>CRE. 56</t>
  </si>
  <si>
    <t>Een ouderdomsanalyse van crediteuren dient gemaakt te kunnen worden met een vrij te kiezen (historische, huidige of toekomstige) referentiedatum. Een historisch overzicht is onafhankelijk van de mogelijke verwerking van betalingen en ontvangsten op een later moment.</t>
  </si>
  <si>
    <t>CRE. 57</t>
  </si>
  <si>
    <t>Na het definitief worden van de betaling moet automatische verwerking in het grootboek en de crediteurenadministratie plaatsvinden.</t>
  </si>
  <si>
    <t>CRE. 58</t>
  </si>
  <si>
    <t>De oplossing dient een onderscheid te kunnen maken tussen handmatige betalingen en batchbetalingen.</t>
  </si>
  <si>
    <t>CRE. 59</t>
  </si>
  <si>
    <t>Het is mogelijk met SWIFT/IBAN/BIC-codes te werken.</t>
  </si>
  <si>
    <t>CRE. 60</t>
  </si>
  <si>
    <t>De oplossing biedt de mogelijkheid om het crediteurensaldolijst te draaien op peildata en aan te laten sluiten op het balanssaldo.</t>
  </si>
  <si>
    <t>CRE. 62</t>
  </si>
  <si>
    <t>Correctieboekingen kunnen in één handeling worden uitgevoerd op de bestaande boekingsregel. Een correctie vereist niet twee aparte handmatige stappen.</t>
  </si>
  <si>
    <t>CRE. 64</t>
  </si>
  <si>
    <t>Voor het BTW compenstatiefonds (BCF) moet aangifte gedaan worden obv periode waarin geboekt is. (voor suppletie binnen het jaar).</t>
  </si>
  <si>
    <t>CRE. 65</t>
  </si>
  <si>
    <t>Het is mogelijk om inkoopfacturen, waarop ook opbrengsten worden vermeld (eigenlijk een debiteur) rechtstreeks vanuit de factuur te verwerken, zonder dit via een memoriaal te verwerken. En dat daarmee de BTW aangifte ook juist aangestuurd wordt Sturing moet zijn dat kosten debet of -debet worden geboekt (BTW terugvorderbaar) en dat opbrengsten credit of -credit worden geboekt ( BTW afdracht).</t>
  </si>
  <si>
    <t>CRE. 66</t>
  </si>
  <si>
    <t>Het is mogelijk een signalering te krijgen als het BTW-bedrag op de regel afwijkt van het opgegeven percentage.</t>
  </si>
  <si>
    <t>CRE. 67</t>
  </si>
  <si>
    <t>Vanuit de aangeboden applicatie worden hash-totalen meegegeven voor importbestand van de bank.</t>
  </si>
  <si>
    <t>CRE. 68</t>
  </si>
  <si>
    <t>PEPPOL-koppeling is verplicht aanwezig als systeemkoppeling voor het ontvangen van e-facturen. Een leverancier die geen PEPPOL-koppeling kan realiseren is een knock-out criterium.</t>
  </si>
  <si>
    <t>CRE. 69</t>
  </si>
  <si>
    <t>Het is mogelijk te rapporteren op herkennings- en verwerkingsuitval.</t>
  </si>
  <si>
    <t>CRE. 70</t>
  </si>
  <si>
    <t>Het is mogelijk crediteurenrapportages vrij te definiëren.</t>
  </si>
  <si>
    <t>CRE. 71</t>
  </si>
  <si>
    <t>Het is mogelijk aan crediteuren een (PIA)code toe te kennen t.b.v. spendanalyse.</t>
  </si>
  <si>
    <t>CRE. 72</t>
  </si>
  <si>
    <t>Het is mogelijk stamgegevens te koppelen met o.a. GBA systeem (prive persoon) of KvKbestand (bedrijven).</t>
  </si>
  <si>
    <t>CRE. 73</t>
  </si>
  <si>
    <t>Het is mogelijk het aantal niveaus van mandatering in te stellen per partnerorganisatie (kleinere organisaties minder niveaus) en per kostenplaats (niet alle kostenplaatsen hebben een projectondersteuner of projectmanager).</t>
  </si>
  <si>
    <t>CRE. 74</t>
  </si>
  <si>
    <t>Het is mogelijk een rappellijst per klantorganisatie, afdeling, budgethouder en medewerker aan te maken.</t>
  </si>
  <si>
    <t>CRE. 75</t>
  </si>
  <si>
    <t>Het is mogelijk een ouderdomsanalyse van openstaande facturen per klantorganisatie, afdeling, budgethouder en medewerker te maken.</t>
  </si>
  <si>
    <t>CRE. 76</t>
  </si>
  <si>
    <t>Tijdens het routing-proces dient de boekingsomschrijving door de budgethouder en de medewerker van de financiële administratie aangepast te kunnen worden.</t>
  </si>
  <si>
    <t>CRE. 77</t>
  </si>
  <si>
    <t>(Verzamel)facturen dienen volgtijddig en/of uitgesplitst naar meerdere prestatieverklaarders en budgethouders verstuurd te kunnen worden.</t>
  </si>
  <si>
    <t>CRE. 78</t>
  </si>
  <si>
    <t>Vanuit het pakket zijn overzichten te genereren die een opgave geven per budgetverantwoordelijke van zijn/haar openstaande facturen.</t>
  </si>
  <si>
    <t>CRE. 79</t>
  </si>
  <si>
    <t>Per crediteur kunnen meerdere bank- en/of girogegevens worden gedefinieerd.</t>
  </si>
  <si>
    <t>CRE. 80</t>
  </si>
  <si>
    <t>Het is mogelijk het adres van de betaler (ander dan de relatie) vast te leggen.</t>
  </si>
  <si>
    <t>CRE. 81</t>
  </si>
  <si>
    <t>Het is mogelijk een afwijkend factuuradres vast te leggen.</t>
  </si>
  <si>
    <t>CRE. 83</t>
  </si>
  <si>
    <t>Voor crediteuren dient gebruik te kunnen worden gemaakt van standaard tegenrekeningen.</t>
  </si>
  <si>
    <t>CRE. 84</t>
  </si>
  <si>
    <t>Bij het opvoeren van crediteuren controleert de oplossing op het dubbel voorkomen van (stam) gegevens.</t>
  </si>
  <si>
    <t>CRE. 85</t>
  </si>
  <si>
    <t>Per crediteur is het mogelijk om meerdere (buitenlandse) bankgegevens in te voeren.</t>
  </si>
  <si>
    <t>CRE. 87</t>
  </si>
  <si>
    <t>Inkoopaanvraag en bestelling</t>
  </si>
  <si>
    <t>De oplossing biedt de mogelijkheid om voor specifieke productgroepen enkel bij de gecontracteerde partijen middels gemeente-brede raamcontracten te bestellen zodat onrechtmatigheid en maverick buying (inkoop buiten contract) wordt voorkomen.</t>
  </si>
  <si>
    <t>CRE. 88</t>
  </si>
  <si>
    <t>De oplossing biedt de mogelijkheid om het bestelde artikel te koppelen aan het geregistreerde inkoopcontract.</t>
  </si>
  <si>
    <t>CRE. 89</t>
  </si>
  <si>
    <t>De oplossing biedt de mogelijkheid om crediteuren een kenmerk te geven zodat geen nieuwe inkooporders vastgelegd kunnen worden, terwijl nog wel verdere financiële afhandelingen plaats mogen vinden.</t>
  </si>
  <si>
    <t>CRE. 90</t>
  </si>
  <si>
    <t>De oplossing biedt de mogelijkheid om een prestatie te melden met een of meerdere up te loaden bijlagen, zoals de gewerkte uren en geleverde artikelen.</t>
  </si>
  <si>
    <t>ACT.2</t>
  </si>
  <si>
    <t>Het is mogelijk de automatische berekening (van afschrijvingen/herrekeningen) (tijdelijk) uit te zetten om aanpassingen mogelijk te maken.</t>
  </si>
  <si>
    <t>ACT.3</t>
  </si>
  <si>
    <t>Het is mogelijk kredieten (zowel verwachte uitgaven als verwachte inkomsten) te bewaken.</t>
  </si>
  <si>
    <t>ACT.4</t>
  </si>
  <si>
    <t>Herrekeningen op basis van aanpassingen (bijvoorbeeld looptijd of afschrijfsoort) vinden automatisch plaats (overeenkomstig de verwerkingsmethode van de BBV) en kunnen daarna handmatig worden aangepast.</t>
  </si>
  <si>
    <t>ACT.5</t>
  </si>
  <si>
    <t>Het is mogelijk de cashflow van investeringen die nog in uitvoering zijn of toekomstige investeringen in te lezen via een Excelsheet.</t>
  </si>
  <si>
    <t>ACT.6</t>
  </si>
  <si>
    <t>Het is mogelijk een investeringsplan(ning) via de SaaS-applicatie te genereren.</t>
  </si>
  <si>
    <t>ACT.7</t>
  </si>
  <si>
    <t>Het is mogelijk een staat van investeringskredieten te genereren.</t>
  </si>
  <si>
    <t>ACT.9</t>
  </si>
  <si>
    <t>De aangeboden applicatie biedt de mogelijkheid om mutaties in de ramingen per investeringskrediet te kunnen volgen.</t>
  </si>
  <si>
    <t>ACT.10</t>
  </si>
  <si>
    <t>In de SaaS-applicatie kunnen meerjarige investeringen worden vastgelegd ten behoeve van een meerjareninvesteringsbegroting, inclusief verwachting van de cashflow en het verwachte jaar van afschrijving en rente.</t>
  </si>
  <si>
    <t>ACT.11</t>
  </si>
  <si>
    <t>Er wordt onderscheid gemaakt in toekomstige, lopende en gereedgekomen investeringen.</t>
  </si>
  <si>
    <t>ACT.13</t>
  </si>
  <si>
    <t>De meerjarige ontwikkeling van de reserves en voorzieningen moet uit het systeem kunnen worden gepresenteerd conform de BBV, als combinatie van balanswaardes met meerjarige begrotingsmutaties.</t>
  </si>
  <si>
    <t>ACT.14</t>
  </si>
  <si>
    <t>De aangeboden applicatie ondersteunt het doorvoeren van correctiemutaties per balanscategorie en soort activa.</t>
  </si>
  <si>
    <t>ACT.17</t>
  </si>
  <si>
    <t>Het is mogelijk voor de administraties die kosten en opbrengsten genereren, deze rechtstreeks (real time) als activa te registreren.</t>
  </si>
  <si>
    <t>ACT.18</t>
  </si>
  <si>
    <t>Het is mogelijk uitgaven en/of opbrengsten te boeken nadat het activum geactiveerd is en gestart is met afschrijven.</t>
  </si>
  <si>
    <t>ACT.19</t>
  </si>
  <si>
    <t>Een verloopoverzicht vaste activa kan worden gegenereerd conform de BBV-eisen.</t>
  </si>
  <si>
    <t>ACT.20</t>
  </si>
  <si>
    <t>De SaaS-applicatie beschikt over een activamodule waarin zowel commerciële als fiscale afschrijvingsmethoden op activa toepasbaar zijn: commerciële afschrijving voor de externe verslaggeving en fiscale afschrijving voor de VPB.</t>
  </si>
  <si>
    <t>ACT.21</t>
  </si>
  <si>
    <t>Er is een koppeling van een activumkaart aan een investeringskredietnummer.</t>
  </si>
  <si>
    <t>ACT.22</t>
  </si>
  <si>
    <t>Extra afschrijvingen, desinvesteringen en bijdragen derden dienen apart zichtbaar te zijn, waarbij desinvesteringen uitgesplitst kunnen worden conform de BBV-voorschriften.</t>
  </si>
  <si>
    <t>ACT.24</t>
  </si>
  <si>
    <t>Het is mogelijk per activum in een overzicht minimaal weer te geven: aanschafprijs (historisch), afschrijving dit jaar, afschrijving tot en met huidige datum, beginboekwaarde dit jaar, eindboekwaarde dit jaar, vermeerderingen, verminderingen, rente en eventuele restwaarde.</t>
  </si>
  <si>
    <t>ACT.26</t>
  </si>
  <si>
    <t>Per activum is het mogelijk verschillende documenten toe te voegen en te openen (bijvoorbeeld verkoopovereenkomst, taxatierapport).</t>
  </si>
  <si>
    <t>ACT.27</t>
  </si>
  <si>
    <t>Volledig afgeschreven activa moeten kunnen worden afgesloten en apart als onderdeel van de volledige activa zichtbaar gemaakt kunnen worden.</t>
  </si>
  <si>
    <t>ACT.28</t>
  </si>
  <si>
    <t>Er kan worden gewerkt met een vast rentepercentage en een afwijkend rentepercentage per activum.</t>
  </si>
  <si>
    <t>ACT.29</t>
  </si>
  <si>
    <t>Rente en afschrijving moeten kunnen worden berekend over de boekwaarde per 1/1.</t>
  </si>
  <si>
    <t>ACT.31</t>
  </si>
  <si>
    <t>Binnen de module is het mogelijk zowel de planning (begroting, inclusief het investeringsplan) als de realisatie (rekening) van de activa te volgen, waarbij geraamde kapitaallasten automatisch worden berekend en opgenomen bij de samenstelling van de (meerjaren)begroting.</t>
  </si>
  <si>
    <t>ACT.32</t>
  </si>
  <si>
    <t>Het is mogelijk alle data naar Excel te exporteren.</t>
  </si>
  <si>
    <t>ACT.33</t>
  </si>
  <si>
    <t>Projecten en uren</t>
  </si>
  <si>
    <t>In de SaaS-applicatie kunnen investeringen, en projecten (of onderdelen daarvan), als investering worden geregistreerd en aan elkaar gekoppeld binnen de activamodule.</t>
  </si>
  <si>
    <t>ACT.34</t>
  </si>
  <si>
    <t>Het is mogelijk een overzicht van verwachte kapitaallasten te genereren voor meerdere jaren</t>
  </si>
  <si>
    <t>ACT.35</t>
  </si>
  <si>
    <t>De aangeboden applicatie biedt de mogelijkheid om per investeringskrediet mutaties vast te leggen en het autorisatiedocument hieraan te koppelen of toe te voegen.</t>
  </si>
  <si>
    <t>PRJ.3</t>
  </si>
  <si>
    <t>De oplossing ondersteunt registratie van investeringen als project, de projectadministratie belast de betreffende investeringgrootboeknummer en de vaste-activaregistratie.</t>
  </si>
  <si>
    <t>PRJ.4</t>
  </si>
  <si>
    <t>De oplossing dient instelbaar te zijn wie op welke project(activiteit)en mag tijdschrijven.</t>
  </si>
  <si>
    <t>PRJ.5</t>
  </si>
  <si>
    <t>De oplossing biedt de mogelijkheid om begrote uren vast te leggen op projectniveau.</t>
  </si>
  <si>
    <t>PRJ.6</t>
  </si>
  <si>
    <t>De oplossing biedt de mogelijkheid dat uren op basis van functiegroepen en intern/extern met verschillende tarieven worden omgerekend naar uren x tarief.</t>
  </si>
  <si>
    <t>PRJ.7</t>
  </si>
  <si>
    <t>De oplossing biedt de mogelijkheid dat geautoriserde rollen correcties op urenregistratie kan uitvoeren.</t>
  </si>
  <si>
    <t>PRJ.8</t>
  </si>
  <si>
    <t>De oplossing biedt de mogelijkheid om ontvangen uur- of tariefcorrecties uit afgesloten periodes te boeken in de huidige periode.</t>
  </si>
  <si>
    <t>PRJ.9</t>
  </si>
  <si>
    <t>Het is mogelijk om de volgende project-/programmagegevens vast te leggen: mijlpalen, beoogde start- en einddatum.</t>
  </si>
  <si>
    <t>PRJ.10</t>
  </si>
  <si>
    <t>De oplossing biedt de mogelijkheid om een opdrachtnemer en opdrachtgever aan een project te koppelen.</t>
  </si>
  <si>
    <t>PRJ.11</t>
  </si>
  <si>
    <t>De oplossing ondersteunt per project een tijdshorizon van minimaal 10 jaar.</t>
  </si>
  <si>
    <t>PRJ.12</t>
  </si>
  <si>
    <t>De oplossing biedt de mogelijkheid om een projecttemplate te definiëren en te selecteren voor een basisinrichting, waarvan kan worden afgeweken.</t>
  </si>
  <si>
    <t>PRJ.13</t>
  </si>
  <si>
    <t>De oplossing biedt de mogelijkheid om een afsluitoverzicht te genereren waarop duidelijk wordt welke administratieve acties nog moeten plaatsvinden voordat het (onderdeel van het) project kan worden afgesloten.</t>
  </si>
  <si>
    <t>PRJ.14</t>
  </si>
  <si>
    <t>De oplossing biedt de mogelijkheid dat projectteamleden/projectleider projectmedewerkers (zowel intern als extern) aan het projectteam kunnen toevoegen, waarmee tijdschrijfrechten worden toegekend.</t>
  </si>
  <si>
    <t>PRJ.16</t>
  </si>
  <si>
    <t>Begrotingswijzigingen dienen per project gemuteerd kunnen worden en in een overzicht gegenereerd te kunnen worden, waarbij het mogelijk is documentatie per wijziging toe te voegen.</t>
  </si>
  <si>
    <t>PRJ.17</t>
  </si>
  <si>
    <t>De oplossing biedt de mogelijkheid om per medewerker de gewerkte uren te registreren op een specifieke project. Geboekte en goedgekeurde uren worden automatisch in het grootboek en het  project verwerkt.</t>
  </si>
  <si>
    <t>PRJ.18</t>
  </si>
  <si>
    <t>De oplossing biedt de mogelijkheid om een deeloverzicht van de projecten aan te sluiten met de balanspost onderhanden werk.</t>
  </si>
  <si>
    <t>PRJ.19</t>
  </si>
  <si>
    <t>Begroting kan op projectnummer worden ingevoerd, ook invoer via Speedentry vanuit Excel naar het betreffende project.</t>
  </si>
  <si>
    <t>PRJ.21</t>
  </si>
  <si>
    <t>De begroting dient voor het opstellen van de jaarrekening de vergelijking met het vorig boekjaar, primaire begrotingsbedragen, gewijzigde begrotingsbedragen en afwijking tussen begroting en werkelijkheid te kunnen weergeven.</t>
  </si>
  <si>
    <t>PRJ.22</t>
  </si>
  <si>
    <t>De aangeboden applicatie bevat een standaardset aan rapportages ten behoeve van budgetbewaking door de budgethouder.</t>
  </si>
  <si>
    <t>PRJ.23</t>
  </si>
  <si>
    <t>Het is mogelijk om de volgende project-/programmagegevens vast te leggen: projectnummer, projectnaam, projectleider, opdrachtnemer, opdrachtgever, budgethouder, werkelijke start- en einddatum project, soort project, status/fase project</t>
  </si>
  <si>
    <t>PRJ.24</t>
  </si>
  <si>
    <t>Het is mogelijk om zowel budget als krediet vast te leggen, zowel voor het lopend boekjaar als meerjarig. Budget betreft zowel lasten als baten (subsidies).</t>
  </si>
  <si>
    <t>PRJ.25</t>
  </si>
  <si>
    <t>Het is mogelijk om mutaties op oorspronkelijke projectbudgetten vast te leggen en de historie hiervan te traceren (overzicht verloop krediet).</t>
  </si>
  <si>
    <t>PRJ.26</t>
  </si>
  <si>
    <t>De oplossing ondersteunt detaillering van projectbudgetten langs de Work Breakdown Structure (WBS) en toepassing van configureerbare business rules voor de verdeling van budgetten binnen die WBS.</t>
  </si>
  <si>
    <t>PRJ.27</t>
  </si>
  <si>
    <t>De oplossing ondersteunt het koppelen van medewerkers en rollen aan een project en gebruikt deze rollen voor de autorisatie binnen het project.</t>
  </si>
  <si>
    <t>PRJ.28</t>
  </si>
  <si>
    <t>Rapportages die gebruikmaken van vergelijkende cijfers (huidig jaar/periode versus vorig jaar/periode) en realisatie/verplichting op basis van project en organisatieonderdeel dienen opgesteld te kunnen worden.</t>
  </si>
  <si>
    <t>PRJ.29</t>
  </si>
  <si>
    <t>De oplossing genereert uitputtingsoverzichten waarin minimaal budget, realisatie en aangegane verplichtingen naast elkaar worden weergegeven.</t>
  </si>
  <si>
    <t>PRJ.30</t>
  </si>
  <si>
    <t>De oplossing biedt de mogelijkheid om het in een bepaalde periode niet benutte deel van een verplichting met één druk op de knop door te schuiven naar één of meer volgende periodes.</t>
  </si>
  <si>
    <t>RES.2</t>
  </si>
  <si>
    <t>Per reserve en voorziening ondersteunt de oplossing vastlegging en raadpleging van:
a. doel, achtergrond, soort en looptijd;
b. minimum- en maximumpeil en de wijze van storting en onttrekking;
c. risicocalculatie en ontwikkelingsplanning;
d. algemene opmerkingen en configureerbare velden voor minimaal incidenteel/structureel en omschrijving.</t>
  </si>
  <si>
    <t>RES.5</t>
  </si>
  <si>
    <t>Er dient onderscheid gemaakt te kunnen worden in het resultaat voor en na dotaties en onttrekkingen van de reserves en voorzieningen.</t>
  </si>
  <si>
    <t>RES.6</t>
  </si>
  <si>
    <t>De begrotingswijzigingen kunnen via een workflow worden geautoriseerd.</t>
  </si>
  <si>
    <t>RES.7</t>
  </si>
  <si>
    <t>De oplossing genereert conform de BBV de meerjarige ontwikkeling van reserves en voorzieningen voor het actuele begrotings-/boekjaar plus minimaal vier toekomstige jaren, op basis van begrotingswijzigingen en prognoses.</t>
  </si>
  <si>
    <t>RES.8</t>
  </si>
  <si>
    <t>De oplossing genereert BBV-conforme overzichten voor jaarrekening en begroting. Per reserve en voorziening zijn daarin minimaal de begrote en gerealiseerde standen en mutaties raadpleegbaar.</t>
  </si>
  <si>
    <t>RES.9</t>
  </si>
  <si>
    <t>Reserves en voorzieningen zijn koppelbaar aan begrotingsposten en begrotingswijzigingen, zodat de financiële doorwerking direct zichtbaar is.</t>
  </si>
  <si>
    <t>RES.10</t>
  </si>
  <si>
    <t>Het is mogelijk in de SaaS-applicatie een potloodwijziging (bijvoorbeeld voordat een besluit is genomen) in te voeren, met een status voor een nog te besluiten begrotingswijziging.</t>
  </si>
  <si>
    <t>Het systeem moet inkomende facturen kunnen toewijzen aan budgetbeheerders ter controle en accodering.</t>
  </si>
  <si>
    <t>BB. 5</t>
  </si>
  <si>
    <t>Het is mogelijk om prognoses te kunnen verwerken in de gekozen oplossing.</t>
  </si>
  <si>
    <t>BB. 6</t>
  </si>
  <si>
    <t>Verplichtingen moeten kunnen worden vastgelegd per grootboeknummer.</t>
  </si>
  <si>
    <t>BB. 7</t>
  </si>
  <si>
    <t>Er moet per grootboeknummer de mogelijkheid zijn deze te blokkeren voor boekingen.</t>
  </si>
  <si>
    <t>BB. 8</t>
  </si>
  <si>
    <t>BTW inrichting moet per grootboeknummer apart mogelijk zijn.</t>
  </si>
  <si>
    <t>Het is mogelijk om per user persoonlijke instellingen in te geven.</t>
  </si>
  <si>
    <t>BB. 9</t>
  </si>
  <si>
    <t>Het is mogelijk om volledige drop down menu's te zien in de applicatie.</t>
  </si>
  <si>
    <t>Het is mogelijk dat de gebruiker een lijst van favoriete leveranciers kan instellen.</t>
  </si>
  <si>
    <t>Het is mogelijk om webshops van leveranciers te koppelen aan de SaaS-applicatie waarbij gegevens moeten van ene systeem naar andere worden overgezet en direct een inkooporder gegeneerd worden.</t>
  </si>
  <si>
    <t>BB. 10</t>
  </si>
  <si>
    <t>Het is mogelijk om een automatische bestelstop te hebben wanneer het contract volledig is uitgenut of aanbestedingsdrempel is bereikt.</t>
  </si>
  <si>
    <t>BB. 17</t>
  </si>
  <si>
    <t>Het is mogelijk aan te geven wanneer een bestelling (verplichting) is afgerond. Deze verplichting wordt in het financieel systeem dan bijgewerkt (administratief afgesloten, waarbij de gekoppelde registratie (contract) ook automatisch wordt afgesloten.</t>
  </si>
  <si>
    <t>BB. 19</t>
  </si>
  <si>
    <t>Het is mogelijk om ten alle tijden gedane prestatieverklaringen te wijzigen door een geautoriseerde User, waarbij het geven van de reden waarom (commentaar) wordt afgedwongen.</t>
  </si>
  <si>
    <t>BB. 21</t>
  </si>
  <si>
    <t>De SaaS-applicatie beschikt over een bestelmodule waarin op basis van (raam)contracten bestellingen bij de leverancier geplaatst kunnen worden (webshop OCI koppeling).</t>
  </si>
  <si>
    <t>BB. 22</t>
  </si>
  <si>
    <t>Het is ook mogelijk bestellingen te doen/opdrachten te plaatsen bij leveranciers waarmee nog geen contracten (losse bestellingen) zijn afgesloten.</t>
  </si>
  <si>
    <t>BB. 23</t>
  </si>
  <si>
    <t>Het is mogelijk vanuit deze bestelmodule ook bestellingen te plaatsen voor werken, leveringen en diensten.</t>
  </si>
  <si>
    <t>BB. 24</t>
  </si>
  <si>
    <t xml:space="preserve"> het is mogelijk om bestellingen te plaatsen welke onder contract vallen</t>
  </si>
  <si>
    <t>BB. 25</t>
  </si>
  <si>
    <t>Het is mogelijk dat aan de hand van deze bestelling een opdrachtbrief gegenereerd wordt die door de gebruiker flexibel is in te richten (verschillende soorten formats brieven (bijvoorbeeld, inhuur, bestekken, aanbestedingen, overige bestellingen) genoeg tekst, flexibele invoer afleveradressen, juiste inkoopvoorwaarden en bijlagen (bijvoorbeeld bestek) kunnen bijvoegen voor een duidelijke opdracht.</t>
  </si>
  <si>
    <t>BB. 26</t>
  </si>
  <si>
    <t>De SaaS-applicatie heeft een contractenregister. De daarin opgeslagen contracten zijn bij de bestelling te benaderen en de bestellingen kunnen gekoppeld worden aan deze contracten, waarbij de data van de order wordt overgenomen naar de contractmodule, waardoor uitnutting van contract zichtbaar is.</t>
  </si>
  <si>
    <t>Er moeten rapportagemogelijkheden zijn die de stand van de budgetten en de uitnutting hiervan (dagelijks) weergeven.</t>
  </si>
  <si>
    <t>Het is mogelijk om met een doorklik functie in een rapport te kunnen zien welke uitgaven er zijn gedaan en welke verplichtingen zijn aangegaan.</t>
  </si>
  <si>
    <t>BB. 11</t>
  </si>
  <si>
    <t>De rapportages moeten werken met toekomstige verplichtingen om de actuele stand van vrij te besteden budgetten te kunnen weergeven.</t>
  </si>
  <si>
    <t>BNK.1</t>
  </si>
  <si>
    <t>Bankmatching</t>
  </si>
  <si>
    <t>Het systeem biedt een automatische koppeling met BNG voor het downloaden en inladen van bankafschriften. Handmatig downloaden via het BNG-portaal is niet langer vereist.</t>
  </si>
  <si>
    <t>BNK.2</t>
  </si>
  <si>
    <t>Het systeem ondersteunt de boeking van afschriften van andere banken dan de BNG.</t>
  </si>
  <si>
    <t>BNK.3</t>
  </si>
  <si>
    <t xml:space="preserve">Het systeem bereikt minimaal 80% automatische bankmatching. Niet-gematchte posten worden aangeboden in een gestructureerde werklijst voor handmatige afhandeling. </t>
  </si>
  <si>
    <t>BNK.4</t>
  </si>
  <si>
    <t>Bij automatische matching is er de mogelijkheid marginale betalingsverschillen weg te laten boeken.</t>
  </si>
  <si>
    <t>BNK.5</t>
  </si>
  <si>
    <t>Correctieboekingen op bankafschriften worden in één handeling verwerkt — terugdraaien en herboeking in één stap zonder twee afzonderlijke boekingsregels.</t>
  </si>
  <si>
    <t>BNK.7</t>
  </si>
  <si>
    <t>Mogelijkheid om herhalende posten zonder factuur (zoals bankkosten, huur, uitbetaalde salarissen of belastingbetalingen) automatisch op het juiste grootboeknummer en kostenplaats te boeken. Herkenning van posten en afletteren daarop.</t>
  </si>
  <si>
    <t>BNK.8</t>
  </si>
  <si>
    <r>
      <t>Herkenning van Dubbele Betalingen:</t>
    </r>
    <r>
      <rPr>
        <sz val="10"/>
        <color theme="1"/>
        <rFont val="Arial"/>
        <family val="2"/>
      </rPr>
      <t xml:space="preserve"> Signalering wanneer een klant per ongeluk een factuur twee keer betaalt, zodat dit op een voorschot- of tussenrekening kan worden geplaatst.</t>
    </r>
  </si>
  <si>
    <t>BNK.9</t>
  </si>
  <si>
    <t>Controle op de aansluiting van het bankafschrift. Klopt de beginstand voor boeken van het bankafschrift en het eindsaldo na verwerking van alle posten</t>
  </si>
  <si>
    <t>BNK.10</t>
  </si>
  <si>
    <t>De Saas oplossing moet een uitgebreide zoekfunctie hebben op bankafschriften, voor bijvoorbeeld bedrag, omschrijving, crediteurenbetaling of ontvangst van debiteur.</t>
  </si>
  <si>
    <t>BNK.11</t>
  </si>
  <si>
    <t>De Saas oplossing moet een logfunctie hebben wat betreft de verwerker van een bankafschrift.Dit voor initiële invoer als voor correcties.</t>
  </si>
  <si>
    <t>BNK.12</t>
  </si>
  <si>
    <t>Betaalbatches en handmatige betalingen kunnen vanuit het financieel pakket direct worden klaargezet in de bankomgeving ter autorisatie.</t>
  </si>
  <si>
    <t>BET.1</t>
  </si>
  <si>
    <t>Het is mogelijk een betaal- of incassobestand te genereren met een controleverslag met de voor betaling en/of incasso in aanmerking komende posten.</t>
  </si>
  <si>
    <t>BET.2</t>
  </si>
  <si>
    <t>Betalingsverkeer - algemeen</t>
  </si>
  <si>
    <t>De applicatie is bij de herkenning van teksten niet hoofdletter gevoelig.</t>
  </si>
  <si>
    <t>BET.3</t>
  </si>
  <si>
    <t>De applicatie biedt mogelijkheden voor het aanmaken van vaste boekingsregels (onderdeel van reconcilieering).</t>
  </si>
  <si>
    <t>BET.4</t>
  </si>
  <si>
    <t>De applicatie beschikt over ondersteuning voor internationaal bankverkeer.</t>
  </si>
  <si>
    <t>BET.5</t>
  </si>
  <si>
    <t>Het is mogelijk periodiek een betaaladvieslijst crediteuren te kunnen draaien. De betaaladvieslijst moet ook via het scherm getoond kunnen worden.</t>
  </si>
  <si>
    <t>BET.7</t>
  </si>
  <si>
    <t>Crediteurenstamgegevens</t>
  </si>
  <si>
    <t>BET.9</t>
  </si>
  <si>
    <t>De applicatie kan een totaaloverzicht genereren van de banksaldi per dag ten behoeve van de jaarverslaggeving volgens de BBV.</t>
  </si>
  <si>
    <t>BET.10</t>
  </si>
  <si>
    <t>Het is mogelijk een incassovoorstel te draaien met de van debiteuren te incasseren bedragen of een betaaladvieslijst met de aan debiteuren te betalen bedragen.</t>
  </si>
  <si>
    <t>BET.11</t>
  </si>
  <si>
    <t>Het is mogelijk machtigingen tot incasso te registreren.</t>
  </si>
  <si>
    <t>BE.01</t>
  </si>
  <si>
    <t>Geautoriseerde gebruikers kunnen zelfstandig in het budgetbewakingsoverzicht een prognose voor het dienstjaar (potloodboeking) van toekomstige inkomsten/uitgaven invoeren en wijzigen. De mutatiehistorie registreert minimaal wie de wijziging heeft uitgevoerd, de wijzigingsdatum en de historische prognosewaarden.</t>
  </si>
  <si>
    <t>BE.02</t>
  </si>
  <si>
    <t>Het is mogelijk een meerjarenbegroting in te voeren voor een dienstjaar en vier opeenvolgende jaarschijven op grootboeknummer/kostensoort niveau.</t>
  </si>
  <si>
    <t>BE.04</t>
  </si>
  <si>
    <t>De applicatie biedt de mogelijk een onderscheid te maken tussen een primitieve begroting en begrotingswijzigingen.</t>
  </si>
  <si>
    <t>BE.06</t>
  </si>
  <si>
    <t>De applicatie werkt met minimmaal twee statussen voor een begroting: Klad en Definitief. Klad begrotingen kunnen verwijderd worden definitieve begroting kunnen niet verwijderd worden.</t>
  </si>
  <si>
    <t>GB.2</t>
  </si>
  <si>
    <t>Het is mogelijk om de administratie voor meerdere bedrijven te voeren.</t>
  </si>
  <si>
    <t>GB.3</t>
  </si>
  <si>
    <t>Het is mogelijk dat de diverse administraties gebruik maken van één relatiebestand.</t>
  </si>
  <si>
    <t>GB.4</t>
  </si>
  <si>
    <t>Het moet mogelijk zijn om tussenrekeningen af te letteren.</t>
  </si>
  <si>
    <t>GB.5</t>
  </si>
  <si>
    <t>Het moet mogelijk zijn foutieve afletteringen terug te draaien.</t>
  </si>
  <si>
    <t>GB.6</t>
  </si>
  <si>
    <t>Het moet mogelijk zijn om periodieke memoriaalposten vast te leggen.</t>
  </si>
  <si>
    <t>GB.7</t>
  </si>
  <si>
    <t>Het is mogelijk diverse dagboeken aan te maken.</t>
  </si>
  <si>
    <t>GB.8</t>
  </si>
  <si>
    <t>Het is mogelijk transitorisch te kunnen boeken zonder dat hier handmatig een terugboeking gemaakt dient te worden in de volgende periode (ook over de jaargrenzen heen). De terugboeking dient een "eigen" boekstuknummer te hebben maar wel terug te linken zijn naar de orriginele boeking.</t>
  </si>
  <si>
    <t>GB.9</t>
  </si>
  <si>
    <t>In de SaaS-applicatie kan gelijktijdig in meer dan 1 boekjaar geregistreerd worden.</t>
  </si>
  <si>
    <t>GB.10</t>
  </si>
  <si>
    <t>Het is mogelijk bij het inlezen van de boeking (registratie) dat de juistheid van de boeking al gecontroleerd wordt. Hierbij moet een goede aanduiding worden gegeven waar de eventuele fout in de boeking zit.</t>
  </si>
  <si>
    <t>GB.12</t>
  </si>
  <si>
    <t>In het grootboek kunnen telstructuren worden gedefinieerd voor grootboeknummers, kostensoorten, taken en projecten t.b.v. rapportages.</t>
  </si>
  <si>
    <t>GB.14</t>
  </si>
  <si>
    <t>De applicatie voorziet in een te configureren workflow voor het aanmaken van grootboeknummers zodat meerdere rollen in de organisatie data kan toevoegen/akkoderen</t>
  </si>
  <si>
    <t>GB.15</t>
  </si>
  <si>
    <t>Het is mogelijk bijlagen toe te voegen aan een memoriaalboeking.</t>
  </si>
  <si>
    <t>GB.16</t>
  </si>
  <si>
    <t>Financiële mutaties zoals memoriaalposten kunnen via een upload worden ingelezen.</t>
  </si>
  <si>
    <t>GB.17</t>
  </si>
  <si>
    <t>Het is mogelijk gelijktijdig in meer dan één boekjaar te registreren.</t>
  </si>
  <si>
    <t>GB.20</t>
  </si>
  <si>
    <t>Het is mogelijk grootboekrekeningen te blokkeren voor boekingen.</t>
  </si>
  <si>
    <t>GB.21</t>
  </si>
  <si>
    <t xml:space="preserve">De applicatie moet beschikken over minimaal 3 boekingsdimensies: Grootboek, Kostensoort, Taak. </t>
  </si>
  <si>
    <t>GB.22</t>
  </si>
  <si>
    <t>Het is mogelijk grootboekrekeningen te blokkeren voor handmatige boekingen.</t>
  </si>
  <si>
    <t>GB.23</t>
  </si>
  <si>
    <t>Het is mogelijk met een beveiliging te voorkomen dat grootboeknummers met een saldo of met mutaties of met een verband/koppeling met andere actieve stamgegevens kunnen worden verwijderd.</t>
  </si>
  <si>
    <t>GB.24</t>
  </si>
  <si>
    <t>Het is mogelijk vanuit het brondocument een memoriaal op te stellen (de boeking moet gegenereerd worden uit de originele boekingen, zonder hier alle boekingsgegevens los bij in te voeren.</t>
  </si>
  <si>
    <t>GB.29</t>
  </si>
  <si>
    <t>Een boekingsjaar mag alleen maar definitief afgesloten worden als de balans en de verlies- en winstrekening in evenwicht zijn en er geen voorgenomen openstaande boekingen meer zijn.</t>
  </si>
  <si>
    <t>GB.34</t>
  </si>
  <si>
    <t>Mogelijkheid tot het toevoegen van vrije kenmerken.</t>
  </si>
  <si>
    <t>GB.35</t>
  </si>
  <si>
    <t>Balansrekeningen dienen geblokkeerd te kunnen worden voor bepaalde dagboeken.</t>
  </si>
  <si>
    <t>GB.36</t>
  </si>
  <si>
    <t>Mogelijkheid om boekingcombinaties in te richten vanuit IV3.</t>
  </si>
  <si>
    <t>GB.38</t>
  </si>
  <si>
    <t>Tussen- en balansrekeningen dienen automatisch af te kunnen letteren, danwel een voorstel voor aflettering kunnen voorbereiden.</t>
  </si>
  <si>
    <t>GB.40</t>
  </si>
  <si>
    <t>Memoriaalboekingen kunnen met een inleesbestand worden ingevoerd.</t>
  </si>
  <si>
    <t>GB.42</t>
  </si>
  <si>
    <t>De bron van automatische en handmatige boekingen dient vastgelegd te kunnen worden.</t>
  </si>
  <si>
    <t>GB.43</t>
  </si>
  <si>
    <t>De Oplossing biedt de mogelijkheid om een balans en winst &amp; verliesrekening te genereren inclusief flexibel verdichtingsniveau. Er is een exportmogelijkheid naar Excel voor het opstellen van de jaarrekening.</t>
  </si>
  <si>
    <t>GB.44</t>
  </si>
  <si>
    <t>De applicatie biedt de mogelijkheid aan om voor een grootboeknummer kostensoort combinatie een prognosebedrag voor het dienstjaar vast te leggen via handmatige invoer en speedentry.</t>
  </si>
  <si>
    <t>GB.47</t>
  </si>
  <si>
    <t>De BTW-aangifte kan geautomatiseerd via het financiële systeem worden opgesteld en verzonden.</t>
  </si>
  <si>
    <t>GB.52</t>
  </si>
  <si>
    <t>De oplossing levert de benodigde rapportages voor een gecontroleerde btw, vpb en IB47.</t>
  </si>
  <si>
    <t>GB.54</t>
  </si>
  <si>
    <t>Voor de Vpb dient er minimaal een functie te zijn om de kostenplaatsen te kunnen clusteren tot één Vpb-activiteit. Dit zodat jaarlijks eenvoudig de inventarisatie op Vpb-plichtige activiteiten kan worden gedaan.</t>
  </si>
  <si>
    <t>P2P.5</t>
  </si>
  <si>
    <t>De SaaS-applicatie beschikt over een verplichtingenadministratie.</t>
  </si>
  <si>
    <t>P2P.6</t>
  </si>
  <si>
    <t>Het is mogelijk verplichtingen meerjarig vast te leggen (eigen verdeling van de bedragen per jaar te kunnen maken).</t>
  </si>
  <si>
    <t>P2P.7</t>
  </si>
  <si>
    <t>Het is mogelijk bij het invoeren van een verplichting een waarschuwing te ontvangen indien het budget overschreden dreigt te worden.</t>
  </si>
  <si>
    <t>P2P.8</t>
  </si>
  <si>
    <t>Het is mogelijk onderscheid te maken tussen verplichtingen die wel en niet automatisch overgezet kunnen worden naar een volgend boekjaar.</t>
  </si>
  <si>
    <t>P2P.9</t>
  </si>
  <si>
    <t>Het is mogelijk van deze meerjarenverplichting, restverplichtingen in enig jaar af te sluiten dan wel naar een volgend jaar door te zetten, met of zonder transitorische (nog te betalen) journaalpost.</t>
  </si>
  <si>
    <t>P2P.10</t>
  </si>
  <si>
    <t>Het is mogelijk per crediteur af te lezen welke verplichtingen (orders) nog openstaan.</t>
  </si>
  <si>
    <t>P2P.11</t>
  </si>
  <si>
    <t>Het is mogelijk contracten (eventueel) achteraf te koppelen aan deze verplichtingen.</t>
  </si>
  <si>
    <t>P2P.12</t>
  </si>
  <si>
    <t>Het is mogelijk verplichtingen (achteraf) te corrigeren (omschrijving, bedrag, boekingscombinatie, contractnummer, leverancier) en deze opnieuw door een workflow te laten gaan.</t>
  </si>
  <si>
    <t>P2P.14</t>
  </si>
  <si>
    <t>Het is mogelijk om meerdere boekingscombinaties toe te kennen aan één verplichting, waarbij de diverse regels dan ter goedkeuring naar diverse budgethouders gaan.</t>
  </si>
  <si>
    <t>P2P.15</t>
  </si>
  <si>
    <t>Het is mogelijk om op een verplichting meerdere (deel)acceptaties uit te voeren (tbv meerdere facturen), waarbij een zichtbare relatie is tussen deelacceptatie en de factuur.</t>
  </si>
  <si>
    <t>P2P.17</t>
  </si>
  <si>
    <t>Het is mogelijk aan één verplichting meerdere facturen te koppelen.</t>
  </si>
  <si>
    <t>P2P.18</t>
  </si>
  <si>
    <t>Het is mogelijk aan één factuur meerdere verplichtingen te koppelen.</t>
  </si>
  <si>
    <t>P2P.19</t>
  </si>
  <si>
    <t>Het is mogelijk debetfacturen te koppelen aan een verplichting.</t>
  </si>
  <si>
    <t>P2P.20</t>
  </si>
  <si>
    <t>Het is mogelijk creditfacturen te koppelen aan een verplichting zodat de verplichtsruimte weer beschikbaar komt.</t>
  </si>
  <si>
    <t>P2P.21</t>
  </si>
  <si>
    <t>Het is mogelijk om een factuur achteraf te corrigeren naar een andere verplichting zodat verplichtingsruimte weer beschikbaar komt.</t>
  </si>
  <si>
    <t>P2P.22</t>
  </si>
  <si>
    <t>De verplichtingen moet geaccordeerd worden door de budgetverantwoordelijken via een Workflow.</t>
  </si>
  <si>
    <t>P2P.23</t>
  </si>
  <si>
    <t>Het is mogelijk om een verplichting te koppelen aan een andere vervanger (bijvoorbeeld bij uit dienst).</t>
  </si>
  <si>
    <t>P2P.24</t>
  </si>
  <si>
    <t>Het is mogelijk om in één verplichtingen via workflow naar meerdere budgethouders te sturen, waarbij eventueel een workflowstap (bijvoorbeeld informatie vragen aan xxx) kan worden toegevoegd.</t>
  </si>
  <si>
    <t>P2P.25</t>
  </si>
  <si>
    <t>Het is mogelijk om een verplichting boven een bepaald bedrag een extra workflowstap voor inkoopcontrole af te dwingen. Waarbij de afdeling contractregistratie in de workflow wordt opgenomen.</t>
  </si>
  <si>
    <t>P2P.26</t>
  </si>
  <si>
    <t xml:space="preserve">Het is mogelijk een bewijs van prestatieverklaringen als bijlage toe te voegen en (optioneel) af te dwingen in de workflow. </t>
  </si>
  <si>
    <t>P2P.28</t>
  </si>
  <si>
    <t>Het is mogelijk verplichtingen handmatig af te boeken.</t>
  </si>
  <si>
    <t>P2P.29</t>
  </si>
  <si>
    <t>Het is mogelijk afgesloten verplichtingen weer te openen.</t>
  </si>
  <si>
    <t>P2P.30</t>
  </si>
  <si>
    <t>Het is mogelijk in de verplichtingenadministratie een selectie te maken uit diverse zoekfuncties waaronder minimaal het crediteuren/leveranciersbestand,kvk, kvk-vestigingsnummer en vestigingsplaats.</t>
  </si>
  <si>
    <t>P2P.39</t>
  </si>
  <si>
    <t>De oplossing voorziet in de mogelijkheid tot het voeren van een verplichtingenadministratie.
Dit omvat minimaal:
- Genereren van verplichtingsnummer i.r.t. inkoopcontract t.b.v. financiële vastlegging;
- Vastleggen en beheren van verplichting onder vermelding van bijvoorbeeld omschrijving, leverancier, begin- en einddatum, status;
- Aanvullen van gegevens met bv. bedrag, aantal, grootboekrekening, kostenplaats, medewerker, project;
- Toepassen van regels voor o.a. verleningen van verplichtingen;
- Koppelen van een boeking aan een ingekomen factuur;
- Koppelen van reversed bill aan verplichtingsregel;
- Bewaken van verplichtingensaldo t.a.v. toekomstige mutaties en controleoverzichten met gegevens zoals bedrag, saldo, looptijd;
- Boeken van correcties op bestaande verplichtingsregels en afboeken restant saldo bij beëindiging verplichting.</t>
  </si>
  <si>
    <t>P2P.40</t>
  </si>
  <si>
    <t>De oplossing voorziet in de mogelijkheid tot (automatisch) boeken van verplichtingen in de juiste periode(s) door de financiële administratie bij goedkeuring van een bestelling, een contractverplichting of een (inkoop)factuur. In de kostenboeking wordt de financiële informatie van de bestelling meegenomen: kostenplaats, projectcode, grootboekrekening.</t>
  </si>
  <si>
    <t>P2P.41</t>
  </si>
  <si>
    <t>De oplossing ondersteunt verplichtingenadministratie per project, inclusief koppeling van facturen aan verplichtingen (per project en/of contract).</t>
  </si>
  <si>
    <t>P2P.42</t>
  </si>
  <si>
    <t>De oplossing ondersteunt een configureerbare workflow voor accordering van verplichtingen, waarbij accordering plaatsvindt op basis van minimaal rollen en drempelbedragen.</t>
  </si>
  <si>
    <t>P2P.31</t>
  </si>
  <si>
    <t>P2P - algemeen</t>
  </si>
  <si>
    <t>Het is mogelijk meerdere inkooporders aan een geregisteerd contract te koppelen door de besteller.</t>
  </si>
  <si>
    <t>P2P.33</t>
  </si>
  <si>
    <t>Het is mogelijk om een specifiek prestatieverklaarder te kiezen.</t>
  </si>
  <si>
    <t>P2P.34</t>
  </si>
  <si>
    <t>Het is mogelijk om de loggegevens in te zien.</t>
  </si>
  <si>
    <t>P2P.35</t>
  </si>
  <si>
    <t>Het is mogelijk verplichtingen in een budgetbewaking te kunnen tonen met de juiste kostprijsverhogende BTW.</t>
  </si>
  <si>
    <t>P2P.36</t>
  </si>
  <si>
    <t>Bij afwijzing in de workflow dient de reden van afwijzing verplicht te worden ingevoerd en duidelijk zichtbaar te zijn in het scherm/te worden vastgelegd.</t>
  </si>
  <si>
    <t>P2P.37</t>
  </si>
  <si>
    <t>Het is mogelijk om een optionele workflow- stap toe te voegen aan de workflow.</t>
  </si>
  <si>
    <t>P2P.38</t>
  </si>
  <si>
    <t>Het is mogelijk om advies te vragen aan een gebuiker buiten de workflow.</t>
  </si>
  <si>
    <t>FB.12</t>
  </si>
  <si>
    <t>De applicatie ondersteunt omgevingen voor acceptatie en productie.</t>
  </si>
  <si>
    <t>FB.19</t>
  </si>
  <si>
    <t>Voordat functionaliteit naar productie gaat, wordt eerst een acceptatietest uitgevoerd door Westland onder begeleiding van de leverancier. Resultaten worden vastgelegd in een testverslag.</t>
  </si>
  <si>
    <t>FB.20</t>
  </si>
  <si>
    <t>Gebruiksvriendelijkheid</t>
  </si>
  <si>
    <t>De gebruikersinterface is intuïtief en begrijpelijk zonder uitgebreide training.</t>
  </si>
  <si>
    <t>FB.21</t>
  </si>
  <si>
    <t>De applicatie ondersteunt gebruik op desktop en tablet.</t>
  </si>
  <si>
    <t>FB.22</t>
  </si>
  <si>
    <t>Reguliere functioneel-beheertaken kunnen worden uitgevoerd zonder ongeplande onderbreking voor overige gebruikers. Werkzaamheden die technisch een onderbreking of tijdelijke beperking vereisen, vinden plaats binnen vooraf overeengekomen onderhoudsvensters en worden tijdig aangekondigd.</t>
  </si>
  <si>
    <t>FB. 25</t>
  </si>
  <si>
    <t>Inrichting</t>
  </si>
  <si>
    <t xml:space="preserve">De applicatie voorziet in, daar waar mogelijk, inleessjablonen voor het vullen van stamgegevens zoals grootboeknummers, kredietbeheerders, telstructuren e.d. </t>
  </si>
  <si>
    <t>FB. 26</t>
  </si>
  <si>
    <t>De applicatie heeft een workflow engine waarin functioneel beheer het aanmaken of wijzigen van stamgegevens langs meerdere rollen kan leiden.</t>
  </si>
  <si>
    <t>S.1</t>
  </si>
  <si>
    <t>Servicemanagement - algemeen</t>
  </si>
  <si>
    <t>De leverancier voert wijzigingen gecontroleerd uit volgens een change-managementproces en beoordeelt vooraf de impact op beveiliging, prestaties, beschikbaarheid, wet- en regelgeving en bedrijfskritische processen. De leverancier communiceert de impact vooraf. Opdrachtgever kan een release tegenhouden wanneer deze een risico vormt voor de bedrijfsvoering of bedrijfskritische processen.</t>
  </si>
  <si>
    <t>S.2</t>
  </si>
  <si>
    <t>De leverancier borgt kennis binnen de eigen organisatie, zodat de dienstverlening en ondersteuning bij vertrek van medewerkers op het afgesproken niveau worden voortgezet, en licht toe hoe deze continuïteit is georganiseerd.</t>
  </si>
  <si>
    <t>S.6</t>
  </si>
  <si>
    <t>Opdrachtnemer dient desgevraagd Nederlandstalige consultants beschikbaar te stellen.</t>
  </si>
  <si>
    <t>S.17</t>
  </si>
  <si>
    <t>Bij kritieke en hoge incidenten levert opdrachtnemer binnen 5 werkdagen een Root Cause Analysis (RCA) op.</t>
  </si>
  <si>
    <t>S.18</t>
  </si>
  <si>
    <t>Opdrachtnemer verzorgt initiële trainingen voor functioneel beheerders en eindgebruikers voor livegang. Kosten zijn onderdeel van de implementatieprijsstelling.</t>
  </si>
  <si>
    <t>S.21</t>
  </si>
  <si>
    <t>Het beschikbaarheidsvenster van door leverancier te beheren componenten is op werkdagen tussen 08:00 - 17:00. Binnen dit vensters dienen incidenten conform bovenstaande prioriteitstellig opgelost te worden.</t>
  </si>
  <si>
    <t>ITB. 11</t>
  </si>
  <si>
    <t>De API geeft duidelijke foutmeldingen bij mislukte aanroepen. Rate limiting limieten zijn ruim voldoende voor normale bedrijfsactiviteiten.</t>
  </si>
  <si>
    <t>ITB. 12</t>
  </si>
  <si>
    <t>De oplossing heeft Microsoft 365 integratie (64-bit) voor document creatie.</t>
  </si>
  <si>
    <t>IB.1.5</t>
  </si>
  <si>
    <t>Indien tijdelijke taakvervanging voor het betreffende proces noodzakelijk is, ondersteunt de oplossing tijdgebonden delegatie of een aantoonbaar gelijkwaardig beheerst proces. Minimaal de bevoegdheden, geldigheidsduur, opdrachtgever en uitgevoerde handelingen zijn herleidbaar. De delegatie eindigt automatisch of wordt aantoonbaar binnen de overeengekomen termijn beëindigd. Indien taakvervanging niet nodig is, motiveert de leverancier de niet-toepasselijkheid.</t>
  </si>
  <si>
    <t>IB.3.3</t>
  </si>
  <si>
    <t>Opdrachtnemer beschikt over een aantoonbaar effectieve detectie- en responsfunctie, intern of uitbesteed. Een incident geldt als kritiek wanneer het voldoet aan de vóór ingebruikname overeengekomen ernst- en impactcriteria. Kritieke incidenten met mogelijke impact op aanbestedende worden na bevestiging via het overeengekomen meldkanaal zonder onnodige vertraging maar uiterlijk binnen 24 uur gemeld. De eerste melding bevat de op dat moment beschikbare kerninformatie; aanvullende informatie volgt gefaseerd. Voor overige incidenten gelden naar ernst gedifferentieerde termijnen.</t>
  </si>
  <si>
    <t>IB.4.1</t>
  </si>
  <si>
    <t>Opdrachtnemer toont aan dat de voor de aangeboden dienstverlening relevante informatiebeveiligingsmaatregelen aantoonbaar worden beheerst. Als bewijs wordt een geldige ISO/IEC 27001-certificering, een onafhankelijke assurance-rapportage of een vooraf als gelijkwaardig geaccepteerd alternatief aanvaard. Het bewijs hoeft alleen de voor de dienstverlening en het risicoprofiel relevante maatregelen te dekken. Indien volledig bewijs bij inschrijving redelijkerwijs nog niet beschikbaar is, volstaat een verifieerbaar implementatie- of assuranceplan, mits het overeengekomen bewijs uiterlijk vóór ingebruikname beschikbaar is. Relevante uitzonderingen en opvolging worden toegelicht en het bewijs blijft gedurende de overeenkomst actueel.</t>
  </si>
  <si>
    <t>IB.4.2</t>
  </si>
  <si>
    <t>Opdrachtnemer laat beveiligingstests uitvoeren voor de onderdelen en wijzigingen die vóór gunning op basis van risico als relevant zijn aangemerkt. Frequentie, wijzigingstriggers, minimale scope, deskundigheids- en onafhankelijkheidscriteria, rapportagevorm en hersteltermijnen per ernstklasse worden vooraf bekendgemaakt. De uitvoerende partij is aantoonbaar deskundig en voldoende onafhankelijk van het geteste werk; organisatorische onafhankelijkheid is niet vereist wanneer passende waarborgen aantoonbaar zijn. Bestaande testresultaten, continue geautomatiseerde beveiligingstests, onafhankelijke assurance of een gelijkwaardige combinatie daarvan worden geaccepteerd indien zij voldoende actueel zijn en de relevante beveiligingswerking aantonen. De zwaarte van test en bewijs is evenredig aan het risico van de dienstverlening.</t>
  </si>
  <si>
    <t>IB.4.5</t>
  </si>
  <si>
    <t>De vóór gunning als relevant aangemerkte componenten worden veilig geconfigureerd volgens de daarbij bekendgemaakte toepasselijke CIS Benchmark, een leveranciersbaseline of een aantoonbaar gelijkwaardige standaard. Afwijkingen zijn toegestaan wanneer zij worden gemotiveerd, risicogebaseerd beoordeeld en volgens een overeengekomen proces goedgekeurd. Bewijs kan naar rato van het risico bestaan uit een leveranciersverklaring, configuratie- of benchmarkscore, onafhankelijke assurance, geautomatiseerde rapportage of gecontroleerde inzage. Gevoelige configuratiedetails worden alleen gedeeld indien noodzakelijk en onder passende vertrouwelijkheid.</t>
  </si>
  <si>
    <t>P.5.1</t>
  </si>
  <si>
    <r>
      <t xml:space="preserve">Opdrachtnemer beschikt over actueel privacybeleid en toont met passende, vooraf benoemde bewijsstukken aan dat de voor de dienstverlening relevante privacybeginselen en privacy by design en by default worden toegepast. Herleidbare gegevens van aanbestedende worden uitsluitend op gedocumenteerde instructie en voor overeengekomen doeleinden verwerkt; </t>
    </r>
    <r>
      <rPr>
        <sz val="11"/>
        <color theme="1"/>
        <rFont val="Aptos"/>
        <family val="2"/>
      </rPr>
      <t>gebruik voor eigen doeleinden, profilering of modeltraining is niet toegestaan. Strikt noodzakelijke operationele telemetrie is alleen toegestaan wanneer doel, gegevenscategorieën, bewaartermijn, toegangsbeperking en minimale gegevensverwerking vooraf transparant zijn vastgelegd. Aantoonbaar geanonimiseerde, niet-herleidbare analyses zijn toegestaan na vooraf vastgelegde afspraken en toepassing van overeengekomen anonimiseringscriteria. De vorm van bewijs is vrij, mits werking, scope en periodieke beoordeling aantoonbaar zijn.</t>
    </r>
  </si>
  <si>
    <t>DO.2</t>
  </si>
  <si>
    <t>Per methode wordt aangegeven: ondersteunde protocollen, authenticatiemechanisme, maximale datavolumes en eventuele restricties.</t>
  </si>
  <si>
    <t>DO.5</t>
  </si>
  <si>
    <t>Voor operationele rapportages is een rapportageontwikkelomgeving in de cloud, gekoppeld aan real-time data van de applicatie.</t>
  </si>
  <si>
    <t>DO.6</t>
  </si>
  <si>
    <r>
      <t>Westland kan zelfstandig, zonder tussenkomst (of meerkosten</t>
    </r>
    <r>
      <rPr>
        <b/>
        <sz val="10"/>
        <color theme="1"/>
        <rFont val="Arial"/>
        <family val="2"/>
      </rPr>
      <t>)</t>
    </r>
    <r>
      <rPr>
        <sz val="10"/>
        <color theme="1"/>
        <rFont val="Arial"/>
        <family val="2"/>
      </rPr>
      <t xml:space="preserve"> van de leverancier, nieuwe rapportages bouwen en bestaande rapportages aanpassen voor rapportages rechtstreeks op de bron. </t>
    </r>
  </si>
  <si>
    <t>DO.7</t>
  </si>
  <si>
    <t>De rapportage omgeving die de leverancier meelevert is bij voorkeur gebaseerd op cognos of Power BI.</t>
  </si>
  <si>
    <t>DO.8</t>
  </si>
  <si>
    <t>De leverancier levert bij oplevering een volledig en actueel datamodel inclusief datadictionary inclusief een beschrijving van de betekenis van entiteiten, relaties, attributen en  primaire sleutels.  Bij elke release die wijzigingen in het datamodel bevat, wordt de documentatie automatisch geactualiseerd en proactief aangeleverd aan Westland, zodat bestaande BI-koppelingen en rapportages tijdig kunnen worden aangepast. De wijzigingen moeten ook benoemd worden.</t>
  </si>
  <si>
    <t>DO.9</t>
  </si>
  <si>
    <t>Voor elk attribuut moet op het scherm informatie beschikbaar zijn die aangeeft naar welk attribuut in het onderliggende datamodel het verwijst.</t>
  </si>
  <si>
    <t>DO.13</t>
  </si>
  <si>
    <t xml:space="preserve">De oplossing ondersteunt export van financiële data in minimaal de volgende formaten: CSV (Voorkeur),  JSON en/of  XML (Minste voorkeur). Geef aan welke export formaten beschikbaar zijn! </t>
  </si>
  <si>
    <t>DO.17</t>
  </si>
  <si>
    <t xml:space="preserve">Gedurende de volledige contractlooptijd worden schriftelijke afspraken vastgelegd over de wijze waarop financiële data toegankelijk blijft voor Westland, zowel via de applicatie zelf als via externe ontsluiting (API, export). Wijzigingen in de toegankelijkheid van data vereisen voorafgaande schriftelijke instemming van Westland. </t>
  </si>
  <si>
    <t>DO.18</t>
  </si>
  <si>
    <r>
      <t xml:space="preserve">Wanneer een release wijzigingen bevat in het datamodel, </t>
    </r>
    <r>
      <rPr>
        <i/>
        <sz val="10"/>
        <color theme="1"/>
        <rFont val="Arial"/>
        <family val="2"/>
      </rPr>
      <t>blijft de vorige versie van het datamodel minimaal 3 maanden beschikbaar</t>
    </r>
    <r>
      <rPr>
        <sz val="10"/>
        <color theme="1"/>
        <rFont val="Arial"/>
        <family val="2"/>
      </rPr>
      <t xml:space="preserve"> zodat Westland bestaande BI-koppelingen en rapportages tijdig kan aanpassen zonder onderbreking van de rapportagefunctie. De leverancier communiceert datamodelwijzigingen minimaal 6 weken voor de release. </t>
    </r>
  </si>
  <si>
    <t>DO.19</t>
  </si>
  <si>
    <t>Als er een test- en acceptatieomgeving voor Westland beschikbaar is dan moet er ook een data-ontsluiting via API of andere exportmechanismen beschikbaar zijn, zodat nieuwe BI-koppelingen en rapportages volledig kunnen worden getest voordat ze in productie worden genomen.</t>
  </si>
  <si>
    <t>RP.1</t>
  </si>
  <si>
    <t>2-Financiële gegevens projecten</t>
  </si>
  <si>
    <t>De oplossing stelt voor projectrapportages minimaal de volgende velden beschikbaar voor ontsluiting naar BI-tools: projectnummer, projectomschrijving, product, product omschrijving, afdeling (code), afdelingsomschrijving, projectleider (code), naam projectleider, activiteit (code), omschrijving activiteit, kostensoort (Afschrijvingstermijn), termijnomschrijving (Afschrijvingstermijn_omschrijving, bijv. "1jaar", "7jaar"), ECL, ECL omschrijving, inkomsten/uitgaven-indicatie, jaar, realisatie voorgaand jaar, begroot, realisatie (lopend jaar), verplichtingen, saldo, kredietbeheerder (code), e-mailadres kredietbeheerder, soort project (groepskenmerk; o.a. Faciliterende projecten, Grondexploitatie, Investeringsproject MIP-A, Investeringsproject MIP-B), geblokkeerd-status en wijkcode (optioneel gevuld, circa 12% van de regels bevat een wijkcode). De velden zijn beschikbaar op regelniveau per project, per activiteit, per jaar en per kostensoort.</t>
  </si>
  <si>
    <t>RP.2</t>
  </si>
  <si>
    <t>Boekingsregels project (Grondbedrijf)</t>
  </si>
  <si>
    <t>De oplossing stelt voor de rapportage Boekingsregels project (Grondbedrijf) minimaal de volgende velden beschikbaar voor ontsluiting naar BI-tools, in een vlakke (niet-hiërarchische) structuur: projectnummer, projectomschrijving, activiteit (code), kostensoort (ECL), inkomsten/uitgaven-indicatie (I/U), afdelingscode, dagboekcode (DB), documentnummer, crediteurnummer, naam crediteur, debiteurnummer, naam debiteur, omschrijving boeking, boekingsdatum, dienstjaar, periode en bedrag. Subtotalen op activiteit-, kostensoort- en projectniveau zijn als zodanig herkenbaar (bijv. via een aparte regelsoort-indicatie) of worden niet meegeleverd op detailregelniveau, om dubbeltelling te voorkomen. De velden zijn beschikbaar op regelniveau per boeking, per activiteit, per kostensoort en per project.</t>
  </si>
  <si>
    <t>RP.3</t>
  </si>
  <si>
    <t xml:space="preserve">	Boekwaarde Grondbedrijf</t>
  </si>
  <si>
    <t>De oplossing stelt voor de rapportage Boekwaarde Grondbedrijf minimaal de volgende velden beschikbaar voor ontsluiting naar BI-tools: projectnummer, projectomschrijving, boekjaar, beginstand boekwaarde (per 1-1), uitgaven (lopend jaar), inkomsten (lopend jaar), nieuwe boekwaarde (eindstand). Het eindtotaal over alle projecten is als zodanig herkenbaar (bijv. via een aparte regelsoort-indicatie) of wordt niet meegeleverd op detailregelniveau, om dubbeltelling te voorkomen. De velden zijn beschikbaar op regelniveau per project en per boekjaar.</t>
  </si>
  <si>
    <t>RP.4</t>
  </si>
  <si>
    <t>Investeringen Cumulatief Meerjaren</t>
  </si>
  <si>
    <t>De oplossing stelt voor de rapportage Investeringen Cumulatief Meerjaren minimaal de volgende velden beschikbaar voor ontsluiting naar BI-tools: afdelingscode, afdelingsomschrijving, kredietbeheerder (code), omschrijving kredietbeheerder, FCL (grootboeknummer), FCL-omschrijving; voor uitgaven: cumulatief begroot totaal, cumulatief werkelijk per 1/1, cumulatief restant per 1/1, raming dienstjaar, werkelijk dienstjaar, verplichting (VPL), restant dienstjaar, en raming voor elk van de vier volgende jaren (jaar+1 t/m jaar+4); dezelfde velden voor inkomsten (cumulatief begroot totaal, cumulatief werkelijk per 1/1, cumulatief restant per 1/1, raming dienstjaar, werkelijk dienstjaar, restant dienstjaar, raming jaar+1 t/m jaar+4). De velden zijn beschikbaar op regelniveau per FCL, per afdeling en per dienstjaar/prognosejaar.</t>
  </si>
  <si>
    <t>RP.5</t>
  </si>
  <si>
    <t>Kredietbewaking projecten</t>
  </si>
  <si>
    <t>De oplossing stelt voor de rapportage Kredietbewaking projecten minimaal de volgende velden beschikbaar voor ontsluiting naar BI-tools, in een vlakke (niet-hiërarchische) structuur: projectnummer, kredietbeheerder (code), omschrijving kredietbeheerder, projectomschrijving, afdelingscode, afdelingsomschrijving, activiteit (code), omschrijving activiteit, kostensoort, omschrijving kostensoort, inkomsten/uitgaven-indicatie, begroot t/m (jaar), geboekt t/m (voorgaand jaar), geboekt (lopend jaar), geboekt totaal, verplichting, restant. Het eindtotaal is als zodanig herkenbaar (bijv. via een aparte regelsoort-indicatie) of wordt niet meegeleverd op detailregelniveau, om dubbeltelling te voorkomen. De velden zijn beschikbaar op regelniveau per project, per activiteit en per kostensoort.</t>
  </si>
  <si>
    <t>RP.6</t>
  </si>
  <si>
    <t>Activa en Nut</t>
  </si>
  <si>
    <t>De oplossing stelt voor de rapportage Activa en Nut minimaal de volgende velden beschikbaar voor ontsluiting naar BI-tools: bedrijfscode, activumnummer, indicatie nut (economisch/maatschappelijk/historisch/nihil). De velden zijn beschikbaar op regelniveau per activum.</t>
  </si>
  <si>
    <t>RP.7</t>
  </si>
  <si>
    <t>Investering ECL incl. verplichting</t>
  </si>
  <si>
    <t>De oplossing stelt voor de rapportage Investering ECL incl. verplichting minimaal de volgende velden beschikbaar voor ontsluiting naar BI-tools: afdelingscode, afdelingsomschrijving, grootboeknummer, grootboekomschrijving, type-indicatie (Activa of Reserve/Voorziening), nummer Activa/Reserve-Voorziening, kostensoort (ECL), inkomsten/uitgaven-indicatie (I/U), begroot bedrag, werkelijk bedrag, restant bedrag, verplichting, restant na verplichting. Het eindtotaal is als zodanig herkenbaar (bijv. via een aparte regelsoort-indicatie) of wordt niet meegeleverd op detailregelniveau, om dubbeltelling te voorkomen. De velden zijn beschikbaar op regelniveau per grootboekrekening, per kostensoort en per afdeling.</t>
  </si>
  <si>
    <t>RP.8</t>
  </si>
  <si>
    <t>Meerjaren begroting investeringen</t>
  </si>
  <si>
    <t>De oplossing stelt voor de rapportage Meerjaren begroting investeringen minimaal de volgende velden beschikbaar voor ontsluiting naar BI-tools, in een vlakke (niet-hiërarchische) structuur: dienstjaar, grootboeknummer, grootboekomschrijving, type-indicatie (Activa of Reserve/Voorziening), nummer Activa/Reserve-Voorziening, kostensoort, omschrijving kostensoort, inkomsten/uitgaven-indicatie (I/U), begroot bedrag dienstjaar en begroot bedrag voor elk van de vier volgende jaren (dienstjaar+1 t/m +4). Het eindtotaal is als zodanig herkenbaar (bijv. via een aparte regelsoort-indicatie) of wordt niet meegeleverd op detailregelniveau, om dubbeltelling te voorkomen. De velden zijn beschikbaar op regelniveau per grootboekrekening en per kostensoort.</t>
  </si>
  <si>
    <t>RP.9</t>
  </si>
  <si>
    <t xml:space="preserve">	Storting/onttrekking reserves en voorzieningen</t>
  </si>
  <si>
    <t>De oplossing stelt voor de rapportage Storting/onttrekking reserves en voorzieningen minimaal de volgende velden beschikbaar voor ontsluiting naar BI-tools: naam reserve/voorziening, documentnummer, omschrijving boeking, type (boekingscode), boekdatum, periode, grootboeknummer (FCL) en grootboekomschrijving, bedrag storting, bedrag onttrekking. Subtotalen per reserve/voorziening en het eindtotaal zijn als zodanig herkenbaar (bijv. via een aparte regelsoort-indicatie) of worden niet meegeleverd op detailregelniveau, om dubbeltelling te voorkomen. De velden zijn beschikbaar op regelniveau per boeking en per reserve/voorziening.</t>
  </si>
  <si>
    <t>RP.10</t>
  </si>
  <si>
    <t>Staat van investeringen (activastaat)</t>
  </si>
  <si>
    <t>De oplossing stelt voor de rapportage Staat van investeringen minimaal de volgende velden beschikbaar voor ontsluiting naar BI-tools: activumnummer, omschrijving activum, activasoort, nut-indicatie (Economisch/Economisch met heffing/Maatschappelijk/Niet van toepassing), afgesloten/gereed-status, status (code), afschrijvingstermijn, bedrag desinvestering, aanschafwaarde per 1/1, vermeerdering, vermindering, aanschafwaarde per 31/12, afschrijving per 1/1, afschrijving (mutatie), afwaardering per 1/1, afwaardering (mutatie), boekwaarde per 1/1, boekwaarde per 31/12, rente, kapitaallasten. Het eindtotaal is als zodanig herkenbaar (bijv. via een aparte regelsoort-indicatie) of wordt niet meegeleverd op detailregelniveau, om dubbeltelling te voorkomen. De velden zijn beschikbaar op regelniveau per activum en per dienstjaar.</t>
  </si>
  <si>
    <t>RP.11</t>
  </si>
  <si>
    <t>Begroting afdeling</t>
  </si>
  <si>
    <t>De oplossing stelt voor de rapportage Begroting afdeling minimaal de volgende velden beschikbaar voor ontsluiting naar BI-tools, in een vlakke (niet-hiërarchische) structuur: afdelingscode, afdelingsnaam, medewerkercode, medewerkernaam (kredietbeheerder), grootboeknummer (Fcl), grootboekomschrijving, kostensoortcode (Ecl), kostensoortomschrijving, begrotingsjaar, begrotingsbedrag. Subtotalen en eindtotalen zijn als zodanig herkenbaar (bijv. via een aparte regelsoort-indicatie) of worden niet meegeleverd op detailregelniveau, om dubbeltelling te voorkomen. De velden zijn beschikbaar op regelniveau per kostensoort, per afdeling en per jaar.</t>
  </si>
  <si>
    <t>RP.12</t>
  </si>
  <si>
    <t>Begroting opbouw</t>
  </si>
  <si>
    <t>De oplossing stelt voor de rapportage Begroting opbouw minimaal de volgende velden beschikbaar voor ontsluiting naar BI-tools, in een vlakke (niet-hiërarchische) structuur: grootboeknummer, grootboekomschrijving, kostensoortcode, kostensoortomschrijving, mutatienummer, mutatieomschrijving, status (Definitief/Klad), deel BWN-volgnummer, versie, administratie-indicatie (J/N), omschrijving regel, begrotingsjaar, begrotingsbedrag. Subtotalen en eindtotalen zijn als zodanig herkenbaar (bijv. via een aparte regelsoort-indicatie) of worden niet meegeleverd op detailregelniveau, om dubbeltelling te voorkomen. De velden zijn beschikbaar op regelniveau per mutatie, per kostensoort, per grootboek en per jaar.</t>
  </si>
  <si>
    <t>RP.13</t>
  </si>
  <si>
    <t>Begroting programma's</t>
  </si>
  <si>
    <t>De oplossing stelt voor de rapportage Begroting programma's minimaal de volgende velden beschikbaar voor ontsluiting naar BI-tools, in een vlakke (niet-hiërarchische) structuur: programmacode, programmaomschrijving, productcode, productomschrijving, afdelingscode, lasten/baten-indicatie, begrotingsjaar, begrotingsbedrag. Subtotalen en eindtotalen zijn als zodanig herkenbaar (bijv. via een aparte regelsoort-indicatie) of worden niet meegeleverd op detailregelniveau, om dubbeltelling te voorkomen. De velden zijn beschikbaar op regelniveau per product, per lasten/baten-categorie en per jaar.</t>
  </si>
  <si>
    <t>RP.14</t>
  </si>
  <si>
    <t>Begrotingswijziging model per programma</t>
  </si>
  <si>
    <t>De oplossing stelt voor de rapportage Begrotingswijziging model per programma minimaal de volgende velden beschikbaar voor ontsluiting naar BI-tools, in een vlakke (niet-hiërarchische) structuur: mutatienummer, administratie-indicatie (J/N), mutatieomschrijving (ontdaan van overtollige tab-tekens), status (Definitief/Klad), programmacode, begroot bedrag uitgaven, begroot bedrag inkomsten. Subtotalen per mutatie en het eindtotaal zijn als zodanig herkenbaar (bijv. via een aparte regelsoort-indicatie) of worden niet meegeleverd op detailregelniveau, om dubbeltelling te voorkomen. De velden zijn beschikbaar op regelniveau per mutatie en per programma</t>
  </si>
  <si>
    <t>RP.15</t>
  </si>
  <si>
    <t xml:space="preserve">	Fcl niet in de structuur</t>
  </si>
  <si>
    <t>De oplossing stelt voor de rapportage Fcl niet in de structuur minimaal de volgende velden beschikbaar voor ontsluiting naar BI-tools: grootboeknummer (Fcl), grootboekomschrijving, dienstjaar vanaf, dienstjaar tot en met, en blokkering-indicatie (geblokkeerd J/N). De rapportage toont, per programmajaar, welke grootboekrekeningen nog niet zijn opgenomen in de programmastructuur, ten behoeve van controle op de volledigheid van de koppeling grootboek-programma voorafgaand aan de begrotingsopbouw. De velden zijn beschikbaar op regelniveau per grootboekrekening en per programmajaar.</t>
  </si>
  <si>
    <t>RP.16</t>
  </si>
  <si>
    <t>FCL Structuur (Programma)</t>
  </si>
  <si>
    <t>De oplossing stelt voor de rapportage FCL Structuur (Programma) minimaal de volgende velden beschikbaar voor ontsluiting naar BI-tools, in een vlakke (niet-hiërarchische) structuur per grootboekregel: structuurjaar, structuurnaam, niveau 1 t/m niveau 5 (code en omschrijving per niveau), kredietbeheerder en omschrijving kredietbeheerder per niveau (niveau 1 t/m niveau 5), grootboeknummer, grootboekomschrijving, taakveld BBV, taakveld BBV omschrijving, kredietbeheerder grootboekrekening (code en omschrijving). De velden zijn beschikbaar op regelniveau per grootboekrekening, met de volledige koppeling naar de programmastructuur (niveau 1 t/m 5) voor het betreffende structuurjaar.</t>
  </si>
  <si>
    <t>RP.17</t>
  </si>
  <si>
    <t xml:space="preserve">	Kostenverdeelstaat</t>
  </si>
  <si>
    <t>De oplossing stelt voor de rapportage Kostenverdeelstaat minimaal de volgende velden beschikbaar voor ontsluiting naar BI-tools: dienstjaar, afdelingscode, afdelingsomschrijving, kostenplaatsnummer (KP.nr), kostenplaatsomschrijving, grootboeknummer (FCL), grootboekomschrijving, kostensoort (ECL), kostensoortomschrijving, budgethoudernummer, budgethoudernaam, begrote uitgaven, werkelijke uitgaven, verplichting, restant uitgaven, begrote inkomsten, werkelijke inkomsten, restant inkomsten, treasury-code, structureel/incidenteel-indicatie. De velden zijn beschikbaar op regelniveau per kostenplaats, per grootboekrekening, per kostensoort en per dienstjaar.</t>
  </si>
  <si>
    <t>RP.18</t>
  </si>
  <si>
    <t>Kredietbewaking programma's</t>
  </si>
  <si>
    <t>De oplossing stelt voor de rapportage Kredietbewaking programma's minimaal de volgende velden beschikbaar voor ontsluiting naar BI-tools, in een vlakke (niet-hiërarchische) structuur: programmacode, programmaomschrijving, lasten/baten-indicatie (L/B), primitieve begroting, begrotingswijziging, totaal begroting, verplichting, geboekt bedrag, vrije ruimte, begrotingsjaar. Het subtotaal per programma (som van lasten en baten) en het eindtotaal zijn als zodanig herkenbaar (bijv. via een aparte regelsoort-indicatie) of worden niet meegeleverd op detailregelniveau, om dubbeltelling te voorkomen. De velden zijn beschikbaar op regelniveau per programma, per lasten/baten-categorie en per jaar.</t>
  </si>
  <si>
    <t>RP.19</t>
  </si>
  <si>
    <t>Meerjarenbegrotingsregels per decimale rubriek</t>
  </si>
  <si>
    <t>De oplossing stelt voor de rapportage Meerjarenbegrotingsregels per decimale rubriek minimaal de volgende velden beschikbaar voor ontsluiting naar BI-tools, in een vlakke (niet-hiërarchische) structuur: grootboeknummer (FCL), grootboekomschrijving, kostensoort (ECL), kostensoortomschrijving, en per jaar in de meerjarenreeks (dienstjaar-1 t/m dienstjaar+3) het begrote uitgavenbedrag en het begrote inkomstenbedrag als afzonderlijke velden. De velden zijn beschikbaar op regelniveau per grootboekrekening, per kostensoort en per jaar.</t>
  </si>
  <si>
    <t>RP.20</t>
  </si>
  <si>
    <t>Recapitulatie programma/product en reserves (voor/na bestemming)</t>
  </si>
  <si>
    <t>De oplossing stelt voor de rapportage Recapitulatie programma/product en reserves minimaal de volgende velden beschikbaar voor ontsluiting naar BI-tools, in een vlakke (niet-hiërarchische) structuur: dienstjaar, programmacode, programmaomschrijving, productcode, productomschrijving, primitieve begroting inkomsten, primitieve begroting uitgaven, primitieve begroting saldo, begroting inclusief wijziging inkomsten, begroting inclusief wijziging uitgaven, begroting inclusief wijziging saldo, werkelijk inkomsten, werkelijk uitgaven, werkelijk saldo, en een indicatie voor/na-bestemming. Voor de reservemutaties per programma zijn dezelfde begrotings- en werkelijke-bedragvelden (primitief/gewijzigd/werkelijk × inkomsten/uitgaven/saldo) beschikbaar op regelniveau per grootboekrekening (reserve) en per programma. Subtotalen per programma (voor en na bestemming) zijn als zodanig herkenbaar (bijv. via een aparte regelsoort-indicatie) of worden niet meegeleverd op detailregelniveau, om dubbeltelling te voorkomen. De velden zijn beschikbaar op regelniveau per product, per programma en per dienstjaar.</t>
  </si>
  <si>
    <t>RP.21</t>
  </si>
  <si>
    <t>Staat H (Iv3-matrix baten/lasten per taakveld)</t>
  </si>
  <si>
    <t>De oplossing stelt Staat H (Iv3-matrix baten en lasten per taakveld, inclusief balansposten) beschikbaar voor ontsluiting naar BI-tools, met minimaal de volgende velden: rijcode (taakveldcode conform BBV, bijv. "0.1", "1.2", of balanspostcode, bijv. "P12", "A213"), omschrijving rij, en voor elke wettelijk voorgeschreven Iv3-categorie (de standaard categorieënindeling conform de BBV/Iv3-voorschriften, bijv. 221, 222, 31, 33, 342, 352, 36, 37, 38, 412, 431 t/m 438, 451 t/m 458, 51, 52, 61, 71 t/m 75, 99) het werkelijke bedrag als apart veld. De matrix is volledig en ongewijzigd conform het door het Rijk/CBS voorgeschreven Iv3-categorieënschema, zodat de gemeente hiermee aan de wettelijke Iv3-aanleververplichting kan voldoen. De velden zijn beschikbaar op regelniveau per taakveld/balanspost en per Iv3-categorie.</t>
  </si>
  <si>
    <t>RP.22</t>
  </si>
  <si>
    <t>Boekingen projecten</t>
  </si>
  <si>
    <t>De oplossing stelt voor de rapportage Boekingen projecten minimaal de volgende velden beschikbaar voor ontsluiting naar BI-tools, in een vlakke (niet-hiërarchische) structuur: projectnummer, projectomschrijving, activiteitcode, activiteitomschrijving, kostensoortcode (Ecl), kostensoortomschrijving, periode, docnummer, dagboek, debiteurnummer, crediteurnummer, omschrijving boeking (ontdaan van overtollige regeleindetekens), inkomsten/uitgaven-indicatie, bedrag uitgaven, bedrag inkomsten, saldo (D-C), btw-code. Subtotalen per activiteit en per project en het eindtotaal zijn als zodanig herkenbaar (bijv. via een aparte regelsoort-indicatie) of worden niet meegeleverd op detailregelniveau, om dubbeltelling te voorkomen. De velden zijn beschikbaar op regelniveau per boeking.</t>
  </si>
  <si>
    <t>RP.23</t>
  </si>
  <si>
    <t>Bronbestand producten en kostenplaatsen</t>
  </si>
  <si>
    <t>De oplossing stelt minimaal de volgende velden beschikbaar voor ontsluiting naar BI-tools: dienstjaar, afdelingscode, afdelingsomschrijving, programmacode, programmaomschrijving, programmacoördinator, portefeuillehouder, productcode, productomschrijving, grootboeknummer, grootboekomschrijving (ontdaan van overtollige regeleindetekens), kredietbeheerdercode, kredietbeheerderomschrijving, kostensoortcode, kostensoortomschrijving, inkomsten/uitgaven-indicatie, BBV-categoriecode, BBV-categorieomschrijving, bedrag begroot uitgaven, bedrag werkelijk uitgaven, bedrag rechten/verplichtingen uitgaven, bedrag restant krediet uitgaven, bedrag begroot inkomsten, bedrag werkelijk inkomsten, bedrag restant krediet inkomsten, kredo/taakveld, treasury-code, structureel/incidenteel-indicatie, 3D-indicatie, VPB-cluster, BTW-FISC%, BTW-BCF%, BTW-KVH%. De velden zijn beschikbaar op regelniveau per combinatie van grootboek en kostensoort.</t>
  </si>
  <si>
    <t>RP.24</t>
  </si>
  <si>
    <t>DT boekingsregels</t>
  </si>
  <si>
    <t>De oplossing stelt minimaal de volgende velden beschikbaar voor ontsluiting naar BI-tools: dienstjaar, periode, boekingsdatum, afdelingscode, afdelingsomschrijving, grootboeknummer, grootboekomschrijving (ontdaan van overtollige regeleindetekens), kredietbeheerdercode, kredietbeheerderomschrijving, taakveldcode, taakveldomschrijving, kostensoortcode, inkomsten/uitgaven-indicatie, kostensoortomschrijving, taak, dagboekcode, documentnummer, crediteurnummer, crediteurnaam, debiteurnummer, debiteurnaam, omschrijving boeking (ontdaan van overtollige regeleindetekens), bedrag debet, bedrag credit, bedrag BTW, bedrag BTW-KVH, bedrag BTW-BCF. De velden zijn beschikbaar op boekingsregelniveau.</t>
  </si>
  <si>
    <t>RP.25</t>
  </si>
  <si>
    <t>ECL-FCL totalen voor kostenverdeelstaat</t>
  </si>
  <si>
    <t>De oplossing stelt voor de rapportage ECL-FCL totalen voor kostenverdeelstaat minimaal de volgende velden beschikbaar voor ontsluiting naar BI-tools, in een vlakke (niet-hiërarchische) structuur: kostensoortcode, kostensoortomschrijving, inkomsten/uitgaven-indicatie, grootboeknummer, grootboekomschrijving, kenmerkwaarde 1 (optioneel), omschrijving kenmerk 1 (optioneel), begroot lasten, werkelijk lasten, restant lasten, begroot baten, werkelijk baten, saldo baten. Subtotalen per kostensoort en het eindtotaal zijn als zodanig herkenbaar (bijv. via een aparte regelsoort-indicatie) of worden niet meegeleverd op detailregelniveau, om dubbeltelling te voorkomen. De velden zijn beschikbaar op regelniveau per grootboeknummer, gegroepeerd per kostensoort.</t>
  </si>
  <si>
    <t>RP.26</t>
  </si>
  <si>
    <t xml:space="preserve">	Stamgegevens grootboek</t>
  </si>
  <si>
    <t>De oplossing stelt voor de rapportage Stamgegevens grootboek minimaal de volgende velden beschikbaar voor ontsluiting naar BI-tools: grootboeknummer, omschrijving grootboeknummer, dienstjaar vanaf, dienstjaar t/m, kredietbeheerder (code), omschrijving kredietbeheerder, afdelingscode, afdelingsomschrijving, activumnummer (indien van toepassing) en reserve/voorzieningnummer (indien van toepassing). De velden zijn beschikbaar op regelniveau per grootboekrekening.</t>
  </si>
  <si>
    <t>RP.27</t>
  </si>
  <si>
    <t xml:space="preserve">	Begroting functies</t>
  </si>
  <si>
    <t>De oplossing stelt voor de rapportage Begroting functies minimaal de volgende velden beschikbaar voor ontsluiting naar BI-tools, in een vlakke (niet-hiërarchische) structuur: functiecode/taakveldcode, omschrijving functie/taakveld, sectie-indicatie (Balansmutaties of Taakveld), lasten/baten-indicatie, en het begrote bedrag voor het dienstjaar en voor elk van de vier volgende jaren (dienstjaar+1 t/m +4) als afzonderlijke velden. Het subtotaal per functie/taakveld en het eindtotaal (incl. het aparte "Totaal Taakvelden") zijn als zodanig herkenbaar (bijv. via een aparte regelsoort-indicatie) of worden niet meegeleverd op detailregelniveau, om dubbeltelling te voorkomen. De velden zijn beschikbaar op regelniveau per functie/taakveld, per lasten/baten-categorie en per jaar.</t>
  </si>
  <si>
    <t>RP.28</t>
  </si>
  <si>
    <t>Facturen Crediteuren buitenland</t>
  </si>
  <si>
    <t>De oplossing stelt voor de rapportage Facturen Crediteuren buitenland minimaal de volgende velden beschikbaar voor ontsluiting naar BI-tools: dienstjaar, crediteurnummer, naam crediteur, periode (grootboek), factuurnummer, netto bedrag, BTW-bedrag, bruto bedrag, indicatie buitenland (J/N), statuscode. De velden zijn beschikbaar op regelniveau per factuur.</t>
  </si>
  <si>
    <t>RP.29</t>
  </si>
  <si>
    <t>Boekingsregels FCL debiteuren</t>
  </si>
  <si>
    <t>De oplossing stelt voor de rapportage Boekingsregels FCL debiteuren minimaal de volgende velden beschikbaar voor ontsluiting naar BI-tools: dienstjaar, periode, grootboeknummer (Fcl), dagboekcode (DB), documentnummer, boekingsdatum, omschrijving boeking (ontdaan van overtollige regeleindetekens), bedrag debet, bedrag credit. De velden zijn beschikbaar op regelniveau per boeking, per grootboekrekening en per periode.</t>
  </si>
  <si>
    <t>RP.30</t>
  </si>
  <si>
    <t>Boekingsregels WKR</t>
  </si>
  <si>
    <t>De oplossing stelt voor de rapportage Boekingsregels WKR minimaal de volgende velden beschikbaar voor ontsluiting naar BI-tools: dienstjaar, periode, grootboeknummer, grootboekomschrijving, cluster (indien van toepassing), kostensoort, inkomsten/uitgaven-indicatie (I/U), taak, dagboekcode (DB), documentnummer, crediteurnummer, naam crediteur, boekingsdatum, omschrijving boeking (ontdaan van overtollige regeleindetekens), bedrag debet, bedrag credit, netto bedrag, bedrag BTW, bedrag BTW-KVH, bruto bedrag. De velden zijn beschikbaar op regelniveau per boeking.</t>
  </si>
  <si>
    <t>RP.31</t>
  </si>
  <si>
    <t>Boekingsregels plus BTW-labeling Project</t>
  </si>
  <si>
    <t>De oplossing stelt voor de rapportage Boekingsregels plus BTW-labeling Project minimaal de volgende velden beschikbaar voor ontsluiting naar BI-tools: dienstjaar, projectnummer, afdelingscode, activiteit (Akt), kostensoort (ECL), inkomsten/uitgaven-indicatie (I/U), dagboekcode (DB), documentnummer, omschrijving boeking (ontdaan van overtollige regeleindetekens), boekingsdatum, bedrag debet, bedrag credit, netto bedrag, BTW-percentage, BTW-code, bedrag BTW, fiscus-percentage, BCF-percentage, KVH-percentage, bedrag fiscus, bedrag BCF, bedrag KVH. De velden zijn beschikbaar op regelniveau per boeking, per project en per kostensoort.</t>
  </si>
  <si>
    <t>RP.32</t>
  </si>
  <si>
    <t>Totaal gesaldeerd overzicht BTW-labeling FCL</t>
  </si>
  <si>
    <t>De oplossing stelt voor de rapportage Totaal gesaldeerd overzicht BTW-labeling FCL minimaal de volgende velden beschikbaar voor ontsluiting naar BI-tools: grootboeknummer (Fcl), grootboekomschrijving, dienstjaar, kostensoort, inkomsten/uitgaven-indicatie (I/U), bedrag debet, bedrag BTW, percentage Fiscus, percentage BCF, percentage KvH, bedrag Fiscus, bedrag BCF, bedrag KvH, afdelingscode (optioneel gevuld). Subtotalen per dienstjaar en per grootboekrekening, en het eindtotaal van het gehele rapport, zijn als zodanig herkenbaar (bijv. via een aparte regelsoort-indicatie) of worden niet meegeleverd op detailregelniveau, om dubbeltelling te voorkomen. De velden zijn beschikbaar op regelniveau per grootboekrekening, per kostensoort en per dienstjaar.</t>
  </si>
  <si>
    <t>RP.33</t>
  </si>
  <si>
    <t>Debiteuren zonder BTW</t>
  </si>
  <si>
    <t>De oplossing stelt voor de rapportage Debiteuren zonder BTW minimaal de volgende velden beschikbaar voor ontsluiting naar BI-tools: dienstjaar, notanummer, debiteurnummer, omschrijving nota, bedrag opvoer, bedrag BTW opvoer, totaal bedrag nota. Het eindtotaal is als zodanig herkenbaar (bijv. via een aparte regelsoort-indicatie) of wordt niet meegeleverd op detailregelniveau, om dubbeltelling te voorkomen. De velden zijn beschikbaar op regelniveau per nota.</t>
  </si>
  <si>
    <t>RP.34</t>
  </si>
  <si>
    <t>Stamgegevens taken (LIAS)</t>
  </si>
  <si>
    <t>De oplossing stelt voor de rapportage Stamgegevens taken minimaal de volgende velden beschikbaar voor ontsluiting naar BI-tools: taakcode, omschrijving taak, dienstjaar vanaf, dienstjaar t/m, bedrijfscode (Bedrijf taak), code blokkering. De velden zijn beschikbaar op regelniveau per taak.</t>
  </si>
  <si>
    <t>RP.35</t>
  </si>
  <si>
    <t>Kredietbewaking investeringen (Rubriek 7)</t>
  </si>
  <si>
    <t>De oplossing stelt voor de rapportage Kredietbewaking investeringen (Rubriek 7) minimaal de volgende velden beschikbaar voor ontsluiting naar BI-tools, in een vlakke (niet-hiërarchische) structuur: afdelingscode, afdelingsomschrijving, kredietbeheerder (code), omschrijving kredietbeheerder, grootboeknummer (Fcl), grootboekomschrijving, inkomsten/uitgaven-indicatie (U/I), begroting t/m vorig jaar, werkelijk t/m vorig jaar, restant per 1/1, begroting huidig jaar, verplichting, werkelijk huidig jaar, restant huidig jaar, totaal begroot t/m, totaal werkelijk t/m, totaal restant t/m, en begroot bedrag voor elk van de vier volgende jaren (jaar+1 t/m jaar+4). Subtotalen per kredietbeheerder en per afdeling, en het eindtotaal, zijn als zodanig herkenbaar (bijv. via een aparte regelsoort-indicatie) of worden niet meegeleverd op detailregelniveau, om dubbeltelling te voorkomen. De velden zijn beschikbaar op regelniveau per grootboekrekening, per kredietbeheerder en per afdeling.</t>
  </si>
  <si>
    <t>RP.36</t>
  </si>
  <si>
    <t>Verplichtingen</t>
  </si>
  <si>
    <t>De oplossing stelt voor de rapportage Verplichtingen minimaal de volgende velden beschikbaar voor ontsluiting naar BI-tools: dienstjaar, afdelingscode, afdelingsnaam, budgethoudernummer, budgethoudernaam, verplichtingnummer, registratienummer verplichting, crediteurnummer, crediteurnaam, boekingsdatum, FCL/Project-indicatie (F/P), FCL- of projectnummer, FCL/project omschrijving, taak, kostensoort (ECL), inkomsten/uitgaven-indicatie, omschrijving kostensoort, omschrijving verplichting, bedrag, bedrag afboeking, openstaand bedrag, afgesloten-indicatie (Afg), routenummer, omschrijving standaardroute. De velden zijn beschikbaar op regelniveau per verplichting(sregel).</t>
  </si>
  <si>
    <t>RP.37</t>
  </si>
  <si>
    <t>Statusoverzicht nota's</t>
  </si>
  <si>
    <t>De oplossing stelt voor de rapportage Statusoverzicht nota's minimaal de volgende velden beschikbaar voor ontsluiting naar BI-tools: dienstjaar, statustermijn (bijv. Gefiatteerd), notanummer, periode, omschrijving nota, debiteurnummer, naam debiteur, status nota, notasoort, bedrag totaal nota, bedrag openstaand, vervaldatum, termijnbedrag, termijnbedrag openstaand. Het subtotaal per statustermijn en per dienstjaar, en het eindtotaal, zijn als zodanig herkenbaar (bijv. via een aparte regelsoort-indicatie) of worden niet meegeleverd op detailregelniveau, om dubbeltelling te voorkomen. De velden zijn beschikbaar op regelniveau per nota.</t>
  </si>
  <si>
    <t>RP.38</t>
  </si>
  <si>
    <t>Rekening functies</t>
  </si>
  <si>
    <t>De oplossing stelt voor de rapportage Rekening functies minimaal de volgende velden beschikbaar voor ontsluiting naar BI-tools, in een vlakke (niet-hiërarchische) structuur: functiecode/taakveldcode, omschrijving functie/taakveld, sectie-indicatie (Balansmutaties of Taakveld), lasten/baten-indicatie, rekening (realisatie) vorig jaar, begroting huidig jaar, rekening (realisatie) huidig jaar, saldo huidig jaar. Het subtotaal per functie/taakveld en het eindtotaal (incl. "Totaal Taakvelden") zijn als zodanig herkenbaar (bijv. via een aparte regelsoort-indicatie) of worden niet meegeleverd op detailregelniveau, om dubbeltelling te voorkomen. De velden zijn beschikbaar op regelniveau per functie/taakveld en per lasten/baten-categorie.</t>
  </si>
  <si>
    <t>RP.39</t>
  </si>
  <si>
    <t>Producten (SP)</t>
  </si>
  <si>
    <t>De oplossing stelt voor de rapportage Producten (SP) minimaal de volgende velden beschikbaar voor ontsluiting naar BI-tools: dienstjaar, afdelingscode, afdelingsomschrijving, programmacode, programmaomschrijving, programmacoördinator, portefeuillehouder, productcode, productomschrijving, grootboeknummer, grootboekomschrijving (ontdaan van overtollige regeleindetekens), kredietbeheerder (code), omschrijving kredietbeheerder, kostensoortcode, kostensoortomschrijving, inkomsten/uitgaven-indicatie, BBV-categoriecode, BBV-categorieomschrijving, bedrag begroot uitgaven, bedrag werkelijk uitgaven, bedrag rechten/verplichtingen uitgaven, bedrag restant krediet uitgaven, bedrag begroot inkomsten, bedrag werkelijk inkomsten, bedrag restant krediet inkomsten, kredo/taakveld, treasury-code, structureel/incidenteel-indicatie, 3D-indicatie, VPB-cluster, BTW-FISC%, BTW-BCF%, BTW-KVH%. De velden zijn beschikbaar op regelniveau per combinatie van grootboek en kostensoort.</t>
  </si>
  <si>
    <t>RP.40</t>
  </si>
  <si>
    <t>Per FCL - Begroot en/of Geboekt (datakwaliteit)</t>
  </si>
  <si>
    <t>De oplossing stelt de controlerapportage Per FCL - Begroot en/of Geboekt beschikbaar voor ontsluiting naar BI-tools, bestaande uit vier deeloverzichten ten behoeve van datakwaliteitscontrole op de grootboekstructuur: (1) FCL geen raming, geen boeking: grootboeknummer, bedrijfscode, grootboekomschrijving, gekozen dienstjaar, dienstjaar vanaf, dienstjaar t/m, code blokkering, omschrijving code blokkering; (2) FCL geen raming, wel boeking(en): bedrijfscode, dienstjaar, grootboeknummer, dienstjaar vanaf, dienstjaar t/m, grootboekomschrijving, volgnummer, kostensoort, bedrag debet, bedrag credit, omschrijving boeking, boekingsdatum, code blokkering, omschrijving code blokkering; (3) FCL wel raming, geen boeking: zelfde veldenset als (1); (4) FCL geen raming, aantal boekingen (geaggregeerd): bedrijfscode, dienstjaar, grootboeknummer, dienstjaar vanaf, dienstjaar t/m, grootboekomschrijving, aantal boekingen. De velden zijn beschikbaar op regelniveau per grootboekrekening (en voor variant 2 per boeking).</t>
  </si>
  <si>
    <t>RP.41</t>
  </si>
  <si>
    <t>Openstaande verplichtingen</t>
  </si>
  <si>
    <t>De oplossing stelt voor de rapportage Openstaande verplichtingen minimaal de volgende velden beschikbaar voor ontsluiting naar BI-tools, in een vlakke (niet-hiërarchische) structuur: grootboeknummer (FCL), grootboekomschrijving, verplichtingnummer, crediteur, datum, regelnummer, afgehandeld-indicatie (J/N), omschrijving, kostensoort (ECL) met inkomsten/uitgaven-indicatie, bedrag opgevoerd, openstaand krediet bewaking exclusief BTW, percentage openstaand krediet bewaking exclusief BTW, openstaand bedrag inclusief BTW. Subtotalen per grootboekrekening en het eindtotaal zijn als zodanig herkenbaar (bijv. via een aparte regelsoort-indicatie) of worden niet meegeleverd op detailregelniveau, om dubbeltelling te voorkomen. De velden zijn beschikbaar op regelniveau per verplichting(sregel) en per grootboekrekening.</t>
  </si>
  <si>
    <t>RP.42</t>
  </si>
  <si>
    <t>Meerjarenbegroting Gemeente Westland</t>
  </si>
  <si>
    <t>De oplossing stelt voor de rapportage Meerjarenbegroting Gemeente Westland minimaal de volgende velden beschikbaar voor ontsluiting naar BI-tools, in een vlakke (niet-hiërarchische) structuur: programmacode, programmaomschrijving, productcode, productomschrijving, lasten/baten-indicatie (B/L), combikolom (samengestelde sleutel van product, lasten/baten), werkelijk bedrag vorig jaar, begroot bedrag vorig jaar, en begroot bedrag voor het huidige dienstjaar en de vier volgende jaren als afzonderlijke velden, elk met vermelding van de begrotingsstatus (bijv. Klad en/of Definitief). De velden zijn beschikbaar op regelniveau per product, per lasten/baten-categorie en per jaar.</t>
  </si>
  <si>
    <t>RP.43</t>
  </si>
  <si>
    <t>LIAS Werkelijk</t>
  </si>
  <si>
    <t>De oplossing stelt de LIAS-koppelrapportage Werkelijk minimaal de volgende velden beschikbaar voor ontsluiting: bedrijfscode, dienstjaar, grootboeknummer, kostensoort, inkomsten/uitgaven-indicatie, taak, bedrag werkelijk, bedrag rechten/verplichtingen, decimale rubriek. De velden zijn beschikbaar op regelniveau per grootboekrekening, per kostensoort en per dienstjaar, in een voor de LIAS-koppeling geschikt bestandsformaat (gescheiden tekstbestand).</t>
  </si>
  <si>
    <t>RP.44</t>
  </si>
  <si>
    <t>LIAS Structuren</t>
  </si>
  <si>
    <t>De oplossing stelt de LIAS-koppelrapportage Structuren minimaal de volgende velden beschikbaar voor ontsluiting: structuurnaam, structuurjaar, structuuromschrijving, bedrijfscode, grootboeknummer, en voor elk van de kenmerken 1 t/m 10 (indien van toepassing, dit exportexemplaar bevat kenmerk 1 t/m 6): kenmerk-prompt, kenmerk-waarde en kenmerk-omschrijving als afzonderlijke velden. De velden zijn beschikbaar op regelniveau per grootboekrekening per structuur, in een voor de LIAS-koppeling geschikt bestandsformaat (gescheiden tekstbestand).</t>
  </si>
  <si>
    <t>RP.45</t>
  </si>
  <si>
    <t>LIAS Meerjarenbegroting</t>
  </si>
  <si>
    <t>De oplossing stelt de LIAS-koppelrapportage Meerjarenbegroting minimaal de volgende velden beschikbaar voor ontsluiting: bedrijfscode, dienstjaar, grootboeknummer, kostensoort, taak, inkomsten/uitgaven-indicatie, begrotingswijzigingsnummer (BWN), omschrijving BWN, status begroting (code), omschrijving status begroting, bedrag begroot, en bedrag begroot voor elk van de vier volgende jaren (BJR+1 t/m BJR+4) als afzonderlijke velden. De velden zijn beschikbaar op regelniveau per grootboekrekening, per kostensoort en per begrotingswijziging, in een voor de LIAS-koppeling geschikt bestandsformaat (gescheiden tekstbestand).</t>
  </si>
  <si>
    <t>RP.46</t>
  </si>
  <si>
    <t>LIAS Kostensoorten</t>
  </si>
  <si>
    <t>De oplossing stelt de LIAS-koppelrapportage Kostensoorten minimaal de volgende velden beschikbaar voor ontsluiting: kostensoort, inkomsten/uitgaven, omschrijving kostensoort, kredietbeheerder (kostensoort) code/naam/e-mailadres, categorie BBV (code, inkomsten/uitgaven-indicatie, omschrijving), indicatie eliminatie categorie BBV, indicatie eliminatie VPB BBV, categorie (code, inkomsten/uitgaven-indicatie, omschrijving, dienstjaar vanaf/t/m, indicatie eliminatie, indicatie eliminatie VPB, categorie-ID), bedrijfscode kostensoort, dienstjaar vanaf, dienstjaar t/m, code blokkering, omschrijving code blokkering, eenheid, omschrijving eenheid, beïnvloedbaar-indicatie, comprimeren-indicatie, middelsoort, en voor de kenmerken 1 t/m 5: vertaling kenmerk, kenmerkwaarde en omschrijving kenmerk als afzonderlijke velden. De velden zijn beschikbaar op regelniveau per kostensoort, in een voor de LIAS-koppeling geschikt bestandsformaat (gescheiden tekstbestand).</t>
  </si>
  <si>
    <t>RP.47</t>
  </si>
  <si>
    <t>LIAS Grootboekrekening</t>
  </si>
  <si>
    <t>De oplossing stelt de LIAS-koppelrapportage Grootboekrekening minimaal de volgende velden beschikbaar voor ontsluiting: bedrijfscode grootboeknummer, grootboeknummer, grootboekomschrijving, kredietbeheerder code/naam/e-mailadres, dienstjaar vanaf, dienstjaar t/m, type grootboeknummer, code blokkering, omschrijving code blokkering, indicatie onderhouds-/kapitaalswerk, code sluitrekening, omschrijving code sluitrekening, soort rekening-courant, decimale rubriek, omschrijving decimale rubriek, code balans, portefeuillehouder code/naam, afdelingscode, afdelingsomschrijving, afdelingshoofd code/naam/e-mailadres, kostenplaatscode, omschrijving kostenplaats, comprimeren-indicatie, indicatie controle boekingscombinaties, indicatie controle uren, code kredo, omschrijving code kredo, categorie BBV uitgaven (code, inkomsten/uitgaven-indicatie, omschrijving, indicatie eliminatie), categorie BBV inkomsten (code, inkomsten/uitgaven-indicatie, omschrijving, indicatie eliminatie), taakveld BBV code en omschrijving met sorteervolgorde en geldigheidsperiode, indeling taakveld BBV, categorie (code, inkomsten/uitgaven-indicatie, omschrijving, geldigheidsperiode, indicatie eliminatie, indicatie eliminatie VPB), taakveld-BBV-ID, categorie-ID, aantal componenten, type urentarief, reserve/voorzieningnummer, activumnummer, groepskenmerk en omschrijving groepskenmerk, en voor de kenmerken 1 t/m 10: vertaling kenmerk, kenmerkwaarde en omschrijving kenmerk als afzonderlijke velden. De velden zijn beschikbaar op regelniveau per grootboekrekening, in een voor de LIAS-koppeling geschikt bestandsformaat (gescheiden tekstbestand).</t>
  </si>
  <si>
    <t>RP.48</t>
  </si>
  <si>
    <t>Kredietbewaking analyse</t>
  </si>
  <si>
    <t>De oplossing stelt voor de rapportage Kredietbewaking analyse minimaal de volgende velden beschikbaar voor ontsluiting naar BI-tools: jaarperiode (selectie), grootboeknummer (Fcl) en grootboekomschrijving, primitieve begroting, begrotingswijziging, totaal begroting, verplichting, geboekt bedrag, vrije ruimte. Het eindtotaal is als zodanig herkenbaar (bijv. via een aparte regelsoort-indicatie) of wordt niet meegeleverd op detailregelniveau, om dubbeltelling te voorkomen. De velden zijn beschikbaar op regelniveau per grootboekrekening.</t>
  </si>
  <si>
    <t>RP.49</t>
  </si>
  <si>
    <t>Kredietbewaking afdeling</t>
  </si>
  <si>
    <t>De oplossing stelt voor de rapportage Kredietbewaking afdeling (Rubriek 5 en 6, excl. 7 Investeringen) minimaal de volgende velden beschikbaar voor ontsluiting naar BI-tools, in een vlakke (niet-hiërarchische) structuur: jaarperiode (selectie), afdelingscode, afdelingsomschrijving, kredietbeheerder (code), omschrijving kredietbeheerder, grootboeknummer (Fcl), grootboekomschrijving, kostensoort (Ecl) met inkomsten/uitgaven-indicatie, primitieve begroting, begrotingswijziging, totaal begroot, verplichting, geboekt bedrag, restant. Subtotalen per kredietbeheerder en per afdeling, en het eindtotaal, zijn als zodanig herkenbaar (bijv. via een aparte regelsoort-indicatie) of worden niet meegeleverd op detailregelniveau, om dubbeltelling te voorkomen. De velden zijn beschikbaar op regelniveau per grootboekrekening/kostensoort, per kredietbeheerder en per afdeling.</t>
  </si>
  <si>
    <t>RP.50</t>
  </si>
  <si>
    <t>KBG Overzicht betaalkanaal</t>
  </si>
  <si>
    <t>De oplossing stelt voor de rapportage KBG Overzicht betaalkanaal minimaal de volgende velden beschikbaar voor ontsluiting naar BI-tools: dienstjaar, betaalkanaal (code + omschrijving, bijv. "Hoofdrekening BNG"), documentnummer, datum dagafschrift, omschrijving document, dagboekcode (DB), periode, status, beginsaldo, eindsaldo. De velden zijn beschikbaar op regelniveau per dagafschrift, per betaalkanaal.</t>
  </si>
  <si>
    <t>RP.51</t>
  </si>
  <si>
    <t>KBG Eurobedrag</t>
  </si>
  <si>
    <t>De oplossing stelt voor de rapportage KBG Eurobedrag minimaal de volgende velden beschikbaar voor ontsluiting naar BI-tools: documentnummer, betaalkanaal (grouping-niveau, bijv. "31 BNG Hoofdrekening"), omschrijving document, status, type boeking (bijv. GB/OO), bedrag, grootboeknummer (FCL), kostensoort (ECL), notanummer, debiteurnummer, factuurnummer, crediteurnummer, omschrijving. De velden zijn beschikbaar op regelniveau per banktransactie, per betaalkanaal.</t>
  </si>
  <si>
    <t>RP.52</t>
  </si>
  <si>
    <t>Facturen nog in routing</t>
  </si>
  <si>
    <t>De oplossing stelt voor de rapportage Facturen nog in routing minimaal de volgende velden beschikbaar voor ontsluiting naar BI-tools: indicatie urgent, routenummer, werkvoorraad (code + naam), cluster, codeerder, dienstjaar, factuurnummer, crediteurnummer, naam crediteur, omschrijving factuur, dagboekcode (DB), betaalwijze (code + omschrijving), bedrag totaal opvoering, factuurdatum, ontvangstdatum, registratiedatum, datum ontvangen werkvoorraad, aantal dagen openstaand bij kredietbeheerder, aantal dagen openstaand na ontvangstdatum, indicatie afhandeling, kladblok factuur, opmerking bij actie kredietbeheerder (logboek van acties). Voor de variant met FCL-uitsplitsing (Page2_met_FCL) zijn aanvullend grootboeknummer (FCL) en projectnummer per factuurregel beschikbaar. De velden zijn beschikbaar op regelniveau per factuur (resp. per FCL-toewijzing binnen een factuur).</t>
  </si>
  <si>
    <t>RP.53</t>
  </si>
  <si>
    <t>Boekingsregels tussenrekening</t>
  </si>
  <si>
    <t>De oplossing stelt voor de rapportage Boekingsregels tussenrekening minimaal de volgende velden beschikbaar voor ontsluiting naar BI-tools: dienstjaar, periode, grootboeknummer (Fcl), grootboekomschrijving, dagboeknummer, documentnummer, boekingsdatum, omschrijving boeking, bedrag debet. De velden zijn beschikbaar op regelniveau per boeking, per grootboekrekening (tussenrekening) en per periode.</t>
  </si>
  <si>
    <t>RP.54</t>
  </si>
  <si>
    <t>Boekingsregels plus BTW debiteuren</t>
  </si>
  <si>
    <t>De oplossing stelt voor de rapportage Boekingsregels plus BTW debiteuren minimaal de volgende velden beschikbaar voor ontsluiting naar BI-tools: dienstjaar, grootboeknummer (Fcl), kostensoort (Ecl), inkomsten/uitgaven-indicatie (I/U), periode, dagboeknummer, documentnummer, omschrijving boeking, boekingsdatum, bedrag debet, bedrag credit, BTW-code, bedrag BTW. De velden zijn beschikbaar op regelniveau per boeking.</t>
  </si>
  <si>
    <t>RP.55</t>
  </si>
  <si>
    <t>Boekingsregels BTW-code crediteuren plus labelling</t>
  </si>
  <si>
    <t>De oplossing stelt voor de rapportage Boekingsregels BTW-code crediteuren plus labelling minimaal de volgende velden beschikbaar voor ontsluiting naar BI-tools: dienstjaar, periode, grootboeknummer (Fcl), kostensoort (Ecl), inkomsten/uitgaven-indicatie (I/U), dagboekcode (DB), documentnummer, omschrijving boeking, boekingsdatum, BTW-code, netto bedrag, bedrag BTW, bedrag Fiscus, bedrag BCF, bedrag KVH, crediteurnummer, tenaamstelling. De velden zijn beschikbaar op regelniveau per boeking.</t>
  </si>
  <si>
    <t>RP.56</t>
  </si>
  <si>
    <t>Datadump BTW (project/afdeling/activiteit)</t>
  </si>
  <si>
    <t>De oplossing stelt de stamgegevensrapportage Datadump BTW minimaal de volgende velden beschikbaar voor ontsluiting naar BI-tools: projectnummer, dienstjaar, afdelingscode, activiteitcode, BTW-code, percentage BTW-Fiscus, percentage BTW-BCF, percentage BTW-KVH. De velden zijn beschikbaar op regelniveau per project, per afdeling en per activiteit.</t>
  </si>
  <si>
    <t>RP.57</t>
  </si>
  <si>
    <t>Crediteuren plus boekingsregels (Cognos correctielijst)</t>
  </si>
  <si>
    <t>De oplossing stelt voor de rapportage Crediteuren plus boekingsregels (Cognos correctielijst) minimaal de volgende velden beschikbaar voor ontsluiting naar BI-tools: dienstjaar, crediteurnummer, naam crediteur, factuurnummer, correctienummer, status, dagboekcode (DB), grootboeknummer (FCL), grootboekomschrijving, projectnummer, projectomschrijving, afdelingscode, activiteitcode, taak, kostensoort (ECL), kostensoortomschrijving, inkomsten/uitgaven-indicatie, verplichtingnummer, regelnummer verplichting, omschrijving regel, bedrag, BTW-code, correctie naar (doelreferentie van de correctieboeking). De velden zijn beschikbaar op regelniveau per correctieboeking.</t>
  </si>
  <si>
    <t>RP.58</t>
  </si>
  <si>
    <t>Debiteuren plus boekingsregels (Cognos correctielijst)</t>
  </si>
  <si>
    <t>De oplossing stelt voor de rapportage Debiteuren plus boekingsregels (Cognos correctielijst) minimaal de volgende velden beschikbaar voor ontsluiting naar BI-tools: dienstjaar, debiteurnummer, naam debiteur, notanummer, correctienummer, status, omschrijving nota, dagboekcode (DB), grootboeknummer (FCL), grootboekomschrijving, projectnummer, projectomschrijving, afdelingscode, activiteitcode, taak, kostensoort (ECL), kostensoortomschrijving, inkomsten/uitgaven-indicatie, rechtnummer, omschrijving regel, bedrag, BTW-code, correctie naar (doelreferentie van de correctieboeking). De velden zijn beschikbaar op regelniveau per correctieboeking.</t>
  </si>
  <si>
    <t>RP.59</t>
  </si>
  <si>
    <t>DT boekingsregels (1)</t>
  </si>
  <si>
    <t>De oplossing stelt voor de rapportage DT boekingsregels (1) minimaal de volgende velden beschikbaar voor ontsluiting naar BI-tools: dienstjaar, periode, boekingsdatum, afdelingscode, afdelingsomschrijving, grootboeknummer, grootboekomschrijving (ontdaan van overtollige regeleindetekens), kredietbeheerdercode, kredietbeheerderomschrijving, taakveldcode, taakveldomschrijving, kostensoortcode, inkomsten/uitgaven-indicatie, kostensoortomschrijving, taak, dagboekcode, documentnummer, crediteurnummer, crediteurnaam, debiteurnummer, debiteurnaam, omschrijving boeking (ontdaan van overtollige regeleindetekens), bedrag debet, bedrag credit, bedrag BTW, bedrag BTW-KVH, bedrag BTW-BCF. De velden zijn beschikbaar op boekingsregelniveau.</t>
  </si>
  <si>
    <t>RP.60</t>
  </si>
  <si>
    <t>Controle Correctie Facturen</t>
  </si>
  <si>
    <t>De oplossing stelt voor de rapportage Controle Correctie Facturen minimaal de volgende velden beschikbaar voor ontsluiting naar BI-tools: factuurnummer, volgnummer, dienstjaar, periode, omschrijving factuurregel, grootboeknummer, projectnummer, afdelingscode, activiteitcode, kostensoort, inkomsten/uitgaven-indicatie, taak, verplichtingnummer, regelnummer, bedrag, BTW-code, code bedrag BTW, bedrag BTW. De velden zijn beschikbaar op regelniveau per factuurregel.</t>
  </si>
  <si>
    <t>RP.61</t>
  </si>
  <si>
    <t>Budgetbewaking Programma's</t>
  </si>
  <si>
    <t>De oplossing stelt de rapportage Budgetbewaking Programma's beschikbaar voor ontsluiting naar BI-tools, in de volgende drie aggregatieniveaus, elk met minimaal onderstaande velden. (1) FCL/ECL-detail: selectieparameters (programma, product, begrotingstatus, domein, afdeling, team), grootboeknummer (FCL), grootboekomschrijving, budgetbeheerder, kostensoort (ECL), kostensoortomschrijving, inkomsten/uitgaven-indicatie, begroot bedrag, verplichting/recht, werkelijk bedrag, huidig saldo, toekomstige mutaties/verplichtingen/correcties, toekomstige begrotingswijziging, nieuw saldo, toelichting/opmerking, werkelijk bedrag vorig jaar, begroot bedrag jaar+1 t/m jaar+3. (2) Programma/product-samenvatting: programmacode, productomschrijving, en voor Uitgaven en Inkomsten als afzonderlijke kolomgroepen: begroot bedrag, werkelijk bedrag, verplichting/recht, saldo, percentage besteed/ontvangen. (3) FCL-detail met domeingroepering: programmacode, productomschrijving, domein/afdeling/team-aanduiding, grootboeknummer (FCL), grootboekomschrijving, budgetbeheerder, en dezelfde Uitgaven/Inkomsten-kolomgroepen als niveau (2). De velden zijn per niveau beschikbaar op het bijbehorende regelniveau (resp. grootboek/kostensoort, programma/product, of grootboek binnen domein/afdeling/team).</t>
  </si>
  <si>
    <t>RP.62</t>
  </si>
  <si>
    <t>Budgetbewaking Personeelskosten</t>
  </si>
  <si>
    <t>De oplossing stelt voor de rapportage Budgetbewaking Personeelskosten - Domein minimaal de volgende velden beschikbaar voor ontsluiting naar BI-tools: selectieparameters (domein, afdeling, team), domein, afdeling, inkomsten/uitgaven-indicatie, begroot bedrag, werkelijk bedrag, recht/verplichting, saldo, percentage besteed/ontvangen. Subtotalen per domein en het eindtotaal zijn als zodanig herkenbaar (bijv. via een aparte regelsoort-indicatie) of worden niet meegeleverd op detailregelniveau, om dubbeltelling te voorkomen. De velden zijn beschikbaar op regelniveau per afdeling, gegroepeerd per domein.</t>
  </si>
  <si>
    <t>RP.63</t>
  </si>
  <si>
    <t>Boekingen (doorklik per grootboek)</t>
  </si>
  <si>
    <t>De oplossing stelt voor de rapportage Boekingen (doorklik per grootboek) minimaal de volgende velden beschikbaar voor ontsluiting naar BI-tools: grootboeknummer (Fcl) en grootboekomschrijving (groeperingsniveau), periode, documentnummer, boekdatum, dagboek, omschrijving boeking, kostensoort (Ecl) met inkomsten/uitgaven-indicatie, verplichtingnummer, bedrag debet, bedrag credit. Het subtotaal per grootboekrekening en het eindsaldo zijn als zodanig herkenbaar (bijv. via een aparte regelsoort-indicatie) of worden niet meegeleverd op detailregelniveau, om dubbeltelling te voorkomen. De velden zijn beschikbaar op regelniveau per boeking, per grootboekrekening.</t>
  </si>
  <si>
    <t>RP.64</t>
  </si>
  <si>
    <t>De oplossing stelt voor de rapportage Boekingen projecten minimaal de volgende velden beschikbaar voor ontsluiting naar BI-tools, in een vlakke (niet-hiërarchische) structuur: projectnummer, projectomschrijving, activiteitcode, activiteitomschrijving, kostensoortcode (Ecl), kostensoortomschrijving, periode, documentnummer, dagboek, debiteurnummer, crediteurnummer, omschrijving boeking (ontdaan van overtollige regeleindetekens), inkomsten/uitgaven-indicatie, bedrag uitgaven, bedrag inkomsten, saldo (D-C), BTW-code. Subtotalen per activiteit en per project en het eindtotaal zijn als zodanig herkenbaar (bijv. via een aparte regelsoort-indicatie) of worden niet meegeleverd op detailregelniveau, om dubbeltelling te voorkomen. De velden zijn beschikbaar op regelniveau per boeking.</t>
  </si>
  <si>
    <t>RP.65</t>
  </si>
  <si>
    <t>Boekingen details doorklik</t>
  </si>
  <si>
    <t>De oplossing stelt voor de rapportage Boekingen details doorklik minimaal de volgende velden beschikbaar voor ontsluiting naar BI-tools: documentnummer, periode, dagboek, omschrijving boeking (ontdaan van overtollige regeleindetekens), grootboeknummer (Fcl), kostensoort (Ecl) met inkomsten/uitgaven-indicatie, verplichtingnummer, bedrag debet, bedrag credit, BTW-code. Het totaalsaldo is als zodanig herkenbaar (bijv. via een aparte regelsoort-indicatie) of wordt niet meegeleverd op detailregelniveau, om dubbeltelling te voorkomen. De velden zijn beschikbaar op regelniveau per grootboek-allocatie binnen een document.</t>
  </si>
  <si>
    <t>RP.66</t>
  </si>
  <si>
    <t>Beheersbegroting</t>
  </si>
  <si>
    <t>De oplossing stelt voor de rapportage Beheersbegroting minimaal de volgende velden beschikbaar voor ontsluiting naar BI-tools: clusteromschrijving, kostenplaatsnummer (KP nr.), grootboeknummer (FCL), grootboekomschrijving, kostensoort (ECL), kostensoortomschrijving, begroot bedrag uitgaven dienstjaar, werkelijk bedrag uitgaven dienstjaar, verplichting dienstjaar, begroot bedrag uitgaven voor elk van de vier volgende jaren (jaar+1 t/m +4), begroot bedrag inkomsten dienstjaar, werkelijk bedrag inkomsten dienstjaar, en begroot bedrag inkomsten voor elk van de vier volgende jaren (jaar+1 t/m +4). De velden zijn beschikbaar op regelniveau per grootboekrekening, per kostensoort en per cluster.</t>
  </si>
  <si>
    <t>RP.67</t>
  </si>
  <si>
    <t>Begroting programma's - meerjaren</t>
  </si>
  <si>
    <t>De oplossing stelt voor de rapportage Begroting programma's - meerjaren minimaal de volgende velden beschikbaar voor ontsluiting naar BI-tools, in een vlakke (niet-hiërarchische) structuur: programmacode, programmaomschrijving, lasten/baten-indicatie (L/B), en het begrote bedrag voor het dienstjaar en voor elk van de vier volgende jaren (dienstjaar+1 t/m +4) als afzonderlijke velden. Het subtotaal per programma (lasten+baten) en het eindtotaal zijn als zodanig herkenbaar (bijv. via een aparte regelsoort-indicatie) of worden niet meegeleverd op detailregelniveau, om dubbeltelling te voorkomen. De velden zijn beschikbaar op regelniveau per programma en per lasten/baten-categorie.</t>
  </si>
  <si>
    <t>RP.68</t>
  </si>
  <si>
    <t>Begroting afdeling - meerjaren</t>
  </si>
  <si>
    <t>De oplossing stelt voor de rapportage Begroting afdeling - meerjaren minimaal de volgende velden beschikbaar voor ontsluiting naar BI-tools, in een vlakke (niet-hiërarchische) structuur: afdelingscode, afdelingsnaam, medewerkercode, medewerkernaam (kredietbeheerder), grootboeknummer (Fcl), kostensoortcode (Ecl), en het begrote bedrag voor het dienstjaar en voor elk van de vier volgende jaren (dienstjaar+1 t/m +4) als afzonderlijke velden. Subtotalen en eindtotalen zijn als zodanig herkenbaar (bijv. via een aparte regelsoort-indicatie) of worden niet meegeleverd op detailregelniveau, om dubbeltelling te voorkomen. De velden zijn beschikbaar op regelniveau per kostensoort, per grootboekrekening, per medewerker en per afdeling.</t>
  </si>
  <si>
    <t>RP.69</t>
  </si>
  <si>
    <t>Begroting analyse (meerjarenbegroting per grootboek)</t>
  </si>
  <si>
    <t>De oplossing stelt voor de rapportage Begroting analyse minimaal de volgende velden beschikbaar voor ontsluiting naar BI-tools: grootboeknummer (Fcl), grootboekomschrijving, en het begrote bedrag voor het dienstjaar en voor elk van de vier volgende jaren (dienstjaar+1 t/m +4) als afzonderlijke velden. Het eindtotaal is als zodanig herkenbaar (bijv. via een aparte regelsoort-indicatie) of wordt niet meegeleverd op detailregelniveau, om dubbeltelling te voorkomen. De velden zijn beschikbaar op regelniveau per grootboekrekening en per jaar.</t>
  </si>
  <si>
    <t>RP.70</t>
  </si>
  <si>
    <t>Balans</t>
  </si>
  <si>
    <t>De oplossing stelt voor de rapportage Balans minimaal de volgende velden beschikbaar voor ontsluiting naar BI-tools: dienstjaar, periode-selectie, grootboeknummer (Fcl), grootboekomschrijving, beginsaldo, mutaties, eindsaldo. Het eindtotaal is als zodanig herkenbaar (bijv. via een aparte regelsoort-indicatie) of wordt niet meegeleverd op detailregelniveau, om dubbeltelling te voorkomen. De velden zijn beschikbaar op regelniveau per grootboekrekening en per periode.</t>
  </si>
  <si>
    <t>RP.71</t>
  </si>
  <si>
    <t>Buitenlandse Crediteuren (stamgegevens)</t>
  </si>
  <si>
    <t>De oplossing stelt voor de rapportage Buitenlandse Crediteuren (stamgegevens) minimaal de volgende velden beschikbaar voor ontsluiting naar BI-tools: crediteurnummer, naam crediteur, indicatie natuurlijk persoon, indicatie buitenland (J/N), landcode. De velden zijn beschikbaar op regelniveau per crediteur.</t>
  </si>
  <si>
    <t>RP.72</t>
  </si>
  <si>
    <t>Totaal gesaldeerd overzicht BTW-labeling ECL voor FCL</t>
  </si>
  <si>
    <t>De oplossing stelt voor de rapportage Totaal gesaldeerd overzicht BTW-labeling ECL voor FCL minimaal de volgende velden beschikbaar voor ontsluiting naar BI-tools: kostensoort (ECL), inkomsten/uitgaven-indicatie, kostensoortomschrijving, dienstjaar, grootboeknummer (Fcl), grootboekomschrijving, bedrag debet, bedrag BTW, percentage Fiscus, percentage BCF, percentage KvH, bedrag Fiscus, bedrag BCF, bedrag KvH, afdelingscode (optioneel gevuld). Subtotalen per kostensoort en per dienstjaar, en het eindtotaal, zijn als zodanig herkenbaar (bijv. via een aparte regelsoort-indicatie) of worden niet meegeleverd op detailregelniveau, om dubbeltelling te voorkomen. De velden zijn beschikbaar op regelniveau per kostensoort, gegroepeerd per grootboekrekening.</t>
  </si>
  <si>
    <t>RP.73</t>
  </si>
  <si>
    <t>Overzicht Crediteur waar taak bij gebruikt is</t>
  </si>
  <si>
    <t>De oplossing stelt voor de rapportage Overzicht Crediteur waar taak bij gebruikt is minimaal de volgende velden beschikbaar voor ontsluiting naar BI-tools: dienstjaar, periode, crediteurnummer, naam crediteur, grootboeknummer, grootboekomschrijving, projectnummer, projectomschrijving, activiteitcode, afdelingscode, kostensoort (ECL), kostensoortomschrijving, inkomsten/uitgaven-indicatie, taak, dagboekcode, factuurnummer, correctienummer, verplichtingnummer, omschrijving factuurregel, bedrag, bedrag BTW, BTW-code. De velden zijn beschikbaar op regelniveau per factuurregel waarbij een taakcode is toegepast.</t>
  </si>
  <si>
    <t>RP.74</t>
  </si>
  <si>
    <t>DT boekingsregels plus BTW-labeling FCL</t>
  </si>
  <si>
    <t>De oplossing stelt voor de rapportage DT boekingsregels plus BTW-labeling FCL minimaal de volgende velden beschikbaar voor ontsluiting naar BI-tools: dienstjaar, periode, grootboeknummer (FCL), grootboekomschrijving, kostensoort (ECL), kostensoortomschrijving, inkomsten/uitgaven-indicatie, dagboekcode, omschrijving dagboek, documentnummer, crediteurnummer, naam crediteur, debiteurnummer, naam debiteur, omschrijving boeking, boekingsdatum, factuurdatum verkoop, factuurdatum inkoop, bedrag debet, bedrag credit, bedrag opvoering, BTW-code, bedrag BTW, percentage BTW-Fiscus, percentage BTW-BCF, percentage BTW-KVH, bedrag BTW-Fiscus, bedrag BTW-BCF, bedrag BTW-KVH. De velden zijn beschikbaar op boekingsregelniveau.</t>
  </si>
  <si>
    <t>RP.75</t>
  </si>
  <si>
    <t>Controle invoer boekingen</t>
  </si>
  <si>
    <t>De oplossing stelt voor de rapportage Controle invoer boekingen minimaal de volgende velden beschikbaar voor ontsluiting naar BI-tools: dienstjaar, factuurnummer, crediteurnummer, grootboeknummer (FCL), blokkeringstatus FCL en omschrijving, projectnummer, projectblokkeringstatus en omschrijving, afdelingscode, activiteitcode, blokkeringstatus van de vanuit het project doorbelaste FCL en omschrijving, taak, kostensoort (ECL), inkomsten/uitgaven-indicatie, omschrijving factuurregel, verplichtingnummer of transactienummer, regelnummer, afhandelingsindicatie, bedrag, bedrag BTW, BTW-code, code bedrag BTW, berekend BTW-bedrag, betaalwijze, restbedrag, bedrag totaal opvoering. De velden zijn beschikbaar op regelniveau per factuurregel.</t>
  </si>
  <si>
    <t>RP.76</t>
  </si>
  <si>
    <t>Overzicht ECL's die voorkomen in werkinstructie</t>
  </si>
  <si>
    <t>De oplossing stelt voor de rapportage Overzicht ECL's die voorkomen in werkinstructie minimaal de volgende velden beschikbaar voor ontsluiting naar BI-tools: dienstjaar, periode, grootboeknummer, grootboekomschrijving, projectnummer, projectomschrijving, activiteitcode, afdelingscode, kostensoort (ECL), kostensoortomschrijving, inkomsten/uitgaven-indicatie, taak, dagboekcode, crediteurnummer, naam crediteur, factuurnummer, correctienummer, verplichtingnummer, omschrijving factuurregel, bedrag, BTW-code. De velden zijn beschikbaar op regelniveau per factuurregel waarbij een kostensoort uit de werkinstructie-lijst is gebruikt.</t>
  </si>
  <si>
    <t>RP.77</t>
  </si>
  <si>
    <t>DataDump Verplichtingen</t>
  </si>
  <si>
    <t>De oplossing stelt voor de rapportage DataDump Verplichtingen minimaal de volgende velden beschikbaar voor ontsluiting naar BI-tools: projectnummer, dienstjaar, afdelingscode, activiteitcode, kostensoort, crediteurnummer, naam crediteur, verplichtingnummer, omschrijving verplichting, regelnummer verplichting, bedrag opvoering, bedrag afboeking, openstaand bedrag inclusief BTW, bedrag BTW-KVH, afgehandeld-indicatie (J/N). De velden zijn beschikbaar op regelniveau per verplichtingsregel, per project en per dienstjaar.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</si>
</sst>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_);_(@_)"/>
    <numFmt numFmtId="165" formatCode="_(* #,##0_);_(* \(#,##0\);_(* \-_);_(@_)"/>
    <numFmt numFmtId="166" formatCode="_(\$* #,##0.00_);_(\$* \(#,##0.00\);_(\$* \-??_);_(@_)"/>
    <numFmt numFmtId="167" formatCode="_(\$* #,##0_);_(\$* \(#,##0\);_(\$* \-_);_(@_)"/>
    <numFmt numFmtId="168" formatCode="0.0%"/>
  </numFmts>
  <fonts count="44" x14ac:knownFonts="1">
    <font>
      <sz val="11"/>
      <color theme="1"/>
      <name val="Calibri"/>
      <charset val="1"/>
    </font>
    <font>
      <sz val="10"/>
      <name val="Arial"/>
      <family val="2"/>
      <charset val="1"/>
    </font>
    <font>
      <sz val="11"/>
      <color theme="1"/>
      <name val="Calibri"/>
      <family val="2"/>
      <charset val="1"/>
    </font>
    <font>
      <sz val="12"/>
      <color theme="1"/>
      <name val="Calibri"/>
      <family val="2"/>
      <charset val="1"/>
    </font>
    <font>
      <b/>
      <sz val="11"/>
      <color theme="1"/>
      <name val="Calibri"/>
      <family val="2"/>
      <charset val="1"/>
    </font>
    <font>
      <sz val="9"/>
      <color theme="1"/>
      <name val="Arial"/>
      <family val="2"/>
      <charset val="1"/>
    </font>
    <font>
      <b/>
      <sz val="13"/>
      <color theme="1"/>
      <name val="Arial"/>
      <family val="2"/>
      <charset val="1"/>
    </font>
    <font>
      <sz val="10"/>
      <color rgb="FF000000"/>
      <name val="Arial"/>
      <family val="2"/>
      <charset val="1"/>
    </font>
    <font>
      <sz val="10"/>
      <color rgb="FF000000"/>
      <name val="Arial"/>
      <family val="2"/>
    </font>
    <font>
      <b/>
      <sz val="10"/>
      <color rgb="FF000000"/>
      <name val="Arial"/>
      <family val="2"/>
    </font>
    <font>
      <b/>
      <sz val="10"/>
      <color rgb="FFFFFFFF"/>
      <name val="Arial"/>
      <family val="2"/>
    </font>
    <font>
      <b/>
      <sz val="11"/>
      <color rgb="FFFFFFFF"/>
      <name val="Arial"/>
      <family val="2"/>
    </font>
    <font>
      <i/>
      <sz val="10"/>
      <color rgb="FF888888"/>
      <name val="Arial"/>
      <family val="2"/>
    </font>
    <font>
      <sz val="10"/>
      <name val="Arial"/>
      <family val="2"/>
    </font>
    <font>
      <sz val="8"/>
      <name val="Calibri"/>
      <family val="2"/>
    </font>
    <font>
      <sz val="10"/>
      <color theme="1"/>
      <name val="Arial"/>
      <family val="2"/>
    </font>
    <font>
      <b/>
      <sz val="10"/>
      <color theme="1"/>
      <name val="Arial"/>
      <family val="2"/>
    </font>
    <font>
      <i/>
      <sz val="10"/>
      <color theme="1"/>
      <name val="Arial"/>
      <family val="2"/>
    </font>
    <font>
      <sz val="11"/>
      <color theme="1"/>
      <name val="Calibri"/>
      <family val="2"/>
    </font>
    <font>
      <b/>
      <sz val="11"/>
      <color rgb="FF7F6000"/>
      <name val="Calibri"/>
      <family val="2"/>
      <charset val="1"/>
    </font>
    <font>
      <b/>
      <sz val="11"/>
      <color rgb="FF274E13"/>
      <name val="Calibri"/>
      <family val="2"/>
      <charset val="1"/>
    </font>
    <font>
      <sz val="11"/>
      <color theme="5" tint="-0.249977111117893"/>
      <name val="Segoe UI"/>
      <family val="2"/>
    </font>
    <font>
      <b/>
      <sz val="11"/>
      <color rgb="FF990000"/>
      <name val="Calibri"/>
      <family val="2"/>
      <charset val="1"/>
    </font>
    <font>
      <b/>
      <sz val="11"/>
      <color rgb="FF783F04"/>
      <name val="Calibri"/>
      <family val="2"/>
      <charset val="1"/>
    </font>
    <font>
      <sz val="10"/>
      <color theme="1"/>
      <name val="Arial"/>
      <family val="2"/>
      <charset val="1"/>
    </font>
    <font>
      <sz val="11"/>
      <color theme="1"/>
      <name val="Aptos"/>
      <family val="2"/>
    </font>
    <font>
      <b/>
      <sz val="14"/>
      <color rgb="FFFFFFFF"/>
      <name val="Arial"/>
      <family val="2"/>
    </font>
    <font>
      <b/>
      <sz val="11"/>
      <name val="Arial"/>
      <family val="2"/>
    </font>
    <font>
      <i/>
      <sz val="10"/>
      <color rgb="FF333333"/>
      <name val="Arial"/>
      <family val="2"/>
    </font>
    <font>
      <b/>
      <sz val="10"/>
      <color rgb="FF333333"/>
      <name val="Arial"/>
      <family val="2"/>
    </font>
    <font>
      <sz val="10"/>
      <color rgb="FF333333"/>
      <name val="Arial"/>
      <family val="2"/>
    </font>
    <font>
      <sz val="11"/>
      <name val="Calibri"/>
      <family val="2"/>
    </font>
    <font>
      <b/>
      <sz val="10"/>
      <color rgb="FFFFFFFF"/>
      <name val="Aptos Display"/>
      <family val="2"/>
    </font>
    <font>
      <b/>
      <sz val="9.5"/>
      <color rgb="FFFFFFFF"/>
      <name val="Aptos"/>
      <family val="2"/>
    </font>
    <font>
      <b/>
      <sz val="9.5"/>
      <color rgb="FF1F2937"/>
      <name val="Aptos"/>
      <family val="2"/>
    </font>
    <font>
      <sz val="9.5"/>
      <color rgb="FF1F2937"/>
      <name val="Aptos"/>
      <family val="2"/>
    </font>
    <font>
      <sz val="10"/>
      <color rgb="FF1F2937"/>
      <name val="Aptos"/>
      <family val="2"/>
    </font>
    <font>
      <b/>
      <sz val="11"/>
      <color rgb="FFFFFFFF"/>
      <name val="Aptos"/>
      <family val="2"/>
    </font>
    <font>
      <sz val="10"/>
      <color rgb="FF000000"/>
      <name val="Aptos"/>
      <family val="2"/>
    </font>
    <font>
      <b/>
      <sz val="11"/>
      <color rgb="FF17611E"/>
      <name val="Aptos"/>
      <family val="2"/>
    </font>
    <font>
      <b/>
      <sz val="10"/>
      <color rgb="FF000000"/>
      <name val="Aptos"/>
      <family val="2"/>
    </font>
    <font>
      <i/>
      <sz val="9"/>
      <color rgb="FF17611E"/>
      <name val="Aptos"/>
      <family val="2"/>
    </font>
    <font>
      <b/>
      <sz val="11"/>
      <color rgb="FF2F5597"/>
      <name val="Aptos"/>
      <family val="2"/>
    </font>
    <font>
      <i/>
      <sz val="9"/>
      <color rgb="FF365F91"/>
      <name val="Aptos"/>
      <family val="2"/>
    </font>
  </fonts>
  <fills count="27">
    <fill>
      <patternFill patternType="none"/>
    </fill>
    <fill>
      <patternFill patternType="gray125"/>
    </fill>
    <fill>
      <patternFill patternType="solid">
        <fgColor rgb="FFFFFFFF"/>
        <bgColor rgb="FFF5F5F5"/>
      </patternFill>
    </fill>
    <fill>
      <patternFill patternType="solid">
        <fgColor theme="9" tint="0.39899899288918728"/>
        <bgColor rgb="FFCCCCCC"/>
      </patternFill>
    </fill>
    <fill>
      <patternFill patternType="solid">
        <fgColor theme="8" tint="0.39899899288918728"/>
        <bgColor rgb="FFCCCCCC"/>
      </patternFill>
    </fill>
    <fill>
      <patternFill patternType="solid">
        <fgColor rgb="FFFFFFFF"/>
      </patternFill>
    </fill>
    <fill>
      <patternFill patternType="solid">
        <fgColor theme="0"/>
        <bgColor indexed="64"/>
      </patternFill>
    </fill>
    <fill>
      <patternFill patternType="solid">
        <fgColor theme="0"/>
        <bgColor rgb="FFF2F2F2"/>
      </patternFill>
    </fill>
    <fill>
      <patternFill patternType="solid">
        <fgColor theme="0"/>
        <bgColor rgb="FFF5F5F5"/>
      </patternFill>
    </fill>
    <fill>
      <patternFill patternType="solid">
        <fgColor theme="8" tint="0.79998168889431442"/>
        <bgColor indexed="64"/>
      </patternFill>
    </fill>
    <fill>
      <patternFill patternType="solid">
        <fgColor rgb="FF8FC4F3"/>
        <bgColor indexed="64"/>
      </patternFill>
    </fill>
    <fill>
      <patternFill patternType="solid">
        <fgColor rgb="FF68C535"/>
        <bgColor indexed="64"/>
      </patternFill>
    </fill>
    <fill>
      <patternFill patternType="solid">
        <fgColor rgb="FF68C535"/>
      </patternFill>
    </fill>
    <fill>
      <patternFill patternType="solid">
        <fgColor rgb="FF181F25"/>
        <bgColor indexed="64"/>
      </patternFill>
    </fill>
    <fill>
      <patternFill patternType="solid">
        <fgColor theme="1"/>
        <bgColor indexed="64"/>
      </patternFill>
    </fill>
    <fill>
      <patternFill patternType="solid">
        <fgColor rgb="FFF2F4F5"/>
      </patternFill>
    </fill>
    <fill>
      <patternFill patternType="solid">
        <fgColor rgb="FFE2F0D9"/>
      </patternFill>
    </fill>
    <fill>
      <patternFill patternType="solid">
        <fgColor rgb="FFFCE4D6"/>
      </patternFill>
    </fill>
    <fill>
      <patternFill patternType="solid">
        <fgColor rgb="FF6DBE45"/>
      </patternFill>
    </fill>
    <fill>
      <patternFill patternType="solid">
        <fgColor theme="0" tint="-4.9989318521683403E-2"/>
        <bgColor indexed="64"/>
      </patternFill>
    </fill>
    <fill>
      <patternFill patternType="solid">
        <fgColor rgb="FF17611E"/>
      </patternFill>
    </fill>
    <fill>
      <patternFill patternType="solid">
        <fgColor rgb="FFDDEBF7"/>
        <bgColor indexed="64"/>
      </patternFill>
    </fill>
    <fill>
      <patternFill patternType="solid">
        <fgColor rgb="FFF2F8EF"/>
      </patternFill>
    </fill>
    <fill>
      <patternFill patternType="solid">
        <fgColor rgb="FFF3F4F4"/>
      </patternFill>
    </fill>
    <fill>
      <patternFill patternType="solid">
        <fgColor rgb="FFEAF4E4"/>
      </patternFill>
    </fill>
    <fill>
      <patternFill patternType="solid">
        <fgColor rgb="FFEAF3FA"/>
      </patternFill>
    </fill>
    <fill>
      <patternFill patternType="solid">
        <fgColor rgb="FFF4F8FC"/>
      </patternFill>
    </fill>
  </fills>
  <borders count="1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bottom style="medium">
        <color auto="1"/>
      </bottom>
      <diagonal/>
    </border>
    <border>
      <left/>
      <right style="thin">
        <color rgb="FFCCCCCC"/>
      </right>
      <top/>
      <bottom style="thin">
        <color rgb="FFCCCCCC"/>
      </bottom>
      <diagonal/>
    </border>
    <border>
      <left/>
      <right style="thin">
        <color rgb="FFCCCCCC"/>
      </right>
      <top style="thin">
        <color rgb="FFCCCCCC"/>
      </top>
      <bottom style="thin">
        <color rgb="FFCCCCCC"/>
      </bottom>
      <diagonal/>
    </border>
    <border>
      <left style="thin">
        <color rgb="FFCCCCCC"/>
      </left>
      <right/>
      <top style="thin">
        <color rgb="FFCCCCCC"/>
      </top>
      <bottom/>
      <diagonal/>
    </border>
    <border>
      <left/>
      <right/>
      <top style="thin">
        <color rgb="FFCCCCCC"/>
      </top>
      <bottom/>
      <diagonal/>
    </border>
    <border>
      <left/>
      <right/>
      <top/>
      <bottom style="thin">
        <color rgb="FFD9E1E8"/>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B7B7B7"/>
      </left>
      <right style="thin">
        <color rgb="FFB7B7B7"/>
      </right>
      <top style="thin">
        <color rgb="FFB7B7B7"/>
      </top>
      <bottom/>
      <diagonal/>
    </border>
    <border>
      <left/>
      <right/>
      <top/>
      <bottom style="thin">
        <color rgb="FFD9E0D4"/>
      </bottom>
      <diagonal/>
    </border>
    <border>
      <left style="thin">
        <color rgb="FF000000"/>
      </left>
      <right style="thin">
        <color rgb="FF000000"/>
      </right>
      <top style="thin">
        <color rgb="FF000000"/>
      </top>
      <bottom style="thin">
        <color rgb="FF000000"/>
      </bottom>
      <diagonal/>
    </border>
    <border>
      <left style="medium">
        <color auto="1"/>
      </left>
      <right/>
      <top/>
      <bottom/>
      <diagonal/>
    </border>
    <border>
      <left style="thin">
        <color rgb="FF000000"/>
      </left>
      <right style="thin">
        <color rgb="FF000000"/>
      </right>
      <top style="thin">
        <color rgb="FF000000"/>
      </top>
      <bottom/>
      <diagonal/>
    </border>
  </borders>
  <cellStyleXfs count="8">
    <xf numFmtId="0" fontId="0" fillId="0" borderId="0"/>
    <xf numFmtId="164" fontId="1" fillId="0" borderId="0"/>
    <xf numFmtId="165" fontId="1" fillId="0" borderId="0"/>
    <xf numFmtId="166" fontId="1" fillId="0" borderId="0"/>
    <xf numFmtId="167" fontId="1" fillId="0" borderId="0"/>
    <xf numFmtId="0" fontId="2" fillId="0" borderId="0"/>
    <xf numFmtId="9" fontId="1" fillId="0" borderId="0"/>
    <xf numFmtId="0" fontId="3" fillId="0" borderId="0"/>
  </cellStyleXfs>
  <cellXfs count="117">
    <xf numFmtId="0" fontId="0" fillId="0" borderId="0" xfId="0"/>
    <xf numFmtId="1" fontId="4" fillId="3" borderId="1" xfId="5" applyNumberFormat="1" applyFont="1" applyFill="1" applyBorder="1" applyAlignment="1">
      <alignment horizontal="center"/>
    </xf>
    <xf numFmtId="0" fontId="5" fillId="3" borderId="2" xfId="5" applyFont="1" applyFill="1" applyBorder="1" applyAlignment="1">
      <alignment horizontal="left"/>
    </xf>
    <xf numFmtId="0" fontId="6" fillId="3" borderId="2" xfId="5" applyFont="1" applyFill="1" applyBorder="1" applyAlignment="1">
      <alignment horizontal="center" vertical="center"/>
    </xf>
    <xf numFmtId="0" fontId="0" fillId="3" borderId="2" xfId="5" applyFont="1" applyFill="1" applyBorder="1"/>
    <xf numFmtId="0" fontId="4" fillId="3" borderId="3" xfId="5" applyFont="1" applyFill="1" applyBorder="1" applyAlignment="1">
      <alignment vertical="center"/>
    </xf>
    <xf numFmtId="1" fontId="4" fillId="4" borderId="1" xfId="5" applyNumberFormat="1" applyFont="1" applyFill="1" applyBorder="1" applyAlignment="1">
      <alignment horizontal="center"/>
    </xf>
    <xf numFmtId="0" fontId="5" fillId="4" borderId="2" xfId="5" applyFont="1" applyFill="1" applyBorder="1" applyAlignment="1">
      <alignment horizontal="left"/>
    </xf>
    <xf numFmtId="0" fontId="6" fillId="4" borderId="2" xfId="5" applyFont="1" applyFill="1" applyBorder="1" applyAlignment="1">
      <alignment horizontal="center" vertical="center"/>
    </xf>
    <xf numFmtId="0" fontId="0" fillId="4" borderId="2" xfId="5" applyFont="1" applyFill="1" applyBorder="1"/>
    <xf numFmtId="0" fontId="0" fillId="4" borderId="2" xfId="5" applyFont="1" applyFill="1" applyBorder="1" applyAlignment="1">
      <alignment horizontal="center" wrapText="1"/>
    </xf>
    <xf numFmtId="0" fontId="4" fillId="4" borderId="3" xfId="5" applyFont="1" applyFill="1" applyBorder="1" applyAlignment="1">
      <alignment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vertical="top" wrapText="1"/>
    </xf>
    <xf numFmtId="0" fontId="21" fillId="0" borderId="0" xfId="0" applyFont="1" applyAlignment="1">
      <alignment wrapText="1"/>
    </xf>
    <xf numFmtId="0" fontId="0" fillId="6" borderId="0" xfId="0" applyFill="1"/>
    <xf numFmtId="0" fontId="27" fillId="6" borderId="0" xfId="0" applyFont="1" applyFill="1"/>
    <xf numFmtId="0" fontId="13" fillId="6" borderId="0" xfId="0" applyFont="1" applyFill="1"/>
    <xf numFmtId="0" fontId="27" fillId="9" borderId="0" xfId="0" applyFont="1" applyFill="1"/>
    <xf numFmtId="0" fontId="12" fillId="0" borderId="4" xfId="0" applyFont="1" applyBorder="1" applyAlignment="1">
      <alignment horizontal="left" vertical="top" wrapText="1"/>
    </xf>
    <xf numFmtId="1" fontId="19" fillId="0" borderId="0" xfId="0" applyNumberFormat="1" applyFont="1" applyAlignment="1">
      <alignment horizontal="center" vertical="center"/>
    </xf>
    <xf numFmtId="1" fontId="22" fillId="0" borderId="0" xfId="0" applyNumberFormat="1" applyFont="1" applyAlignment="1">
      <alignment horizontal="center" vertical="center"/>
    </xf>
    <xf numFmtId="1" fontId="23" fillId="0" borderId="0" xfId="0" applyNumberFormat="1" applyFont="1" applyAlignment="1">
      <alignment horizontal="center" vertical="center"/>
    </xf>
    <xf numFmtId="1" fontId="20" fillId="0" borderId="0" xfId="0" applyNumberFormat="1" applyFont="1" applyAlignment="1">
      <alignment horizontal="center" vertical="center"/>
    </xf>
    <xf numFmtId="0" fontId="10" fillId="6" borderId="0" xfId="0" applyFont="1" applyFill="1" applyAlignment="1">
      <alignment wrapText="1"/>
    </xf>
    <xf numFmtId="0" fontId="9" fillId="16" borderId="8" xfId="5" applyFont="1" applyFill="1" applyBorder="1" applyAlignment="1">
      <alignment horizontal="left" vertical="center" wrapText="1"/>
    </xf>
    <xf numFmtId="0" fontId="9" fillId="17" borderId="8" xfId="5" applyFont="1" applyFill="1" applyBorder="1" applyAlignment="1">
      <alignment horizontal="left" vertical="center" wrapText="1"/>
    </xf>
    <xf numFmtId="0" fontId="29" fillId="15" borderId="8" xfId="0" applyFont="1" applyFill="1" applyBorder="1" applyAlignment="1">
      <alignment vertical="top" wrapText="1"/>
    </xf>
    <xf numFmtId="0" fontId="29" fillId="19" borderId="8" xfId="0" applyFont="1" applyFill="1" applyBorder="1" applyAlignment="1">
      <alignment vertical="top" wrapText="1"/>
    </xf>
    <xf numFmtId="0" fontId="29" fillId="19" borderId="8" xfId="5" applyFont="1" applyFill="1" applyBorder="1" applyAlignment="1">
      <alignment horizontal="left" vertical="center"/>
    </xf>
    <xf numFmtId="0" fontId="33" fillId="20" borderId="0" xfId="0" applyFont="1" applyFill="1" applyAlignment="1">
      <alignment horizontal="center" vertical="center" wrapText="1"/>
    </xf>
    <xf numFmtId="0" fontId="33" fillId="12" borderId="0" xfId="0" applyFont="1" applyFill="1" applyAlignment="1">
      <alignment horizontal="center" vertical="center" wrapText="1"/>
    </xf>
    <xf numFmtId="0" fontId="34" fillId="5" borderId="12" xfId="0" applyFont="1" applyFill="1" applyBorder="1" applyAlignment="1">
      <alignment horizontal="left" vertical="center" wrapText="1"/>
    </xf>
    <xf numFmtId="0" fontId="35" fillId="5" borderId="12" xfId="0" applyFont="1" applyFill="1" applyBorder="1" applyAlignment="1">
      <alignment horizontal="left" vertical="center" wrapText="1"/>
    </xf>
    <xf numFmtId="0" fontId="35" fillId="5" borderId="12" xfId="0" applyFont="1" applyFill="1" applyBorder="1" applyAlignment="1">
      <alignment horizontal="center" vertical="center" wrapText="1"/>
    </xf>
    <xf numFmtId="168" fontId="35" fillId="5" borderId="12" xfId="0" applyNumberFormat="1" applyFont="1" applyFill="1" applyBorder="1" applyAlignment="1">
      <alignment horizontal="center" vertical="center" wrapText="1"/>
    </xf>
    <xf numFmtId="0" fontId="34" fillId="21" borderId="0" xfId="0" applyFont="1" applyFill="1" applyAlignment="1">
      <alignment horizontal="left" vertical="center" wrapText="1"/>
    </xf>
    <xf numFmtId="0" fontId="34" fillId="21" borderId="0" xfId="0" applyFont="1" applyFill="1" applyAlignment="1">
      <alignment horizontal="center" vertical="center" wrapText="1"/>
    </xf>
    <xf numFmtId="168" fontId="34" fillId="21" borderId="0" xfId="0" applyNumberFormat="1" applyFont="1" applyFill="1" applyAlignment="1">
      <alignment horizontal="center" vertical="center" wrapText="1"/>
    </xf>
    <xf numFmtId="0" fontId="11" fillId="10" borderId="13" xfId="0" applyFont="1" applyFill="1" applyBorder="1" applyAlignment="1">
      <alignment horizontal="center" vertical="center"/>
    </xf>
    <xf numFmtId="0" fontId="36" fillId="6" borderId="0" xfId="0" applyFont="1" applyFill="1" applyAlignment="1">
      <alignment vertical="center"/>
    </xf>
    <xf numFmtId="0" fontId="39" fillId="22" borderId="14" xfId="0" applyFont="1" applyFill="1" applyBorder="1" applyAlignment="1">
      <alignment horizontal="center" vertical="center"/>
    </xf>
    <xf numFmtId="0" fontId="39" fillId="23" borderId="14" xfId="0" applyFont="1" applyFill="1" applyBorder="1" applyAlignment="1">
      <alignment horizontal="center" vertical="center"/>
    </xf>
    <xf numFmtId="0" fontId="42" fillId="25" borderId="14" xfId="0" applyFont="1" applyFill="1" applyBorder="1" applyAlignment="1">
      <alignment horizontal="center" vertical="center"/>
    </xf>
    <xf numFmtId="168" fontId="42" fillId="25" borderId="14" xfId="0" applyNumberFormat="1" applyFont="1" applyFill="1" applyBorder="1" applyAlignment="1">
      <alignment horizontal="center" vertical="center"/>
    </xf>
    <xf numFmtId="0" fontId="38" fillId="5" borderId="12" xfId="0" applyFont="1" applyFill="1" applyBorder="1" applyAlignment="1">
      <alignment horizontal="center" vertical="center" wrapText="1"/>
    </xf>
    <xf numFmtId="0" fontId="38" fillId="5" borderId="12" xfId="0" applyFont="1" applyFill="1" applyBorder="1" applyAlignment="1">
      <alignment horizontal="left" vertical="center" wrapText="1"/>
    </xf>
    <xf numFmtId="168" fontId="38" fillId="5" borderId="12" xfId="0" applyNumberFormat="1" applyFont="1" applyFill="1" applyBorder="1" applyAlignment="1">
      <alignment horizontal="center" vertical="center" wrapText="1"/>
    </xf>
    <xf numFmtId="0" fontId="4" fillId="3" borderId="0" xfId="5" applyFont="1" applyFill="1" applyAlignment="1">
      <alignment horizontal="center" vertical="center" wrapText="1"/>
    </xf>
    <xf numFmtId="0" fontId="8" fillId="0" borderId="15" xfId="0" applyFont="1" applyBorder="1" applyAlignment="1">
      <alignment horizontal="left" vertical="top" wrapText="1"/>
    </xf>
    <xf numFmtId="0" fontId="7" fillId="6" borderId="15" xfId="5" applyFont="1" applyFill="1" applyBorder="1" applyAlignment="1">
      <alignment horizontal="left" vertical="top" wrapText="1"/>
    </xf>
    <xf numFmtId="0" fontId="1" fillId="6" borderId="15" xfId="5" applyFont="1" applyFill="1" applyBorder="1" applyAlignment="1">
      <alignment horizontal="left" vertical="top" wrapText="1"/>
    </xf>
    <xf numFmtId="0" fontId="7" fillId="0" borderId="15" xfId="5" applyFont="1" applyBorder="1" applyAlignment="1">
      <alignment horizontal="left" vertical="top" wrapText="1"/>
    </xf>
    <xf numFmtId="0" fontId="7" fillId="0" borderId="15" xfId="5" applyFont="1" applyBorder="1" applyAlignment="1">
      <alignment horizontal="left" vertical="center" wrapText="1"/>
    </xf>
    <xf numFmtId="0" fontId="13" fillId="0" borderId="15" xfId="0" applyFont="1" applyBorder="1" applyAlignment="1">
      <alignment vertical="top" wrapText="1"/>
    </xf>
    <xf numFmtId="0" fontId="1" fillId="0" borderId="15" xfId="5" applyFont="1" applyBorder="1" applyAlignment="1">
      <alignment horizontal="left" vertical="top" wrapText="1"/>
    </xf>
    <xf numFmtId="0" fontId="8" fillId="0" borderId="15" xfId="5" applyFont="1" applyBorder="1" applyAlignment="1">
      <alignment horizontal="left" vertical="top" wrapText="1"/>
    </xf>
    <xf numFmtId="0" fontId="8" fillId="0" borderId="15" xfId="0" applyFont="1" applyBorder="1" applyAlignment="1">
      <alignment horizontal="left" vertical="center" wrapText="1"/>
    </xf>
    <xf numFmtId="0" fontId="18" fillId="0" borderId="15" xfId="0" applyFont="1" applyBorder="1" applyAlignment="1">
      <alignment horizontal="left" vertical="top"/>
    </xf>
    <xf numFmtId="0" fontId="12" fillId="0" borderId="5" xfId="5" applyFont="1" applyBorder="1" applyAlignment="1">
      <alignment horizontal="left" vertical="top" wrapText="1"/>
    </xf>
    <xf numFmtId="1" fontId="4" fillId="3" borderId="16" xfId="5" applyNumberFormat="1" applyFont="1" applyFill="1" applyBorder="1" applyAlignment="1">
      <alignment horizontal="center" vertical="center"/>
    </xf>
    <xf numFmtId="0" fontId="4" fillId="3" borderId="0" xfId="5" applyFont="1" applyFill="1" applyAlignment="1">
      <alignment horizontal="left" vertical="center"/>
    </xf>
    <xf numFmtId="0" fontId="4" fillId="3" borderId="0" xfId="5" applyFont="1" applyFill="1" applyAlignment="1">
      <alignment horizontal="left" vertical="center" wrapText="1"/>
    </xf>
    <xf numFmtId="0" fontId="7" fillId="2" borderId="15" xfId="5" applyFont="1" applyFill="1" applyBorder="1" applyAlignment="1">
      <alignment horizontal="left" vertical="top" wrapText="1"/>
    </xf>
    <xf numFmtId="0" fontId="7" fillId="0" borderId="15" xfId="5" applyFont="1" applyBorder="1" applyAlignment="1">
      <alignment vertical="top" wrapText="1"/>
    </xf>
    <xf numFmtId="0" fontId="13" fillId="0" borderId="15" xfId="5" applyFont="1" applyBorder="1" applyAlignment="1">
      <alignment horizontal="left" vertical="top" wrapText="1"/>
    </xf>
    <xf numFmtId="0" fontId="1" fillId="0" borderId="15" xfId="5" applyFont="1" applyBorder="1" applyAlignment="1">
      <alignment horizontal="left" vertical="center" wrapText="1"/>
    </xf>
    <xf numFmtId="0" fontId="7" fillId="8" borderId="15" xfId="5" applyFont="1" applyFill="1" applyBorder="1" applyAlignment="1">
      <alignment horizontal="left" vertical="top" wrapText="1"/>
    </xf>
    <xf numFmtId="0" fontId="7" fillId="7" borderId="15" xfId="5" applyFont="1" applyFill="1" applyBorder="1" applyAlignment="1">
      <alignment horizontal="left" vertical="top" wrapText="1"/>
    </xf>
    <xf numFmtId="0" fontId="8" fillId="8" borderId="15" xfId="5" applyFont="1" applyFill="1" applyBorder="1" applyAlignment="1">
      <alignment horizontal="left" vertical="top" wrapText="1"/>
    </xf>
    <xf numFmtId="0" fontId="8" fillId="7" borderId="15" xfId="5" applyFont="1" applyFill="1" applyBorder="1" applyAlignment="1">
      <alignment horizontal="left" vertical="top" wrapText="1"/>
    </xf>
    <xf numFmtId="0" fontId="24" fillId="7" borderId="15" xfId="5" applyFont="1" applyFill="1" applyBorder="1" applyAlignment="1">
      <alignment horizontal="left" vertical="top" wrapText="1"/>
    </xf>
    <xf numFmtId="1" fontId="4" fillId="4" borderId="16" xfId="5" applyNumberFormat="1" applyFont="1" applyFill="1" applyBorder="1" applyAlignment="1">
      <alignment horizontal="center" vertical="center"/>
    </xf>
    <xf numFmtId="0" fontId="4" fillId="4" borderId="0" xfId="5" applyFont="1" applyFill="1" applyAlignment="1">
      <alignment horizontal="left" vertical="center"/>
    </xf>
    <xf numFmtId="0" fontId="4" fillId="4" borderId="0" xfId="5" applyFont="1" applyFill="1" applyAlignment="1">
      <alignment horizontal="left" vertical="center" wrapText="1"/>
    </xf>
    <xf numFmtId="0" fontId="4" fillId="4" borderId="0" xfId="5" applyFont="1" applyFill="1" applyAlignment="1">
      <alignment vertical="center"/>
    </xf>
    <xf numFmtId="0" fontId="4" fillId="4" borderId="0" xfId="5" applyFont="1" applyFill="1" applyAlignment="1">
      <alignment horizontal="center" vertical="center" wrapText="1"/>
    </xf>
    <xf numFmtId="0" fontId="8" fillId="0" borderId="17" xfId="0" applyFont="1" applyBorder="1" applyAlignment="1">
      <alignment horizontal="left" vertical="top" wrapText="1"/>
    </xf>
    <xf numFmtId="0" fontId="8" fillId="0" borderId="15" xfId="5" applyFont="1" applyBorder="1" applyAlignment="1">
      <alignment horizontal="left" vertical="center" wrapText="1"/>
    </xf>
    <xf numFmtId="0" fontId="15" fillId="0" borderId="15" xfId="5" applyFont="1" applyBorder="1" applyAlignment="1">
      <alignment horizontal="left" vertical="top" wrapText="1"/>
    </xf>
    <xf numFmtId="0" fontId="15" fillId="0" borderId="15" xfId="5" applyFont="1" applyBorder="1" applyAlignment="1">
      <alignment horizontal="left" vertical="top"/>
    </xf>
    <xf numFmtId="0" fontId="15" fillId="0" borderId="15" xfId="0" applyFont="1" applyBorder="1"/>
    <xf numFmtId="0" fontId="38" fillId="25" borderId="14" xfId="0" applyFont="1" applyFill="1" applyBorder="1" applyAlignment="1">
      <alignment vertical="center" wrapText="1"/>
    </xf>
    <xf numFmtId="0" fontId="0" fillId="0" borderId="14" xfId="0" applyBorder="1"/>
    <xf numFmtId="0" fontId="43" fillId="26" borderId="0" xfId="0" applyFont="1" applyFill="1" applyAlignment="1">
      <alignment horizontal="left" vertical="center" wrapText="1"/>
    </xf>
    <xf numFmtId="0" fontId="0" fillId="0" borderId="0" xfId="0"/>
    <xf numFmtId="0" fontId="26" fillId="13" borderId="0" xfId="0" applyFont="1" applyFill="1" applyAlignment="1">
      <alignment horizontal="left" vertical="center" indent="1"/>
    </xf>
    <xf numFmtId="0" fontId="0" fillId="13" borderId="0" xfId="0" applyFill="1"/>
    <xf numFmtId="0" fontId="32" fillId="20" borderId="0" xfId="0" applyFont="1" applyFill="1" applyAlignment="1">
      <alignment horizontal="center" vertical="center"/>
    </xf>
    <xf numFmtId="0" fontId="0" fillId="6" borderId="0" xfId="0" applyFill="1"/>
    <xf numFmtId="0" fontId="32" fillId="12" borderId="0" xfId="0" applyFont="1" applyFill="1" applyAlignment="1">
      <alignment horizontal="center" vertical="center"/>
    </xf>
    <xf numFmtId="0" fontId="37" fillId="20" borderId="0" xfId="0" applyFont="1" applyFill="1" applyAlignment="1">
      <alignment horizontal="left" vertical="center"/>
    </xf>
    <xf numFmtId="0" fontId="38" fillId="22" borderId="14" xfId="0" applyFont="1" applyFill="1" applyBorder="1" applyAlignment="1">
      <alignment vertical="center" wrapText="1"/>
    </xf>
    <xf numFmtId="0" fontId="40" fillId="23" borderId="14" xfId="0" applyFont="1" applyFill="1" applyBorder="1" applyAlignment="1">
      <alignment vertical="center" wrapText="1"/>
    </xf>
    <xf numFmtId="0" fontId="41" fillId="24" borderId="0" xfId="0" applyFont="1" applyFill="1" applyAlignment="1">
      <alignment horizontal="left" vertical="center" wrapText="1"/>
    </xf>
    <xf numFmtId="0" fontId="37" fillId="12" borderId="0" xfId="0" applyFont="1" applyFill="1" applyAlignment="1">
      <alignment horizontal="left" vertical="center"/>
    </xf>
    <xf numFmtId="0" fontId="30" fillId="15" borderId="10" xfId="0" applyFont="1" applyFill="1" applyBorder="1" applyAlignment="1">
      <alignment horizontal="left" vertical="center" wrapText="1"/>
    </xf>
    <xf numFmtId="0" fontId="0" fillId="0" borderId="10" xfId="0" applyBorder="1"/>
    <xf numFmtId="0" fontId="30" fillId="5" borderId="10" xfId="0" applyFont="1" applyFill="1" applyBorder="1" applyAlignment="1">
      <alignment vertical="top" wrapText="1"/>
    </xf>
    <xf numFmtId="0" fontId="27" fillId="10" borderId="0" xfId="0" applyFont="1" applyFill="1" applyAlignment="1">
      <alignment horizontal="left" vertical="center"/>
    </xf>
    <xf numFmtId="0" fontId="31" fillId="10" borderId="0" xfId="0" applyFont="1" applyFill="1"/>
    <xf numFmtId="0" fontId="30" fillId="15" borderId="9" xfId="0" applyFont="1" applyFill="1" applyBorder="1" applyAlignment="1">
      <alignment horizontal="left" vertical="center" wrapText="1"/>
    </xf>
    <xf numFmtId="0" fontId="0" fillId="0" borderId="9" xfId="0" applyBorder="1"/>
    <xf numFmtId="0" fontId="30" fillId="5" borderId="10" xfId="0" applyFont="1" applyFill="1" applyBorder="1" applyAlignment="1">
      <alignment horizontal="left" vertical="center" wrapText="1"/>
    </xf>
    <xf numFmtId="0" fontId="11" fillId="18" borderId="0" xfId="0" applyFont="1" applyFill="1" applyAlignment="1">
      <alignment horizontal="left" vertical="center"/>
    </xf>
    <xf numFmtId="0" fontId="30" fillId="5" borderId="9" xfId="0" applyFont="1" applyFill="1" applyBorder="1" applyAlignment="1">
      <alignment vertical="top" wrapText="1"/>
    </xf>
    <xf numFmtId="0" fontId="30" fillId="15" borderId="0" xfId="0" applyFont="1" applyFill="1" applyAlignment="1">
      <alignment horizontal="left" vertical="center" wrapText="1"/>
    </xf>
    <xf numFmtId="0" fontId="30" fillId="5" borderId="11" xfId="0" applyFont="1" applyFill="1" applyBorder="1" applyAlignment="1">
      <alignment horizontal="left" vertical="center" wrapText="1"/>
    </xf>
    <xf numFmtId="0" fontId="0" fillId="0" borderId="11" xfId="0" applyBorder="1"/>
    <xf numFmtId="0" fontId="30" fillId="6" borderId="10" xfId="0" applyFont="1" applyFill="1" applyBorder="1" applyAlignment="1">
      <alignment vertical="top" wrapText="1"/>
    </xf>
    <xf numFmtId="0" fontId="0" fillId="6" borderId="10" xfId="0" applyFill="1" applyBorder="1"/>
    <xf numFmtId="0" fontId="30" fillId="6" borderId="10" xfId="0" applyFont="1" applyFill="1" applyBorder="1" applyAlignment="1">
      <alignment horizontal="left" vertical="center" wrapText="1"/>
    </xf>
    <xf numFmtId="0" fontId="26" fillId="14" borderId="6" xfId="5" applyFont="1" applyFill="1" applyBorder="1" applyAlignment="1">
      <alignment horizontal="left" vertical="center"/>
    </xf>
    <xf numFmtId="0" fontId="26" fillId="14" borderId="7" xfId="5" applyFont="1" applyFill="1" applyBorder="1" applyAlignment="1">
      <alignment horizontal="left" vertical="center"/>
    </xf>
    <xf numFmtId="0" fontId="28" fillId="11" borderId="0" xfId="0" applyFont="1" applyFill="1" applyAlignment="1">
      <alignment horizontal="left" vertical="center" wrapText="1"/>
    </xf>
    <xf numFmtId="0" fontId="30" fillId="6" borderId="0" xfId="0" applyFont="1" applyFill="1" applyAlignment="1">
      <alignment vertical="top" wrapText="1"/>
    </xf>
  </cellXfs>
  <cellStyles count="8">
    <cellStyle name="Comma" xfId="1" xr:uid="{00000000-0005-0000-0000-000001000000}"/>
    <cellStyle name="Comma [0]" xfId="2" xr:uid="{00000000-0005-0000-0000-000002000000}"/>
    <cellStyle name="Currency" xfId="3" xr:uid="{00000000-0005-0000-0000-000003000000}"/>
    <cellStyle name="Currency [0]" xfId="4" xr:uid="{00000000-0005-0000-0000-000004000000}"/>
    <cellStyle name="Normal" xfId="5" xr:uid="{00000000-0005-0000-0000-000005000000}"/>
    <cellStyle name="Percent" xfId="6" xr:uid="{00000000-0005-0000-0000-000006000000}"/>
    <cellStyle name="Standaard" xfId="0" builtinId="0"/>
    <cellStyle name="Standaard 2" xfId="7" xr:uid="{00000000-0005-0000-0000-000007000000}"/>
  </cellStyles>
  <dxfs count="14">
    <dxf>
      <font>
        <b/>
        <color rgb="FF9C6500"/>
      </font>
      <fill>
        <patternFill patternType="solid">
          <fgColor rgb="FFFCE4D6"/>
        </patternFill>
      </fill>
    </dxf>
    <dxf>
      <font>
        <b/>
        <color rgb="FF9C0006"/>
      </font>
      <fill>
        <patternFill patternType="solid">
          <fgColor rgb="FFF4CCCC"/>
        </patternFill>
      </fill>
    </dxf>
    <dxf>
      <font>
        <b/>
        <color rgb="FF006100"/>
      </font>
      <fill>
        <patternFill patternType="solid">
          <fgColor rgb="FFE2F0D9"/>
        </patternFill>
      </fill>
    </dxf>
    <dxf>
      <font>
        <b/>
        <color rgb="FF9C6500"/>
      </font>
      <fill>
        <patternFill patternType="solid">
          <fgColor rgb="FFFFF2CC"/>
        </patternFill>
      </fill>
    </dxf>
    <dxf>
      <font>
        <b/>
        <color rgb="FFC00000"/>
      </font>
      <fill>
        <patternFill patternType="solid">
          <fgColor rgb="FFF4CCCC"/>
        </patternFill>
      </fill>
    </dxf>
    <dxf>
      <font>
        <b/>
        <color rgb="FF17611E"/>
      </font>
      <fill>
        <patternFill patternType="solid">
          <fgColor rgb="FFEAF4E4"/>
        </patternFill>
      </fill>
    </dxf>
    <dxf>
      <font>
        <b/>
        <color rgb="FF9C6500"/>
      </font>
      <fill>
        <patternFill patternType="solid">
          <fgColor rgb="FFFFF2CC"/>
        </patternFill>
      </fill>
    </dxf>
    <dxf>
      <font>
        <b/>
        <color rgb="FFC00000"/>
      </font>
      <fill>
        <patternFill patternType="solid">
          <fgColor rgb="FFF4CCCC"/>
        </patternFill>
      </fill>
    </dxf>
    <dxf>
      <font>
        <b/>
        <color rgb="FF17611E"/>
      </font>
      <fill>
        <patternFill patternType="solid">
          <fgColor rgb="FFEAF4E4"/>
        </patternFill>
      </fill>
    </dxf>
    <dxf>
      <font>
        <b/>
        <color rgb="FF9C6500"/>
      </font>
      <fill>
        <patternFill patternType="solid">
          <fgColor rgb="FFFFF2CC"/>
        </patternFill>
      </fill>
    </dxf>
    <dxf>
      <font>
        <b/>
        <color rgb="FFC00000"/>
      </font>
      <fill>
        <patternFill patternType="solid">
          <fgColor rgb="FFF4CCCC"/>
        </patternFill>
      </fill>
    </dxf>
    <dxf>
      <font>
        <b/>
        <color rgb="FF9C6500"/>
      </font>
      <fill>
        <patternFill patternType="solid">
          <fgColor rgb="FFFFF2CC"/>
        </patternFill>
      </fill>
    </dxf>
    <dxf>
      <font>
        <b/>
        <color rgb="FFC00000"/>
      </font>
      <fill>
        <patternFill patternType="solid">
          <fgColor rgb="FFF4CCCC"/>
        </patternFill>
      </fill>
    </dxf>
    <dxf>
      <font>
        <b/>
        <color rgb="FF17611E"/>
      </font>
      <fill>
        <patternFill patternType="solid">
          <fgColor rgb="FFEAF4E4"/>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1B5E3B"/>
      <rgbColor rgb="FF000080"/>
      <rgbColor rgb="FF548235"/>
      <rgbColor rgb="FF800080"/>
      <rgbColor rgb="FF1E7145"/>
      <rgbColor rgb="FFCCCCCC"/>
      <rgbColor rgb="FF888888"/>
      <rgbColor rgb="FF9999FF"/>
      <rgbColor rgb="FF7030A0"/>
      <rgbColor rgb="FFFFF2CC"/>
      <rgbColor rgb="FFDAE3F3"/>
      <rgbColor rgb="FF660066"/>
      <rgbColor rgb="FFFF8080"/>
      <rgbColor rgb="FF1F6FAB"/>
      <rgbColor rgb="FFDDDDDD"/>
      <rgbColor rgb="FF000080"/>
      <rgbColor rgb="FFFF00FF"/>
      <rgbColor rgb="FFFFFF00"/>
      <rgbColor rgb="FF00FFFF"/>
      <rgbColor rgb="FF800080"/>
      <rgbColor rgb="FF800000"/>
      <rgbColor rgb="FF008080"/>
      <rgbColor rgb="FF0000FF"/>
      <rgbColor rgb="FF00CCFF"/>
      <rgbColor rgb="FFF2F2F2"/>
      <rgbColor rgb="FFE2EFDA"/>
      <rgbColor rgb="FFF5F5F5"/>
      <rgbColor rgb="FF9CC3E6"/>
      <rgbColor rgb="FFFF99CC"/>
      <rgbColor rgb="FFCC99FF"/>
      <rgbColor rgb="FFFCE4D6"/>
      <rgbColor rgb="FF3366FF"/>
      <rgbColor rgb="FF33CCCC"/>
      <rgbColor rgb="FF99CC00"/>
      <rgbColor rgb="FFFFCC00"/>
      <rgbColor rgb="FFFF9900"/>
      <rgbColor rgb="FFC55A11"/>
      <rgbColor rgb="FF666666"/>
      <rgbColor rgb="FFA9D08E"/>
      <rgbColor rgb="FF003366"/>
      <rgbColor rgb="FF339966"/>
      <rgbColor rgb="FF003300"/>
      <rgbColor rgb="FF444444"/>
      <rgbColor rgb="FF993300"/>
      <rgbColor rgb="FF993366"/>
      <rgbColor rgb="FF5A3E8C"/>
      <rgbColor rgb="FF333333"/>
      <rgbColor rgb="00003366"/>
      <rgbColor rgb="00339966"/>
      <rgbColor rgb="00003300"/>
      <rgbColor rgb="00333300"/>
      <rgbColor rgb="00993300"/>
      <rgbColor rgb="00993366"/>
      <rgbColor rgb="00333399"/>
      <rgbColor rgb="00333333"/>
    </indexedColors>
    <mruColors>
      <color rgb="FFDDEBF7"/>
      <color rgb="FF8FC4F3"/>
      <color rgb="FFC00000"/>
      <color rgb="FFFFC7CE"/>
      <color rgb="FF68C535"/>
      <color rgb="FF181F25"/>
      <color rgb="FF2431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1427248</xdr:colOff>
      <xdr:row>1</xdr:row>
      <xdr:rowOff>38100</xdr:rowOff>
    </xdr:from>
    <xdr:to>
      <xdr:col>11</xdr:col>
      <xdr:colOff>193674</xdr:colOff>
      <xdr:row>9</xdr:row>
      <xdr:rowOff>38100</xdr:rowOff>
    </xdr:to>
    <xdr:pic>
      <xdr:nvPicPr>
        <xdr:cNvPr id="3" name="Afbeelding 2" descr="logo-gemeente-westland - Woonwijzerwinkel">
          <a:extLst>
            <a:ext uri="{FF2B5EF4-FFF2-40B4-BE49-F238E27FC236}">
              <a16:creationId xmlns:a16="http://schemas.microsoft.com/office/drawing/2014/main" id="{BBD27D1B-B7DB-5126-3E52-BCBBE5163B4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246" b="5797"/>
        <a:stretch>
          <a:fillRect/>
        </a:stretch>
      </xdr:blipFill>
      <xdr:spPr bwMode="auto">
        <a:xfrm>
          <a:off x="9212348" y="266700"/>
          <a:ext cx="3757526"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a:fillStyleLst>
        <a:solidFill>
          <a:schemeClr val="phClr"/>
        </a:solidFill>
        <a:solidFill>
          <a:schemeClr val="dk1"/>
        </a:solidFill>
        <a:solidFill>
          <a:schemeClr val="accent1"/>
        </a:solidFill>
      </a:fillStyleLst>
      <a:lnStyleLst>
        <a:ln w="6350">
          <a:prstDash val="solid"/>
        </a:ln>
        <a:ln w="12700">
          <a:prstDash val="solid"/>
        </a:ln>
        <a:ln w="1905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35AF9-F91F-4E4E-905C-3A8F68095C17}">
  <dimension ref="A1:K53"/>
  <sheetViews>
    <sheetView tabSelected="1" topLeftCell="A8" workbookViewId="0">
      <selection activeCell="J34" sqref="J34"/>
    </sheetView>
  </sheetViews>
  <sheetFormatPr defaultColWidth="8.85546875" defaultRowHeight="15" x14ac:dyDescent="0.25"/>
  <cols>
    <col min="1" max="1" width="26" style="16" customWidth="1"/>
    <col min="2" max="2" width="15" style="16" customWidth="1"/>
    <col min="3" max="3" width="13.42578125" style="16" bestFit="1" customWidth="1"/>
    <col min="4" max="4" width="14.42578125" style="16" customWidth="1"/>
    <col min="5" max="5" width="7" style="16" bestFit="1" customWidth="1"/>
    <col min="6" max="6" width="16" style="16" customWidth="1"/>
    <col min="7" max="7" width="14.140625" style="16" bestFit="1" customWidth="1"/>
    <col min="8" max="8" width="19.85546875" style="16" customWidth="1"/>
    <col min="9" max="9" width="20.140625" style="16" bestFit="1" customWidth="1"/>
    <col min="10" max="10" width="16.42578125" style="16" bestFit="1" customWidth="1"/>
    <col min="11" max="11" width="9.140625" style="16" bestFit="1" customWidth="1"/>
    <col min="12" max="16384" width="8.85546875" style="16"/>
  </cols>
  <sheetData>
    <row r="1" spans="1:11" ht="18" x14ac:dyDescent="0.25">
      <c r="A1" s="87" t="s">
        <v>0</v>
      </c>
      <c r="B1" s="88"/>
      <c r="C1" s="88"/>
      <c r="D1" s="88"/>
      <c r="E1" s="88"/>
      <c r="F1" s="88"/>
      <c r="G1" s="88"/>
      <c r="H1" s="88"/>
      <c r="I1" s="88"/>
      <c r="J1" s="88"/>
      <c r="K1" s="88"/>
    </row>
    <row r="11" spans="1:11" x14ac:dyDescent="0.25">
      <c r="A11" s="92" t="s">
        <v>1</v>
      </c>
      <c r="B11" s="90"/>
      <c r="C11" s="90"/>
      <c r="D11" s="90"/>
      <c r="G11" s="96" t="s">
        <v>2</v>
      </c>
      <c r="H11" s="86"/>
      <c r="I11" s="86"/>
      <c r="J11" s="86"/>
    </row>
    <row r="12" spans="1:11" x14ac:dyDescent="0.25">
      <c r="A12" s="93" t="s">
        <v>3</v>
      </c>
      <c r="B12" s="84"/>
      <c r="C12" s="84"/>
      <c r="D12" s="42">
        <f>COUNTA('Programma van Eisen'!$A$3:$A$192)</f>
        <v>189</v>
      </c>
      <c r="G12" s="83" t="s">
        <v>4</v>
      </c>
      <c r="H12" s="84"/>
      <c r="I12" s="84"/>
      <c r="J12" s="44">
        <f>COUNTA('Programma van Wensen'!$D$3:$D$463)</f>
        <v>460</v>
      </c>
    </row>
    <row r="13" spans="1:11" x14ac:dyDescent="0.25">
      <c r="A13" s="93" t="s">
        <v>5</v>
      </c>
      <c r="B13" s="84"/>
      <c r="C13" s="84"/>
      <c r="D13" s="42">
        <f>COUNTIF('Programma van Eisen'!$E$3:$E$192,"Ja")</f>
        <v>0</v>
      </c>
      <c r="G13" s="83" t="s">
        <v>6</v>
      </c>
      <c r="H13" s="84"/>
      <c r="I13" s="84"/>
      <c r="J13" s="44">
        <f>SUM('Programma van Wensen'!$F$3:$F$463)</f>
        <v>705</v>
      </c>
    </row>
    <row r="14" spans="1:11" x14ac:dyDescent="0.25">
      <c r="A14" s="93" t="s">
        <v>7</v>
      </c>
      <c r="B14" s="84"/>
      <c r="C14" s="84"/>
      <c r="D14" s="42">
        <f>COUNTIF('Programma van Eisen'!$E$3:$E$192,"Nee")</f>
        <v>0</v>
      </c>
      <c r="G14" s="83" t="s">
        <v>8</v>
      </c>
      <c r="H14" s="84"/>
      <c r="I14" s="84"/>
      <c r="J14" s="44">
        <f>SUM('Programma van Wensen'!$G$3:$G$463)</f>
        <v>0</v>
      </c>
    </row>
    <row r="15" spans="1:11" x14ac:dyDescent="0.25">
      <c r="A15" s="93" t="s">
        <v>9</v>
      </c>
      <c r="B15" s="84"/>
      <c r="C15" s="84"/>
      <c r="D15" s="42">
        <f>D12-D13-D14</f>
        <v>189</v>
      </c>
      <c r="G15" s="83" t="s">
        <v>10</v>
      </c>
      <c r="H15" s="84"/>
      <c r="I15" s="84"/>
      <c r="J15" s="45">
        <f>IFERROR(J14/J13,0)</f>
        <v>0</v>
      </c>
    </row>
    <row r="16" spans="1:11" x14ac:dyDescent="0.25">
      <c r="A16" s="94" t="s">
        <v>11</v>
      </c>
      <c r="B16" s="84"/>
      <c r="C16" s="84"/>
      <c r="D16" s="43" t="str">
        <f>IF(D14&gt;0,"NIET VOLDAAN",IF(D15&gt;0,"ONVOLLEDIG","VOLDAAN"))</f>
        <v>ONVOLLEDIG</v>
      </c>
      <c r="G16" s="85" t="s">
        <v>12</v>
      </c>
      <c r="H16" s="86"/>
      <c r="I16" s="86"/>
      <c r="J16" s="86"/>
    </row>
    <row r="17" spans="1:11" ht="24" customHeight="1" x14ac:dyDescent="0.25">
      <c r="A17" s="95" t="s">
        <v>13</v>
      </c>
      <c r="B17" s="90"/>
      <c r="C17" s="90"/>
      <c r="D17" s="90"/>
      <c r="G17" s="86"/>
      <c r="H17" s="86"/>
      <c r="I17" s="86"/>
      <c r="J17" s="86"/>
    </row>
    <row r="18" spans="1:11" x14ac:dyDescent="0.25">
      <c r="A18" s="18"/>
      <c r="B18" s="17"/>
    </row>
    <row r="20" spans="1:11" x14ac:dyDescent="0.25">
      <c r="A20" s="17" t="s">
        <v>14</v>
      </c>
      <c r="B20" s="17"/>
      <c r="C20" s="17"/>
      <c r="D20" s="17"/>
      <c r="E20" s="17"/>
      <c r="F20" s="17"/>
      <c r="G20" s="17"/>
      <c r="H20" s="17"/>
      <c r="I20" s="17"/>
      <c r="J20" s="17"/>
      <c r="K20" s="17"/>
    </row>
    <row r="21" spans="1:11" x14ac:dyDescent="0.25">
      <c r="A21" s="89" t="s">
        <v>15</v>
      </c>
      <c r="B21" s="90"/>
      <c r="C21" s="90"/>
      <c r="D21" s="90"/>
      <c r="E21" s="86"/>
      <c r="F21" s="86"/>
      <c r="G21" s="86"/>
      <c r="H21" s="91" t="s">
        <v>16</v>
      </c>
      <c r="I21" s="86"/>
      <c r="J21" s="86"/>
      <c r="K21" s="86"/>
    </row>
    <row r="22" spans="1:11" ht="27" x14ac:dyDescent="0.25">
      <c r="A22" s="31" t="s">
        <v>17</v>
      </c>
      <c r="B22" s="31" t="s">
        <v>18</v>
      </c>
      <c r="C22" s="31" t="s">
        <v>19</v>
      </c>
      <c r="D22" s="31" t="s">
        <v>20</v>
      </c>
      <c r="E22" s="31" t="s">
        <v>21</v>
      </c>
      <c r="F22" s="31" t="s">
        <v>22</v>
      </c>
      <c r="G22" s="31" t="s">
        <v>23</v>
      </c>
      <c r="H22" s="32" t="s">
        <v>24</v>
      </c>
      <c r="I22" s="32" t="s">
        <v>25</v>
      </c>
      <c r="J22" s="32" t="s">
        <v>26</v>
      </c>
      <c r="K22" s="32" t="s">
        <v>27</v>
      </c>
    </row>
    <row r="23" spans="1:11" x14ac:dyDescent="0.25">
      <c r="A23" s="33" t="s">
        <v>28</v>
      </c>
      <c r="B23" s="34" t="s">
        <v>29</v>
      </c>
      <c r="C23" s="35">
        <f>COUNTIF('Programma van Eisen'!$B$3:$B$192,A23)</f>
        <v>7</v>
      </c>
      <c r="D23" s="35">
        <f>COUNTIFS('Programma van Eisen'!$B$3:$B$192,A23,'Programma van Eisen'!$E$3:$E$192,"Ja")</f>
        <v>0</v>
      </c>
      <c r="E23" s="35">
        <f>COUNTIFS('Programma van Eisen'!$B$3:$B$192,A23,'Programma van Eisen'!$E$3:$E$192,"Nee")</f>
        <v>0</v>
      </c>
      <c r="F23" s="35">
        <f t="shared" ref="F23" si="0">C23-D23-E23</f>
        <v>7</v>
      </c>
      <c r="G23" s="34" t="str">
        <f t="shared" ref="G23" si="1">IF(C23=0,"—",IF(E23&gt;0,"NIET VOLDAAN",IF(F23&gt;0,"ONVOLLEDIG","VOLDAAN")))</f>
        <v>ONVOLLEDIG</v>
      </c>
      <c r="H23" s="35">
        <f>COUNTIF('Programma van Wensen'!$B$3:$B$463,A23)</f>
        <v>27</v>
      </c>
      <c r="I23" s="35">
        <f>SUMIF('Programma van Wensen'!$B$3:$B$463,A23,'Programma van Wensen'!$G$3:$G$463)</f>
        <v>0</v>
      </c>
      <c r="J23" s="35">
        <f>SUMIF('Programma van Wensen'!$B$3:$B$463,A23,'Programma van Wensen'!$F$3:$F$463)</f>
        <v>54</v>
      </c>
      <c r="K23" s="36">
        <f t="shared" ref="K23:K47" si="2">IFERROR(I23/J23,0)</f>
        <v>0</v>
      </c>
    </row>
    <row r="24" spans="1:11" x14ac:dyDescent="0.25">
      <c r="A24" s="33" t="s">
        <v>30</v>
      </c>
      <c r="B24" s="34" t="s">
        <v>29</v>
      </c>
      <c r="C24" s="35">
        <f>COUNTIF('Programma van Eisen'!$B$3:$B$192,A24)</f>
        <v>4</v>
      </c>
      <c r="D24" s="35">
        <f>COUNTIFS('Programma van Eisen'!$B$3:$B$192,A24,'Programma van Eisen'!$E$3:$E$192,"Ja")</f>
        <v>0</v>
      </c>
      <c r="E24" s="35">
        <f>COUNTIFS('Programma van Eisen'!$B$3:$B$192,A24,'Programma van Eisen'!$E$3:$E$192,"Nee")</f>
        <v>0</v>
      </c>
      <c r="F24" s="35">
        <f t="shared" ref="F24:F46" si="3">C24-D24-E24</f>
        <v>4</v>
      </c>
      <c r="G24" s="34" t="str">
        <f t="shared" ref="G24:G46" si="4">IF(C24=0,"—",IF(E24&gt;0,"NIET VOLDAAN",IF(F24&gt;0,"ONVOLLEDIG","VOLDAAN")))</f>
        <v>ONVOLLEDIG</v>
      </c>
      <c r="H24" s="35">
        <f>COUNTIF('Programma van Wensen'!$B$3:$B$463,A24)</f>
        <v>1</v>
      </c>
      <c r="I24" s="35">
        <f>SUMIF('Programma van Wensen'!$B$3:$B$463,A24,'Programma van Wensen'!$G$3:$G$463)</f>
        <v>0</v>
      </c>
      <c r="J24" s="35">
        <f>SUMIF('Programma van Wensen'!$B$3:$B$463,A24,'Programma van Wensen'!$F$3:$F$463)</f>
        <v>3</v>
      </c>
      <c r="K24" s="36">
        <f t="shared" si="2"/>
        <v>0</v>
      </c>
    </row>
    <row r="25" spans="1:11" x14ac:dyDescent="0.25">
      <c r="A25" s="33" t="s">
        <v>31</v>
      </c>
      <c r="B25" s="34" t="s">
        <v>29</v>
      </c>
      <c r="C25" s="35">
        <f>COUNTIF('Programma van Eisen'!$B$3:$B$192,A25)</f>
        <v>0</v>
      </c>
      <c r="D25" s="35">
        <f>COUNTIFS('Programma van Eisen'!$B$3:$B$192,A25,'Programma van Eisen'!$E$3:$E$192,"Ja")</f>
        <v>0</v>
      </c>
      <c r="E25" s="35">
        <f>COUNTIFS('Programma van Eisen'!$B$3:$B$192,A25,'Programma van Eisen'!$E$3:$E$192,"Nee")</f>
        <v>0</v>
      </c>
      <c r="F25" s="35">
        <f t="shared" si="3"/>
        <v>0</v>
      </c>
      <c r="G25" s="34" t="str">
        <f t="shared" si="4"/>
        <v>—</v>
      </c>
      <c r="H25" s="35">
        <f>COUNTIF('Programma van Wensen'!$B$3:$B$463,A25)</f>
        <v>11</v>
      </c>
      <c r="I25" s="35">
        <f>SUMIF('Programma van Wensen'!$B$3:$B$463,A25,'Programma van Wensen'!$G$3:$G$463)</f>
        <v>0</v>
      </c>
      <c r="J25" s="35">
        <f>SUMIF('Programma van Wensen'!$B$3:$B$463,A25,'Programma van Wensen'!$F$3:$F$463)</f>
        <v>22</v>
      </c>
      <c r="K25" s="36">
        <f t="shared" si="2"/>
        <v>0</v>
      </c>
    </row>
    <row r="26" spans="1:11" x14ac:dyDescent="0.25">
      <c r="A26" s="33" t="s">
        <v>32</v>
      </c>
      <c r="B26" s="34" t="s">
        <v>29</v>
      </c>
      <c r="C26" s="35">
        <f>COUNTIF('Programma van Eisen'!$B$3:$B$192,A26)</f>
        <v>3</v>
      </c>
      <c r="D26" s="35">
        <f>COUNTIFS('Programma van Eisen'!$B$3:$B$192,A26,'Programma van Eisen'!$E$3:$E$192,"Ja")</f>
        <v>0</v>
      </c>
      <c r="E26" s="35">
        <f>COUNTIFS('Programma van Eisen'!$B$3:$B$192,A26,'Programma van Eisen'!$E$3:$E$192,"Nee")</f>
        <v>0</v>
      </c>
      <c r="F26" s="35">
        <f t="shared" si="3"/>
        <v>3</v>
      </c>
      <c r="G26" s="34" t="str">
        <f t="shared" si="4"/>
        <v>ONVOLLEDIG</v>
      </c>
      <c r="H26" s="35">
        <f>COUNTIF('Programma van Wensen'!$B$3:$B$463,A26)</f>
        <v>4</v>
      </c>
      <c r="I26" s="35">
        <f>SUMIF('Programma van Wensen'!$B$3:$B$463,A26,'Programma van Wensen'!$G$3:$G$463)</f>
        <v>0</v>
      </c>
      <c r="J26" s="35">
        <f>SUMIF('Programma van Wensen'!$B$3:$B$463,A26,'Programma van Wensen'!$F$3:$F$463)</f>
        <v>8</v>
      </c>
      <c r="K26" s="36">
        <f t="shared" si="2"/>
        <v>0</v>
      </c>
    </row>
    <row r="27" spans="1:11" x14ac:dyDescent="0.25">
      <c r="A27" s="33" t="s">
        <v>33</v>
      </c>
      <c r="B27" s="34" t="s">
        <v>29</v>
      </c>
      <c r="C27" s="35">
        <f>COUNTIF('Programma van Eisen'!$B$3:$B$192,A27)</f>
        <v>0</v>
      </c>
      <c r="D27" s="35">
        <f>COUNTIFS('Programma van Eisen'!$B$3:$B$192,A27,'Programma van Eisen'!$E$3:$E$192,"Ja")</f>
        <v>0</v>
      </c>
      <c r="E27" s="35">
        <f>COUNTIFS('Programma van Eisen'!$B$3:$B$192,A27,'Programma van Eisen'!$E$3:$E$192,"Nee")</f>
        <v>0</v>
      </c>
      <c r="F27" s="35">
        <f t="shared" si="3"/>
        <v>0</v>
      </c>
      <c r="G27" s="34" t="str">
        <f t="shared" si="4"/>
        <v>—</v>
      </c>
      <c r="H27" s="35">
        <f>COUNTIF('Programma van Wensen'!$B$3:$B$463,A27)</f>
        <v>9</v>
      </c>
      <c r="I27" s="35">
        <f>SUMIF('Programma van Wensen'!$B$3:$B$463,A27,'Programma van Wensen'!$G$3:$G$463)</f>
        <v>0</v>
      </c>
      <c r="J27" s="35">
        <f>SUMIF('Programma van Wensen'!$B$3:$B$463,A27,'Programma van Wensen'!$F$3:$F$463)</f>
        <v>9</v>
      </c>
      <c r="K27" s="36">
        <f t="shared" si="2"/>
        <v>0</v>
      </c>
    </row>
    <row r="28" spans="1:11" x14ac:dyDescent="0.25">
      <c r="A28" s="33" t="s">
        <v>34</v>
      </c>
      <c r="B28" s="34" t="s">
        <v>29</v>
      </c>
      <c r="C28" s="35">
        <f>COUNTIF('Programma van Eisen'!$B$3:$B$192,A28)</f>
        <v>7</v>
      </c>
      <c r="D28" s="35">
        <f>COUNTIFS('Programma van Eisen'!$B$3:$B$192,A28,'Programma van Eisen'!$E$3:$E$192,"Ja")</f>
        <v>0</v>
      </c>
      <c r="E28" s="35">
        <f>COUNTIFS('Programma van Eisen'!$B$3:$B$192,A28,'Programma van Eisen'!$E$3:$E$192,"Nee")</f>
        <v>0</v>
      </c>
      <c r="F28" s="35">
        <f t="shared" si="3"/>
        <v>7</v>
      </c>
      <c r="G28" s="34" t="str">
        <f t="shared" si="4"/>
        <v>ONVOLLEDIG</v>
      </c>
      <c r="H28" s="35">
        <f>COUNTIF('Programma van Wensen'!$B$3:$B$463,A28)</f>
        <v>21</v>
      </c>
      <c r="I28" s="35">
        <f>SUMIF('Programma van Wensen'!$B$3:$B$463,A28,'Programma van Wensen'!$G$3:$G$463)</f>
        <v>0</v>
      </c>
      <c r="J28" s="35">
        <f>SUMIF('Programma van Wensen'!$B$3:$B$463,A28,'Programma van Wensen'!$F$3:$F$463)</f>
        <v>21</v>
      </c>
      <c r="K28" s="36">
        <f t="shared" si="2"/>
        <v>0</v>
      </c>
    </row>
    <row r="29" spans="1:11" x14ac:dyDescent="0.25">
      <c r="A29" s="33" t="s">
        <v>35</v>
      </c>
      <c r="B29" s="34" t="s">
        <v>29</v>
      </c>
      <c r="C29" s="35">
        <f>COUNTIF('Programma van Eisen'!$B$3:$B$192,A29)</f>
        <v>7</v>
      </c>
      <c r="D29" s="35">
        <f>COUNTIFS('Programma van Eisen'!$B$3:$B$192,A29,'Programma van Eisen'!$E$3:$E$192,"Ja")</f>
        <v>0</v>
      </c>
      <c r="E29" s="35">
        <f>COUNTIFS('Programma van Eisen'!$B$3:$B$192,A29,'Programma van Eisen'!$E$3:$E$192,"Nee")</f>
        <v>0</v>
      </c>
      <c r="F29" s="35">
        <f t="shared" ref="F29" si="5">C29-D29-E29</f>
        <v>7</v>
      </c>
      <c r="G29" s="34" t="str">
        <f t="shared" si="4"/>
        <v>ONVOLLEDIG</v>
      </c>
      <c r="H29" s="35">
        <f>COUNTIF('Programma van Wensen'!$B$3:$B$463,A29)</f>
        <v>11</v>
      </c>
      <c r="I29" s="35">
        <f>SUMIF('Programma van Wensen'!$B$3:$B$463,A29,'Programma van Wensen'!$G$3:$G$463)</f>
        <v>0</v>
      </c>
      <c r="J29" s="35">
        <f>SUMIF('Programma van Wensen'!$B$3:$B$463,A29,'Programma van Wensen'!$F$3:$F$463)</f>
        <v>33</v>
      </c>
      <c r="K29" s="36">
        <f t="shared" ref="K29" si="6">IFERROR(I29/J29,0)</f>
        <v>0</v>
      </c>
    </row>
    <row r="30" spans="1:11" x14ac:dyDescent="0.25">
      <c r="A30" s="33" t="s">
        <v>36</v>
      </c>
      <c r="B30" s="34" t="s">
        <v>29</v>
      </c>
      <c r="C30" s="35">
        <f>COUNTIF('Programma van Eisen'!$B$3:$B$192,A30)</f>
        <v>0</v>
      </c>
      <c r="D30" s="35">
        <f>COUNTIFS('Programma van Eisen'!$B$3:$B$192,A30,'Programma van Eisen'!$E$3:$E$192,"Ja")</f>
        <v>0</v>
      </c>
      <c r="E30" s="35">
        <f>COUNTIFS('Programma van Eisen'!$B$3:$B$192,A30,'Programma van Eisen'!$E$3:$E$192,"Nee")</f>
        <v>0</v>
      </c>
      <c r="F30" s="35">
        <f t="shared" si="3"/>
        <v>0</v>
      </c>
      <c r="G30" s="34" t="str">
        <f t="shared" si="4"/>
        <v>—</v>
      </c>
      <c r="H30" s="35">
        <f>COUNTIF('Programma van Wensen'!$B$3:$B$463,A30)</f>
        <v>13</v>
      </c>
      <c r="I30" s="35">
        <f>SUMIF('Programma van Wensen'!$B$3:$B$463,A30,'Programma van Wensen'!$G$3:$G$463)</f>
        <v>0</v>
      </c>
      <c r="J30" s="35">
        <f>SUMIF('Programma van Wensen'!$B$3:$B$463,A30,'Programma van Wensen'!$F$3:$F$463)</f>
        <v>39</v>
      </c>
      <c r="K30" s="36">
        <f t="shared" si="2"/>
        <v>0</v>
      </c>
    </row>
    <row r="31" spans="1:11" x14ac:dyDescent="0.25">
      <c r="A31" s="33" t="s">
        <v>37</v>
      </c>
      <c r="B31" s="34" t="s">
        <v>29</v>
      </c>
      <c r="C31" s="35">
        <f>COUNTIF('Programma van Eisen'!$B$3:$B$192,A31)</f>
        <v>8</v>
      </c>
      <c r="D31" s="35">
        <f>COUNTIFS('Programma van Eisen'!$B$3:$B$192,A31,'Programma van Eisen'!$E$3:$E$192,"Ja")</f>
        <v>0</v>
      </c>
      <c r="E31" s="35">
        <f>COUNTIFS('Programma van Eisen'!$B$3:$B$192,A31,'Programma van Eisen'!$E$3:$E$192,"Nee")</f>
        <v>0</v>
      </c>
      <c r="F31" s="35">
        <f t="shared" si="3"/>
        <v>8</v>
      </c>
      <c r="G31" s="34" t="str">
        <f t="shared" si="4"/>
        <v>ONVOLLEDIG</v>
      </c>
      <c r="H31" s="35">
        <f>COUNTIF('Programma van Wensen'!$B$3:$B$463,A31)</f>
        <v>82</v>
      </c>
      <c r="I31" s="35">
        <f>SUMIF('Programma van Wensen'!$B$3:$B$463,A31,'Programma van Wensen'!$G$3:$G$463)</f>
        <v>0</v>
      </c>
      <c r="J31" s="35">
        <f>SUMIF('Programma van Wensen'!$B$3:$B$463,A31,'Programma van Wensen'!$F$3:$F$463)</f>
        <v>82</v>
      </c>
      <c r="K31" s="36">
        <f t="shared" si="2"/>
        <v>0</v>
      </c>
    </row>
    <row r="32" spans="1:11" x14ac:dyDescent="0.25">
      <c r="A32" s="33" t="s">
        <v>38</v>
      </c>
      <c r="B32" s="34" t="s">
        <v>29</v>
      </c>
      <c r="C32" s="35">
        <f>COUNTIF('Programma van Eisen'!$B$3:$B$192,A32)</f>
        <v>32</v>
      </c>
      <c r="D32" s="35">
        <f>COUNTIFS('Programma van Eisen'!$B$3:$B$192,A32,'Programma van Eisen'!$E$3:$E$192,"Ja")</f>
        <v>0</v>
      </c>
      <c r="E32" s="35">
        <f>COUNTIFS('Programma van Eisen'!$B$3:$B$192,A32,'Programma van Eisen'!$E$3:$E$192,"Nee")</f>
        <v>0</v>
      </c>
      <c r="F32" s="35">
        <f t="shared" si="3"/>
        <v>32</v>
      </c>
      <c r="G32" s="34" t="str">
        <f t="shared" si="4"/>
        <v>ONVOLLEDIG</v>
      </c>
      <c r="H32" s="35">
        <f>COUNTIF('Programma van Wensen'!$B$3:$B$463,A32)</f>
        <v>56</v>
      </c>
      <c r="I32" s="35">
        <f>SUMIF('Programma van Wensen'!$B$3:$B$463,A32,'Programma van Wensen'!$G$3:$G$463)</f>
        <v>0</v>
      </c>
      <c r="J32" s="35">
        <f>SUMIF('Programma van Wensen'!$B$3:$B$463,A32,'Programma van Wensen'!$F$3:$F$463)</f>
        <v>56</v>
      </c>
      <c r="K32" s="36">
        <f t="shared" si="2"/>
        <v>0</v>
      </c>
    </row>
    <row r="33" spans="1:11" x14ac:dyDescent="0.25">
      <c r="A33" s="33" t="s">
        <v>39</v>
      </c>
      <c r="B33" s="34" t="s">
        <v>29</v>
      </c>
      <c r="C33" s="35">
        <f>COUNTIF('Programma van Eisen'!$B$3:$B$192,A33)</f>
        <v>18</v>
      </c>
      <c r="D33" s="35">
        <f>COUNTIFS('Programma van Eisen'!$B$3:$B$192,A33,'Programma van Eisen'!$E$3:$E$192,"Ja")</f>
        <v>0</v>
      </c>
      <c r="E33" s="35">
        <f>COUNTIFS('Programma van Eisen'!$B$3:$B$192,A33,'Programma van Eisen'!$E$3:$E$192,"Nee")</f>
        <v>0</v>
      </c>
      <c r="F33" s="35">
        <f t="shared" si="3"/>
        <v>18</v>
      </c>
      <c r="G33" s="34" t="str">
        <f t="shared" si="4"/>
        <v>ONVOLLEDIG</v>
      </c>
      <c r="H33" s="35">
        <f>COUNTIF('Programma van Wensen'!$B$3:$B$463,A33)</f>
        <v>31</v>
      </c>
      <c r="I33" s="35">
        <f>SUMIF('Programma van Wensen'!$B$3:$B$463,A33,'Programma van Wensen'!$G$3:$G$463)</f>
        <v>0</v>
      </c>
      <c r="J33" s="35">
        <f>SUMIF('Programma van Wensen'!$B$3:$B$463,A33,'Programma van Wensen'!$F$3:$F$463)</f>
        <v>31</v>
      </c>
      <c r="K33" s="36">
        <f t="shared" si="2"/>
        <v>0</v>
      </c>
    </row>
    <row r="34" spans="1:11" x14ac:dyDescent="0.25">
      <c r="A34" s="33" t="s">
        <v>40</v>
      </c>
      <c r="B34" s="34" t="s">
        <v>29</v>
      </c>
      <c r="C34" s="35">
        <f>COUNTIF('Programma van Eisen'!$B$3:$B$192,A34)</f>
        <v>0</v>
      </c>
      <c r="D34" s="35">
        <f>COUNTIFS('Programma van Eisen'!$B$3:$B$192,A34,'Programma van Eisen'!$E$3:$E$192,"Ja")</f>
        <v>0</v>
      </c>
      <c r="E34" s="35">
        <f>COUNTIFS('Programma van Eisen'!$B$3:$B$192,A34,'Programma van Eisen'!$E$3:$E$192,"Nee")</f>
        <v>0</v>
      </c>
      <c r="F34" s="35">
        <f t="shared" si="3"/>
        <v>0</v>
      </c>
      <c r="G34" s="34" t="str">
        <f t="shared" si="4"/>
        <v>—</v>
      </c>
      <c r="H34" s="35">
        <f>COUNTIF('Programma van Wensen'!$B$3:$B$463,A34)</f>
        <v>34</v>
      </c>
      <c r="I34" s="35">
        <f>SUMIF('Programma van Wensen'!$B$3:$B$463,A34,'Programma van Wensen'!$G$3:$G$463)</f>
        <v>0</v>
      </c>
      <c r="J34" s="35">
        <f>SUMIF('Programma van Wensen'!$B$3:$B$463,A34,'Programma van Wensen'!$F$3:$F$463)</f>
        <v>102</v>
      </c>
      <c r="K34" s="36">
        <f t="shared" si="2"/>
        <v>0</v>
      </c>
    </row>
    <row r="35" spans="1:11" x14ac:dyDescent="0.25">
      <c r="A35" s="33" t="s">
        <v>41</v>
      </c>
      <c r="B35" s="34" t="s">
        <v>29</v>
      </c>
      <c r="C35" s="35">
        <f>COUNTIF('Programma van Eisen'!$B$3:$B$192,A35)</f>
        <v>4</v>
      </c>
      <c r="D35" s="35">
        <f>COUNTIFS('Programma van Eisen'!$B$3:$B$192,A35,'Programma van Eisen'!$E$3:$E$192,"Ja")</f>
        <v>0</v>
      </c>
      <c r="E35" s="35">
        <f>COUNTIFS('Programma van Eisen'!$B$3:$B$192,A35,'Programma van Eisen'!$E$3:$E$192,"Nee")</f>
        <v>0</v>
      </c>
      <c r="F35" s="35">
        <f t="shared" si="3"/>
        <v>4</v>
      </c>
      <c r="G35" s="34" t="str">
        <f t="shared" si="4"/>
        <v>ONVOLLEDIG</v>
      </c>
      <c r="H35" s="35">
        <f>COUNTIF('Programma van Wensen'!$B$3:$B$463,A35)</f>
        <v>26</v>
      </c>
      <c r="I35" s="35">
        <f>SUMIF('Programma van Wensen'!$B$3:$B$463,A35,'Programma van Wensen'!$G$3:$G$463)</f>
        <v>0</v>
      </c>
      <c r="J35" s="35">
        <f>SUMIF('Programma van Wensen'!$B$3:$B$463,A35,'Programma van Wensen'!$F$3:$F$463)</f>
        <v>52</v>
      </c>
      <c r="K35" s="36">
        <f t="shared" si="2"/>
        <v>0</v>
      </c>
    </row>
    <row r="36" spans="1:11" x14ac:dyDescent="0.25">
      <c r="A36" s="33" t="s">
        <v>42</v>
      </c>
      <c r="B36" s="34" t="s">
        <v>29</v>
      </c>
      <c r="C36" s="35">
        <f>COUNTIF('Programma van Eisen'!$B$3:$B$192,A36)</f>
        <v>0</v>
      </c>
      <c r="D36" s="35">
        <f>COUNTIFS('Programma van Eisen'!$B$3:$B$192,A36,'Programma van Eisen'!$E$3:$E$192,"Ja")</f>
        <v>0</v>
      </c>
      <c r="E36" s="35">
        <f>COUNTIFS('Programma van Eisen'!$B$3:$B$192,A36,'Programma van Eisen'!$E$3:$E$192,"Nee")</f>
        <v>0</v>
      </c>
      <c r="F36" s="35">
        <f t="shared" si="3"/>
        <v>0</v>
      </c>
      <c r="G36" s="34" t="str">
        <f t="shared" si="4"/>
        <v>—</v>
      </c>
      <c r="H36" s="35">
        <f>COUNTIF('Programma van Wensen'!$B$3:$B$463,A36)</f>
        <v>77</v>
      </c>
      <c r="I36" s="35">
        <f>SUMIF('Programma van Wensen'!$B$3:$B$463,A36,'Programma van Wensen'!$G$3:$G$463)</f>
        <v>0</v>
      </c>
      <c r="J36" s="35">
        <f>SUMIF('Programma van Wensen'!$B$3:$B$463,A36,'Programma van Wensen'!$F$3:$F$463)</f>
        <v>77</v>
      </c>
      <c r="K36" s="36">
        <f t="shared" si="2"/>
        <v>0</v>
      </c>
    </row>
    <row r="37" spans="1:11" x14ac:dyDescent="0.25">
      <c r="A37" s="33" t="s">
        <v>43</v>
      </c>
      <c r="B37" s="34" t="s">
        <v>29</v>
      </c>
      <c r="C37" s="35">
        <f>COUNTIF('Programma van Eisen'!$B$3:$B$192,A37)</f>
        <v>5</v>
      </c>
      <c r="D37" s="35">
        <f>COUNTIFS('Programma van Eisen'!$B$3:$B$192,A37,'Programma van Eisen'!$E$3:$E$192,"Ja")</f>
        <v>0</v>
      </c>
      <c r="E37" s="35">
        <f>COUNTIFS('Programma van Eisen'!$B$3:$B$192,A37,'Programma van Eisen'!$E$3:$E$192,"Nee")</f>
        <v>0</v>
      </c>
      <c r="F37" s="35">
        <f t="shared" si="3"/>
        <v>5</v>
      </c>
      <c r="G37" s="34" t="str">
        <f t="shared" si="4"/>
        <v>ONVOLLEDIG</v>
      </c>
      <c r="H37" s="35">
        <f>COUNTIF('Programma van Wensen'!$B$3:$B$463,A37)</f>
        <v>7</v>
      </c>
      <c r="I37" s="35">
        <f>SUMIF('Programma van Wensen'!$B$3:$B$463,A37,'Programma van Wensen'!$G$3:$G$463)</f>
        <v>0</v>
      </c>
      <c r="J37" s="35">
        <f>SUMIF('Programma van Wensen'!$B$3:$B$463,A37,'Programma van Wensen'!$F$3:$F$463)</f>
        <v>7</v>
      </c>
      <c r="K37" s="36">
        <f t="shared" si="2"/>
        <v>0</v>
      </c>
    </row>
    <row r="38" spans="1:11" x14ac:dyDescent="0.25">
      <c r="A38" s="33" t="s">
        <v>44</v>
      </c>
      <c r="B38" s="34" t="s">
        <v>45</v>
      </c>
      <c r="C38" s="35">
        <f>COUNTIF('Programma van Eisen'!$B$3:$B$192,A38)</f>
        <v>2</v>
      </c>
      <c r="D38" s="35">
        <f>COUNTIFS('Programma van Eisen'!$B$3:$B$192,A38,'Programma van Eisen'!$E$3:$E$192,"Ja")</f>
        <v>0</v>
      </c>
      <c r="E38" s="35">
        <f>COUNTIFS('Programma van Eisen'!$B$3:$B$192,A38,'Programma van Eisen'!$E$3:$E$192,"Nee")</f>
        <v>0</v>
      </c>
      <c r="F38" s="35">
        <f t="shared" si="3"/>
        <v>2</v>
      </c>
      <c r="G38" s="34" t="str">
        <f t="shared" si="4"/>
        <v>ONVOLLEDIG</v>
      </c>
      <c r="H38" s="35">
        <f>COUNTIF('Programma van Wensen'!$B$3:$B$463,A38)</f>
        <v>9</v>
      </c>
      <c r="I38" s="35">
        <f>SUMIF('Programma van Wensen'!$B$3:$B$463,A38,'Programma van Wensen'!$G$3:$G$463)</f>
        <v>0</v>
      </c>
      <c r="J38" s="35">
        <f>SUMIF('Programma van Wensen'!$B$3:$B$463,A38,'Programma van Wensen'!$F$3:$F$463)</f>
        <v>18</v>
      </c>
      <c r="K38" s="36">
        <f t="shared" si="2"/>
        <v>0</v>
      </c>
    </row>
    <row r="39" spans="1:11" x14ac:dyDescent="0.25">
      <c r="A39" s="33" t="s">
        <v>46</v>
      </c>
      <c r="B39" s="34" t="s">
        <v>45</v>
      </c>
      <c r="C39" s="35">
        <f>COUNTIF('Programma van Eisen'!$B$3:$B$192,A39)</f>
        <v>3</v>
      </c>
      <c r="D39" s="35">
        <f>COUNTIFS('Programma van Eisen'!$B$3:$B$192,A39,'Programma van Eisen'!$E$3:$E$192,"Ja")</f>
        <v>0</v>
      </c>
      <c r="E39" s="35">
        <f>COUNTIFS('Programma van Eisen'!$B$3:$B$192,A39,'Programma van Eisen'!$E$3:$E$192,"Nee")</f>
        <v>0</v>
      </c>
      <c r="F39" s="35">
        <f t="shared" si="3"/>
        <v>3</v>
      </c>
      <c r="G39" s="34" t="str">
        <f t="shared" si="4"/>
        <v>ONVOLLEDIG</v>
      </c>
      <c r="H39" s="35">
        <f>COUNTIF('Programma van Wensen'!$B$3:$B$463,A39)</f>
        <v>10</v>
      </c>
      <c r="I39" s="35">
        <f>SUMIF('Programma van Wensen'!$B$3:$B$463,A39,'Programma van Wensen'!$G$3:$G$463)</f>
        <v>0</v>
      </c>
      <c r="J39" s="35">
        <f>SUMIF('Programma van Wensen'!$B$3:$B$463,A39,'Programma van Wensen'!$F$3:$F$463)</f>
        <v>20</v>
      </c>
      <c r="K39" s="36">
        <f t="shared" si="2"/>
        <v>0</v>
      </c>
    </row>
    <row r="40" spans="1:11" x14ac:dyDescent="0.25">
      <c r="A40" s="33" t="s">
        <v>47</v>
      </c>
      <c r="B40" s="34" t="s">
        <v>45</v>
      </c>
      <c r="C40" s="35">
        <f>COUNTIF('Programma van Eisen'!$B$3:$B$192,A40)</f>
        <v>0</v>
      </c>
      <c r="D40" s="35">
        <f>COUNTIFS('Programma van Eisen'!$B$3:$B$192,A40,'Programma van Eisen'!$E$3:$E$192,"Ja")</f>
        <v>0</v>
      </c>
      <c r="E40" s="35">
        <f>COUNTIFS('Programma van Eisen'!$B$3:$B$192,A40,'Programma van Eisen'!$E$3:$E$192,"Nee")</f>
        <v>0</v>
      </c>
      <c r="F40" s="35">
        <f t="shared" si="3"/>
        <v>0</v>
      </c>
      <c r="G40" s="34" t="str">
        <f t="shared" si="4"/>
        <v>—</v>
      </c>
      <c r="H40" s="35">
        <f>COUNTIF('Programma van Wensen'!$B$3:$B$463,A40)</f>
        <v>1</v>
      </c>
      <c r="I40" s="35">
        <f>SUMIF('Programma van Wensen'!$B$3:$B$463,A40,'Programma van Wensen'!$G$3:$G$463)</f>
        <v>0</v>
      </c>
      <c r="J40" s="35">
        <f>SUMIF('Programma van Wensen'!$B$3:$B$463,A40,'Programma van Wensen'!$F$3:$F$463)</f>
        <v>1</v>
      </c>
      <c r="K40" s="36">
        <f t="shared" si="2"/>
        <v>0</v>
      </c>
    </row>
    <row r="41" spans="1:11" x14ac:dyDescent="0.25">
      <c r="A41" s="33" t="s">
        <v>48</v>
      </c>
      <c r="B41" s="34" t="s">
        <v>45</v>
      </c>
      <c r="C41" s="35">
        <f>COUNTIF('Programma van Eisen'!$B$3:$B$192,A41)</f>
        <v>18</v>
      </c>
      <c r="D41" s="35">
        <f>COUNTIFS('Programma van Eisen'!$B$3:$B$192,A41,'Programma van Eisen'!$E$3:$E$192,"Ja")</f>
        <v>0</v>
      </c>
      <c r="E41" s="35">
        <f>COUNTIFS('Programma van Eisen'!$B$3:$B$192,A41,'Programma van Eisen'!$E$3:$E$192,"Nee")</f>
        <v>0</v>
      </c>
      <c r="F41" s="35">
        <f t="shared" si="3"/>
        <v>18</v>
      </c>
      <c r="G41" s="34" t="str">
        <f t="shared" si="4"/>
        <v>ONVOLLEDIG</v>
      </c>
      <c r="H41" s="35">
        <f>COUNTIF('Programma van Wensen'!$B$3:$B$463,A41)</f>
        <v>6</v>
      </c>
      <c r="I41" s="35">
        <f>SUMIF('Programma van Wensen'!$B$3:$B$463,A41,'Programma van Wensen'!$G$3:$G$463)</f>
        <v>0</v>
      </c>
      <c r="J41" s="35">
        <f>SUMIF('Programma van Wensen'!$B$3:$B$463,A41,'Programma van Wensen'!$F$3:$F$463)</f>
        <v>6</v>
      </c>
      <c r="K41" s="36">
        <f t="shared" si="2"/>
        <v>0</v>
      </c>
    </row>
    <row r="42" spans="1:11" x14ac:dyDescent="0.25">
      <c r="A42" s="33" t="s">
        <v>49</v>
      </c>
      <c r="B42" s="34" t="s">
        <v>45</v>
      </c>
      <c r="C42" s="35">
        <f>COUNTIF('Programma van Eisen'!$B$3:$B$192,A42)</f>
        <v>16</v>
      </c>
      <c r="D42" s="35">
        <f>COUNTIFS('Programma van Eisen'!$B$3:$B$192,A42,'Programma van Eisen'!$E$3:$E$192,"Ja")</f>
        <v>0</v>
      </c>
      <c r="E42" s="35">
        <f>COUNTIFS('Programma van Eisen'!$B$3:$B$192,A42,'Programma van Eisen'!$E$3:$E$192,"Nee")</f>
        <v>0</v>
      </c>
      <c r="F42" s="35">
        <f t="shared" si="3"/>
        <v>16</v>
      </c>
      <c r="G42" s="34" t="str">
        <f t="shared" si="4"/>
        <v>ONVOLLEDIG</v>
      </c>
      <c r="H42" s="35">
        <f>COUNTIF('Programma van Wensen'!$B$3:$B$463,A42)</f>
        <v>6</v>
      </c>
      <c r="I42" s="35">
        <f>SUMIF('Programma van Wensen'!$B$3:$B$463,A42,'Programma van Wensen'!$G$3:$G$463)</f>
        <v>0</v>
      </c>
      <c r="J42" s="35">
        <f>SUMIF('Programma van Wensen'!$B$3:$B$463,A42,'Programma van Wensen'!$F$3:$F$463)</f>
        <v>18</v>
      </c>
      <c r="K42" s="36">
        <f t="shared" si="2"/>
        <v>0</v>
      </c>
    </row>
    <row r="43" spans="1:11" x14ac:dyDescent="0.25">
      <c r="A43" s="33" t="s">
        <v>50</v>
      </c>
      <c r="B43" s="34" t="s">
        <v>45</v>
      </c>
      <c r="C43" s="35">
        <f>COUNTIF('Programma van Eisen'!$B$3:$B$192,A43)</f>
        <v>7</v>
      </c>
      <c r="D43" s="35">
        <f>COUNTIFS('Programma van Eisen'!$B$3:$B$192,A43,'Programma van Eisen'!$E$3:$E$192,"Ja")</f>
        <v>0</v>
      </c>
      <c r="E43" s="35">
        <f>COUNTIFS('Programma van Eisen'!$B$3:$B$192,A43,'Programma van Eisen'!$E$3:$E$192,"Nee")</f>
        <v>0</v>
      </c>
      <c r="F43" s="35">
        <f t="shared" si="3"/>
        <v>7</v>
      </c>
      <c r="G43" s="34" t="str">
        <f t="shared" si="4"/>
        <v>ONVOLLEDIG</v>
      </c>
      <c r="H43" s="35">
        <f>COUNTIF('Programma van Wensen'!$B$3:$B$463,A43)</f>
        <v>2</v>
      </c>
      <c r="I43" s="35">
        <f>SUMIF('Programma van Wensen'!$B$3:$B$463,A43,'Programma van Wensen'!$G$3:$G$463)</f>
        <v>0</v>
      </c>
      <c r="J43" s="35">
        <f>SUMIF('Programma van Wensen'!$B$3:$B$463,A43,'Programma van Wensen'!$F$3:$F$463)</f>
        <v>4</v>
      </c>
      <c r="K43" s="36">
        <f t="shared" si="2"/>
        <v>0</v>
      </c>
    </row>
    <row r="44" spans="1:11" x14ac:dyDescent="0.25">
      <c r="A44" s="33" t="s">
        <v>51</v>
      </c>
      <c r="B44" s="34" t="s">
        <v>45</v>
      </c>
      <c r="C44" s="35">
        <f>COUNTIF('Programma van Eisen'!$B$3:$B$192,A44)</f>
        <v>26</v>
      </c>
      <c r="D44" s="35">
        <f>COUNTIFS('Programma van Eisen'!$B$3:$B$192,A44,'Programma van Eisen'!$E$3:$E$192,"Ja")</f>
        <v>0</v>
      </c>
      <c r="E44" s="35">
        <f>COUNTIFS('Programma van Eisen'!$B$3:$B$192,A44,'Programma van Eisen'!$E$3:$E$192,"Nee")</f>
        <v>0</v>
      </c>
      <c r="F44" s="35">
        <f t="shared" si="3"/>
        <v>26</v>
      </c>
      <c r="G44" s="34" t="str">
        <f t="shared" si="4"/>
        <v>ONVOLLEDIG</v>
      </c>
      <c r="H44" s="35">
        <f>COUNTIF('Programma van Wensen'!$B$3:$B$463,A44)</f>
        <v>0</v>
      </c>
      <c r="I44" s="35">
        <f>SUMIF('Programma van Wensen'!$B$3:$B$463,A44,'Programma van Wensen'!$G$3:$G$463)</f>
        <v>0</v>
      </c>
      <c r="J44" s="35">
        <f>SUMIF('Programma van Wensen'!$B$3:$B$463,A44,'Programma van Wensen'!$F$3:$F$463)</f>
        <v>0</v>
      </c>
      <c r="K44" s="36">
        <f t="shared" si="2"/>
        <v>0</v>
      </c>
    </row>
    <row r="45" spans="1:11" x14ac:dyDescent="0.25">
      <c r="A45" s="33" t="s">
        <v>52</v>
      </c>
      <c r="B45" s="34" t="s">
        <v>45</v>
      </c>
      <c r="C45" s="35">
        <f>COUNTIF('Programma van Eisen'!$B$3:$B$192,A45)</f>
        <v>13</v>
      </c>
      <c r="D45" s="35">
        <f>COUNTIFS('Programma van Eisen'!$B$3:$B$192,A45,'Programma van Eisen'!$E$3:$E$192,"Ja")</f>
        <v>0</v>
      </c>
      <c r="E45" s="35">
        <f>COUNTIFS('Programma van Eisen'!$B$3:$B$192,A45,'Programma van Eisen'!$E$3:$E$192,"Nee")</f>
        <v>0</v>
      </c>
      <c r="F45" s="35">
        <f t="shared" si="3"/>
        <v>13</v>
      </c>
      <c r="G45" s="34" t="str">
        <f t="shared" si="4"/>
        <v>ONVOLLEDIG</v>
      </c>
      <c r="H45" s="35">
        <f>COUNTIF('Programma van Wensen'!$B$3:$B$463,A45)</f>
        <v>6</v>
      </c>
      <c r="I45" s="35">
        <f>SUMIF('Programma van Wensen'!$B$3:$B$463,A45,'Programma van Wensen'!$G$3:$G$463)</f>
        <v>0</v>
      </c>
      <c r="J45" s="35">
        <f>SUMIF('Programma van Wensen'!$B$3:$B$463,A45,'Programma van Wensen'!$F$3:$F$463)</f>
        <v>12</v>
      </c>
      <c r="K45" s="36">
        <f t="shared" si="2"/>
        <v>0</v>
      </c>
    </row>
    <row r="46" spans="1:11" x14ac:dyDescent="0.25">
      <c r="A46" s="33" t="s">
        <v>53</v>
      </c>
      <c r="B46" s="34" t="s">
        <v>45</v>
      </c>
      <c r="C46" s="35">
        <f>COUNTIF('Programma van Eisen'!$B$3:$B$192,A46)</f>
        <v>9</v>
      </c>
      <c r="D46" s="35">
        <f>COUNTIFS('Programma van Eisen'!$B$3:$B$192,A46,'Programma van Eisen'!$E$3:$E$192,"Ja")</f>
        <v>0</v>
      </c>
      <c r="E46" s="35">
        <f>COUNTIFS('Programma van Eisen'!$B$3:$B$192,A46,'Programma van Eisen'!$E$3:$E$192,"Nee")</f>
        <v>0</v>
      </c>
      <c r="F46" s="35">
        <f t="shared" si="3"/>
        <v>9</v>
      </c>
      <c r="G46" s="34" t="str">
        <f t="shared" si="4"/>
        <v>ONVOLLEDIG</v>
      </c>
      <c r="H46" s="35">
        <f>COUNTIF('Programma van Wensen'!$B$3:$B$463,A46)</f>
        <v>10</v>
      </c>
      <c r="I46" s="35">
        <f>SUMIF('Programma van Wensen'!$B$3:$B$463,A46,'Programma van Wensen'!$G$3:$G$463)</f>
        <v>0</v>
      </c>
      <c r="J46" s="35">
        <f>SUMIF('Programma van Wensen'!$B$3:$B$463,A46,'Programma van Wensen'!$F$3:$F$463)</f>
        <v>30</v>
      </c>
      <c r="K46" s="36">
        <f t="shared" si="2"/>
        <v>0</v>
      </c>
    </row>
    <row r="47" spans="1:11" x14ac:dyDescent="0.25">
      <c r="A47" s="19" t="s">
        <v>54</v>
      </c>
      <c r="B47" s="37"/>
      <c r="C47" s="38">
        <f>SUM(C23:C46)</f>
        <v>189</v>
      </c>
      <c r="D47" s="38">
        <f>SUM(D23:D46)</f>
        <v>0</v>
      </c>
      <c r="E47" s="38">
        <f>SUM(E23:E46)</f>
        <v>0</v>
      </c>
      <c r="F47" s="38">
        <f>SUM(F23:F46)</f>
        <v>189</v>
      </c>
      <c r="G47" s="38" t="str">
        <f>IF(E47&gt;0,"NIET VOLDAAN",IF(F47&gt;0,"ONVOLLEDIG","VOLDAAN"))</f>
        <v>ONVOLLEDIG</v>
      </c>
      <c r="H47" s="38">
        <f>SUM(H23:H46)</f>
        <v>460</v>
      </c>
      <c r="I47" s="38">
        <f>SUM(I23:I46)</f>
        <v>0</v>
      </c>
      <c r="J47" s="38">
        <f>SUM(J23:J46)</f>
        <v>705</v>
      </c>
      <c r="K47" s="39">
        <f t="shared" si="2"/>
        <v>0</v>
      </c>
    </row>
    <row r="50" spans="1:11" x14ac:dyDescent="0.25">
      <c r="A50" s="17" t="s">
        <v>55</v>
      </c>
      <c r="B50" s="17"/>
      <c r="C50" s="17"/>
      <c r="D50" s="17"/>
      <c r="E50" s="17"/>
      <c r="F50" s="17"/>
      <c r="G50" s="17"/>
      <c r="H50" s="17"/>
      <c r="I50" s="17"/>
      <c r="J50" s="17"/>
      <c r="K50" s="17"/>
    </row>
    <row r="51" spans="1:11" x14ac:dyDescent="0.25">
      <c r="A51" s="40" t="s">
        <v>18</v>
      </c>
      <c r="B51" s="40" t="s">
        <v>56</v>
      </c>
      <c r="C51" s="40" t="s">
        <v>20</v>
      </c>
      <c r="D51" s="40" t="s">
        <v>21</v>
      </c>
      <c r="E51" s="40" t="s">
        <v>22</v>
      </c>
      <c r="F51" s="40" t="s">
        <v>57</v>
      </c>
      <c r="G51" s="40" t="s">
        <v>58</v>
      </c>
      <c r="H51" s="40" t="s">
        <v>25</v>
      </c>
      <c r="I51" s="40" t="s">
        <v>26</v>
      </c>
      <c r="J51" s="40" t="s">
        <v>27</v>
      </c>
      <c r="K51" s="41"/>
    </row>
    <row r="52" spans="1:11" x14ac:dyDescent="0.25">
      <c r="A52" s="33" t="s">
        <v>29</v>
      </c>
      <c r="B52" s="46">
        <f>SUMIF($B$23:$B$46,A52,$C$23:$C$46)</f>
        <v>95</v>
      </c>
      <c r="C52" s="46">
        <f>SUMIF($B$19:$B$41,A52,$D$19:$D$41)</f>
        <v>0</v>
      </c>
      <c r="D52" s="46">
        <f>SUMIF($B$19:$B$41,A52,$E$19:$E$41)</f>
        <v>0</v>
      </c>
      <c r="E52" s="46">
        <f>SUMIF($B$19:$B$41,A52,$F$19:$F$41)</f>
        <v>95</v>
      </c>
      <c r="F52" s="47" t="str">
        <f>IF(D52&gt;0,"NIET VOLDAAN",IF(E52&gt;0,"ONVOLLEDIG","VOLDAAN"))</f>
        <v>ONVOLLEDIG</v>
      </c>
      <c r="G52" s="46">
        <f>SUMIF($B$23:$B$46,A52,$H$23:$H$46)</f>
        <v>410</v>
      </c>
      <c r="H52" s="46">
        <f>SUMIF($B$19:$B$41,A52,$I$19:$I$41)</f>
        <v>0</v>
      </c>
      <c r="I52" s="46">
        <f>SUMIF($B$19:$B$41,A52,$J$19:$J$41)</f>
        <v>596</v>
      </c>
      <c r="J52" s="48">
        <f>IFERROR(H52/I52,0)</f>
        <v>0</v>
      </c>
      <c r="K52" s="41"/>
    </row>
    <row r="53" spans="1:11" x14ac:dyDescent="0.25">
      <c r="A53" s="33" t="s">
        <v>45</v>
      </c>
      <c r="B53" s="46">
        <f>SUMIF($B$23:$B$46,A53,$C$23:$C$46)</f>
        <v>94</v>
      </c>
      <c r="C53" s="46">
        <f>SUMIF($B$19:$B$41,A53,$D$19:$D$41)</f>
        <v>0</v>
      </c>
      <c r="D53" s="46">
        <f>SUMIF($B$19:$B$41,A53,$E$19:$E$41)</f>
        <v>0</v>
      </c>
      <c r="E53" s="46">
        <f>SUMIF($B$19:$B$41,A53,$F$19:$F$41)</f>
        <v>23</v>
      </c>
      <c r="F53" s="47" t="str">
        <f>IF(D53&gt;0,"NIET VOLDAAN",IF(E53&gt;0,"ONVOLLEDIG","VOLDAAN"))</f>
        <v>ONVOLLEDIG</v>
      </c>
      <c r="G53" s="46">
        <f>SUMIF($B$23:$B$46,A53,$H$23:$H$46)</f>
        <v>50</v>
      </c>
      <c r="H53" s="46">
        <f>SUMIF($B$19:$B$41,A53,$I$19:$I$41)</f>
        <v>0</v>
      </c>
      <c r="I53" s="46">
        <f>SUMIF($B$19:$B$41,A53,$J$19:$J$41)</f>
        <v>45</v>
      </c>
      <c r="J53" s="48">
        <f>IFERROR(H53/I53,0)</f>
        <v>0</v>
      </c>
      <c r="K53" s="41"/>
    </row>
  </sheetData>
  <mergeCells count="16">
    <mergeCell ref="G15:I15"/>
    <mergeCell ref="G16:J17"/>
    <mergeCell ref="A1:K1"/>
    <mergeCell ref="A21:G21"/>
    <mergeCell ref="H21:K21"/>
    <mergeCell ref="A11:D11"/>
    <mergeCell ref="A12:C12"/>
    <mergeCell ref="A13:C13"/>
    <mergeCell ref="A14:C14"/>
    <mergeCell ref="A15:C15"/>
    <mergeCell ref="A16:C16"/>
    <mergeCell ref="A17:D17"/>
    <mergeCell ref="G11:J11"/>
    <mergeCell ref="G12:I12"/>
    <mergeCell ref="G13:I13"/>
    <mergeCell ref="G14:I14"/>
  </mergeCells>
  <conditionalFormatting sqref="D16">
    <cfRule type="expression" dxfId="13" priority="12">
      <formula>D16="VOLDAAN"</formula>
    </cfRule>
    <cfRule type="expression" dxfId="12" priority="13">
      <formula>D16="NIET VOLDAAN"</formula>
    </cfRule>
    <cfRule type="expression" dxfId="11" priority="14">
      <formula>D16="ONVOLLEDIG"</formula>
    </cfRule>
  </conditionalFormatting>
  <conditionalFormatting sqref="E23:E47">
    <cfRule type="cellIs" dxfId="10" priority="21" operator="greaterThan">
      <formula>0</formula>
    </cfRule>
  </conditionalFormatting>
  <conditionalFormatting sqref="F23:F47">
    <cfRule type="cellIs" dxfId="9" priority="22" operator="greaterThan">
      <formula>0</formula>
    </cfRule>
  </conditionalFormatting>
  <conditionalFormatting sqref="F52:F53">
    <cfRule type="expression" dxfId="8" priority="9">
      <formula>F52="VOLDAAN"</formula>
    </cfRule>
    <cfRule type="expression" dxfId="7" priority="10">
      <formula>F52="NIET VOLDAAN"</formula>
    </cfRule>
    <cfRule type="expression" dxfId="6" priority="11">
      <formula>F52="ONVOLLEDIG"</formula>
    </cfRule>
  </conditionalFormatting>
  <conditionalFormatting sqref="G23:G47">
    <cfRule type="expression" dxfId="5" priority="1">
      <formula>G23="VOLDAAN"</formula>
    </cfRule>
    <cfRule type="expression" dxfId="4" priority="2">
      <formula>G23="NIET VOLDAAN"</formula>
    </cfRule>
    <cfRule type="expression" dxfId="3" priority="3">
      <formula>G23="ONVOLLEDIG"</formula>
    </cfRule>
    <cfRule type="expression" dxfId="2" priority="4">
      <formula>G23="VOLDAAN"</formula>
    </cfRule>
    <cfRule type="expression" dxfId="1" priority="5">
      <formula>G23="NIET VOLDAAN"</formula>
    </cfRule>
    <cfRule type="expression" dxfId="0" priority="6">
      <formula>G23="ONVOLLEDIG"</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zoomScaleNormal="100" workbookViewId="0">
      <selection activeCell="C4" sqref="C4:D4"/>
    </sheetView>
  </sheetViews>
  <sheetFormatPr defaultColWidth="8.42578125" defaultRowHeight="26.1" customHeight="1" x14ac:dyDescent="0.25"/>
  <cols>
    <col min="1" max="1" width="20" style="16" customWidth="1"/>
    <col min="2" max="2" width="15.85546875" style="16" customWidth="1"/>
    <col min="3" max="3" width="72.42578125" style="16" customWidth="1"/>
    <col min="4" max="4" width="4.140625" style="16" customWidth="1"/>
    <col min="5" max="16384" width="8.42578125" style="16"/>
  </cols>
  <sheetData>
    <row r="1" spans="1:5" ht="26.1" customHeight="1" x14ac:dyDescent="0.25">
      <c r="A1" s="113" t="s">
        <v>59</v>
      </c>
      <c r="B1" s="114"/>
      <c r="C1" s="114"/>
      <c r="D1" s="114"/>
    </row>
    <row r="2" spans="1:5" ht="26.1" customHeight="1" x14ac:dyDescent="0.25">
      <c r="A2" s="115" t="s">
        <v>60</v>
      </c>
      <c r="B2" s="115"/>
      <c r="C2" s="115"/>
      <c r="D2" s="115"/>
      <c r="E2" s="25"/>
    </row>
    <row r="3" spans="1:5" ht="26.1" customHeight="1" x14ac:dyDescent="0.25">
      <c r="A3" s="30" t="s">
        <v>61</v>
      </c>
      <c r="B3" s="26" t="s">
        <v>20</v>
      </c>
      <c r="C3" s="112" t="s">
        <v>62</v>
      </c>
      <c r="D3" s="111"/>
    </row>
    <row r="4" spans="1:5" ht="26.1" customHeight="1" x14ac:dyDescent="0.25">
      <c r="A4" s="30" t="s">
        <v>61</v>
      </c>
      <c r="B4" s="27" t="s">
        <v>21</v>
      </c>
      <c r="C4" s="112" t="s">
        <v>63</v>
      </c>
      <c r="D4" s="111"/>
    </row>
    <row r="6" spans="1:5" ht="26.1" customHeight="1" x14ac:dyDescent="0.25">
      <c r="A6" s="100" t="s">
        <v>64</v>
      </c>
      <c r="B6" s="101"/>
      <c r="C6" s="101"/>
      <c r="D6" s="101"/>
    </row>
    <row r="8" spans="1:5" ht="26.1" customHeight="1" x14ac:dyDescent="0.25">
      <c r="A8" s="105" t="s">
        <v>65</v>
      </c>
      <c r="B8" s="86"/>
      <c r="C8" s="86"/>
      <c r="D8" s="86"/>
    </row>
    <row r="9" spans="1:5" ht="26.1" customHeight="1" x14ac:dyDescent="0.25">
      <c r="A9" s="29" t="s">
        <v>66</v>
      </c>
      <c r="B9" s="116" t="s">
        <v>67</v>
      </c>
      <c r="C9" s="90"/>
      <c r="D9" s="90"/>
    </row>
    <row r="10" spans="1:5" ht="26.1" customHeight="1" x14ac:dyDescent="0.25">
      <c r="A10" s="29" t="s">
        <v>20</v>
      </c>
      <c r="B10" s="110" t="s">
        <v>68</v>
      </c>
      <c r="C10" s="111"/>
      <c r="D10" s="111"/>
    </row>
    <row r="11" spans="1:5" ht="26.1" customHeight="1" x14ac:dyDescent="0.25">
      <c r="A11" s="29" t="s">
        <v>21</v>
      </c>
      <c r="B11" s="110" t="s">
        <v>69</v>
      </c>
      <c r="C11" s="111"/>
      <c r="D11" s="111"/>
    </row>
    <row r="12" spans="1:5" ht="26.1" customHeight="1" x14ac:dyDescent="0.25">
      <c r="A12" s="29" t="s">
        <v>70</v>
      </c>
      <c r="B12" s="110" t="s">
        <v>71</v>
      </c>
      <c r="C12" s="111"/>
      <c r="D12" s="111"/>
    </row>
    <row r="14" spans="1:5" ht="26.1" customHeight="1" x14ac:dyDescent="0.25">
      <c r="A14" s="105" t="s">
        <v>72</v>
      </c>
      <c r="B14" s="86"/>
      <c r="C14" s="86"/>
      <c r="D14" s="86"/>
    </row>
    <row r="15" spans="1:5" ht="15" customHeight="1" x14ac:dyDescent="0.25">
      <c r="A15" s="28" t="s">
        <v>66</v>
      </c>
      <c r="B15" s="106" t="s">
        <v>73</v>
      </c>
      <c r="C15" s="103"/>
      <c r="D15" s="103"/>
    </row>
    <row r="16" spans="1:5" ht="15" customHeight="1" x14ac:dyDescent="0.25">
      <c r="A16" s="28" t="s">
        <v>20</v>
      </c>
      <c r="B16" s="99" t="s">
        <v>74</v>
      </c>
      <c r="C16" s="98"/>
      <c r="D16" s="98"/>
    </row>
    <row r="17" spans="1:4" ht="15" customHeight="1" x14ac:dyDescent="0.25">
      <c r="A17" s="28" t="s">
        <v>21</v>
      </c>
      <c r="B17" s="99" t="s">
        <v>75</v>
      </c>
      <c r="C17" s="98"/>
      <c r="D17" s="98"/>
    </row>
    <row r="18" spans="1:4" ht="15" customHeight="1" x14ac:dyDescent="0.25">
      <c r="A18" s="28" t="s">
        <v>70</v>
      </c>
      <c r="B18" s="99" t="s">
        <v>71</v>
      </c>
      <c r="C18" s="98"/>
      <c r="D18" s="98"/>
    </row>
    <row r="20" spans="1:4" ht="26.1" customHeight="1" x14ac:dyDescent="0.25">
      <c r="A20" s="100" t="s">
        <v>76</v>
      </c>
      <c r="B20" s="101"/>
      <c r="C20" s="101"/>
      <c r="D20" s="101"/>
    </row>
    <row r="21" spans="1:4" ht="15" customHeight="1" x14ac:dyDescent="0.25">
      <c r="A21" s="102" t="s">
        <v>77</v>
      </c>
      <c r="B21" s="103"/>
      <c r="C21" s="103"/>
      <c r="D21" s="103"/>
    </row>
    <row r="22" spans="1:4" ht="15" customHeight="1" x14ac:dyDescent="0.25">
      <c r="A22" s="104" t="s">
        <v>78</v>
      </c>
      <c r="B22" s="98"/>
      <c r="C22" s="98"/>
      <c r="D22" s="98"/>
    </row>
    <row r="23" spans="1:4" ht="15" customHeight="1" x14ac:dyDescent="0.25">
      <c r="A23" s="107" t="s">
        <v>79</v>
      </c>
      <c r="B23" s="86"/>
      <c r="C23" s="86"/>
      <c r="D23" s="86"/>
    </row>
    <row r="24" spans="1:4" ht="15" customHeight="1" x14ac:dyDescent="0.25">
      <c r="A24" s="108" t="s">
        <v>80</v>
      </c>
      <c r="B24" s="109"/>
      <c r="C24" s="109"/>
      <c r="D24" s="109"/>
    </row>
    <row r="25" spans="1:4" ht="15" customHeight="1" x14ac:dyDescent="0.25">
      <c r="A25" s="97" t="s">
        <v>81</v>
      </c>
      <c r="B25" s="98"/>
      <c r="C25" s="98"/>
      <c r="D25" s="98"/>
    </row>
  </sheetData>
  <mergeCells count="21">
    <mergeCell ref="A1:D1"/>
    <mergeCell ref="A2:D2"/>
    <mergeCell ref="A6:D6"/>
    <mergeCell ref="A8:D8"/>
    <mergeCell ref="B9:D9"/>
    <mergeCell ref="B10:D10"/>
    <mergeCell ref="C3:D3"/>
    <mergeCell ref="C4:D4"/>
    <mergeCell ref="B11:D11"/>
    <mergeCell ref="B12:D12"/>
    <mergeCell ref="A14:D14"/>
    <mergeCell ref="B15:D15"/>
    <mergeCell ref="B16:D16"/>
    <mergeCell ref="A23:D23"/>
    <mergeCell ref="A24:D24"/>
    <mergeCell ref="A25:D25"/>
    <mergeCell ref="B17:D17"/>
    <mergeCell ref="B18:D18"/>
    <mergeCell ref="A20:D20"/>
    <mergeCell ref="A21:D21"/>
    <mergeCell ref="A22:D22"/>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4E534-CC1B-504F-AD5E-F3AD4B57FBC6}">
  <dimension ref="A1:K191"/>
  <sheetViews>
    <sheetView zoomScale="120" zoomScaleNormal="120" workbookViewId="0">
      <selection activeCell="E191" sqref="E3:E191"/>
    </sheetView>
  </sheetViews>
  <sheetFormatPr defaultColWidth="11.42578125" defaultRowHeight="15" customHeight="1" x14ac:dyDescent="0.25"/>
  <cols>
    <col min="2" max="2" width="26.85546875" customWidth="1"/>
    <col min="3" max="3" width="22.85546875" customWidth="1"/>
    <col min="4" max="4" width="158.85546875" customWidth="1"/>
    <col min="5" max="5" width="11.42578125" customWidth="1"/>
    <col min="8" max="8" width="0" hidden="1" customWidth="1"/>
  </cols>
  <sheetData>
    <row r="1" spans="1:8" ht="16.5" x14ac:dyDescent="0.25">
      <c r="A1" s="1"/>
      <c r="B1" s="2"/>
      <c r="C1" s="2"/>
      <c r="D1" s="3" t="s">
        <v>82</v>
      </c>
      <c r="E1" s="4"/>
    </row>
    <row r="2" spans="1:8" ht="30" x14ac:dyDescent="0.25">
      <c r="A2" s="61" t="s">
        <v>83</v>
      </c>
      <c r="B2" s="62" t="s">
        <v>17</v>
      </c>
      <c r="C2" s="62" t="s">
        <v>84</v>
      </c>
      <c r="D2" s="63" t="s">
        <v>85</v>
      </c>
      <c r="E2" s="49" t="s">
        <v>86</v>
      </c>
      <c r="H2" s="5" t="s">
        <v>87</v>
      </c>
    </row>
    <row r="3" spans="1:8" x14ac:dyDescent="0.25">
      <c r="A3" s="50" t="s">
        <v>88</v>
      </c>
      <c r="B3" s="50" t="s">
        <v>30</v>
      </c>
      <c r="C3" s="50" t="s">
        <v>89</v>
      </c>
      <c r="D3" s="50" t="s">
        <v>90</v>
      </c>
      <c r="E3" s="82"/>
      <c r="H3" t="e">
        <f>SUM(#REF!)</f>
        <v>#REF!</v>
      </c>
    </row>
    <row r="4" spans="1:8" ht="38.25" x14ac:dyDescent="0.25">
      <c r="A4" s="50" t="s">
        <v>91</v>
      </c>
      <c r="B4" s="50" t="s">
        <v>30</v>
      </c>
      <c r="C4" s="50" t="s">
        <v>92</v>
      </c>
      <c r="D4" s="50" t="s">
        <v>93</v>
      </c>
      <c r="E4" s="82"/>
    </row>
    <row r="5" spans="1:8" ht="25.5" x14ac:dyDescent="0.25">
      <c r="A5" s="50" t="s">
        <v>94</v>
      </c>
      <c r="B5" s="50" t="s">
        <v>30</v>
      </c>
      <c r="C5" s="50" t="s">
        <v>95</v>
      </c>
      <c r="D5" s="50" t="s">
        <v>96</v>
      </c>
      <c r="E5" s="82"/>
    </row>
    <row r="6" spans="1:8" ht="25.5" x14ac:dyDescent="0.25">
      <c r="A6" s="50" t="s">
        <v>97</v>
      </c>
      <c r="B6" s="50" t="s">
        <v>30</v>
      </c>
      <c r="C6" s="50" t="s">
        <v>98</v>
      </c>
      <c r="D6" s="50" t="s">
        <v>99</v>
      </c>
      <c r="E6" s="82"/>
    </row>
    <row r="7" spans="1:8" x14ac:dyDescent="0.25">
      <c r="A7" s="50" t="s">
        <v>100</v>
      </c>
      <c r="B7" s="50" t="s">
        <v>46</v>
      </c>
      <c r="C7" s="50" t="s">
        <v>30</v>
      </c>
      <c r="D7" s="50" t="s">
        <v>101</v>
      </c>
      <c r="E7" s="82"/>
    </row>
    <row r="8" spans="1:8" ht="71.25" customHeight="1" x14ac:dyDescent="0.25">
      <c r="A8" s="50" t="s">
        <v>102</v>
      </c>
      <c r="B8" s="50" t="s">
        <v>46</v>
      </c>
      <c r="C8" s="50" t="s">
        <v>103</v>
      </c>
      <c r="D8" s="50" t="s">
        <v>104</v>
      </c>
      <c r="E8" s="82"/>
    </row>
    <row r="9" spans="1:8" x14ac:dyDescent="0.25">
      <c r="A9" s="50" t="s">
        <v>105</v>
      </c>
      <c r="B9" s="50" t="s">
        <v>46</v>
      </c>
      <c r="C9" s="50" t="s">
        <v>103</v>
      </c>
      <c r="D9" s="50" t="s">
        <v>106</v>
      </c>
      <c r="E9" s="82"/>
    </row>
    <row r="10" spans="1:8" ht="76.5" x14ac:dyDescent="0.25">
      <c r="A10" s="50" t="s">
        <v>107</v>
      </c>
      <c r="B10" s="50" t="s">
        <v>44</v>
      </c>
      <c r="C10" s="50" t="s">
        <v>108</v>
      </c>
      <c r="D10" s="50" t="s">
        <v>109</v>
      </c>
      <c r="E10" s="82"/>
    </row>
    <row r="11" spans="1:8" ht="76.5" x14ac:dyDescent="0.25">
      <c r="A11" s="78" t="s">
        <v>110</v>
      </c>
      <c r="B11" s="78" t="s">
        <v>44</v>
      </c>
      <c r="C11" s="78" t="s">
        <v>111</v>
      </c>
      <c r="D11" s="78" t="s">
        <v>112</v>
      </c>
      <c r="E11" s="82"/>
    </row>
    <row r="12" spans="1:8" ht="316.5" customHeight="1" x14ac:dyDescent="0.25">
      <c r="A12" s="78" t="s">
        <v>113</v>
      </c>
      <c r="B12" s="78" t="s">
        <v>35</v>
      </c>
      <c r="C12" s="78" t="s">
        <v>114</v>
      </c>
      <c r="D12" s="78" t="s">
        <v>115</v>
      </c>
      <c r="E12" s="82"/>
    </row>
    <row r="13" spans="1:8" ht="28.5" customHeight="1" x14ac:dyDescent="0.25">
      <c r="A13" s="78" t="s">
        <v>116</v>
      </c>
      <c r="B13" s="78" t="s">
        <v>35</v>
      </c>
      <c r="C13" s="78" t="s">
        <v>114</v>
      </c>
      <c r="D13" s="78" t="s">
        <v>117</v>
      </c>
      <c r="E13" s="82"/>
    </row>
    <row r="14" spans="1:8" ht="30.75" customHeight="1" x14ac:dyDescent="0.25">
      <c r="A14" s="78" t="s">
        <v>118</v>
      </c>
      <c r="B14" s="78" t="s">
        <v>35</v>
      </c>
      <c r="C14" s="78" t="s">
        <v>114</v>
      </c>
      <c r="D14" s="78" t="s">
        <v>119</v>
      </c>
      <c r="E14" s="82"/>
    </row>
    <row r="15" spans="1:8" x14ac:dyDescent="0.25">
      <c r="A15" s="78" t="s">
        <v>120</v>
      </c>
      <c r="B15" s="78" t="s">
        <v>35</v>
      </c>
      <c r="C15" s="78" t="s">
        <v>114</v>
      </c>
      <c r="D15" s="78" t="s">
        <v>121</v>
      </c>
      <c r="E15" s="82"/>
    </row>
    <row r="16" spans="1:8" ht="63.75" x14ac:dyDescent="0.25">
      <c r="A16" s="78" t="s">
        <v>122</v>
      </c>
      <c r="B16" s="78" t="s">
        <v>35</v>
      </c>
      <c r="C16" s="78" t="s">
        <v>123</v>
      </c>
      <c r="D16" s="78" t="s">
        <v>124</v>
      </c>
      <c r="E16" s="82"/>
    </row>
    <row r="17" spans="1:5" ht="27.75" customHeight="1" x14ac:dyDescent="0.25">
      <c r="A17" s="78" t="s">
        <v>125</v>
      </c>
      <c r="B17" s="78" t="s">
        <v>35</v>
      </c>
      <c r="C17" s="78" t="s">
        <v>123</v>
      </c>
      <c r="D17" s="78" t="s">
        <v>126</v>
      </c>
      <c r="E17" s="82"/>
    </row>
    <row r="18" spans="1:5" ht="27" customHeight="1" x14ac:dyDescent="0.25">
      <c r="A18" s="78" t="s">
        <v>127</v>
      </c>
      <c r="B18" s="78" t="s">
        <v>35</v>
      </c>
      <c r="C18" s="78" t="s">
        <v>128</v>
      </c>
      <c r="D18" s="78" t="s">
        <v>129</v>
      </c>
      <c r="E18" s="82"/>
    </row>
    <row r="19" spans="1:5" x14ac:dyDescent="0.25">
      <c r="A19" s="51" t="s">
        <v>130</v>
      </c>
      <c r="B19" s="51" t="s">
        <v>38</v>
      </c>
      <c r="C19" s="51" t="s">
        <v>30</v>
      </c>
      <c r="D19" s="51" t="s">
        <v>131</v>
      </c>
      <c r="E19" s="82"/>
    </row>
    <row r="20" spans="1:5" x14ac:dyDescent="0.25">
      <c r="A20" s="51" t="s">
        <v>132</v>
      </c>
      <c r="B20" s="51" t="s">
        <v>38</v>
      </c>
      <c r="C20" s="51" t="s">
        <v>30</v>
      </c>
      <c r="D20" s="51" t="s">
        <v>133</v>
      </c>
      <c r="E20" s="82"/>
    </row>
    <row r="21" spans="1:5" x14ac:dyDescent="0.25">
      <c r="A21" s="52" t="s">
        <v>134</v>
      </c>
      <c r="B21" s="52" t="s">
        <v>38</v>
      </c>
      <c r="C21" s="52" t="s">
        <v>30</v>
      </c>
      <c r="D21" s="52" t="s">
        <v>135</v>
      </c>
      <c r="E21" s="82"/>
    </row>
    <row r="22" spans="1:5" x14ac:dyDescent="0.25">
      <c r="A22" s="52" t="s">
        <v>136</v>
      </c>
      <c r="B22" s="52" t="s">
        <v>38</v>
      </c>
      <c r="C22" s="52" t="s">
        <v>30</v>
      </c>
      <c r="D22" s="52" t="s">
        <v>137</v>
      </c>
      <c r="E22" s="82"/>
    </row>
    <row r="23" spans="1:5" x14ac:dyDescent="0.25">
      <c r="A23" s="51" t="s">
        <v>138</v>
      </c>
      <c r="B23" s="51" t="s">
        <v>38</v>
      </c>
      <c r="C23" s="51" t="s">
        <v>30</v>
      </c>
      <c r="D23" s="51" t="s">
        <v>139</v>
      </c>
      <c r="E23" s="82"/>
    </row>
    <row r="24" spans="1:5" x14ac:dyDescent="0.25">
      <c r="A24" s="51" t="s">
        <v>140</v>
      </c>
      <c r="B24" s="51" t="s">
        <v>38</v>
      </c>
      <c r="C24" s="51" t="s">
        <v>30</v>
      </c>
      <c r="D24" s="51" t="s">
        <v>141</v>
      </c>
      <c r="E24" s="82"/>
    </row>
    <row r="25" spans="1:5" x14ac:dyDescent="0.25">
      <c r="A25" s="52" t="s">
        <v>142</v>
      </c>
      <c r="B25" s="52" t="s">
        <v>38</v>
      </c>
      <c r="C25" s="52" t="s">
        <v>30</v>
      </c>
      <c r="D25" s="52" t="s">
        <v>143</v>
      </c>
      <c r="E25" s="82"/>
    </row>
    <row r="26" spans="1:5" ht="25.5" x14ac:dyDescent="0.25">
      <c r="A26" s="51" t="s">
        <v>144</v>
      </c>
      <c r="B26" s="51" t="s">
        <v>38</v>
      </c>
      <c r="C26" s="51" t="s">
        <v>30</v>
      </c>
      <c r="D26" s="51" t="s">
        <v>145</v>
      </c>
      <c r="E26" s="82"/>
    </row>
    <row r="27" spans="1:5" x14ac:dyDescent="0.25">
      <c r="A27" s="52" t="s">
        <v>146</v>
      </c>
      <c r="B27" s="52" t="s">
        <v>38</v>
      </c>
      <c r="C27" s="52" t="s">
        <v>30</v>
      </c>
      <c r="D27" s="52" t="s">
        <v>147</v>
      </c>
      <c r="E27" s="82"/>
    </row>
    <row r="28" spans="1:5" x14ac:dyDescent="0.25">
      <c r="A28" s="51" t="s">
        <v>148</v>
      </c>
      <c r="B28" s="51" t="s">
        <v>38</v>
      </c>
      <c r="C28" s="51" t="s">
        <v>30</v>
      </c>
      <c r="D28" s="51" t="s">
        <v>149</v>
      </c>
      <c r="E28" s="82"/>
    </row>
    <row r="29" spans="1:5" x14ac:dyDescent="0.25">
      <c r="A29" s="51" t="s">
        <v>150</v>
      </c>
      <c r="B29" s="51" t="s">
        <v>38</v>
      </c>
      <c r="C29" s="51" t="s">
        <v>30</v>
      </c>
      <c r="D29" s="51" t="s">
        <v>151</v>
      </c>
      <c r="E29" s="82"/>
    </row>
    <row r="30" spans="1:5" x14ac:dyDescent="0.25">
      <c r="A30" s="52" t="s">
        <v>152</v>
      </c>
      <c r="B30" s="52" t="s">
        <v>38</v>
      </c>
      <c r="C30" s="52" t="s">
        <v>30</v>
      </c>
      <c r="D30" s="52" t="s">
        <v>153</v>
      </c>
      <c r="E30" s="82"/>
    </row>
    <row r="31" spans="1:5" ht="33" customHeight="1" x14ac:dyDescent="0.25">
      <c r="A31" s="51" t="s">
        <v>154</v>
      </c>
      <c r="B31" s="51" t="s">
        <v>38</v>
      </c>
      <c r="C31" s="51" t="s">
        <v>30</v>
      </c>
      <c r="D31" s="51" t="s">
        <v>155</v>
      </c>
      <c r="E31" s="82"/>
    </row>
    <row r="32" spans="1:5" x14ac:dyDescent="0.25">
      <c r="A32" s="52" t="s">
        <v>156</v>
      </c>
      <c r="B32" s="52" t="s">
        <v>38</v>
      </c>
      <c r="C32" s="52" t="s">
        <v>30</v>
      </c>
      <c r="D32" s="52" t="s">
        <v>157</v>
      </c>
      <c r="E32" s="82"/>
    </row>
    <row r="33" spans="1:5" ht="25.5" x14ac:dyDescent="0.25">
      <c r="A33" s="52" t="s">
        <v>158</v>
      </c>
      <c r="B33" s="52" t="s">
        <v>38</v>
      </c>
      <c r="C33" s="52" t="s">
        <v>30</v>
      </c>
      <c r="D33" s="52" t="s">
        <v>159</v>
      </c>
      <c r="E33" s="82"/>
    </row>
    <row r="34" spans="1:5" ht="25.5" x14ac:dyDescent="0.25">
      <c r="A34" s="51" t="s">
        <v>160</v>
      </c>
      <c r="B34" s="51" t="s">
        <v>38</v>
      </c>
      <c r="C34" s="51" t="s">
        <v>161</v>
      </c>
      <c r="D34" s="51" t="s">
        <v>162</v>
      </c>
      <c r="E34" s="82"/>
    </row>
    <row r="35" spans="1:5" ht="25.5" x14ac:dyDescent="0.25">
      <c r="A35" s="52" t="s">
        <v>163</v>
      </c>
      <c r="B35" s="52" t="s">
        <v>38</v>
      </c>
      <c r="C35" s="52" t="s">
        <v>161</v>
      </c>
      <c r="D35" s="52" t="s">
        <v>164</v>
      </c>
      <c r="E35" s="82"/>
    </row>
    <row r="36" spans="1:5" ht="25.5" x14ac:dyDescent="0.25">
      <c r="A36" s="51" t="s">
        <v>165</v>
      </c>
      <c r="B36" s="51" t="s">
        <v>38</v>
      </c>
      <c r="C36" s="51" t="s">
        <v>161</v>
      </c>
      <c r="D36" s="51" t="s">
        <v>166</v>
      </c>
      <c r="E36" s="82"/>
    </row>
    <row r="37" spans="1:5" ht="25.5" x14ac:dyDescent="0.25">
      <c r="A37" s="52" t="s">
        <v>167</v>
      </c>
      <c r="B37" s="52" t="s">
        <v>38</v>
      </c>
      <c r="C37" s="52" t="s">
        <v>161</v>
      </c>
      <c r="D37" s="52" t="s">
        <v>168</v>
      </c>
      <c r="E37" s="82"/>
    </row>
    <row r="38" spans="1:5" ht="25.5" x14ac:dyDescent="0.25">
      <c r="A38" s="51" t="s">
        <v>169</v>
      </c>
      <c r="B38" s="51" t="s">
        <v>38</v>
      </c>
      <c r="C38" s="51" t="s">
        <v>161</v>
      </c>
      <c r="D38" s="51" t="s">
        <v>170</v>
      </c>
      <c r="E38" s="82"/>
    </row>
    <row r="39" spans="1:5" ht="25.5" x14ac:dyDescent="0.25">
      <c r="A39" s="51" t="s">
        <v>171</v>
      </c>
      <c r="B39" s="51" t="s">
        <v>38</v>
      </c>
      <c r="C39" s="51" t="s">
        <v>161</v>
      </c>
      <c r="D39" s="51" t="s">
        <v>172</v>
      </c>
      <c r="E39" s="82"/>
    </row>
    <row r="40" spans="1:5" ht="25.5" x14ac:dyDescent="0.25">
      <c r="A40" s="52" t="s">
        <v>173</v>
      </c>
      <c r="B40" s="52" t="s">
        <v>38</v>
      </c>
      <c r="C40" s="52" t="s">
        <v>161</v>
      </c>
      <c r="D40" s="52" t="s">
        <v>174</v>
      </c>
      <c r="E40" s="82"/>
    </row>
    <row r="41" spans="1:5" ht="25.5" x14ac:dyDescent="0.25">
      <c r="A41" s="51" t="s">
        <v>175</v>
      </c>
      <c r="B41" s="51" t="s">
        <v>38</v>
      </c>
      <c r="C41" s="51" t="s">
        <v>161</v>
      </c>
      <c r="D41" s="51" t="s">
        <v>176</v>
      </c>
      <c r="E41" s="82"/>
    </row>
    <row r="42" spans="1:5" ht="25.5" x14ac:dyDescent="0.25">
      <c r="A42" s="51" t="s">
        <v>177</v>
      </c>
      <c r="B42" s="51" t="s">
        <v>38</v>
      </c>
      <c r="C42" s="51" t="s">
        <v>161</v>
      </c>
      <c r="D42" s="51" t="s">
        <v>178</v>
      </c>
      <c r="E42" s="82"/>
    </row>
    <row r="43" spans="1:5" x14ac:dyDescent="0.25">
      <c r="A43" s="52" t="s">
        <v>179</v>
      </c>
      <c r="B43" s="52" t="s">
        <v>38</v>
      </c>
      <c r="C43" s="52" t="s">
        <v>180</v>
      </c>
      <c r="D43" s="52" t="s">
        <v>181</v>
      </c>
      <c r="E43" s="82"/>
    </row>
    <row r="44" spans="1:5" x14ac:dyDescent="0.25">
      <c r="A44" s="52" t="s">
        <v>182</v>
      </c>
      <c r="B44" s="52" t="s">
        <v>38</v>
      </c>
      <c r="C44" s="50" t="s">
        <v>180</v>
      </c>
      <c r="D44" s="50" t="s">
        <v>183</v>
      </c>
      <c r="E44" s="82"/>
    </row>
    <row r="45" spans="1:5" x14ac:dyDescent="0.25">
      <c r="A45" s="52" t="s">
        <v>184</v>
      </c>
      <c r="B45" s="52" t="s">
        <v>38</v>
      </c>
      <c r="C45" s="51" t="s">
        <v>185</v>
      </c>
      <c r="D45" s="51" t="s">
        <v>186</v>
      </c>
      <c r="E45" s="82"/>
    </row>
    <row r="46" spans="1:5" x14ac:dyDescent="0.25">
      <c r="A46" s="51" t="s">
        <v>187</v>
      </c>
      <c r="B46" s="51" t="s">
        <v>38</v>
      </c>
      <c r="C46" s="52" t="s">
        <v>185</v>
      </c>
      <c r="D46" s="52" t="s">
        <v>188</v>
      </c>
      <c r="E46" s="82"/>
    </row>
    <row r="47" spans="1:5" x14ac:dyDescent="0.25">
      <c r="A47" s="51" t="s">
        <v>189</v>
      </c>
      <c r="B47" s="51" t="s">
        <v>38</v>
      </c>
      <c r="C47" s="51" t="s">
        <v>185</v>
      </c>
      <c r="D47" s="51" t="s">
        <v>190</v>
      </c>
      <c r="E47" s="82"/>
    </row>
    <row r="48" spans="1:5" x14ac:dyDescent="0.25">
      <c r="A48" s="52" t="s">
        <v>191</v>
      </c>
      <c r="B48" s="52" t="s">
        <v>38</v>
      </c>
      <c r="C48" s="52" t="s">
        <v>185</v>
      </c>
      <c r="D48" s="52" t="s">
        <v>192</v>
      </c>
      <c r="E48" s="82"/>
    </row>
    <row r="49" spans="1:5" x14ac:dyDescent="0.25">
      <c r="A49" s="51" t="s">
        <v>193</v>
      </c>
      <c r="B49" s="51" t="s">
        <v>38</v>
      </c>
      <c r="C49" s="51" t="s">
        <v>194</v>
      </c>
      <c r="D49" s="51" t="s">
        <v>195</v>
      </c>
      <c r="E49" s="82"/>
    </row>
    <row r="50" spans="1:5" x14ac:dyDescent="0.25">
      <c r="A50" s="51" t="s">
        <v>196</v>
      </c>
      <c r="B50" s="51" t="s">
        <v>38</v>
      </c>
      <c r="C50" s="51" t="s">
        <v>197</v>
      </c>
      <c r="D50" s="51" t="s">
        <v>198</v>
      </c>
      <c r="E50" s="82"/>
    </row>
    <row r="51" spans="1:5" x14ac:dyDescent="0.25">
      <c r="A51" s="53" t="s">
        <v>199</v>
      </c>
      <c r="B51" s="53" t="s">
        <v>37</v>
      </c>
      <c r="C51" s="53" t="s">
        <v>30</v>
      </c>
      <c r="D51" s="53" t="s">
        <v>200</v>
      </c>
      <c r="E51" s="82"/>
    </row>
    <row r="52" spans="1:5" x14ac:dyDescent="0.25">
      <c r="A52" s="53" t="s">
        <v>201</v>
      </c>
      <c r="B52" s="53" t="s">
        <v>37</v>
      </c>
      <c r="C52" s="53" t="s">
        <v>30</v>
      </c>
      <c r="D52" s="53" t="s">
        <v>202</v>
      </c>
      <c r="E52" s="82"/>
    </row>
    <row r="53" spans="1:5" ht="25.5" x14ac:dyDescent="0.25">
      <c r="A53" s="53" t="s">
        <v>203</v>
      </c>
      <c r="B53" s="53" t="s">
        <v>37</v>
      </c>
      <c r="C53" s="53" t="s">
        <v>204</v>
      </c>
      <c r="D53" s="53" t="s">
        <v>205</v>
      </c>
      <c r="E53" s="82"/>
    </row>
    <row r="54" spans="1:5" x14ac:dyDescent="0.25">
      <c r="A54" s="53" t="s">
        <v>206</v>
      </c>
      <c r="B54" s="53" t="s">
        <v>37</v>
      </c>
      <c r="C54" s="53" t="s">
        <v>185</v>
      </c>
      <c r="D54" s="53" t="s">
        <v>207</v>
      </c>
      <c r="E54" s="82"/>
    </row>
    <row r="55" spans="1:5" x14ac:dyDescent="0.25">
      <c r="A55" s="53" t="s">
        <v>208</v>
      </c>
      <c r="B55" s="53" t="s">
        <v>37</v>
      </c>
      <c r="C55" s="53" t="s">
        <v>185</v>
      </c>
      <c r="D55" s="53" t="s">
        <v>209</v>
      </c>
      <c r="E55" s="82"/>
    </row>
    <row r="56" spans="1:5" ht="25.5" x14ac:dyDescent="0.25">
      <c r="A56" s="53" t="s">
        <v>210</v>
      </c>
      <c r="B56" s="53" t="s">
        <v>37</v>
      </c>
      <c r="C56" s="53" t="s">
        <v>161</v>
      </c>
      <c r="D56" s="53" t="s">
        <v>211</v>
      </c>
      <c r="E56" s="82"/>
    </row>
    <row r="57" spans="1:5" ht="36" customHeight="1" x14ac:dyDescent="0.25">
      <c r="A57" s="53" t="s">
        <v>212</v>
      </c>
      <c r="B57" s="53" t="s">
        <v>37</v>
      </c>
      <c r="C57" s="53" t="s">
        <v>213</v>
      </c>
      <c r="D57" s="53" t="s">
        <v>214</v>
      </c>
      <c r="E57" s="82"/>
    </row>
    <row r="58" spans="1:5" x14ac:dyDescent="0.25">
      <c r="A58" s="53" t="s">
        <v>215</v>
      </c>
      <c r="B58" s="53" t="s">
        <v>37</v>
      </c>
      <c r="C58" s="53" t="s">
        <v>213</v>
      </c>
      <c r="D58" s="53" t="s">
        <v>216</v>
      </c>
      <c r="E58" s="82"/>
    </row>
    <row r="59" spans="1:5" ht="25.5" x14ac:dyDescent="0.25">
      <c r="A59" s="53" t="s">
        <v>217</v>
      </c>
      <c r="B59" s="53" t="s">
        <v>28</v>
      </c>
      <c r="C59" s="53" t="s">
        <v>218</v>
      </c>
      <c r="D59" s="53" t="s">
        <v>219</v>
      </c>
      <c r="E59" s="82"/>
    </row>
    <row r="60" spans="1:5" x14ac:dyDescent="0.25">
      <c r="A60" s="53" t="s">
        <v>220</v>
      </c>
      <c r="B60" s="53" t="s">
        <v>28</v>
      </c>
      <c r="C60" s="53" t="s">
        <v>218</v>
      </c>
      <c r="D60" s="53" t="s">
        <v>221</v>
      </c>
      <c r="E60" s="82"/>
    </row>
    <row r="61" spans="1:5" ht="36" customHeight="1" x14ac:dyDescent="0.25">
      <c r="A61" s="53" t="s">
        <v>222</v>
      </c>
      <c r="B61" s="53" t="s">
        <v>28</v>
      </c>
      <c r="C61" s="53" t="s">
        <v>197</v>
      </c>
      <c r="D61" s="53" t="s">
        <v>223</v>
      </c>
      <c r="E61" s="82"/>
    </row>
    <row r="62" spans="1:5" x14ac:dyDescent="0.25">
      <c r="A62" s="53" t="s">
        <v>224</v>
      </c>
      <c r="B62" s="53" t="s">
        <v>28</v>
      </c>
      <c r="C62" s="53" t="s">
        <v>197</v>
      </c>
      <c r="D62" s="53" t="s">
        <v>225</v>
      </c>
      <c r="E62" s="82"/>
    </row>
    <row r="63" spans="1:5" x14ac:dyDescent="0.25">
      <c r="A63" s="53" t="s">
        <v>226</v>
      </c>
      <c r="B63" s="53" t="s">
        <v>28</v>
      </c>
      <c r="C63" s="53" t="s">
        <v>28</v>
      </c>
      <c r="D63" s="53" t="s">
        <v>227</v>
      </c>
      <c r="E63" s="82"/>
    </row>
    <row r="64" spans="1:5" x14ac:dyDescent="0.25">
      <c r="A64" s="53" t="s">
        <v>228</v>
      </c>
      <c r="B64" s="53" t="s">
        <v>28</v>
      </c>
      <c r="C64" s="53" t="s">
        <v>28</v>
      </c>
      <c r="D64" s="53" t="s">
        <v>229</v>
      </c>
      <c r="E64" s="82"/>
    </row>
    <row r="65" spans="1:5" x14ac:dyDescent="0.25">
      <c r="A65" s="53" t="s">
        <v>230</v>
      </c>
      <c r="B65" s="53" t="s">
        <v>28</v>
      </c>
      <c r="C65" s="53" t="s">
        <v>231</v>
      </c>
      <c r="D65" s="53" t="s">
        <v>232</v>
      </c>
      <c r="E65" s="82"/>
    </row>
    <row r="66" spans="1:5" ht="25.5" x14ac:dyDescent="0.25">
      <c r="A66" s="53" t="s">
        <v>233</v>
      </c>
      <c r="B66" s="53" t="s">
        <v>41</v>
      </c>
      <c r="C66" s="53" t="s">
        <v>234</v>
      </c>
      <c r="D66" s="53" t="s">
        <v>235</v>
      </c>
      <c r="E66" s="82"/>
    </row>
    <row r="67" spans="1:5" ht="49.5" customHeight="1" x14ac:dyDescent="0.25">
      <c r="A67" s="53" t="s">
        <v>236</v>
      </c>
      <c r="B67" s="53" t="s">
        <v>41</v>
      </c>
      <c r="C67" s="53" t="s">
        <v>237</v>
      </c>
      <c r="D67" s="53" t="s">
        <v>238</v>
      </c>
      <c r="E67" s="82"/>
    </row>
    <row r="68" spans="1:5" x14ac:dyDescent="0.25">
      <c r="A68" s="53" t="s">
        <v>239</v>
      </c>
      <c r="B68" s="53" t="s">
        <v>41</v>
      </c>
      <c r="C68" s="53" t="s">
        <v>197</v>
      </c>
      <c r="D68" s="53" t="s">
        <v>240</v>
      </c>
      <c r="E68" s="82"/>
    </row>
    <row r="69" spans="1:5" ht="25.5" x14ac:dyDescent="0.25">
      <c r="A69" s="53" t="s">
        <v>241</v>
      </c>
      <c r="B69" s="53" t="s">
        <v>41</v>
      </c>
      <c r="C69" s="53" t="s">
        <v>242</v>
      </c>
      <c r="D69" s="53" t="s">
        <v>243</v>
      </c>
      <c r="E69" s="82"/>
    </row>
    <row r="70" spans="1:5" x14ac:dyDescent="0.25">
      <c r="A70" s="53" t="s">
        <v>244</v>
      </c>
      <c r="B70" s="53" t="s">
        <v>43</v>
      </c>
      <c r="C70" s="53" t="s">
        <v>245</v>
      </c>
      <c r="D70" s="53" t="s">
        <v>246</v>
      </c>
      <c r="E70" s="82"/>
    </row>
    <row r="71" spans="1:5" x14ac:dyDescent="0.25">
      <c r="A71" s="53" t="s">
        <v>247</v>
      </c>
      <c r="B71" s="53" t="s">
        <v>43</v>
      </c>
      <c r="C71" s="53" t="s">
        <v>245</v>
      </c>
      <c r="D71" s="53" t="s">
        <v>248</v>
      </c>
      <c r="E71" s="82"/>
    </row>
    <row r="72" spans="1:5" x14ac:dyDescent="0.25">
      <c r="A72" s="53" t="s">
        <v>249</v>
      </c>
      <c r="B72" s="53" t="s">
        <v>43</v>
      </c>
      <c r="C72" s="53" t="s">
        <v>245</v>
      </c>
      <c r="D72" s="53" t="s">
        <v>250</v>
      </c>
      <c r="E72" s="82"/>
    </row>
    <row r="73" spans="1:5" x14ac:dyDescent="0.25">
      <c r="A73" s="53" t="s">
        <v>251</v>
      </c>
      <c r="B73" s="53" t="s">
        <v>43</v>
      </c>
      <c r="C73" s="53" t="s">
        <v>194</v>
      </c>
      <c r="D73" s="53" t="s">
        <v>252</v>
      </c>
      <c r="E73" s="82"/>
    </row>
    <row r="74" spans="1:5" x14ac:dyDescent="0.25">
      <c r="A74" s="53" t="s">
        <v>253</v>
      </c>
      <c r="B74" s="53" t="s">
        <v>43</v>
      </c>
      <c r="C74" s="53" t="s">
        <v>197</v>
      </c>
      <c r="D74" s="53" t="s">
        <v>254</v>
      </c>
      <c r="E74" s="82"/>
    </row>
    <row r="75" spans="1:5" x14ac:dyDescent="0.25">
      <c r="A75" s="53" t="s">
        <v>255</v>
      </c>
      <c r="B75" s="53" t="s">
        <v>34</v>
      </c>
      <c r="C75" s="53" t="s">
        <v>30</v>
      </c>
      <c r="D75" s="53" t="s">
        <v>256</v>
      </c>
      <c r="E75" s="82"/>
    </row>
    <row r="76" spans="1:5" x14ac:dyDescent="0.25">
      <c r="A76" s="53" t="s">
        <v>257</v>
      </c>
      <c r="B76" s="53" t="s">
        <v>34</v>
      </c>
      <c r="C76" s="53" t="s">
        <v>30</v>
      </c>
      <c r="D76" s="53" t="s">
        <v>258</v>
      </c>
      <c r="E76" s="82"/>
    </row>
    <row r="77" spans="1:5" x14ac:dyDescent="0.25">
      <c r="A77" s="53" t="s">
        <v>259</v>
      </c>
      <c r="B77" s="53" t="s">
        <v>34</v>
      </c>
      <c r="C77" s="53" t="s">
        <v>30</v>
      </c>
      <c r="D77" s="53" t="s">
        <v>260</v>
      </c>
      <c r="E77" s="82"/>
    </row>
    <row r="78" spans="1:5" x14ac:dyDescent="0.25">
      <c r="A78" s="53" t="s">
        <v>261</v>
      </c>
      <c r="B78" s="53" t="s">
        <v>34</v>
      </c>
      <c r="C78" s="53" t="s">
        <v>40</v>
      </c>
      <c r="D78" s="53" t="s">
        <v>262</v>
      </c>
      <c r="E78" s="82"/>
    </row>
    <row r="79" spans="1:5" x14ac:dyDescent="0.25">
      <c r="A79" s="53" t="s">
        <v>263</v>
      </c>
      <c r="B79" s="53" t="s">
        <v>34</v>
      </c>
      <c r="C79" s="53" t="s">
        <v>40</v>
      </c>
      <c r="D79" s="53" t="s">
        <v>264</v>
      </c>
      <c r="E79" s="82"/>
    </row>
    <row r="80" spans="1:5" x14ac:dyDescent="0.25">
      <c r="A80" s="53" t="s">
        <v>265</v>
      </c>
      <c r="B80" s="53" t="s">
        <v>34</v>
      </c>
      <c r="C80" s="53" t="s">
        <v>40</v>
      </c>
      <c r="D80" s="53" t="s">
        <v>266</v>
      </c>
      <c r="E80" s="82"/>
    </row>
    <row r="81" spans="1:5" x14ac:dyDescent="0.25">
      <c r="A81" s="53" t="s">
        <v>267</v>
      </c>
      <c r="B81" s="53" t="s">
        <v>34</v>
      </c>
      <c r="C81" s="53" t="s">
        <v>40</v>
      </c>
      <c r="D81" s="53" t="s">
        <v>268</v>
      </c>
      <c r="E81" s="82"/>
    </row>
    <row r="82" spans="1:5" ht="25.5" x14ac:dyDescent="0.25">
      <c r="A82" s="55" t="s">
        <v>269</v>
      </c>
      <c r="B82" s="55" t="s">
        <v>32</v>
      </c>
      <c r="C82" s="55" t="s">
        <v>242</v>
      </c>
      <c r="D82" s="55" t="s">
        <v>270</v>
      </c>
      <c r="E82" s="82"/>
    </row>
    <row r="83" spans="1:5" ht="25.5" x14ac:dyDescent="0.25">
      <c r="A83" s="55" t="s">
        <v>271</v>
      </c>
      <c r="B83" s="55" t="s">
        <v>32</v>
      </c>
      <c r="C83" s="55" t="s">
        <v>242</v>
      </c>
      <c r="D83" s="55" t="s">
        <v>272</v>
      </c>
      <c r="E83" s="82"/>
    </row>
    <row r="84" spans="1:5" ht="25.5" x14ac:dyDescent="0.25">
      <c r="A84" s="55" t="s">
        <v>273</v>
      </c>
      <c r="B84" s="55" t="s">
        <v>32</v>
      </c>
      <c r="C84" s="55" t="s">
        <v>242</v>
      </c>
      <c r="D84" s="55" t="s">
        <v>274</v>
      </c>
      <c r="E84" s="82"/>
    </row>
    <row r="85" spans="1:5" x14ac:dyDescent="0.25">
      <c r="A85" s="56" t="s">
        <v>275</v>
      </c>
      <c r="B85" s="56" t="s">
        <v>39</v>
      </c>
      <c r="C85" s="56" t="s">
        <v>30</v>
      </c>
      <c r="D85" s="56" t="s">
        <v>276</v>
      </c>
      <c r="E85" s="82"/>
    </row>
    <row r="86" spans="1:5" x14ac:dyDescent="0.25">
      <c r="A86" s="56" t="s">
        <v>277</v>
      </c>
      <c r="B86" s="56" t="s">
        <v>39</v>
      </c>
      <c r="C86" s="53" t="s">
        <v>197</v>
      </c>
      <c r="D86" s="53" t="s">
        <v>278</v>
      </c>
      <c r="E86" s="82"/>
    </row>
    <row r="87" spans="1:5" x14ac:dyDescent="0.25">
      <c r="A87" s="56" t="s">
        <v>279</v>
      </c>
      <c r="B87" s="56" t="s">
        <v>39</v>
      </c>
      <c r="C87" s="53" t="s">
        <v>197</v>
      </c>
      <c r="D87" s="53" t="s">
        <v>280</v>
      </c>
      <c r="E87" s="82"/>
    </row>
    <row r="88" spans="1:5" ht="34.5" customHeight="1" x14ac:dyDescent="0.25">
      <c r="A88" s="56" t="s">
        <v>281</v>
      </c>
      <c r="B88" s="56" t="s">
        <v>39</v>
      </c>
      <c r="C88" s="53" t="s">
        <v>197</v>
      </c>
      <c r="D88" s="53" t="s">
        <v>282</v>
      </c>
      <c r="E88" s="82"/>
    </row>
    <row r="89" spans="1:5" x14ac:dyDescent="0.25">
      <c r="A89" s="56" t="s">
        <v>283</v>
      </c>
      <c r="B89" s="56" t="s">
        <v>39</v>
      </c>
      <c r="C89" s="53" t="s">
        <v>197</v>
      </c>
      <c r="D89" s="53" t="s">
        <v>284</v>
      </c>
      <c r="E89" s="82"/>
    </row>
    <row r="90" spans="1:5" x14ac:dyDescent="0.25">
      <c r="A90" s="56" t="s">
        <v>285</v>
      </c>
      <c r="B90" s="56" t="s">
        <v>39</v>
      </c>
      <c r="C90" s="53" t="s">
        <v>197</v>
      </c>
      <c r="D90" s="53" t="s">
        <v>286</v>
      </c>
      <c r="E90" s="82"/>
    </row>
    <row r="91" spans="1:5" x14ac:dyDescent="0.25">
      <c r="A91" s="56" t="s">
        <v>287</v>
      </c>
      <c r="B91" s="56" t="s">
        <v>39</v>
      </c>
      <c r="C91" s="53" t="s">
        <v>197</v>
      </c>
      <c r="D91" s="53" t="s">
        <v>288</v>
      </c>
      <c r="E91" s="82"/>
    </row>
    <row r="92" spans="1:5" x14ac:dyDescent="0.25">
      <c r="A92" s="56" t="s">
        <v>289</v>
      </c>
      <c r="B92" s="56" t="s">
        <v>39</v>
      </c>
      <c r="C92" s="53" t="s">
        <v>197</v>
      </c>
      <c r="D92" s="53" t="s">
        <v>290</v>
      </c>
      <c r="E92" s="82"/>
    </row>
    <row r="93" spans="1:5" x14ac:dyDescent="0.25">
      <c r="A93" s="56" t="s">
        <v>291</v>
      </c>
      <c r="B93" s="56" t="s">
        <v>39</v>
      </c>
      <c r="C93" s="53" t="s">
        <v>197</v>
      </c>
      <c r="D93" s="53" t="s">
        <v>292</v>
      </c>
      <c r="E93" s="82"/>
    </row>
    <row r="94" spans="1:5" x14ac:dyDescent="0.25">
      <c r="A94" s="56" t="s">
        <v>293</v>
      </c>
      <c r="B94" s="56" t="s">
        <v>39</v>
      </c>
      <c r="C94" s="53" t="s">
        <v>197</v>
      </c>
      <c r="D94" s="53" t="s">
        <v>294</v>
      </c>
      <c r="E94" s="82"/>
    </row>
    <row r="95" spans="1:5" x14ac:dyDescent="0.25">
      <c r="A95" s="56" t="s">
        <v>295</v>
      </c>
      <c r="B95" s="56" t="s">
        <v>39</v>
      </c>
      <c r="C95" s="53" t="s">
        <v>197</v>
      </c>
      <c r="D95" s="53" t="s">
        <v>296</v>
      </c>
      <c r="E95" s="82"/>
    </row>
    <row r="96" spans="1:5" x14ac:dyDescent="0.25">
      <c r="A96" s="56" t="s">
        <v>297</v>
      </c>
      <c r="B96" s="56" t="s">
        <v>39</v>
      </c>
      <c r="C96" s="56" t="s">
        <v>298</v>
      </c>
      <c r="D96" s="56" t="s">
        <v>299</v>
      </c>
      <c r="E96" s="82"/>
    </row>
    <row r="97" spans="1:5" x14ac:dyDescent="0.25">
      <c r="A97" s="56" t="s">
        <v>300</v>
      </c>
      <c r="B97" s="56" t="s">
        <v>39</v>
      </c>
      <c r="C97" s="56" t="s">
        <v>298</v>
      </c>
      <c r="D97" s="56" t="s">
        <v>301</v>
      </c>
      <c r="E97" s="82"/>
    </row>
    <row r="98" spans="1:5" x14ac:dyDescent="0.25">
      <c r="A98" s="56" t="s">
        <v>302</v>
      </c>
      <c r="B98" s="56" t="s">
        <v>39</v>
      </c>
      <c r="C98" s="56" t="s">
        <v>298</v>
      </c>
      <c r="D98" s="57" t="s">
        <v>303</v>
      </c>
      <c r="E98" s="82"/>
    </row>
    <row r="99" spans="1:5" x14ac:dyDescent="0.25">
      <c r="A99" s="56" t="s">
        <v>304</v>
      </c>
      <c r="B99" s="56" t="s">
        <v>39</v>
      </c>
      <c r="C99" s="56" t="s">
        <v>298</v>
      </c>
      <c r="D99" s="57" t="s">
        <v>305</v>
      </c>
      <c r="E99" s="82"/>
    </row>
    <row r="100" spans="1:5" x14ac:dyDescent="0.25">
      <c r="A100" s="56" t="s">
        <v>306</v>
      </c>
      <c r="B100" s="56" t="s">
        <v>39</v>
      </c>
      <c r="C100" s="56" t="s">
        <v>298</v>
      </c>
      <c r="D100" s="57" t="s">
        <v>307</v>
      </c>
      <c r="E100" s="82"/>
    </row>
    <row r="101" spans="1:5" x14ac:dyDescent="0.25">
      <c r="A101" s="56" t="s">
        <v>308</v>
      </c>
      <c r="B101" s="56" t="s">
        <v>39</v>
      </c>
      <c r="C101" s="56" t="s">
        <v>298</v>
      </c>
      <c r="D101" s="57" t="s">
        <v>309</v>
      </c>
      <c r="E101" s="82"/>
    </row>
    <row r="102" spans="1:5" x14ac:dyDescent="0.25">
      <c r="A102" s="56" t="s">
        <v>310</v>
      </c>
      <c r="B102" s="56" t="s">
        <v>39</v>
      </c>
      <c r="C102" s="56" t="s">
        <v>298</v>
      </c>
      <c r="D102" s="57" t="s">
        <v>311</v>
      </c>
      <c r="E102" s="82"/>
    </row>
    <row r="103" spans="1:5" x14ac:dyDescent="0.25">
      <c r="A103" s="56" t="s">
        <v>312</v>
      </c>
      <c r="B103" s="56" t="s">
        <v>48</v>
      </c>
      <c r="C103" s="56" t="s">
        <v>30</v>
      </c>
      <c r="D103" s="57" t="s">
        <v>313</v>
      </c>
      <c r="E103" s="82"/>
    </row>
    <row r="104" spans="1:5" x14ac:dyDescent="0.25">
      <c r="A104" s="56" t="s">
        <v>314</v>
      </c>
      <c r="B104" s="56" t="s">
        <v>48</v>
      </c>
      <c r="C104" s="56" t="s">
        <v>315</v>
      </c>
      <c r="D104" s="57" t="s">
        <v>316</v>
      </c>
      <c r="E104" s="82"/>
    </row>
    <row r="105" spans="1:5" x14ac:dyDescent="0.25">
      <c r="A105" s="56" t="s">
        <v>317</v>
      </c>
      <c r="B105" s="56" t="s">
        <v>48</v>
      </c>
      <c r="C105" s="56" t="s">
        <v>315</v>
      </c>
      <c r="D105" s="57" t="s">
        <v>318</v>
      </c>
      <c r="E105" s="82"/>
    </row>
    <row r="106" spans="1:5" x14ac:dyDescent="0.25">
      <c r="A106" s="56" t="s">
        <v>319</v>
      </c>
      <c r="B106" s="56" t="s">
        <v>48</v>
      </c>
      <c r="C106" s="56" t="s">
        <v>320</v>
      </c>
      <c r="D106" s="57" t="s">
        <v>321</v>
      </c>
      <c r="E106" s="82"/>
    </row>
    <row r="107" spans="1:5" x14ac:dyDescent="0.25">
      <c r="A107" s="56" t="s">
        <v>322</v>
      </c>
      <c r="B107" s="56" t="s">
        <v>48</v>
      </c>
      <c r="C107" s="56" t="s">
        <v>320</v>
      </c>
      <c r="D107" s="57" t="s">
        <v>323</v>
      </c>
      <c r="E107" s="82"/>
    </row>
    <row r="108" spans="1:5" x14ac:dyDescent="0.25">
      <c r="A108" s="56" t="s">
        <v>324</v>
      </c>
      <c r="B108" s="56" t="s">
        <v>48</v>
      </c>
      <c r="C108" s="56" t="s">
        <v>320</v>
      </c>
      <c r="D108" s="57" t="s">
        <v>325</v>
      </c>
      <c r="E108" s="82"/>
    </row>
    <row r="109" spans="1:5" ht="30.75" customHeight="1" x14ac:dyDescent="0.25">
      <c r="A109" s="56" t="s">
        <v>326</v>
      </c>
      <c r="B109" s="56" t="s">
        <v>48</v>
      </c>
      <c r="C109" s="56" t="s">
        <v>320</v>
      </c>
      <c r="D109" s="57" t="s">
        <v>327</v>
      </c>
      <c r="E109" s="82"/>
    </row>
    <row r="110" spans="1:5" ht="30" customHeight="1" x14ac:dyDescent="0.25">
      <c r="A110" s="56" t="s">
        <v>328</v>
      </c>
      <c r="B110" s="56" t="s">
        <v>48</v>
      </c>
      <c r="C110" s="56" t="s">
        <v>320</v>
      </c>
      <c r="D110" s="57" t="s">
        <v>329</v>
      </c>
      <c r="E110" s="82"/>
    </row>
    <row r="111" spans="1:5" x14ac:dyDescent="0.25">
      <c r="A111" s="56" t="s">
        <v>330</v>
      </c>
      <c r="B111" s="56" t="s">
        <v>48</v>
      </c>
      <c r="C111" s="56" t="s">
        <v>320</v>
      </c>
      <c r="D111" s="57" t="s">
        <v>331</v>
      </c>
      <c r="E111" s="82"/>
    </row>
    <row r="112" spans="1:5" x14ac:dyDescent="0.25">
      <c r="A112" s="56" t="s">
        <v>332</v>
      </c>
      <c r="B112" s="56" t="s">
        <v>48</v>
      </c>
      <c r="C112" s="56" t="s">
        <v>320</v>
      </c>
      <c r="D112" s="57" t="s">
        <v>333</v>
      </c>
      <c r="E112" s="82"/>
    </row>
    <row r="113" spans="1:5" ht="25.5" x14ac:dyDescent="0.25">
      <c r="A113" s="56" t="s">
        <v>334</v>
      </c>
      <c r="B113" s="56" t="s">
        <v>48</v>
      </c>
      <c r="C113" s="56" t="s">
        <v>320</v>
      </c>
      <c r="D113" s="57" t="s">
        <v>335</v>
      </c>
      <c r="E113" s="82"/>
    </row>
    <row r="114" spans="1:5" x14ac:dyDescent="0.25">
      <c r="A114" s="56" t="s">
        <v>336</v>
      </c>
      <c r="B114" s="56" t="s">
        <v>48</v>
      </c>
      <c r="C114" s="56" t="s">
        <v>320</v>
      </c>
      <c r="D114" s="57" t="s">
        <v>337</v>
      </c>
      <c r="E114" s="82"/>
    </row>
    <row r="115" spans="1:5" ht="36" customHeight="1" x14ac:dyDescent="0.25">
      <c r="A115" s="56" t="s">
        <v>338</v>
      </c>
      <c r="B115" s="56" t="s">
        <v>48</v>
      </c>
      <c r="C115" s="56" t="s">
        <v>320</v>
      </c>
      <c r="D115" s="57" t="s">
        <v>339</v>
      </c>
      <c r="E115" s="82"/>
    </row>
    <row r="116" spans="1:5" x14ac:dyDescent="0.25">
      <c r="A116" s="56" t="s">
        <v>340</v>
      </c>
      <c r="B116" s="56" t="s">
        <v>48</v>
      </c>
      <c r="C116" s="56" t="s">
        <v>320</v>
      </c>
      <c r="D116" s="57" t="s">
        <v>341</v>
      </c>
      <c r="E116" s="82"/>
    </row>
    <row r="117" spans="1:5" x14ac:dyDescent="0.25">
      <c r="A117" s="56" t="s">
        <v>342</v>
      </c>
      <c r="B117" s="56" t="s">
        <v>48</v>
      </c>
      <c r="C117" s="56" t="s">
        <v>320</v>
      </c>
      <c r="D117" s="57" t="s">
        <v>343</v>
      </c>
      <c r="E117" s="82"/>
    </row>
    <row r="118" spans="1:5" ht="33.75" customHeight="1" x14ac:dyDescent="0.25">
      <c r="A118" s="56" t="s">
        <v>344</v>
      </c>
      <c r="B118" s="56" t="s">
        <v>48</v>
      </c>
      <c r="C118" s="56" t="s">
        <v>345</v>
      </c>
      <c r="D118" s="57" t="s">
        <v>346</v>
      </c>
      <c r="E118" s="82"/>
    </row>
    <row r="119" spans="1:5" x14ac:dyDescent="0.25">
      <c r="A119" s="56" t="s">
        <v>347</v>
      </c>
      <c r="B119" s="56" t="s">
        <v>48</v>
      </c>
      <c r="C119" s="56" t="s">
        <v>348</v>
      </c>
      <c r="D119" s="57" t="s">
        <v>349</v>
      </c>
      <c r="E119" s="82"/>
    </row>
    <row r="120" spans="1:5" ht="25.5" x14ac:dyDescent="0.25">
      <c r="A120" s="56" t="s">
        <v>350</v>
      </c>
      <c r="B120" s="56" t="s">
        <v>48</v>
      </c>
      <c r="C120" s="56" t="s">
        <v>348</v>
      </c>
      <c r="D120" s="57" t="s">
        <v>351</v>
      </c>
      <c r="E120" s="82"/>
    </row>
    <row r="121" spans="1:5" ht="57.75" customHeight="1" x14ac:dyDescent="0.25">
      <c r="A121" s="56" t="s">
        <v>352</v>
      </c>
      <c r="B121" s="56" t="s">
        <v>52</v>
      </c>
      <c r="C121" s="56" t="s">
        <v>30</v>
      </c>
      <c r="D121" s="57" t="s">
        <v>353</v>
      </c>
      <c r="E121" s="82"/>
    </row>
    <row r="122" spans="1:5" ht="70.5" customHeight="1" x14ac:dyDescent="0.25">
      <c r="A122" s="56" t="s">
        <v>354</v>
      </c>
      <c r="B122" s="56" t="s">
        <v>52</v>
      </c>
      <c r="C122" s="56" t="s">
        <v>30</v>
      </c>
      <c r="D122" s="57" t="s">
        <v>355</v>
      </c>
      <c r="E122" s="82"/>
    </row>
    <row r="123" spans="1:5" ht="48.75" customHeight="1" x14ac:dyDescent="0.25">
      <c r="A123" s="56" t="s">
        <v>356</v>
      </c>
      <c r="B123" s="56" t="s">
        <v>52</v>
      </c>
      <c r="C123" s="56" t="s">
        <v>194</v>
      </c>
      <c r="D123" s="57" t="s">
        <v>357</v>
      </c>
      <c r="E123" s="82"/>
    </row>
    <row r="124" spans="1:5" ht="57.75" customHeight="1" x14ac:dyDescent="0.25">
      <c r="A124" s="56" t="s">
        <v>358</v>
      </c>
      <c r="B124" s="56" t="s">
        <v>52</v>
      </c>
      <c r="C124" s="56" t="s">
        <v>194</v>
      </c>
      <c r="D124" s="57" t="s">
        <v>359</v>
      </c>
      <c r="E124" s="82"/>
    </row>
    <row r="125" spans="1:5" x14ac:dyDescent="0.25">
      <c r="A125" s="56" t="s">
        <v>360</v>
      </c>
      <c r="B125" s="56" t="s">
        <v>52</v>
      </c>
      <c r="C125" s="56" t="s">
        <v>194</v>
      </c>
      <c r="D125" s="57" t="s">
        <v>361</v>
      </c>
      <c r="E125" s="82"/>
    </row>
    <row r="126" spans="1:5" ht="36.75" customHeight="1" x14ac:dyDescent="0.25">
      <c r="A126" s="56" t="s">
        <v>362</v>
      </c>
      <c r="B126" s="56" t="s">
        <v>52</v>
      </c>
      <c r="C126" s="56" t="s">
        <v>194</v>
      </c>
      <c r="D126" s="57" t="s">
        <v>363</v>
      </c>
      <c r="E126" s="82"/>
    </row>
    <row r="127" spans="1:5" ht="32.25" customHeight="1" x14ac:dyDescent="0.25">
      <c r="A127" s="56" t="s">
        <v>364</v>
      </c>
      <c r="B127" s="56" t="s">
        <v>52</v>
      </c>
      <c r="C127" s="56" t="s">
        <v>194</v>
      </c>
      <c r="D127" s="57" t="s">
        <v>365</v>
      </c>
      <c r="E127" s="82"/>
    </row>
    <row r="128" spans="1:5" ht="86.25" customHeight="1" x14ac:dyDescent="0.25">
      <c r="A128" s="56" t="s">
        <v>366</v>
      </c>
      <c r="B128" s="56" t="s">
        <v>52</v>
      </c>
      <c r="C128" s="56" t="s">
        <v>194</v>
      </c>
      <c r="D128" s="57" t="s">
        <v>367</v>
      </c>
      <c r="E128" s="82"/>
    </row>
    <row r="129" spans="1:11" ht="44.25" customHeight="1" x14ac:dyDescent="0.25">
      <c r="A129" s="56" t="s">
        <v>368</v>
      </c>
      <c r="B129" s="56" t="s">
        <v>52</v>
      </c>
      <c r="C129" s="56" t="s">
        <v>194</v>
      </c>
      <c r="D129" s="57" t="s">
        <v>369</v>
      </c>
      <c r="E129" s="82"/>
    </row>
    <row r="130" spans="1:11" ht="59.25" customHeight="1" x14ac:dyDescent="0.25">
      <c r="A130" s="56" t="s">
        <v>370</v>
      </c>
      <c r="B130" s="56" t="s">
        <v>52</v>
      </c>
      <c r="C130" s="56" t="s">
        <v>194</v>
      </c>
      <c r="D130" s="57" t="s">
        <v>371</v>
      </c>
      <c r="E130" s="82"/>
    </row>
    <row r="131" spans="1:11" ht="43.5" customHeight="1" x14ac:dyDescent="0.25">
      <c r="A131" s="56" t="s">
        <v>372</v>
      </c>
      <c r="B131" s="56" t="s">
        <v>52</v>
      </c>
      <c r="C131" s="56" t="s">
        <v>194</v>
      </c>
      <c r="D131" s="57" t="s">
        <v>373</v>
      </c>
      <c r="E131" s="82"/>
    </row>
    <row r="132" spans="1:11" ht="40.5" customHeight="1" x14ac:dyDescent="0.25">
      <c r="A132" s="56" t="s">
        <v>374</v>
      </c>
      <c r="B132" s="56" t="s">
        <v>52</v>
      </c>
      <c r="C132" s="56" t="s">
        <v>194</v>
      </c>
      <c r="D132" s="57" t="s">
        <v>375</v>
      </c>
      <c r="E132" s="82"/>
    </row>
    <row r="133" spans="1:11" ht="69.75" customHeight="1" x14ac:dyDescent="0.25">
      <c r="A133" s="56" t="s">
        <v>376</v>
      </c>
      <c r="B133" s="56" t="s">
        <v>52</v>
      </c>
      <c r="C133" s="56" t="s">
        <v>194</v>
      </c>
      <c r="D133" s="57" t="s">
        <v>377</v>
      </c>
      <c r="E133" s="82"/>
    </row>
    <row r="134" spans="1:11" ht="31.5" customHeight="1" x14ac:dyDescent="0.25">
      <c r="A134" s="50" t="s">
        <v>378</v>
      </c>
      <c r="B134" s="50" t="s">
        <v>51</v>
      </c>
      <c r="C134" s="50" t="s">
        <v>30</v>
      </c>
      <c r="D134" s="50" t="s">
        <v>379</v>
      </c>
      <c r="E134" s="82"/>
      <c r="F134" s="20"/>
      <c r="G134" s="21"/>
      <c r="H134" s="21"/>
      <c r="I134" s="14"/>
      <c r="J134" s="12"/>
    </row>
    <row r="135" spans="1:11" ht="48.75" customHeight="1" x14ac:dyDescent="0.3">
      <c r="A135" s="50" t="s">
        <v>380</v>
      </c>
      <c r="B135" s="50" t="s">
        <v>51</v>
      </c>
      <c r="C135" s="50" t="s">
        <v>30</v>
      </c>
      <c r="D135" s="50" t="s">
        <v>381</v>
      </c>
      <c r="E135" s="82"/>
      <c r="F135" s="20"/>
      <c r="G135" s="22"/>
      <c r="H135" s="23"/>
      <c r="I135" s="15"/>
      <c r="J135" s="12"/>
    </row>
    <row r="136" spans="1:11" ht="32.25" customHeight="1" x14ac:dyDescent="0.25">
      <c r="A136" s="50" t="s">
        <v>382</v>
      </c>
      <c r="B136" s="50" t="s">
        <v>51</v>
      </c>
      <c r="C136" s="50" t="s">
        <v>30</v>
      </c>
      <c r="D136" s="50" t="s">
        <v>383</v>
      </c>
      <c r="E136" s="82"/>
      <c r="F136" s="20"/>
      <c r="G136" s="24"/>
      <c r="H136" s="24"/>
      <c r="I136" s="14"/>
      <c r="J136" s="12"/>
    </row>
    <row r="137" spans="1:11" ht="57.75" customHeight="1" x14ac:dyDescent="0.25">
      <c r="A137" s="50" t="s">
        <v>384</v>
      </c>
      <c r="B137" s="50" t="s">
        <v>51</v>
      </c>
      <c r="C137" s="50" t="s">
        <v>30</v>
      </c>
      <c r="D137" s="50" t="s">
        <v>385</v>
      </c>
      <c r="E137" s="82"/>
      <c r="F137" s="20"/>
      <c r="G137" s="23"/>
      <c r="H137" s="21"/>
      <c r="I137" s="13"/>
      <c r="J137" s="12"/>
    </row>
    <row r="138" spans="1:11" ht="31.5" customHeight="1" x14ac:dyDescent="0.25">
      <c r="A138" s="50" t="s">
        <v>386</v>
      </c>
      <c r="B138" s="50" t="s">
        <v>51</v>
      </c>
      <c r="C138" s="50" t="s">
        <v>30</v>
      </c>
      <c r="D138" s="50" t="s">
        <v>387</v>
      </c>
      <c r="E138" s="82"/>
      <c r="F138" s="60"/>
      <c r="G138" s="24"/>
      <c r="H138" s="24"/>
      <c r="I138" s="14"/>
      <c r="J138" s="12"/>
    </row>
    <row r="139" spans="1:11" ht="72" customHeight="1" x14ac:dyDescent="0.25">
      <c r="A139" s="50" t="s">
        <v>388</v>
      </c>
      <c r="B139" s="50" t="s">
        <v>51</v>
      </c>
      <c r="C139" s="50" t="s">
        <v>30</v>
      </c>
      <c r="D139" s="50" t="s">
        <v>389</v>
      </c>
      <c r="E139" s="82"/>
      <c r="F139" s="60"/>
      <c r="G139" s="23"/>
      <c r="H139" s="21"/>
      <c r="I139" s="14"/>
      <c r="J139" s="12"/>
    </row>
    <row r="140" spans="1:11" ht="34.5" customHeight="1" x14ac:dyDescent="0.25">
      <c r="A140" s="50" t="s">
        <v>390</v>
      </c>
      <c r="B140" s="50" t="s">
        <v>51</v>
      </c>
      <c r="C140" s="50" t="s">
        <v>30</v>
      </c>
      <c r="D140" s="50" t="s">
        <v>391</v>
      </c>
      <c r="E140" s="82"/>
      <c r="F140" s="60"/>
      <c r="G140" s="21"/>
      <c r="H140" s="21"/>
      <c r="I140" s="14"/>
      <c r="J140" s="12"/>
    </row>
    <row r="141" spans="1:11" ht="30.75" customHeight="1" x14ac:dyDescent="0.25">
      <c r="A141" s="50" t="s">
        <v>392</v>
      </c>
      <c r="B141" s="50" t="s">
        <v>51</v>
      </c>
      <c r="C141" s="50" t="s">
        <v>30</v>
      </c>
      <c r="D141" s="50" t="s">
        <v>393</v>
      </c>
      <c r="E141" s="82"/>
      <c r="F141" s="60"/>
      <c r="G141" s="21"/>
      <c r="H141" s="21"/>
      <c r="I141" s="14"/>
      <c r="J141" s="12"/>
      <c r="K141" s="12"/>
    </row>
    <row r="142" spans="1:11" ht="37.5" customHeight="1" x14ac:dyDescent="0.25">
      <c r="A142" s="50" t="s">
        <v>394</v>
      </c>
      <c r="B142" s="50" t="s">
        <v>51</v>
      </c>
      <c r="C142" s="50" t="s">
        <v>30</v>
      </c>
      <c r="D142" s="50" t="s">
        <v>395</v>
      </c>
      <c r="E142" s="82"/>
      <c r="F142" s="60"/>
      <c r="G142" s="21"/>
      <c r="H142" s="21"/>
      <c r="I142" s="14"/>
      <c r="J142" s="12"/>
    </row>
    <row r="143" spans="1:11" ht="34.5" customHeight="1" x14ac:dyDescent="0.25">
      <c r="A143" s="50" t="s">
        <v>396</v>
      </c>
      <c r="B143" s="50" t="s">
        <v>51</v>
      </c>
      <c r="C143" s="50" t="s">
        <v>30</v>
      </c>
      <c r="D143" s="50" t="s">
        <v>397</v>
      </c>
      <c r="E143" s="82"/>
      <c r="F143" s="60"/>
      <c r="G143" s="21"/>
      <c r="H143" s="21"/>
      <c r="I143" s="14"/>
      <c r="J143" s="12"/>
    </row>
    <row r="144" spans="1:11" ht="61.5" customHeight="1" x14ac:dyDescent="0.25">
      <c r="A144" s="50" t="s">
        <v>398</v>
      </c>
      <c r="B144" s="50" t="s">
        <v>51</v>
      </c>
      <c r="C144" s="50" t="s">
        <v>30</v>
      </c>
      <c r="D144" s="50" t="s">
        <v>399</v>
      </c>
      <c r="E144" s="82"/>
      <c r="F144" s="60"/>
      <c r="G144" s="23"/>
      <c r="H144" s="21"/>
      <c r="I144" s="14"/>
      <c r="J144" s="12"/>
    </row>
    <row r="145" spans="1:10" ht="45" customHeight="1" x14ac:dyDescent="0.25">
      <c r="A145" s="50" t="s">
        <v>400</v>
      </c>
      <c r="B145" s="50" t="s">
        <v>51</v>
      </c>
      <c r="C145" s="50" t="s">
        <v>30</v>
      </c>
      <c r="D145" s="50" t="s">
        <v>401</v>
      </c>
      <c r="E145" s="82"/>
      <c r="F145" s="60"/>
      <c r="G145" s="21"/>
      <c r="H145" s="21"/>
      <c r="J145" s="12"/>
    </row>
    <row r="146" spans="1:10" ht="32.25" customHeight="1" x14ac:dyDescent="0.25">
      <c r="A146" s="50" t="s">
        <v>402</v>
      </c>
      <c r="B146" s="50" t="s">
        <v>51</v>
      </c>
      <c r="C146" s="50" t="s">
        <v>30</v>
      </c>
      <c r="D146" s="50" t="s">
        <v>403</v>
      </c>
      <c r="E146" s="82"/>
      <c r="F146" s="60"/>
      <c r="G146" s="21"/>
      <c r="H146" s="21"/>
      <c r="I146" s="14"/>
      <c r="J146" s="12"/>
    </row>
    <row r="147" spans="1:10" ht="33" customHeight="1" x14ac:dyDescent="0.25">
      <c r="A147" s="50" t="s">
        <v>404</v>
      </c>
      <c r="B147" s="50" t="s">
        <v>51</v>
      </c>
      <c r="C147" s="50" t="s">
        <v>30</v>
      </c>
      <c r="D147" s="50" t="s">
        <v>405</v>
      </c>
      <c r="E147" s="82"/>
      <c r="F147" s="60"/>
      <c r="G147" s="21"/>
      <c r="H147" s="21"/>
      <c r="I147" s="14"/>
      <c r="J147" s="12"/>
    </row>
    <row r="148" spans="1:10" ht="46.5" customHeight="1" x14ac:dyDescent="0.25">
      <c r="A148" s="50" t="s">
        <v>406</v>
      </c>
      <c r="B148" s="50" t="s">
        <v>51</v>
      </c>
      <c r="C148" s="50" t="s">
        <v>30</v>
      </c>
      <c r="D148" s="50" t="s">
        <v>407</v>
      </c>
      <c r="E148" s="82"/>
      <c r="F148" s="60"/>
      <c r="G148" s="21"/>
      <c r="H148" s="21"/>
      <c r="I148" s="14"/>
      <c r="J148" s="12"/>
    </row>
    <row r="149" spans="1:10" ht="34.5" customHeight="1" x14ac:dyDescent="0.25">
      <c r="A149" s="50" t="s">
        <v>408</v>
      </c>
      <c r="B149" s="50" t="s">
        <v>51</v>
      </c>
      <c r="C149" s="50" t="s">
        <v>30</v>
      </c>
      <c r="D149" s="50" t="s">
        <v>409</v>
      </c>
      <c r="E149" s="82"/>
      <c r="F149" s="60"/>
      <c r="G149" s="21"/>
      <c r="H149" s="21"/>
      <c r="I149" s="14"/>
      <c r="J149" s="12"/>
    </row>
    <row r="150" spans="1:10" ht="28.5" customHeight="1" x14ac:dyDescent="0.25">
      <c r="A150" s="50" t="s">
        <v>410</v>
      </c>
      <c r="B150" s="50" t="s">
        <v>51</v>
      </c>
      <c r="C150" s="50" t="s">
        <v>30</v>
      </c>
      <c r="D150" s="50" t="s">
        <v>411</v>
      </c>
      <c r="E150" s="82"/>
      <c r="F150" s="60"/>
      <c r="G150" s="21"/>
      <c r="H150" s="21"/>
      <c r="I150" s="14"/>
      <c r="J150" s="12"/>
    </row>
    <row r="151" spans="1:10" ht="34.5" customHeight="1" x14ac:dyDescent="0.25">
      <c r="A151" s="50" t="s">
        <v>412</v>
      </c>
      <c r="B151" s="50" t="s">
        <v>51</v>
      </c>
      <c r="C151" s="50" t="s">
        <v>30</v>
      </c>
      <c r="D151" s="50" t="s">
        <v>413</v>
      </c>
      <c r="E151" s="82"/>
      <c r="F151" s="60"/>
      <c r="G151" s="24"/>
      <c r="H151" s="24"/>
      <c r="I151" s="14"/>
      <c r="J151" s="12"/>
    </row>
    <row r="152" spans="1:10" ht="47.25" customHeight="1" x14ac:dyDescent="0.3">
      <c r="A152" s="50" t="s">
        <v>414</v>
      </c>
      <c r="B152" s="50" t="s">
        <v>51</v>
      </c>
      <c r="C152" s="50" t="s">
        <v>30</v>
      </c>
      <c r="D152" s="50" t="s">
        <v>415</v>
      </c>
      <c r="E152" s="82"/>
      <c r="F152" s="60"/>
      <c r="G152" s="22"/>
      <c r="H152" s="23"/>
      <c r="I152" s="15"/>
      <c r="J152" s="12"/>
    </row>
    <row r="153" spans="1:10" ht="34.5" customHeight="1" x14ac:dyDescent="0.25">
      <c r="A153" s="50" t="s">
        <v>416</v>
      </c>
      <c r="B153" s="50" t="s">
        <v>51</v>
      </c>
      <c r="C153" s="50" t="s">
        <v>30</v>
      </c>
      <c r="D153" s="50" t="s">
        <v>417</v>
      </c>
      <c r="E153" s="82"/>
      <c r="F153" s="60"/>
      <c r="G153" s="21"/>
      <c r="H153" s="21"/>
      <c r="I153" s="14"/>
      <c r="J153" s="12"/>
    </row>
    <row r="154" spans="1:10" ht="32.25" customHeight="1" x14ac:dyDescent="0.25">
      <c r="A154" s="50" t="s">
        <v>418</v>
      </c>
      <c r="B154" s="50" t="s">
        <v>51</v>
      </c>
      <c r="C154" s="50" t="s">
        <v>30</v>
      </c>
      <c r="D154" s="50" t="s">
        <v>419</v>
      </c>
      <c r="E154" s="82"/>
      <c r="F154" s="60"/>
      <c r="G154" s="24"/>
      <c r="H154" s="24"/>
      <c r="I154" s="14"/>
      <c r="J154" s="12"/>
    </row>
    <row r="155" spans="1:10" ht="30" customHeight="1" x14ac:dyDescent="0.25">
      <c r="A155" s="50" t="s">
        <v>420</v>
      </c>
      <c r="B155" s="50" t="s">
        <v>51</v>
      </c>
      <c r="C155" s="50" t="s">
        <v>30</v>
      </c>
      <c r="D155" s="50" t="s">
        <v>421</v>
      </c>
      <c r="E155" s="82"/>
      <c r="F155" s="60"/>
      <c r="G155" s="21"/>
      <c r="H155" s="21"/>
      <c r="I155" s="14"/>
      <c r="J155" s="12"/>
    </row>
    <row r="156" spans="1:10" ht="61.5" customHeight="1" x14ac:dyDescent="0.25">
      <c r="A156" s="50" t="s">
        <v>422</v>
      </c>
      <c r="B156" s="50" t="s">
        <v>51</v>
      </c>
      <c r="C156" s="50" t="s">
        <v>30</v>
      </c>
      <c r="D156" s="50" t="s">
        <v>423</v>
      </c>
      <c r="E156" s="82"/>
      <c r="F156" s="60"/>
      <c r="G156" s="23"/>
      <c r="H156" s="21"/>
      <c r="I156" s="13"/>
      <c r="J156" s="12"/>
    </row>
    <row r="157" spans="1:10" ht="56.25" customHeight="1" x14ac:dyDescent="0.3">
      <c r="A157" s="50" t="s">
        <v>424</v>
      </c>
      <c r="B157" s="50" t="s">
        <v>51</v>
      </c>
      <c r="C157" s="50" t="s">
        <v>30</v>
      </c>
      <c r="D157" s="50" t="s">
        <v>425</v>
      </c>
      <c r="E157" s="82"/>
      <c r="F157" s="60"/>
      <c r="G157" s="22"/>
      <c r="H157" s="23"/>
      <c r="I157" s="15"/>
      <c r="J157" s="12"/>
    </row>
    <row r="158" spans="1:10" ht="35.25" customHeight="1" x14ac:dyDescent="0.25">
      <c r="A158" s="50" t="s">
        <v>426</v>
      </c>
      <c r="B158" s="50" t="s">
        <v>51</v>
      </c>
      <c r="C158" s="50" t="s">
        <v>30</v>
      </c>
      <c r="D158" s="50" t="s">
        <v>427</v>
      </c>
      <c r="E158" s="82"/>
      <c r="F158" s="60"/>
      <c r="G158" s="21"/>
      <c r="H158" s="21"/>
      <c r="I158" s="14"/>
      <c r="J158" s="12"/>
    </row>
    <row r="159" spans="1:10" ht="32.25" customHeight="1" x14ac:dyDescent="0.25">
      <c r="A159" s="50" t="s">
        <v>428</v>
      </c>
      <c r="B159" s="50" t="s">
        <v>51</v>
      </c>
      <c r="C159" s="50" t="s">
        <v>30</v>
      </c>
      <c r="D159" s="50" t="s">
        <v>429</v>
      </c>
      <c r="E159" s="82"/>
      <c r="F159" s="60"/>
      <c r="G159" s="24"/>
      <c r="H159" s="24"/>
      <c r="I159" s="14"/>
      <c r="J159" s="12"/>
    </row>
    <row r="160" spans="1:10" ht="56.25" customHeight="1" x14ac:dyDescent="0.25">
      <c r="A160" s="56" t="s">
        <v>430</v>
      </c>
      <c r="B160" s="56" t="s">
        <v>50</v>
      </c>
      <c r="C160" s="56" t="s">
        <v>431</v>
      </c>
      <c r="D160" s="57" t="s">
        <v>432</v>
      </c>
      <c r="E160" s="79"/>
    </row>
    <row r="161" spans="1:5" ht="83.25" customHeight="1" x14ac:dyDescent="0.25">
      <c r="A161" s="56" t="s">
        <v>433</v>
      </c>
      <c r="B161" s="56" t="s">
        <v>50</v>
      </c>
      <c r="C161" s="56" t="s">
        <v>431</v>
      </c>
      <c r="D161" s="57" t="s">
        <v>434</v>
      </c>
      <c r="E161" s="79"/>
    </row>
    <row r="162" spans="1:5" ht="50.25" customHeight="1" x14ac:dyDescent="0.25">
      <c r="A162" s="56" t="s">
        <v>435</v>
      </c>
      <c r="B162" s="56" t="s">
        <v>50</v>
      </c>
      <c r="C162" s="56" t="s">
        <v>431</v>
      </c>
      <c r="D162" s="57" t="s">
        <v>436</v>
      </c>
      <c r="E162" s="58"/>
    </row>
    <row r="163" spans="1:5" ht="33" customHeight="1" x14ac:dyDescent="0.25">
      <c r="A163" s="56" t="s">
        <v>437</v>
      </c>
      <c r="B163" s="56" t="s">
        <v>50</v>
      </c>
      <c r="C163" s="56" t="s">
        <v>431</v>
      </c>
      <c r="D163" s="57" t="s">
        <v>438</v>
      </c>
      <c r="E163" s="79"/>
    </row>
    <row r="164" spans="1:5" ht="43.5" customHeight="1" x14ac:dyDescent="0.25">
      <c r="A164" s="56" t="s">
        <v>439</v>
      </c>
      <c r="B164" s="56" t="s">
        <v>50</v>
      </c>
      <c r="C164" s="56" t="s">
        <v>431</v>
      </c>
      <c r="D164" s="57" t="s">
        <v>440</v>
      </c>
      <c r="E164" s="58"/>
    </row>
    <row r="165" spans="1:5" ht="50.25" customHeight="1" x14ac:dyDescent="0.25">
      <c r="A165" s="56" t="s">
        <v>441</v>
      </c>
      <c r="B165" s="56" t="s">
        <v>50</v>
      </c>
      <c r="C165" s="56" t="s">
        <v>431</v>
      </c>
      <c r="D165" s="57" t="s">
        <v>442</v>
      </c>
      <c r="E165" s="79"/>
    </row>
    <row r="166" spans="1:5" ht="48" customHeight="1" x14ac:dyDescent="0.25">
      <c r="A166" s="56" t="s">
        <v>443</v>
      </c>
      <c r="B166" s="56" t="s">
        <v>50</v>
      </c>
      <c r="C166" s="56" t="s">
        <v>431</v>
      </c>
      <c r="D166" s="57" t="s">
        <v>444</v>
      </c>
      <c r="E166" s="58"/>
    </row>
    <row r="167" spans="1:5" ht="82.5" customHeight="1" x14ac:dyDescent="0.25">
      <c r="A167" s="56" t="s">
        <v>445</v>
      </c>
      <c r="B167" s="59" t="s">
        <v>49</v>
      </c>
      <c r="C167" s="56" t="s">
        <v>446</v>
      </c>
      <c r="D167" s="57" t="s">
        <v>447</v>
      </c>
      <c r="E167" s="82"/>
    </row>
    <row r="168" spans="1:5" ht="41.25" customHeight="1" x14ac:dyDescent="0.25">
      <c r="A168" s="56" t="s">
        <v>448</v>
      </c>
      <c r="B168" s="59" t="s">
        <v>49</v>
      </c>
      <c r="C168" s="56" t="s">
        <v>446</v>
      </c>
      <c r="D168" s="57" t="s">
        <v>449</v>
      </c>
      <c r="E168" s="82"/>
    </row>
    <row r="169" spans="1:5" ht="78" customHeight="1" x14ac:dyDescent="0.25">
      <c r="A169" s="56" t="s">
        <v>450</v>
      </c>
      <c r="B169" s="59" t="s">
        <v>49</v>
      </c>
      <c r="C169" s="56" t="s">
        <v>446</v>
      </c>
      <c r="D169" s="57" t="s">
        <v>451</v>
      </c>
      <c r="E169" s="82"/>
    </row>
    <row r="170" spans="1:5" ht="73.5" customHeight="1" x14ac:dyDescent="0.25">
      <c r="A170" s="56" t="s">
        <v>452</v>
      </c>
      <c r="B170" s="59" t="s">
        <v>49</v>
      </c>
      <c r="C170" s="56" t="s">
        <v>446</v>
      </c>
      <c r="D170" s="57" t="s">
        <v>453</v>
      </c>
      <c r="E170" s="82"/>
    </row>
    <row r="171" spans="1:5" ht="54.75" customHeight="1" x14ac:dyDescent="0.25">
      <c r="A171" s="56" t="s">
        <v>454</v>
      </c>
      <c r="B171" s="59" t="s">
        <v>49</v>
      </c>
      <c r="C171" s="56" t="s">
        <v>455</v>
      </c>
      <c r="D171" s="57" t="s">
        <v>456</v>
      </c>
      <c r="E171" s="82"/>
    </row>
    <row r="172" spans="1:5" ht="63.75" customHeight="1" x14ac:dyDescent="0.25">
      <c r="A172" s="56" t="s">
        <v>457</v>
      </c>
      <c r="B172" s="59" t="s">
        <v>49</v>
      </c>
      <c r="C172" s="56" t="s">
        <v>455</v>
      </c>
      <c r="D172" s="57" t="s">
        <v>458</v>
      </c>
      <c r="E172" s="82"/>
    </row>
    <row r="173" spans="1:5" ht="69" customHeight="1" x14ac:dyDescent="0.25">
      <c r="A173" s="56" t="s">
        <v>459</v>
      </c>
      <c r="B173" s="59" t="s">
        <v>49</v>
      </c>
      <c r="C173" s="56" t="s">
        <v>455</v>
      </c>
      <c r="D173" s="57" t="s">
        <v>460</v>
      </c>
      <c r="E173" s="82"/>
    </row>
    <row r="174" spans="1:5" ht="83.25" customHeight="1" x14ac:dyDescent="0.25">
      <c r="A174" s="56" t="s">
        <v>461</v>
      </c>
      <c r="B174" s="59" t="s">
        <v>49</v>
      </c>
      <c r="C174" s="56" t="s">
        <v>462</v>
      </c>
      <c r="D174" s="57" t="s">
        <v>463</v>
      </c>
      <c r="E174" s="82"/>
    </row>
    <row r="175" spans="1:5" ht="51" customHeight="1" x14ac:dyDescent="0.25">
      <c r="A175" s="56" t="s">
        <v>464</v>
      </c>
      <c r="B175" s="59" t="s">
        <v>49</v>
      </c>
      <c r="C175" s="56" t="s">
        <v>462</v>
      </c>
      <c r="D175" s="57" t="s">
        <v>465</v>
      </c>
      <c r="E175" s="82"/>
    </row>
    <row r="176" spans="1:5" ht="75" customHeight="1" x14ac:dyDescent="0.25">
      <c r="A176" s="56" t="s">
        <v>466</v>
      </c>
      <c r="B176" s="59" t="s">
        <v>49</v>
      </c>
      <c r="C176" s="56" t="s">
        <v>462</v>
      </c>
      <c r="D176" s="57" t="s">
        <v>467</v>
      </c>
      <c r="E176" s="82"/>
    </row>
    <row r="177" spans="1:5" ht="62.25" customHeight="1" x14ac:dyDescent="0.25">
      <c r="A177" s="56" t="s">
        <v>468</v>
      </c>
      <c r="B177" s="59" t="s">
        <v>49</v>
      </c>
      <c r="C177" s="56" t="s">
        <v>469</v>
      </c>
      <c r="D177" s="57" t="s">
        <v>470</v>
      </c>
      <c r="E177" s="82"/>
    </row>
    <row r="178" spans="1:5" ht="45.75" customHeight="1" x14ac:dyDescent="0.25">
      <c r="A178" s="56" t="s">
        <v>471</v>
      </c>
      <c r="B178" s="59" t="s">
        <v>49</v>
      </c>
      <c r="C178" s="56" t="s">
        <v>469</v>
      </c>
      <c r="D178" s="57" t="s">
        <v>472</v>
      </c>
      <c r="E178" s="82"/>
    </row>
    <row r="179" spans="1:5" ht="53.25" customHeight="1" x14ac:dyDescent="0.25">
      <c r="A179" s="56" t="s">
        <v>473</v>
      </c>
      <c r="B179" s="59" t="s">
        <v>49</v>
      </c>
      <c r="C179" s="56" t="s">
        <v>469</v>
      </c>
      <c r="D179" s="57" t="s">
        <v>474</v>
      </c>
      <c r="E179" s="82"/>
    </row>
    <row r="180" spans="1:5" ht="73.5" customHeight="1" x14ac:dyDescent="0.25">
      <c r="A180" s="56" t="s">
        <v>475</v>
      </c>
      <c r="B180" s="59" t="s">
        <v>49</v>
      </c>
      <c r="C180" s="56" t="s">
        <v>476</v>
      </c>
      <c r="D180" s="57" t="s">
        <v>477</v>
      </c>
      <c r="E180" s="82"/>
    </row>
    <row r="181" spans="1:5" ht="54" customHeight="1" x14ac:dyDescent="0.25">
      <c r="A181" s="56" t="s">
        <v>478</v>
      </c>
      <c r="B181" s="59" t="s">
        <v>49</v>
      </c>
      <c r="C181" s="56" t="s">
        <v>476</v>
      </c>
      <c r="D181" s="57" t="s">
        <v>479</v>
      </c>
      <c r="E181" s="82"/>
    </row>
    <row r="182" spans="1:5" ht="61.5" customHeight="1" x14ac:dyDescent="0.25">
      <c r="A182" s="56" t="s">
        <v>480</v>
      </c>
      <c r="B182" s="59" t="s">
        <v>49</v>
      </c>
      <c r="C182" s="56" t="s">
        <v>476</v>
      </c>
      <c r="D182" s="57" t="s">
        <v>481</v>
      </c>
      <c r="E182" s="82"/>
    </row>
    <row r="183" spans="1:5" ht="37.5" customHeight="1" x14ac:dyDescent="0.25">
      <c r="A183" s="56" t="s">
        <v>482</v>
      </c>
      <c r="B183" s="59" t="s">
        <v>53</v>
      </c>
      <c r="C183" s="56" t="s">
        <v>483</v>
      </c>
      <c r="D183" s="57" t="s">
        <v>484</v>
      </c>
      <c r="E183" s="82"/>
    </row>
    <row r="184" spans="1:5" ht="25.5" x14ac:dyDescent="0.25">
      <c r="A184" s="56" t="s">
        <v>485</v>
      </c>
      <c r="B184" s="59" t="s">
        <v>53</v>
      </c>
      <c r="C184" s="56" t="s">
        <v>483</v>
      </c>
      <c r="D184" s="57" t="s">
        <v>486</v>
      </c>
      <c r="E184" s="82"/>
    </row>
    <row r="185" spans="1:5" ht="37.5" customHeight="1" x14ac:dyDescent="0.25">
      <c r="A185" s="56" t="s">
        <v>487</v>
      </c>
      <c r="B185" s="59" t="s">
        <v>53</v>
      </c>
      <c r="C185" s="56" t="s">
        <v>483</v>
      </c>
      <c r="D185" s="57" t="s">
        <v>488</v>
      </c>
      <c r="E185" s="82"/>
    </row>
    <row r="186" spans="1:5" ht="39" customHeight="1" x14ac:dyDescent="0.25">
      <c r="A186" s="56" t="s">
        <v>489</v>
      </c>
      <c r="B186" s="59" t="s">
        <v>53</v>
      </c>
      <c r="C186" s="56" t="s">
        <v>490</v>
      </c>
      <c r="D186" s="57" t="s">
        <v>491</v>
      </c>
      <c r="E186" s="82"/>
    </row>
    <row r="187" spans="1:5" ht="33.75" customHeight="1" x14ac:dyDescent="0.25">
      <c r="A187" s="56" t="s">
        <v>492</v>
      </c>
      <c r="B187" s="59" t="s">
        <v>53</v>
      </c>
      <c r="C187" s="56" t="s">
        <v>490</v>
      </c>
      <c r="D187" s="57" t="s">
        <v>493</v>
      </c>
      <c r="E187" s="82"/>
    </row>
    <row r="188" spans="1:5" ht="35.25" customHeight="1" x14ac:dyDescent="0.25">
      <c r="A188" s="56" t="s">
        <v>494</v>
      </c>
      <c r="B188" s="59" t="s">
        <v>53</v>
      </c>
      <c r="C188" s="56" t="s">
        <v>490</v>
      </c>
      <c r="D188" s="57" t="s">
        <v>495</v>
      </c>
      <c r="E188" s="82"/>
    </row>
    <row r="189" spans="1:5" x14ac:dyDescent="0.25">
      <c r="A189" s="56" t="s">
        <v>496</v>
      </c>
      <c r="B189" s="59" t="s">
        <v>53</v>
      </c>
      <c r="C189" s="56" t="s">
        <v>490</v>
      </c>
      <c r="D189" s="57" t="s">
        <v>497</v>
      </c>
      <c r="E189" s="82"/>
    </row>
    <row r="190" spans="1:5" ht="34.5" customHeight="1" x14ac:dyDescent="0.25">
      <c r="A190" s="56" t="s">
        <v>498</v>
      </c>
      <c r="B190" s="59" t="s">
        <v>53</v>
      </c>
      <c r="C190" s="56" t="s">
        <v>490</v>
      </c>
      <c r="D190" s="57" t="s">
        <v>499</v>
      </c>
      <c r="E190" s="82"/>
    </row>
    <row r="191" spans="1:5" ht="25.5" x14ac:dyDescent="0.25">
      <c r="A191" s="56" t="s">
        <v>500</v>
      </c>
      <c r="B191" s="59" t="s">
        <v>53</v>
      </c>
      <c r="C191" s="56" t="s">
        <v>490</v>
      </c>
      <c r="D191" s="57" t="s">
        <v>501</v>
      </c>
      <c r="E191" s="82"/>
    </row>
  </sheetData>
  <sheetProtection sheet="1" objects="1" scenarios="1"/>
  <protectedRanges>
    <protectedRange sqref="E3:E191" name="Bereik1"/>
  </protectedRanges>
  <phoneticPr fontId="14" type="noConversion"/>
  <dataValidations count="1">
    <dataValidation type="list" allowBlank="1" showInputMessage="1" showErrorMessage="1" sqref="E167:E191 E3:E133" xr:uid="{AD9E7F40-4A2B-0448-9449-DAF12F1CC432}">
      <formula1>"Ja,Nee"</formula1>
      <formula2>0</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55301-0462-D240-8841-8AF2E211F400}">
  <dimension ref="A1:J464"/>
  <sheetViews>
    <sheetView topLeftCell="A447" workbookViewId="0">
      <selection activeCell="E3" sqref="E3:E462"/>
    </sheetView>
  </sheetViews>
  <sheetFormatPr defaultColWidth="11.42578125" defaultRowHeight="15" customHeight="1" x14ac:dyDescent="0.25"/>
  <cols>
    <col min="2" max="2" width="21" customWidth="1"/>
    <col min="3" max="3" width="26.42578125" bestFit="1" customWidth="1"/>
    <col min="4" max="4" width="144.85546875" customWidth="1"/>
    <col min="5" max="10" width="11.42578125" customWidth="1"/>
  </cols>
  <sheetData>
    <row r="1" spans="1:10" ht="16.5" x14ac:dyDescent="0.25">
      <c r="A1" s="6"/>
      <c r="B1" s="7"/>
      <c r="C1" s="7"/>
      <c r="D1" s="8" t="s">
        <v>502</v>
      </c>
      <c r="E1" s="10"/>
      <c r="F1" s="9"/>
      <c r="G1" s="9"/>
    </row>
    <row r="2" spans="1:10" ht="30" x14ac:dyDescent="0.25">
      <c r="A2" s="73" t="s">
        <v>83</v>
      </c>
      <c r="B2" s="74" t="s">
        <v>17</v>
      </c>
      <c r="C2" s="74" t="s">
        <v>84</v>
      </c>
      <c r="D2" s="75" t="s">
        <v>503</v>
      </c>
      <c r="E2" s="77" t="s">
        <v>86</v>
      </c>
      <c r="F2" s="76" t="s">
        <v>504</v>
      </c>
      <c r="G2" s="76" t="s">
        <v>505</v>
      </c>
      <c r="J2" s="11" t="s">
        <v>87</v>
      </c>
    </row>
    <row r="3" spans="1:10" x14ac:dyDescent="0.25">
      <c r="A3" s="56" t="s">
        <v>506</v>
      </c>
      <c r="B3" s="56" t="s">
        <v>30</v>
      </c>
      <c r="C3" s="56" t="s">
        <v>30</v>
      </c>
      <c r="D3" s="56" t="s">
        <v>507</v>
      </c>
      <c r="E3" s="80"/>
      <c r="F3" s="81">
        <v>3</v>
      </c>
      <c r="G3" s="81">
        <f t="shared" ref="G3:G54" si="0">IF(AND(E3="M",E3="Nee"),0,IF(E3="Ja",MAX(0,F3),0))</f>
        <v>0</v>
      </c>
      <c r="J3">
        <f>SUM(G2:G511)</f>
        <v>0</v>
      </c>
    </row>
    <row r="4" spans="1:10" ht="33.75" customHeight="1" x14ac:dyDescent="0.25">
      <c r="A4" s="56" t="s">
        <v>508</v>
      </c>
      <c r="B4" s="56" t="s">
        <v>46</v>
      </c>
      <c r="C4" s="56" t="s">
        <v>30</v>
      </c>
      <c r="D4" s="56" t="s">
        <v>509</v>
      </c>
      <c r="E4" s="80"/>
      <c r="F4" s="81">
        <v>2</v>
      </c>
      <c r="G4" s="81">
        <f t="shared" si="0"/>
        <v>0</v>
      </c>
    </row>
    <row r="5" spans="1:10" ht="33.75" customHeight="1" x14ac:dyDescent="0.25">
      <c r="A5" s="56" t="s">
        <v>510</v>
      </c>
      <c r="B5" s="56" t="s">
        <v>46</v>
      </c>
      <c r="C5" s="56" t="s">
        <v>431</v>
      </c>
      <c r="D5" s="56" t="s">
        <v>511</v>
      </c>
      <c r="E5" s="80"/>
      <c r="F5" s="81">
        <v>2</v>
      </c>
      <c r="G5" s="81">
        <f t="shared" si="0"/>
        <v>0</v>
      </c>
    </row>
    <row r="6" spans="1:10" x14ac:dyDescent="0.25">
      <c r="A6" s="56" t="s">
        <v>512</v>
      </c>
      <c r="B6" s="56" t="s">
        <v>46</v>
      </c>
      <c r="C6" s="56" t="s">
        <v>431</v>
      </c>
      <c r="D6" s="56" t="s">
        <v>513</v>
      </c>
      <c r="E6" s="80"/>
      <c r="F6" s="81">
        <v>2</v>
      </c>
      <c r="G6" s="81">
        <f t="shared" si="0"/>
        <v>0</v>
      </c>
    </row>
    <row r="7" spans="1:10" ht="63" customHeight="1" x14ac:dyDescent="0.25">
      <c r="A7" s="56" t="s">
        <v>514</v>
      </c>
      <c r="B7" s="56" t="s">
        <v>46</v>
      </c>
      <c r="C7" s="56" t="s">
        <v>103</v>
      </c>
      <c r="D7" s="56" t="s">
        <v>515</v>
      </c>
      <c r="E7" s="80"/>
      <c r="F7" s="81">
        <v>2</v>
      </c>
      <c r="G7" s="81">
        <f t="shared" si="0"/>
        <v>0</v>
      </c>
    </row>
    <row r="8" spans="1:10" x14ac:dyDescent="0.25">
      <c r="A8" s="56" t="s">
        <v>516</v>
      </c>
      <c r="B8" s="56" t="s">
        <v>46</v>
      </c>
      <c r="C8" s="56" t="s">
        <v>103</v>
      </c>
      <c r="D8" s="56" t="s">
        <v>517</v>
      </c>
      <c r="E8" s="80"/>
      <c r="F8" s="81">
        <v>2</v>
      </c>
      <c r="G8" s="81">
        <f t="shared" si="0"/>
        <v>0</v>
      </c>
    </row>
    <row r="9" spans="1:10" ht="99" customHeight="1" x14ac:dyDescent="0.25">
      <c r="A9" s="56" t="s">
        <v>518</v>
      </c>
      <c r="B9" s="56" t="s">
        <v>46</v>
      </c>
      <c r="C9" s="56" t="s">
        <v>519</v>
      </c>
      <c r="D9" s="56" t="s">
        <v>520</v>
      </c>
      <c r="E9" s="80"/>
      <c r="F9" s="81">
        <v>2</v>
      </c>
      <c r="G9" s="81">
        <f t="shared" si="0"/>
        <v>0</v>
      </c>
    </row>
    <row r="10" spans="1:10" ht="60.75" customHeight="1" x14ac:dyDescent="0.25">
      <c r="A10" s="56" t="s">
        <v>521</v>
      </c>
      <c r="B10" s="56" t="s">
        <v>46</v>
      </c>
      <c r="C10" s="56" t="s">
        <v>519</v>
      </c>
      <c r="D10" s="56" t="s">
        <v>522</v>
      </c>
      <c r="E10" s="80"/>
      <c r="F10" s="81">
        <v>2</v>
      </c>
      <c r="G10" s="81">
        <f t="shared" si="0"/>
        <v>0</v>
      </c>
    </row>
    <row r="11" spans="1:10" ht="34.5" customHeight="1" x14ac:dyDescent="0.25">
      <c r="A11" s="56" t="s">
        <v>523</v>
      </c>
      <c r="B11" s="56" t="s">
        <v>46</v>
      </c>
      <c r="C11" s="56" t="s">
        <v>524</v>
      </c>
      <c r="D11" s="56" t="s">
        <v>525</v>
      </c>
      <c r="E11" s="80"/>
      <c r="F11" s="81">
        <v>2</v>
      </c>
      <c r="G11" s="81">
        <f t="shared" si="0"/>
        <v>0</v>
      </c>
    </row>
    <row r="12" spans="1:10" x14ac:dyDescent="0.25">
      <c r="A12" s="56" t="s">
        <v>526</v>
      </c>
      <c r="B12" s="56" t="s">
        <v>46</v>
      </c>
      <c r="C12" s="56" t="s">
        <v>527</v>
      </c>
      <c r="D12" s="56" t="s">
        <v>528</v>
      </c>
      <c r="E12" s="80"/>
      <c r="F12" s="81">
        <v>2</v>
      </c>
      <c r="G12" s="81">
        <f t="shared" si="0"/>
        <v>0</v>
      </c>
    </row>
    <row r="13" spans="1:10" ht="37.5" customHeight="1" x14ac:dyDescent="0.25">
      <c r="A13" s="56" t="s">
        <v>529</v>
      </c>
      <c r="B13" s="56" t="s">
        <v>46</v>
      </c>
      <c r="C13" s="56" t="s">
        <v>530</v>
      </c>
      <c r="D13" s="56" t="s">
        <v>531</v>
      </c>
      <c r="E13" s="80"/>
      <c r="F13" s="81">
        <v>2</v>
      </c>
      <c r="G13" s="81">
        <f t="shared" si="0"/>
        <v>0</v>
      </c>
    </row>
    <row r="14" spans="1:10" ht="56.25" customHeight="1" x14ac:dyDescent="0.25">
      <c r="A14" s="56" t="s">
        <v>532</v>
      </c>
      <c r="B14" s="56" t="s">
        <v>44</v>
      </c>
      <c r="C14" s="56" t="s">
        <v>108</v>
      </c>
      <c r="D14" s="56" t="s">
        <v>533</v>
      </c>
      <c r="E14" s="80"/>
      <c r="F14" s="81">
        <v>2</v>
      </c>
      <c r="G14" s="81">
        <f t="shared" si="0"/>
        <v>0</v>
      </c>
    </row>
    <row r="15" spans="1:10" x14ac:dyDescent="0.25">
      <c r="A15" s="56" t="s">
        <v>534</v>
      </c>
      <c r="B15" s="56" t="s">
        <v>44</v>
      </c>
      <c r="C15" s="56" t="s">
        <v>535</v>
      </c>
      <c r="D15" s="56" t="s">
        <v>536</v>
      </c>
      <c r="E15" s="80"/>
      <c r="F15" s="81">
        <v>2</v>
      </c>
      <c r="G15" s="81">
        <f t="shared" si="0"/>
        <v>0</v>
      </c>
    </row>
    <row r="16" spans="1:10" ht="97.5" customHeight="1" x14ac:dyDescent="0.25">
      <c r="A16" s="56" t="s">
        <v>537</v>
      </c>
      <c r="B16" s="56" t="s">
        <v>44</v>
      </c>
      <c r="C16" s="56" t="s">
        <v>535</v>
      </c>
      <c r="D16" s="56" t="s">
        <v>538</v>
      </c>
      <c r="E16" s="80"/>
      <c r="F16" s="81">
        <v>2</v>
      </c>
      <c r="G16" s="81">
        <f t="shared" si="0"/>
        <v>0</v>
      </c>
    </row>
    <row r="17" spans="1:7" ht="101.25" customHeight="1" x14ac:dyDescent="0.25">
      <c r="A17" s="56" t="s">
        <v>539</v>
      </c>
      <c r="B17" s="56" t="s">
        <v>44</v>
      </c>
      <c r="C17" s="56" t="s">
        <v>535</v>
      </c>
      <c r="D17" s="56" t="s">
        <v>540</v>
      </c>
      <c r="E17" s="80"/>
      <c r="F17" s="81">
        <v>2</v>
      </c>
      <c r="G17" s="81">
        <f t="shared" si="0"/>
        <v>0</v>
      </c>
    </row>
    <row r="18" spans="1:7" ht="74.25" customHeight="1" x14ac:dyDescent="0.25">
      <c r="A18" s="56" t="s">
        <v>541</v>
      </c>
      <c r="B18" s="56" t="s">
        <v>44</v>
      </c>
      <c r="C18" s="56" t="s">
        <v>535</v>
      </c>
      <c r="D18" s="56" t="s">
        <v>542</v>
      </c>
      <c r="E18" s="80"/>
      <c r="F18" s="81">
        <v>2</v>
      </c>
      <c r="G18" s="81">
        <f t="shared" si="0"/>
        <v>0</v>
      </c>
    </row>
    <row r="19" spans="1:7" ht="88.5" customHeight="1" x14ac:dyDescent="0.25">
      <c r="A19" s="56" t="s">
        <v>543</v>
      </c>
      <c r="B19" s="56" t="s">
        <v>44</v>
      </c>
      <c r="C19" s="56" t="s">
        <v>111</v>
      </c>
      <c r="D19" s="56" t="s">
        <v>544</v>
      </c>
      <c r="E19" s="80"/>
      <c r="F19" s="81">
        <v>2</v>
      </c>
      <c r="G19" s="81">
        <f t="shared" si="0"/>
        <v>0</v>
      </c>
    </row>
    <row r="20" spans="1:7" ht="111.75" customHeight="1" x14ac:dyDescent="0.25">
      <c r="A20" s="56" t="s">
        <v>545</v>
      </c>
      <c r="B20" s="56" t="s">
        <v>44</v>
      </c>
      <c r="C20" s="56" t="s">
        <v>111</v>
      </c>
      <c r="D20" s="56" t="s">
        <v>546</v>
      </c>
      <c r="E20" s="80"/>
      <c r="F20" s="81">
        <v>2</v>
      </c>
      <c r="G20" s="81">
        <f t="shared" si="0"/>
        <v>0</v>
      </c>
    </row>
    <row r="21" spans="1:7" ht="57" customHeight="1" x14ac:dyDescent="0.25">
      <c r="A21" s="56" t="s">
        <v>547</v>
      </c>
      <c r="B21" s="56" t="s">
        <v>44</v>
      </c>
      <c r="C21" s="56" t="s">
        <v>548</v>
      </c>
      <c r="D21" s="56" t="s">
        <v>549</v>
      </c>
      <c r="E21" s="80"/>
      <c r="F21" s="81">
        <v>2</v>
      </c>
      <c r="G21" s="81">
        <f t="shared" si="0"/>
        <v>0</v>
      </c>
    </row>
    <row r="22" spans="1:7" ht="61.5" customHeight="1" x14ac:dyDescent="0.25">
      <c r="A22" s="56" t="s">
        <v>550</v>
      </c>
      <c r="B22" s="56" t="s">
        <v>44</v>
      </c>
      <c r="C22" s="56" t="s">
        <v>548</v>
      </c>
      <c r="D22" s="56" t="s">
        <v>551</v>
      </c>
      <c r="E22" s="80"/>
      <c r="F22" s="81">
        <v>2</v>
      </c>
      <c r="G22" s="81">
        <f t="shared" si="0"/>
        <v>0</v>
      </c>
    </row>
    <row r="23" spans="1:7" ht="31.5" customHeight="1" x14ac:dyDescent="0.25">
      <c r="A23" s="56" t="s">
        <v>552</v>
      </c>
      <c r="B23" s="56" t="s">
        <v>35</v>
      </c>
      <c r="C23" s="56" t="s">
        <v>114</v>
      </c>
      <c r="D23" s="56" t="s">
        <v>553</v>
      </c>
      <c r="E23" s="80"/>
      <c r="F23" s="81">
        <v>3</v>
      </c>
      <c r="G23" s="81">
        <f t="shared" si="0"/>
        <v>0</v>
      </c>
    </row>
    <row r="24" spans="1:7" ht="42" customHeight="1" x14ac:dyDescent="0.25">
      <c r="A24" s="56" t="s">
        <v>554</v>
      </c>
      <c r="B24" s="56" t="s">
        <v>35</v>
      </c>
      <c r="C24" s="56" t="s">
        <v>114</v>
      </c>
      <c r="D24" s="56" t="s">
        <v>555</v>
      </c>
      <c r="E24" s="80"/>
      <c r="F24" s="81">
        <v>3</v>
      </c>
      <c r="G24" s="81">
        <f t="shared" si="0"/>
        <v>0</v>
      </c>
    </row>
    <row r="25" spans="1:7" x14ac:dyDescent="0.25">
      <c r="A25" s="56" t="s">
        <v>556</v>
      </c>
      <c r="B25" s="56" t="s">
        <v>35</v>
      </c>
      <c r="C25" s="56" t="s">
        <v>114</v>
      </c>
      <c r="D25" s="56" t="s">
        <v>557</v>
      </c>
      <c r="E25" s="80"/>
      <c r="F25" s="81">
        <v>3</v>
      </c>
      <c r="G25" s="81">
        <f t="shared" si="0"/>
        <v>0</v>
      </c>
    </row>
    <row r="26" spans="1:7" x14ac:dyDescent="0.25">
      <c r="A26" s="56" t="s">
        <v>558</v>
      </c>
      <c r="B26" s="56" t="s">
        <v>35</v>
      </c>
      <c r="C26" s="56" t="s">
        <v>123</v>
      </c>
      <c r="D26" s="56" t="s">
        <v>559</v>
      </c>
      <c r="E26" s="80"/>
      <c r="F26" s="81">
        <v>3</v>
      </c>
      <c r="G26" s="81">
        <f t="shared" si="0"/>
        <v>0</v>
      </c>
    </row>
    <row r="27" spans="1:7" x14ac:dyDescent="0.25">
      <c r="A27" s="56" t="s">
        <v>560</v>
      </c>
      <c r="B27" s="56" t="s">
        <v>35</v>
      </c>
      <c r="C27" s="56" t="s">
        <v>128</v>
      </c>
      <c r="D27" s="56" t="s">
        <v>561</v>
      </c>
      <c r="E27" s="80"/>
      <c r="F27" s="81">
        <v>3</v>
      </c>
      <c r="G27" s="81">
        <f t="shared" si="0"/>
        <v>0</v>
      </c>
    </row>
    <row r="28" spans="1:7" x14ac:dyDescent="0.25">
      <c r="A28" s="56" t="s">
        <v>562</v>
      </c>
      <c r="B28" s="56" t="s">
        <v>35</v>
      </c>
      <c r="C28" s="56" t="s">
        <v>128</v>
      </c>
      <c r="D28" s="56" t="s">
        <v>563</v>
      </c>
      <c r="E28" s="80"/>
      <c r="F28" s="81">
        <v>3</v>
      </c>
      <c r="G28" s="81">
        <f t="shared" si="0"/>
        <v>0</v>
      </c>
    </row>
    <row r="29" spans="1:7" ht="28.5" customHeight="1" x14ac:dyDescent="0.25">
      <c r="A29" s="56" t="s">
        <v>564</v>
      </c>
      <c r="B29" s="56" t="s">
        <v>35</v>
      </c>
      <c r="C29" s="56" t="s">
        <v>565</v>
      </c>
      <c r="D29" s="56" t="s">
        <v>566</v>
      </c>
      <c r="E29" s="80"/>
      <c r="F29" s="81">
        <v>3</v>
      </c>
      <c r="G29" s="81">
        <f t="shared" si="0"/>
        <v>0</v>
      </c>
    </row>
    <row r="30" spans="1:7" ht="25.5" x14ac:dyDescent="0.25">
      <c r="A30" s="56" t="s">
        <v>567</v>
      </c>
      <c r="B30" s="56" t="s">
        <v>35</v>
      </c>
      <c r="C30" s="56" t="s">
        <v>568</v>
      </c>
      <c r="D30" s="56" t="s">
        <v>569</v>
      </c>
      <c r="E30" s="80"/>
      <c r="F30" s="81">
        <v>3</v>
      </c>
      <c r="G30" s="81">
        <f t="shared" si="0"/>
        <v>0</v>
      </c>
    </row>
    <row r="31" spans="1:7" ht="43.5" customHeight="1" x14ac:dyDescent="0.25">
      <c r="A31" s="56" t="s">
        <v>570</v>
      </c>
      <c r="B31" s="56" t="s">
        <v>35</v>
      </c>
      <c r="C31" s="56" t="s">
        <v>568</v>
      </c>
      <c r="D31" s="56" t="s">
        <v>571</v>
      </c>
      <c r="E31" s="80"/>
      <c r="F31" s="81">
        <v>3</v>
      </c>
      <c r="G31" s="81">
        <f t="shared" si="0"/>
        <v>0</v>
      </c>
    </row>
    <row r="32" spans="1:7" x14ac:dyDescent="0.25">
      <c r="A32" s="56" t="s">
        <v>572</v>
      </c>
      <c r="B32" s="56" t="s">
        <v>35</v>
      </c>
      <c r="C32" s="56" t="s">
        <v>573</v>
      </c>
      <c r="D32" s="56" t="s">
        <v>574</v>
      </c>
      <c r="E32" s="80"/>
      <c r="F32" s="81">
        <v>3</v>
      </c>
      <c r="G32" s="81">
        <f t="shared" si="0"/>
        <v>0</v>
      </c>
    </row>
    <row r="33" spans="1:7" ht="35.25" customHeight="1" x14ac:dyDescent="0.25">
      <c r="A33" s="56" t="s">
        <v>575</v>
      </c>
      <c r="B33" s="56" t="s">
        <v>35</v>
      </c>
      <c r="C33" s="56" t="s">
        <v>576</v>
      </c>
      <c r="D33" s="56" t="s">
        <v>577</v>
      </c>
      <c r="E33" s="80"/>
      <c r="F33" s="81">
        <v>3</v>
      </c>
      <c r="G33" s="81">
        <f t="shared" si="0"/>
        <v>0</v>
      </c>
    </row>
    <row r="34" spans="1:7" ht="42.75" customHeight="1" x14ac:dyDescent="0.25">
      <c r="A34" s="56" t="s">
        <v>578</v>
      </c>
      <c r="B34" s="56" t="s">
        <v>36</v>
      </c>
      <c r="C34" s="56" t="s">
        <v>123</v>
      </c>
      <c r="D34" s="56" t="s">
        <v>579</v>
      </c>
      <c r="E34" s="80"/>
      <c r="F34" s="81">
        <v>3</v>
      </c>
      <c r="G34" s="81">
        <f t="shared" si="0"/>
        <v>0</v>
      </c>
    </row>
    <row r="35" spans="1:7" ht="34.5" customHeight="1" x14ac:dyDescent="0.25">
      <c r="A35" s="56" t="s">
        <v>580</v>
      </c>
      <c r="B35" s="56" t="s">
        <v>36</v>
      </c>
      <c r="C35" s="56" t="s">
        <v>114</v>
      </c>
      <c r="D35" s="56" t="s">
        <v>581</v>
      </c>
      <c r="E35" s="80"/>
      <c r="F35" s="81">
        <v>3</v>
      </c>
      <c r="G35" s="81">
        <f t="shared" si="0"/>
        <v>0</v>
      </c>
    </row>
    <row r="36" spans="1:7" ht="333" customHeight="1" x14ac:dyDescent="0.25">
      <c r="A36" s="56" t="s">
        <v>582</v>
      </c>
      <c r="B36" s="56" t="s">
        <v>36</v>
      </c>
      <c r="C36" s="56" t="s">
        <v>114</v>
      </c>
      <c r="D36" s="56" t="s">
        <v>583</v>
      </c>
      <c r="E36" s="80"/>
      <c r="F36" s="81">
        <v>3</v>
      </c>
      <c r="G36" s="81">
        <f t="shared" si="0"/>
        <v>0</v>
      </c>
    </row>
    <row r="37" spans="1:7" ht="198.75" customHeight="1" x14ac:dyDescent="0.25">
      <c r="A37" s="56" t="s">
        <v>584</v>
      </c>
      <c r="B37" s="56" t="s">
        <v>36</v>
      </c>
      <c r="C37" s="56" t="s">
        <v>585</v>
      </c>
      <c r="D37" s="56" t="s">
        <v>586</v>
      </c>
      <c r="E37" s="80"/>
      <c r="F37" s="81">
        <v>3</v>
      </c>
      <c r="G37" s="81">
        <f t="shared" si="0"/>
        <v>0</v>
      </c>
    </row>
    <row r="38" spans="1:7" ht="43.5" customHeight="1" x14ac:dyDescent="0.25">
      <c r="A38" s="56" t="s">
        <v>587</v>
      </c>
      <c r="B38" s="56" t="s">
        <v>36</v>
      </c>
      <c r="C38" s="56" t="s">
        <v>114</v>
      </c>
      <c r="D38" s="56" t="s">
        <v>588</v>
      </c>
      <c r="E38" s="80"/>
      <c r="F38" s="81">
        <v>3</v>
      </c>
      <c r="G38" s="81">
        <f t="shared" si="0"/>
        <v>0</v>
      </c>
    </row>
    <row r="39" spans="1:7" ht="30.75" customHeight="1" x14ac:dyDescent="0.25">
      <c r="A39" s="56" t="s">
        <v>589</v>
      </c>
      <c r="B39" s="56" t="s">
        <v>36</v>
      </c>
      <c r="C39" s="56" t="s">
        <v>585</v>
      </c>
      <c r="D39" s="56" t="s">
        <v>590</v>
      </c>
      <c r="E39" s="80"/>
      <c r="F39" s="81">
        <v>3</v>
      </c>
      <c r="G39" s="81">
        <f t="shared" si="0"/>
        <v>0</v>
      </c>
    </row>
    <row r="40" spans="1:7" ht="29.25" customHeight="1" x14ac:dyDescent="0.25">
      <c r="A40" s="56" t="s">
        <v>591</v>
      </c>
      <c r="B40" s="56" t="s">
        <v>36</v>
      </c>
      <c r="C40" s="56" t="s">
        <v>592</v>
      </c>
      <c r="D40" s="56" t="s">
        <v>593</v>
      </c>
      <c r="E40" s="80"/>
      <c r="F40" s="81">
        <v>3</v>
      </c>
      <c r="G40" s="81">
        <f t="shared" si="0"/>
        <v>0</v>
      </c>
    </row>
    <row r="41" spans="1:7" ht="32.25" customHeight="1" x14ac:dyDescent="0.25">
      <c r="A41" s="56" t="s">
        <v>594</v>
      </c>
      <c r="B41" s="56" t="s">
        <v>36</v>
      </c>
      <c r="C41" s="56" t="s">
        <v>592</v>
      </c>
      <c r="D41" s="56" t="s">
        <v>595</v>
      </c>
      <c r="E41" s="80"/>
      <c r="F41" s="81">
        <v>3</v>
      </c>
      <c r="G41" s="81">
        <f t="shared" si="0"/>
        <v>0</v>
      </c>
    </row>
    <row r="42" spans="1:7" ht="142.5" customHeight="1" x14ac:dyDescent="0.25">
      <c r="A42" s="56" t="s">
        <v>596</v>
      </c>
      <c r="B42" s="56" t="s">
        <v>36</v>
      </c>
      <c r="C42" s="56" t="s">
        <v>597</v>
      </c>
      <c r="D42" s="56" t="s">
        <v>598</v>
      </c>
      <c r="E42" s="80"/>
      <c r="F42" s="81">
        <v>3</v>
      </c>
      <c r="G42" s="81">
        <f t="shared" si="0"/>
        <v>0</v>
      </c>
    </row>
    <row r="43" spans="1:7" ht="33.75" customHeight="1" x14ac:dyDescent="0.25">
      <c r="A43" s="56" t="s">
        <v>599</v>
      </c>
      <c r="B43" s="56" t="s">
        <v>36</v>
      </c>
      <c r="C43" s="56" t="s">
        <v>600</v>
      </c>
      <c r="D43" s="56" t="s">
        <v>601</v>
      </c>
      <c r="E43" s="80"/>
      <c r="F43" s="81">
        <v>3</v>
      </c>
      <c r="G43" s="81">
        <f t="shared" si="0"/>
        <v>0</v>
      </c>
    </row>
    <row r="44" spans="1:7" ht="46.5" customHeight="1" x14ac:dyDescent="0.25">
      <c r="A44" s="56" t="s">
        <v>602</v>
      </c>
      <c r="B44" s="56" t="s">
        <v>36</v>
      </c>
      <c r="C44" s="56" t="s">
        <v>573</v>
      </c>
      <c r="D44" s="56" t="s">
        <v>603</v>
      </c>
      <c r="E44" s="80"/>
      <c r="F44" s="81">
        <v>3</v>
      </c>
      <c r="G44" s="81">
        <f t="shared" si="0"/>
        <v>0</v>
      </c>
    </row>
    <row r="45" spans="1:7" ht="54" customHeight="1" x14ac:dyDescent="0.25">
      <c r="A45" s="56" t="s">
        <v>604</v>
      </c>
      <c r="B45" s="56" t="s">
        <v>36</v>
      </c>
      <c r="C45" s="56" t="s">
        <v>573</v>
      </c>
      <c r="D45" s="56" t="s">
        <v>605</v>
      </c>
      <c r="E45" s="80"/>
      <c r="F45" s="81">
        <v>3</v>
      </c>
      <c r="G45" s="81">
        <f t="shared" si="0"/>
        <v>0</v>
      </c>
    </row>
    <row r="46" spans="1:7" ht="38.25" customHeight="1" x14ac:dyDescent="0.25">
      <c r="A46" s="56" t="s">
        <v>606</v>
      </c>
      <c r="B46" s="56" t="s">
        <v>36</v>
      </c>
      <c r="C46" s="56" t="s">
        <v>573</v>
      </c>
      <c r="D46" s="56" t="s">
        <v>607</v>
      </c>
      <c r="E46" s="80"/>
      <c r="F46" s="81">
        <v>3</v>
      </c>
      <c r="G46" s="81">
        <f t="shared" si="0"/>
        <v>0</v>
      </c>
    </row>
    <row r="47" spans="1:7" x14ac:dyDescent="0.25">
      <c r="A47" s="52" t="s">
        <v>608</v>
      </c>
      <c r="B47" s="52" t="s">
        <v>38</v>
      </c>
      <c r="C47" s="52" t="s">
        <v>30</v>
      </c>
      <c r="D47" s="52" t="s">
        <v>609</v>
      </c>
      <c r="E47" s="80"/>
      <c r="F47" s="81">
        <v>1</v>
      </c>
      <c r="G47" s="81">
        <f t="shared" si="0"/>
        <v>0</v>
      </c>
    </row>
    <row r="48" spans="1:7" x14ac:dyDescent="0.25">
      <c r="A48" s="51" t="s">
        <v>610</v>
      </c>
      <c r="B48" s="51" t="s">
        <v>38</v>
      </c>
      <c r="C48" s="51" t="s">
        <v>30</v>
      </c>
      <c r="D48" s="51" t="s">
        <v>611</v>
      </c>
      <c r="E48" s="80"/>
      <c r="F48" s="81">
        <v>1</v>
      </c>
      <c r="G48" s="81">
        <f t="shared" si="0"/>
        <v>0</v>
      </c>
    </row>
    <row r="49" spans="1:7" x14ac:dyDescent="0.25">
      <c r="A49" s="52" t="s">
        <v>612</v>
      </c>
      <c r="B49" s="52" t="s">
        <v>38</v>
      </c>
      <c r="C49" s="52" t="s">
        <v>30</v>
      </c>
      <c r="D49" s="52" t="s">
        <v>613</v>
      </c>
      <c r="E49" s="80"/>
      <c r="F49" s="81">
        <v>1</v>
      </c>
      <c r="G49" s="81">
        <f t="shared" si="0"/>
        <v>0</v>
      </c>
    </row>
    <row r="50" spans="1:7" x14ac:dyDescent="0.25">
      <c r="A50" s="51" t="s">
        <v>614</v>
      </c>
      <c r="B50" s="51" t="s">
        <v>38</v>
      </c>
      <c r="C50" s="51" t="s">
        <v>30</v>
      </c>
      <c r="D50" s="51" t="s">
        <v>615</v>
      </c>
      <c r="E50" s="80"/>
      <c r="F50" s="81">
        <v>1</v>
      </c>
      <c r="G50" s="81">
        <f t="shared" si="0"/>
        <v>0</v>
      </c>
    </row>
    <row r="51" spans="1:7" x14ac:dyDescent="0.25">
      <c r="A51" s="52" t="s">
        <v>616</v>
      </c>
      <c r="B51" s="52" t="s">
        <v>38</v>
      </c>
      <c r="C51" s="52" t="s">
        <v>30</v>
      </c>
      <c r="D51" s="52" t="s">
        <v>617</v>
      </c>
      <c r="E51" s="80"/>
      <c r="F51" s="81">
        <v>1</v>
      </c>
      <c r="G51" s="81">
        <f t="shared" si="0"/>
        <v>0</v>
      </c>
    </row>
    <row r="52" spans="1:7" x14ac:dyDescent="0.25">
      <c r="A52" s="52" t="s">
        <v>618</v>
      </c>
      <c r="B52" s="52" t="s">
        <v>38</v>
      </c>
      <c r="C52" s="52" t="s">
        <v>30</v>
      </c>
      <c r="D52" s="52" t="s">
        <v>619</v>
      </c>
      <c r="E52" s="80"/>
      <c r="F52" s="81">
        <v>1</v>
      </c>
      <c r="G52" s="81">
        <f t="shared" si="0"/>
        <v>0</v>
      </c>
    </row>
    <row r="53" spans="1:7" x14ac:dyDescent="0.25">
      <c r="A53" s="51" t="s">
        <v>620</v>
      </c>
      <c r="B53" s="51" t="s">
        <v>38</v>
      </c>
      <c r="C53" s="51" t="s">
        <v>30</v>
      </c>
      <c r="D53" s="51" t="s">
        <v>621</v>
      </c>
      <c r="E53" s="80"/>
      <c r="F53" s="81">
        <v>1</v>
      </c>
      <c r="G53" s="81">
        <f t="shared" si="0"/>
        <v>0</v>
      </c>
    </row>
    <row r="54" spans="1:7" x14ac:dyDescent="0.25">
      <c r="A54" s="52" t="s">
        <v>622</v>
      </c>
      <c r="B54" s="52" t="s">
        <v>38</v>
      </c>
      <c r="C54" s="52" t="s">
        <v>30</v>
      </c>
      <c r="D54" s="52" t="s">
        <v>623</v>
      </c>
      <c r="E54" s="80"/>
      <c r="F54" s="81">
        <v>1</v>
      </c>
      <c r="G54" s="81">
        <f t="shared" si="0"/>
        <v>0</v>
      </c>
    </row>
    <row r="55" spans="1:7" x14ac:dyDescent="0.25">
      <c r="A55" s="51" t="s">
        <v>624</v>
      </c>
      <c r="B55" s="51" t="s">
        <v>38</v>
      </c>
      <c r="C55" s="51" t="s">
        <v>30</v>
      </c>
      <c r="D55" s="51" t="s">
        <v>625</v>
      </c>
      <c r="E55" s="80"/>
      <c r="F55" s="81">
        <v>1</v>
      </c>
      <c r="G55" s="81">
        <f t="shared" ref="G55:G118" si="1">IF(AND(E55="M",E55="Nee"),0,IF(E55="Ja",MAX(0,F55),0))</f>
        <v>0</v>
      </c>
    </row>
    <row r="56" spans="1:7" x14ac:dyDescent="0.25">
      <c r="A56" s="52" t="s">
        <v>626</v>
      </c>
      <c r="B56" s="52" t="s">
        <v>38</v>
      </c>
      <c r="C56" s="52" t="s">
        <v>30</v>
      </c>
      <c r="D56" s="52" t="s">
        <v>627</v>
      </c>
      <c r="E56" s="80"/>
      <c r="F56" s="81">
        <v>1</v>
      </c>
      <c r="G56" s="81">
        <f t="shared" si="1"/>
        <v>0</v>
      </c>
    </row>
    <row r="57" spans="1:7" x14ac:dyDescent="0.25">
      <c r="A57" s="51" t="s">
        <v>628</v>
      </c>
      <c r="B57" s="51" t="s">
        <v>38</v>
      </c>
      <c r="C57" s="51" t="s">
        <v>30</v>
      </c>
      <c r="D57" s="51" t="s">
        <v>629</v>
      </c>
      <c r="E57" s="80"/>
      <c r="F57" s="81">
        <v>1</v>
      </c>
      <c r="G57" s="81">
        <f t="shared" si="1"/>
        <v>0</v>
      </c>
    </row>
    <row r="58" spans="1:7" ht="34.5" customHeight="1" x14ac:dyDescent="0.25">
      <c r="A58" s="52" t="s">
        <v>630</v>
      </c>
      <c r="B58" s="52" t="s">
        <v>38</v>
      </c>
      <c r="C58" s="52" t="s">
        <v>30</v>
      </c>
      <c r="D58" s="52" t="s">
        <v>631</v>
      </c>
      <c r="E58" s="80"/>
      <c r="F58" s="81">
        <v>1</v>
      </c>
      <c r="G58" s="81">
        <f t="shared" si="1"/>
        <v>0</v>
      </c>
    </row>
    <row r="59" spans="1:7" ht="34.5" customHeight="1" x14ac:dyDescent="0.25">
      <c r="A59" s="51" t="s">
        <v>632</v>
      </c>
      <c r="B59" s="51" t="s">
        <v>38</v>
      </c>
      <c r="C59" s="51" t="s">
        <v>30</v>
      </c>
      <c r="D59" s="51" t="s">
        <v>633</v>
      </c>
      <c r="E59" s="80"/>
      <c r="F59" s="81">
        <v>1</v>
      </c>
      <c r="G59" s="81">
        <f t="shared" si="1"/>
        <v>0</v>
      </c>
    </row>
    <row r="60" spans="1:7" ht="25.5" x14ac:dyDescent="0.25">
      <c r="A60" s="52" t="s">
        <v>634</v>
      </c>
      <c r="B60" s="52" t="s">
        <v>38</v>
      </c>
      <c r="C60" s="52" t="s">
        <v>161</v>
      </c>
      <c r="D60" s="52" t="s">
        <v>635</v>
      </c>
      <c r="E60" s="80"/>
      <c r="F60" s="81">
        <v>1</v>
      </c>
      <c r="G60" s="81">
        <f t="shared" si="1"/>
        <v>0</v>
      </c>
    </row>
    <row r="61" spans="1:7" ht="25.5" x14ac:dyDescent="0.25">
      <c r="A61" s="51" t="s">
        <v>636</v>
      </c>
      <c r="B61" s="51" t="s">
        <v>38</v>
      </c>
      <c r="C61" s="51" t="s">
        <v>161</v>
      </c>
      <c r="D61" s="51" t="s">
        <v>637</v>
      </c>
      <c r="E61" s="80"/>
      <c r="F61" s="81">
        <v>1</v>
      </c>
      <c r="G61" s="81">
        <f t="shared" si="1"/>
        <v>0</v>
      </c>
    </row>
    <row r="62" spans="1:7" ht="25.5" x14ac:dyDescent="0.25">
      <c r="A62" s="51" t="s">
        <v>638</v>
      </c>
      <c r="B62" s="51" t="s">
        <v>38</v>
      </c>
      <c r="C62" s="51" t="s">
        <v>161</v>
      </c>
      <c r="D62" s="51" t="s">
        <v>639</v>
      </c>
      <c r="E62" s="80"/>
      <c r="F62" s="81">
        <v>1</v>
      </c>
      <c r="G62" s="81">
        <f t="shared" si="1"/>
        <v>0</v>
      </c>
    </row>
    <row r="63" spans="1:7" ht="25.5" x14ac:dyDescent="0.25">
      <c r="A63" s="52" t="s">
        <v>640</v>
      </c>
      <c r="B63" s="52" t="s">
        <v>38</v>
      </c>
      <c r="C63" s="52" t="s">
        <v>161</v>
      </c>
      <c r="D63" s="52" t="s">
        <v>641</v>
      </c>
      <c r="E63" s="80"/>
      <c r="F63" s="81">
        <v>1</v>
      </c>
      <c r="G63" s="81">
        <f t="shared" si="1"/>
        <v>0</v>
      </c>
    </row>
    <row r="64" spans="1:7" ht="25.5" x14ac:dyDescent="0.25">
      <c r="A64" s="52" t="s">
        <v>642</v>
      </c>
      <c r="B64" s="52" t="s">
        <v>38</v>
      </c>
      <c r="C64" s="52" t="s">
        <v>161</v>
      </c>
      <c r="D64" s="52" t="s">
        <v>643</v>
      </c>
      <c r="E64" s="80"/>
      <c r="F64" s="81">
        <v>1</v>
      </c>
      <c r="G64" s="81">
        <f t="shared" si="1"/>
        <v>0</v>
      </c>
    </row>
    <row r="65" spans="1:7" ht="33" customHeight="1" x14ac:dyDescent="0.25">
      <c r="A65" s="51" t="s">
        <v>644</v>
      </c>
      <c r="B65" s="51" t="s">
        <v>38</v>
      </c>
      <c r="C65" s="51" t="s">
        <v>161</v>
      </c>
      <c r="D65" s="51" t="s">
        <v>645</v>
      </c>
      <c r="E65" s="80"/>
      <c r="F65" s="81">
        <v>1</v>
      </c>
      <c r="G65" s="81">
        <f t="shared" si="1"/>
        <v>0</v>
      </c>
    </row>
    <row r="66" spans="1:7" ht="25.5" x14ac:dyDescent="0.25">
      <c r="A66" s="52" t="s">
        <v>646</v>
      </c>
      <c r="B66" s="52" t="s">
        <v>38</v>
      </c>
      <c r="C66" s="52" t="s">
        <v>161</v>
      </c>
      <c r="D66" s="52" t="s">
        <v>647</v>
      </c>
      <c r="E66" s="80"/>
      <c r="F66" s="81">
        <v>1</v>
      </c>
      <c r="G66" s="81">
        <f t="shared" si="1"/>
        <v>0</v>
      </c>
    </row>
    <row r="67" spans="1:7" ht="25.5" x14ac:dyDescent="0.25">
      <c r="A67" s="52" t="s">
        <v>648</v>
      </c>
      <c r="B67" s="52" t="s">
        <v>38</v>
      </c>
      <c r="C67" s="52" t="s">
        <v>161</v>
      </c>
      <c r="D67" s="52" t="s">
        <v>649</v>
      </c>
      <c r="E67" s="80"/>
      <c r="F67" s="81">
        <v>1</v>
      </c>
      <c r="G67" s="81">
        <f t="shared" si="1"/>
        <v>0</v>
      </c>
    </row>
    <row r="68" spans="1:7" ht="25.5" x14ac:dyDescent="0.25">
      <c r="A68" s="51" t="s">
        <v>650</v>
      </c>
      <c r="B68" s="51" t="s">
        <v>38</v>
      </c>
      <c r="C68" s="51" t="s">
        <v>161</v>
      </c>
      <c r="D68" s="51" t="s">
        <v>651</v>
      </c>
      <c r="E68" s="80"/>
      <c r="F68" s="81">
        <v>1</v>
      </c>
      <c r="G68" s="81">
        <f t="shared" si="1"/>
        <v>0</v>
      </c>
    </row>
    <row r="69" spans="1:7" ht="25.5" x14ac:dyDescent="0.25">
      <c r="A69" s="52" t="s">
        <v>652</v>
      </c>
      <c r="B69" s="52" t="s">
        <v>38</v>
      </c>
      <c r="C69" s="52" t="s">
        <v>161</v>
      </c>
      <c r="D69" s="52" t="s">
        <v>653</v>
      </c>
      <c r="E69" s="80"/>
      <c r="F69" s="81">
        <v>1</v>
      </c>
      <c r="G69" s="81">
        <f t="shared" si="1"/>
        <v>0</v>
      </c>
    </row>
    <row r="70" spans="1:7" ht="25.5" x14ac:dyDescent="0.25">
      <c r="A70" s="52" t="s">
        <v>654</v>
      </c>
      <c r="B70" s="52" t="s">
        <v>38</v>
      </c>
      <c r="C70" s="52" t="s">
        <v>161</v>
      </c>
      <c r="D70" s="52" t="s">
        <v>655</v>
      </c>
      <c r="E70" s="80"/>
      <c r="F70" s="81">
        <v>1</v>
      </c>
      <c r="G70" s="81">
        <f t="shared" si="1"/>
        <v>0</v>
      </c>
    </row>
    <row r="71" spans="1:7" ht="30.75" customHeight="1" x14ac:dyDescent="0.25">
      <c r="A71" s="51" t="s">
        <v>656</v>
      </c>
      <c r="B71" s="51" t="s">
        <v>38</v>
      </c>
      <c r="C71" s="51" t="s">
        <v>161</v>
      </c>
      <c r="D71" s="51" t="s">
        <v>657</v>
      </c>
      <c r="E71" s="80"/>
      <c r="F71" s="81">
        <v>1</v>
      </c>
      <c r="G71" s="81">
        <f t="shared" si="1"/>
        <v>0</v>
      </c>
    </row>
    <row r="72" spans="1:7" ht="25.5" x14ac:dyDescent="0.25">
      <c r="A72" s="52" t="s">
        <v>658</v>
      </c>
      <c r="B72" s="52" t="s">
        <v>38</v>
      </c>
      <c r="C72" s="52" t="s">
        <v>161</v>
      </c>
      <c r="D72" s="52" t="s">
        <v>659</v>
      </c>
      <c r="E72" s="80"/>
      <c r="F72" s="81">
        <v>1</v>
      </c>
      <c r="G72" s="81">
        <f t="shared" si="1"/>
        <v>0</v>
      </c>
    </row>
    <row r="73" spans="1:7" ht="33" customHeight="1" x14ac:dyDescent="0.25">
      <c r="A73" s="51" t="s">
        <v>660</v>
      </c>
      <c r="B73" s="51" t="s">
        <v>38</v>
      </c>
      <c r="C73" s="51" t="s">
        <v>161</v>
      </c>
      <c r="D73" s="51" t="s">
        <v>661</v>
      </c>
      <c r="E73" s="80"/>
      <c r="F73" s="81">
        <v>1</v>
      </c>
      <c r="G73" s="81">
        <f t="shared" si="1"/>
        <v>0</v>
      </c>
    </row>
    <row r="74" spans="1:7" ht="31.5" customHeight="1" x14ac:dyDescent="0.25">
      <c r="A74" s="52" t="s">
        <v>662</v>
      </c>
      <c r="B74" s="52" t="s">
        <v>38</v>
      </c>
      <c r="C74" s="52" t="s">
        <v>161</v>
      </c>
      <c r="D74" s="52" t="s">
        <v>663</v>
      </c>
      <c r="E74" s="80"/>
      <c r="F74" s="81">
        <v>1</v>
      </c>
      <c r="G74" s="81">
        <f t="shared" si="1"/>
        <v>0</v>
      </c>
    </row>
    <row r="75" spans="1:7" ht="25.5" x14ac:dyDescent="0.25">
      <c r="A75" s="51" t="s">
        <v>664</v>
      </c>
      <c r="B75" s="51" t="s">
        <v>38</v>
      </c>
      <c r="C75" s="51" t="s">
        <v>161</v>
      </c>
      <c r="D75" s="51" t="s">
        <v>665</v>
      </c>
      <c r="E75" s="80"/>
      <c r="F75" s="81">
        <v>1</v>
      </c>
      <c r="G75" s="81">
        <f t="shared" si="1"/>
        <v>0</v>
      </c>
    </row>
    <row r="76" spans="1:7" ht="34.5" customHeight="1" x14ac:dyDescent="0.25">
      <c r="A76" s="51" t="s">
        <v>666</v>
      </c>
      <c r="B76" s="51" t="s">
        <v>38</v>
      </c>
      <c r="C76" s="51" t="s">
        <v>667</v>
      </c>
      <c r="D76" s="51" t="s">
        <v>668</v>
      </c>
      <c r="E76" s="80"/>
      <c r="F76" s="81">
        <v>1</v>
      </c>
      <c r="G76" s="81">
        <f t="shared" si="1"/>
        <v>0</v>
      </c>
    </row>
    <row r="77" spans="1:7" x14ac:dyDescent="0.25">
      <c r="A77" s="52" t="s">
        <v>669</v>
      </c>
      <c r="B77" s="52" t="s">
        <v>38</v>
      </c>
      <c r="C77" s="52" t="s">
        <v>667</v>
      </c>
      <c r="D77" s="52" t="s">
        <v>670</v>
      </c>
      <c r="E77" s="80"/>
      <c r="F77" s="81">
        <v>1</v>
      </c>
      <c r="G77" s="81">
        <f t="shared" si="1"/>
        <v>0</v>
      </c>
    </row>
    <row r="78" spans="1:7" x14ac:dyDescent="0.25">
      <c r="A78" s="51" t="s">
        <v>671</v>
      </c>
      <c r="B78" s="51" t="s">
        <v>38</v>
      </c>
      <c r="C78" s="51" t="s">
        <v>180</v>
      </c>
      <c r="D78" s="51" t="s">
        <v>672</v>
      </c>
      <c r="E78" s="80"/>
      <c r="F78" s="81">
        <v>1</v>
      </c>
      <c r="G78" s="81">
        <f t="shared" si="1"/>
        <v>0</v>
      </c>
    </row>
    <row r="79" spans="1:7" x14ac:dyDescent="0.25">
      <c r="A79" s="51" t="s">
        <v>673</v>
      </c>
      <c r="B79" s="51" t="s">
        <v>38</v>
      </c>
      <c r="C79" s="51" t="s">
        <v>180</v>
      </c>
      <c r="D79" s="51" t="s">
        <v>674</v>
      </c>
      <c r="E79" s="80"/>
      <c r="F79" s="81">
        <v>1</v>
      </c>
      <c r="G79" s="81">
        <f t="shared" si="1"/>
        <v>0</v>
      </c>
    </row>
    <row r="80" spans="1:7" x14ac:dyDescent="0.25">
      <c r="A80" s="52" t="s">
        <v>675</v>
      </c>
      <c r="B80" s="52" t="s">
        <v>38</v>
      </c>
      <c r="C80" s="52" t="s">
        <v>180</v>
      </c>
      <c r="D80" s="52" t="s">
        <v>676</v>
      </c>
      <c r="E80" s="80"/>
      <c r="F80" s="81">
        <v>1</v>
      </c>
      <c r="G80" s="81">
        <f t="shared" si="1"/>
        <v>0</v>
      </c>
    </row>
    <row r="81" spans="1:7" x14ac:dyDescent="0.25">
      <c r="A81" s="51" t="s">
        <v>677</v>
      </c>
      <c r="B81" s="51" t="s">
        <v>38</v>
      </c>
      <c r="C81" s="51" t="s">
        <v>180</v>
      </c>
      <c r="D81" s="51" t="s">
        <v>678</v>
      </c>
      <c r="E81" s="80"/>
      <c r="F81" s="81">
        <v>1</v>
      </c>
      <c r="G81" s="81">
        <f t="shared" si="1"/>
        <v>0</v>
      </c>
    </row>
    <row r="82" spans="1:7" x14ac:dyDescent="0.25">
      <c r="A82" s="52" t="s">
        <v>679</v>
      </c>
      <c r="B82" s="52" t="s">
        <v>38</v>
      </c>
      <c r="C82" s="52" t="s">
        <v>180</v>
      </c>
      <c r="D82" s="52" t="s">
        <v>680</v>
      </c>
      <c r="E82" s="80"/>
      <c r="F82" s="81">
        <v>1</v>
      </c>
      <c r="G82" s="81">
        <f t="shared" si="1"/>
        <v>0</v>
      </c>
    </row>
    <row r="83" spans="1:7" x14ac:dyDescent="0.25">
      <c r="A83" s="51" t="s">
        <v>681</v>
      </c>
      <c r="B83" s="51" t="s">
        <v>38</v>
      </c>
      <c r="C83" s="51" t="s">
        <v>180</v>
      </c>
      <c r="D83" s="51" t="s">
        <v>682</v>
      </c>
      <c r="E83" s="80"/>
      <c r="F83" s="81">
        <v>1</v>
      </c>
      <c r="G83" s="81">
        <f t="shared" si="1"/>
        <v>0</v>
      </c>
    </row>
    <row r="84" spans="1:7" x14ac:dyDescent="0.25">
      <c r="A84" s="52" t="s">
        <v>683</v>
      </c>
      <c r="B84" s="52" t="s">
        <v>38</v>
      </c>
      <c r="C84" s="52" t="s">
        <v>180</v>
      </c>
      <c r="D84" s="52" t="s">
        <v>684</v>
      </c>
      <c r="E84" s="80"/>
      <c r="F84" s="81">
        <v>1</v>
      </c>
      <c r="G84" s="81">
        <f t="shared" si="1"/>
        <v>0</v>
      </c>
    </row>
    <row r="85" spans="1:7" ht="35.25" customHeight="1" x14ac:dyDescent="0.25">
      <c r="A85" s="51" t="s">
        <v>685</v>
      </c>
      <c r="B85" s="51" t="s">
        <v>38</v>
      </c>
      <c r="C85" s="51" t="s">
        <v>180</v>
      </c>
      <c r="D85" s="51" t="s">
        <v>686</v>
      </c>
      <c r="E85" s="80"/>
      <c r="F85" s="81">
        <v>1</v>
      </c>
      <c r="G85" s="81">
        <f t="shared" si="1"/>
        <v>0</v>
      </c>
    </row>
    <row r="86" spans="1:7" x14ac:dyDescent="0.25">
      <c r="A86" s="51" t="s">
        <v>687</v>
      </c>
      <c r="B86" s="51" t="s">
        <v>38</v>
      </c>
      <c r="C86" s="51" t="s">
        <v>180</v>
      </c>
      <c r="D86" s="51" t="s">
        <v>688</v>
      </c>
      <c r="E86" s="80"/>
      <c r="F86" s="81">
        <v>1</v>
      </c>
      <c r="G86" s="81">
        <f t="shared" si="1"/>
        <v>0</v>
      </c>
    </row>
    <row r="87" spans="1:7" x14ac:dyDescent="0.25">
      <c r="A87" s="52" t="s">
        <v>689</v>
      </c>
      <c r="B87" s="52" t="s">
        <v>38</v>
      </c>
      <c r="C87" s="52" t="s">
        <v>180</v>
      </c>
      <c r="D87" s="52" t="s">
        <v>690</v>
      </c>
      <c r="E87" s="80"/>
      <c r="F87" s="81">
        <v>1</v>
      </c>
      <c r="G87" s="81">
        <f t="shared" si="1"/>
        <v>0</v>
      </c>
    </row>
    <row r="88" spans="1:7" x14ac:dyDescent="0.25">
      <c r="A88" s="51" t="s">
        <v>691</v>
      </c>
      <c r="B88" s="51" t="s">
        <v>38</v>
      </c>
      <c r="C88" s="51" t="s">
        <v>185</v>
      </c>
      <c r="D88" s="51" t="s">
        <v>692</v>
      </c>
      <c r="E88" s="80"/>
      <c r="F88" s="81">
        <v>1</v>
      </c>
      <c r="G88" s="81">
        <f t="shared" si="1"/>
        <v>0</v>
      </c>
    </row>
    <row r="89" spans="1:7" x14ac:dyDescent="0.25">
      <c r="A89" s="51" t="s">
        <v>693</v>
      </c>
      <c r="B89" s="51" t="s">
        <v>38</v>
      </c>
      <c r="C89" s="51" t="s">
        <v>185</v>
      </c>
      <c r="D89" s="51" t="s">
        <v>694</v>
      </c>
      <c r="E89" s="80"/>
      <c r="F89" s="81">
        <v>1</v>
      </c>
      <c r="G89" s="81">
        <f t="shared" si="1"/>
        <v>0</v>
      </c>
    </row>
    <row r="90" spans="1:7" x14ac:dyDescent="0.25">
      <c r="A90" s="52" t="s">
        <v>695</v>
      </c>
      <c r="B90" s="52" t="s">
        <v>38</v>
      </c>
      <c r="C90" s="52" t="s">
        <v>185</v>
      </c>
      <c r="D90" s="52" t="s">
        <v>696</v>
      </c>
      <c r="E90" s="80"/>
      <c r="F90" s="81">
        <v>1</v>
      </c>
      <c r="G90" s="81">
        <f t="shared" si="1"/>
        <v>0</v>
      </c>
    </row>
    <row r="91" spans="1:7" x14ac:dyDescent="0.25">
      <c r="A91" s="52" t="s">
        <v>697</v>
      </c>
      <c r="B91" s="52" t="s">
        <v>38</v>
      </c>
      <c r="C91" s="52" t="s">
        <v>185</v>
      </c>
      <c r="D91" s="52" t="s">
        <v>698</v>
      </c>
      <c r="E91" s="80"/>
      <c r="F91" s="81">
        <v>1</v>
      </c>
      <c r="G91" s="81">
        <f t="shared" si="1"/>
        <v>0</v>
      </c>
    </row>
    <row r="92" spans="1:7" x14ac:dyDescent="0.25">
      <c r="A92" s="51" t="s">
        <v>699</v>
      </c>
      <c r="B92" s="51" t="s">
        <v>38</v>
      </c>
      <c r="C92" s="51" t="s">
        <v>185</v>
      </c>
      <c r="D92" s="51" t="s">
        <v>700</v>
      </c>
      <c r="E92" s="80"/>
      <c r="F92" s="81">
        <v>1</v>
      </c>
      <c r="G92" s="81">
        <f t="shared" si="1"/>
        <v>0</v>
      </c>
    </row>
    <row r="93" spans="1:7" x14ac:dyDescent="0.25">
      <c r="A93" s="52" t="s">
        <v>701</v>
      </c>
      <c r="B93" s="52" t="s">
        <v>38</v>
      </c>
      <c r="C93" s="52" t="s">
        <v>185</v>
      </c>
      <c r="D93" s="52" t="s">
        <v>702</v>
      </c>
      <c r="E93" s="80"/>
      <c r="F93" s="81">
        <v>1</v>
      </c>
      <c r="G93" s="81">
        <f t="shared" si="1"/>
        <v>0</v>
      </c>
    </row>
    <row r="94" spans="1:7" x14ac:dyDescent="0.25">
      <c r="A94" s="51" t="s">
        <v>703</v>
      </c>
      <c r="B94" s="51" t="s">
        <v>38</v>
      </c>
      <c r="C94" s="51" t="s">
        <v>197</v>
      </c>
      <c r="D94" s="51" t="s">
        <v>704</v>
      </c>
      <c r="E94" s="80"/>
      <c r="F94" s="81">
        <v>1</v>
      </c>
      <c r="G94" s="81">
        <f t="shared" si="1"/>
        <v>0</v>
      </c>
    </row>
    <row r="95" spans="1:7" x14ac:dyDescent="0.25">
      <c r="A95" s="52" t="s">
        <v>705</v>
      </c>
      <c r="B95" s="52" t="s">
        <v>38</v>
      </c>
      <c r="C95" s="52" t="s">
        <v>197</v>
      </c>
      <c r="D95" s="52" t="s">
        <v>706</v>
      </c>
      <c r="E95" s="80"/>
      <c r="F95" s="81">
        <v>1</v>
      </c>
      <c r="G95" s="81">
        <f t="shared" si="1"/>
        <v>0</v>
      </c>
    </row>
    <row r="96" spans="1:7" ht="33.75" customHeight="1" x14ac:dyDescent="0.25">
      <c r="A96" s="51" t="s">
        <v>707</v>
      </c>
      <c r="B96" s="51" t="s">
        <v>38</v>
      </c>
      <c r="C96" s="51" t="s">
        <v>204</v>
      </c>
      <c r="D96" s="51" t="s">
        <v>708</v>
      </c>
      <c r="E96" s="80"/>
      <c r="F96" s="81">
        <v>1</v>
      </c>
      <c r="G96" s="81">
        <f t="shared" si="1"/>
        <v>0</v>
      </c>
    </row>
    <row r="97" spans="1:7" ht="37.5" customHeight="1" x14ac:dyDescent="0.25">
      <c r="A97" s="52" t="s">
        <v>709</v>
      </c>
      <c r="B97" s="52" t="s">
        <v>38</v>
      </c>
      <c r="C97" s="52" t="s">
        <v>204</v>
      </c>
      <c r="D97" s="52" t="s">
        <v>710</v>
      </c>
      <c r="E97" s="80"/>
      <c r="F97" s="81">
        <v>1</v>
      </c>
      <c r="G97" s="81">
        <f t="shared" si="1"/>
        <v>0</v>
      </c>
    </row>
    <row r="98" spans="1:7" x14ac:dyDescent="0.25">
      <c r="A98" s="51" t="s">
        <v>711</v>
      </c>
      <c r="B98" s="51" t="s">
        <v>38</v>
      </c>
      <c r="C98" s="51" t="s">
        <v>204</v>
      </c>
      <c r="D98" s="51" t="s">
        <v>712</v>
      </c>
      <c r="E98" s="80"/>
      <c r="F98" s="81">
        <v>1</v>
      </c>
      <c r="G98" s="81">
        <f t="shared" si="1"/>
        <v>0</v>
      </c>
    </row>
    <row r="99" spans="1:7" x14ac:dyDescent="0.25">
      <c r="A99" s="51" t="s">
        <v>713</v>
      </c>
      <c r="B99" s="51" t="s">
        <v>38</v>
      </c>
      <c r="C99" s="51" t="s">
        <v>714</v>
      </c>
      <c r="D99" s="51" t="s">
        <v>715</v>
      </c>
      <c r="E99" s="80"/>
      <c r="F99" s="81">
        <v>1</v>
      </c>
      <c r="G99" s="81">
        <f t="shared" si="1"/>
        <v>0</v>
      </c>
    </row>
    <row r="100" spans="1:7" ht="25.5" x14ac:dyDescent="0.25">
      <c r="A100" s="52" t="s">
        <v>716</v>
      </c>
      <c r="B100" s="52" t="s">
        <v>38</v>
      </c>
      <c r="C100" s="52" t="s">
        <v>714</v>
      </c>
      <c r="D100" s="52" t="s">
        <v>717</v>
      </c>
      <c r="E100" s="80"/>
      <c r="F100" s="81">
        <v>1</v>
      </c>
      <c r="G100" s="81">
        <f t="shared" si="1"/>
        <v>0</v>
      </c>
    </row>
    <row r="101" spans="1:7" ht="33" customHeight="1" x14ac:dyDescent="0.25">
      <c r="A101" s="51" t="s">
        <v>718</v>
      </c>
      <c r="B101" s="51" t="s">
        <v>38</v>
      </c>
      <c r="C101" s="51" t="s">
        <v>719</v>
      </c>
      <c r="D101" s="51" t="s">
        <v>720</v>
      </c>
      <c r="E101" s="80"/>
      <c r="F101" s="81">
        <v>1</v>
      </c>
      <c r="G101" s="81">
        <f t="shared" si="1"/>
        <v>0</v>
      </c>
    </row>
    <row r="102" spans="1:7" ht="30.75" customHeight="1" x14ac:dyDescent="0.25">
      <c r="A102" s="51" t="s">
        <v>721</v>
      </c>
      <c r="B102" s="51" t="s">
        <v>38</v>
      </c>
      <c r="C102" s="51" t="s">
        <v>213</v>
      </c>
      <c r="D102" s="51" t="s">
        <v>722</v>
      </c>
      <c r="E102" s="80"/>
      <c r="F102" s="81">
        <v>1</v>
      </c>
      <c r="G102" s="81">
        <f t="shared" si="1"/>
        <v>0</v>
      </c>
    </row>
    <row r="103" spans="1:7" x14ac:dyDescent="0.25">
      <c r="A103" s="53" t="s">
        <v>723</v>
      </c>
      <c r="B103" s="53" t="s">
        <v>37</v>
      </c>
      <c r="C103" s="53" t="s">
        <v>30</v>
      </c>
      <c r="D103" s="53" t="s">
        <v>724</v>
      </c>
      <c r="E103" s="80"/>
      <c r="F103" s="81">
        <v>1</v>
      </c>
      <c r="G103" s="81">
        <f t="shared" si="1"/>
        <v>0</v>
      </c>
    </row>
    <row r="104" spans="1:7" x14ac:dyDescent="0.25">
      <c r="A104" s="53" t="s">
        <v>725</v>
      </c>
      <c r="B104" s="53" t="s">
        <v>37</v>
      </c>
      <c r="C104" s="53" t="s">
        <v>30</v>
      </c>
      <c r="D104" s="53" t="s">
        <v>726</v>
      </c>
      <c r="E104" s="80"/>
      <c r="F104" s="81">
        <v>1</v>
      </c>
      <c r="G104" s="81">
        <f t="shared" si="1"/>
        <v>0</v>
      </c>
    </row>
    <row r="105" spans="1:7" ht="33" customHeight="1" x14ac:dyDescent="0.25">
      <c r="A105" s="53" t="s">
        <v>727</v>
      </c>
      <c r="B105" s="53" t="s">
        <v>37</v>
      </c>
      <c r="C105" s="53" t="s">
        <v>30</v>
      </c>
      <c r="D105" s="53" t="s">
        <v>728</v>
      </c>
      <c r="E105" s="80"/>
      <c r="F105" s="81">
        <v>1</v>
      </c>
      <c r="G105" s="81">
        <f t="shared" si="1"/>
        <v>0</v>
      </c>
    </row>
    <row r="106" spans="1:7" x14ac:dyDescent="0.25">
      <c r="A106" s="53" t="s">
        <v>729</v>
      </c>
      <c r="B106" s="53" t="s">
        <v>37</v>
      </c>
      <c r="C106" s="53" t="s">
        <v>730</v>
      </c>
      <c r="D106" s="53" t="s">
        <v>731</v>
      </c>
      <c r="E106" s="80"/>
      <c r="F106" s="81">
        <v>1</v>
      </c>
      <c r="G106" s="81">
        <f t="shared" si="1"/>
        <v>0</v>
      </c>
    </row>
    <row r="107" spans="1:7" x14ac:dyDescent="0.25">
      <c r="A107" s="53" t="s">
        <v>732</v>
      </c>
      <c r="B107" s="53" t="s">
        <v>37</v>
      </c>
      <c r="C107" s="53" t="s">
        <v>730</v>
      </c>
      <c r="D107" s="53" t="s">
        <v>733</v>
      </c>
      <c r="E107" s="80"/>
      <c r="F107" s="81">
        <v>1</v>
      </c>
      <c r="G107" s="81">
        <f t="shared" si="1"/>
        <v>0</v>
      </c>
    </row>
    <row r="108" spans="1:7" x14ac:dyDescent="0.25">
      <c r="A108" s="53" t="s">
        <v>734</v>
      </c>
      <c r="B108" s="53" t="s">
        <v>37</v>
      </c>
      <c r="C108" s="53" t="s">
        <v>730</v>
      </c>
      <c r="D108" s="53" t="s">
        <v>735</v>
      </c>
      <c r="E108" s="80"/>
      <c r="F108" s="81">
        <v>1</v>
      </c>
      <c r="G108" s="81">
        <f t="shared" si="1"/>
        <v>0</v>
      </c>
    </row>
    <row r="109" spans="1:7" ht="35.25" customHeight="1" x14ac:dyDescent="0.25">
      <c r="A109" s="53" t="s">
        <v>736</v>
      </c>
      <c r="B109" s="53" t="s">
        <v>37</v>
      </c>
      <c r="C109" s="53" t="s">
        <v>730</v>
      </c>
      <c r="D109" s="53" t="s">
        <v>737</v>
      </c>
      <c r="E109" s="80"/>
      <c r="F109" s="81">
        <v>1</v>
      </c>
      <c r="G109" s="81">
        <f t="shared" si="1"/>
        <v>0</v>
      </c>
    </row>
    <row r="110" spans="1:7" x14ac:dyDescent="0.25">
      <c r="A110" s="53" t="s">
        <v>738</v>
      </c>
      <c r="B110" s="53" t="s">
        <v>37</v>
      </c>
      <c r="C110" s="53" t="s">
        <v>730</v>
      </c>
      <c r="D110" s="53" t="s">
        <v>739</v>
      </c>
      <c r="E110" s="80"/>
      <c r="F110" s="81">
        <v>1</v>
      </c>
      <c r="G110" s="81">
        <f t="shared" si="1"/>
        <v>0</v>
      </c>
    </row>
    <row r="111" spans="1:7" ht="25.5" x14ac:dyDescent="0.25">
      <c r="A111" s="53" t="s">
        <v>740</v>
      </c>
      <c r="B111" s="53" t="s">
        <v>37</v>
      </c>
      <c r="C111" s="53" t="s">
        <v>730</v>
      </c>
      <c r="D111" s="53" t="s">
        <v>741</v>
      </c>
      <c r="E111" s="80"/>
      <c r="F111" s="81">
        <v>1</v>
      </c>
      <c r="G111" s="81">
        <f t="shared" si="1"/>
        <v>0</v>
      </c>
    </row>
    <row r="112" spans="1:7" ht="31.5" customHeight="1" x14ac:dyDescent="0.25">
      <c r="A112" s="53" t="s">
        <v>742</v>
      </c>
      <c r="B112" s="53" t="s">
        <v>37</v>
      </c>
      <c r="C112" s="53" t="s">
        <v>743</v>
      </c>
      <c r="D112" s="53" t="s">
        <v>744</v>
      </c>
      <c r="E112" s="80"/>
      <c r="F112" s="81">
        <v>1</v>
      </c>
      <c r="G112" s="81">
        <f t="shared" si="1"/>
        <v>0</v>
      </c>
    </row>
    <row r="113" spans="1:7" x14ac:dyDescent="0.25">
      <c r="A113" s="53" t="s">
        <v>745</v>
      </c>
      <c r="B113" s="53" t="s">
        <v>37</v>
      </c>
      <c r="C113" s="53" t="s">
        <v>743</v>
      </c>
      <c r="D113" s="53" t="s">
        <v>746</v>
      </c>
      <c r="E113" s="80"/>
      <c r="F113" s="81">
        <v>1</v>
      </c>
      <c r="G113" s="81">
        <f t="shared" si="1"/>
        <v>0</v>
      </c>
    </row>
    <row r="114" spans="1:7" x14ac:dyDescent="0.25">
      <c r="A114" s="53" t="s">
        <v>747</v>
      </c>
      <c r="B114" s="53" t="s">
        <v>37</v>
      </c>
      <c r="C114" s="53" t="s">
        <v>743</v>
      </c>
      <c r="D114" s="53" t="s">
        <v>748</v>
      </c>
      <c r="E114" s="80"/>
      <c r="F114" s="81">
        <v>1</v>
      </c>
      <c r="G114" s="81">
        <f t="shared" si="1"/>
        <v>0</v>
      </c>
    </row>
    <row r="115" spans="1:7" x14ac:dyDescent="0.25">
      <c r="A115" s="53" t="s">
        <v>749</v>
      </c>
      <c r="B115" s="53" t="s">
        <v>37</v>
      </c>
      <c r="C115" s="53" t="s">
        <v>743</v>
      </c>
      <c r="D115" s="53" t="s">
        <v>750</v>
      </c>
      <c r="E115" s="80"/>
      <c r="F115" s="81">
        <v>1</v>
      </c>
      <c r="G115" s="81">
        <f t="shared" si="1"/>
        <v>0</v>
      </c>
    </row>
    <row r="116" spans="1:7" x14ac:dyDescent="0.25">
      <c r="A116" s="53" t="s">
        <v>751</v>
      </c>
      <c r="B116" s="53" t="s">
        <v>37</v>
      </c>
      <c r="C116" s="53" t="s">
        <v>743</v>
      </c>
      <c r="D116" s="53" t="s">
        <v>752</v>
      </c>
      <c r="E116" s="80"/>
      <c r="F116" s="81">
        <v>1</v>
      </c>
      <c r="G116" s="81">
        <f t="shared" si="1"/>
        <v>0</v>
      </c>
    </row>
    <row r="117" spans="1:7" x14ac:dyDescent="0.25">
      <c r="A117" s="53" t="s">
        <v>753</v>
      </c>
      <c r="B117" s="53" t="s">
        <v>37</v>
      </c>
      <c r="C117" s="53" t="s">
        <v>743</v>
      </c>
      <c r="D117" s="53" t="s">
        <v>754</v>
      </c>
      <c r="E117" s="80"/>
      <c r="F117" s="81">
        <v>1</v>
      </c>
      <c r="G117" s="81">
        <f t="shared" si="1"/>
        <v>0</v>
      </c>
    </row>
    <row r="118" spans="1:7" ht="31.5" customHeight="1" x14ac:dyDescent="0.25">
      <c r="A118" s="53" t="s">
        <v>755</v>
      </c>
      <c r="B118" s="53" t="s">
        <v>37</v>
      </c>
      <c r="C118" s="53" t="s">
        <v>743</v>
      </c>
      <c r="D118" s="53" t="s">
        <v>756</v>
      </c>
      <c r="E118" s="80"/>
      <c r="F118" s="81">
        <v>1</v>
      </c>
      <c r="G118" s="81">
        <f t="shared" si="1"/>
        <v>0</v>
      </c>
    </row>
    <row r="119" spans="1:7" x14ac:dyDescent="0.25">
      <c r="A119" s="53" t="s">
        <v>757</v>
      </c>
      <c r="B119" s="53" t="s">
        <v>37</v>
      </c>
      <c r="C119" s="53" t="s">
        <v>743</v>
      </c>
      <c r="D119" s="53" t="s">
        <v>758</v>
      </c>
      <c r="E119" s="80"/>
      <c r="F119" s="81">
        <v>1</v>
      </c>
      <c r="G119" s="81">
        <f t="shared" ref="G119:G182" si="2">IF(AND(E119="M",E119="Nee"),0,IF(E119="Ja",MAX(0,F119),0))</f>
        <v>0</v>
      </c>
    </row>
    <row r="120" spans="1:7" x14ac:dyDescent="0.25">
      <c r="A120" s="53" t="s">
        <v>759</v>
      </c>
      <c r="B120" s="53" t="s">
        <v>37</v>
      </c>
      <c r="C120" s="53" t="s">
        <v>743</v>
      </c>
      <c r="D120" s="53" t="s">
        <v>760</v>
      </c>
      <c r="E120" s="80"/>
      <c r="F120" s="81">
        <v>1</v>
      </c>
      <c r="G120" s="81">
        <f t="shared" si="2"/>
        <v>0</v>
      </c>
    </row>
    <row r="121" spans="1:7" ht="29.25" customHeight="1" x14ac:dyDescent="0.25">
      <c r="A121" s="53" t="s">
        <v>761</v>
      </c>
      <c r="B121" s="53" t="s">
        <v>37</v>
      </c>
      <c r="C121" s="53" t="s">
        <v>762</v>
      </c>
      <c r="D121" s="53" t="s">
        <v>763</v>
      </c>
      <c r="E121" s="80"/>
      <c r="F121" s="81">
        <v>1</v>
      </c>
      <c r="G121" s="81">
        <f t="shared" si="2"/>
        <v>0</v>
      </c>
    </row>
    <row r="122" spans="1:7" x14ac:dyDescent="0.25">
      <c r="A122" s="53" t="s">
        <v>764</v>
      </c>
      <c r="B122" s="53" t="s">
        <v>37</v>
      </c>
      <c r="C122" s="53" t="s">
        <v>762</v>
      </c>
      <c r="D122" s="53" t="s">
        <v>765</v>
      </c>
      <c r="E122" s="80"/>
      <c r="F122" s="81">
        <v>1</v>
      </c>
      <c r="G122" s="81">
        <f t="shared" si="2"/>
        <v>0</v>
      </c>
    </row>
    <row r="123" spans="1:7" x14ac:dyDescent="0.25">
      <c r="A123" s="53" t="s">
        <v>766</v>
      </c>
      <c r="B123" s="53" t="s">
        <v>37</v>
      </c>
      <c r="C123" s="53" t="s">
        <v>762</v>
      </c>
      <c r="D123" s="53" t="s">
        <v>767</v>
      </c>
      <c r="E123" s="80"/>
      <c r="F123" s="81">
        <v>1</v>
      </c>
      <c r="G123" s="81">
        <f t="shared" si="2"/>
        <v>0</v>
      </c>
    </row>
    <row r="124" spans="1:7" ht="30.75" customHeight="1" x14ac:dyDescent="0.25">
      <c r="A124" s="53" t="s">
        <v>768</v>
      </c>
      <c r="B124" s="53" t="s">
        <v>37</v>
      </c>
      <c r="C124" s="53" t="s">
        <v>762</v>
      </c>
      <c r="D124" s="53" t="s">
        <v>769</v>
      </c>
      <c r="E124" s="80"/>
      <c r="F124" s="81">
        <v>1</v>
      </c>
      <c r="G124" s="81">
        <f t="shared" si="2"/>
        <v>0</v>
      </c>
    </row>
    <row r="125" spans="1:7" ht="36" customHeight="1" x14ac:dyDescent="0.25">
      <c r="A125" s="53" t="s">
        <v>770</v>
      </c>
      <c r="B125" s="53" t="s">
        <v>37</v>
      </c>
      <c r="C125" s="53" t="s">
        <v>762</v>
      </c>
      <c r="D125" s="53" t="s">
        <v>771</v>
      </c>
      <c r="E125" s="80"/>
      <c r="F125" s="81">
        <v>1</v>
      </c>
      <c r="G125" s="81">
        <f t="shared" si="2"/>
        <v>0</v>
      </c>
    </row>
    <row r="126" spans="1:7" x14ac:dyDescent="0.25">
      <c r="A126" s="53" t="s">
        <v>772</v>
      </c>
      <c r="B126" s="53" t="s">
        <v>37</v>
      </c>
      <c r="C126" s="53" t="s">
        <v>762</v>
      </c>
      <c r="D126" s="53" t="s">
        <v>773</v>
      </c>
      <c r="E126" s="80"/>
      <c r="F126" s="81">
        <v>1</v>
      </c>
      <c r="G126" s="81">
        <f t="shared" si="2"/>
        <v>0</v>
      </c>
    </row>
    <row r="127" spans="1:7" ht="33.75" customHeight="1" x14ac:dyDescent="0.25">
      <c r="A127" s="53" t="s">
        <v>774</v>
      </c>
      <c r="B127" s="53" t="s">
        <v>37</v>
      </c>
      <c r="C127" s="53" t="s">
        <v>762</v>
      </c>
      <c r="D127" s="53" t="s">
        <v>775</v>
      </c>
      <c r="E127" s="80"/>
      <c r="F127" s="81">
        <v>1</v>
      </c>
      <c r="G127" s="81">
        <f t="shared" si="2"/>
        <v>0</v>
      </c>
    </row>
    <row r="128" spans="1:7" x14ac:dyDescent="0.25">
      <c r="A128" s="53" t="s">
        <v>776</v>
      </c>
      <c r="B128" s="53" t="s">
        <v>37</v>
      </c>
      <c r="C128" s="53" t="s">
        <v>204</v>
      </c>
      <c r="D128" s="53" t="s">
        <v>777</v>
      </c>
      <c r="E128" s="80"/>
      <c r="F128" s="81">
        <v>1</v>
      </c>
      <c r="G128" s="81">
        <f t="shared" si="2"/>
        <v>0</v>
      </c>
    </row>
    <row r="129" spans="1:7" x14ac:dyDescent="0.25">
      <c r="A129" s="53" t="s">
        <v>778</v>
      </c>
      <c r="B129" s="53" t="s">
        <v>37</v>
      </c>
      <c r="C129" s="53" t="s">
        <v>204</v>
      </c>
      <c r="D129" s="53" t="s">
        <v>779</v>
      </c>
      <c r="E129" s="80"/>
      <c r="F129" s="81">
        <v>1</v>
      </c>
      <c r="G129" s="81">
        <f t="shared" si="2"/>
        <v>0</v>
      </c>
    </row>
    <row r="130" spans="1:7" x14ac:dyDescent="0.25">
      <c r="A130" s="53" t="s">
        <v>780</v>
      </c>
      <c r="B130" s="53" t="s">
        <v>37</v>
      </c>
      <c r="C130" s="53" t="s">
        <v>204</v>
      </c>
      <c r="D130" s="53" t="s">
        <v>781</v>
      </c>
      <c r="E130" s="80"/>
      <c r="F130" s="81">
        <v>1</v>
      </c>
      <c r="G130" s="81">
        <f t="shared" si="2"/>
        <v>0</v>
      </c>
    </row>
    <row r="131" spans="1:7" x14ac:dyDescent="0.25">
      <c r="A131" s="53" t="s">
        <v>782</v>
      </c>
      <c r="B131" s="53" t="s">
        <v>37</v>
      </c>
      <c r="C131" s="53" t="s">
        <v>204</v>
      </c>
      <c r="D131" s="53" t="s">
        <v>783</v>
      </c>
      <c r="E131" s="80"/>
      <c r="F131" s="81">
        <v>1</v>
      </c>
      <c r="G131" s="81">
        <f t="shared" si="2"/>
        <v>0</v>
      </c>
    </row>
    <row r="132" spans="1:7" ht="31.5" customHeight="1" x14ac:dyDescent="0.25">
      <c r="A132" s="53" t="s">
        <v>784</v>
      </c>
      <c r="B132" s="53" t="s">
        <v>37</v>
      </c>
      <c r="C132" s="53" t="s">
        <v>204</v>
      </c>
      <c r="D132" s="53" t="s">
        <v>785</v>
      </c>
      <c r="E132" s="80"/>
      <c r="F132" s="81">
        <v>1</v>
      </c>
      <c r="G132" s="81">
        <f t="shared" si="2"/>
        <v>0</v>
      </c>
    </row>
    <row r="133" spans="1:7" ht="32.25" customHeight="1" x14ac:dyDescent="0.25">
      <c r="A133" s="53" t="s">
        <v>786</v>
      </c>
      <c r="B133" s="53" t="s">
        <v>37</v>
      </c>
      <c r="C133" s="53" t="s">
        <v>204</v>
      </c>
      <c r="D133" s="53" t="s">
        <v>787</v>
      </c>
      <c r="E133" s="80"/>
      <c r="F133" s="81">
        <v>1</v>
      </c>
      <c r="G133" s="81">
        <f t="shared" si="2"/>
        <v>0</v>
      </c>
    </row>
    <row r="134" spans="1:7" ht="21.75" customHeight="1" x14ac:dyDescent="0.25">
      <c r="A134" s="53" t="s">
        <v>788</v>
      </c>
      <c r="B134" s="53" t="s">
        <v>37</v>
      </c>
      <c r="C134" s="53" t="s">
        <v>204</v>
      </c>
      <c r="D134" s="53" t="s">
        <v>789</v>
      </c>
      <c r="E134" s="80"/>
      <c r="F134" s="81">
        <v>1</v>
      </c>
      <c r="G134" s="81">
        <f t="shared" si="2"/>
        <v>0</v>
      </c>
    </row>
    <row r="135" spans="1:7" ht="25.5" x14ac:dyDescent="0.25">
      <c r="A135" s="53" t="s">
        <v>790</v>
      </c>
      <c r="B135" s="53" t="s">
        <v>37</v>
      </c>
      <c r="C135" s="53" t="s">
        <v>204</v>
      </c>
      <c r="D135" s="53" t="s">
        <v>791</v>
      </c>
      <c r="E135" s="80"/>
      <c r="F135" s="81">
        <v>1</v>
      </c>
      <c r="G135" s="81">
        <f t="shared" si="2"/>
        <v>0</v>
      </c>
    </row>
    <row r="136" spans="1:7" x14ac:dyDescent="0.25">
      <c r="A136" s="53" t="s">
        <v>792</v>
      </c>
      <c r="B136" s="53" t="s">
        <v>37</v>
      </c>
      <c r="C136" s="53" t="s">
        <v>204</v>
      </c>
      <c r="D136" s="53" t="s">
        <v>793</v>
      </c>
      <c r="E136" s="80"/>
      <c r="F136" s="81">
        <v>1</v>
      </c>
      <c r="G136" s="81">
        <f t="shared" si="2"/>
        <v>0</v>
      </c>
    </row>
    <row r="137" spans="1:7" x14ac:dyDescent="0.25">
      <c r="A137" s="53" t="s">
        <v>794</v>
      </c>
      <c r="B137" s="53" t="s">
        <v>37</v>
      </c>
      <c r="C137" s="53" t="s">
        <v>204</v>
      </c>
      <c r="D137" s="53" t="s">
        <v>795</v>
      </c>
      <c r="E137" s="80"/>
      <c r="F137" s="81">
        <v>1</v>
      </c>
      <c r="G137" s="81">
        <f t="shared" si="2"/>
        <v>0</v>
      </c>
    </row>
    <row r="138" spans="1:7" x14ac:dyDescent="0.25">
      <c r="A138" s="53" t="s">
        <v>796</v>
      </c>
      <c r="B138" s="53" t="s">
        <v>37</v>
      </c>
      <c r="C138" s="53" t="s">
        <v>185</v>
      </c>
      <c r="D138" s="53" t="s">
        <v>797</v>
      </c>
      <c r="E138" s="80"/>
      <c r="F138" s="81">
        <v>1</v>
      </c>
      <c r="G138" s="81">
        <f t="shared" si="2"/>
        <v>0</v>
      </c>
    </row>
    <row r="139" spans="1:7" x14ac:dyDescent="0.25">
      <c r="A139" s="53" t="s">
        <v>798</v>
      </c>
      <c r="B139" s="53" t="s">
        <v>37</v>
      </c>
      <c r="C139" s="53" t="s">
        <v>185</v>
      </c>
      <c r="D139" s="53" t="s">
        <v>799</v>
      </c>
      <c r="E139" s="80"/>
      <c r="F139" s="81">
        <v>1</v>
      </c>
      <c r="G139" s="81">
        <f t="shared" si="2"/>
        <v>0</v>
      </c>
    </row>
    <row r="140" spans="1:7" x14ac:dyDescent="0.25">
      <c r="A140" s="53" t="s">
        <v>800</v>
      </c>
      <c r="B140" s="53" t="s">
        <v>37</v>
      </c>
      <c r="C140" s="53" t="s">
        <v>185</v>
      </c>
      <c r="D140" s="53" t="s">
        <v>801</v>
      </c>
      <c r="E140" s="80"/>
      <c r="F140" s="81">
        <v>1</v>
      </c>
      <c r="G140" s="81">
        <f t="shared" si="2"/>
        <v>0</v>
      </c>
    </row>
    <row r="141" spans="1:7" x14ac:dyDescent="0.25">
      <c r="A141" s="53" t="s">
        <v>802</v>
      </c>
      <c r="B141" s="53" t="s">
        <v>37</v>
      </c>
      <c r="C141" s="53" t="s">
        <v>185</v>
      </c>
      <c r="D141" s="53" t="s">
        <v>803</v>
      </c>
      <c r="E141" s="80"/>
      <c r="F141" s="81">
        <v>1</v>
      </c>
      <c r="G141" s="81">
        <f t="shared" si="2"/>
        <v>0</v>
      </c>
    </row>
    <row r="142" spans="1:7" ht="34.5" customHeight="1" x14ac:dyDescent="0.25">
      <c r="A142" s="53" t="s">
        <v>804</v>
      </c>
      <c r="B142" s="53" t="s">
        <v>37</v>
      </c>
      <c r="C142" s="53" t="s">
        <v>185</v>
      </c>
      <c r="D142" s="53" t="s">
        <v>805</v>
      </c>
      <c r="E142" s="80"/>
      <c r="F142" s="81">
        <v>1</v>
      </c>
      <c r="G142" s="81">
        <f t="shared" si="2"/>
        <v>0</v>
      </c>
    </row>
    <row r="143" spans="1:7" x14ac:dyDescent="0.25">
      <c r="A143" s="53" t="s">
        <v>806</v>
      </c>
      <c r="B143" s="53" t="s">
        <v>37</v>
      </c>
      <c r="C143" s="53" t="s">
        <v>185</v>
      </c>
      <c r="D143" s="53" t="s">
        <v>807</v>
      </c>
      <c r="E143" s="80"/>
      <c r="F143" s="81">
        <v>1</v>
      </c>
      <c r="G143" s="81">
        <f t="shared" si="2"/>
        <v>0</v>
      </c>
    </row>
    <row r="144" spans="1:7" x14ac:dyDescent="0.25">
      <c r="A144" s="53" t="s">
        <v>808</v>
      </c>
      <c r="B144" s="53" t="s">
        <v>37</v>
      </c>
      <c r="C144" s="53" t="s">
        <v>185</v>
      </c>
      <c r="D144" s="53" t="s">
        <v>809</v>
      </c>
      <c r="E144" s="80"/>
      <c r="F144" s="81">
        <v>1</v>
      </c>
      <c r="G144" s="81">
        <f t="shared" si="2"/>
        <v>0</v>
      </c>
    </row>
    <row r="145" spans="1:7" x14ac:dyDescent="0.25">
      <c r="A145" s="53" t="s">
        <v>810</v>
      </c>
      <c r="B145" s="53" t="s">
        <v>37</v>
      </c>
      <c r="C145" s="53" t="s">
        <v>185</v>
      </c>
      <c r="D145" s="53" t="s">
        <v>811</v>
      </c>
      <c r="E145" s="80"/>
      <c r="F145" s="81">
        <v>1</v>
      </c>
      <c r="G145" s="81">
        <f t="shared" si="2"/>
        <v>0</v>
      </c>
    </row>
    <row r="146" spans="1:7" x14ac:dyDescent="0.25">
      <c r="A146" s="53" t="s">
        <v>812</v>
      </c>
      <c r="B146" s="53" t="s">
        <v>37</v>
      </c>
      <c r="C146" s="53" t="s">
        <v>185</v>
      </c>
      <c r="D146" s="53" t="s">
        <v>813</v>
      </c>
      <c r="E146" s="80"/>
      <c r="F146" s="81">
        <v>1</v>
      </c>
      <c r="G146" s="81">
        <f t="shared" si="2"/>
        <v>0</v>
      </c>
    </row>
    <row r="147" spans="1:7" x14ac:dyDescent="0.25">
      <c r="A147" s="53" t="s">
        <v>814</v>
      </c>
      <c r="B147" s="53" t="s">
        <v>37</v>
      </c>
      <c r="C147" s="53" t="s">
        <v>185</v>
      </c>
      <c r="D147" s="53" t="s">
        <v>815</v>
      </c>
      <c r="E147" s="80"/>
      <c r="F147" s="81">
        <v>1</v>
      </c>
      <c r="G147" s="81">
        <f t="shared" si="2"/>
        <v>0</v>
      </c>
    </row>
    <row r="148" spans="1:7" x14ac:dyDescent="0.25">
      <c r="A148" s="53" t="s">
        <v>816</v>
      </c>
      <c r="B148" s="53" t="s">
        <v>37</v>
      </c>
      <c r="C148" s="53" t="s">
        <v>185</v>
      </c>
      <c r="D148" s="53" t="s">
        <v>817</v>
      </c>
      <c r="E148" s="80"/>
      <c r="F148" s="81">
        <v>1</v>
      </c>
      <c r="G148" s="81">
        <f t="shared" si="2"/>
        <v>0</v>
      </c>
    </row>
    <row r="149" spans="1:7" x14ac:dyDescent="0.25">
      <c r="A149" s="53" t="s">
        <v>818</v>
      </c>
      <c r="B149" s="53" t="s">
        <v>37</v>
      </c>
      <c r="C149" s="53" t="s">
        <v>185</v>
      </c>
      <c r="D149" s="53" t="s">
        <v>819</v>
      </c>
      <c r="E149" s="80"/>
      <c r="F149" s="81">
        <v>1</v>
      </c>
      <c r="G149" s="81">
        <f t="shared" si="2"/>
        <v>0</v>
      </c>
    </row>
    <row r="150" spans="1:7" x14ac:dyDescent="0.25">
      <c r="A150" s="53" t="s">
        <v>820</v>
      </c>
      <c r="B150" s="53" t="s">
        <v>37</v>
      </c>
      <c r="C150" s="53" t="s">
        <v>185</v>
      </c>
      <c r="D150" s="53" t="s">
        <v>821</v>
      </c>
      <c r="E150" s="80"/>
      <c r="F150" s="81">
        <v>1</v>
      </c>
      <c r="G150" s="81">
        <f t="shared" si="2"/>
        <v>0</v>
      </c>
    </row>
    <row r="151" spans="1:7" x14ac:dyDescent="0.25">
      <c r="A151" s="53" t="s">
        <v>822</v>
      </c>
      <c r="B151" s="53" t="s">
        <v>37</v>
      </c>
      <c r="C151" s="53" t="s">
        <v>185</v>
      </c>
      <c r="D151" s="53" t="s">
        <v>823</v>
      </c>
      <c r="E151" s="80"/>
      <c r="F151" s="81">
        <v>1</v>
      </c>
      <c r="G151" s="81">
        <f t="shared" si="2"/>
        <v>0</v>
      </c>
    </row>
    <row r="152" spans="1:7" x14ac:dyDescent="0.25">
      <c r="A152" s="53" t="s">
        <v>824</v>
      </c>
      <c r="B152" s="53" t="s">
        <v>37</v>
      </c>
      <c r="C152" s="53" t="s">
        <v>185</v>
      </c>
      <c r="D152" s="53" t="s">
        <v>825</v>
      </c>
      <c r="E152" s="80"/>
      <c r="F152" s="81">
        <v>1</v>
      </c>
      <c r="G152" s="81">
        <f t="shared" si="2"/>
        <v>0</v>
      </c>
    </row>
    <row r="153" spans="1:7" x14ac:dyDescent="0.25">
      <c r="A153" s="53" t="s">
        <v>826</v>
      </c>
      <c r="B153" s="53" t="s">
        <v>37</v>
      </c>
      <c r="C153" s="53" t="s">
        <v>185</v>
      </c>
      <c r="D153" s="53" t="s">
        <v>827</v>
      </c>
      <c r="E153" s="80"/>
      <c r="F153" s="81">
        <v>1</v>
      </c>
      <c r="G153" s="81">
        <f t="shared" si="2"/>
        <v>0</v>
      </c>
    </row>
    <row r="154" spans="1:7" ht="35.25" customHeight="1" x14ac:dyDescent="0.25">
      <c r="A154" s="53" t="s">
        <v>828</v>
      </c>
      <c r="B154" s="53" t="s">
        <v>37</v>
      </c>
      <c r="C154" s="53" t="s">
        <v>185</v>
      </c>
      <c r="D154" s="53" t="s">
        <v>829</v>
      </c>
      <c r="E154" s="80"/>
      <c r="F154" s="81">
        <v>1</v>
      </c>
      <c r="G154" s="81">
        <f t="shared" si="2"/>
        <v>0</v>
      </c>
    </row>
    <row r="155" spans="1:7" x14ac:dyDescent="0.25">
      <c r="A155" s="53" t="s">
        <v>830</v>
      </c>
      <c r="B155" s="53" t="s">
        <v>37</v>
      </c>
      <c r="C155" s="53" t="s">
        <v>185</v>
      </c>
      <c r="D155" s="53" t="s">
        <v>831</v>
      </c>
      <c r="E155" s="80"/>
      <c r="F155" s="81">
        <v>1</v>
      </c>
      <c r="G155" s="81">
        <f t="shared" si="2"/>
        <v>0</v>
      </c>
    </row>
    <row r="156" spans="1:7" x14ac:dyDescent="0.25">
      <c r="A156" s="53" t="s">
        <v>832</v>
      </c>
      <c r="B156" s="53" t="s">
        <v>37</v>
      </c>
      <c r="C156" s="53" t="s">
        <v>185</v>
      </c>
      <c r="D156" s="53" t="s">
        <v>833</v>
      </c>
      <c r="E156" s="80"/>
      <c r="F156" s="81">
        <v>1</v>
      </c>
      <c r="G156" s="81">
        <f t="shared" si="2"/>
        <v>0</v>
      </c>
    </row>
    <row r="157" spans="1:7" x14ac:dyDescent="0.25">
      <c r="A157" s="53" t="s">
        <v>834</v>
      </c>
      <c r="B157" s="53" t="s">
        <v>37</v>
      </c>
      <c r="C157" s="53" t="s">
        <v>185</v>
      </c>
      <c r="D157" s="53" t="s">
        <v>835</v>
      </c>
      <c r="E157" s="80"/>
      <c r="F157" s="81">
        <v>1</v>
      </c>
      <c r="G157" s="81">
        <f t="shared" si="2"/>
        <v>0</v>
      </c>
    </row>
    <row r="158" spans="1:7" x14ac:dyDescent="0.25">
      <c r="A158" s="53" t="s">
        <v>836</v>
      </c>
      <c r="B158" s="53" t="s">
        <v>37</v>
      </c>
      <c r="C158" s="53" t="s">
        <v>185</v>
      </c>
      <c r="D158" s="53" t="s">
        <v>837</v>
      </c>
      <c r="E158" s="80"/>
      <c r="F158" s="81">
        <v>1</v>
      </c>
      <c r="G158" s="81">
        <f t="shared" si="2"/>
        <v>0</v>
      </c>
    </row>
    <row r="159" spans="1:7" x14ac:dyDescent="0.25">
      <c r="A159" s="53" t="s">
        <v>838</v>
      </c>
      <c r="B159" s="53" t="s">
        <v>37</v>
      </c>
      <c r="C159" s="53" t="s">
        <v>197</v>
      </c>
      <c r="D159" s="53" t="s">
        <v>839</v>
      </c>
      <c r="E159" s="80"/>
      <c r="F159" s="81">
        <v>1</v>
      </c>
      <c r="G159" s="81">
        <f t="shared" si="2"/>
        <v>0</v>
      </c>
    </row>
    <row r="160" spans="1:7" ht="25.5" x14ac:dyDescent="0.25">
      <c r="A160" s="53" t="s">
        <v>840</v>
      </c>
      <c r="B160" s="53" t="s">
        <v>37</v>
      </c>
      <c r="C160" s="53" t="s">
        <v>161</v>
      </c>
      <c r="D160" s="53" t="s">
        <v>841</v>
      </c>
      <c r="E160" s="80"/>
      <c r="F160" s="81">
        <v>1</v>
      </c>
      <c r="G160" s="81">
        <f t="shared" si="2"/>
        <v>0</v>
      </c>
    </row>
    <row r="161" spans="1:7" ht="45.75" customHeight="1" x14ac:dyDescent="0.25">
      <c r="A161" s="53" t="s">
        <v>842</v>
      </c>
      <c r="B161" s="53" t="s">
        <v>37</v>
      </c>
      <c r="C161" s="53" t="s">
        <v>161</v>
      </c>
      <c r="D161" s="53" t="s">
        <v>843</v>
      </c>
      <c r="E161" s="80"/>
      <c r="F161" s="81">
        <v>1</v>
      </c>
      <c r="G161" s="81">
        <f t="shared" si="2"/>
        <v>0</v>
      </c>
    </row>
    <row r="162" spans="1:7" ht="25.5" x14ac:dyDescent="0.25">
      <c r="A162" s="53" t="s">
        <v>844</v>
      </c>
      <c r="B162" s="53" t="s">
        <v>37</v>
      </c>
      <c r="C162" s="53" t="s">
        <v>161</v>
      </c>
      <c r="D162" s="53" t="s">
        <v>845</v>
      </c>
      <c r="E162" s="80"/>
      <c r="F162" s="81">
        <v>1</v>
      </c>
      <c r="G162" s="81">
        <f t="shared" si="2"/>
        <v>0</v>
      </c>
    </row>
    <row r="163" spans="1:7" x14ac:dyDescent="0.25">
      <c r="A163" s="53" t="s">
        <v>846</v>
      </c>
      <c r="B163" s="53" t="s">
        <v>37</v>
      </c>
      <c r="C163" s="53" t="s">
        <v>714</v>
      </c>
      <c r="D163" s="53" t="s">
        <v>847</v>
      </c>
      <c r="E163" s="80"/>
      <c r="F163" s="81">
        <v>1</v>
      </c>
      <c r="G163" s="81">
        <f t="shared" si="2"/>
        <v>0</v>
      </c>
    </row>
    <row r="164" spans="1:7" ht="29.25" customHeight="1" x14ac:dyDescent="0.25">
      <c r="A164" s="53" t="s">
        <v>848</v>
      </c>
      <c r="B164" s="53" t="s">
        <v>37</v>
      </c>
      <c r="C164" s="53" t="s">
        <v>714</v>
      </c>
      <c r="D164" s="53" t="s">
        <v>849</v>
      </c>
      <c r="E164" s="80"/>
      <c r="F164" s="81">
        <v>1</v>
      </c>
      <c r="G164" s="81">
        <f t="shared" si="2"/>
        <v>0</v>
      </c>
    </row>
    <row r="165" spans="1:7" x14ac:dyDescent="0.25">
      <c r="A165" s="53" t="s">
        <v>850</v>
      </c>
      <c r="B165" s="53" t="s">
        <v>37</v>
      </c>
      <c r="C165" s="53" t="s">
        <v>237</v>
      </c>
      <c r="D165" s="53" t="s">
        <v>851</v>
      </c>
      <c r="E165" s="80"/>
      <c r="F165" s="81">
        <v>1</v>
      </c>
      <c r="G165" s="81">
        <f t="shared" si="2"/>
        <v>0</v>
      </c>
    </row>
    <row r="166" spans="1:7" x14ac:dyDescent="0.25">
      <c r="A166" s="53" t="s">
        <v>852</v>
      </c>
      <c r="B166" s="53" t="s">
        <v>37</v>
      </c>
      <c r="C166" s="53" t="s">
        <v>237</v>
      </c>
      <c r="D166" s="53" t="s">
        <v>853</v>
      </c>
      <c r="E166" s="80"/>
      <c r="F166" s="81">
        <v>1</v>
      </c>
      <c r="G166" s="81">
        <f t="shared" si="2"/>
        <v>0</v>
      </c>
    </row>
    <row r="167" spans="1:7" x14ac:dyDescent="0.25">
      <c r="A167" s="53" t="s">
        <v>854</v>
      </c>
      <c r="B167" s="53" t="s">
        <v>37</v>
      </c>
      <c r="C167" s="53" t="s">
        <v>237</v>
      </c>
      <c r="D167" s="53" t="s">
        <v>855</v>
      </c>
      <c r="E167" s="80"/>
      <c r="F167" s="81">
        <v>1</v>
      </c>
      <c r="G167" s="81">
        <f t="shared" si="2"/>
        <v>0</v>
      </c>
    </row>
    <row r="168" spans="1:7" x14ac:dyDescent="0.25">
      <c r="A168" s="53" t="s">
        <v>856</v>
      </c>
      <c r="B168" s="53" t="s">
        <v>37</v>
      </c>
      <c r="C168" s="53" t="s">
        <v>237</v>
      </c>
      <c r="D168" s="53" t="s">
        <v>857</v>
      </c>
      <c r="E168" s="80"/>
      <c r="F168" s="81">
        <v>1</v>
      </c>
      <c r="G168" s="81">
        <f t="shared" si="2"/>
        <v>0</v>
      </c>
    </row>
    <row r="169" spans="1:7" ht="31.5" customHeight="1" x14ac:dyDescent="0.25">
      <c r="A169" s="53" t="s">
        <v>858</v>
      </c>
      <c r="B169" s="53" t="s">
        <v>37</v>
      </c>
      <c r="C169" s="53" t="s">
        <v>237</v>
      </c>
      <c r="D169" s="53" t="s">
        <v>859</v>
      </c>
      <c r="E169" s="80"/>
      <c r="F169" s="81">
        <v>1</v>
      </c>
      <c r="G169" s="81">
        <f t="shared" si="2"/>
        <v>0</v>
      </c>
    </row>
    <row r="170" spans="1:7" ht="25.5" x14ac:dyDescent="0.25">
      <c r="A170" s="53" t="s">
        <v>860</v>
      </c>
      <c r="B170" s="53" t="s">
        <v>37</v>
      </c>
      <c r="C170" s="53" t="s">
        <v>242</v>
      </c>
      <c r="D170" s="53" t="s">
        <v>861</v>
      </c>
      <c r="E170" s="80"/>
      <c r="F170" s="81">
        <v>1</v>
      </c>
      <c r="G170" s="81">
        <f t="shared" si="2"/>
        <v>0</v>
      </c>
    </row>
    <row r="171" spans="1:7" ht="25.5" x14ac:dyDescent="0.25">
      <c r="A171" s="53" t="s">
        <v>862</v>
      </c>
      <c r="B171" s="53" t="s">
        <v>37</v>
      </c>
      <c r="C171" s="53" t="s">
        <v>242</v>
      </c>
      <c r="D171" s="53" t="s">
        <v>863</v>
      </c>
      <c r="E171" s="80"/>
      <c r="F171" s="81">
        <v>1</v>
      </c>
      <c r="G171" s="81">
        <f t="shared" si="2"/>
        <v>0</v>
      </c>
    </row>
    <row r="172" spans="1:7" ht="25.5" x14ac:dyDescent="0.25">
      <c r="A172" s="53" t="s">
        <v>864</v>
      </c>
      <c r="B172" s="53" t="s">
        <v>37</v>
      </c>
      <c r="C172" s="53" t="s">
        <v>242</v>
      </c>
      <c r="D172" s="53" t="s">
        <v>865</v>
      </c>
      <c r="E172" s="80"/>
      <c r="F172" s="81">
        <v>1</v>
      </c>
      <c r="G172" s="81">
        <f t="shared" si="2"/>
        <v>0</v>
      </c>
    </row>
    <row r="173" spans="1:7" ht="25.5" x14ac:dyDescent="0.25">
      <c r="A173" s="53" t="s">
        <v>866</v>
      </c>
      <c r="B173" s="53" t="s">
        <v>37</v>
      </c>
      <c r="C173" s="53" t="s">
        <v>242</v>
      </c>
      <c r="D173" s="53" t="s">
        <v>867</v>
      </c>
      <c r="E173" s="80"/>
      <c r="F173" s="81">
        <v>1</v>
      </c>
      <c r="G173" s="81">
        <f t="shared" si="2"/>
        <v>0</v>
      </c>
    </row>
    <row r="174" spans="1:7" ht="25.5" x14ac:dyDescent="0.25">
      <c r="A174" s="53" t="s">
        <v>868</v>
      </c>
      <c r="B174" s="53" t="s">
        <v>37</v>
      </c>
      <c r="C174" s="53" t="s">
        <v>242</v>
      </c>
      <c r="D174" s="53" t="s">
        <v>869</v>
      </c>
      <c r="E174" s="80"/>
      <c r="F174" s="81">
        <v>1</v>
      </c>
      <c r="G174" s="81">
        <f t="shared" si="2"/>
        <v>0</v>
      </c>
    </row>
    <row r="175" spans="1:7" x14ac:dyDescent="0.25">
      <c r="A175" s="53" t="s">
        <v>870</v>
      </c>
      <c r="B175" s="53" t="s">
        <v>37</v>
      </c>
      <c r="C175" s="53" t="s">
        <v>213</v>
      </c>
      <c r="D175" s="53" t="s">
        <v>871</v>
      </c>
      <c r="E175" s="80"/>
      <c r="F175" s="81">
        <v>1</v>
      </c>
      <c r="G175" s="81">
        <f t="shared" si="2"/>
        <v>0</v>
      </c>
    </row>
    <row r="176" spans="1:7" x14ac:dyDescent="0.25">
      <c r="A176" s="53" t="s">
        <v>872</v>
      </c>
      <c r="B176" s="53" t="s">
        <v>37</v>
      </c>
      <c r="C176" s="53" t="s">
        <v>213</v>
      </c>
      <c r="D176" s="53" t="s">
        <v>873</v>
      </c>
      <c r="E176" s="80"/>
      <c r="F176" s="81">
        <v>1</v>
      </c>
      <c r="G176" s="81">
        <f t="shared" si="2"/>
        <v>0</v>
      </c>
    </row>
    <row r="177" spans="1:7" x14ac:dyDescent="0.25">
      <c r="A177" s="53" t="s">
        <v>874</v>
      </c>
      <c r="B177" s="53" t="s">
        <v>37</v>
      </c>
      <c r="C177" s="53" t="s">
        <v>213</v>
      </c>
      <c r="D177" s="53" t="s">
        <v>875</v>
      </c>
      <c r="E177" s="80"/>
      <c r="F177" s="81">
        <v>1</v>
      </c>
      <c r="G177" s="81">
        <f t="shared" si="2"/>
        <v>0</v>
      </c>
    </row>
    <row r="178" spans="1:7" x14ac:dyDescent="0.25">
      <c r="A178" s="53" t="s">
        <v>876</v>
      </c>
      <c r="B178" s="53" t="s">
        <v>37</v>
      </c>
      <c r="C178" s="53" t="s">
        <v>213</v>
      </c>
      <c r="D178" s="53" t="s">
        <v>877</v>
      </c>
      <c r="E178" s="80"/>
      <c r="F178" s="81">
        <v>1</v>
      </c>
      <c r="G178" s="81">
        <f t="shared" si="2"/>
        <v>0</v>
      </c>
    </row>
    <row r="179" spans="1:7" x14ac:dyDescent="0.25">
      <c r="A179" s="53" t="s">
        <v>878</v>
      </c>
      <c r="B179" s="53" t="s">
        <v>37</v>
      </c>
      <c r="C179" s="53" t="s">
        <v>213</v>
      </c>
      <c r="D179" s="53" t="s">
        <v>879</v>
      </c>
      <c r="E179" s="80"/>
      <c r="F179" s="81">
        <v>1</v>
      </c>
      <c r="G179" s="81">
        <f t="shared" si="2"/>
        <v>0</v>
      </c>
    </row>
    <row r="180" spans="1:7" x14ac:dyDescent="0.25">
      <c r="A180" s="53" t="s">
        <v>880</v>
      </c>
      <c r="B180" s="53" t="s">
        <v>37</v>
      </c>
      <c r="C180" s="53" t="s">
        <v>213</v>
      </c>
      <c r="D180" s="53" t="s">
        <v>881</v>
      </c>
      <c r="E180" s="80"/>
      <c r="F180" s="81">
        <v>1</v>
      </c>
      <c r="G180" s="81">
        <f t="shared" si="2"/>
        <v>0</v>
      </c>
    </row>
    <row r="181" spans="1:7" ht="30.75" customHeight="1" x14ac:dyDescent="0.25">
      <c r="A181" s="53" t="s">
        <v>882</v>
      </c>
      <c r="B181" s="53" t="s">
        <v>37</v>
      </c>
      <c r="C181" s="53" t="s">
        <v>883</v>
      </c>
      <c r="D181" s="53" t="s">
        <v>884</v>
      </c>
      <c r="E181" s="80"/>
      <c r="F181" s="81">
        <v>1</v>
      </c>
      <c r="G181" s="81">
        <f t="shared" si="2"/>
        <v>0</v>
      </c>
    </row>
    <row r="182" spans="1:7" x14ac:dyDescent="0.25">
      <c r="A182" s="53" t="s">
        <v>885</v>
      </c>
      <c r="B182" s="53" t="s">
        <v>37</v>
      </c>
      <c r="C182" s="53" t="s">
        <v>883</v>
      </c>
      <c r="D182" s="53" t="s">
        <v>886</v>
      </c>
      <c r="E182" s="80"/>
      <c r="F182" s="81">
        <v>1</v>
      </c>
      <c r="G182" s="81">
        <f t="shared" si="2"/>
        <v>0</v>
      </c>
    </row>
    <row r="183" spans="1:7" ht="33.75" customHeight="1" x14ac:dyDescent="0.25">
      <c r="A183" s="53" t="s">
        <v>887</v>
      </c>
      <c r="B183" s="53" t="s">
        <v>37</v>
      </c>
      <c r="C183" s="53" t="s">
        <v>883</v>
      </c>
      <c r="D183" s="53" t="s">
        <v>888</v>
      </c>
      <c r="E183" s="80"/>
      <c r="F183" s="81">
        <v>1</v>
      </c>
      <c r="G183" s="81">
        <f t="shared" ref="G183:G246" si="3">IF(AND(E183="M",E183="Nee"),0,IF(E183="Ja",MAX(0,F183),0))</f>
        <v>0</v>
      </c>
    </row>
    <row r="184" spans="1:7" x14ac:dyDescent="0.25">
      <c r="A184" s="53" t="s">
        <v>889</v>
      </c>
      <c r="B184" s="53" t="s">
        <v>37</v>
      </c>
      <c r="C184" s="53" t="s">
        <v>883</v>
      </c>
      <c r="D184" s="53" t="s">
        <v>890</v>
      </c>
      <c r="E184" s="80"/>
      <c r="F184" s="81">
        <v>1</v>
      </c>
      <c r="G184" s="81">
        <f t="shared" si="3"/>
        <v>0</v>
      </c>
    </row>
    <row r="185" spans="1:7" x14ac:dyDescent="0.25">
      <c r="A185" s="53" t="s">
        <v>891</v>
      </c>
      <c r="B185" s="53" t="s">
        <v>28</v>
      </c>
      <c r="C185" s="53" t="s">
        <v>218</v>
      </c>
      <c r="D185" s="53" t="s">
        <v>892</v>
      </c>
      <c r="E185" s="80"/>
      <c r="F185" s="81">
        <v>2</v>
      </c>
      <c r="G185" s="81">
        <f t="shared" si="3"/>
        <v>0</v>
      </c>
    </row>
    <row r="186" spans="1:7" x14ac:dyDescent="0.25">
      <c r="A186" s="53" t="s">
        <v>893</v>
      </c>
      <c r="B186" s="53" t="s">
        <v>28</v>
      </c>
      <c r="C186" s="53" t="s">
        <v>218</v>
      </c>
      <c r="D186" s="53" t="s">
        <v>894</v>
      </c>
      <c r="E186" s="80"/>
      <c r="F186" s="81">
        <v>2</v>
      </c>
      <c r="G186" s="81">
        <f t="shared" si="3"/>
        <v>0</v>
      </c>
    </row>
    <row r="187" spans="1:7" ht="31.5" customHeight="1" x14ac:dyDescent="0.25">
      <c r="A187" s="53" t="s">
        <v>895</v>
      </c>
      <c r="B187" s="53" t="s">
        <v>28</v>
      </c>
      <c r="C187" s="53" t="s">
        <v>218</v>
      </c>
      <c r="D187" s="53" t="s">
        <v>896</v>
      </c>
      <c r="E187" s="80"/>
      <c r="F187" s="81">
        <v>2</v>
      </c>
      <c r="G187" s="81">
        <f t="shared" si="3"/>
        <v>0</v>
      </c>
    </row>
    <row r="188" spans="1:7" x14ac:dyDescent="0.25">
      <c r="A188" s="53" t="s">
        <v>897</v>
      </c>
      <c r="B188" s="53" t="s">
        <v>28</v>
      </c>
      <c r="C188" s="53" t="s">
        <v>218</v>
      </c>
      <c r="D188" s="53" t="s">
        <v>898</v>
      </c>
      <c r="E188" s="80"/>
      <c r="F188" s="81">
        <v>2</v>
      </c>
      <c r="G188" s="81">
        <f t="shared" si="3"/>
        <v>0</v>
      </c>
    </row>
    <row r="189" spans="1:7" x14ac:dyDescent="0.25">
      <c r="A189" s="53" t="s">
        <v>899</v>
      </c>
      <c r="B189" s="53" t="s">
        <v>28</v>
      </c>
      <c r="C189" s="53" t="s">
        <v>218</v>
      </c>
      <c r="D189" s="53" t="s">
        <v>900</v>
      </c>
      <c r="E189" s="80"/>
      <c r="F189" s="81">
        <v>2</v>
      </c>
      <c r="G189" s="81">
        <f t="shared" si="3"/>
        <v>0</v>
      </c>
    </row>
    <row r="190" spans="1:7" x14ac:dyDescent="0.25">
      <c r="A190" s="53" t="s">
        <v>901</v>
      </c>
      <c r="B190" s="53" t="s">
        <v>28</v>
      </c>
      <c r="C190" s="53" t="s">
        <v>218</v>
      </c>
      <c r="D190" s="53" t="s">
        <v>902</v>
      </c>
      <c r="E190" s="80"/>
      <c r="F190" s="81">
        <v>2</v>
      </c>
      <c r="G190" s="81">
        <f t="shared" si="3"/>
        <v>0</v>
      </c>
    </row>
    <row r="191" spans="1:7" x14ac:dyDescent="0.25">
      <c r="A191" s="53" t="s">
        <v>903</v>
      </c>
      <c r="B191" s="53" t="s">
        <v>28</v>
      </c>
      <c r="C191" s="53" t="s">
        <v>218</v>
      </c>
      <c r="D191" s="53" t="s">
        <v>904</v>
      </c>
      <c r="E191" s="80"/>
      <c r="F191" s="81">
        <v>2</v>
      </c>
      <c r="G191" s="81">
        <f t="shared" si="3"/>
        <v>0</v>
      </c>
    </row>
    <row r="192" spans="1:7" ht="36" customHeight="1" x14ac:dyDescent="0.25">
      <c r="A192" s="53" t="s">
        <v>905</v>
      </c>
      <c r="B192" s="53" t="s">
        <v>28</v>
      </c>
      <c r="C192" s="53" t="s">
        <v>218</v>
      </c>
      <c r="D192" s="53" t="s">
        <v>906</v>
      </c>
      <c r="E192" s="80"/>
      <c r="F192" s="81">
        <v>2</v>
      </c>
      <c r="G192" s="81">
        <f t="shared" si="3"/>
        <v>0</v>
      </c>
    </row>
    <row r="193" spans="1:7" x14ac:dyDescent="0.25">
      <c r="A193" s="53" t="s">
        <v>907</v>
      </c>
      <c r="B193" s="53" t="s">
        <v>28</v>
      </c>
      <c r="C193" s="53" t="s">
        <v>218</v>
      </c>
      <c r="D193" s="53" t="s">
        <v>908</v>
      </c>
      <c r="E193" s="80"/>
      <c r="F193" s="81">
        <v>2</v>
      </c>
      <c r="G193" s="81">
        <f t="shared" si="3"/>
        <v>0</v>
      </c>
    </row>
    <row r="194" spans="1:7" ht="37.5" customHeight="1" x14ac:dyDescent="0.25">
      <c r="A194" s="53" t="s">
        <v>909</v>
      </c>
      <c r="B194" s="53" t="s">
        <v>28</v>
      </c>
      <c r="C194" s="53" t="s">
        <v>197</v>
      </c>
      <c r="D194" s="53" t="s">
        <v>910</v>
      </c>
      <c r="E194" s="80"/>
      <c r="F194" s="81">
        <v>2</v>
      </c>
      <c r="G194" s="81">
        <f t="shared" si="3"/>
        <v>0</v>
      </c>
    </row>
    <row r="195" spans="1:7" x14ac:dyDescent="0.25">
      <c r="A195" s="53" t="s">
        <v>911</v>
      </c>
      <c r="B195" s="53" t="s">
        <v>28</v>
      </c>
      <c r="C195" s="53" t="s">
        <v>197</v>
      </c>
      <c r="D195" s="53" t="s">
        <v>912</v>
      </c>
      <c r="E195" s="80"/>
      <c r="F195" s="81">
        <v>2</v>
      </c>
      <c r="G195" s="81">
        <f t="shared" si="3"/>
        <v>0</v>
      </c>
    </row>
    <row r="196" spans="1:7" x14ac:dyDescent="0.25">
      <c r="A196" s="53" t="s">
        <v>913</v>
      </c>
      <c r="B196" s="53" t="s">
        <v>28</v>
      </c>
      <c r="C196" s="53" t="s">
        <v>28</v>
      </c>
      <c r="D196" s="53" t="s">
        <v>914</v>
      </c>
      <c r="E196" s="80"/>
      <c r="F196" s="81">
        <v>2</v>
      </c>
      <c r="G196" s="81">
        <f t="shared" si="3"/>
        <v>0</v>
      </c>
    </row>
    <row r="197" spans="1:7" x14ac:dyDescent="0.25">
      <c r="A197" s="53" t="s">
        <v>915</v>
      </c>
      <c r="B197" s="53" t="s">
        <v>28</v>
      </c>
      <c r="C197" s="53" t="s">
        <v>28</v>
      </c>
      <c r="D197" s="53" t="s">
        <v>916</v>
      </c>
      <c r="E197" s="80"/>
      <c r="F197" s="81">
        <v>2</v>
      </c>
      <c r="G197" s="81">
        <f t="shared" si="3"/>
        <v>0</v>
      </c>
    </row>
    <row r="198" spans="1:7" x14ac:dyDescent="0.25">
      <c r="A198" s="53" t="s">
        <v>917</v>
      </c>
      <c r="B198" s="53" t="s">
        <v>28</v>
      </c>
      <c r="C198" s="53" t="s">
        <v>28</v>
      </c>
      <c r="D198" s="53" t="s">
        <v>918</v>
      </c>
      <c r="E198" s="80"/>
      <c r="F198" s="81">
        <v>2</v>
      </c>
      <c r="G198" s="81">
        <f t="shared" si="3"/>
        <v>0</v>
      </c>
    </row>
    <row r="199" spans="1:7" ht="32.25" customHeight="1" x14ac:dyDescent="0.25">
      <c r="A199" s="53" t="s">
        <v>919</v>
      </c>
      <c r="B199" s="53" t="s">
        <v>28</v>
      </c>
      <c r="C199" s="53" t="s">
        <v>28</v>
      </c>
      <c r="D199" s="53" t="s">
        <v>920</v>
      </c>
      <c r="E199" s="80"/>
      <c r="F199" s="81">
        <v>2</v>
      </c>
      <c r="G199" s="81">
        <f t="shared" si="3"/>
        <v>0</v>
      </c>
    </row>
    <row r="200" spans="1:7" x14ac:dyDescent="0.25">
      <c r="A200" s="53" t="s">
        <v>921</v>
      </c>
      <c r="B200" s="53" t="s">
        <v>28</v>
      </c>
      <c r="C200" s="53" t="s">
        <v>28</v>
      </c>
      <c r="D200" s="53" t="s">
        <v>922</v>
      </c>
      <c r="E200" s="80"/>
      <c r="F200" s="81">
        <v>2</v>
      </c>
      <c r="G200" s="81">
        <f t="shared" si="3"/>
        <v>0</v>
      </c>
    </row>
    <row r="201" spans="1:7" ht="25.5" x14ac:dyDescent="0.25">
      <c r="A201" s="53" t="s">
        <v>923</v>
      </c>
      <c r="B201" s="53" t="s">
        <v>28</v>
      </c>
      <c r="C201" s="53" t="s">
        <v>28</v>
      </c>
      <c r="D201" s="53" t="s">
        <v>924</v>
      </c>
      <c r="E201" s="80"/>
      <c r="F201" s="81">
        <v>2</v>
      </c>
      <c r="G201" s="81">
        <f t="shared" si="3"/>
        <v>0</v>
      </c>
    </row>
    <row r="202" spans="1:7" ht="30" customHeight="1" x14ac:dyDescent="0.25">
      <c r="A202" s="53" t="s">
        <v>925</v>
      </c>
      <c r="B202" s="53" t="s">
        <v>28</v>
      </c>
      <c r="C202" s="53" t="s">
        <v>28</v>
      </c>
      <c r="D202" s="53" t="s">
        <v>926</v>
      </c>
      <c r="E202" s="80"/>
      <c r="F202" s="81">
        <v>2</v>
      </c>
      <c r="G202" s="81">
        <f t="shared" si="3"/>
        <v>0</v>
      </c>
    </row>
    <row r="203" spans="1:7" x14ac:dyDescent="0.25">
      <c r="A203" s="53" t="s">
        <v>927</v>
      </c>
      <c r="B203" s="53" t="s">
        <v>28</v>
      </c>
      <c r="C203" s="53" t="s">
        <v>28</v>
      </c>
      <c r="D203" s="53" t="s">
        <v>928</v>
      </c>
      <c r="E203" s="80"/>
      <c r="F203" s="81">
        <v>2</v>
      </c>
      <c r="G203" s="81">
        <f t="shared" si="3"/>
        <v>0</v>
      </c>
    </row>
    <row r="204" spans="1:7" x14ac:dyDescent="0.25">
      <c r="A204" s="53" t="s">
        <v>929</v>
      </c>
      <c r="B204" s="53" t="s">
        <v>28</v>
      </c>
      <c r="C204" s="53" t="s">
        <v>28</v>
      </c>
      <c r="D204" s="53" t="s">
        <v>930</v>
      </c>
      <c r="E204" s="80"/>
      <c r="F204" s="81">
        <v>2</v>
      </c>
      <c r="G204" s="81">
        <f t="shared" si="3"/>
        <v>0</v>
      </c>
    </row>
    <row r="205" spans="1:7" x14ac:dyDescent="0.25">
      <c r="A205" s="53" t="s">
        <v>931</v>
      </c>
      <c r="B205" s="53" t="s">
        <v>28</v>
      </c>
      <c r="C205" s="53" t="s">
        <v>231</v>
      </c>
      <c r="D205" s="53" t="s">
        <v>932</v>
      </c>
      <c r="E205" s="80"/>
      <c r="F205" s="81">
        <v>2</v>
      </c>
      <c r="G205" s="81">
        <f t="shared" si="3"/>
        <v>0</v>
      </c>
    </row>
    <row r="206" spans="1:7" x14ac:dyDescent="0.25">
      <c r="A206" s="53" t="s">
        <v>933</v>
      </c>
      <c r="B206" s="53" t="s">
        <v>28</v>
      </c>
      <c r="C206" s="53" t="s">
        <v>231</v>
      </c>
      <c r="D206" s="53" t="s">
        <v>934</v>
      </c>
      <c r="E206" s="80"/>
      <c r="F206" s="81">
        <v>2</v>
      </c>
      <c r="G206" s="81">
        <f t="shared" si="3"/>
        <v>0</v>
      </c>
    </row>
    <row r="207" spans="1:7" ht="31.5" customHeight="1" x14ac:dyDescent="0.25">
      <c r="A207" s="64" t="s">
        <v>935</v>
      </c>
      <c r="B207" s="64" t="s">
        <v>28</v>
      </c>
      <c r="C207" s="64" t="s">
        <v>242</v>
      </c>
      <c r="D207" s="64" t="s">
        <v>936</v>
      </c>
      <c r="E207" s="80"/>
      <c r="F207" s="81">
        <v>2</v>
      </c>
      <c r="G207" s="81">
        <f t="shared" si="3"/>
        <v>0</v>
      </c>
    </row>
    <row r="208" spans="1:7" x14ac:dyDescent="0.25">
      <c r="A208" s="53" t="s">
        <v>937</v>
      </c>
      <c r="B208" s="53" t="s">
        <v>28</v>
      </c>
      <c r="C208" s="53" t="s">
        <v>714</v>
      </c>
      <c r="D208" s="53" t="s">
        <v>938</v>
      </c>
      <c r="E208" s="80"/>
      <c r="F208" s="81">
        <v>2</v>
      </c>
      <c r="G208" s="81">
        <f t="shared" si="3"/>
        <v>0</v>
      </c>
    </row>
    <row r="209" spans="1:7" x14ac:dyDescent="0.25">
      <c r="A209" s="64" t="s">
        <v>939</v>
      </c>
      <c r="B209" s="64" t="s">
        <v>28</v>
      </c>
      <c r="C209" s="64" t="s">
        <v>940</v>
      </c>
      <c r="D209" s="64" t="s">
        <v>941</v>
      </c>
      <c r="E209" s="80"/>
      <c r="F209" s="81">
        <v>2</v>
      </c>
      <c r="G209" s="81">
        <f t="shared" si="3"/>
        <v>0</v>
      </c>
    </row>
    <row r="210" spans="1:7" x14ac:dyDescent="0.25">
      <c r="A210" s="53" t="s">
        <v>942</v>
      </c>
      <c r="B210" s="53" t="s">
        <v>28</v>
      </c>
      <c r="C210" s="53" t="s">
        <v>237</v>
      </c>
      <c r="D210" s="53" t="s">
        <v>943</v>
      </c>
      <c r="E210" s="80"/>
      <c r="F210" s="81">
        <v>2</v>
      </c>
      <c r="G210" s="81">
        <f t="shared" si="3"/>
        <v>0</v>
      </c>
    </row>
    <row r="211" spans="1:7" x14ac:dyDescent="0.25">
      <c r="A211" s="55" t="s">
        <v>944</v>
      </c>
      <c r="B211" s="55" t="s">
        <v>28</v>
      </c>
      <c r="C211" s="55" t="s">
        <v>204</v>
      </c>
      <c r="D211" s="55" t="s">
        <v>945</v>
      </c>
      <c r="E211" s="80"/>
      <c r="F211" s="81">
        <v>2</v>
      </c>
      <c r="G211" s="81">
        <f t="shared" si="3"/>
        <v>0</v>
      </c>
    </row>
    <row r="212" spans="1:7" x14ac:dyDescent="0.25">
      <c r="A212" s="53" t="s">
        <v>946</v>
      </c>
      <c r="B212" s="53" t="s">
        <v>41</v>
      </c>
      <c r="C212" s="53" t="s">
        <v>940</v>
      </c>
      <c r="D212" s="53" t="s">
        <v>947</v>
      </c>
      <c r="E212" s="80"/>
      <c r="F212" s="81">
        <v>2</v>
      </c>
      <c r="G212" s="81">
        <f t="shared" si="3"/>
        <v>0</v>
      </c>
    </row>
    <row r="213" spans="1:7" x14ac:dyDescent="0.25">
      <c r="A213" s="53" t="s">
        <v>948</v>
      </c>
      <c r="B213" s="53" t="s">
        <v>41</v>
      </c>
      <c r="C213" s="53" t="s">
        <v>940</v>
      </c>
      <c r="D213" s="53" t="s">
        <v>949</v>
      </c>
      <c r="E213" s="80"/>
      <c r="F213" s="81">
        <v>2</v>
      </c>
      <c r="G213" s="81">
        <f t="shared" si="3"/>
        <v>0</v>
      </c>
    </row>
    <row r="214" spans="1:7" x14ac:dyDescent="0.25">
      <c r="A214" s="53" t="s">
        <v>950</v>
      </c>
      <c r="B214" s="53" t="s">
        <v>41</v>
      </c>
      <c r="C214" s="53" t="s">
        <v>940</v>
      </c>
      <c r="D214" s="53" t="s">
        <v>951</v>
      </c>
      <c r="E214" s="80"/>
      <c r="F214" s="81">
        <v>2</v>
      </c>
      <c r="G214" s="81">
        <f t="shared" si="3"/>
        <v>0</v>
      </c>
    </row>
    <row r="215" spans="1:7" x14ac:dyDescent="0.25">
      <c r="A215" s="53" t="s">
        <v>952</v>
      </c>
      <c r="B215" s="53" t="s">
        <v>41</v>
      </c>
      <c r="C215" s="53" t="s">
        <v>940</v>
      </c>
      <c r="D215" s="53" t="s">
        <v>953</v>
      </c>
      <c r="E215" s="80"/>
      <c r="F215" s="81">
        <v>2</v>
      </c>
      <c r="G215" s="81">
        <f t="shared" si="3"/>
        <v>0</v>
      </c>
    </row>
    <row r="216" spans="1:7" x14ac:dyDescent="0.25">
      <c r="A216" s="53" t="s">
        <v>954</v>
      </c>
      <c r="B216" s="53" t="s">
        <v>41</v>
      </c>
      <c r="C216" s="53" t="s">
        <v>940</v>
      </c>
      <c r="D216" s="53" t="s">
        <v>955</v>
      </c>
      <c r="E216" s="80"/>
      <c r="F216" s="81">
        <v>2</v>
      </c>
      <c r="G216" s="81">
        <f t="shared" si="3"/>
        <v>0</v>
      </c>
    </row>
    <row r="217" spans="1:7" x14ac:dyDescent="0.25">
      <c r="A217" s="53" t="s">
        <v>956</v>
      </c>
      <c r="B217" s="53" t="s">
        <v>41</v>
      </c>
      <c r="C217" s="53" t="s">
        <v>940</v>
      </c>
      <c r="D217" s="53" t="s">
        <v>957</v>
      </c>
      <c r="E217" s="80"/>
      <c r="F217" s="81">
        <v>2</v>
      </c>
      <c r="G217" s="81">
        <f t="shared" si="3"/>
        <v>0</v>
      </c>
    </row>
    <row r="218" spans="1:7" x14ac:dyDescent="0.25">
      <c r="A218" s="53" t="s">
        <v>958</v>
      </c>
      <c r="B218" s="53" t="s">
        <v>41</v>
      </c>
      <c r="C218" s="53" t="s">
        <v>940</v>
      </c>
      <c r="D218" s="53" t="s">
        <v>959</v>
      </c>
      <c r="E218" s="80"/>
      <c r="F218" s="81">
        <v>2</v>
      </c>
      <c r="G218" s="81">
        <f t="shared" si="3"/>
        <v>0</v>
      </c>
    </row>
    <row r="219" spans="1:7" x14ac:dyDescent="0.25">
      <c r="A219" s="53" t="s">
        <v>960</v>
      </c>
      <c r="B219" s="53" t="s">
        <v>41</v>
      </c>
      <c r="C219" s="53" t="s">
        <v>940</v>
      </c>
      <c r="D219" s="53" t="s">
        <v>961</v>
      </c>
      <c r="E219" s="80"/>
      <c r="F219" s="81">
        <v>2</v>
      </c>
      <c r="G219" s="81">
        <f t="shared" si="3"/>
        <v>0</v>
      </c>
    </row>
    <row r="220" spans="1:7" x14ac:dyDescent="0.25">
      <c r="A220" s="53" t="s">
        <v>962</v>
      </c>
      <c r="B220" s="55" t="s">
        <v>41</v>
      </c>
      <c r="C220" s="55" t="s">
        <v>940</v>
      </c>
      <c r="D220" s="55" t="s">
        <v>963</v>
      </c>
      <c r="E220" s="80"/>
      <c r="F220" s="81">
        <v>2</v>
      </c>
      <c r="G220" s="81">
        <f t="shared" si="3"/>
        <v>0</v>
      </c>
    </row>
    <row r="221" spans="1:7" x14ac:dyDescent="0.25">
      <c r="A221" s="53" t="s">
        <v>964</v>
      </c>
      <c r="B221" s="53" t="s">
        <v>41</v>
      </c>
      <c r="C221" s="53" t="s">
        <v>940</v>
      </c>
      <c r="D221" s="53" t="s">
        <v>965</v>
      </c>
      <c r="E221" s="80"/>
      <c r="F221" s="81">
        <v>2</v>
      </c>
      <c r="G221" s="81">
        <f t="shared" si="3"/>
        <v>0</v>
      </c>
    </row>
    <row r="222" spans="1:7" ht="30" customHeight="1" x14ac:dyDescent="0.25">
      <c r="A222" s="53" t="s">
        <v>966</v>
      </c>
      <c r="B222" s="53" t="s">
        <v>41</v>
      </c>
      <c r="C222" s="53" t="s">
        <v>940</v>
      </c>
      <c r="D222" s="53" t="s">
        <v>967</v>
      </c>
      <c r="E222" s="80"/>
      <c r="F222" s="81">
        <v>2</v>
      </c>
      <c r="G222" s="81">
        <f t="shared" si="3"/>
        <v>0</v>
      </c>
    </row>
    <row r="223" spans="1:7" ht="34.5" customHeight="1" x14ac:dyDescent="0.25">
      <c r="A223" s="53" t="s">
        <v>968</v>
      </c>
      <c r="B223" s="53" t="s">
        <v>41</v>
      </c>
      <c r="C223" s="53" t="s">
        <v>940</v>
      </c>
      <c r="D223" s="53" t="s">
        <v>969</v>
      </c>
      <c r="E223" s="80"/>
      <c r="F223" s="81">
        <v>2</v>
      </c>
      <c r="G223" s="81">
        <f t="shared" si="3"/>
        <v>0</v>
      </c>
    </row>
    <row r="224" spans="1:7" ht="29.25" customHeight="1" x14ac:dyDescent="0.25">
      <c r="A224" s="53" t="s">
        <v>970</v>
      </c>
      <c r="B224" s="53" t="s">
        <v>41</v>
      </c>
      <c r="C224" s="53" t="s">
        <v>197</v>
      </c>
      <c r="D224" s="53" t="s">
        <v>971</v>
      </c>
      <c r="E224" s="80"/>
      <c r="F224" s="81">
        <v>2</v>
      </c>
      <c r="G224" s="81">
        <f t="shared" si="3"/>
        <v>0</v>
      </c>
    </row>
    <row r="225" spans="1:7" ht="33" customHeight="1" x14ac:dyDescent="0.25">
      <c r="A225" s="53" t="s">
        <v>972</v>
      </c>
      <c r="B225" s="53" t="s">
        <v>41</v>
      </c>
      <c r="C225" s="53" t="s">
        <v>197</v>
      </c>
      <c r="D225" s="53" t="s">
        <v>973</v>
      </c>
      <c r="E225" s="80"/>
      <c r="F225" s="81">
        <v>2</v>
      </c>
      <c r="G225" s="81">
        <f t="shared" si="3"/>
        <v>0</v>
      </c>
    </row>
    <row r="226" spans="1:7" x14ac:dyDescent="0.25">
      <c r="A226" s="53" t="s">
        <v>974</v>
      </c>
      <c r="B226" s="53" t="s">
        <v>41</v>
      </c>
      <c r="C226" s="53" t="s">
        <v>197</v>
      </c>
      <c r="D226" s="53" t="s">
        <v>975</v>
      </c>
      <c r="E226" s="80"/>
      <c r="F226" s="81">
        <v>2</v>
      </c>
      <c r="G226" s="81">
        <f t="shared" si="3"/>
        <v>0</v>
      </c>
    </row>
    <row r="227" spans="1:7" ht="25.5" x14ac:dyDescent="0.25">
      <c r="A227" s="53" t="s">
        <v>976</v>
      </c>
      <c r="B227" s="53" t="s">
        <v>41</v>
      </c>
      <c r="C227" s="53" t="s">
        <v>242</v>
      </c>
      <c r="D227" s="53" t="s">
        <v>977</v>
      </c>
      <c r="E227" s="80"/>
      <c r="F227" s="81">
        <v>2</v>
      </c>
      <c r="G227" s="81">
        <f t="shared" si="3"/>
        <v>0</v>
      </c>
    </row>
    <row r="228" spans="1:7" ht="33.75" customHeight="1" x14ac:dyDescent="0.25">
      <c r="A228" s="53" t="s">
        <v>978</v>
      </c>
      <c r="B228" s="53" t="s">
        <v>41</v>
      </c>
      <c r="C228" s="53" t="s">
        <v>242</v>
      </c>
      <c r="D228" s="53" t="s">
        <v>979</v>
      </c>
      <c r="E228" s="80"/>
      <c r="F228" s="81">
        <v>2</v>
      </c>
      <c r="G228" s="81">
        <f t="shared" si="3"/>
        <v>0</v>
      </c>
    </row>
    <row r="229" spans="1:7" ht="25.5" x14ac:dyDescent="0.25">
      <c r="A229" s="53" t="s">
        <v>980</v>
      </c>
      <c r="B229" s="53" t="s">
        <v>41</v>
      </c>
      <c r="C229" s="53" t="s">
        <v>242</v>
      </c>
      <c r="D229" s="53" t="s">
        <v>981</v>
      </c>
      <c r="E229" s="80"/>
      <c r="F229" s="81">
        <v>2</v>
      </c>
      <c r="G229" s="81">
        <f t="shared" si="3"/>
        <v>0</v>
      </c>
    </row>
    <row r="230" spans="1:7" ht="35.25" customHeight="1" x14ac:dyDescent="0.25">
      <c r="A230" s="53" t="s">
        <v>982</v>
      </c>
      <c r="B230" s="53" t="s">
        <v>41</v>
      </c>
      <c r="C230" s="53" t="s">
        <v>242</v>
      </c>
      <c r="D230" s="53" t="s">
        <v>983</v>
      </c>
      <c r="E230" s="80"/>
      <c r="F230" s="81">
        <v>2</v>
      </c>
      <c r="G230" s="81">
        <f t="shared" si="3"/>
        <v>0</v>
      </c>
    </row>
    <row r="231" spans="1:7" ht="25.5" x14ac:dyDescent="0.25">
      <c r="A231" s="53" t="s">
        <v>984</v>
      </c>
      <c r="B231" s="53" t="s">
        <v>41</v>
      </c>
      <c r="C231" s="53" t="s">
        <v>242</v>
      </c>
      <c r="D231" s="53" t="s">
        <v>985</v>
      </c>
      <c r="E231" s="80"/>
      <c r="F231" s="81">
        <v>2</v>
      </c>
      <c r="G231" s="81">
        <f t="shared" si="3"/>
        <v>0</v>
      </c>
    </row>
    <row r="232" spans="1:7" ht="25.5" x14ac:dyDescent="0.25">
      <c r="A232" s="53" t="s">
        <v>986</v>
      </c>
      <c r="B232" s="53" t="s">
        <v>41</v>
      </c>
      <c r="C232" s="53" t="s">
        <v>242</v>
      </c>
      <c r="D232" s="53" t="s">
        <v>987</v>
      </c>
      <c r="E232" s="80"/>
      <c r="F232" s="81">
        <v>2</v>
      </c>
      <c r="G232" s="81">
        <f t="shared" si="3"/>
        <v>0</v>
      </c>
    </row>
    <row r="233" spans="1:7" ht="33" customHeight="1" x14ac:dyDescent="0.25">
      <c r="A233" s="53" t="s">
        <v>988</v>
      </c>
      <c r="B233" s="53" t="s">
        <v>41</v>
      </c>
      <c r="C233" s="53" t="s">
        <v>242</v>
      </c>
      <c r="D233" s="53" t="s">
        <v>989</v>
      </c>
      <c r="E233" s="80"/>
      <c r="F233" s="81">
        <v>2</v>
      </c>
      <c r="G233" s="81">
        <f t="shared" si="3"/>
        <v>0</v>
      </c>
    </row>
    <row r="234" spans="1:7" x14ac:dyDescent="0.25">
      <c r="A234" s="53" t="s">
        <v>990</v>
      </c>
      <c r="B234" s="53" t="s">
        <v>41</v>
      </c>
      <c r="C234" s="53" t="s">
        <v>204</v>
      </c>
      <c r="D234" s="53" t="s">
        <v>991</v>
      </c>
      <c r="E234" s="80"/>
      <c r="F234" s="81">
        <v>2</v>
      </c>
      <c r="G234" s="81">
        <f t="shared" si="3"/>
        <v>0</v>
      </c>
    </row>
    <row r="235" spans="1:7" ht="29.25" customHeight="1" x14ac:dyDescent="0.25">
      <c r="A235" s="53" t="s">
        <v>992</v>
      </c>
      <c r="B235" s="53" t="s">
        <v>41</v>
      </c>
      <c r="C235" s="53" t="s">
        <v>762</v>
      </c>
      <c r="D235" s="53" t="s">
        <v>993</v>
      </c>
      <c r="E235" s="80"/>
      <c r="F235" s="81">
        <v>2</v>
      </c>
      <c r="G235" s="81">
        <f t="shared" si="3"/>
        <v>0</v>
      </c>
    </row>
    <row r="236" spans="1:7" x14ac:dyDescent="0.25">
      <c r="A236" s="53" t="s">
        <v>994</v>
      </c>
      <c r="B236" s="53" t="s">
        <v>41</v>
      </c>
      <c r="C236" s="53" t="s">
        <v>762</v>
      </c>
      <c r="D236" s="53" t="s">
        <v>995</v>
      </c>
      <c r="E236" s="80"/>
      <c r="F236" s="81">
        <v>2</v>
      </c>
      <c r="G236" s="81">
        <f t="shared" si="3"/>
        <v>0</v>
      </c>
    </row>
    <row r="237" spans="1:7" ht="29.25" customHeight="1" x14ac:dyDescent="0.25">
      <c r="A237" s="53" t="s">
        <v>996</v>
      </c>
      <c r="B237" s="53" t="s">
        <v>41</v>
      </c>
      <c r="C237" s="53" t="s">
        <v>762</v>
      </c>
      <c r="D237" s="53" t="s">
        <v>997</v>
      </c>
      <c r="E237" s="80"/>
      <c r="F237" s="81">
        <v>2</v>
      </c>
      <c r="G237" s="81">
        <f t="shared" si="3"/>
        <v>0</v>
      </c>
    </row>
    <row r="238" spans="1:7" ht="73.5" customHeight="1" x14ac:dyDescent="0.25">
      <c r="A238" s="53" t="s">
        <v>998</v>
      </c>
      <c r="B238" s="53" t="s">
        <v>43</v>
      </c>
      <c r="C238" s="53" t="s">
        <v>245</v>
      </c>
      <c r="D238" s="53" t="s">
        <v>999</v>
      </c>
      <c r="E238" s="80"/>
      <c r="F238" s="81">
        <v>1</v>
      </c>
      <c r="G238" s="81">
        <f t="shared" si="3"/>
        <v>0</v>
      </c>
    </row>
    <row r="239" spans="1:7" ht="25.5" x14ac:dyDescent="0.25">
      <c r="A239" s="53" t="s">
        <v>1000</v>
      </c>
      <c r="B239" s="53" t="s">
        <v>43</v>
      </c>
      <c r="C239" s="53" t="s">
        <v>245</v>
      </c>
      <c r="D239" s="53" t="s">
        <v>1001</v>
      </c>
      <c r="E239" s="80"/>
      <c r="F239" s="81">
        <v>1</v>
      </c>
      <c r="G239" s="81">
        <f t="shared" si="3"/>
        <v>0</v>
      </c>
    </row>
    <row r="240" spans="1:7" ht="25.5" x14ac:dyDescent="0.25">
      <c r="A240" s="54" t="s">
        <v>1002</v>
      </c>
      <c r="B240" s="54" t="s">
        <v>43</v>
      </c>
      <c r="C240" s="53" t="s">
        <v>204</v>
      </c>
      <c r="D240" s="53" t="s">
        <v>1003</v>
      </c>
      <c r="E240" s="80"/>
      <c r="F240" s="81">
        <v>1</v>
      </c>
      <c r="G240" s="81">
        <f t="shared" si="3"/>
        <v>0</v>
      </c>
    </row>
    <row r="241" spans="1:7" ht="31.5" customHeight="1" x14ac:dyDescent="0.25">
      <c r="A241" s="53" t="s">
        <v>1004</v>
      </c>
      <c r="B241" s="53" t="s">
        <v>43</v>
      </c>
      <c r="C241" s="53" t="s">
        <v>242</v>
      </c>
      <c r="D241" s="53" t="s">
        <v>1005</v>
      </c>
      <c r="E241" s="80"/>
      <c r="F241" s="81">
        <v>1</v>
      </c>
      <c r="G241" s="81">
        <f t="shared" si="3"/>
        <v>0</v>
      </c>
    </row>
    <row r="242" spans="1:7" ht="30.75" customHeight="1" x14ac:dyDescent="0.25">
      <c r="A242" s="53" t="s">
        <v>1006</v>
      </c>
      <c r="B242" s="53" t="s">
        <v>43</v>
      </c>
      <c r="C242" s="53" t="s">
        <v>242</v>
      </c>
      <c r="D242" s="53" t="s">
        <v>1007</v>
      </c>
      <c r="E242" s="80"/>
      <c r="F242" s="81">
        <v>1</v>
      </c>
      <c r="G242" s="81">
        <f t="shared" si="3"/>
        <v>0</v>
      </c>
    </row>
    <row r="243" spans="1:7" ht="25.5" x14ac:dyDescent="0.25">
      <c r="A243" s="53" t="s">
        <v>1008</v>
      </c>
      <c r="B243" s="53" t="s">
        <v>43</v>
      </c>
      <c r="C243" s="53" t="s">
        <v>242</v>
      </c>
      <c r="D243" s="53" t="s">
        <v>1009</v>
      </c>
      <c r="E243" s="80"/>
      <c r="F243" s="81">
        <v>1</v>
      </c>
      <c r="G243" s="81">
        <f t="shared" si="3"/>
        <v>0</v>
      </c>
    </row>
    <row r="244" spans="1:7" ht="31.5" customHeight="1" x14ac:dyDescent="0.25">
      <c r="A244" s="53" t="s">
        <v>1010</v>
      </c>
      <c r="B244" s="53" t="s">
        <v>43</v>
      </c>
      <c r="C244" s="53" t="s">
        <v>242</v>
      </c>
      <c r="D244" s="53" t="s">
        <v>1011</v>
      </c>
      <c r="E244" s="80"/>
      <c r="F244" s="81">
        <v>1</v>
      </c>
      <c r="G244" s="81">
        <f t="shared" si="3"/>
        <v>0</v>
      </c>
    </row>
    <row r="245" spans="1:7" x14ac:dyDescent="0.25">
      <c r="A245" s="53" t="s">
        <v>261</v>
      </c>
      <c r="B245" s="53" t="s">
        <v>34</v>
      </c>
      <c r="C245" s="53" t="s">
        <v>30</v>
      </c>
      <c r="D245" s="53" t="s">
        <v>1012</v>
      </c>
      <c r="E245" s="80"/>
      <c r="F245" s="81">
        <v>1</v>
      </c>
      <c r="G245" s="81">
        <f t="shared" si="3"/>
        <v>0</v>
      </c>
    </row>
    <row r="246" spans="1:7" x14ac:dyDescent="0.25">
      <c r="A246" s="53" t="s">
        <v>1013</v>
      </c>
      <c r="B246" s="53" t="s">
        <v>34</v>
      </c>
      <c r="C246" s="53" t="s">
        <v>30</v>
      </c>
      <c r="D246" s="53" t="s">
        <v>1014</v>
      </c>
      <c r="E246" s="80"/>
      <c r="F246" s="81">
        <v>1</v>
      </c>
      <c r="G246" s="81">
        <f t="shared" si="3"/>
        <v>0</v>
      </c>
    </row>
    <row r="247" spans="1:7" x14ac:dyDescent="0.25">
      <c r="A247" s="53" t="s">
        <v>1015</v>
      </c>
      <c r="B247" s="53" t="s">
        <v>34</v>
      </c>
      <c r="C247" s="53" t="s">
        <v>30</v>
      </c>
      <c r="D247" s="53" t="s">
        <v>1016</v>
      </c>
      <c r="E247" s="80"/>
      <c r="F247" s="81">
        <v>1</v>
      </c>
      <c r="G247" s="81">
        <f t="shared" ref="G247:G310" si="4">IF(AND(E247="M",E247="Nee"),0,IF(E247="Ja",MAX(0,F247),0))</f>
        <v>0</v>
      </c>
    </row>
    <row r="248" spans="1:7" x14ac:dyDescent="0.25">
      <c r="A248" s="53" t="s">
        <v>1017</v>
      </c>
      <c r="B248" s="53" t="s">
        <v>34</v>
      </c>
      <c r="C248" s="53" t="s">
        <v>30</v>
      </c>
      <c r="D248" s="53" t="s">
        <v>1018</v>
      </c>
      <c r="E248" s="80"/>
      <c r="F248" s="81">
        <v>1</v>
      </c>
      <c r="G248" s="81">
        <f t="shared" si="4"/>
        <v>0</v>
      </c>
    </row>
    <row r="249" spans="1:7" x14ac:dyDescent="0.25">
      <c r="A249" s="53" t="s">
        <v>1019</v>
      </c>
      <c r="B249" s="53" t="s">
        <v>34</v>
      </c>
      <c r="C249" s="53" t="s">
        <v>30</v>
      </c>
      <c r="D249" s="53" t="s">
        <v>1020</v>
      </c>
      <c r="E249" s="80"/>
      <c r="F249" s="81">
        <v>1</v>
      </c>
      <c r="G249" s="81">
        <f t="shared" si="4"/>
        <v>0</v>
      </c>
    </row>
    <row r="250" spans="1:7" x14ac:dyDescent="0.25">
      <c r="A250" s="53" t="s">
        <v>1019</v>
      </c>
      <c r="B250" s="53" t="s">
        <v>34</v>
      </c>
      <c r="C250" s="53" t="s">
        <v>30</v>
      </c>
      <c r="D250" s="53" t="s">
        <v>1021</v>
      </c>
      <c r="E250" s="80"/>
      <c r="F250" s="81">
        <v>1</v>
      </c>
      <c r="G250" s="81">
        <f t="shared" si="4"/>
        <v>0</v>
      </c>
    </row>
    <row r="251" spans="1:7" x14ac:dyDescent="0.25">
      <c r="A251" s="53" t="s">
        <v>1022</v>
      </c>
      <c r="B251" s="53" t="s">
        <v>34</v>
      </c>
      <c r="C251" s="53" t="s">
        <v>30</v>
      </c>
      <c r="D251" s="53" t="s">
        <v>1023</v>
      </c>
      <c r="E251" s="80"/>
      <c r="F251" s="81">
        <v>1</v>
      </c>
      <c r="G251" s="81">
        <f t="shared" si="4"/>
        <v>0</v>
      </c>
    </row>
    <row r="252" spans="1:7" x14ac:dyDescent="0.25">
      <c r="A252" s="53" t="s">
        <v>257</v>
      </c>
      <c r="B252" s="53" t="s">
        <v>34</v>
      </c>
      <c r="C252" s="53" t="s">
        <v>40</v>
      </c>
      <c r="D252" s="53" t="s">
        <v>1024</v>
      </c>
      <c r="E252" s="80"/>
      <c r="F252" s="81">
        <v>1</v>
      </c>
      <c r="G252" s="81">
        <f t="shared" si="4"/>
        <v>0</v>
      </c>
    </row>
    <row r="253" spans="1:7" ht="38.25" customHeight="1" x14ac:dyDescent="0.25">
      <c r="A253" s="53" t="s">
        <v>1013</v>
      </c>
      <c r="B253" s="53" t="s">
        <v>34</v>
      </c>
      <c r="C253" s="53" t="s">
        <v>40</v>
      </c>
      <c r="D253" s="53" t="s">
        <v>1025</v>
      </c>
      <c r="E253" s="80"/>
      <c r="F253" s="81">
        <v>1</v>
      </c>
      <c r="G253" s="81">
        <f t="shared" si="4"/>
        <v>0</v>
      </c>
    </row>
    <row r="254" spans="1:7" x14ac:dyDescent="0.25">
      <c r="A254" s="53" t="s">
        <v>1026</v>
      </c>
      <c r="B254" s="53" t="s">
        <v>34</v>
      </c>
      <c r="C254" s="53" t="s">
        <v>40</v>
      </c>
      <c r="D254" s="53" t="s">
        <v>1027</v>
      </c>
      <c r="E254" s="80"/>
      <c r="F254" s="81">
        <v>1</v>
      </c>
      <c r="G254" s="81">
        <f t="shared" si="4"/>
        <v>0</v>
      </c>
    </row>
    <row r="255" spans="1:7" ht="35.25" customHeight="1" x14ac:dyDescent="0.25">
      <c r="A255" s="53" t="s">
        <v>1028</v>
      </c>
      <c r="B255" s="53" t="s">
        <v>34</v>
      </c>
      <c r="C255" s="53" t="s">
        <v>40</v>
      </c>
      <c r="D255" s="53" t="s">
        <v>1029</v>
      </c>
      <c r="E255" s="80"/>
      <c r="F255" s="81">
        <v>1</v>
      </c>
      <c r="G255" s="81">
        <f t="shared" si="4"/>
        <v>0</v>
      </c>
    </row>
    <row r="256" spans="1:7" ht="31.5" customHeight="1" x14ac:dyDescent="0.25">
      <c r="A256" s="53" t="s">
        <v>1030</v>
      </c>
      <c r="B256" s="53" t="s">
        <v>34</v>
      </c>
      <c r="C256" s="53" t="s">
        <v>40</v>
      </c>
      <c r="D256" s="53" t="s">
        <v>1031</v>
      </c>
      <c r="E256" s="80"/>
      <c r="F256" s="81">
        <v>1</v>
      </c>
      <c r="G256" s="81">
        <f t="shared" si="4"/>
        <v>0</v>
      </c>
    </row>
    <row r="257" spans="1:7" ht="25.5" x14ac:dyDescent="0.25">
      <c r="A257" s="53" t="s">
        <v>1032</v>
      </c>
      <c r="B257" s="53" t="s">
        <v>34</v>
      </c>
      <c r="C257" s="53" t="s">
        <v>40</v>
      </c>
      <c r="D257" s="53" t="s">
        <v>1033</v>
      </c>
      <c r="E257" s="80"/>
      <c r="F257" s="81">
        <v>1</v>
      </c>
      <c r="G257" s="81">
        <f t="shared" si="4"/>
        <v>0</v>
      </c>
    </row>
    <row r="258" spans="1:7" x14ac:dyDescent="0.25">
      <c r="A258" s="53" t="s">
        <v>1034</v>
      </c>
      <c r="B258" s="53" t="s">
        <v>34</v>
      </c>
      <c r="C258" s="53" t="s">
        <v>40</v>
      </c>
      <c r="D258" s="53" t="s">
        <v>1035</v>
      </c>
      <c r="E258" s="80"/>
      <c r="F258" s="81">
        <v>1</v>
      </c>
      <c r="G258" s="81">
        <f t="shared" si="4"/>
        <v>0</v>
      </c>
    </row>
    <row r="259" spans="1:7" x14ac:dyDescent="0.25">
      <c r="A259" s="53" t="s">
        <v>1036</v>
      </c>
      <c r="B259" s="53" t="s">
        <v>34</v>
      </c>
      <c r="C259" s="53" t="s">
        <v>40</v>
      </c>
      <c r="D259" s="53" t="s">
        <v>1037</v>
      </c>
      <c r="E259" s="80"/>
      <c r="F259" s="81">
        <v>1</v>
      </c>
      <c r="G259" s="81">
        <f t="shared" si="4"/>
        <v>0</v>
      </c>
    </row>
    <row r="260" spans="1:7" x14ac:dyDescent="0.25">
      <c r="A260" s="53" t="s">
        <v>1038</v>
      </c>
      <c r="B260" s="53" t="s">
        <v>34</v>
      </c>
      <c r="C260" s="53" t="s">
        <v>40</v>
      </c>
      <c r="D260" s="53" t="s">
        <v>1039</v>
      </c>
      <c r="E260" s="80"/>
      <c r="F260" s="81">
        <v>1</v>
      </c>
      <c r="G260" s="81">
        <f t="shared" si="4"/>
        <v>0</v>
      </c>
    </row>
    <row r="261" spans="1:7" ht="51.75" customHeight="1" x14ac:dyDescent="0.25">
      <c r="A261" s="53" t="s">
        <v>1040</v>
      </c>
      <c r="B261" s="53" t="s">
        <v>34</v>
      </c>
      <c r="C261" s="53" t="s">
        <v>40</v>
      </c>
      <c r="D261" s="53" t="s">
        <v>1041</v>
      </c>
      <c r="E261" s="80"/>
      <c r="F261" s="81">
        <v>1</v>
      </c>
      <c r="G261" s="81">
        <f t="shared" si="4"/>
        <v>0</v>
      </c>
    </row>
    <row r="262" spans="1:7" ht="34.5" customHeight="1" x14ac:dyDescent="0.25">
      <c r="A262" s="53" t="s">
        <v>1042</v>
      </c>
      <c r="B262" s="53" t="s">
        <v>34</v>
      </c>
      <c r="C262" s="53" t="s">
        <v>40</v>
      </c>
      <c r="D262" s="53" t="s">
        <v>1043</v>
      </c>
      <c r="E262" s="80"/>
      <c r="F262" s="81">
        <v>1</v>
      </c>
      <c r="G262" s="81">
        <f t="shared" si="4"/>
        <v>0</v>
      </c>
    </row>
    <row r="263" spans="1:7" x14ac:dyDescent="0.25">
      <c r="A263" s="53" t="s">
        <v>1022</v>
      </c>
      <c r="B263" s="53" t="s">
        <v>34</v>
      </c>
      <c r="C263" s="53" t="s">
        <v>42</v>
      </c>
      <c r="D263" s="53" t="s">
        <v>1044</v>
      </c>
      <c r="E263" s="80"/>
      <c r="F263" s="81">
        <v>1</v>
      </c>
      <c r="G263" s="81">
        <f t="shared" si="4"/>
        <v>0</v>
      </c>
    </row>
    <row r="264" spans="1:7" x14ac:dyDescent="0.25">
      <c r="A264" s="53" t="s">
        <v>1026</v>
      </c>
      <c r="B264" s="53" t="s">
        <v>34</v>
      </c>
      <c r="C264" s="53" t="s">
        <v>42</v>
      </c>
      <c r="D264" s="53" t="s">
        <v>1045</v>
      </c>
      <c r="E264" s="80"/>
      <c r="F264" s="81">
        <v>1</v>
      </c>
      <c r="G264" s="81">
        <f t="shared" si="4"/>
        <v>0</v>
      </c>
    </row>
    <row r="265" spans="1:7" x14ac:dyDescent="0.25">
      <c r="A265" s="53" t="s">
        <v>1046</v>
      </c>
      <c r="B265" s="53" t="s">
        <v>34</v>
      </c>
      <c r="C265" s="53" t="s">
        <v>42</v>
      </c>
      <c r="D265" s="53" t="s">
        <v>1047</v>
      </c>
      <c r="E265" s="80"/>
      <c r="F265" s="81">
        <v>1</v>
      </c>
      <c r="G265" s="81">
        <f t="shared" si="4"/>
        <v>0</v>
      </c>
    </row>
    <row r="266" spans="1:7" ht="25.5" x14ac:dyDescent="0.25">
      <c r="A266" s="50" t="s">
        <v>1048</v>
      </c>
      <c r="B266" s="50" t="s">
        <v>31</v>
      </c>
      <c r="C266" s="50" t="s">
        <v>1049</v>
      </c>
      <c r="D266" s="50" t="s">
        <v>1050</v>
      </c>
      <c r="E266" s="80"/>
      <c r="F266" s="81">
        <v>2</v>
      </c>
      <c r="G266" s="81">
        <f t="shared" si="4"/>
        <v>0</v>
      </c>
    </row>
    <row r="267" spans="1:7" x14ac:dyDescent="0.25">
      <c r="A267" s="50" t="s">
        <v>1051</v>
      </c>
      <c r="B267" s="50" t="s">
        <v>31</v>
      </c>
      <c r="C267" s="50" t="s">
        <v>1049</v>
      </c>
      <c r="D267" s="50" t="s">
        <v>1052</v>
      </c>
      <c r="E267" s="80"/>
      <c r="F267" s="81">
        <v>2</v>
      </c>
      <c r="G267" s="81">
        <f t="shared" si="4"/>
        <v>0</v>
      </c>
    </row>
    <row r="268" spans="1:7" ht="25.5" x14ac:dyDescent="0.25">
      <c r="A268" s="50" t="s">
        <v>1053</v>
      </c>
      <c r="B268" s="50" t="s">
        <v>31</v>
      </c>
      <c r="C268" s="50" t="s">
        <v>1049</v>
      </c>
      <c r="D268" s="50" t="s">
        <v>1054</v>
      </c>
      <c r="E268" s="80"/>
      <c r="F268" s="81">
        <v>2</v>
      </c>
      <c r="G268" s="81">
        <f t="shared" si="4"/>
        <v>0</v>
      </c>
    </row>
    <row r="269" spans="1:7" x14ac:dyDescent="0.25">
      <c r="A269" s="50" t="s">
        <v>1055</v>
      </c>
      <c r="B269" s="50" t="s">
        <v>31</v>
      </c>
      <c r="C269" s="50" t="s">
        <v>1049</v>
      </c>
      <c r="D269" s="50" t="s">
        <v>1056</v>
      </c>
      <c r="E269" s="80"/>
      <c r="F269" s="81">
        <v>2</v>
      </c>
      <c r="G269" s="81">
        <f t="shared" si="4"/>
        <v>0</v>
      </c>
    </row>
    <row r="270" spans="1:7" x14ac:dyDescent="0.25">
      <c r="A270" s="50" t="s">
        <v>1057</v>
      </c>
      <c r="B270" s="50" t="s">
        <v>31</v>
      </c>
      <c r="C270" s="50" t="s">
        <v>1049</v>
      </c>
      <c r="D270" s="50" t="s">
        <v>1058</v>
      </c>
      <c r="E270" s="80"/>
      <c r="F270" s="81">
        <v>2</v>
      </c>
      <c r="G270" s="81">
        <f t="shared" si="4"/>
        <v>0</v>
      </c>
    </row>
    <row r="271" spans="1:7" ht="37.5" customHeight="1" x14ac:dyDescent="0.25">
      <c r="A271" s="50" t="s">
        <v>1059</v>
      </c>
      <c r="B271" s="50" t="s">
        <v>31</v>
      </c>
      <c r="C271" s="50" t="s">
        <v>1049</v>
      </c>
      <c r="D271" s="50" t="s">
        <v>1060</v>
      </c>
      <c r="E271" s="80"/>
      <c r="F271" s="81">
        <v>2</v>
      </c>
      <c r="G271" s="81">
        <f t="shared" si="4"/>
        <v>0</v>
      </c>
    </row>
    <row r="272" spans="1:7" ht="38.25" customHeight="1" x14ac:dyDescent="0.25">
      <c r="A272" s="50" t="s">
        <v>1061</v>
      </c>
      <c r="B272" s="50" t="s">
        <v>31</v>
      </c>
      <c r="C272" s="50" t="s">
        <v>1049</v>
      </c>
      <c r="D272" s="50" t="s">
        <v>1062</v>
      </c>
      <c r="E272" s="80"/>
      <c r="F272" s="81">
        <v>2</v>
      </c>
      <c r="G272" s="81">
        <f t="shared" si="4"/>
        <v>0</v>
      </c>
    </row>
    <row r="273" spans="1:7" x14ac:dyDescent="0.25">
      <c r="A273" s="50" t="s">
        <v>1063</v>
      </c>
      <c r="B273" s="50" t="s">
        <v>31</v>
      </c>
      <c r="C273" s="50" t="s">
        <v>1049</v>
      </c>
      <c r="D273" s="50" t="s">
        <v>1064</v>
      </c>
      <c r="E273" s="80"/>
      <c r="F273" s="81">
        <v>2</v>
      </c>
      <c r="G273" s="81">
        <f t="shared" si="4"/>
        <v>0</v>
      </c>
    </row>
    <row r="274" spans="1:7" x14ac:dyDescent="0.25">
      <c r="A274" s="50" t="s">
        <v>1065</v>
      </c>
      <c r="B274" s="50" t="s">
        <v>31</v>
      </c>
      <c r="C274" s="50" t="s">
        <v>1049</v>
      </c>
      <c r="D274" s="50" t="s">
        <v>1066</v>
      </c>
      <c r="E274" s="80"/>
      <c r="F274" s="81">
        <v>2</v>
      </c>
      <c r="G274" s="81">
        <f t="shared" si="4"/>
        <v>0</v>
      </c>
    </row>
    <row r="275" spans="1:7" x14ac:dyDescent="0.25">
      <c r="A275" s="50" t="s">
        <v>1067</v>
      </c>
      <c r="B275" s="50" t="s">
        <v>31</v>
      </c>
      <c r="C275" s="50" t="s">
        <v>1049</v>
      </c>
      <c r="D275" s="50" t="s">
        <v>1068</v>
      </c>
      <c r="E275" s="80"/>
      <c r="F275" s="81">
        <v>2</v>
      </c>
      <c r="G275" s="81">
        <f t="shared" si="4"/>
        <v>0</v>
      </c>
    </row>
    <row r="276" spans="1:7" x14ac:dyDescent="0.25">
      <c r="A276" s="50" t="s">
        <v>1069</v>
      </c>
      <c r="B276" s="50" t="s">
        <v>31</v>
      </c>
      <c r="C276" s="50" t="s">
        <v>1049</v>
      </c>
      <c r="D276" s="50" t="s">
        <v>1070</v>
      </c>
      <c r="E276" s="80"/>
      <c r="F276" s="81">
        <v>2</v>
      </c>
      <c r="G276" s="81">
        <f t="shared" si="4"/>
        <v>0</v>
      </c>
    </row>
    <row r="277" spans="1:7" x14ac:dyDescent="0.25">
      <c r="A277" s="53" t="s">
        <v>1071</v>
      </c>
      <c r="B277" s="53" t="s">
        <v>33</v>
      </c>
      <c r="C277" s="53" t="s">
        <v>185</v>
      </c>
      <c r="D277" s="53" t="s">
        <v>1072</v>
      </c>
      <c r="E277" s="80"/>
      <c r="F277" s="81">
        <v>1</v>
      </c>
      <c r="G277" s="81">
        <f t="shared" si="4"/>
        <v>0</v>
      </c>
    </row>
    <row r="278" spans="1:7" x14ac:dyDescent="0.25">
      <c r="A278" s="53" t="s">
        <v>1073</v>
      </c>
      <c r="B278" s="53" t="s">
        <v>33</v>
      </c>
      <c r="C278" s="53" t="s">
        <v>1074</v>
      </c>
      <c r="D278" s="53" t="s">
        <v>1075</v>
      </c>
      <c r="E278" s="80"/>
      <c r="F278" s="81">
        <v>1</v>
      </c>
      <c r="G278" s="81">
        <f t="shared" si="4"/>
        <v>0</v>
      </c>
    </row>
    <row r="279" spans="1:7" x14ac:dyDescent="0.25">
      <c r="A279" s="53" t="s">
        <v>1076</v>
      </c>
      <c r="B279" s="53" t="s">
        <v>33</v>
      </c>
      <c r="C279" s="53" t="s">
        <v>1074</v>
      </c>
      <c r="D279" s="53" t="s">
        <v>1077</v>
      </c>
      <c r="E279" s="80"/>
      <c r="F279" s="81">
        <v>1</v>
      </c>
      <c r="G279" s="81">
        <f t="shared" si="4"/>
        <v>0</v>
      </c>
    </row>
    <row r="280" spans="1:7" x14ac:dyDescent="0.25">
      <c r="A280" s="53" t="s">
        <v>1078</v>
      </c>
      <c r="B280" s="53" t="s">
        <v>33</v>
      </c>
      <c r="C280" s="53" t="s">
        <v>1074</v>
      </c>
      <c r="D280" s="53" t="s">
        <v>1079</v>
      </c>
      <c r="E280" s="80"/>
      <c r="F280" s="81">
        <v>1</v>
      </c>
      <c r="G280" s="81">
        <f t="shared" si="4"/>
        <v>0</v>
      </c>
    </row>
    <row r="281" spans="1:7" x14ac:dyDescent="0.25">
      <c r="A281" s="53" t="s">
        <v>1080</v>
      </c>
      <c r="B281" s="53" t="s">
        <v>33</v>
      </c>
      <c r="C281" s="53" t="s">
        <v>1074</v>
      </c>
      <c r="D281" s="53" t="s">
        <v>1081</v>
      </c>
      <c r="E281" s="80"/>
      <c r="F281" s="81">
        <v>1</v>
      </c>
      <c r="G281" s="81">
        <f t="shared" si="4"/>
        <v>0</v>
      </c>
    </row>
    <row r="282" spans="1:7" x14ac:dyDescent="0.25">
      <c r="A282" s="53" t="s">
        <v>1082</v>
      </c>
      <c r="B282" s="53" t="s">
        <v>33</v>
      </c>
      <c r="C282" s="53" t="s">
        <v>1083</v>
      </c>
      <c r="D282" s="53" t="s">
        <v>835</v>
      </c>
      <c r="E282" s="80"/>
      <c r="F282" s="81">
        <v>1</v>
      </c>
      <c r="G282" s="81">
        <f t="shared" si="4"/>
        <v>0</v>
      </c>
    </row>
    <row r="283" spans="1:7" x14ac:dyDescent="0.25">
      <c r="A283" s="53" t="s">
        <v>1084</v>
      </c>
      <c r="B283" s="53" t="s">
        <v>33</v>
      </c>
      <c r="C283" s="53" t="s">
        <v>237</v>
      </c>
      <c r="D283" s="53" t="s">
        <v>1085</v>
      </c>
      <c r="E283" s="80"/>
      <c r="F283" s="81">
        <v>1</v>
      </c>
      <c r="G283" s="81">
        <f t="shared" si="4"/>
        <v>0</v>
      </c>
    </row>
    <row r="284" spans="1:7" x14ac:dyDescent="0.25">
      <c r="A284" s="53" t="s">
        <v>1086</v>
      </c>
      <c r="B284" s="53" t="s">
        <v>33</v>
      </c>
      <c r="C284" s="53" t="s">
        <v>180</v>
      </c>
      <c r="D284" s="53" t="s">
        <v>1087</v>
      </c>
      <c r="E284" s="80"/>
      <c r="F284" s="81">
        <v>1</v>
      </c>
      <c r="G284" s="81">
        <f t="shared" si="4"/>
        <v>0</v>
      </c>
    </row>
    <row r="285" spans="1:7" x14ac:dyDescent="0.25">
      <c r="A285" s="53" t="s">
        <v>1088</v>
      </c>
      <c r="B285" s="53" t="s">
        <v>33</v>
      </c>
      <c r="C285" s="53" t="s">
        <v>180</v>
      </c>
      <c r="D285" s="53" t="s">
        <v>1089</v>
      </c>
      <c r="E285" s="80"/>
      <c r="F285" s="81">
        <v>1</v>
      </c>
      <c r="G285" s="81">
        <f t="shared" si="4"/>
        <v>0</v>
      </c>
    </row>
    <row r="286" spans="1:7" ht="33.75" customHeight="1" x14ac:dyDescent="0.25">
      <c r="A286" s="55" t="s">
        <v>1090</v>
      </c>
      <c r="B286" s="55" t="s">
        <v>32</v>
      </c>
      <c r="C286" s="55" t="s">
        <v>242</v>
      </c>
      <c r="D286" s="55" t="s">
        <v>1091</v>
      </c>
      <c r="E286" s="80"/>
      <c r="F286" s="81">
        <v>2</v>
      </c>
      <c r="G286" s="81">
        <f t="shared" si="4"/>
        <v>0</v>
      </c>
    </row>
    <row r="287" spans="1:7" ht="25.5" x14ac:dyDescent="0.25">
      <c r="A287" s="55" t="s">
        <v>1092</v>
      </c>
      <c r="B287" s="55" t="s">
        <v>32</v>
      </c>
      <c r="C287" s="55" t="s">
        <v>242</v>
      </c>
      <c r="D287" s="55" t="s">
        <v>1093</v>
      </c>
      <c r="E287" s="80"/>
      <c r="F287" s="81">
        <v>2</v>
      </c>
      <c r="G287" s="81">
        <f t="shared" si="4"/>
        <v>0</v>
      </c>
    </row>
    <row r="288" spans="1:7" ht="25.5" x14ac:dyDescent="0.25">
      <c r="A288" s="55" t="s">
        <v>1094</v>
      </c>
      <c r="B288" s="55" t="s">
        <v>32</v>
      </c>
      <c r="C288" s="55" t="s">
        <v>242</v>
      </c>
      <c r="D288" s="55" t="s">
        <v>1095</v>
      </c>
      <c r="E288" s="80"/>
      <c r="F288" s="81">
        <v>2</v>
      </c>
      <c r="G288" s="81">
        <f t="shared" si="4"/>
        <v>0</v>
      </c>
    </row>
    <row r="289" spans="1:7" ht="39" customHeight="1" x14ac:dyDescent="0.25">
      <c r="A289" s="55" t="s">
        <v>1096</v>
      </c>
      <c r="B289" s="55" t="s">
        <v>32</v>
      </c>
      <c r="C289" s="55" t="s">
        <v>242</v>
      </c>
      <c r="D289" s="55" t="s">
        <v>1097</v>
      </c>
      <c r="E289" s="80"/>
      <c r="F289" s="81">
        <v>2</v>
      </c>
      <c r="G289" s="81">
        <f t="shared" si="4"/>
        <v>0</v>
      </c>
    </row>
    <row r="290" spans="1:7" x14ac:dyDescent="0.25">
      <c r="A290" s="56" t="s">
        <v>1098</v>
      </c>
      <c r="B290" s="56" t="s">
        <v>39</v>
      </c>
      <c r="C290" s="56" t="s">
        <v>30</v>
      </c>
      <c r="D290" s="65" t="s">
        <v>1099</v>
      </c>
      <c r="E290" s="80"/>
      <c r="F290" s="81">
        <v>1</v>
      </c>
      <c r="G290" s="81">
        <f t="shared" si="4"/>
        <v>0</v>
      </c>
    </row>
    <row r="291" spans="1:7" x14ac:dyDescent="0.25">
      <c r="A291" s="56" t="s">
        <v>1100</v>
      </c>
      <c r="B291" s="56" t="s">
        <v>39</v>
      </c>
      <c r="C291" s="56" t="s">
        <v>30</v>
      </c>
      <c r="D291" s="65" t="s">
        <v>1101</v>
      </c>
      <c r="E291" s="80"/>
      <c r="F291" s="81">
        <v>1</v>
      </c>
      <c r="G291" s="81">
        <f t="shared" si="4"/>
        <v>0</v>
      </c>
    </row>
    <row r="292" spans="1:7" x14ac:dyDescent="0.25">
      <c r="A292" s="56" t="s">
        <v>1102</v>
      </c>
      <c r="B292" s="56" t="s">
        <v>39</v>
      </c>
      <c r="C292" s="56" t="s">
        <v>30</v>
      </c>
      <c r="D292" s="65" t="s">
        <v>1103</v>
      </c>
      <c r="E292" s="80"/>
      <c r="F292" s="81">
        <v>1</v>
      </c>
      <c r="G292" s="81">
        <f t="shared" si="4"/>
        <v>0</v>
      </c>
    </row>
    <row r="293" spans="1:7" x14ac:dyDescent="0.25">
      <c r="A293" s="56" t="s">
        <v>1104</v>
      </c>
      <c r="B293" s="56" t="s">
        <v>39</v>
      </c>
      <c r="C293" s="56" t="s">
        <v>30</v>
      </c>
      <c r="D293" s="65" t="s">
        <v>1105</v>
      </c>
      <c r="E293" s="80"/>
      <c r="F293" s="81">
        <v>1</v>
      </c>
      <c r="G293" s="81">
        <f t="shared" si="4"/>
        <v>0</v>
      </c>
    </row>
    <row r="294" spans="1:7" x14ac:dyDescent="0.25">
      <c r="A294" s="56" t="s">
        <v>1106</v>
      </c>
      <c r="B294" s="56" t="s">
        <v>39</v>
      </c>
      <c r="C294" s="56" t="s">
        <v>30</v>
      </c>
      <c r="D294" s="65" t="s">
        <v>1107</v>
      </c>
      <c r="E294" s="80"/>
      <c r="F294" s="81">
        <v>1</v>
      </c>
      <c r="G294" s="81">
        <f t="shared" si="4"/>
        <v>0</v>
      </c>
    </row>
    <row r="295" spans="1:7" x14ac:dyDescent="0.25">
      <c r="A295" s="56" t="s">
        <v>1108</v>
      </c>
      <c r="B295" s="56" t="s">
        <v>39</v>
      </c>
      <c r="C295" s="56" t="s">
        <v>30</v>
      </c>
      <c r="D295" s="65" t="s">
        <v>1109</v>
      </c>
      <c r="E295" s="80"/>
      <c r="F295" s="81">
        <v>1</v>
      </c>
      <c r="G295" s="81">
        <f t="shared" si="4"/>
        <v>0</v>
      </c>
    </row>
    <row r="296" spans="1:7" ht="37.5" customHeight="1" x14ac:dyDescent="0.25">
      <c r="A296" s="56" t="s">
        <v>1110</v>
      </c>
      <c r="B296" s="56" t="s">
        <v>39</v>
      </c>
      <c r="C296" s="56" t="s">
        <v>30</v>
      </c>
      <c r="D296" s="53" t="s">
        <v>1111</v>
      </c>
      <c r="E296" s="80"/>
      <c r="F296" s="81">
        <v>1</v>
      </c>
      <c r="G296" s="81">
        <f t="shared" si="4"/>
        <v>0</v>
      </c>
    </row>
    <row r="297" spans="1:7" x14ac:dyDescent="0.25">
      <c r="A297" s="56" t="s">
        <v>1112</v>
      </c>
      <c r="B297" s="56" t="s">
        <v>39</v>
      </c>
      <c r="C297" s="56" t="s">
        <v>30</v>
      </c>
      <c r="D297" s="53" t="s">
        <v>1113</v>
      </c>
      <c r="E297" s="80"/>
      <c r="F297" s="81">
        <v>1</v>
      </c>
      <c r="G297" s="81">
        <f t="shared" si="4"/>
        <v>0</v>
      </c>
    </row>
    <row r="298" spans="1:7" ht="32.25" customHeight="1" x14ac:dyDescent="0.25">
      <c r="A298" s="56" t="s">
        <v>1114</v>
      </c>
      <c r="B298" s="56" t="s">
        <v>39</v>
      </c>
      <c r="C298" s="56" t="s">
        <v>30</v>
      </c>
      <c r="D298" s="53" t="s">
        <v>1115</v>
      </c>
      <c r="E298" s="80"/>
      <c r="F298" s="81">
        <v>1</v>
      </c>
      <c r="G298" s="81">
        <f t="shared" si="4"/>
        <v>0</v>
      </c>
    </row>
    <row r="299" spans="1:7" x14ac:dyDescent="0.25">
      <c r="A299" s="56" t="s">
        <v>1116</v>
      </c>
      <c r="B299" s="56" t="s">
        <v>39</v>
      </c>
      <c r="C299" s="56" t="s">
        <v>30</v>
      </c>
      <c r="D299" s="65" t="s">
        <v>1117</v>
      </c>
      <c r="E299" s="80"/>
      <c r="F299" s="81">
        <v>1</v>
      </c>
      <c r="G299" s="81">
        <f t="shared" si="4"/>
        <v>0</v>
      </c>
    </row>
    <row r="300" spans="1:7" x14ac:dyDescent="0.25">
      <c r="A300" s="56" t="s">
        <v>1118</v>
      </c>
      <c r="B300" s="66" t="s">
        <v>39</v>
      </c>
      <c r="C300" s="66" t="s">
        <v>30</v>
      </c>
      <c r="D300" s="65" t="s">
        <v>1119</v>
      </c>
      <c r="E300" s="80"/>
      <c r="F300" s="81">
        <v>1</v>
      </c>
      <c r="G300" s="81">
        <f t="shared" si="4"/>
        <v>0</v>
      </c>
    </row>
    <row r="301" spans="1:7" x14ac:dyDescent="0.25">
      <c r="A301" s="56" t="s">
        <v>1120</v>
      </c>
      <c r="B301" s="67" t="s">
        <v>39</v>
      </c>
      <c r="C301" s="56" t="s">
        <v>197</v>
      </c>
      <c r="D301" s="67" t="s">
        <v>1121</v>
      </c>
      <c r="E301" s="80"/>
      <c r="F301" s="81">
        <v>1</v>
      </c>
      <c r="G301" s="81">
        <f t="shared" si="4"/>
        <v>0</v>
      </c>
    </row>
    <row r="302" spans="1:7" x14ac:dyDescent="0.25">
      <c r="A302" s="56" t="s">
        <v>1122</v>
      </c>
      <c r="B302" s="67" t="s">
        <v>39</v>
      </c>
      <c r="C302" s="56" t="s">
        <v>197</v>
      </c>
      <c r="D302" s="67" t="s">
        <v>1123</v>
      </c>
      <c r="E302" s="80"/>
      <c r="F302" s="81">
        <v>1</v>
      </c>
      <c r="G302" s="81">
        <f t="shared" si="4"/>
        <v>0</v>
      </c>
    </row>
    <row r="303" spans="1:7" x14ac:dyDescent="0.25">
      <c r="A303" s="56" t="s">
        <v>1124</v>
      </c>
      <c r="B303" s="67" t="s">
        <v>39</v>
      </c>
      <c r="C303" s="56" t="s">
        <v>197</v>
      </c>
      <c r="D303" s="67" t="s">
        <v>1125</v>
      </c>
      <c r="E303" s="80"/>
      <c r="F303" s="81">
        <v>1</v>
      </c>
      <c r="G303" s="81">
        <f t="shared" si="4"/>
        <v>0</v>
      </c>
    </row>
    <row r="304" spans="1:7" x14ac:dyDescent="0.25">
      <c r="A304" s="67" t="s">
        <v>1126</v>
      </c>
      <c r="B304" s="67" t="s">
        <v>39</v>
      </c>
      <c r="C304" s="53" t="s">
        <v>197</v>
      </c>
      <c r="D304" s="65" t="s">
        <v>1127</v>
      </c>
      <c r="E304" s="80"/>
      <c r="F304" s="81">
        <v>1</v>
      </c>
      <c r="G304" s="81">
        <f t="shared" si="4"/>
        <v>0</v>
      </c>
    </row>
    <row r="305" spans="1:7" x14ac:dyDescent="0.25">
      <c r="A305" s="67" t="s">
        <v>1128</v>
      </c>
      <c r="B305" s="67" t="s">
        <v>39</v>
      </c>
      <c r="C305" s="53" t="s">
        <v>197</v>
      </c>
      <c r="D305" s="53" t="s">
        <v>1129</v>
      </c>
      <c r="E305" s="80"/>
      <c r="F305" s="81">
        <v>1</v>
      </c>
      <c r="G305" s="81">
        <f t="shared" si="4"/>
        <v>0</v>
      </c>
    </row>
    <row r="306" spans="1:7" x14ac:dyDescent="0.25">
      <c r="A306" s="67" t="s">
        <v>1130</v>
      </c>
      <c r="B306" s="67" t="s">
        <v>39</v>
      </c>
      <c r="C306" s="53" t="s">
        <v>197</v>
      </c>
      <c r="D306" s="53" t="s">
        <v>1131</v>
      </c>
      <c r="E306" s="80"/>
      <c r="F306" s="81">
        <v>1</v>
      </c>
      <c r="G306" s="81">
        <f t="shared" si="4"/>
        <v>0</v>
      </c>
    </row>
    <row r="307" spans="1:7" ht="33" customHeight="1" x14ac:dyDescent="0.25">
      <c r="A307" s="67" t="s">
        <v>1132</v>
      </c>
      <c r="B307" s="67" t="s">
        <v>39</v>
      </c>
      <c r="C307" s="53" t="s">
        <v>197</v>
      </c>
      <c r="D307" s="53" t="s">
        <v>1133</v>
      </c>
      <c r="E307" s="80"/>
      <c r="F307" s="81">
        <v>1</v>
      </c>
      <c r="G307" s="81">
        <f t="shared" si="4"/>
        <v>0</v>
      </c>
    </row>
    <row r="308" spans="1:7" ht="32.25" customHeight="1" x14ac:dyDescent="0.25">
      <c r="A308" s="67" t="s">
        <v>1134</v>
      </c>
      <c r="B308" s="67" t="s">
        <v>39</v>
      </c>
      <c r="C308" s="53" t="s">
        <v>197</v>
      </c>
      <c r="D308" s="53" t="s">
        <v>1135</v>
      </c>
      <c r="E308" s="80"/>
      <c r="F308" s="81">
        <v>1</v>
      </c>
      <c r="G308" s="81">
        <f t="shared" si="4"/>
        <v>0</v>
      </c>
    </row>
    <row r="309" spans="1:7" ht="30.75" customHeight="1" x14ac:dyDescent="0.25">
      <c r="A309" s="67" t="s">
        <v>1136</v>
      </c>
      <c r="B309" s="67" t="s">
        <v>39</v>
      </c>
      <c r="C309" s="53" t="s">
        <v>197</v>
      </c>
      <c r="D309" s="53" t="s">
        <v>1137</v>
      </c>
      <c r="E309" s="80"/>
      <c r="F309" s="81">
        <v>1</v>
      </c>
      <c r="G309" s="81">
        <f t="shared" si="4"/>
        <v>0</v>
      </c>
    </row>
    <row r="310" spans="1:7" x14ac:dyDescent="0.25">
      <c r="A310" s="67" t="s">
        <v>1138</v>
      </c>
      <c r="B310" s="67" t="s">
        <v>39</v>
      </c>
      <c r="C310" s="53" t="s">
        <v>197</v>
      </c>
      <c r="D310" s="53" t="s">
        <v>1139</v>
      </c>
      <c r="E310" s="80"/>
      <c r="F310" s="81">
        <v>1</v>
      </c>
      <c r="G310" s="81">
        <f t="shared" si="4"/>
        <v>0</v>
      </c>
    </row>
    <row r="311" spans="1:7" x14ac:dyDescent="0.25">
      <c r="A311" s="67" t="s">
        <v>1140</v>
      </c>
      <c r="B311" s="67" t="s">
        <v>39</v>
      </c>
      <c r="C311" s="53" t="s">
        <v>197</v>
      </c>
      <c r="D311" s="53" t="s">
        <v>1141</v>
      </c>
      <c r="E311" s="80"/>
      <c r="F311" s="81">
        <v>1</v>
      </c>
      <c r="G311" s="81">
        <f t="shared" ref="G311:G378" si="5">IF(AND(E311="M",E311="Nee"),0,IF(E311="Ja",MAX(0,F311),0))</f>
        <v>0</v>
      </c>
    </row>
    <row r="312" spans="1:7" x14ac:dyDescent="0.25">
      <c r="A312" s="67" t="s">
        <v>1142</v>
      </c>
      <c r="B312" s="67" t="s">
        <v>39</v>
      </c>
      <c r="C312" s="53" t="s">
        <v>197</v>
      </c>
      <c r="D312" s="53" t="s">
        <v>1143</v>
      </c>
      <c r="E312" s="80"/>
      <c r="F312" s="81">
        <v>1</v>
      </c>
      <c r="G312" s="81">
        <f t="shared" si="5"/>
        <v>0</v>
      </c>
    </row>
    <row r="313" spans="1:7" x14ac:dyDescent="0.25">
      <c r="A313" s="67" t="s">
        <v>1144</v>
      </c>
      <c r="B313" s="67" t="s">
        <v>39</v>
      </c>
      <c r="C313" s="53" t="s">
        <v>197</v>
      </c>
      <c r="D313" s="53" t="s">
        <v>1145</v>
      </c>
      <c r="E313" s="80"/>
      <c r="F313" s="81">
        <v>1</v>
      </c>
      <c r="G313" s="81">
        <f t="shared" si="5"/>
        <v>0</v>
      </c>
    </row>
    <row r="314" spans="1:7" x14ac:dyDescent="0.25">
      <c r="A314" s="67" t="s">
        <v>1146</v>
      </c>
      <c r="B314" s="67" t="s">
        <v>39</v>
      </c>
      <c r="C314" s="53" t="s">
        <v>197</v>
      </c>
      <c r="D314" s="53" t="s">
        <v>1147</v>
      </c>
      <c r="E314" s="80"/>
      <c r="F314" s="81">
        <v>1</v>
      </c>
      <c r="G314" s="81">
        <f t="shared" si="5"/>
        <v>0</v>
      </c>
    </row>
    <row r="315" spans="1:7" x14ac:dyDescent="0.25">
      <c r="A315" s="67" t="s">
        <v>1148</v>
      </c>
      <c r="B315" s="67" t="s">
        <v>39</v>
      </c>
      <c r="C315" s="53" t="s">
        <v>197</v>
      </c>
      <c r="D315" s="53" t="s">
        <v>1149</v>
      </c>
      <c r="E315" s="80"/>
      <c r="F315" s="81">
        <v>1</v>
      </c>
      <c r="G315" s="81">
        <f t="shared" si="5"/>
        <v>0</v>
      </c>
    </row>
    <row r="316" spans="1:7" ht="31.5" customHeight="1" x14ac:dyDescent="0.25">
      <c r="A316" s="67" t="s">
        <v>1150</v>
      </c>
      <c r="B316" s="67" t="s">
        <v>39</v>
      </c>
      <c r="C316" s="53" t="s">
        <v>197</v>
      </c>
      <c r="D316" s="53" t="s">
        <v>1151</v>
      </c>
      <c r="E316" s="80"/>
      <c r="F316" s="81">
        <v>1</v>
      </c>
      <c r="G316" s="81">
        <f t="shared" si="5"/>
        <v>0</v>
      </c>
    </row>
    <row r="317" spans="1:7" ht="30" customHeight="1" x14ac:dyDescent="0.25">
      <c r="A317" s="67" t="s">
        <v>1152</v>
      </c>
      <c r="B317" s="67" t="s">
        <v>39</v>
      </c>
      <c r="C317" s="53" t="s">
        <v>197</v>
      </c>
      <c r="D317" s="53" t="s">
        <v>1153</v>
      </c>
      <c r="E317" s="80"/>
      <c r="F317" s="81">
        <v>1</v>
      </c>
      <c r="G317" s="81">
        <f t="shared" si="5"/>
        <v>0</v>
      </c>
    </row>
    <row r="318" spans="1:7" x14ac:dyDescent="0.25">
      <c r="A318" s="67" t="s">
        <v>1154</v>
      </c>
      <c r="B318" s="67" t="s">
        <v>39</v>
      </c>
      <c r="C318" s="56" t="s">
        <v>298</v>
      </c>
      <c r="D318" s="67" t="s">
        <v>1155</v>
      </c>
      <c r="E318" s="80"/>
      <c r="F318" s="81">
        <v>1</v>
      </c>
      <c r="G318" s="81">
        <f t="shared" si="5"/>
        <v>0</v>
      </c>
    </row>
    <row r="319" spans="1:7" x14ac:dyDescent="0.25">
      <c r="A319" s="67" t="s">
        <v>1156</v>
      </c>
      <c r="B319" s="67" t="s">
        <v>39</v>
      </c>
      <c r="C319" s="56" t="s">
        <v>298</v>
      </c>
      <c r="D319" s="57" t="s">
        <v>1157</v>
      </c>
      <c r="E319" s="80"/>
      <c r="F319" s="81">
        <v>1</v>
      </c>
      <c r="G319" s="81">
        <f t="shared" si="5"/>
        <v>0</v>
      </c>
    </row>
    <row r="320" spans="1:7" ht="31.5" customHeight="1" x14ac:dyDescent="0.25">
      <c r="A320" s="67" t="s">
        <v>1158</v>
      </c>
      <c r="B320" s="67" t="s">
        <v>39</v>
      </c>
      <c r="C320" s="56" t="s">
        <v>298</v>
      </c>
      <c r="D320" s="57" t="s">
        <v>1159</v>
      </c>
      <c r="E320" s="80"/>
      <c r="F320" s="81">
        <v>1</v>
      </c>
      <c r="G320" s="81">
        <f t="shared" si="5"/>
        <v>0</v>
      </c>
    </row>
    <row r="321" spans="1:7" x14ac:dyDescent="0.25">
      <c r="A321" s="68" t="s">
        <v>1160</v>
      </c>
      <c r="B321" s="69" t="s">
        <v>40</v>
      </c>
      <c r="C321" s="69" t="s">
        <v>762</v>
      </c>
      <c r="D321" s="69" t="s">
        <v>1161</v>
      </c>
      <c r="E321" s="80"/>
      <c r="F321" s="81">
        <v>3</v>
      </c>
      <c r="G321" s="81">
        <f t="shared" si="5"/>
        <v>0</v>
      </c>
    </row>
    <row r="322" spans="1:7" x14ac:dyDescent="0.25">
      <c r="A322" s="68" t="s">
        <v>1162</v>
      </c>
      <c r="B322" s="69" t="s">
        <v>40</v>
      </c>
      <c r="C322" s="69" t="s">
        <v>762</v>
      </c>
      <c r="D322" s="69" t="s">
        <v>1163</v>
      </c>
      <c r="E322" s="80"/>
      <c r="F322" s="81">
        <v>3</v>
      </c>
      <c r="G322" s="81">
        <f t="shared" si="5"/>
        <v>0</v>
      </c>
    </row>
    <row r="323" spans="1:7" x14ac:dyDescent="0.25">
      <c r="A323" s="68" t="s">
        <v>1164</v>
      </c>
      <c r="B323" s="69" t="s">
        <v>40</v>
      </c>
      <c r="C323" s="68" t="s">
        <v>762</v>
      </c>
      <c r="D323" s="68" t="s">
        <v>1165</v>
      </c>
      <c r="E323" s="80"/>
      <c r="F323" s="81">
        <v>3</v>
      </c>
      <c r="G323" s="81">
        <f t="shared" si="5"/>
        <v>0</v>
      </c>
    </row>
    <row r="324" spans="1:7" x14ac:dyDescent="0.25">
      <c r="A324" s="68" t="s">
        <v>1166</v>
      </c>
      <c r="B324" s="69" t="s">
        <v>40</v>
      </c>
      <c r="C324" s="69" t="s">
        <v>762</v>
      </c>
      <c r="D324" s="69" t="s">
        <v>1167</v>
      </c>
      <c r="E324" s="80"/>
      <c r="F324" s="81">
        <v>3</v>
      </c>
      <c r="G324" s="81">
        <f t="shared" si="5"/>
        <v>0</v>
      </c>
    </row>
    <row r="325" spans="1:7" ht="29.25" customHeight="1" x14ac:dyDescent="0.25">
      <c r="A325" s="68" t="s">
        <v>1168</v>
      </c>
      <c r="B325" s="69" t="s">
        <v>40</v>
      </c>
      <c r="C325" s="68" t="s">
        <v>762</v>
      </c>
      <c r="D325" s="68" t="s">
        <v>1169</v>
      </c>
      <c r="E325" s="80"/>
      <c r="F325" s="81">
        <v>3</v>
      </c>
      <c r="G325" s="81">
        <f t="shared" si="5"/>
        <v>0</v>
      </c>
    </row>
    <row r="326" spans="1:7" x14ac:dyDescent="0.25">
      <c r="A326" s="68" t="s">
        <v>1170</v>
      </c>
      <c r="B326" s="69" t="s">
        <v>40</v>
      </c>
      <c r="C326" s="69" t="s">
        <v>762</v>
      </c>
      <c r="D326" s="69" t="s">
        <v>1171</v>
      </c>
      <c r="E326" s="80"/>
      <c r="F326" s="81">
        <v>3</v>
      </c>
      <c r="G326" s="81">
        <f t="shared" si="5"/>
        <v>0</v>
      </c>
    </row>
    <row r="327" spans="1:7" x14ac:dyDescent="0.25">
      <c r="A327" s="68" t="s">
        <v>1172</v>
      </c>
      <c r="B327" s="69" t="s">
        <v>40</v>
      </c>
      <c r="C327" s="68" t="s">
        <v>762</v>
      </c>
      <c r="D327" s="68" t="s">
        <v>1173</v>
      </c>
      <c r="E327" s="80"/>
      <c r="F327" s="81">
        <v>3</v>
      </c>
      <c r="G327" s="81">
        <f t="shared" si="5"/>
        <v>0</v>
      </c>
    </row>
    <row r="328" spans="1:7" ht="32.25" customHeight="1" x14ac:dyDescent="0.25">
      <c r="A328" s="68" t="s">
        <v>1174</v>
      </c>
      <c r="B328" s="69" t="s">
        <v>40</v>
      </c>
      <c r="C328" s="69" t="s">
        <v>762</v>
      </c>
      <c r="D328" s="69" t="s">
        <v>1175</v>
      </c>
      <c r="E328" s="80"/>
      <c r="F328" s="81">
        <v>3</v>
      </c>
      <c r="G328" s="81">
        <f t="shared" si="5"/>
        <v>0</v>
      </c>
    </row>
    <row r="329" spans="1:7" x14ac:dyDescent="0.25">
      <c r="A329" s="68" t="s">
        <v>1176</v>
      </c>
      <c r="B329" s="69" t="s">
        <v>40</v>
      </c>
      <c r="C329" s="69" t="s">
        <v>762</v>
      </c>
      <c r="D329" s="69" t="s">
        <v>1177</v>
      </c>
      <c r="E329" s="80"/>
      <c r="F329" s="81">
        <v>3</v>
      </c>
      <c r="G329" s="81">
        <f t="shared" si="5"/>
        <v>0</v>
      </c>
    </row>
    <row r="330" spans="1:7" ht="25.5" x14ac:dyDescent="0.25">
      <c r="A330" s="68" t="s">
        <v>1178</v>
      </c>
      <c r="B330" s="69" t="s">
        <v>40</v>
      </c>
      <c r="C330" s="68" t="s">
        <v>762</v>
      </c>
      <c r="D330" s="68" t="s">
        <v>1179</v>
      </c>
      <c r="E330" s="80"/>
      <c r="F330" s="81">
        <v>3</v>
      </c>
      <c r="G330" s="81">
        <f t="shared" si="5"/>
        <v>0</v>
      </c>
    </row>
    <row r="331" spans="1:7" ht="19.5" customHeight="1" x14ac:dyDescent="0.25">
      <c r="A331" s="68" t="s">
        <v>1180</v>
      </c>
      <c r="B331" s="69" t="s">
        <v>40</v>
      </c>
      <c r="C331" s="68" t="s">
        <v>762</v>
      </c>
      <c r="D331" s="68" t="s">
        <v>1181</v>
      </c>
      <c r="E331" s="80"/>
      <c r="F331" s="81">
        <v>3</v>
      </c>
      <c r="G331" s="81">
        <f t="shared" si="5"/>
        <v>0</v>
      </c>
    </row>
    <row r="332" spans="1:7" x14ac:dyDescent="0.25">
      <c r="A332" s="68" t="s">
        <v>1182</v>
      </c>
      <c r="B332" s="69" t="s">
        <v>40</v>
      </c>
      <c r="C332" s="69" t="s">
        <v>762</v>
      </c>
      <c r="D332" s="69" t="s">
        <v>1183</v>
      </c>
      <c r="E332" s="80"/>
      <c r="F332" s="81">
        <v>3</v>
      </c>
      <c r="G332" s="81">
        <f t="shared" si="5"/>
        <v>0</v>
      </c>
    </row>
    <row r="333" spans="1:7" x14ac:dyDescent="0.25">
      <c r="A333" s="68" t="s">
        <v>1184</v>
      </c>
      <c r="B333" s="69" t="s">
        <v>40</v>
      </c>
      <c r="C333" s="68" t="s">
        <v>762</v>
      </c>
      <c r="D333" s="68" t="s">
        <v>1185</v>
      </c>
      <c r="E333" s="80"/>
      <c r="F333" s="81">
        <v>3</v>
      </c>
      <c r="G333" s="81">
        <f t="shared" si="5"/>
        <v>0</v>
      </c>
    </row>
    <row r="334" spans="1:7" x14ac:dyDescent="0.25">
      <c r="A334" s="68" t="s">
        <v>1186</v>
      </c>
      <c r="B334" s="69" t="s">
        <v>40</v>
      </c>
      <c r="C334" s="69" t="s">
        <v>762</v>
      </c>
      <c r="D334" s="69" t="s">
        <v>1187</v>
      </c>
      <c r="E334" s="80"/>
      <c r="F334" s="81">
        <v>3</v>
      </c>
      <c r="G334" s="81">
        <f t="shared" si="5"/>
        <v>0</v>
      </c>
    </row>
    <row r="335" spans="1:7" x14ac:dyDescent="0.25">
      <c r="A335" s="68" t="s">
        <v>1188</v>
      </c>
      <c r="B335" s="69" t="s">
        <v>40</v>
      </c>
      <c r="C335" s="68" t="s">
        <v>762</v>
      </c>
      <c r="D335" s="68" t="s">
        <v>1189</v>
      </c>
      <c r="E335" s="80"/>
      <c r="F335" s="81">
        <v>3</v>
      </c>
      <c r="G335" s="81">
        <f t="shared" si="5"/>
        <v>0</v>
      </c>
    </row>
    <row r="336" spans="1:7" x14ac:dyDescent="0.25">
      <c r="A336" s="68" t="s">
        <v>1190</v>
      </c>
      <c r="B336" s="69" t="s">
        <v>40</v>
      </c>
      <c r="C336" s="68" t="s">
        <v>762</v>
      </c>
      <c r="D336" s="68" t="s">
        <v>1191</v>
      </c>
      <c r="E336" s="80"/>
      <c r="F336" s="81">
        <v>3</v>
      </c>
      <c r="G336" s="81">
        <f t="shared" si="5"/>
        <v>0</v>
      </c>
    </row>
    <row r="337" spans="1:7" x14ac:dyDescent="0.25">
      <c r="A337" s="68" t="s">
        <v>1192</v>
      </c>
      <c r="B337" s="69" t="s">
        <v>40</v>
      </c>
      <c r="C337" s="68" t="s">
        <v>762</v>
      </c>
      <c r="D337" s="68" t="s">
        <v>1193</v>
      </c>
      <c r="E337" s="80"/>
      <c r="F337" s="81">
        <v>3</v>
      </c>
      <c r="G337" s="81">
        <f t="shared" si="5"/>
        <v>0</v>
      </c>
    </row>
    <row r="338" spans="1:7" ht="33.75" customHeight="1" x14ac:dyDescent="0.25">
      <c r="A338" s="68" t="s">
        <v>1194</v>
      </c>
      <c r="B338" s="69" t="s">
        <v>40</v>
      </c>
      <c r="C338" s="69" t="s">
        <v>762</v>
      </c>
      <c r="D338" s="69" t="s">
        <v>1195</v>
      </c>
      <c r="E338" s="80"/>
      <c r="F338" s="81">
        <v>3</v>
      </c>
      <c r="G338" s="81">
        <f t="shared" si="5"/>
        <v>0</v>
      </c>
    </row>
    <row r="339" spans="1:7" ht="34.5" customHeight="1" x14ac:dyDescent="0.25">
      <c r="A339" s="68" t="s">
        <v>1196</v>
      </c>
      <c r="B339" s="69" t="s">
        <v>40</v>
      </c>
      <c r="C339" s="68" t="s">
        <v>762</v>
      </c>
      <c r="D339" s="68" t="s">
        <v>1197</v>
      </c>
      <c r="E339" s="80"/>
      <c r="F339" s="81">
        <v>3</v>
      </c>
      <c r="G339" s="81">
        <f t="shared" si="5"/>
        <v>0</v>
      </c>
    </row>
    <row r="340" spans="1:7" x14ac:dyDescent="0.25">
      <c r="A340" s="68" t="s">
        <v>1198</v>
      </c>
      <c r="B340" s="69" t="s">
        <v>40</v>
      </c>
      <c r="C340" s="69" t="s">
        <v>762</v>
      </c>
      <c r="D340" s="69" t="s">
        <v>1199</v>
      </c>
      <c r="E340" s="80"/>
      <c r="F340" s="81">
        <v>3</v>
      </c>
      <c r="G340" s="81">
        <f t="shared" si="5"/>
        <v>0</v>
      </c>
    </row>
    <row r="341" spans="1:7" x14ac:dyDescent="0.25">
      <c r="A341" s="68" t="s">
        <v>1200</v>
      </c>
      <c r="B341" s="69" t="s">
        <v>40</v>
      </c>
      <c r="C341" s="68" t="s">
        <v>762</v>
      </c>
      <c r="D341" s="68" t="s">
        <v>1201</v>
      </c>
      <c r="E341" s="80"/>
      <c r="F341" s="81">
        <v>3</v>
      </c>
      <c r="G341" s="81">
        <f t="shared" si="5"/>
        <v>0</v>
      </c>
    </row>
    <row r="342" spans="1:7" x14ac:dyDescent="0.25">
      <c r="A342" s="68" t="s">
        <v>1202</v>
      </c>
      <c r="B342" s="69" t="s">
        <v>40</v>
      </c>
      <c r="C342" s="69" t="s">
        <v>762</v>
      </c>
      <c r="D342" s="69" t="s">
        <v>1203</v>
      </c>
      <c r="E342" s="80"/>
      <c r="F342" s="81">
        <v>3</v>
      </c>
      <c r="G342" s="81">
        <f t="shared" si="5"/>
        <v>0</v>
      </c>
    </row>
    <row r="343" spans="1:7" ht="37.5" customHeight="1" x14ac:dyDescent="0.25">
      <c r="A343" s="68" t="s">
        <v>1204</v>
      </c>
      <c r="B343" s="69" t="s">
        <v>40</v>
      </c>
      <c r="C343" s="68" t="s">
        <v>1083</v>
      </c>
      <c r="D343" s="68" t="s">
        <v>1205</v>
      </c>
      <c r="E343" s="80"/>
      <c r="F343" s="81">
        <v>3</v>
      </c>
      <c r="G343" s="81">
        <f t="shared" si="5"/>
        <v>0</v>
      </c>
    </row>
    <row r="344" spans="1:7" ht="135" customHeight="1" x14ac:dyDescent="0.25">
      <c r="A344" s="68" t="s">
        <v>1206</v>
      </c>
      <c r="B344" s="69" t="s">
        <v>40</v>
      </c>
      <c r="C344" s="69" t="s">
        <v>762</v>
      </c>
      <c r="D344" s="69" t="s">
        <v>1207</v>
      </c>
      <c r="E344" s="80"/>
      <c r="F344" s="81">
        <v>3</v>
      </c>
      <c r="G344" s="81">
        <f>IF(AND(E344="M",E344="Nee"),0,IF(E344="Ja",MAX(0,F344),0))</f>
        <v>0</v>
      </c>
    </row>
    <row r="345" spans="1:7" ht="47.25" customHeight="1" x14ac:dyDescent="0.25">
      <c r="A345" s="68" t="s">
        <v>1208</v>
      </c>
      <c r="B345" s="69" t="s">
        <v>40</v>
      </c>
      <c r="C345" s="69" t="s">
        <v>762</v>
      </c>
      <c r="D345" s="69" t="s">
        <v>1209</v>
      </c>
      <c r="E345" s="80"/>
      <c r="F345" s="81">
        <v>3</v>
      </c>
      <c r="G345" s="81">
        <f>IF(AND(E345="M",E345="Nee"),0,IF(E345="Ja",MAX(0,F345),0))</f>
        <v>0</v>
      </c>
    </row>
    <row r="346" spans="1:7" x14ac:dyDescent="0.25">
      <c r="A346" s="68" t="s">
        <v>1210</v>
      </c>
      <c r="B346" s="69" t="s">
        <v>40</v>
      </c>
      <c r="C346" s="69" t="s">
        <v>762</v>
      </c>
      <c r="D346" s="69" t="s">
        <v>1211</v>
      </c>
      <c r="E346" s="80"/>
      <c r="F346" s="81">
        <v>3</v>
      </c>
      <c r="G346" s="81">
        <f>IF(AND(E346="M",E346="Nee"),0,IF(E346="Ja",MAX(0,F346),0))</f>
        <v>0</v>
      </c>
    </row>
    <row r="347" spans="1:7" ht="31.5" customHeight="1" x14ac:dyDescent="0.25">
      <c r="A347" s="68" t="s">
        <v>1212</v>
      </c>
      <c r="B347" s="69" t="s">
        <v>40</v>
      </c>
      <c r="C347" s="69" t="s">
        <v>762</v>
      </c>
      <c r="D347" s="69" t="s">
        <v>1213</v>
      </c>
      <c r="E347" s="80"/>
      <c r="F347" s="81">
        <v>3</v>
      </c>
      <c r="G347" s="81">
        <f>IF(AND(E347="M",E347="Nee"),0,IF(E347="Ja",MAX(0,F347),0))</f>
        <v>0</v>
      </c>
    </row>
    <row r="348" spans="1:7" x14ac:dyDescent="0.25">
      <c r="A348" s="68" t="s">
        <v>1214</v>
      </c>
      <c r="B348" s="69" t="s">
        <v>40</v>
      </c>
      <c r="C348" s="69" t="s">
        <v>1215</v>
      </c>
      <c r="D348" s="69" t="s">
        <v>1216</v>
      </c>
      <c r="E348" s="80"/>
      <c r="F348" s="81">
        <v>3</v>
      </c>
      <c r="G348" s="81">
        <f t="shared" si="5"/>
        <v>0</v>
      </c>
    </row>
    <row r="349" spans="1:7" x14ac:dyDescent="0.25">
      <c r="A349" s="68" t="s">
        <v>1217</v>
      </c>
      <c r="B349" s="69" t="s">
        <v>40</v>
      </c>
      <c r="C349" s="68" t="s">
        <v>1215</v>
      </c>
      <c r="D349" s="68" t="s">
        <v>1218</v>
      </c>
      <c r="E349" s="80"/>
      <c r="F349" s="81">
        <v>3</v>
      </c>
      <c r="G349" s="81">
        <f t="shared" si="5"/>
        <v>0</v>
      </c>
    </row>
    <row r="350" spans="1:7" x14ac:dyDescent="0.25">
      <c r="A350" s="68" t="s">
        <v>1219</v>
      </c>
      <c r="B350" s="69" t="s">
        <v>40</v>
      </c>
      <c r="C350" s="69" t="s">
        <v>1215</v>
      </c>
      <c r="D350" s="69" t="s">
        <v>1220</v>
      </c>
      <c r="E350" s="80"/>
      <c r="F350" s="81">
        <v>3</v>
      </c>
      <c r="G350" s="81">
        <f t="shared" si="5"/>
        <v>0</v>
      </c>
    </row>
    <row r="351" spans="1:7" ht="25.5" x14ac:dyDescent="0.25">
      <c r="A351" s="68" t="s">
        <v>1221</v>
      </c>
      <c r="B351" s="69" t="s">
        <v>40</v>
      </c>
      <c r="C351" s="69" t="s">
        <v>161</v>
      </c>
      <c r="D351" s="69" t="s">
        <v>1222</v>
      </c>
      <c r="E351" s="80"/>
      <c r="F351" s="81">
        <v>3</v>
      </c>
      <c r="G351" s="81">
        <f t="shared" si="5"/>
        <v>0</v>
      </c>
    </row>
    <row r="352" spans="1:7" x14ac:dyDescent="0.25">
      <c r="A352" s="68" t="s">
        <v>1223</v>
      </c>
      <c r="B352" s="69" t="s">
        <v>40</v>
      </c>
      <c r="C352" s="69" t="s">
        <v>204</v>
      </c>
      <c r="D352" s="69" t="s">
        <v>1224</v>
      </c>
      <c r="E352" s="80"/>
      <c r="F352" s="81">
        <v>3</v>
      </c>
      <c r="G352" s="81">
        <f t="shared" si="5"/>
        <v>0</v>
      </c>
    </row>
    <row r="353" spans="1:7" x14ac:dyDescent="0.25">
      <c r="A353" s="68" t="s">
        <v>1225</v>
      </c>
      <c r="B353" s="69" t="s">
        <v>40</v>
      </c>
      <c r="C353" s="69" t="s">
        <v>204</v>
      </c>
      <c r="D353" s="69" t="s">
        <v>1226</v>
      </c>
      <c r="E353" s="80"/>
      <c r="F353" s="81">
        <v>3</v>
      </c>
      <c r="G353" s="81">
        <f t="shared" si="5"/>
        <v>0</v>
      </c>
    </row>
    <row r="354" spans="1:7" x14ac:dyDescent="0.25">
      <c r="A354" s="68" t="s">
        <v>1227</v>
      </c>
      <c r="B354" s="69" t="s">
        <v>40</v>
      </c>
      <c r="C354" s="69" t="s">
        <v>204</v>
      </c>
      <c r="D354" s="69" t="s">
        <v>1228</v>
      </c>
      <c r="E354" s="80"/>
      <c r="F354" s="81">
        <v>3</v>
      </c>
      <c r="G354" s="81">
        <f t="shared" si="5"/>
        <v>0</v>
      </c>
    </row>
    <row r="355" spans="1:7" x14ac:dyDescent="0.25">
      <c r="A355" s="68" t="s">
        <v>1229</v>
      </c>
      <c r="B355" s="69" t="s">
        <v>48</v>
      </c>
      <c r="C355" s="69" t="s">
        <v>320</v>
      </c>
      <c r="D355" s="69" t="s">
        <v>1230</v>
      </c>
      <c r="E355" s="80"/>
      <c r="F355" s="81">
        <v>1</v>
      </c>
      <c r="G355" s="81">
        <f t="shared" si="5"/>
        <v>0</v>
      </c>
    </row>
    <row r="356" spans="1:7" ht="32.25" customHeight="1" x14ac:dyDescent="0.25">
      <c r="A356" s="68" t="s">
        <v>1231</v>
      </c>
      <c r="B356" s="69" t="s">
        <v>48</v>
      </c>
      <c r="C356" s="69" t="s">
        <v>194</v>
      </c>
      <c r="D356" s="69" t="s">
        <v>1232</v>
      </c>
      <c r="E356" s="80"/>
      <c r="F356" s="81">
        <v>1</v>
      </c>
      <c r="G356" s="81">
        <f t="shared" si="5"/>
        <v>0</v>
      </c>
    </row>
    <row r="357" spans="1:7" x14ac:dyDescent="0.25">
      <c r="A357" s="68" t="s">
        <v>1233</v>
      </c>
      <c r="B357" s="69" t="s">
        <v>48</v>
      </c>
      <c r="C357" s="69" t="s">
        <v>1234</v>
      </c>
      <c r="D357" s="69" t="s">
        <v>1235</v>
      </c>
      <c r="E357" s="80"/>
      <c r="F357" s="81">
        <v>1</v>
      </c>
      <c r="G357" s="81">
        <f t="shared" si="5"/>
        <v>0</v>
      </c>
    </row>
    <row r="358" spans="1:7" x14ac:dyDescent="0.25">
      <c r="A358" s="68" t="s">
        <v>1236</v>
      </c>
      <c r="B358" s="69" t="s">
        <v>48</v>
      </c>
      <c r="C358" s="69" t="s">
        <v>1234</v>
      </c>
      <c r="D358" s="69" t="s">
        <v>1237</v>
      </c>
      <c r="E358" s="80"/>
      <c r="F358" s="81">
        <v>1</v>
      </c>
      <c r="G358" s="81">
        <f t="shared" si="5"/>
        <v>0</v>
      </c>
    </row>
    <row r="359" spans="1:7" ht="30.75" customHeight="1" x14ac:dyDescent="0.25">
      <c r="A359" s="68" t="s">
        <v>1238</v>
      </c>
      <c r="B359" s="69" t="s">
        <v>47</v>
      </c>
      <c r="C359" s="69" t="s">
        <v>1234</v>
      </c>
      <c r="D359" s="69" t="s">
        <v>1239</v>
      </c>
      <c r="E359" s="80"/>
      <c r="F359" s="81">
        <v>1</v>
      </c>
      <c r="G359" s="81">
        <f t="shared" si="5"/>
        <v>0</v>
      </c>
    </row>
    <row r="360" spans="1:7" x14ac:dyDescent="0.25">
      <c r="A360" s="68" t="s">
        <v>1240</v>
      </c>
      <c r="B360" s="69" t="s">
        <v>48</v>
      </c>
      <c r="C360" s="69" t="s">
        <v>1241</v>
      </c>
      <c r="D360" s="69" t="s">
        <v>1242</v>
      </c>
      <c r="E360" s="80"/>
      <c r="F360" s="81">
        <v>1</v>
      </c>
      <c r="G360" s="81">
        <f t="shared" si="5"/>
        <v>0</v>
      </c>
    </row>
    <row r="361" spans="1:7" x14ac:dyDescent="0.25">
      <c r="A361" s="68" t="s">
        <v>1243</v>
      </c>
      <c r="B361" s="69" t="s">
        <v>48</v>
      </c>
      <c r="C361" s="69" t="s">
        <v>1241</v>
      </c>
      <c r="D361" s="69" t="s">
        <v>1244</v>
      </c>
      <c r="E361" s="80"/>
      <c r="F361" s="81">
        <v>1</v>
      </c>
      <c r="G361" s="81">
        <f t="shared" si="5"/>
        <v>0</v>
      </c>
    </row>
    <row r="362" spans="1:7" ht="47.25" customHeight="1" x14ac:dyDescent="0.25">
      <c r="A362" s="68" t="s">
        <v>1245</v>
      </c>
      <c r="B362" s="69" t="s">
        <v>52</v>
      </c>
      <c r="C362" s="69" t="s">
        <v>1246</v>
      </c>
      <c r="D362" s="69" t="s">
        <v>1247</v>
      </c>
      <c r="E362" s="80"/>
      <c r="F362" s="81">
        <v>2</v>
      </c>
      <c r="G362" s="81">
        <f t="shared" si="5"/>
        <v>0</v>
      </c>
    </row>
    <row r="363" spans="1:7" ht="32.25" customHeight="1" x14ac:dyDescent="0.25">
      <c r="A363" s="68" t="s">
        <v>1248</v>
      </c>
      <c r="B363" s="69" t="s">
        <v>52</v>
      </c>
      <c r="C363" s="68" t="s">
        <v>30</v>
      </c>
      <c r="D363" s="68" t="s">
        <v>1249</v>
      </c>
      <c r="E363" s="80"/>
      <c r="F363" s="81">
        <v>2</v>
      </c>
      <c r="G363" s="81">
        <f t="shared" si="5"/>
        <v>0</v>
      </c>
    </row>
    <row r="364" spans="1:7" x14ac:dyDescent="0.25">
      <c r="A364" s="68" t="s">
        <v>1250</v>
      </c>
      <c r="B364" s="69" t="s">
        <v>52</v>
      </c>
      <c r="C364" s="68" t="s">
        <v>30</v>
      </c>
      <c r="D364" s="69" t="s">
        <v>1251</v>
      </c>
      <c r="E364" s="80"/>
      <c r="F364" s="81">
        <v>2</v>
      </c>
      <c r="G364" s="81">
        <f t="shared" si="5"/>
        <v>0</v>
      </c>
    </row>
    <row r="365" spans="1:7" x14ac:dyDescent="0.25">
      <c r="A365" s="68" t="s">
        <v>1252</v>
      </c>
      <c r="B365" s="69" t="s">
        <v>52</v>
      </c>
      <c r="C365" s="68" t="s">
        <v>194</v>
      </c>
      <c r="D365" s="68" t="s">
        <v>1253</v>
      </c>
      <c r="E365" s="80"/>
      <c r="F365" s="81">
        <v>2</v>
      </c>
      <c r="G365" s="81">
        <f t="shared" si="5"/>
        <v>0</v>
      </c>
    </row>
    <row r="366" spans="1:7" x14ac:dyDescent="0.25">
      <c r="A366" s="68" t="s">
        <v>1254</v>
      </c>
      <c r="B366" s="69" t="s">
        <v>52</v>
      </c>
      <c r="C366" s="69" t="s">
        <v>194</v>
      </c>
      <c r="D366" s="69" t="s">
        <v>1255</v>
      </c>
      <c r="E366" s="80"/>
      <c r="F366" s="81">
        <v>2</v>
      </c>
      <c r="G366" s="81">
        <f t="shared" si="5"/>
        <v>0</v>
      </c>
    </row>
    <row r="367" spans="1:7" ht="34.5" customHeight="1" x14ac:dyDescent="0.25">
      <c r="A367" s="70" t="s">
        <v>1256</v>
      </c>
      <c r="B367" s="71" t="s">
        <v>52</v>
      </c>
      <c r="C367" s="70" t="s">
        <v>194</v>
      </c>
      <c r="D367" s="70" t="s">
        <v>1257</v>
      </c>
      <c r="E367" s="80"/>
      <c r="F367" s="81">
        <v>2</v>
      </c>
      <c r="G367" s="81">
        <f t="shared" si="5"/>
        <v>0</v>
      </c>
    </row>
    <row r="368" spans="1:7" x14ac:dyDescent="0.25">
      <c r="A368" s="70" t="s">
        <v>1258</v>
      </c>
      <c r="B368" s="71" t="s">
        <v>50</v>
      </c>
      <c r="C368" s="70" t="s">
        <v>431</v>
      </c>
      <c r="D368" s="70" t="s">
        <v>1259</v>
      </c>
      <c r="E368" s="80"/>
      <c r="F368" s="81">
        <v>2</v>
      </c>
      <c r="G368" s="81">
        <f t="shared" si="5"/>
        <v>0</v>
      </c>
    </row>
    <row r="369" spans="1:7" ht="23.25" customHeight="1" x14ac:dyDescent="0.25">
      <c r="A369" s="70" t="s">
        <v>1260</v>
      </c>
      <c r="B369" s="71" t="s">
        <v>50</v>
      </c>
      <c r="C369" s="70" t="s">
        <v>431</v>
      </c>
      <c r="D369" s="70" t="s">
        <v>1261</v>
      </c>
      <c r="E369" s="80"/>
      <c r="F369" s="81">
        <v>2</v>
      </c>
      <c r="G369" s="81">
        <f t="shared" si="5"/>
        <v>0</v>
      </c>
    </row>
    <row r="370" spans="1:7" ht="45.75" customHeight="1" x14ac:dyDescent="0.25">
      <c r="A370" s="68" t="s">
        <v>1262</v>
      </c>
      <c r="B370" s="70" t="s">
        <v>49</v>
      </c>
      <c r="C370" s="69" t="s">
        <v>446</v>
      </c>
      <c r="D370" s="69" t="s">
        <v>1263</v>
      </c>
      <c r="E370" s="80"/>
      <c r="F370" s="81">
        <v>3</v>
      </c>
      <c r="G370" s="81">
        <f t="shared" si="5"/>
        <v>0</v>
      </c>
    </row>
    <row r="371" spans="1:7" ht="56.25" customHeight="1" x14ac:dyDescent="0.25">
      <c r="A371" s="68" t="s">
        <v>1264</v>
      </c>
      <c r="B371" s="69" t="s">
        <v>49</v>
      </c>
      <c r="C371" s="69" t="s">
        <v>462</v>
      </c>
      <c r="D371" s="69" t="s">
        <v>1265</v>
      </c>
      <c r="E371" s="80"/>
      <c r="F371" s="81">
        <v>3</v>
      </c>
      <c r="G371" s="81">
        <f t="shared" si="5"/>
        <v>0</v>
      </c>
    </row>
    <row r="372" spans="1:7" ht="71.25" customHeight="1" x14ac:dyDescent="0.25">
      <c r="A372" s="68" t="s">
        <v>1266</v>
      </c>
      <c r="B372" s="69" t="s">
        <v>49</v>
      </c>
      <c r="C372" s="69" t="s">
        <v>469</v>
      </c>
      <c r="D372" s="69" t="s">
        <v>1267</v>
      </c>
      <c r="E372" s="80"/>
      <c r="F372" s="81">
        <v>3</v>
      </c>
      <c r="G372" s="81">
        <f t="shared" si="5"/>
        <v>0</v>
      </c>
    </row>
    <row r="373" spans="1:7" ht="83.25" customHeight="1" x14ac:dyDescent="0.25">
      <c r="A373" s="68" t="s">
        <v>1268</v>
      </c>
      <c r="B373" s="69" t="s">
        <v>49</v>
      </c>
      <c r="C373" s="69" t="s">
        <v>469</v>
      </c>
      <c r="D373" s="69" t="s">
        <v>1269</v>
      </c>
      <c r="E373" s="80"/>
      <c r="F373" s="81">
        <v>3</v>
      </c>
      <c r="G373" s="81">
        <f t="shared" si="5"/>
        <v>0</v>
      </c>
    </row>
    <row r="374" spans="1:7" ht="71.25" customHeight="1" x14ac:dyDescent="0.25">
      <c r="A374" s="68" t="s">
        <v>1270</v>
      </c>
      <c r="B374" s="69" t="s">
        <v>49</v>
      </c>
      <c r="C374" s="69" t="s">
        <v>469</v>
      </c>
      <c r="D374" s="69" t="s">
        <v>1271</v>
      </c>
      <c r="E374" s="80"/>
      <c r="F374" s="81">
        <v>3</v>
      </c>
      <c r="G374" s="81">
        <f t="shared" si="5"/>
        <v>0</v>
      </c>
    </row>
    <row r="375" spans="1:7" ht="95.25" customHeight="1" x14ac:dyDescent="0.25">
      <c r="A375" s="68" t="s">
        <v>1272</v>
      </c>
      <c r="B375" s="69" t="s">
        <v>49</v>
      </c>
      <c r="C375" s="69" t="s">
        <v>476</v>
      </c>
      <c r="D375" s="69" t="s">
        <v>1273</v>
      </c>
      <c r="E375" s="80"/>
      <c r="F375" s="81">
        <v>3</v>
      </c>
      <c r="G375" s="81">
        <f t="shared" si="5"/>
        <v>0</v>
      </c>
    </row>
    <row r="376" spans="1:7" ht="32.25" customHeight="1" x14ac:dyDescent="0.25">
      <c r="A376" s="68" t="s">
        <v>1274</v>
      </c>
      <c r="B376" s="69" t="s">
        <v>53</v>
      </c>
      <c r="C376" s="69" t="s">
        <v>483</v>
      </c>
      <c r="D376" s="72" t="s">
        <v>1275</v>
      </c>
      <c r="E376" s="80"/>
      <c r="F376" s="81">
        <v>3</v>
      </c>
      <c r="G376" s="81">
        <f t="shared" si="5"/>
        <v>0</v>
      </c>
    </row>
    <row r="377" spans="1:7" ht="25.5" x14ac:dyDescent="0.25">
      <c r="A377" s="68" t="s">
        <v>1276</v>
      </c>
      <c r="B377" s="69" t="s">
        <v>53</v>
      </c>
      <c r="C377" s="69" t="s">
        <v>483</v>
      </c>
      <c r="D377" s="72" t="s">
        <v>1277</v>
      </c>
      <c r="E377" s="80"/>
      <c r="F377" s="81">
        <v>3</v>
      </c>
      <c r="G377" s="81">
        <f t="shared" si="5"/>
        <v>0</v>
      </c>
    </row>
    <row r="378" spans="1:7" ht="25.5" x14ac:dyDescent="0.25">
      <c r="A378" s="68" t="s">
        <v>1278</v>
      </c>
      <c r="B378" s="69" t="s">
        <v>53</v>
      </c>
      <c r="C378" s="69" t="s">
        <v>483</v>
      </c>
      <c r="D378" s="72" t="s">
        <v>1279</v>
      </c>
      <c r="E378" s="80"/>
      <c r="F378" s="81">
        <v>3</v>
      </c>
      <c r="G378" s="81">
        <f t="shared" si="5"/>
        <v>0</v>
      </c>
    </row>
    <row r="379" spans="1:7" ht="33.75" customHeight="1" x14ac:dyDescent="0.25">
      <c r="A379" s="68" t="s">
        <v>1280</v>
      </c>
      <c r="B379" s="69" t="s">
        <v>53</v>
      </c>
      <c r="C379" s="69" t="s">
        <v>483</v>
      </c>
      <c r="D379" s="72" t="s">
        <v>1281</v>
      </c>
      <c r="E379" s="80"/>
      <c r="F379" s="81">
        <v>3</v>
      </c>
      <c r="G379" s="81">
        <f t="shared" ref="G379:G442" si="6">IF(AND(E379="M",E379="Nee"),0,IF(E379="Ja",MAX(0,F379),0))</f>
        <v>0</v>
      </c>
    </row>
    <row r="380" spans="1:7" ht="44.25" customHeight="1" x14ac:dyDescent="0.25">
      <c r="A380" s="68" t="s">
        <v>1282</v>
      </c>
      <c r="B380" s="69" t="s">
        <v>53</v>
      </c>
      <c r="C380" s="69" t="s">
        <v>483</v>
      </c>
      <c r="D380" s="72" t="s">
        <v>1283</v>
      </c>
      <c r="E380" s="80"/>
      <c r="F380" s="81">
        <v>3</v>
      </c>
      <c r="G380" s="81">
        <f t="shared" si="6"/>
        <v>0</v>
      </c>
    </row>
    <row r="381" spans="1:7" ht="25.5" x14ac:dyDescent="0.25">
      <c r="A381" s="68" t="s">
        <v>1284</v>
      </c>
      <c r="B381" s="69" t="s">
        <v>53</v>
      </c>
      <c r="C381" s="69" t="s">
        <v>483</v>
      </c>
      <c r="D381" s="72" t="s">
        <v>1285</v>
      </c>
      <c r="E381" s="80"/>
      <c r="F381" s="81">
        <v>3</v>
      </c>
      <c r="G381" s="81">
        <f t="shared" si="6"/>
        <v>0</v>
      </c>
    </row>
    <row r="382" spans="1:7" ht="32.25" customHeight="1" x14ac:dyDescent="0.25">
      <c r="A382" s="68" t="s">
        <v>1286</v>
      </c>
      <c r="B382" s="69" t="s">
        <v>53</v>
      </c>
      <c r="C382" s="69" t="s">
        <v>490</v>
      </c>
      <c r="D382" s="72" t="s">
        <v>1287</v>
      </c>
      <c r="E382" s="80"/>
      <c r="F382" s="81">
        <v>3</v>
      </c>
      <c r="G382" s="81">
        <f t="shared" si="6"/>
        <v>0</v>
      </c>
    </row>
    <row r="383" spans="1:7" ht="36" customHeight="1" x14ac:dyDescent="0.25">
      <c r="A383" s="68" t="s">
        <v>1288</v>
      </c>
      <c r="B383" s="69" t="s">
        <v>53</v>
      </c>
      <c r="C383" s="69" t="s">
        <v>490</v>
      </c>
      <c r="D383" s="72" t="s">
        <v>1289</v>
      </c>
      <c r="E383" s="80"/>
      <c r="F383" s="81">
        <v>3</v>
      </c>
      <c r="G383" s="81">
        <f t="shared" si="6"/>
        <v>0</v>
      </c>
    </row>
    <row r="384" spans="1:7" ht="45" customHeight="1" x14ac:dyDescent="0.25">
      <c r="A384" s="68" t="s">
        <v>1290</v>
      </c>
      <c r="B384" s="69" t="s">
        <v>53</v>
      </c>
      <c r="C384" s="69" t="s">
        <v>490</v>
      </c>
      <c r="D384" s="72" t="s">
        <v>1291</v>
      </c>
      <c r="E384" s="80"/>
      <c r="F384" s="81">
        <v>3</v>
      </c>
      <c r="G384" s="81">
        <f t="shared" si="6"/>
        <v>0</v>
      </c>
    </row>
    <row r="385" spans="1:7" ht="33.75" customHeight="1" x14ac:dyDescent="0.25">
      <c r="A385" s="68" t="s">
        <v>1292</v>
      </c>
      <c r="B385" s="69" t="s">
        <v>53</v>
      </c>
      <c r="C385" s="69" t="s">
        <v>490</v>
      </c>
      <c r="D385" s="72" t="s">
        <v>1293</v>
      </c>
      <c r="E385" s="80"/>
      <c r="F385" s="81">
        <v>3</v>
      </c>
      <c r="G385" s="81">
        <f t="shared" si="6"/>
        <v>0</v>
      </c>
    </row>
    <row r="386" spans="1:7" ht="85.5" customHeight="1" x14ac:dyDescent="0.25">
      <c r="A386" s="68" t="s">
        <v>1294</v>
      </c>
      <c r="B386" s="69" t="s">
        <v>42</v>
      </c>
      <c r="C386" s="69" t="s">
        <v>1295</v>
      </c>
      <c r="D386" s="72" t="s">
        <v>1296</v>
      </c>
      <c r="E386" s="80"/>
      <c r="F386" s="81">
        <v>1</v>
      </c>
      <c r="G386" s="81">
        <f t="shared" si="6"/>
        <v>0</v>
      </c>
    </row>
    <row r="387" spans="1:7" ht="73.5" customHeight="1" x14ac:dyDescent="0.25">
      <c r="A387" s="68" t="s">
        <v>1297</v>
      </c>
      <c r="B387" s="69" t="s">
        <v>42</v>
      </c>
      <c r="C387" s="69" t="s">
        <v>1298</v>
      </c>
      <c r="D387" s="72" t="s">
        <v>1299</v>
      </c>
      <c r="E387" s="80"/>
      <c r="F387" s="81">
        <v>1</v>
      </c>
      <c r="G387" s="81">
        <f t="shared" si="6"/>
        <v>0</v>
      </c>
    </row>
    <row r="388" spans="1:7" ht="63.75" customHeight="1" x14ac:dyDescent="0.25">
      <c r="A388" s="68" t="s">
        <v>1300</v>
      </c>
      <c r="B388" s="69" t="s">
        <v>42</v>
      </c>
      <c r="C388" s="69" t="s">
        <v>1301</v>
      </c>
      <c r="D388" s="72" t="s">
        <v>1302</v>
      </c>
      <c r="E388" s="80"/>
      <c r="F388" s="81">
        <v>1</v>
      </c>
      <c r="G388" s="81">
        <f t="shared" si="6"/>
        <v>0</v>
      </c>
    </row>
    <row r="389" spans="1:7" ht="78" customHeight="1" x14ac:dyDescent="0.25">
      <c r="A389" s="68" t="s">
        <v>1303</v>
      </c>
      <c r="B389" s="69" t="s">
        <v>42</v>
      </c>
      <c r="C389" s="69" t="s">
        <v>1304</v>
      </c>
      <c r="D389" s="72" t="s">
        <v>1305</v>
      </c>
      <c r="E389" s="80"/>
      <c r="F389" s="81">
        <v>1</v>
      </c>
      <c r="G389" s="81">
        <f t="shared" si="6"/>
        <v>0</v>
      </c>
    </row>
    <row r="390" spans="1:7" ht="76.5" customHeight="1" x14ac:dyDescent="0.25">
      <c r="A390" s="68" t="s">
        <v>1306</v>
      </c>
      <c r="B390" s="69" t="s">
        <v>42</v>
      </c>
      <c r="C390" s="69" t="s">
        <v>1307</v>
      </c>
      <c r="D390" s="72" t="s">
        <v>1308</v>
      </c>
      <c r="E390" s="80"/>
      <c r="F390" s="81">
        <v>1</v>
      </c>
      <c r="G390" s="81">
        <f t="shared" si="6"/>
        <v>0</v>
      </c>
    </row>
    <row r="391" spans="1:7" ht="40.5" customHeight="1" x14ac:dyDescent="0.25">
      <c r="A391" s="68" t="s">
        <v>1309</v>
      </c>
      <c r="B391" s="69" t="s">
        <v>42</v>
      </c>
      <c r="C391" s="69" t="s">
        <v>1310</v>
      </c>
      <c r="D391" s="72" t="s">
        <v>1311</v>
      </c>
      <c r="E391" s="80"/>
      <c r="F391" s="81">
        <v>1</v>
      </c>
      <c r="G391" s="81">
        <f t="shared" si="6"/>
        <v>0</v>
      </c>
    </row>
    <row r="392" spans="1:7" ht="78" customHeight="1" x14ac:dyDescent="0.25">
      <c r="A392" s="68" t="s">
        <v>1312</v>
      </c>
      <c r="B392" s="69" t="s">
        <v>42</v>
      </c>
      <c r="C392" s="69" t="s">
        <v>1313</v>
      </c>
      <c r="D392" s="72" t="s">
        <v>1314</v>
      </c>
      <c r="E392" s="80"/>
      <c r="F392" s="81">
        <v>1</v>
      </c>
      <c r="G392" s="81">
        <f t="shared" si="6"/>
        <v>0</v>
      </c>
    </row>
    <row r="393" spans="1:7" ht="78" customHeight="1" x14ac:dyDescent="0.25">
      <c r="A393" s="68" t="s">
        <v>1315</v>
      </c>
      <c r="B393" s="69" t="s">
        <v>42</v>
      </c>
      <c r="C393" s="69" t="s">
        <v>1316</v>
      </c>
      <c r="D393" s="72" t="s">
        <v>1317</v>
      </c>
      <c r="E393" s="80"/>
      <c r="F393" s="81">
        <v>1</v>
      </c>
      <c r="G393" s="81">
        <f t="shared" si="6"/>
        <v>0</v>
      </c>
    </row>
    <row r="394" spans="1:7" ht="62.25" customHeight="1" x14ac:dyDescent="0.25">
      <c r="A394" s="68" t="s">
        <v>1318</v>
      </c>
      <c r="B394" s="69" t="s">
        <v>42</v>
      </c>
      <c r="C394" s="69" t="s">
        <v>1319</v>
      </c>
      <c r="D394" s="72" t="s">
        <v>1320</v>
      </c>
      <c r="E394" s="80"/>
      <c r="F394" s="81">
        <v>1</v>
      </c>
      <c r="G394" s="81">
        <f t="shared" si="6"/>
        <v>0</v>
      </c>
    </row>
    <row r="395" spans="1:7" ht="83.25" customHeight="1" x14ac:dyDescent="0.25">
      <c r="A395" s="68" t="s">
        <v>1321</v>
      </c>
      <c r="B395" s="69" t="s">
        <v>42</v>
      </c>
      <c r="C395" s="69" t="s">
        <v>1322</v>
      </c>
      <c r="D395" s="72" t="s">
        <v>1323</v>
      </c>
      <c r="E395" s="80"/>
      <c r="F395" s="81">
        <v>1</v>
      </c>
      <c r="G395" s="81">
        <f t="shared" si="6"/>
        <v>0</v>
      </c>
    </row>
    <row r="396" spans="1:7" ht="63.75" customHeight="1" x14ac:dyDescent="0.25">
      <c r="A396" s="68" t="s">
        <v>1324</v>
      </c>
      <c r="B396" s="69" t="s">
        <v>42</v>
      </c>
      <c r="C396" s="69" t="s">
        <v>1325</v>
      </c>
      <c r="D396" s="72" t="s">
        <v>1326</v>
      </c>
      <c r="E396" s="80"/>
      <c r="F396" s="81">
        <v>1</v>
      </c>
      <c r="G396" s="81">
        <f t="shared" si="6"/>
        <v>0</v>
      </c>
    </row>
    <row r="397" spans="1:7" ht="72.75" customHeight="1" x14ac:dyDescent="0.25">
      <c r="A397" s="68" t="s">
        <v>1327</v>
      </c>
      <c r="B397" s="69" t="s">
        <v>42</v>
      </c>
      <c r="C397" s="69" t="s">
        <v>1328</v>
      </c>
      <c r="D397" s="72" t="s">
        <v>1329</v>
      </c>
      <c r="E397" s="80"/>
      <c r="F397" s="81">
        <v>1</v>
      </c>
      <c r="G397" s="81">
        <f t="shared" si="6"/>
        <v>0</v>
      </c>
    </row>
    <row r="398" spans="1:7" ht="64.5" customHeight="1" x14ac:dyDescent="0.25">
      <c r="A398" s="68" t="s">
        <v>1330</v>
      </c>
      <c r="B398" s="69" t="s">
        <v>42</v>
      </c>
      <c r="C398" s="69" t="s">
        <v>1331</v>
      </c>
      <c r="D398" s="72" t="s">
        <v>1332</v>
      </c>
      <c r="E398" s="80"/>
      <c r="F398" s="81">
        <v>1</v>
      </c>
      <c r="G398" s="81">
        <f t="shared" si="6"/>
        <v>0</v>
      </c>
    </row>
    <row r="399" spans="1:7" ht="60" customHeight="1" x14ac:dyDescent="0.25">
      <c r="A399" s="68" t="s">
        <v>1333</v>
      </c>
      <c r="B399" s="69" t="s">
        <v>42</v>
      </c>
      <c r="C399" s="69" t="s">
        <v>1334</v>
      </c>
      <c r="D399" s="72" t="s">
        <v>1335</v>
      </c>
      <c r="E399" s="80"/>
      <c r="F399" s="81">
        <v>1</v>
      </c>
      <c r="G399" s="81">
        <f t="shared" si="6"/>
        <v>0</v>
      </c>
    </row>
    <row r="400" spans="1:7" ht="62.25" customHeight="1" x14ac:dyDescent="0.25">
      <c r="A400" s="68" t="s">
        <v>1336</v>
      </c>
      <c r="B400" s="69" t="s">
        <v>42</v>
      </c>
      <c r="C400" s="69" t="s">
        <v>1337</v>
      </c>
      <c r="D400" s="72" t="s">
        <v>1338</v>
      </c>
      <c r="E400" s="80"/>
      <c r="F400" s="81">
        <v>1</v>
      </c>
      <c r="G400" s="81">
        <f t="shared" si="6"/>
        <v>0</v>
      </c>
    </row>
    <row r="401" spans="1:7" ht="85.5" customHeight="1" x14ac:dyDescent="0.25">
      <c r="A401" s="68" t="s">
        <v>1339</v>
      </c>
      <c r="B401" s="69" t="s">
        <v>42</v>
      </c>
      <c r="C401" s="69" t="s">
        <v>1340</v>
      </c>
      <c r="D401" s="72" t="s">
        <v>1341</v>
      </c>
      <c r="E401" s="80"/>
      <c r="F401" s="81">
        <v>1</v>
      </c>
      <c r="G401" s="81">
        <f t="shared" si="6"/>
        <v>0</v>
      </c>
    </row>
    <row r="402" spans="1:7" ht="74.25" customHeight="1" x14ac:dyDescent="0.25">
      <c r="A402" s="68" t="s">
        <v>1342</v>
      </c>
      <c r="B402" s="69" t="s">
        <v>42</v>
      </c>
      <c r="C402" s="69" t="s">
        <v>1343</v>
      </c>
      <c r="D402" s="72" t="s">
        <v>1344</v>
      </c>
      <c r="E402" s="80"/>
      <c r="F402" s="81">
        <v>1</v>
      </c>
      <c r="G402" s="81">
        <f t="shared" si="6"/>
        <v>0</v>
      </c>
    </row>
    <row r="403" spans="1:7" ht="75.75" customHeight="1" x14ac:dyDescent="0.25">
      <c r="A403" s="68" t="s">
        <v>1345</v>
      </c>
      <c r="B403" s="69" t="s">
        <v>42</v>
      </c>
      <c r="C403" s="69" t="s">
        <v>1346</v>
      </c>
      <c r="D403" s="72" t="s">
        <v>1347</v>
      </c>
      <c r="E403" s="80"/>
      <c r="F403" s="81">
        <v>1</v>
      </c>
      <c r="G403" s="81">
        <f t="shared" si="6"/>
        <v>0</v>
      </c>
    </row>
    <row r="404" spans="1:7" ht="60" customHeight="1" x14ac:dyDescent="0.25">
      <c r="A404" s="68" t="s">
        <v>1348</v>
      </c>
      <c r="B404" s="69" t="s">
        <v>42</v>
      </c>
      <c r="C404" s="69" t="s">
        <v>1349</v>
      </c>
      <c r="D404" s="72" t="s">
        <v>1350</v>
      </c>
      <c r="E404" s="80"/>
      <c r="F404" s="81">
        <v>1</v>
      </c>
      <c r="G404" s="81">
        <f t="shared" si="6"/>
        <v>0</v>
      </c>
    </row>
    <row r="405" spans="1:7" ht="106.5" customHeight="1" x14ac:dyDescent="0.25">
      <c r="A405" s="68" t="s">
        <v>1351</v>
      </c>
      <c r="B405" s="69" t="s">
        <v>42</v>
      </c>
      <c r="C405" s="69" t="s">
        <v>1352</v>
      </c>
      <c r="D405" s="72" t="s">
        <v>1353</v>
      </c>
      <c r="E405" s="80"/>
      <c r="F405" s="81">
        <v>1</v>
      </c>
      <c r="G405" s="81">
        <f t="shared" si="6"/>
        <v>0</v>
      </c>
    </row>
    <row r="406" spans="1:7" ht="75.75" customHeight="1" x14ac:dyDescent="0.25">
      <c r="A406" s="68" t="s">
        <v>1354</v>
      </c>
      <c r="B406" s="69" t="s">
        <v>42</v>
      </c>
      <c r="C406" s="69" t="s">
        <v>1355</v>
      </c>
      <c r="D406" s="72" t="s">
        <v>1356</v>
      </c>
      <c r="E406" s="80"/>
      <c r="F406" s="81">
        <v>1</v>
      </c>
      <c r="G406" s="81">
        <f t="shared" si="6"/>
        <v>0</v>
      </c>
    </row>
    <row r="407" spans="1:7" ht="70.5" customHeight="1" x14ac:dyDescent="0.25">
      <c r="A407" s="68" t="s">
        <v>1357</v>
      </c>
      <c r="B407" s="69" t="s">
        <v>42</v>
      </c>
      <c r="C407" s="69" t="s">
        <v>1358</v>
      </c>
      <c r="D407" s="72" t="s">
        <v>1359</v>
      </c>
      <c r="E407" s="80"/>
      <c r="F407" s="81">
        <v>1</v>
      </c>
      <c r="G407" s="81">
        <f t="shared" si="6"/>
        <v>0</v>
      </c>
    </row>
    <row r="408" spans="1:7" ht="86.25" customHeight="1" x14ac:dyDescent="0.25">
      <c r="A408" s="68" t="s">
        <v>1360</v>
      </c>
      <c r="B408" s="69" t="s">
        <v>42</v>
      </c>
      <c r="C408" s="69" t="s">
        <v>1361</v>
      </c>
      <c r="D408" s="72" t="s">
        <v>1362</v>
      </c>
      <c r="E408" s="80"/>
      <c r="F408" s="81">
        <v>1</v>
      </c>
      <c r="G408" s="81">
        <f t="shared" si="6"/>
        <v>0</v>
      </c>
    </row>
    <row r="409" spans="1:7" ht="77.25" customHeight="1" x14ac:dyDescent="0.25">
      <c r="A409" s="68" t="s">
        <v>1363</v>
      </c>
      <c r="B409" s="69" t="s">
        <v>42</v>
      </c>
      <c r="C409" s="69" t="s">
        <v>1364</v>
      </c>
      <c r="D409" s="72" t="s">
        <v>1365</v>
      </c>
      <c r="E409" s="80"/>
      <c r="F409" s="81">
        <v>1</v>
      </c>
      <c r="G409" s="81">
        <f t="shared" si="6"/>
        <v>0</v>
      </c>
    </row>
    <row r="410" spans="1:7" ht="78.75" customHeight="1" x14ac:dyDescent="0.25">
      <c r="A410" s="68" t="s">
        <v>1366</v>
      </c>
      <c r="B410" s="69" t="s">
        <v>42</v>
      </c>
      <c r="C410" s="69" t="s">
        <v>1367</v>
      </c>
      <c r="D410" s="72" t="s">
        <v>1368</v>
      </c>
      <c r="E410" s="80"/>
      <c r="F410" s="81">
        <v>1</v>
      </c>
      <c r="G410" s="81">
        <f t="shared" si="6"/>
        <v>0</v>
      </c>
    </row>
    <row r="411" spans="1:7" ht="48" customHeight="1" x14ac:dyDescent="0.25">
      <c r="A411" s="68" t="s">
        <v>1369</v>
      </c>
      <c r="B411" s="69" t="s">
        <v>42</v>
      </c>
      <c r="C411" s="69" t="s">
        <v>1370</v>
      </c>
      <c r="D411" s="72" t="s">
        <v>1371</v>
      </c>
      <c r="E411" s="80"/>
      <c r="F411" s="81">
        <v>1</v>
      </c>
      <c r="G411" s="81">
        <f t="shared" si="6"/>
        <v>0</v>
      </c>
    </row>
    <row r="412" spans="1:7" ht="78" customHeight="1" x14ac:dyDescent="0.25">
      <c r="A412" s="68" t="s">
        <v>1372</v>
      </c>
      <c r="B412" s="69" t="s">
        <v>42</v>
      </c>
      <c r="C412" s="69" t="s">
        <v>1373</v>
      </c>
      <c r="D412" s="72" t="s">
        <v>1374</v>
      </c>
      <c r="E412" s="80"/>
      <c r="F412" s="81">
        <v>1</v>
      </c>
      <c r="G412" s="81">
        <f t="shared" si="6"/>
        <v>0</v>
      </c>
    </row>
    <row r="413" spans="1:7" ht="57.75" customHeight="1" x14ac:dyDescent="0.25">
      <c r="A413" s="68" t="s">
        <v>1375</v>
      </c>
      <c r="B413" s="69" t="s">
        <v>42</v>
      </c>
      <c r="C413" s="69" t="s">
        <v>1376</v>
      </c>
      <c r="D413" s="72" t="s">
        <v>1377</v>
      </c>
      <c r="E413" s="80"/>
      <c r="F413" s="81">
        <v>1</v>
      </c>
      <c r="G413" s="81">
        <f t="shared" si="6"/>
        <v>0</v>
      </c>
    </row>
    <row r="414" spans="1:7" ht="60" customHeight="1" x14ac:dyDescent="0.25">
      <c r="A414" s="68" t="s">
        <v>1378</v>
      </c>
      <c r="B414" s="69" t="s">
        <v>42</v>
      </c>
      <c r="C414" s="69" t="s">
        <v>1379</v>
      </c>
      <c r="D414" s="72" t="s">
        <v>1380</v>
      </c>
      <c r="E414" s="80"/>
      <c r="F414" s="81">
        <v>1</v>
      </c>
      <c r="G414" s="81">
        <f t="shared" si="6"/>
        <v>0</v>
      </c>
    </row>
    <row r="415" spans="1:7" ht="60" customHeight="1" x14ac:dyDescent="0.25">
      <c r="A415" s="68" t="s">
        <v>1381</v>
      </c>
      <c r="B415" s="69" t="s">
        <v>42</v>
      </c>
      <c r="C415" s="69" t="s">
        <v>1382</v>
      </c>
      <c r="D415" s="72" t="s">
        <v>1383</v>
      </c>
      <c r="E415" s="80"/>
      <c r="F415" s="81">
        <v>1</v>
      </c>
      <c r="G415" s="81">
        <f t="shared" si="6"/>
        <v>0</v>
      </c>
    </row>
    <row r="416" spans="1:7" ht="57.75" customHeight="1" x14ac:dyDescent="0.25">
      <c r="A416" s="68" t="s">
        <v>1384</v>
      </c>
      <c r="B416" s="69" t="s">
        <v>42</v>
      </c>
      <c r="C416" s="69" t="s">
        <v>1385</v>
      </c>
      <c r="D416" s="72" t="s">
        <v>1386</v>
      </c>
      <c r="E416" s="80"/>
      <c r="F416" s="81">
        <v>1</v>
      </c>
      <c r="G416" s="81">
        <f t="shared" si="6"/>
        <v>0</v>
      </c>
    </row>
    <row r="417" spans="1:7" ht="75" customHeight="1" x14ac:dyDescent="0.25">
      <c r="A417" s="68" t="s">
        <v>1387</v>
      </c>
      <c r="B417" s="69" t="s">
        <v>42</v>
      </c>
      <c r="C417" s="69" t="s">
        <v>1388</v>
      </c>
      <c r="D417" s="72" t="s">
        <v>1389</v>
      </c>
      <c r="E417" s="80"/>
      <c r="F417" s="81">
        <v>1</v>
      </c>
      <c r="G417" s="81">
        <f t="shared" si="6"/>
        <v>0</v>
      </c>
    </row>
    <row r="418" spans="1:7" ht="48" customHeight="1" x14ac:dyDescent="0.25">
      <c r="A418" s="68" t="s">
        <v>1390</v>
      </c>
      <c r="B418" s="69" t="s">
        <v>42</v>
      </c>
      <c r="C418" s="69" t="s">
        <v>1391</v>
      </c>
      <c r="D418" s="72" t="s">
        <v>1392</v>
      </c>
      <c r="E418" s="80"/>
      <c r="F418" s="81">
        <v>1</v>
      </c>
      <c r="G418" s="81">
        <f t="shared" si="6"/>
        <v>0</v>
      </c>
    </row>
    <row r="419" spans="1:7" ht="35.25" customHeight="1" x14ac:dyDescent="0.25">
      <c r="A419" s="68" t="s">
        <v>1393</v>
      </c>
      <c r="B419" s="69" t="s">
        <v>42</v>
      </c>
      <c r="C419" s="69" t="s">
        <v>1394</v>
      </c>
      <c r="D419" s="72" t="s">
        <v>1395</v>
      </c>
      <c r="E419" s="80"/>
      <c r="F419" s="81">
        <v>1</v>
      </c>
      <c r="G419" s="81">
        <f t="shared" si="6"/>
        <v>0</v>
      </c>
    </row>
    <row r="420" spans="1:7" ht="91.5" customHeight="1" x14ac:dyDescent="0.25">
      <c r="A420" s="68" t="s">
        <v>1396</v>
      </c>
      <c r="B420" s="69" t="s">
        <v>42</v>
      </c>
      <c r="C420" s="69" t="s">
        <v>1397</v>
      </c>
      <c r="D420" s="72" t="s">
        <v>1398</v>
      </c>
      <c r="E420" s="80"/>
      <c r="F420" s="81">
        <v>1</v>
      </c>
      <c r="G420" s="81">
        <f t="shared" si="6"/>
        <v>0</v>
      </c>
    </row>
    <row r="421" spans="1:7" ht="66" customHeight="1" x14ac:dyDescent="0.25">
      <c r="A421" s="68" t="s">
        <v>1399</v>
      </c>
      <c r="B421" s="69" t="s">
        <v>42</v>
      </c>
      <c r="C421" s="69" t="s">
        <v>1400</v>
      </c>
      <c r="D421" s="72" t="s">
        <v>1401</v>
      </c>
      <c r="E421" s="80"/>
      <c r="F421" s="81">
        <v>1</v>
      </c>
      <c r="G421" s="81">
        <f t="shared" si="6"/>
        <v>0</v>
      </c>
    </row>
    <row r="422" spans="1:7" ht="63.75" customHeight="1" x14ac:dyDescent="0.25">
      <c r="A422" s="68" t="s">
        <v>1402</v>
      </c>
      <c r="B422" s="69" t="s">
        <v>42</v>
      </c>
      <c r="C422" s="69" t="s">
        <v>1403</v>
      </c>
      <c r="D422" s="72" t="s">
        <v>1404</v>
      </c>
      <c r="E422" s="80"/>
      <c r="F422" s="81">
        <v>1</v>
      </c>
      <c r="G422" s="81">
        <f t="shared" si="6"/>
        <v>0</v>
      </c>
    </row>
    <row r="423" spans="1:7" ht="72.75" customHeight="1" x14ac:dyDescent="0.25">
      <c r="A423" s="68" t="s">
        <v>1405</v>
      </c>
      <c r="B423" s="69" t="s">
        <v>42</v>
      </c>
      <c r="C423" s="69" t="s">
        <v>1406</v>
      </c>
      <c r="D423" s="72" t="s">
        <v>1407</v>
      </c>
      <c r="E423" s="80"/>
      <c r="F423" s="81">
        <v>1</v>
      </c>
      <c r="G423" s="81">
        <f t="shared" si="6"/>
        <v>0</v>
      </c>
    </row>
    <row r="424" spans="1:7" ht="89.25" customHeight="1" x14ac:dyDescent="0.25">
      <c r="A424" s="68" t="s">
        <v>1408</v>
      </c>
      <c r="B424" s="69" t="s">
        <v>42</v>
      </c>
      <c r="C424" s="69" t="s">
        <v>1409</v>
      </c>
      <c r="D424" s="72" t="s">
        <v>1410</v>
      </c>
      <c r="E424" s="80"/>
      <c r="F424" s="81">
        <v>1</v>
      </c>
      <c r="G424" s="81">
        <f t="shared" si="6"/>
        <v>0</v>
      </c>
    </row>
    <row r="425" spans="1:7" ht="87" customHeight="1" x14ac:dyDescent="0.25">
      <c r="A425" s="68" t="s">
        <v>1411</v>
      </c>
      <c r="B425" s="69" t="s">
        <v>42</v>
      </c>
      <c r="C425" s="69" t="s">
        <v>1412</v>
      </c>
      <c r="D425" s="72" t="s">
        <v>1413</v>
      </c>
      <c r="E425" s="80"/>
      <c r="F425" s="81">
        <v>1</v>
      </c>
      <c r="G425" s="81">
        <f t="shared" si="6"/>
        <v>0</v>
      </c>
    </row>
    <row r="426" spans="1:7" ht="89.25" customHeight="1" x14ac:dyDescent="0.25">
      <c r="A426" s="68" t="s">
        <v>1414</v>
      </c>
      <c r="B426" s="69" t="s">
        <v>42</v>
      </c>
      <c r="C426" s="69" t="s">
        <v>1415</v>
      </c>
      <c r="D426" s="72" t="s">
        <v>1416</v>
      </c>
      <c r="E426" s="80"/>
      <c r="F426" s="81">
        <v>1</v>
      </c>
      <c r="G426" s="81">
        <f t="shared" si="6"/>
        <v>0</v>
      </c>
    </row>
    <row r="427" spans="1:7" ht="67.5" customHeight="1" x14ac:dyDescent="0.25">
      <c r="A427" s="68" t="s">
        <v>1417</v>
      </c>
      <c r="B427" s="69" t="s">
        <v>42</v>
      </c>
      <c r="C427" s="69" t="s">
        <v>1418</v>
      </c>
      <c r="D427" s="72" t="s">
        <v>1419</v>
      </c>
      <c r="E427" s="80"/>
      <c r="F427" s="81">
        <v>1</v>
      </c>
      <c r="G427" s="81">
        <f t="shared" si="6"/>
        <v>0</v>
      </c>
    </row>
    <row r="428" spans="1:7" ht="52.5" customHeight="1" x14ac:dyDescent="0.25">
      <c r="A428" s="68" t="s">
        <v>1420</v>
      </c>
      <c r="B428" s="69" t="s">
        <v>42</v>
      </c>
      <c r="C428" s="69" t="s">
        <v>1421</v>
      </c>
      <c r="D428" s="72" t="s">
        <v>1422</v>
      </c>
      <c r="E428" s="80"/>
      <c r="F428" s="81">
        <v>1</v>
      </c>
      <c r="G428" s="81">
        <f t="shared" si="6"/>
        <v>0</v>
      </c>
    </row>
    <row r="429" spans="1:7" ht="69" customHeight="1" x14ac:dyDescent="0.25">
      <c r="A429" s="68" t="s">
        <v>1423</v>
      </c>
      <c r="B429" s="69" t="s">
        <v>42</v>
      </c>
      <c r="C429" s="69" t="s">
        <v>1424</v>
      </c>
      <c r="D429" s="72" t="s">
        <v>1425</v>
      </c>
      <c r="E429" s="80"/>
      <c r="F429" s="81">
        <v>1</v>
      </c>
      <c r="G429" s="81">
        <f t="shared" si="6"/>
        <v>0</v>
      </c>
    </row>
    <row r="430" spans="1:7" ht="68.25" customHeight="1" x14ac:dyDescent="0.25">
      <c r="A430" s="68" t="s">
        <v>1426</v>
      </c>
      <c r="B430" s="69" t="s">
        <v>42</v>
      </c>
      <c r="C430" s="69" t="s">
        <v>1427</v>
      </c>
      <c r="D430" s="72" t="s">
        <v>1428</v>
      </c>
      <c r="E430" s="80"/>
      <c r="F430" s="81">
        <v>1</v>
      </c>
      <c r="G430" s="81">
        <f t="shared" si="6"/>
        <v>0</v>
      </c>
    </row>
    <row r="431" spans="1:7" ht="99" customHeight="1" x14ac:dyDescent="0.25">
      <c r="A431" s="68" t="s">
        <v>1429</v>
      </c>
      <c r="B431" s="69" t="s">
        <v>42</v>
      </c>
      <c r="C431" s="69" t="s">
        <v>1430</v>
      </c>
      <c r="D431" s="72" t="s">
        <v>1431</v>
      </c>
      <c r="E431" s="80"/>
      <c r="F431" s="81">
        <v>1</v>
      </c>
      <c r="G431" s="81">
        <f t="shared" si="6"/>
        <v>0</v>
      </c>
    </row>
    <row r="432" spans="1:7" ht="154.5" customHeight="1" x14ac:dyDescent="0.25">
      <c r="A432" s="68" t="s">
        <v>1432</v>
      </c>
      <c r="B432" s="69" t="s">
        <v>42</v>
      </c>
      <c r="C432" s="69" t="s">
        <v>1433</v>
      </c>
      <c r="D432" s="72" t="s">
        <v>1434</v>
      </c>
      <c r="E432" s="80"/>
      <c r="F432" s="81">
        <v>1</v>
      </c>
      <c r="G432" s="81">
        <f t="shared" si="6"/>
        <v>0</v>
      </c>
    </row>
    <row r="433" spans="1:7" ht="58.5" customHeight="1" x14ac:dyDescent="0.25">
      <c r="A433" s="68" t="s">
        <v>1435</v>
      </c>
      <c r="B433" s="69" t="s">
        <v>42</v>
      </c>
      <c r="C433" s="69" t="s">
        <v>1436</v>
      </c>
      <c r="D433" s="72" t="s">
        <v>1437</v>
      </c>
      <c r="E433" s="80"/>
      <c r="F433" s="81">
        <v>1</v>
      </c>
      <c r="G433" s="81">
        <f t="shared" si="6"/>
        <v>0</v>
      </c>
    </row>
    <row r="434" spans="1:7" ht="91.5" customHeight="1" x14ac:dyDescent="0.25">
      <c r="A434" s="68" t="s">
        <v>1438</v>
      </c>
      <c r="B434" s="69" t="s">
        <v>42</v>
      </c>
      <c r="C434" s="69" t="s">
        <v>1439</v>
      </c>
      <c r="D434" s="72" t="s">
        <v>1440</v>
      </c>
      <c r="E434" s="80"/>
      <c r="F434" s="81">
        <v>1</v>
      </c>
      <c r="G434" s="81">
        <f t="shared" si="6"/>
        <v>0</v>
      </c>
    </row>
    <row r="435" spans="1:7" ht="54.75" customHeight="1" x14ac:dyDescent="0.25">
      <c r="A435" s="68" t="s">
        <v>1441</v>
      </c>
      <c r="B435" s="69" t="s">
        <v>42</v>
      </c>
      <c r="C435" s="69" t="s">
        <v>1442</v>
      </c>
      <c r="D435" s="72" t="s">
        <v>1443</v>
      </c>
      <c r="E435" s="80"/>
      <c r="F435" s="81">
        <v>1</v>
      </c>
      <c r="G435" s="81">
        <f t="shared" si="6"/>
        <v>0</v>
      </c>
    </row>
    <row r="436" spans="1:7" ht="50.25" customHeight="1" x14ac:dyDescent="0.25">
      <c r="A436" s="68" t="s">
        <v>1444</v>
      </c>
      <c r="B436" s="69" t="s">
        <v>42</v>
      </c>
      <c r="C436" s="69" t="s">
        <v>1445</v>
      </c>
      <c r="D436" s="72" t="s">
        <v>1446</v>
      </c>
      <c r="E436" s="80"/>
      <c r="F436" s="81">
        <v>1</v>
      </c>
      <c r="G436" s="81">
        <f t="shared" si="6"/>
        <v>0</v>
      </c>
    </row>
    <row r="437" spans="1:7" ht="88.5" customHeight="1" x14ac:dyDescent="0.25">
      <c r="A437" s="68" t="s">
        <v>1447</v>
      </c>
      <c r="B437" s="69" t="s">
        <v>42</v>
      </c>
      <c r="C437" s="69" t="s">
        <v>1448</v>
      </c>
      <c r="D437" s="72" t="s">
        <v>1449</v>
      </c>
      <c r="E437" s="80"/>
      <c r="F437" s="81">
        <v>1</v>
      </c>
      <c r="G437" s="81">
        <f t="shared" si="6"/>
        <v>0</v>
      </c>
    </row>
    <row r="438" spans="1:7" ht="51" customHeight="1" x14ac:dyDescent="0.25">
      <c r="A438" s="68" t="s">
        <v>1450</v>
      </c>
      <c r="B438" s="69" t="s">
        <v>42</v>
      </c>
      <c r="C438" s="69" t="s">
        <v>1451</v>
      </c>
      <c r="D438" s="72" t="s">
        <v>1452</v>
      </c>
      <c r="E438" s="80"/>
      <c r="F438" s="81">
        <v>1</v>
      </c>
      <c r="G438" s="81">
        <f t="shared" si="6"/>
        <v>0</v>
      </c>
    </row>
    <row r="439" spans="1:7" ht="58.5" customHeight="1" x14ac:dyDescent="0.25">
      <c r="A439" s="68" t="s">
        <v>1453</v>
      </c>
      <c r="B439" s="69" t="s">
        <v>42</v>
      </c>
      <c r="C439" s="69" t="s">
        <v>1454</v>
      </c>
      <c r="D439" s="72" t="s">
        <v>1455</v>
      </c>
      <c r="E439" s="80"/>
      <c r="F439" s="81">
        <v>1</v>
      </c>
      <c r="G439" s="81">
        <f t="shared" si="6"/>
        <v>0</v>
      </c>
    </row>
    <row r="440" spans="1:7" ht="69.75" customHeight="1" x14ac:dyDescent="0.25">
      <c r="A440" s="68" t="s">
        <v>1456</v>
      </c>
      <c r="B440" s="69" t="s">
        <v>42</v>
      </c>
      <c r="C440" s="69" t="s">
        <v>1457</v>
      </c>
      <c r="D440" s="72" t="s">
        <v>1458</v>
      </c>
      <c r="E440" s="80"/>
      <c r="F440" s="81">
        <v>1</v>
      </c>
      <c r="G440" s="81">
        <f t="shared" si="6"/>
        <v>0</v>
      </c>
    </row>
    <row r="441" spans="1:7" ht="51" customHeight="1" x14ac:dyDescent="0.25">
      <c r="A441" s="68" t="s">
        <v>1459</v>
      </c>
      <c r="B441" s="69" t="s">
        <v>42</v>
      </c>
      <c r="C441" s="69" t="s">
        <v>1460</v>
      </c>
      <c r="D441" s="72" t="s">
        <v>1461</v>
      </c>
      <c r="E441" s="80"/>
      <c r="F441" s="81">
        <v>1</v>
      </c>
      <c r="G441" s="81">
        <f t="shared" si="6"/>
        <v>0</v>
      </c>
    </row>
    <row r="442" spans="1:7" ht="74.25" customHeight="1" x14ac:dyDescent="0.25">
      <c r="A442" s="68" t="s">
        <v>1462</v>
      </c>
      <c r="B442" s="69" t="s">
        <v>42</v>
      </c>
      <c r="C442" s="69" t="s">
        <v>1463</v>
      </c>
      <c r="D442" s="72" t="s">
        <v>1464</v>
      </c>
      <c r="E442" s="80"/>
      <c r="F442" s="81">
        <v>1</v>
      </c>
      <c r="G442" s="81">
        <f t="shared" si="6"/>
        <v>0</v>
      </c>
    </row>
    <row r="443" spans="1:7" ht="72" customHeight="1" x14ac:dyDescent="0.25">
      <c r="A443" s="68" t="s">
        <v>1465</v>
      </c>
      <c r="B443" s="69" t="s">
        <v>42</v>
      </c>
      <c r="C443" s="69" t="s">
        <v>1466</v>
      </c>
      <c r="D443" s="72" t="s">
        <v>1467</v>
      </c>
      <c r="E443" s="80"/>
      <c r="F443" s="81">
        <v>1</v>
      </c>
      <c r="G443" s="81">
        <f t="shared" ref="G443:G462" si="7">IF(AND(E443="M",E443="Nee"),0,IF(E443="Ja",MAX(0,F443),0))</f>
        <v>0</v>
      </c>
    </row>
    <row r="444" spans="1:7" ht="87" customHeight="1" x14ac:dyDescent="0.25">
      <c r="A444" s="68" t="s">
        <v>1468</v>
      </c>
      <c r="B444" s="69" t="s">
        <v>42</v>
      </c>
      <c r="C444" s="69" t="s">
        <v>1469</v>
      </c>
      <c r="D444" s="72" t="s">
        <v>1470</v>
      </c>
      <c r="E444" s="80"/>
      <c r="F444" s="81">
        <v>1</v>
      </c>
      <c r="G444" s="81">
        <f t="shared" si="7"/>
        <v>0</v>
      </c>
    </row>
    <row r="445" spans="1:7" ht="58.5" customHeight="1" x14ac:dyDescent="0.25">
      <c r="A445" s="68" t="s">
        <v>1471</v>
      </c>
      <c r="B445" s="69" t="s">
        <v>42</v>
      </c>
      <c r="C445" s="69" t="s">
        <v>1472</v>
      </c>
      <c r="D445" s="72" t="s">
        <v>1473</v>
      </c>
      <c r="E445" s="80"/>
      <c r="F445" s="81">
        <v>1</v>
      </c>
      <c r="G445" s="81">
        <f t="shared" si="7"/>
        <v>0</v>
      </c>
    </row>
    <row r="446" spans="1:7" ht="118.5" customHeight="1" x14ac:dyDescent="0.25">
      <c r="A446" s="68" t="s">
        <v>1474</v>
      </c>
      <c r="B446" s="69" t="s">
        <v>42</v>
      </c>
      <c r="C446" s="69" t="s">
        <v>1475</v>
      </c>
      <c r="D446" s="72" t="s">
        <v>1476</v>
      </c>
      <c r="E446" s="80"/>
      <c r="F446" s="81">
        <v>1</v>
      </c>
      <c r="G446" s="81">
        <f t="shared" si="7"/>
        <v>0</v>
      </c>
    </row>
    <row r="447" spans="1:7" ht="69" customHeight="1" x14ac:dyDescent="0.25">
      <c r="A447" s="68" t="s">
        <v>1477</v>
      </c>
      <c r="B447" s="69" t="s">
        <v>42</v>
      </c>
      <c r="C447" s="69" t="s">
        <v>1478</v>
      </c>
      <c r="D447" s="72" t="s">
        <v>1479</v>
      </c>
      <c r="E447" s="80"/>
      <c r="F447" s="81">
        <v>1</v>
      </c>
      <c r="G447" s="81">
        <f t="shared" si="7"/>
        <v>0</v>
      </c>
    </row>
    <row r="448" spans="1:7" ht="70.5" customHeight="1" x14ac:dyDescent="0.25">
      <c r="A448" s="68" t="s">
        <v>1480</v>
      </c>
      <c r="B448" s="69" t="s">
        <v>42</v>
      </c>
      <c r="C448" s="69" t="s">
        <v>1481</v>
      </c>
      <c r="D448" s="72" t="s">
        <v>1482</v>
      </c>
      <c r="E448" s="80"/>
      <c r="F448" s="81">
        <v>1</v>
      </c>
      <c r="G448" s="81">
        <f t="shared" si="7"/>
        <v>0</v>
      </c>
    </row>
    <row r="449" spans="1:7" ht="75" customHeight="1" x14ac:dyDescent="0.25">
      <c r="A449" s="68" t="s">
        <v>1483</v>
      </c>
      <c r="B449" s="69" t="s">
        <v>42</v>
      </c>
      <c r="C449" s="69" t="s">
        <v>1358</v>
      </c>
      <c r="D449" s="72" t="s">
        <v>1484</v>
      </c>
      <c r="E449" s="80"/>
      <c r="F449" s="81">
        <v>1</v>
      </c>
      <c r="G449" s="81">
        <f t="shared" si="7"/>
        <v>0</v>
      </c>
    </row>
    <row r="450" spans="1:7" ht="65.25" customHeight="1" x14ac:dyDescent="0.25">
      <c r="A450" s="68" t="s">
        <v>1485</v>
      </c>
      <c r="B450" s="69" t="s">
        <v>42</v>
      </c>
      <c r="C450" s="69" t="s">
        <v>1486</v>
      </c>
      <c r="D450" s="72" t="s">
        <v>1487</v>
      </c>
      <c r="E450" s="80"/>
      <c r="F450" s="81">
        <v>1</v>
      </c>
      <c r="G450" s="81">
        <f t="shared" si="7"/>
        <v>0</v>
      </c>
    </row>
    <row r="451" spans="1:7" ht="79.5" customHeight="1" x14ac:dyDescent="0.25">
      <c r="A451" s="68" t="s">
        <v>1488</v>
      </c>
      <c r="B451" s="69" t="s">
        <v>42</v>
      </c>
      <c r="C451" s="69" t="s">
        <v>1489</v>
      </c>
      <c r="D451" s="72" t="s">
        <v>1490</v>
      </c>
      <c r="E451" s="80"/>
      <c r="F451" s="81">
        <v>1</v>
      </c>
      <c r="G451" s="81">
        <f t="shared" si="7"/>
        <v>0</v>
      </c>
    </row>
    <row r="452" spans="1:7" ht="78" customHeight="1" x14ac:dyDescent="0.25">
      <c r="A452" s="68" t="s">
        <v>1491</v>
      </c>
      <c r="B452" s="69" t="s">
        <v>42</v>
      </c>
      <c r="C452" s="69" t="s">
        <v>1492</v>
      </c>
      <c r="D452" s="72" t="s">
        <v>1493</v>
      </c>
      <c r="E452" s="80"/>
      <c r="F452" s="81">
        <v>1</v>
      </c>
      <c r="G452" s="81">
        <f t="shared" si="7"/>
        <v>0</v>
      </c>
    </row>
    <row r="453" spans="1:7" ht="82.5" customHeight="1" x14ac:dyDescent="0.25">
      <c r="A453" s="68" t="s">
        <v>1494</v>
      </c>
      <c r="B453" s="69" t="s">
        <v>42</v>
      </c>
      <c r="C453" s="69" t="s">
        <v>1495</v>
      </c>
      <c r="D453" s="72" t="s">
        <v>1496</v>
      </c>
      <c r="E453" s="80"/>
      <c r="F453" s="81">
        <v>1</v>
      </c>
      <c r="G453" s="81">
        <f t="shared" si="7"/>
        <v>0</v>
      </c>
    </row>
    <row r="454" spans="1:7" ht="59.25" customHeight="1" x14ac:dyDescent="0.25">
      <c r="A454" s="68" t="s">
        <v>1497</v>
      </c>
      <c r="B454" s="69" t="s">
        <v>42</v>
      </c>
      <c r="C454" s="69" t="s">
        <v>1498</v>
      </c>
      <c r="D454" s="72" t="s">
        <v>1499</v>
      </c>
      <c r="E454" s="80"/>
      <c r="F454" s="81">
        <v>1</v>
      </c>
      <c r="G454" s="81">
        <f t="shared" si="7"/>
        <v>0</v>
      </c>
    </row>
    <row r="455" spans="1:7" ht="47.25" customHeight="1" x14ac:dyDescent="0.25">
      <c r="A455" s="68" t="s">
        <v>1500</v>
      </c>
      <c r="B455" s="69" t="s">
        <v>42</v>
      </c>
      <c r="C455" s="69" t="s">
        <v>1501</v>
      </c>
      <c r="D455" s="72" t="s">
        <v>1502</v>
      </c>
      <c r="E455" s="80"/>
      <c r="F455" s="81">
        <v>1</v>
      </c>
      <c r="G455" s="81">
        <f t="shared" si="7"/>
        <v>0</v>
      </c>
    </row>
    <row r="456" spans="1:7" ht="38.25" customHeight="1" x14ac:dyDescent="0.25">
      <c r="A456" s="68" t="s">
        <v>1503</v>
      </c>
      <c r="B456" s="69" t="s">
        <v>42</v>
      </c>
      <c r="C456" s="69" t="s">
        <v>1504</v>
      </c>
      <c r="D456" s="72" t="s">
        <v>1505</v>
      </c>
      <c r="E456" s="80"/>
      <c r="F456" s="81">
        <v>1</v>
      </c>
      <c r="G456" s="81">
        <f t="shared" si="7"/>
        <v>0</v>
      </c>
    </row>
    <row r="457" spans="1:7" ht="76.5" customHeight="1" x14ac:dyDescent="0.25">
      <c r="A457" s="68" t="s">
        <v>1506</v>
      </c>
      <c r="B457" s="69" t="s">
        <v>42</v>
      </c>
      <c r="C457" s="69" t="s">
        <v>1507</v>
      </c>
      <c r="D457" s="72" t="s">
        <v>1508</v>
      </c>
      <c r="E457" s="80"/>
      <c r="F457" s="81">
        <v>1</v>
      </c>
      <c r="G457" s="81">
        <f t="shared" si="7"/>
        <v>0</v>
      </c>
    </row>
    <row r="458" spans="1:7" ht="63" customHeight="1" x14ac:dyDescent="0.25">
      <c r="A458" s="68" t="s">
        <v>1509</v>
      </c>
      <c r="B458" s="69" t="s">
        <v>42</v>
      </c>
      <c r="C458" s="69" t="s">
        <v>1510</v>
      </c>
      <c r="D458" s="72" t="s">
        <v>1511</v>
      </c>
      <c r="E458" s="80"/>
      <c r="F458" s="81">
        <v>1</v>
      </c>
      <c r="G458" s="81">
        <f t="shared" si="7"/>
        <v>0</v>
      </c>
    </row>
    <row r="459" spans="1:7" ht="75.75" customHeight="1" x14ac:dyDescent="0.25">
      <c r="A459" s="68" t="s">
        <v>1512</v>
      </c>
      <c r="B459" s="69" t="s">
        <v>42</v>
      </c>
      <c r="C459" s="69" t="s">
        <v>1513</v>
      </c>
      <c r="D459" s="72" t="s">
        <v>1514</v>
      </c>
      <c r="E459" s="80"/>
      <c r="F459" s="81">
        <v>1</v>
      </c>
      <c r="G459" s="81">
        <f t="shared" si="7"/>
        <v>0</v>
      </c>
    </row>
    <row r="460" spans="1:7" ht="72.75" customHeight="1" x14ac:dyDescent="0.25">
      <c r="A460" s="68" t="s">
        <v>1515</v>
      </c>
      <c r="B460" s="69" t="s">
        <v>42</v>
      </c>
      <c r="C460" s="69" t="s">
        <v>1516</v>
      </c>
      <c r="D460" s="72" t="s">
        <v>1517</v>
      </c>
      <c r="E460" s="80"/>
      <c r="F460" s="81">
        <v>1</v>
      </c>
      <c r="G460" s="81">
        <f t="shared" si="7"/>
        <v>0</v>
      </c>
    </row>
    <row r="461" spans="1:7" ht="63" customHeight="1" x14ac:dyDescent="0.25">
      <c r="A461" s="68" t="s">
        <v>1518</v>
      </c>
      <c r="B461" s="69" t="s">
        <v>42</v>
      </c>
      <c r="C461" s="69" t="s">
        <v>1519</v>
      </c>
      <c r="D461" s="72" t="s">
        <v>1520</v>
      </c>
      <c r="E461" s="80"/>
      <c r="F461" s="81">
        <v>1</v>
      </c>
      <c r="G461" s="81">
        <f t="shared" si="7"/>
        <v>0</v>
      </c>
    </row>
    <row r="462" spans="1:7" ht="58.5" customHeight="1" x14ac:dyDescent="0.25">
      <c r="A462" s="68" t="s">
        <v>1521</v>
      </c>
      <c r="B462" s="69" t="s">
        <v>42</v>
      </c>
      <c r="C462" s="69" t="s">
        <v>1522</v>
      </c>
      <c r="D462" s="72" t="s">
        <v>1523</v>
      </c>
      <c r="E462" s="80"/>
      <c r="F462" s="81">
        <v>1</v>
      </c>
      <c r="G462" s="81">
        <f t="shared" si="7"/>
        <v>0</v>
      </c>
    </row>
    <row r="463" spans="1:7" x14ac:dyDescent="0.25"/>
    <row r="464" spans="1:7" x14ac:dyDescent="0.25"/>
  </sheetData>
  <sheetProtection sheet="1" objects="1" scenarios="1"/>
  <protectedRanges>
    <protectedRange sqref="E3:E462" name="Bereik1"/>
  </protectedRanges>
  <phoneticPr fontId="14" type="noConversion"/>
  <dataValidations count="1">
    <dataValidation type="list" allowBlank="1" showInputMessage="1" showErrorMessage="1" sqref="E3:E462" xr:uid="{9AE0ED3B-203B-3F43-AEA8-FA630060CD5F}">
      <formula1>"Ja,Nee"</formula1>
      <formula2>0</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a82859d-84f7-4a65-a6c3-5f5e94aeeae3" xsi:nil="true"/>
    <lcf76f155ced4ddcb4097134ff3c332f xmlns="dce07e67-6734-4bc9-b634-7eafe980af8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CCA3D0F430774D80438A11DB1D5E51" ma:contentTypeVersion="12" ma:contentTypeDescription="Een nieuw document maken." ma:contentTypeScope="" ma:versionID="93adf73ce8ed02fbf9ec2d3cd951a21a">
  <xsd:schema xmlns:xsd="http://www.w3.org/2001/XMLSchema" xmlns:xs="http://www.w3.org/2001/XMLSchema" xmlns:p="http://schemas.microsoft.com/office/2006/metadata/properties" xmlns:ns2="dce07e67-6734-4bc9-b634-7eafe980af83" xmlns:ns3="8a82859d-84f7-4a65-a6c3-5f5e94aeeae3" targetNamespace="http://schemas.microsoft.com/office/2006/metadata/properties" ma:root="true" ma:fieldsID="873b63dcf0ebacba7e8664b422f50b45" ns2:_="" ns3:_="">
    <xsd:import namespace="dce07e67-6734-4bc9-b634-7eafe980af83"/>
    <xsd:import namespace="8a82859d-84f7-4a65-a6c3-5f5e94aeea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07e67-6734-4bc9-b634-7eafe980a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5380ce30-ef42-4fc7-ae21-31433e0825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82859d-84f7-4a65-a6c3-5f5e94aeeae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f550c8d-9f9e-4b20-8fd0-54b1e07a8a9e}" ma:internalName="TaxCatchAll" ma:showField="CatchAllData" ma:web="8a82859d-84f7-4a65-a6c3-5f5e94aeea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7F0108-02EC-4D2F-9AFB-01A436BA86FE}">
  <ds:schemaRefs>
    <ds:schemaRef ds:uri="http://schemas.microsoft.com/office/2006/metadata/properties"/>
    <ds:schemaRef ds:uri="http://schemas.microsoft.com/office/infopath/2007/PartnerControls"/>
    <ds:schemaRef ds:uri="2ba0945b-2054-4adb-9864-d9c685539193"/>
    <ds:schemaRef ds:uri="891a7ed3-015a-4315-b19f-a870d876fb5b"/>
  </ds:schemaRefs>
</ds:datastoreItem>
</file>

<file path=customXml/itemProps2.xml><?xml version="1.0" encoding="utf-8"?>
<ds:datastoreItem xmlns:ds="http://schemas.openxmlformats.org/officeDocument/2006/customXml" ds:itemID="{E6FE75A4-9AD3-4273-B2EE-345FFCB87926}"/>
</file>

<file path=customXml/itemProps3.xml><?xml version="1.0" encoding="utf-8"?>
<ds:datastoreItem xmlns:ds="http://schemas.openxmlformats.org/officeDocument/2006/customXml" ds:itemID="{BF6C7327-80F5-4C2C-9E12-9A0C7216C9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Overzicht Eisen en Wensen</vt:lpstr>
      <vt:lpstr>Legenda</vt:lpstr>
      <vt:lpstr>Programma van Eisen</vt:lpstr>
      <vt:lpstr>Programma van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 Key2Financien_Westland</dc:title>
  <dc:subject>Programma van Eisen en Wensen</dc:subject>
  <dc:creator>Gian Marco Yap</dc:creator>
  <cp:keywords/>
  <dc:description/>
  <cp:lastModifiedBy>Dijk, MS van (Sophie)</cp:lastModifiedBy>
  <cp:revision>0</cp:revision>
  <dcterms:created xsi:type="dcterms:W3CDTF">2026-07-06T18:17:23Z</dcterms:created>
  <dcterms:modified xsi:type="dcterms:W3CDTF">2026-10-19T12:16:44Z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0x010100D9CCA3D0F430774D80438A11DB1D5E51</vt:lpwstr>
  </property>
  <property fmtid="{D5CDD505-2E9C-101B-9397-08002B2CF9AE}" pid="3" name="MediaServiceImageTags">
    <vt:lpwstr/>
  </property>
</Properties>
</file>