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alfmolenaar/Documents/SynologyDrive/Opdrachten/Metri/BSGR /Waarderingsapplicatie/Publicatie/"/>
    </mc:Choice>
  </mc:AlternateContent>
  <xr:revisionPtr revIDLastSave="0" documentId="13_ncr:1_{579C4B75-32FD-224F-B61F-F59E47CB3991}" xr6:coauthVersionLast="47" xr6:coauthVersionMax="47" xr10:uidLastSave="{00000000-0000-0000-0000-000000000000}"/>
  <workbookProtection workbookPassword="EDD3" lockStructure="1"/>
  <bookViews>
    <workbookView xWindow="-65300" yWindow="2440" windowWidth="27980" windowHeight="21680" activeTab="1" xr2:uid="{00000000-000D-0000-FFFF-FFFF00000000}"/>
  </bookViews>
  <sheets>
    <sheet name="Prijzenblad" sheetId="1" r:id="rId1"/>
    <sheet name="Opties" sheetId="2" r:id="rId2"/>
    <sheet name="Samenvatting"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 l="1"/>
  <c r="G8" i="2"/>
  <c r="G7" i="2"/>
  <c r="G6" i="2"/>
  <c r="G5" i="2"/>
  <c r="G25" i="1"/>
  <c r="G26" i="1" s="1"/>
  <c r="C13" i="3" s="1"/>
  <c r="G20" i="1"/>
  <c r="G19" i="1"/>
  <c r="G18" i="1"/>
  <c r="G17" i="1"/>
  <c r="G16" i="1"/>
  <c r="G21" i="1" s="1"/>
  <c r="C11" i="3" s="1"/>
  <c r="F11" i="1"/>
  <c r="G11" i="1" s="1"/>
  <c r="G12" i="1" s="1"/>
  <c r="G6" i="1"/>
  <c r="G7" i="1" s="1"/>
  <c r="C9" i="3" s="1"/>
  <c r="G10" i="2" l="1"/>
  <c r="C12" i="3" s="1"/>
  <c r="C10" i="3"/>
  <c r="C16" i="3"/>
  <c r="C14" i="3" l="1"/>
  <c r="C15" i="3" s="1"/>
</calcChain>
</file>

<file path=xl/sharedStrings.xml><?xml version="1.0" encoding="utf-8"?>
<sst xmlns="http://schemas.openxmlformats.org/spreadsheetml/2006/main" count="138" uniqueCount="103">
  <si>
    <t>Prijzenblad</t>
  </si>
  <si>
    <t>A. Eenmalige kosten (één vaste prijs)</t>
  </si>
  <si>
    <t>Nr</t>
  </si>
  <si>
    <t>Onderdeel</t>
  </si>
  <si>
    <t>Wat is inbegrepen</t>
  </si>
  <si>
    <t>Eenheid</t>
  </si>
  <si>
    <t>Prijs (excl. btw)</t>
  </si>
  <si>
    <t>Volume in vergelijking</t>
  </si>
  <si>
    <t>Bedrag in vergelijking</t>
  </si>
  <si>
    <t>Toelichting Inschrijver</t>
  </si>
  <si>
    <t>A.1</t>
  </si>
  <si>
    <t>Implementatie, migratie en koppelingen</t>
  </si>
  <si>
    <t>Alle eenmalige werkzaamheden tot en met de ingebruikname, als één vaste prijs. Inbegrepen zijn:
1. Projectleiding en implementatie: projectmanagement, planning en afstemming tot en met de ingebruikname, inclusief de samenwerking met de leverancier van de belastingapplicatie.
2. Basisinrichting van de applicatie: inrichting en parametrisering, autorisaties, werkvoorraden en deelnemers. De inrichting van de waarderingsmodellen valt hier niet onder (zie C.3).
3. Migratie: gegevens en historie (ten minste vijf jaar), inclusief proefmigratie(s), volledigheidscontroles en eindverslag.
4. Koppeling met Key2Belastingen: realisatie en test, uitsluitend de werkzaamheden van Opdrachtnemer.
5. Overige koppelingen: realisatie en test van de koppelingen op tabblad Koppelingen van het Programma van Eisen, waaronder zaaksysteem, rapportageomgeving, IWOZ, TIOX, PDOK en Waarderingskamer.
6. Testomgeving: inrichting, gevuld met een kopie van de productiegegevens.
7. Standaardrapportages: bouw van de rapportages uit hoofdstuk R van het Programma van Eisen die niet standaard in de applicatie zitten (zie de Opgave rapportages).
8. Opleiding en documentatie: opleiding van functioneel beheerders en gebruikers, met de bijbehorende documentatie.
9. Acceptatie en nazorg: ondersteuning bij de acceptatietest en nazorg tot drie maanden na ingebruikname.
10. Portaal voor belanghebbenden en tweede waarderingsmodel (AVM): inrichting en ingebruikname.</t>
  </si>
  <si>
    <t>vaste prijs</t>
  </si>
  <si>
    <t>Subtotaal A</t>
  </si>
  <si>
    <t>B. Jaarlijkse kosten (vast voor de eerste vier jaar na ingebruikname)</t>
  </si>
  <si>
    <t>B.1</t>
  </si>
  <si>
    <t>Prijs per WOZ-object per jaar
Bevat: de SaaS-dienst (licenties, hosting, beveiliging, back-up, dataopslag en dataverkeer, onderhoud, releases, wet- en regelgeving, support), de testomgeving, het beheer en onderhoud van alle koppelingen, de ontsluiting naar de rapportageomgeving, het portaal voor belanghebbenden, het tweede waarderingsmodel (AVM) en alle overige jaarlijkse kosten. Beweegt mee met het aantal WOZ-objecten op de peildata (instructie 5).</t>
  </si>
  <si>
    <t>Licenties voor een onbeperkt aantal gebruikers, hosting, beveiliging, back-up, dataopslag (inclusief foto's en documenten) en dataverkeer, onderhoud, releases, aanpassingen aan wet- en regelgeving en aan de eisen van de Waarderingskamer, en support conform de SLA.
De testomgeving, inclusief verversen op verzoek en vóór elke grote release.
Beheer en onderhoud van de koppeling met Key2Belastingen (uitsluitend de kant van Opdrachtnemer) en van de overige koppelingen.
Ontsluiting van de gegevens naar de eigen rapportageomgeving van BSGR via API of replica.
Het portaal voor belanghebbenden, waarmee zij hun objectkenmerken inzien, controleren en wijzigingen doorgeven.
Het tweede, geautomatiseerde waarderingsmodel (AVM) op basis van AI.
Alle overige jaarlijkse kosten die nodig zijn om aan het Programma van Eisen te voldoen; specificeer die in de toelichting.
De prijs is vast voor de eerste vier jaar na ingebruikname. Daarna wordt hij jaarlijks geïndexeerd volgens paragraaf 2.10 van de Aanbestedingsleidraad; de geïndexeerde prijs vult u niet in.</t>
  </si>
  <si>
    <t>per WOZ-object per jaar (volume: objecten × aantal jaren in U.2)</t>
  </si>
  <si>
    <t>Subtotaal B</t>
  </si>
  <si>
    <t>C. Uurtarieven</t>
  </si>
  <si>
    <t>C.1</t>
  </si>
  <si>
    <t>Projectleider</t>
  </si>
  <si>
    <t>Uurtarief, all-in</t>
  </si>
  <si>
    <t>per uur</t>
  </si>
  <si>
    <t>C.2</t>
  </si>
  <si>
    <t>Implementatie- of functioneel consultant</t>
  </si>
  <si>
    <t>C.3</t>
  </si>
  <si>
    <t>Taxatiedeskundige: modelinrichting en advies</t>
  </si>
  <si>
    <t>Inrichting van de waarderingsmodellen bij de implementatie en advies daarna. Uurtarief, all-in</t>
  </si>
  <si>
    <t>C.4</t>
  </si>
  <si>
    <t>Technisch consultant of ontwikkelaar</t>
  </si>
  <si>
    <t>Bijvoorbeeld voor nieuwe koppelingen of aanvullende rapportages. Uurtarief, all-in</t>
  </si>
  <si>
    <t>C.5</t>
  </si>
  <si>
    <t>Trainer</t>
  </si>
  <si>
    <t>Aanvullende opleidingen na ingebruikname. Uurtarief, all-in</t>
  </si>
  <si>
    <t>Subtotaal C</t>
  </si>
  <si>
    <t>E. Toetreding van een deelnemer</t>
  </si>
  <si>
    <t>E.1</t>
  </si>
  <si>
    <t>Aansluiten van een toetredende gemeente</t>
  </si>
  <si>
    <t>Alle eenmalige kosten om een nieuwe deelnemer aan te sluiten, inclusief inrichting en migratie van maximaal 50.000 WOZ-objecten. De jaarlijkse kosten volgen uit regel B.1</t>
  </si>
  <si>
    <t>per toetredende gemeente</t>
  </si>
  <si>
    <t>Subtotaal E</t>
  </si>
  <si>
    <t>Opties en modules</t>
  </si>
  <si>
    <t>Biedt u een optie niet aan, vul dan “niet aangeboden” in. Bedragen in euro’s, exclusief btw.</t>
  </si>
  <si>
    <t>Optie</t>
  </si>
  <si>
    <t>Omschrijving</t>
  </si>
  <si>
    <t>Eenmalig (excl. btw)</t>
  </si>
  <si>
    <t>Per jaar (excl. btw)</t>
  </si>
  <si>
    <t>Wegings-factor</t>
  </si>
  <si>
    <t>D.1</t>
  </si>
  <si>
    <t>Opname-app</t>
  </si>
  <si>
    <t>Mobiele app voor het opnemen van objectkenmerken en foto’s ter plaatse</t>
  </si>
  <si>
    <t>D.2</t>
  </si>
  <si>
    <t>Datawarehouse</t>
  </si>
  <si>
    <t>Datawarehouse met de gegevens uit de applicatie, naast de ontsluiting uit regel B.1</t>
  </si>
  <si>
    <t>D.3</t>
  </si>
  <si>
    <t>Dashboards en BI-rapportages</t>
  </si>
  <si>
    <t>Kant-en-klare dashboards en rapportages in een BI-omgeving (bijvoorbeeld Power BI)</t>
  </si>
  <si>
    <t>D.4</t>
  </si>
  <si>
    <t>Procesautomatisering (RPA)</t>
  </si>
  <si>
    <t>Licentie en inrichting voor het automatiseren van handelingen met robots</t>
  </si>
  <si>
    <t>D.5</t>
  </si>
  <si>
    <t>Extra testomgeving</t>
  </si>
  <si>
    <t>Een tweede testomgeving, bijvoorbeeld als opleidingsomgeving</t>
  </si>
  <si>
    <t>Subtotaal D (gewogen)</t>
  </si>
  <si>
    <t>Andere opties die u wilt aanbieden, kunt u in de toelichting noemen. Die tellen niet mee in de vergelijking en kunnen alleen worden afgenomen voor zover de herzieningsclausules in paragraaf 2.10 van de Aanbestedingsleidraad dat toelaten.</t>
  </si>
  <si>
    <t>Samenvatting en vergelijkingsprijs</t>
  </si>
  <si>
    <t>Deze tabel rekent automatisch. Vul onderaan uw gegevens in.</t>
  </si>
  <si>
    <t>Uitgangspunt voor de vergelijking</t>
  </si>
  <si>
    <t>Waarde</t>
  </si>
  <si>
    <t>Toelichting</t>
  </si>
  <si>
    <t>U.1</t>
  </si>
  <si>
    <t>Aantal WOZ-objecten BSGR</t>
  </si>
  <si>
    <t>BSGR, peildatum 7 oktober 2026 (259.441 woningen en 20.039 niet-woningen)</t>
  </si>
  <si>
    <t>U.2</t>
  </si>
  <si>
    <t>Aantal jaren in de vergelijking</t>
  </si>
  <si>
    <t>Eerste vier jaar na ingebruikname, waarin de prijzen vast zijn.</t>
  </si>
  <si>
    <t>A</t>
  </si>
  <si>
    <t>Eenmalige kosten</t>
  </si>
  <si>
    <t>Eén vaste prijs</t>
  </si>
  <si>
    <t>B</t>
  </si>
  <si>
    <t>Jaarlijkse kosten</t>
  </si>
  <si>
    <t>Regel B.1 over het aantal jaren in U.2</t>
  </si>
  <si>
    <t>C</t>
  </si>
  <si>
    <t>Uurtarieven</t>
  </si>
  <si>
    <t>Fictief aantal uren</t>
  </si>
  <si>
    <t>D</t>
  </si>
  <si>
    <t>Opties (gewogen)</t>
  </si>
  <si>
    <t>Met wegingsfactor</t>
  </si>
  <si>
    <t>E</t>
  </si>
  <si>
    <t>Toetreding</t>
  </si>
  <si>
    <t>Vergelijkingsprijs (basis voor de score op prijs)</t>
  </si>
  <si>
    <t>Paragraaf 7.4 van de Aanbestedingsleidraad</t>
  </si>
  <si>
    <t>Toets op de grensbedragen (€ 1.500.000 en € 2.250.000)</t>
  </si>
  <si>
    <t>Kleurt groen als de vergelijkingsprijs tussen de grensbedragen ligt, rood als dat niet zo is.</t>
  </si>
  <si>
    <t>Ter informatie: jaarlijkse kosten per WOZ-object (B gedeeld door objecten en jaren)</t>
  </si>
  <si>
    <t>Naam Inschrijver</t>
  </si>
  <si>
    <t>Naam ondertekenaar</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</si>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</sst>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numFmt numFmtId="165" formatCode="\€\ #,##0"/>
    <numFmt numFmtId="166" formatCode="_ [$€-2]\ * #,##0.00_ ;_ [$€-2]\ * \-#,##0.00_ ;_ [$€-2]\ * &quot;-&quot;??_ ;_ @_ "/>
  </numFmts>
  <fonts count="8" x14ac:knownFonts="1">
    <font>
      <sz val="11"/>
      <color theme="1"/>
      <name val="Calibri"/>
      <family val="2"/>
      <scheme val="minor"/>
    </font>
    <font>
      <b/>
      <sz val="14"/>
      <color rgb="FF1F3864"/>
      <name val="Calibri"/>
      <family val="2"/>
    </font>
    <font>
      <i/>
      <sz val="10"/>
      <name val="Calibri"/>
      <family val="2"/>
    </font>
    <font>
      <sz val="10"/>
      <name val="Calibri"/>
      <family val="2"/>
    </font>
    <font>
      <b/>
      <sz val="10"/>
      <color rgb="FFFFFFFF"/>
      <name val="Calibri"/>
      <family val="2"/>
    </font>
    <font>
      <b/>
      <sz val="10"/>
      <name val="Calibri"/>
      <family val="2"/>
    </font>
    <font>
      <b/>
      <sz val="10"/>
      <name val="Calibri"/>
      <family val="2"/>
    </font>
    <font>
      <i/>
      <sz val="10"/>
      <name val="Calibri"/>
      <family val="2"/>
    </font>
  </fonts>
  <fills count="7">
    <fill>
      <patternFill patternType="none"/>
    </fill>
    <fill>
      <patternFill patternType="gray125"/>
    </fill>
    <fill>
      <patternFill patternType="solid">
        <fgColor rgb="FF1F3864"/>
      </patternFill>
    </fill>
    <fill>
      <patternFill patternType="solid">
        <fgColor rgb="FFD9E1F2"/>
      </patternFill>
    </fill>
    <fill>
      <patternFill patternType="solid">
        <fgColor rgb="FFDDEBF7"/>
      </patternFill>
    </fill>
    <fill>
      <patternFill patternType="solid">
        <fgColor rgb="FFF2F2F2"/>
      </patternFill>
    </fill>
    <fill>
      <patternFill patternType="solid">
        <fgColor theme="0"/>
        <bgColor indexed="64"/>
      </patternFill>
    </fill>
  </fills>
  <borders count="4">
    <border>
      <left/>
      <right/>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5" fillId="3" borderId="3" xfId="0" applyFont="1" applyFill="1" applyBorder="1"/>
    <xf numFmtId="0" fontId="0" fillId="3" borderId="3" xfId="0" applyFill="1" applyBorder="1"/>
    <xf numFmtId="0" fontId="4" fillId="2" borderId="3" xfId="0" applyFont="1" applyFill="1" applyBorder="1" applyAlignment="1">
      <alignment vertical="top" wrapText="1"/>
    </xf>
    <xf numFmtId="0" fontId="3" fillId="0" borderId="3" xfId="0" applyFont="1" applyBorder="1" applyAlignment="1">
      <alignment vertical="top" wrapText="1"/>
    </xf>
    <xf numFmtId="164" fontId="3" fillId="4" borderId="3" xfId="0" applyNumberFormat="1" applyFont="1" applyFill="1" applyBorder="1" applyAlignment="1" applyProtection="1">
      <alignment vertical="top" wrapText="1"/>
      <protection locked="0"/>
    </xf>
    <xf numFmtId="3" fontId="3" fillId="0" borderId="3" xfId="0" applyNumberFormat="1" applyFont="1" applyBorder="1" applyAlignment="1">
      <alignment vertical="top" wrapText="1"/>
    </xf>
    <xf numFmtId="165" fontId="3" fillId="0" borderId="3" xfId="0" applyNumberFormat="1" applyFont="1" applyBorder="1" applyAlignment="1">
      <alignment vertical="top" wrapText="1"/>
    </xf>
    <xf numFmtId="0" fontId="3" fillId="4" borderId="3" xfId="0" applyFont="1" applyFill="1" applyBorder="1" applyAlignment="1" applyProtection="1">
      <alignment vertical="top" wrapText="1"/>
      <protection locked="0"/>
    </xf>
    <xf numFmtId="0" fontId="3" fillId="5" borderId="3" xfId="0" applyFont="1" applyFill="1" applyBorder="1" applyAlignment="1">
      <alignment vertical="top" wrapText="1"/>
    </xf>
    <xf numFmtId="0" fontId="5" fillId="5" borderId="3" xfId="0" applyFont="1" applyFill="1" applyBorder="1" applyAlignment="1">
      <alignment vertical="top" wrapText="1"/>
    </xf>
    <xf numFmtId="165" fontId="5" fillId="5" borderId="3" xfId="0" applyNumberFormat="1" applyFont="1" applyFill="1" applyBorder="1" applyAlignment="1">
      <alignment vertical="top" wrapText="1"/>
    </xf>
    <xf numFmtId="166" fontId="3" fillId="4" borderId="3" xfId="0" applyNumberFormat="1" applyFont="1" applyFill="1" applyBorder="1" applyAlignment="1" applyProtection="1">
      <alignment vertical="top" wrapText="1"/>
      <protection locked="0"/>
    </xf>
    <xf numFmtId="9" fontId="3" fillId="6" borderId="3" xfId="0" applyNumberFormat="1" applyFont="1" applyFill="1" applyBorder="1" applyAlignment="1">
      <alignment vertical="top" wrapText="1"/>
    </xf>
    <xf numFmtId="164" fontId="3" fillId="0" borderId="3" xfId="0" applyNumberFormat="1" applyFont="1" applyBorder="1" applyAlignment="1">
      <alignment vertical="top" wrapText="1"/>
    </xf>
    <xf numFmtId="0" fontId="6" fillId="0" borderId="3" xfId="0" applyFont="1" applyBorder="1" applyAlignment="1">
      <alignment vertical="top" wrapText="1"/>
    </xf>
    <xf numFmtId="0" fontId="6" fillId="5" borderId="3" xfId="0" applyFont="1" applyFill="1" applyBorder="1" applyAlignment="1">
      <alignment horizontal="center" vertical="center" wrapText="1"/>
    </xf>
    <xf numFmtId="0" fontId="7" fillId="0" borderId="0" xfId="0" applyFont="1" applyAlignment="1">
      <alignment vertical="top" wrapText="1"/>
    </xf>
    <xf numFmtId="0" fontId="2" fillId="0" borderId="3" xfId="0" applyFont="1" applyBorder="1" applyAlignment="1">
      <alignment vertical="top" wrapText="1"/>
    </xf>
    <xf numFmtId="0" fontId="0" fillId="0" borderId="1" xfId="0" applyBorder="1"/>
    <xf numFmtId="0" fontId="0" fillId="0" borderId="2" xfId="0" applyBorder="1"/>
    <xf numFmtId="0" fontId="3" fillId="4" borderId="3" xfId="0" applyFont="1" applyFill="1" applyBorder="1" applyAlignment="1" applyProtection="1">
      <alignment vertical="top" wrapText="1"/>
      <protection locked="0"/>
    </xf>
    <xf numFmtId="0" fontId="0" fillId="0" borderId="2" xfId="0" applyBorder="1" applyProtection="1">
      <protection locked="0"/>
    </xf>
  </cellXfs>
  <cellStyles count="1">
    <cellStyle name="Standaard" xfId="0" builtinId="0"/>
  </cellStyles>
  <dxfs count="2">
    <dxf>
      <font>
        <b/>
        <color rgb="FF006100"/>
      </font>
      <fill>
        <patternFill patternType="solid">
          <fgColor rgb="FFC6EFCE"/>
          <bgColor rgb="FFC6EFCE"/>
        </patternFill>
      </fill>
    </dxf>
    <dxf>
      <font>
        <b/>
        <color rgb="FF9C0006"/>
      </font>
      <fill>
        <patternFill patternType="solid">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6"/>
  <sheetViews>
    <sheetView zoomScale="115" zoomScaleNormal="115" workbookViewId="0">
      <selection activeCell="E6" sqref="E6"/>
    </sheetView>
  </sheetViews>
  <sheetFormatPr baseColWidth="10" defaultColWidth="8.83203125" defaultRowHeight="15" x14ac:dyDescent="0.2"/>
  <cols>
    <col min="1" max="1" width="6" customWidth="1"/>
    <col min="2" max="2" width="46" customWidth="1"/>
    <col min="3" max="3" width="52" customWidth="1"/>
    <col min="4" max="4" width="18" customWidth="1"/>
    <col min="5" max="5" width="16" customWidth="1"/>
    <col min="6" max="6" width="14" customWidth="1"/>
    <col min="7" max="7" width="17" customWidth="1"/>
    <col min="8" max="8" width="36" customWidth="1"/>
  </cols>
  <sheetData>
    <row r="1" spans="1:8" ht="18.75" customHeight="1" x14ac:dyDescent="0.25">
      <c r="A1" s="1" t="s">
        <v>0</v>
      </c>
    </row>
    <row r="2" spans="1:8" x14ac:dyDescent="0.2">
      <c r="A2" s="2"/>
    </row>
    <row r="4" spans="1:8" ht="20" customHeight="1" x14ac:dyDescent="0.2">
      <c r="A4" s="3" t="s">
        <v>1</v>
      </c>
      <c r="B4" s="4"/>
      <c r="C4" s="4"/>
      <c r="D4" s="4"/>
      <c r="E4" s="4"/>
      <c r="F4" s="4"/>
      <c r="G4" s="4"/>
      <c r="H4" s="4"/>
    </row>
    <row r="5" spans="1:8" ht="30" customHeight="1" x14ac:dyDescent="0.2">
      <c r="A5" s="5" t="s">
        <v>2</v>
      </c>
      <c r="B5" s="5" t="s">
        <v>3</v>
      </c>
      <c r="C5" s="5" t="s">
        <v>4</v>
      </c>
      <c r="D5" s="5" t="s">
        <v>5</v>
      </c>
      <c r="E5" s="5" t="s">
        <v>6</v>
      </c>
      <c r="F5" s="5" t="s">
        <v>7</v>
      </c>
      <c r="G5" s="5" t="s">
        <v>8</v>
      </c>
      <c r="H5" s="5" t="s">
        <v>9</v>
      </c>
    </row>
    <row r="6" spans="1:8" ht="363.25" customHeight="1" x14ac:dyDescent="0.2">
      <c r="A6" s="6" t="s">
        <v>10</v>
      </c>
      <c r="B6" s="6" t="s">
        <v>11</v>
      </c>
      <c r="C6" s="6" t="s">
        <v>12</v>
      </c>
      <c r="D6" s="6" t="s">
        <v>13</v>
      </c>
      <c r="E6" s="7"/>
      <c r="F6" s="8">
        <v>1</v>
      </c>
      <c r="G6" s="9">
        <f>E6*F6</f>
        <v>0</v>
      </c>
      <c r="H6" s="10"/>
    </row>
    <row r="7" spans="1:8" ht="15" customHeight="1" x14ac:dyDescent="0.2">
      <c r="A7" s="11"/>
      <c r="B7" s="12" t="s">
        <v>14</v>
      </c>
      <c r="C7" s="11"/>
      <c r="D7" s="11"/>
      <c r="E7" s="11"/>
      <c r="F7" s="11"/>
      <c r="G7" s="13">
        <f>SUM(G6:G6)</f>
        <v>0</v>
      </c>
      <c r="H7" s="11"/>
    </row>
    <row r="9" spans="1:8" ht="20" customHeight="1" x14ac:dyDescent="0.2">
      <c r="A9" s="3" t="s">
        <v>15</v>
      </c>
      <c r="B9" s="4"/>
      <c r="C9" s="4"/>
      <c r="D9" s="4"/>
      <c r="E9" s="4"/>
      <c r="F9" s="4"/>
      <c r="G9" s="4"/>
      <c r="H9" s="4"/>
    </row>
    <row r="10" spans="1:8" ht="30" customHeight="1" x14ac:dyDescent="0.2">
      <c r="A10" s="5" t="s">
        <v>2</v>
      </c>
      <c r="B10" s="5" t="s">
        <v>3</v>
      </c>
      <c r="C10" s="5" t="s">
        <v>4</v>
      </c>
      <c r="D10" s="5" t="s">
        <v>5</v>
      </c>
      <c r="E10" s="5" t="s">
        <v>6</v>
      </c>
      <c r="F10" s="5" t="s">
        <v>7</v>
      </c>
      <c r="G10" s="5" t="s">
        <v>8</v>
      </c>
      <c r="H10" s="5" t="s">
        <v>9</v>
      </c>
    </row>
    <row r="11" spans="1:8" ht="319.5" customHeight="1" x14ac:dyDescent="0.2">
      <c r="A11" s="6" t="s">
        <v>16</v>
      </c>
      <c r="B11" s="6" t="s">
        <v>17</v>
      </c>
      <c r="C11" s="6" t="s">
        <v>18</v>
      </c>
      <c r="D11" s="6" t="s">
        <v>19</v>
      </c>
      <c r="E11" s="7"/>
      <c r="F11" s="8">
        <f>Samenvatting!$C$5*Samenvatting!$C$6</f>
        <v>1117920</v>
      </c>
      <c r="G11" s="9">
        <f>E11*F11</f>
        <v>0</v>
      </c>
      <c r="H11" s="10"/>
    </row>
    <row r="12" spans="1:8" ht="15" customHeight="1" x14ac:dyDescent="0.2">
      <c r="A12" s="11"/>
      <c r="B12" s="12" t="s">
        <v>20</v>
      </c>
      <c r="C12" s="11"/>
      <c r="D12" s="11"/>
      <c r="E12" s="11"/>
      <c r="F12" s="11"/>
      <c r="G12" s="13">
        <f>SUM(G11:G11)</f>
        <v>0</v>
      </c>
      <c r="H12" s="11"/>
    </row>
    <row r="14" spans="1:8" ht="20" customHeight="1" x14ac:dyDescent="0.2">
      <c r="A14" s="3" t="s">
        <v>21</v>
      </c>
      <c r="B14" s="4"/>
      <c r="C14" s="4"/>
      <c r="D14" s="4"/>
      <c r="E14" s="4"/>
      <c r="F14" s="4"/>
      <c r="G14" s="4"/>
      <c r="H14" s="4"/>
    </row>
    <row r="15" spans="1:8" ht="30" customHeight="1" x14ac:dyDescent="0.2">
      <c r="A15" s="5" t="s">
        <v>2</v>
      </c>
      <c r="B15" s="5" t="s">
        <v>3</v>
      </c>
      <c r="C15" s="5" t="s">
        <v>4</v>
      </c>
      <c r="D15" s="5" t="s">
        <v>5</v>
      </c>
      <c r="E15" s="5" t="s">
        <v>6</v>
      </c>
      <c r="F15" s="5" t="s">
        <v>7</v>
      </c>
      <c r="G15" s="5" t="s">
        <v>8</v>
      </c>
      <c r="H15" s="5" t="s">
        <v>9</v>
      </c>
    </row>
    <row r="16" spans="1:8" ht="26" customHeight="1" x14ac:dyDescent="0.2">
      <c r="A16" s="6" t="s">
        <v>22</v>
      </c>
      <c r="B16" s="6" t="s">
        <v>23</v>
      </c>
      <c r="C16" s="6" t="s">
        <v>24</v>
      </c>
      <c r="D16" s="6" t="s">
        <v>25</v>
      </c>
      <c r="E16" s="7"/>
      <c r="F16" s="8">
        <v>40</v>
      </c>
      <c r="G16" s="9">
        <f>E16*F16</f>
        <v>0</v>
      </c>
      <c r="H16" s="10"/>
    </row>
    <row r="17" spans="1:8" ht="26" customHeight="1" x14ac:dyDescent="0.2">
      <c r="A17" s="6" t="s">
        <v>26</v>
      </c>
      <c r="B17" s="6" t="s">
        <v>27</v>
      </c>
      <c r="C17" s="6" t="s">
        <v>24</v>
      </c>
      <c r="D17" s="6" t="s">
        <v>25</v>
      </c>
      <c r="E17" s="7"/>
      <c r="F17" s="8">
        <v>80</v>
      </c>
      <c r="G17" s="9">
        <f>E17*F17</f>
        <v>0</v>
      </c>
      <c r="H17" s="10"/>
    </row>
    <row r="18" spans="1:8" ht="39" customHeight="1" x14ac:dyDescent="0.2">
      <c r="A18" s="6" t="s">
        <v>28</v>
      </c>
      <c r="B18" s="6" t="s">
        <v>29</v>
      </c>
      <c r="C18" s="6" t="s">
        <v>30</v>
      </c>
      <c r="D18" s="6" t="s">
        <v>25</v>
      </c>
      <c r="E18" s="7"/>
      <c r="F18" s="8">
        <v>400</v>
      </c>
      <c r="G18" s="9">
        <f>E18*F18</f>
        <v>0</v>
      </c>
      <c r="H18" s="10"/>
    </row>
    <row r="19" spans="1:8" ht="39" customHeight="1" x14ac:dyDescent="0.2">
      <c r="A19" s="6" t="s">
        <v>31</v>
      </c>
      <c r="B19" s="6" t="s">
        <v>32</v>
      </c>
      <c r="C19" s="6" t="s">
        <v>33</v>
      </c>
      <c r="D19" s="6" t="s">
        <v>25</v>
      </c>
      <c r="E19" s="7"/>
      <c r="F19" s="8">
        <v>80</v>
      </c>
      <c r="G19" s="9">
        <f>E19*F19</f>
        <v>0</v>
      </c>
      <c r="H19" s="10"/>
    </row>
    <row r="20" spans="1:8" ht="26" customHeight="1" x14ac:dyDescent="0.2">
      <c r="A20" s="6" t="s">
        <v>34</v>
      </c>
      <c r="B20" s="6" t="s">
        <v>35</v>
      </c>
      <c r="C20" s="6" t="s">
        <v>36</v>
      </c>
      <c r="D20" s="6" t="s">
        <v>25</v>
      </c>
      <c r="E20" s="7"/>
      <c r="F20" s="8">
        <v>24</v>
      </c>
      <c r="G20" s="9">
        <f>E20*F20</f>
        <v>0</v>
      </c>
      <c r="H20" s="10"/>
    </row>
    <row r="21" spans="1:8" ht="15" customHeight="1" x14ac:dyDescent="0.2">
      <c r="A21" s="11"/>
      <c r="B21" s="12" t="s">
        <v>37</v>
      </c>
      <c r="C21" s="11"/>
      <c r="D21" s="11"/>
      <c r="E21" s="11"/>
      <c r="F21" s="11"/>
      <c r="G21" s="13">
        <f>SUM(G16:G20)</f>
        <v>0</v>
      </c>
      <c r="H21" s="11"/>
    </row>
    <row r="23" spans="1:8" ht="20" customHeight="1" x14ac:dyDescent="0.2">
      <c r="A23" s="3" t="s">
        <v>38</v>
      </c>
      <c r="B23" s="4"/>
      <c r="C23" s="4"/>
      <c r="D23" s="4"/>
      <c r="E23" s="4"/>
      <c r="F23" s="4"/>
      <c r="G23" s="4"/>
      <c r="H23" s="4"/>
    </row>
    <row r="24" spans="1:8" ht="30" customHeight="1" x14ac:dyDescent="0.2">
      <c r="A24" s="5" t="s">
        <v>2</v>
      </c>
      <c r="B24" s="5" t="s">
        <v>3</v>
      </c>
      <c r="C24" s="5" t="s">
        <v>4</v>
      </c>
      <c r="D24" s="5" t="s">
        <v>5</v>
      </c>
      <c r="E24" s="5" t="s">
        <v>6</v>
      </c>
      <c r="F24" s="5" t="s">
        <v>7</v>
      </c>
      <c r="G24" s="5" t="s">
        <v>8</v>
      </c>
      <c r="H24" s="5" t="s">
        <v>9</v>
      </c>
    </row>
    <row r="25" spans="1:8" ht="52" customHeight="1" x14ac:dyDescent="0.2">
      <c r="A25" s="6" t="s">
        <v>39</v>
      </c>
      <c r="B25" s="6" t="s">
        <v>40</v>
      </c>
      <c r="C25" s="6" t="s">
        <v>41</v>
      </c>
      <c r="D25" s="6" t="s">
        <v>42</v>
      </c>
      <c r="E25" s="7"/>
      <c r="F25" s="8">
        <v>1</v>
      </c>
      <c r="G25" s="9">
        <f>E25*F25</f>
        <v>0</v>
      </c>
      <c r="H25" s="10"/>
    </row>
    <row r="26" spans="1:8" ht="15" customHeight="1" x14ac:dyDescent="0.2">
      <c r="A26" s="11"/>
      <c r="B26" s="12" t="s">
        <v>43</v>
      </c>
      <c r="C26" s="11"/>
      <c r="D26" s="11"/>
      <c r="E26" s="11"/>
      <c r="F26" s="11"/>
      <c r="G26" s="13">
        <f>SUM(G25:G25)</f>
        <v>0</v>
      </c>
      <c r="H26" s="11"/>
    </row>
  </sheetData>
  <sheetProtection password="EDD3" sheet="1" formatColumns="0" formatRows="0"/>
  <dataValidations count="1">
    <dataValidation type="decimal" operator="greaterThanOrEqual" allowBlank="1" showErrorMessage="1" errorTitle="Ongeldig bedrag" error="Vul een bedrag van 0 of hoger in." sqref="E6 E11 E16:E20 E25" xr:uid="{00000000-0002-0000-0000-000000000000}">
      <formula1>0</formula1>
    </dataValidation>
  </dataValidation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
  <sheetViews>
    <sheetView tabSelected="1" zoomScale="145" zoomScaleNormal="145" workbookViewId="0">
      <pane ySplit="3" topLeftCell="A4" activePane="bottomLeft" state="frozen"/>
      <selection pane="bottomLeft" activeCell="E9" sqref="E9"/>
    </sheetView>
  </sheetViews>
  <sheetFormatPr baseColWidth="10" defaultColWidth="8.83203125" defaultRowHeight="15" x14ac:dyDescent="0.2"/>
  <cols>
    <col min="1" max="1" width="6" customWidth="1"/>
    <col min="2" max="2" width="42" customWidth="1"/>
    <col min="3" max="3" width="52" customWidth="1"/>
    <col min="4" max="5" width="16" customWidth="1"/>
    <col min="6" max="6" width="13" customWidth="1"/>
    <col min="7" max="7" width="17" customWidth="1"/>
    <col min="8" max="8" width="36" customWidth="1"/>
  </cols>
  <sheetData>
    <row r="1" spans="1:8" ht="18.75" customHeight="1" x14ac:dyDescent="0.25">
      <c r="A1" s="1" t="s">
        <v>44</v>
      </c>
    </row>
    <row r="2" spans="1:8" x14ac:dyDescent="0.2">
      <c r="A2" s="2" t="s">
        <v>45</v>
      </c>
    </row>
    <row r="4" spans="1:8" ht="26" customHeight="1" x14ac:dyDescent="0.2">
      <c r="A4" s="5" t="s">
        <v>2</v>
      </c>
      <c r="B4" s="5" t="s">
        <v>46</v>
      </c>
      <c r="C4" s="5" t="s">
        <v>47</v>
      </c>
      <c r="D4" s="5" t="s">
        <v>48</v>
      </c>
      <c r="E4" s="5" t="s">
        <v>49</v>
      </c>
      <c r="F4" s="5" t="s">
        <v>50</v>
      </c>
      <c r="G4" s="5" t="s">
        <v>8</v>
      </c>
      <c r="H4" s="5" t="s">
        <v>9</v>
      </c>
    </row>
    <row r="5" spans="1:8" ht="26" customHeight="1" x14ac:dyDescent="0.2">
      <c r="A5" s="6" t="s">
        <v>51</v>
      </c>
      <c r="B5" s="6" t="s">
        <v>52</v>
      </c>
      <c r="C5" s="6" t="s">
        <v>53</v>
      </c>
      <c r="D5" s="14">
        <v>15000</v>
      </c>
      <c r="E5" s="14">
        <v>15000</v>
      </c>
      <c r="F5" s="15">
        <v>0.5</v>
      </c>
      <c r="G5" s="9">
        <f>IF(AND(ISNUMBER(D5),ISNUMBER(E5)),F5*(D5+Samenvatting!$C$6*E5),IF(ISNUMBER(D5),F5*D5,IF(ISNUMBER(E5),F5*Samenvatting!$C$6*E5,0)))</f>
        <v>37500</v>
      </c>
      <c r="H5" s="10"/>
    </row>
    <row r="6" spans="1:8" ht="26" customHeight="1" x14ac:dyDescent="0.2">
      <c r="A6" s="6" t="s">
        <v>54</v>
      </c>
      <c r="B6" s="6" t="s">
        <v>55</v>
      </c>
      <c r="C6" s="6" t="s">
        <v>56</v>
      </c>
      <c r="D6" s="14">
        <v>30000</v>
      </c>
      <c r="E6" s="14">
        <v>20000</v>
      </c>
      <c r="F6" s="15">
        <v>0.25</v>
      </c>
      <c r="G6" s="9">
        <f>IF(AND(ISNUMBER(D6),ISNUMBER(E6)),F6*(D6+Samenvatting!$C$6*E6),IF(ISNUMBER(D6),F6*D6,IF(ISNUMBER(E6),F6*Samenvatting!$C$6*E6,0)))</f>
        <v>27500</v>
      </c>
      <c r="H6" s="10"/>
    </row>
    <row r="7" spans="1:8" ht="26" customHeight="1" x14ac:dyDescent="0.2">
      <c r="A7" s="6" t="s">
        <v>57</v>
      </c>
      <c r="B7" s="6" t="s">
        <v>58</v>
      </c>
      <c r="C7" s="6" t="s">
        <v>59</v>
      </c>
      <c r="D7" s="14">
        <v>25000</v>
      </c>
      <c r="E7" s="14">
        <v>15000</v>
      </c>
      <c r="F7" s="15">
        <v>0.25</v>
      </c>
      <c r="G7" s="9">
        <f>IF(AND(ISNUMBER(D7),ISNUMBER(E7)),F7*(D7+Samenvatting!$C$6*E7),IF(ISNUMBER(D7),F7*D7,IF(ISNUMBER(E7),F7*Samenvatting!$C$6*E7,0)))</f>
        <v>21250</v>
      </c>
      <c r="H7" s="10"/>
    </row>
    <row r="8" spans="1:8" ht="26" customHeight="1" x14ac:dyDescent="0.2">
      <c r="A8" s="6" t="s">
        <v>60</v>
      </c>
      <c r="B8" s="6" t="s">
        <v>61</v>
      </c>
      <c r="C8" s="6" t="s">
        <v>62</v>
      </c>
      <c r="D8" s="14">
        <v>20000</v>
      </c>
      <c r="E8" s="14">
        <v>10000</v>
      </c>
      <c r="F8" s="15">
        <v>0.25</v>
      </c>
      <c r="G8" s="9">
        <f>IF(AND(ISNUMBER(D8),ISNUMBER(E8)),F8*(D8+Samenvatting!$C$6*E8),IF(ISNUMBER(D8),F8*D8,IF(ISNUMBER(E8),F8*Samenvatting!$C$6*E8,0)))</f>
        <v>15000</v>
      </c>
      <c r="H8" s="10"/>
    </row>
    <row r="9" spans="1:8" ht="26" customHeight="1" x14ac:dyDescent="0.2">
      <c r="A9" s="6" t="s">
        <v>63</v>
      </c>
      <c r="B9" s="6" t="s">
        <v>64</v>
      </c>
      <c r="C9" s="6" t="s">
        <v>65</v>
      </c>
      <c r="D9" s="14">
        <v>8000</v>
      </c>
      <c r="E9" s="14">
        <v>24000</v>
      </c>
      <c r="F9" s="15">
        <v>0.25</v>
      </c>
      <c r="G9" s="9">
        <f>IF(AND(ISNUMBER(D9),ISNUMBER(E9)),F9*(D9+Samenvatting!$C$6*E9),IF(ISNUMBER(D9),F9*D9,IF(ISNUMBER(E9),F9*Samenvatting!$C$6*E9,0)))</f>
        <v>26000</v>
      </c>
      <c r="H9" s="10"/>
    </row>
    <row r="10" spans="1:8" ht="15" customHeight="1" x14ac:dyDescent="0.2">
      <c r="A10" s="11"/>
      <c r="B10" s="12" t="s">
        <v>66</v>
      </c>
      <c r="C10" s="11"/>
      <c r="D10" s="11"/>
      <c r="E10" s="11"/>
      <c r="F10" s="11"/>
      <c r="G10" s="13">
        <f>SUM(G5:G9)</f>
        <v>127250</v>
      </c>
      <c r="H10" s="11"/>
    </row>
    <row r="11" spans="1:8" ht="26" customHeight="1" x14ac:dyDescent="0.2"/>
    <row r="12" spans="1:8" ht="78" customHeight="1" x14ac:dyDescent="0.2">
      <c r="B12" s="20" t="s">
        <v>67</v>
      </c>
      <c r="C12" s="21"/>
      <c r="D12" s="21"/>
      <c r="E12" s="21"/>
      <c r="F12" s="21"/>
      <c r="G12" s="21"/>
      <c r="H12" s="22"/>
    </row>
  </sheetData>
  <sheetProtection password="EDD3" sheet="1" formatColumns="0" formatRows="0"/>
  <mergeCells count="1">
    <mergeCell ref="B12:H12"/>
  </mergeCell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3"/>
  <sheetViews>
    <sheetView zoomScale="145" zoomScaleNormal="145" workbookViewId="0">
      <selection activeCell="B1" sqref="B1"/>
    </sheetView>
  </sheetViews>
  <sheetFormatPr baseColWidth="10" defaultColWidth="8.83203125" defaultRowHeight="15" x14ac:dyDescent="0.2"/>
  <cols>
    <col min="1" max="1" width="8" customWidth="1"/>
    <col min="2" max="2" width="62" customWidth="1"/>
    <col min="3" max="3" width="20" customWidth="1"/>
    <col min="4" max="4" width="40" customWidth="1"/>
  </cols>
  <sheetData>
    <row r="1" spans="1:4" ht="18.75" customHeight="1" x14ac:dyDescent="0.25">
      <c r="A1" s="1" t="s">
        <v>68</v>
      </c>
    </row>
    <row r="2" spans="1:4" x14ac:dyDescent="0.2">
      <c r="A2" s="2" t="s">
        <v>69</v>
      </c>
    </row>
    <row r="4" spans="1:4" x14ac:dyDescent="0.2">
      <c r="A4" s="5"/>
      <c r="B4" s="5" t="s">
        <v>70</v>
      </c>
      <c r="C4" s="5" t="s">
        <v>71</v>
      </c>
      <c r="D4" s="5" t="s">
        <v>72</v>
      </c>
    </row>
    <row r="5" spans="1:4" ht="25.5" customHeight="1" x14ac:dyDescent="0.2">
      <c r="A5" s="6" t="s">
        <v>73</v>
      </c>
      <c r="B5" s="6" t="s">
        <v>74</v>
      </c>
      <c r="C5" s="8">
        <v>279480</v>
      </c>
      <c r="D5" s="6" t="s">
        <v>75</v>
      </c>
    </row>
    <row r="6" spans="1:4" ht="25.5" customHeight="1" x14ac:dyDescent="0.2">
      <c r="A6" s="6" t="s">
        <v>76</v>
      </c>
      <c r="B6" s="6" t="s">
        <v>77</v>
      </c>
      <c r="C6" s="8">
        <v>4</v>
      </c>
      <c r="D6" s="6" t="s">
        <v>78</v>
      </c>
    </row>
    <row r="8" spans="1:4" x14ac:dyDescent="0.2">
      <c r="A8" s="5"/>
      <c r="B8" s="5" t="s">
        <v>3</v>
      </c>
      <c r="C8" s="5" t="s">
        <v>8</v>
      </c>
      <c r="D8" s="5" t="s">
        <v>72</v>
      </c>
    </row>
    <row r="9" spans="1:4" x14ac:dyDescent="0.2">
      <c r="A9" s="6" t="s">
        <v>79</v>
      </c>
      <c r="B9" s="6" t="s">
        <v>80</v>
      </c>
      <c r="C9" s="9">
        <f>Prijzenblad!$G$7</f>
        <v>0</v>
      </c>
      <c r="D9" s="6" t="s">
        <v>81</v>
      </c>
    </row>
    <row r="10" spans="1:4" x14ac:dyDescent="0.2">
      <c r="A10" s="6" t="s">
        <v>82</v>
      </c>
      <c r="B10" s="6" t="s">
        <v>83</v>
      </c>
      <c r="C10" s="9">
        <f>Prijzenblad!$G$12</f>
        <v>0</v>
      </c>
      <c r="D10" s="6" t="s">
        <v>84</v>
      </c>
    </row>
    <row r="11" spans="1:4" x14ac:dyDescent="0.2">
      <c r="A11" s="6" t="s">
        <v>85</v>
      </c>
      <c r="B11" s="6" t="s">
        <v>86</v>
      </c>
      <c r="C11" s="9">
        <f>Prijzenblad!$G$21</f>
        <v>0</v>
      </c>
      <c r="D11" s="6" t="s">
        <v>87</v>
      </c>
    </row>
    <row r="12" spans="1:4" x14ac:dyDescent="0.2">
      <c r="A12" s="6" t="s">
        <v>88</v>
      </c>
      <c r="B12" s="6" t="s">
        <v>89</v>
      </c>
      <c r="C12" s="9">
        <f>Opties!$G$10</f>
        <v>127250</v>
      </c>
      <c r="D12" s="6" t="s">
        <v>90</v>
      </c>
    </row>
    <row r="13" spans="1:4" x14ac:dyDescent="0.2">
      <c r="A13" s="6" t="s">
        <v>91</v>
      </c>
      <c r="B13" s="6" t="s">
        <v>92</v>
      </c>
      <c r="C13" s="9">
        <f>Prijzenblad!$G$26</f>
        <v>0</v>
      </c>
      <c r="D13" s="6"/>
    </row>
    <row r="14" spans="1:4" x14ac:dyDescent="0.2">
      <c r="A14" s="11"/>
      <c r="B14" s="12" t="s">
        <v>93</v>
      </c>
      <c r="C14" s="13">
        <f>SUM(C9:C13)</f>
        <v>127250</v>
      </c>
      <c r="D14" s="11" t="s">
        <v>94</v>
      </c>
    </row>
    <row r="15" spans="1:4" ht="30" customHeight="1" x14ac:dyDescent="0.2">
      <c r="B15" s="17" t="s">
        <v>95</v>
      </c>
      <c r="C15" s="18" t="str">
        <f>IF(C14=0,"",IF(C14&lt;1500000,"Lager dan de ondergrens",IF(C14&gt;2250000,"Hoger dan de bovengrens","Binnen de grensbedragen")))</f>
        <v>Lager dan de ondergrens</v>
      </c>
      <c r="D15" s="19" t="s">
        <v>96</v>
      </c>
    </row>
    <row r="16" spans="1:4" ht="25.5" customHeight="1" x14ac:dyDescent="0.2">
      <c r="B16" s="6" t="s">
        <v>97</v>
      </c>
      <c r="C16" s="16">
        <f>IF(Samenvatting!$C$5*Samenvatting!$C$6=0,0,Prijzenblad!$G$12/(Samenvatting!$C$5*Samenvatting!$C$6))</f>
        <v>0</v>
      </c>
    </row>
    <row r="19" spans="2:4" x14ac:dyDescent="0.2">
      <c r="B19" s="6" t="s">
        <v>98</v>
      </c>
      <c r="C19" s="23"/>
      <c r="D19" s="24"/>
    </row>
    <row r="20" spans="2:4" x14ac:dyDescent="0.2">
      <c r="B20" s="6" t="s">
        <v>99</v>
      </c>
      <c r="C20" s="23"/>
      <c r="D20" s="24"/>
    </row>
    <row r="21" spans="2:4" x14ac:dyDescent="0.2">
      <c r="B21" s="6" t="s">
        <v>100</v>
      </c>
      <c r="C21" s="23"/>
      <c r="D21" s="24"/>
    </row>
    <row r="22" spans="2:4" x14ac:dyDescent="0.2">
      <c r="B22" s="6" t="s">
        <v>101</v>
      </c>
      <c r="C22" s="23"/>
      <c r="D22" s="24"/>
    </row>
    <row r="23" spans="2:4" x14ac:dyDescent="0.2">
      <c r="B23" s="6" t="s">
        <v>102</v>
      </c>
      <c r="C23" s="23"/>
      <c r="D23" s="24"/>
    </row>
  </sheetData>
  <sheetProtection password="EDD3" sheet="1" formatColumns="0" formatRows="0"/>
  <mergeCells count="5">
    <mergeCell ref="C20:D20"/>
    <mergeCell ref="C21:D21"/>
    <mergeCell ref="C19:D19"/>
    <mergeCell ref="C22:D22"/>
    <mergeCell ref="C23:D23"/>
  </mergeCells>
  <conditionalFormatting sqref="C14:C15">
    <cfRule type="expression" dxfId="1" priority="2">
      <formula>AND($C$14&gt;0,OR($C$14&lt;1500000,$C$14&gt;2250000))</formula>
    </cfRule>
  </conditionalFormatting>
  <conditionalFormatting sqref="C15">
    <cfRule type="expression" dxfId="0" priority="1">
      <formula>AND($C$14&gt;=1500000,$C$14&lt;=2250000)</formula>
    </cfRule>
  </conditionalFormatting>
  <pageMargins left="0.75" right="0.75" top="1" bottom="1"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49C2B15206A145A25ED84C82110A2B" ma:contentTypeVersion="3" ma:contentTypeDescription="Create a new document." ma:contentTypeScope="" ma:versionID="79d4ffa3d2b7beb98198c31084f37e52">
  <xsd:schema xmlns:xsd="http://www.w3.org/2001/XMLSchema" xmlns:xs="http://www.w3.org/2001/XMLSchema" xmlns:p="http://schemas.microsoft.com/office/2006/metadata/properties" xmlns:ns2="b8879310-918f-4ae5-8d09-1694e98ad2ce" targetNamespace="http://schemas.microsoft.com/office/2006/metadata/properties" ma:root="true" ma:fieldsID="a11d532543b357c89c9dce523db248df" ns2:_="">
    <xsd:import namespace="b8879310-918f-4ae5-8d09-1694e98ad2c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79310-918f-4ae5-8d09-1694e98ad2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A9F61F-76A3-48DC-BDC4-BD34C943F08B}">
  <ds:schemaRefs>
    <ds:schemaRef ds:uri="http://schemas.microsoft.com/sharepoint/v3/contenttype/forms"/>
  </ds:schemaRefs>
</ds:datastoreItem>
</file>

<file path=customXml/itemProps2.xml><?xml version="1.0" encoding="utf-8"?>
<ds:datastoreItem xmlns:ds="http://schemas.openxmlformats.org/officeDocument/2006/customXml" ds:itemID="{81A96DC3-9154-4761-BC80-35C47486B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879310-918f-4ae5-8d09-1694e98ad2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48EED3-4C51-4845-9C21-E400FBE1238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Prijzenblad</vt:lpstr>
      <vt:lpstr>Opties</vt:lpstr>
      <vt:lpstr>Samenvatting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Metri Consulting</dc:creator>
  <cp:keywords/>
  <dc:description/>
  <cp:lastModifiedBy>Alf Molenaar</cp:lastModifiedBy>
  <cp:revision/>
  <dcterms:created xsi:type="dcterms:W3CDTF">2026-10-07T14:30:27Z</dcterms:created>
  <dcterms:modified xsi:type="dcterms:W3CDTF">2026-10-16T17:41:51Z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0x0101006A49C2B15206A145A25ED84C82110A2B</vt:lpwstr>
  </property>
</Properties>
</file>