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ggmnl.sharepoint.com/sites/Overig-Warmedrankenvoorziening-VGGM/Gedeelde documenten/General/2. Aanbestedingsdocumenten/Concept/"/>
    </mc:Choice>
  </mc:AlternateContent>
  <xr:revisionPtr revIDLastSave="1514" documentId="8_{4F656627-71A8-4F7E-8817-CE4168363729}" xr6:coauthVersionLast="47" xr6:coauthVersionMax="47" xr10:uidLastSave="{7E296AB7-C7BB-4794-90AB-EC2AD33C23FD}"/>
  <bookViews>
    <workbookView xWindow="-120" yWindow="-120" windowWidth="51840" windowHeight="21120" xr2:uid="{CF52E2EA-4D02-454C-9623-755A1D8688D2}"/>
  </bookViews>
  <sheets>
    <sheet name="1. Huur en onderhoud" sheetId="1" r:id="rId1"/>
    <sheet name="2. Full service" sheetId="3" r:id="rId2"/>
    <sheet name="3. Ingrediënten en toebehoren" sheetId="2" r:id="rId3"/>
    <sheet name="4. totaal" sheetId="4" r:id="rId4"/>
    <sheet name="Instructie" sheetId="5" r:id="rId5"/>
  </sheets>
  <externalReferences>
    <externalReference r:id="rId6"/>
  </externalReferences>
  <definedNames>
    <definedName name="_xlnm._FilterDatabase" localSheetId="1" hidden="1">'[1]Overzicht locaties full service'!$A$1:$E$29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3" l="1"/>
  <c r="G12" i="3"/>
  <c r="C24" i="2" l="1"/>
  <c r="F24" i="2" s="1"/>
  <c r="G24" i="2" s="1"/>
  <c r="C22" i="2"/>
  <c r="C21" i="2"/>
  <c r="F21" i="2" s="1"/>
  <c r="G21" i="2" s="1"/>
  <c r="C20" i="2"/>
  <c r="E24" i="1"/>
  <c r="F26" i="1" s="1"/>
  <c r="C9" i="4" s="1"/>
  <c r="F22" i="2"/>
  <c r="G22" i="2" s="1"/>
  <c r="F23" i="2"/>
  <c r="G23" i="2" s="1"/>
  <c r="F25" i="2"/>
  <c r="G25" i="2" s="1"/>
  <c r="F26" i="2"/>
  <c r="G26" i="2" s="1"/>
  <c r="F27" i="2"/>
  <c r="G27" i="2" s="1"/>
  <c r="F28" i="2"/>
  <c r="G28" i="2" s="1"/>
  <c r="F29" i="2"/>
  <c r="G29" i="2" s="1"/>
  <c r="F30" i="2"/>
  <c r="G30" i="2" s="1"/>
  <c r="F20" i="2"/>
  <c r="G20" i="2" s="1"/>
  <c r="F10" i="2"/>
  <c r="F11" i="2"/>
  <c r="F12" i="2"/>
  <c r="F13" i="2"/>
  <c r="F9" i="2"/>
  <c r="E10" i="2"/>
  <c r="E11" i="2"/>
  <c r="E12" i="2"/>
  <c r="E13" i="2"/>
  <c r="E9" i="2"/>
  <c r="I10" i="3"/>
  <c r="I12" i="3" s="1"/>
  <c r="K10" i="3"/>
  <c r="K12" i="3" s="1"/>
  <c r="O10" i="3"/>
  <c r="O12" i="3" s="1"/>
  <c r="M10" i="3"/>
  <c r="M12" i="3" s="1"/>
  <c r="L14" i="1"/>
  <c r="N14" i="1"/>
  <c r="L15" i="1"/>
  <c r="N15" i="1"/>
  <c r="G32" i="2" l="1"/>
  <c r="F15" i="2"/>
  <c r="C11" i="4" s="1"/>
  <c r="L17" i="1"/>
  <c r="N17" i="1"/>
  <c r="O14" i="3" l="1"/>
  <c r="C10" i="4" s="1"/>
  <c r="J15" i="1"/>
  <c r="J14" i="1"/>
  <c r="H15" i="1"/>
  <c r="H14" i="1"/>
  <c r="F15" i="1"/>
  <c r="F14" i="1"/>
  <c r="F17" i="1" l="1"/>
  <c r="J17" i="1"/>
  <c r="H17" i="1"/>
  <c r="C12" i="4"/>
  <c r="N19" i="1" l="1"/>
  <c r="C8" i="4" s="1"/>
  <c r="C14" i="4" s="1"/>
</calcChain>
</file>

<file path=xl/sharedStrings.xml><?xml version="1.0" encoding="utf-8"?>
<sst xmlns="http://schemas.openxmlformats.org/spreadsheetml/2006/main" count="147" uniqueCount="92">
  <si>
    <t>Huurprijs is inclusief preventief- en correctief onderhoud</t>
  </si>
  <si>
    <t>Per jaar</t>
  </si>
  <si>
    <t>Ingredienten</t>
  </si>
  <si>
    <t>Omschrijving</t>
  </si>
  <si>
    <t>Aantal kilo</t>
  </si>
  <si>
    <t>Prijs per kilo</t>
  </si>
  <si>
    <t>Prijs per maand</t>
  </si>
  <si>
    <t>Prijs per jaar</t>
  </si>
  <si>
    <t>Koffiebonen</t>
  </si>
  <si>
    <t>Instant koffie</t>
  </si>
  <si>
    <t>Creamer</t>
  </si>
  <si>
    <t>Cacao</t>
  </si>
  <si>
    <t xml:space="preserve">Plantaardige topping </t>
  </si>
  <si>
    <t>Toebehoren</t>
  </si>
  <si>
    <t>Aantal</t>
  </si>
  <si>
    <t>zakjes</t>
  </si>
  <si>
    <t>Zoetstaafjes</t>
  </si>
  <si>
    <t>Roerstaafjes</t>
  </si>
  <si>
    <t>staafjes</t>
  </si>
  <si>
    <t xml:space="preserve">Karton beker </t>
  </si>
  <si>
    <t>stuks</t>
  </si>
  <si>
    <t>Creamersticks</t>
  </si>
  <si>
    <t>Suikersticks</t>
  </si>
  <si>
    <t>Koffie filterpapier 90/250mm</t>
  </si>
  <si>
    <t>Roerstaafjes bamboe</t>
  </si>
  <si>
    <t>Afvalzak automaat (passend)</t>
  </si>
  <si>
    <t>Reinigingstabletten</t>
  </si>
  <si>
    <t>De aantallen worden gebruikt om te komen tot een vergelijkingsprijs.</t>
  </si>
  <si>
    <t>De aangegeven aantallen omvat geen afname verplichtingen.</t>
  </si>
  <si>
    <t>Aan de huidige aantallen kunnen geen rechten worden ontleend maar zijn wel representatief op basis van de huidige verbruikscijfers</t>
  </si>
  <si>
    <t>Prijzenblad 1 - Huur en Onderhoud</t>
  </si>
  <si>
    <t xml:space="preserve">Prijzenblad 3 - Ingrediënten en toebehoren </t>
  </si>
  <si>
    <t>Financieringsvorm: Huur</t>
  </si>
  <si>
    <t>Categorie Koffieautomaat</t>
  </si>
  <si>
    <t>Categorie A (bonen)</t>
  </si>
  <si>
    <t>Categorie B (Instant)</t>
  </si>
  <si>
    <t>Aantal automaten</t>
  </si>
  <si>
    <t>Typenummer automaat</t>
  </si>
  <si>
    <t>Periodieke huurprijs Automaten</t>
  </si>
  <si>
    <t>Initële contractperiode (jaar 1 t/m 4)</t>
  </si>
  <si>
    <t>Totale kosten € (excl btw)</t>
  </si>
  <si>
    <t>Onderdelen</t>
  </si>
  <si>
    <t>Onderzetkast</t>
  </si>
  <si>
    <t>Kosten per maand (incl. preventief en correctief onderhoud) €</t>
  </si>
  <si>
    <t>Kosten per jaar €</t>
  </si>
  <si>
    <t xml:space="preserve">Vergelijkingsprijs </t>
  </si>
  <si>
    <t>Totale contractperiode van 4 jaar + 2 keer 2 jaar verlenging</t>
  </si>
  <si>
    <t>Optie Verlengingsjaar 5 + 6</t>
  </si>
  <si>
    <t>Optie verlengingsjaar 7 + 8</t>
  </si>
  <si>
    <t>Naam inschrijver</t>
  </si>
  <si>
    <t>Ingevuld door</t>
  </si>
  <si>
    <t>Functie</t>
  </si>
  <si>
    <t>Datum</t>
  </si>
  <si>
    <t>Hantekening</t>
  </si>
  <si>
    <t>Prijzenblad 2 - Full Service</t>
  </si>
  <si>
    <t>Full service koffieautomaten</t>
  </si>
  <si>
    <t>Aantal onderhoudsbeurten per jaar</t>
  </si>
  <si>
    <t>Full service kosten per automaat €</t>
  </si>
  <si>
    <t>Full service kosten per jaar €</t>
  </si>
  <si>
    <t>Aantal automaten met full service</t>
  </si>
  <si>
    <t>Eenheid</t>
  </si>
  <si>
    <t>Prijs per eenheid</t>
  </si>
  <si>
    <t xml:space="preserve">Prijzenblad 4 - Totaaloverzicht prijzen </t>
  </si>
  <si>
    <t>Vergelijkingsprijs</t>
  </si>
  <si>
    <t>2. Full service</t>
  </si>
  <si>
    <t>1. Huur en onderhoud</t>
  </si>
  <si>
    <t xml:space="preserve">3. Ingrediënten </t>
  </si>
  <si>
    <t>3. Toebehoren</t>
  </si>
  <si>
    <t>Omschrijving prijzenblad</t>
  </si>
  <si>
    <t xml:space="preserve">Totaal vergelijksprijs </t>
  </si>
  <si>
    <r>
      <t>Prijs per jaar</t>
    </r>
    <r>
      <rPr>
        <sz val="11"/>
        <color theme="1"/>
        <rFont val="Aptos Narrow"/>
        <family val="2"/>
        <scheme val="minor"/>
      </rPr>
      <t xml:space="preserve"> (</t>
    </r>
    <r>
      <rPr>
        <i/>
        <sz val="11"/>
        <color theme="1"/>
        <rFont val="Aptos Narrow"/>
        <family val="2"/>
        <scheme val="minor"/>
      </rPr>
      <t>Contractperiode + verlenging, totaal 8 jaar) €</t>
    </r>
  </si>
  <si>
    <t>Contractperiode 4 + 2 x 2 jaar</t>
  </si>
  <si>
    <t>Kosten per maand  €</t>
  </si>
  <si>
    <t>Thee (8 smaken zelfde prijs)</t>
  </si>
  <si>
    <t>Soep (6 soorten soep zelfde prijs)</t>
  </si>
  <si>
    <t>Aantal per jaar</t>
  </si>
  <si>
    <t>1. Onderzetkasten</t>
  </si>
  <si>
    <t xml:space="preserve">Instructie prijzenblad  </t>
  </si>
  <si>
    <t>U dient de opmaak van het prijzenblad ongewijzigd te laten. Indien de opmaak van het prijzenblad wordt gewijzigd, kan de Inschrijving terzijde worden gelegd</t>
  </si>
  <si>
    <t>Alle vermelde prijzen dienen te zijn gesteld in euro's exclusief BTW</t>
  </si>
  <si>
    <t>Alle kosten die verband houden met de uitvoering van de Opdracht dienen in de opgegeven prijzen te zijn inbegrepen. Inschrijver kan geen aanvullende kosten, toeslagen of vergoeidngen in rekening brengen anders dan de op het prijzenblad opgegeven tarieven</t>
  </si>
  <si>
    <t>Inschrijver dient enkel de grijze cellen in het prijzenblad te vullen</t>
  </si>
  <si>
    <t>De op het prijzenblad opgegeven prijzen worden overeenkomstig de in het prijzenblad opgenomen berekeningsmethodiek verwerkt tot één totale inschrijfprijs. Deze totale inschrijfprijs wordt gebruikt bij de prijsbeoordeling</t>
  </si>
  <si>
    <t>De kosten van huur en onderhoud, full service en Ingrediënten en toebehoren worden allemaal keer (8) gedaan om zo de totale 8 contractjaren als vergelijk te hanteren.</t>
  </si>
  <si>
    <t>Inschrijver dient het volledig ingevulde prijzenblad rechtsgeldig ondertekend bij de Inschrijving toe te voegen.</t>
  </si>
  <si>
    <t>Vergelijkingsprijs = totaal prijs per jaar * 8 (volledige contractsperiode)</t>
  </si>
  <si>
    <r>
      <t>vergelijkingsprijs onderzetkast (</t>
    </r>
    <r>
      <rPr>
        <i/>
        <sz val="11"/>
        <color theme="1"/>
        <rFont val="Aptos Narrow"/>
        <family val="2"/>
        <scheme val="minor"/>
      </rPr>
      <t>Totale contractperiode van 4 jaar + 2 keer 2 jaar verlenging)</t>
    </r>
  </si>
  <si>
    <t>De groene cellen laten de totale vergelijkingsprijs zien (4. Totaal)</t>
  </si>
  <si>
    <t xml:space="preserve">kosten per 4 jaar </t>
  </si>
  <si>
    <t>(Kosten per 4 jaar)</t>
  </si>
  <si>
    <t>U dient dit gepubliceerde en door u ingevulde document in een bij uw Inschrijving toe te voegen</t>
  </si>
  <si>
    <t>Aan de aantallen in dit document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</si>
</sst>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8" x14ac:knownFonts="1">
    <font>
      <sz val="11"/>
      <color theme="1"/>
      <name val="Aptos Narrow"/>
      <family val="2"/>
      <scheme val="minor"/>
    </font>
    <font>
      <b/>
      <sz val="11"/>
      <color theme="1"/>
      <name val="Aptos Narrow"/>
      <family val="2"/>
      <scheme val="minor"/>
    </font>
    <font>
      <b/>
      <i/>
      <sz val="11"/>
      <color theme="1"/>
      <name val="Aptos Narrow"/>
      <family val="2"/>
      <scheme val="minor"/>
    </font>
    <font>
      <i/>
      <sz val="11"/>
      <color theme="1"/>
      <name val="Aptos Narrow"/>
      <family val="2"/>
      <scheme val="minor"/>
    </font>
    <font>
      <u/>
      <sz val="11"/>
      <color theme="1"/>
      <name val="Aptos Narrow"/>
      <family val="2"/>
      <scheme val="minor"/>
    </font>
    <font>
      <b/>
      <sz val="11"/>
      <color rgb="FF000000"/>
      <name val="Aptos Narrow"/>
      <scheme val="minor"/>
    </font>
    <font>
      <sz val="11"/>
      <color rgb="FF000000"/>
      <name val="Aptos Narrow"/>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18"/>
      <color theme="0"/>
      <name val="Aptos Narrow"/>
      <family val="2"/>
      <scheme val="minor"/>
    </font>
    <font>
      <b/>
      <u/>
      <sz val="11"/>
      <color theme="1"/>
      <name val="Aptos Narrow"/>
      <family val="2"/>
      <scheme val="minor"/>
    </font>
    <font>
      <b/>
      <sz val="13"/>
      <color theme="0"/>
      <name val="Aptos Narrow"/>
      <family val="2"/>
      <scheme val="minor"/>
    </font>
    <font>
      <b/>
      <sz val="11"/>
      <color rgb="FF000000"/>
      <name val="Aptos Narrow"/>
      <family val="2"/>
      <scheme val="minor"/>
    </font>
    <font>
      <sz val="13"/>
      <color theme="0"/>
      <name val="Aptos Narrow"/>
      <family val="2"/>
      <scheme val="minor"/>
    </font>
    <font>
      <i/>
      <sz val="9"/>
      <color theme="1"/>
      <name val="Aptos Narrow"/>
      <family val="2"/>
      <scheme val="minor"/>
    </font>
    <font>
      <sz val="11"/>
      <color theme="1"/>
      <name val="Arial"/>
      <family val="2"/>
    </font>
    <font>
      <i/>
      <sz val="10"/>
      <color theme="1"/>
      <name val="Aptos Narrow"/>
      <family val="2"/>
      <scheme val="minor"/>
    </font>
  </fonts>
  <fills count="7">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
      <patternFill patternType="solid">
        <fgColor rgb="FFDC859A"/>
        <bgColor indexed="64"/>
      </patternFill>
    </fill>
    <fill>
      <patternFill patternType="solid">
        <fgColor theme="6" tint="0.399975585192419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172">
    <xf numFmtId="0" fontId="0" fillId="0" borderId="0" xfId="0"/>
    <xf numFmtId="0" fontId="1" fillId="0" borderId="0" xfId="0" applyFont="1"/>
    <xf numFmtId="0" fontId="2" fillId="0" borderId="0" xfId="0" applyFont="1"/>
    <xf numFmtId="0" fontId="4" fillId="0" borderId="0" xfId="0" applyFont="1"/>
    <xf numFmtId="0" fontId="3" fillId="0" borderId="0" xfId="0" applyFont="1"/>
    <xf numFmtId="0" fontId="5" fillId="0" borderId="0" xfId="0" applyFont="1"/>
    <xf numFmtId="0" fontId="6" fillId="0" borderId="0" xfId="0" applyFont="1"/>
    <xf numFmtId="0" fontId="1" fillId="0" borderId="14" xfId="0" applyFont="1" applyBorder="1"/>
    <xf numFmtId="0" fontId="1" fillId="0" borderId="15" xfId="0" applyFont="1" applyBorder="1"/>
    <xf numFmtId="0" fontId="5" fillId="0" borderId="16" xfId="0" applyFont="1" applyBorder="1"/>
    <xf numFmtId="0" fontId="0" fillId="0" borderId="20" xfId="0" applyBorder="1"/>
    <xf numFmtId="0" fontId="0" fillId="0" borderId="21" xfId="0" applyBorder="1"/>
    <xf numFmtId="0" fontId="1" fillId="0" borderId="22" xfId="0" applyFont="1" applyBorder="1"/>
    <xf numFmtId="0" fontId="0" fillId="0" borderId="23" xfId="0" applyBorder="1"/>
    <xf numFmtId="0" fontId="14" fillId="0" borderId="0" xfId="0" applyFont="1" applyAlignment="1">
      <alignment vertical="top"/>
    </xf>
    <xf numFmtId="0" fontId="12" fillId="0" borderId="0" xfId="0" applyFont="1" applyAlignment="1">
      <alignment vertical="top"/>
    </xf>
    <xf numFmtId="44" fontId="0" fillId="0" borderId="0" xfId="1" applyFont="1" applyBorder="1"/>
    <xf numFmtId="44" fontId="0" fillId="0" borderId="21" xfId="1" applyFont="1" applyBorder="1"/>
    <xf numFmtId="44" fontId="0" fillId="0" borderId="0" xfId="1" applyFont="1" applyFill="1" applyBorder="1"/>
    <xf numFmtId="0" fontId="11" fillId="0" borderId="13" xfId="0" applyFont="1" applyBorder="1"/>
    <xf numFmtId="0" fontId="1" fillId="0" borderId="20" xfId="0" applyFont="1" applyBorder="1"/>
    <xf numFmtId="44" fontId="0" fillId="0" borderId="23" xfId="1" applyFont="1" applyBorder="1"/>
    <xf numFmtId="44" fontId="0" fillId="0" borderId="24" xfId="1" applyFont="1" applyBorder="1"/>
    <xf numFmtId="0" fontId="15" fillId="0" borderId="22" xfId="0" applyFont="1" applyBorder="1"/>
    <xf numFmtId="44" fontId="0" fillId="0" borderId="21" xfId="1" applyFont="1" applyFill="1" applyBorder="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xf numFmtId="0" fontId="0" fillId="0" borderId="1" xfId="0" applyBorder="1" applyAlignment="1">
      <alignment horizontal="left"/>
    </xf>
    <xf numFmtId="0" fontId="1" fillId="0" borderId="25" xfId="0" applyFont="1" applyBorder="1" applyAlignment="1">
      <alignment horizontal="left" vertical="top"/>
    </xf>
    <xf numFmtId="0" fontId="1" fillId="0" borderId="26" xfId="0" applyFont="1" applyBorder="1" applyAlignment="1">
      <alignment horizontal="left" vertical="top"/>
    </xf>
    <xf numFmtId="0" fontId="0" fillId="0" borderId="25" xfId="0" applyBorder="1"/>
    <xf numFmtId="0" fontId="16" fillId="3" borderId="0" xfId="0" applyFont="1" applyFill="1" applyAlignment="1">
      <alignment vertical="center"/>
    </xf>
    <xf numFmtId="164" fontId="0" fillId="0" borderId="1" xfId="1" applyNumberFormat="1" applyFont="1" applyBorder="1"/>
    <xf numFmtId="164" fontId="0" fillId="0" borderId="26" xfId="1" applyNumberFormat="1" applyFont="1" applyBorder="1"/>
    <xf numFmtId="7" fontId="0" fillId="0" borderId="1" xfId="1" applyNumberFormat="1" applyFont="1" applyBorder="1"/>
    <xf numFmtId="7" fontId="0" fillId="0" borderId="26" xfId="1" applyNumberFormat="1" applyFont="1" applyBorder="1"/>
    <xf numFmtId="0" fontId="0" fillId="0" borderId="32" xfId="0" applyBorder="1"/>
    <xf numFmtId="0" fontId="0" fillId="0" borderId="33" xfId="0" applyBorder="1"/>
    <xf numFmtId="7" fontId="0" fillId="0" borderId="33" xfId="1" applyNumberFormat="1" applyFont="1" applyBorder="1"/>
    <xf numFmtId="7" fontId="0" fillId="0" borderId="34" xfId="1" applyNumberFormat="1" applyFont="1" applyBorder="1"/>
    <xf numFmtId="0" fontId="0" fillId="0" borderId="24" xfId="0" applyBorder="1"/>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0" fillId="0" borderId="27" xfId="0" applyBorder="1"/>
    <xf numFmtId="0" fontId="0" fillId="0" borderId="37" xfId="0" applyBorder="1"/>
    <xf numFmtId="164" fontId="0" fillId="0" borderId="37" xfId="1" applyNumberFormat="1" applyFont="1" applyBorder="1"/>
    <xf numFmtId="164" fontId="0" fillId="0" borderId="38" xfId="1" applyNumberFormat="1" applyFont="1" applyBorder="1"/>
    <xf numFmtId="0" fontId="0" fillId="0" borderId="30" xfId="0" applyBorder="1"/>
    <xf numFmtId="0" fontId="0" fillId="0" borderId="39" xfId="0" applyBorder="1"/>
    <xf numFmtId="164" fontId="0" fillId="0" borderId="39" xfId="1" applyNumberFormat="1" applyFont="1" applyBorder="1"/>
    <xf numFmtId="164" fontId="0" fillId="0" borderId="40" xfId="1" applyNumberFormat="1" applyFont="1" applyBorder="1"/>
    <xf numFmtId="0" fontId="0" fillId="4" borderId="1" xfId="0" applyFill="1" applyBorder="1" applyAlignment="1" applyProtection="1">
      <alignment horizontal="left"/>
      <protection locked="0"/>
    </xf>
    <xf numFmtId="7" fontId="0" fillId="4" borderId="1" xfId="1" applyNumberFormat="1" applyFont="1" applyFill="1" applyBorder="1" applyProtection="1">
      <protection locked="0"/>
    </xf>
    <xf numFmtId="0" fontId="16" fillId="4" borderId="6" xfId="0" applyFont="1" applyFill="1" applyBorder="1" applyAlignment="1" applyProtection="1">
      <alignment vertical="center"/>
      <protection locked="0"/>
    </xf>
    <xf numFmtId="0" fontId="16" fillId="4" borderId="3" xfId="0" applyFont="1" applyFill="1" applyBorder="1" applyAlignment="1" applyProtection="1">
      <alignment vertical="center"/>
      <protection locked="0"/>
    </xf>
    <xf numFmtId="0" fontId="16" fillId="4" borderId="0" xfId="0" applyFont="1" applyFill="1" applyAlignment="1" applyProtection="1">
      <alignment vertical="center"/>
      <protection locked="0"/>
    </xf>
    <xf numFmtId="0" fontId="16" fillId="4" borderId="11" xfId="0" applyFont="1" applyFill="1" applyBorder="1" applyAlignment="1" applyProtection="1">
      <alignment vertical="center"/>
      <protection locked="0"/>
    </xf>
    <xf numFmtId="0" fontId="16" fillId="4" borderId="5" xfId="0" applyFont="1" applyFill="1" applyBorder="1" applyAlignment="1" applyProtection="1">
      <alignment vertical="center"/>
      <protection locked="0"/>
    </xf>
    <xf numFmtId="0" fontId="16" fillId="4" borderId="7" xfId="0" applyFont="1" applyFill="1" applyBorder="1" applyAlignment="1" applyProtection="1">
      <alignment vertical="center"/>
      <protection locked="0"/>
    </xf>
    <xf numFmtId="0" fontId="16" fillId="4" borderId="2" xfId="0" applyFont="1" applyFill="1" applyBorder="1" applyAlignment="1" applyProtection="1">
      <alignment vertical="center"/>
      <protection locked="0"/>
    </xf>
    <xf numFmtId="0" fontId="16" fillId="4" borderId="4" xfId="0" applyFont="1" applyFill="1" applyBorder="1" applyAlignment="1" applyProtection="1">
      <alignment vertical="center"/>
      <protection locked="0"/>
    </xf>
    <xf numFmtId="0" fontId="16" fillId="4" borderId="8" xfId="0" applyFont="1" applyFill="1" applyBorder="1" applyAlignment="1" applyProtection="1">
      <alignment vertical="center"/>
      <protection locked="0"/>
    </xf>
    <xf numFmtId="0" fontId="16" fillId="4" borderId="9" xfId="0" applyFont="1" applyFill="1" applyBorder="1" applyAlignment="1" applyProtection="1">
      <alignment vertical="center"/>
      <protection locked="0"/>
    </xf>
    <xf numFmtId="0" fontId="16" fillId="4" borderId="10" xfId="0" applyFont="1" applyFill="1" applyBorder="1" applyAlignment="1" applyProtection="1">
      <alignment vertical="center"/>
      <protection locked="0"/>
    </xf>
    <xf numFmtId="0" fontId="16" fillId="4" borderId="12" xfId="0" applyFont="1" applyFill="1" applyBorder="1" applyAlignment="1" applyProtection="1">
      <alignment vertical="center"/>
      <protection locked="0"/>
    </xf>
    <xf numFmtId="0" fontId="16" fillId="4" borderId="28" xfId="0" applyFont="1" applyFill="1" applyBorder="1" applyAlignment="1" applyProtection="1">
      <alignment vertical="center"/>
      <protection locked="0"/>
    </xf>
    <xf numFmtId="0" fontId="16" fillId="4" borderId="18" xfId="0" applyFont="1" applyFill="1" applyBorder="1" applyAlignment="1" applyProtection="1">
      <alignment vertical="center"/>
      <protection locked="0"/>
    </xf>
    <xf numFmtId="0" fontId="16" fillId="4" borderId="19" xfId="0" applyFont="1" applyFill="1" applyBorder="1" applyAlignment="1" applyProtection="1">
      <alignment vertical="center"/>
      <protection locked="0"/>
    </xf>
    <xf numFmtId="0" fontId="16" fillId="4" borderId="29" xfId="0" applyFont="1" applyFill="1" applyBorder="1" applyAlignment="1" applyProtection="1">
      <alignment vertical="center"/>
      <protection locked="0"/>
    </xf>
    <xf numFmtId="0" fontId="16" fillId="4" borderId="21" xfId="0" applyFont="1" applyFill="1" applyBorder="1" applyAlignment="1" applyProtection="1">
      <alignment vertical="center"/>
      <protection locked="0"/>
    </xf>
    <xf numFmtId="0" fontId="16" fillId="4" borderId="31" xfId="0" applyFont="1" applyFill="1" applyBorder="1" applyAlignment="1" applyProtection="1">
      <alignment vertical="center"/>
      <protection locked="0"/>
    </xf>
    <xf numFmtId="0" fontId="16" fillId="4" borderId="23" xfId="0" applyFont="1" applyFill="1" applyBorder="1" applyAlignment="1" applyProtection="1">
      <alignment vertical="center"/>
      <protection locked="0"/>
    </xf>
    <xf numFmtId="0" fontId="16" fillId="4" borderId="24" xfId="0" applyFont="1" applyFill="1" applyBorder="1" applyAlignment="1" applyProtection="1">
      <alignment vertical="center"/>
      <protection locked="0"/>
    </xf>
    <xf numFmtId="7" fontId="0" fillId="4" borderId="33" xfId="1" applyNumberFormat="1" applyFont="1" applyFill="1" applyBorder="1" applyProtection="1">
      <protection locked="0"/>
    </xf>
    <xf numFmtId="164" fontId="0" fillId="4" borderId="37" xfId="0" applyNumberFormat="1" applyFill="1" applyBorder="1" applyProtection="1">
      <protection locked="0"/>
    </xf>
    <xf numFmtId="164" fontId="0" fillId="4" borderId="1" xfId="0" applyNumberFormat="1" applyFill="1" applyBorder="1" applyProtection="1">
      <protection locked="0"/>
    </xf>
    <xf numFmtId="164" fontId="0" fillId="4" borderId="39" xfId="0" applyNumberFormat="1" applyFill="1" applyBorder="1" applyProtection="1">
      <protection locked="0"/>
    </xf>
    <xf numFmtId="0" fontId="0" fillId="0" borderId="0" xfId="0" applyProtection="1">
      <protection locked="0"/>
    </xf>
    <xf numFmtId="0" fontId="3" fillId="0" borderId="22" xfId="0" applyFont="1" applyBorder="1"/>
    <xf numFmtId="0" fontId="9" fillId="5" borderId="15" xfId="0" applyFont="1" applyFill="1" applyBorder="1"/>
    <xf numFmtId="0" fontId="9" fillId="5" borderId="16" xfId="0" applyFont="1" applyFill="1" applyBorder="1"/>
    <xf numFmtId="0" fontId="8" fillId="5" borderId="1" xfId="0" applyFont="1" applyFill="1" applyBorder="1" applyAlignment="1">
      <alignment vertical="center"/>
    </xf>
    <xf numFmtId="0" fontId="8" fillId="5" borderId="27" xfId="0" applyFont="1" applyFill="1" applyBorder="1" applyAlignment="1">
      <alignment vertical="center"/>
    </xf>
    <xf numFmtId="0" fontId="8" fillId="5" borderId="25" xfId="0" applyFont="1" applyFill="1" applyBorder="1" applyAlignment="1">
      <alignment vertical="center"/>
    </xf>
    <xf numFmtId="0" fontId="8" fillId="5" borderId="30" xfId="0" applyFont="1" applyFill="1" applyBorder="1" applyAlignment="1">
      <alignment vertical="center"/>
    </xf>
    <xf numFmtId="0" fontId="12" fillId="5" borderId="14" xfId="0" applyFont="1" applyFill="1" applyBorder="1" applyAlignment="1">
      <alignment vertical="top"/>
    </xf>
    <xf numFmtId="0" fontId="12" fillId="5" borderId="15" xfId="0" applyFont="1" applyFill="1" applyBorder="1" applyAlignment="1">
      <alignment vertical="top"/>
    </xf>
    <xf numFmtId="0" fontId="12" fillId="5" borderId="16" xfId="0" applyFont="1" applyFill="1" applyBorder="1" applyAlignment="1">
      <alignment vertical="top"/>
    </xf>
    <xf numFmtId="0" fontId="8" fillId="5" borderId="17" xfId="0" applyFont="1" applyFill="1" applyBorder="1"/>
    <xf numFmtId="0" fontId="8" fillId="5" borderId="19" xfId="0" applyFont="1" applyFill="1" applyBorder="1"/>
    <xf numFmtId="0" fontId="0" fillId="0" borderId="1" xfId="0" applyBorder="1" applyAlignment="1">
      <alignment horizontal="left" vertical="top"/>
    </xf>
    <xf numFmtId="0" fontId="1" fillId="0" borderId="27" xfId="0" applyFont="1" applyBorder="1" applyAlignment="1">
      <alignment horizontal="left" vertical="top"/>
    </xf>
    <xf numFmtId="0" fontId="1" fillId="0" borderId="37" xfId="0" applyFont="1" applyBorder="1" applyAlignment="1">
      <alignment vertical="top" wrapText="1"/>
    </xf>
    <xf numFmtId="0" fontId="1" fillId="0" borderId="37" xfId="0" applyFont="1" applyBorder="1" applyAlignment="1">
      <alignment wrapText="1"/>
    </xf>
    <xf numFmtId="0" fontId="1" fillId="0" borderId="38" xfId="0" applyFont="1" applyBorder="1" applyAlignment="1">
      <alignment wrapText="1"/>
    </xf>
    <xf numFmtId="0" fontId="1" fillId="0" borderId="25" xfId="0" applyFont="1" applyBorder="1"/>
    <xf numFmtId="164" fontId="0" fillId="0" borderId="26" xfId="0" applyNumberFormat="1" applyBorder="1"/>
    <xf numFmtId="164" fontId="0" fillId="2" borderId="1" xfId="1" applyNumberFormat="1" applyFont="1" applyFill="1" applyBorder="1"/>
    <xf numFmtId="164" fontId="0" fillId="2" borderId="26" xfId="1" applyNumberFormat="1" applyFont="1" applyFill="1" applyBorder="1"/>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3" fillId="0" borderId="19" xfId="0" applyFont="1" applyBorder="1" applyAlignment="1">
      <alignment horizontal="left" vertical="top" wrapText="1"/>
    </xf>
    <xf numFmtId="0" fontId="0" fillId="5" borderId="41" xfId="0" applyFill="1" applyBorder="1" applyAlignment="1">
      <alignment horizontal="center"/>
    </xf>
    <xf numFmtId="0" fontId="0" fillId="5" borderId="42" xfId="0" applyFill="1" applyBorder="1" applyAlignment="1">
      <alignment horizontal="center"/>
    </xf>
    <xf numFmtId="0" fontId="0" fillId="5" borderId="43" xfId="0" applyFill="1" applyBorder="1" applyAlignment="1">
      <alignment horizontal="center"/>
    </xf>
    <xf numFmtId="7" fontId="0" fillId="2" borderId="1" xfId="1" applyNumberFormat="1" applyFont="1" applyFill="1" applyBorder="1"/>
    <xf numFmtId="7" fontId="0" fillId="0" borderId="0" xfId="1" applyNumberFormat="1" applyFont="1" applyFill="1" applyBorder="1"/>
    <xf numFmtId="7" fontId="0" fillId="2" borderId="26" xfId="1" applyNumberFormat="1" applyFont="1" applyFill="1" applyBorder="1"/>
    <xf numFmtId="164" fontId="0" fillId="0" borderId="2" xfId="0" applyNumberFormat="1" applyBorder="1"/>
    <xf numFmtId="0" fontId="1" fillId="0" borderId="44" xfId="0" applyFont="1" applyBorder="1" applyAlignment="1">
      <alignment horizontal="left" vertical="top"/>
    </xf>
    <xf numFmtId="164" fontId="0" fillId="6" borderId="40" xfId="0" applyNumberFormat="1" applyFill="1" applyBorder="1"/>
    <xf numFmtId="7" fontId="0" fillId="6" borderId="26" xfId="1" applyNumberFormat="1" applyFont="1" applyFill="1" applyBorder="1"/>
    <xf numFmtId="164" fontId="1" fillId="6" borderId="24" xfId="0" applyNumberFormat="1" applyFont="1" applyFill="1" applyBorder="1"/>
    <xf numFmtId="7" fontId="1" fillId="6" borderId="24" xfId="1" applyNumberFormat="1" applyFont="1" applyFill="1" applyBorder="1"/>
    <xf numFmtId="0" fontId="3" fillId="0" borderId="20" xfId="0" applyFont="1" applyBorder="1" applyAlignment="1">
      <alignment horizontal="left" vertical="top"/>
    </xf>
    <xf numFmtId="0" fontId="3" fillId="0" borderId="0" xfId="0" applyFont="1" applyAlignment="1">
      <alignment horizontal="left" vertical="top"/>
    </xf>
    <xf numFmtId="0" fontId="2" fillId="0" borderId="20" xfId="0" applyFont="1" applyBorder="1"/>
    <xf numFmtId="0" fontId="8" fillId="5" borderId="14" xfId="0" applyFont="1" applyFill="1" applyBorder="1"/>
    <xf numFmtId="0" fontId="1" fillId="0" borderId="30" xfId="0" applyFont="1" applyBorder="1" applyAlignment="1">
      <alignment horizontal="left" vertical="top" wrapText="1"/>
    </xf>
    <xf numFmtId="164" fontId="0" fillId="6" borderId="21" xfId="0" applyNumberFormat="1" applyFill="1" applyBorder="1"/>
    <xf numFmtId="164" fontId="0" fillId="6" borderId="34" xfId="1" applyNumberFormat="1" applyFont="1" applyFill="1" applyBorder="1"/>
    <xf numFmtId="164" fontId="0" fillId="6" borderId="26" xfId="1" applyNumberFormat="1" applyFont="1" applyFill="1" applyBorder="1"/>
    <xf numFmtId="44" fontId="17" fillId="0" borderId="0" xfId="1" applyFont="1" applyFill="1" applyBorder="1"/>
    <xf numFmtId="164" fontId="0" fillId="4" borderId="1" xfId="0" applyNumberFormat="1" applyFill="1" applyBorder="1" applyAlignment="1" applyProtection="1">
      <alignment horizontal="left" vertical="top"/>
      <protection locked="0"/>
    </xf>
    <xf numFmtId="0" fontId="1" fillId="0" borderId="46" xfId="0" applyFont="1" applyBorder="1" applyAlignment="1">
      <alignment horizontal="center"/>
    </xf>
    <xf numFmtId="0" fontId="1" fillId="0" borderId="3" xfId="0" applyFont="1" applyBorder="1" applyAlignment="1">
      <alignment horizontal="center"/>
    </xf>
    <xf numFmtId="0" fontId="1" fillId="0" borderId="29" xfId="0" applyFont="1" applyBorder="1" applyAlignment="1">
      <alignment horizontal="center"/>
    </xf>
    <xf numFmtId="0" fontId="0" fillId="0" borderId="45"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10" fillId="5" borderId="17" xfId="0" applyFont="1" applyFill="1" applyBorder="1" applyAlignment="1">
      <alignment horizontal="left" vertical="top"/>
    </xf>
    <xf numFmtId="0" fontId="10" fillId="5" borderId="18" xfId="0" applyFont="1" applyFill="1" applyBorder="1" applyAlignment="1">
      <alignment horizontal="left" vertical="top"/>
    </xf>
    <xf numFmtId="0" fontId="10" fillId="5" borderId="19" xfId="0" applyFont="1" applyFill="1" applyBorder="1" applyAlignment="1">
      <alignment horizontal="left" vertical="top"/>
    </xf>
    <xf numFmtId="0" fontId="10" fillId="5" borderId="20" xfId="0" applyFont="1" applyFill="1" applyBorder="1" applyAlignment="1">
      <alignment horizontal="left" vertical="top"/>
    </xf>
    <xf numFmtId="0" fontId="10" fillId="5" borderId="0" xfId="0" applyFont="1" applyFill="1" applyAlignment="1">
      <alignment horizontal="left" vertical="top"/>
    </xf>
    <xf numFmtId="0" fontId="10" fillId="5" borderId="21" xfId="0" applyFont="1" applyFill="1" applyBorder="1" applyAlignment="1">
      <alignment horizontal="left" vertical="top"/>
    </xf>
    <xf numFmtId="0" fontId="10" fillId="5" borderId="22" xfId="0" applyFont="1" applyFill="1" applyBorder="1" applyAlignment="1">
      <alignment horizontal="left" vertical="top"/>
    </xf>
    <xf numFmtId="0" fontId="10" fillId="5" borderId="23" xfId="0" applyFont="1" applyFill="1" applyBorder="1" applyAlignment="1">
      <alignment horizontal="left" vertical="top"/>
    </xf>
    <xf numFmtId="0" fontId="10" fillId="5" borderId="24" xfId="0" applyFont="1" applyFill="1" applyBorder="1" applyAlignment="1">
      <alignment horizontal="left" vertical="top"/>
    </xf>
    <xf numFmtId="0" fontId="12" fillId="5" borderId="17" xfId="0" applyFont="1" applyFill="1" applyBorder="1" applyAlignment="1">
      <alignment horizontal="left" vertical="top"/>
    </xf>
    <xf numFmtId="0" fontId="12" fillId="5" borderId="18" xfId="0" applyFont="1" applyFill="1" applyBorder="1" applyAlignment="1">
      <alignment horizontal="left" vertical="top"/>
    </xf>
    <xf numFmtId="0" fontId="12" fillId="5" borderId="19" xfId="0" applyFont="1" applyFill="1" applyBorder="1" applyAlignment="1">
      <alignment horizontal="left" vertical="top"/>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0" fillId="5" borderId="5" xfId="0" applyFont="1" applyFill="1" applyBorder="1" applyAlignment="1">
      <alignment horizontal="left" vertical="top"/>
    </xf>
    <xf numFmtId="0" fontId="10" fillId="5" borderId="6" xfId="0" applyFont="1" applyFill="1" applyBorder="1" applyAlignment="1">
      <alignment horizontal="left" vertical="top"/>
    </xf>
    <xf numFmtId="0" fontId="10" fillId="5" borderId="7" xfId="0" applyFont="1" applyFill="1" applyBorder="1" applyAlignment="1">
      <alignment horizontal="left" vertical="top"/>
    </xf>
    <xf numFmtId="0" fontId="10" fillId="5" borderId="8" xfId="0" applyFont="1" applyFill="1" applyBorder="1" applyAlignment="1">
      <alignment horizontal="left" vertical="top"/>
    </xf>
    <xf numFmtId="0" fontId="10" fillId="5" borderId="9" xfId="0" applyFont="1" applyFill="1" applyBorder="1" applyAlignment="1">
      <alignment horizontal="left" vertical="top"/>
    </xf>
    <xf numFmtId="0" fontId="10" fillId="5" borderId="10" xfId="0" applyFont="1" applyFill="1" applyBorder="1" applyAlignment="1">
      <alignment horizontal="left" vertical="top"/>
    </xf>
    <xf numFmtId="0" fontId="10" fillId="5" borderId="11" xfId="0" applyFont="1" applyFill="1" applyBorder="1" applyAlignment="1">
      <alignment horizontal="left" vertical="top"/>
    </xf>
    <xf numFmtId="0" fontId="10" fillId="5" borderId="12" xfId="0" applyFont="1" applyFill="1" applyBorder="1" applyAlignment="1">
      <alignment horizontal="left" vertical="top"/>
    </xf>
    <xf numFmtId="0" fontId="0" fillId="0" borderId="25" xfId="0" applyBorder="1" applyAlignment="1">
      <alignment horizontal="left" wrapText="1"/>
    </xf>
    <xf numFmtId="0" fontId="0" fillId="0" borderId="1" xfId="0" applyBorder="1" applyAlignment="1">
      <alignment horizontal="left" wrapText="1"/>
    </xf>
    <xf numFmtId="0" fontId="0" fillId="0" borderId="26" xfId="0" applyBorder="1" applyAlignment="1">
      <alignment horizontal="left" wrapText="1"/>
    </xf>
    <xf numFmtId="0" fontId="0" fillId="0" borderId="17" xfId="0" applyBorder="1" applyAlignment="1">
      <alignment horizontal="left" wrapText="1"/>
    </xf>
    <xf numFmtId="0" fontId="0" fillId="0" borderId="18" xfId="0" applyBorder="1" applyAlignment="1">
      <alignment horizontal="left" wrapText="1"/>
    </xf>
    <xf numFmtId="0" fontId="0" fillId="0" borderId="19" xfId="0" applyBorder="1" applyAlignment="1">
      <alignment horizontal="left" wrapText="1"/>
    </xf>
    <xf numFmtId="0" fontId="0" fillId="0" borderId="25" xfId="0" applyBorder="1" applyAlignment="1">
      <alignment horizontal="left"/>
    </xf>
    <xf numFmtId="0" fontId="0" fillId="0" borderId="1" xfId="0" applyBorder="1" applyAlignment="1">
      <alignment horizontal="left"/>
    </xf>
    <xf numFmtId="0" fontId="0" fillId="0" borderId="26" xfId="0" applyBorder="1" applyAlignment="1">
      <alignment horizontal="left"/>
    </xf>
    <xf numFmtId="0" fontId="0" fillId="0" borderId="30" xfId="0" applyBorder="1" applyAlignment="1">
      <alignment horizontal="left"/>
    </xf>
    <xf numFmtId="0" fontId="0" fillId="0" borderId="39" xfId="0" applyBorder="1" applyAlignment="1">
      <alignment horizontal="left"/>
    </xf>
    <xf numFmtId="0" fontId="0" fillId="0" borderId="40" xfId="0" applyBorder="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DC859A"/>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ansCo\AppData\Local\Microsoft\Windows\INetCache\Content.Outlook\LVIZNUAN\260723%20V.G.G.M.%20-%20installatieoverzicht%20koffiemachines.xlsx" TargetMode="External"/><Relationship Id="rId1" Type="http://schemas.openxmlformats.org/officeDocument/2006/relationships/externalLinkPath" Target="file:///C:\Users\JansCo\AppData\Local\Microsoft\Windows\INetCache\Content.Outlook\LVIZNUAN\260723%20V.G.G.M.%20-%20installatieoverzicht%20koffiemachi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zicht locaties automaten"/>
      <sheetName val="Overzicht locaties full service"/>
    </sheetNames>
    <sheetDataSet>
      <sheetData sheetId="0"/>
      <sheetData sheetId="1">
        <row r="1">
          <cell r="A1" t="str">
            <v>Adres</v>
          </cell>
          <cell r="B1" t="str">
            <v>Plaats</v>
          </cell>
          <cell r="C1" t="str">
            <v>Locatie</v>
          </cell>
          <cell r="D1" t="str">
            <v>Automaat type</v>
          </cell>
          <cell r="E1" t="str">
            <v>Frequentie pw</v>
          </cell>
        </row>
        <row r="2">
          <cell r="A2" t="str">
            <v>Nijkerkerweg 119</v>
          </cell>
          <cell r="B2" t="str">
            <v>3771 LA  BARNEVELD</v>
          </cell>
          <cell r="C2" t="str">
            <v>Barneveld BG HVC/RAV</v>
          </cell>
          <cell r="D2" t="str">
            <v>A</v>
          </cell>
          <cell r="E2">
            <v>2</v>
          </cell>
        </row>
        <row r="3">
          <cell r="A3" t="str">
            <v>Zelderseweg 61</v>
          </cell>
          <cell r="B3" t="str">
            <v>3784 LN  TERSCHUUR</v>
          </cell>
          <cell r="C3" t="str">
            <v>Terschuur BG kantine RAV</v>
          </cell>
          <cell r="D3" t="str">
            <v>A</v>
          </cell>
          <cell r="E3">
            <v>1</v>
          </cell>
        </row>
        <row r="4">
          <cell r="A4" t="str">
            <v>Nijverheidsweg 45</v>
          </cell>
          <cell r="B4" t="str">
            <v>6662 NG  ELST</v>
          </cell>
          <cell r="C4" t="str">
            <v>Elst begane grond RAV</v>
          </cell>
          <cell r="D4" t="str">
            <v>A</v>
          </cell>
          <cell r="E4">
            <v>1</v>
          </cell>
        </row>
        <row r="5">
          <cell r="A5" t="str">
            <v>Eikenlaan 13</v>
          </cell>
          <cell r="B5" t="str">
            <v>6711 MA  EDE</v>
          </cell>
          <cell r="C5" t="str">
            <v>Ede GGD 2e etage pantry</v>
          </cell>
          <cell r="D5" t="str">
            <v>A</v>
          </cell>
          <cell r="E5">
            <v>1</v>
          </cell>
        </row>
        <row r="6">
          <cell r="A6" t="str">
            <v>Breelaan 6</v>
          </cell>
          <cell r="B6" t="str">
            <v>6711 MR  EDE</v>
          </cell>
          <cell r="C6" t="str">
            <v>Ede BG kantine RAV</v>
          </cell>
          <cell r="D6" t="str">
            <v>A</v>
          </cell>
          <cell r="E6">
            <v>2</v>
          </cell>
        </row>
        <row r="7">
          <cell r="A7" t="str">
            <v>Argonstraat 2</v>
          </cell>
          <cell r="B7" t="str">
            <v>6718 WT  EDE</v>
          </cell>
          <cell r="C7" t="str">
            <v>Ede BG wachtruimte RAV</v>
          </cell>
          <cell r="D7" t="str">
            <v>A</v>
          </cell>
          <cell r="E7">
            <v>1</v>
          </cell>
        </row>
        <row r="8">
          <cell r="A8" t="str">
            <v>Schelmseweg 93a</v>
          </cell>
          <cell r="B8" t="str">
            <v>6816 SJ  ARNHEM</v>
          </cell>
          <cell r="C8" t="str">
            <v>Arnhem 1e etage kantine</v>
          </cell>
          <cell r="D8" t="str">
            <v>A</v>
          </cell>
          <cell r="E8">
            <v>1</v>
          </cell>
        </row>
        <row r="9">
          <cell r="A9" t="str">
            <v>Schelmseweg 93a</v>
          </cell>
          <cell r="B9" t="str">
            <v>6816 SJ  ARNHEM</v>
          </cell>
          <cell r="C9" t="str">
            <v>Arnhem begane grond kantine</v>
          </cell>
          <cell r="D9" t="str">
            <v>A</v>
          </cell>
          <cell r="E9">
            <v>2</v>
          </cell>
        </row>
        <row r="10">
          <cell r="A10" t="str">
            <v>Schelmseweg 93a</v>
          </cell>
          <cell r="B10" t="str">
            <v>6816 SJ  ARNHEM</v>
          </cell>
          <cell r="C10" t="str">
            <v>Arnhem BG instructieruimte</v>
          </cell>
          <cell r="D10" t="str">
            <v>B</v>
          </cell>
          <cell r="E10">
            <v>2</v>
          </cell>
        </row>
        <row r="11">
          <cell r="A11" t="str">
            <v>Meander 401</v>
          </cell>
          <cell r="B11" t="str">
            <v>6825 MD  ARNHEM</v>
          </cell>
          <cell r="C11" t="str">
            <v>1e kantoor/ vergaderruimte</v>
          </cell>
          <cell r="D11" t="str">
            <v>A</v>
          </cell>
          <cell r="E11">
            <v>1</v>
          </cell>
        </row>
        <row r="12">
          <cell r="A12" t="str">
            <v>Meander 401</v>
          </cell>
          <cell r="B12" t="str">
            <v>6825 MD  ARNHEM</v>
          </cell>
          <cell r="C12" t="str">
            <v>BG verblijfsruimte 0.28</v>
          </cell>
          <cell r="D12" t="str">
            <v>A</v>
          </cell>
          <cell r="E12">
            <v>3</v>
          </cell>
        </row>
        <row r="13">
          <cell r="A13" t="str">
            <v>Meander 401</v>
          </cell>
          <cell r="B13" t="str">
            <v>6825 MD  ARNHEM</v>
          </cell>
          <cell r="C13" t="str">
            <v>1e opleidingen</v>
          </cell>
          <cell r="D13" t="str">
            <v>A</v>
          </cell>
          <cell r="E13">
            <v>2</v>
          </cell>
        </row>
        <row r="14">
          <cell r="A14" t="str">
            <v>Snelliusweg 1</v>
          </cell>
          <cell r="B14" t="str">
            <v>6827 DG  ARNHEM</v>
          </cell>
          <cell r="C14" t="str">
            <v>Arnhem Veilig Thuis 1et.pantry</v>
          </cell>
          <cell r="D14" t="str">
            <v>A</v>
          </cell>
          <cell r="E14">
            <v>2</v>
          </cell>
        </row>
        <row r="15">
          <cell r="A15" t="str">
            <v>Snelliusweg 1</v>
          </cell>
          <cell r="B15" t="str">
            <v>6827 DG  ARNHEM</v>
          </cell>
          <cell r="C15" t="str">
            <v>Arnhem Veilig Thuis 2et.pantry</v>
          </cell>
          <cell r="D15" t="str">
            <v>A</v>
          </cell>
          <cell r="E15">
            <v>2</v>
          </cell>
        </row>
        <row r="16">
          <cell r="A16" t="str">
            <v>Eusebiusbuitensingel 43</v>
          </cell>
          <cell r="B16" t="str">
            <v>6828 HZ  ARNHEM</v>
          </cell>
          <cell r="C16" t="str">
            <v>Arnhem 1e etage kantine</v>
          </cell>
          <cell r="D16" t="str">
            <v>A</v>
          </cell>
          <cell r="E16">
            <v>5</v>
          </cell>
        </row>
        <row r="17">
          <cell r="A17" t="str">
            <v>Eusebiusbuitensingel 43</v>
          </cell>
          <cell r="B17" t="str">
            <v>6828 HZ  ARNHEM</v>
          </cell>
          <cell r="C17" t="str">
            <v>Arnhem 2e etage kantine</v>
          </cell>
          <cell r="D17" t="str">
            <v>A</v>
          </cell>
          <cell r="E17">
            <v>5</v>
          </cell>
        </row>
        <row r="18">
          <cell r="A18" t="str">
            <v>Eusebiusbuitensingel 43</v>
          </cell>
          <cell r="B18" t="str">
            <v>6828 HZ  ARNHEM</v>
          </cell>
          <cell r="C18" t="str">
            <v>Arnhem 3e etage kantine</v>
          </cell>
          <cell r="D18" t="str">
            <v>A</v>
          </cell>
          <cell r="E18">
            <v>5</v>
          </cell>
        </row>
        <row r="19">
          <cell r="A19" t="str">
            <v>Eusebiusbuitensingel 43</v>
          </cell>
          <cell r="B19" t="str">
            <v>6828 HZ  ARNHEM</v>
          </cell>
          <cell r="C19" t="str">
            <v>Arnhem begane grond kantine</v>
          </cell>
          <cell r="D19" t="str">
            <v>A</v>
          </cell>
          <cell r="E19">
            <v>5</v>
          </cell>
        </row>
        <row r="20">
          <cell r="A20" t="str">
            <v>Rietgrachtstraat 49</v>
          </cell>
          <cell r="B20" t="str">
            <v>6828 KB  ARNHEM</v>
          </cell>
          <cell r="C20" t="str">
            <v>Arnhem begane grond kantine</v>
          </cell>
          <cell r="D20" t="str">
            <v>A</v>
          </cell>
          <cell r="E20">
            <v>2</v>
          </cell>
        </row>
        <row r="21">
          <cell r="A21" t="str">
            <v>Rietgrachtstraat 74</v>
          </cell>
          <cell r="B21" t="str">
            <v>6828 KB  ARNHEM</v>
          </cell>
          <cell r="C21" t="str">
            <v>Arnhem 3e etage secretariaat</v>
          </cell>
          <cell r="D21" t="str">
            <v>A</v>
          </cell>
          <cell r="E21">
            <v>2</v>
          </cell>
        </row>
        <row r="22">
          <cell r="A22" t="str">
            <v>Rietgrachtstraat 74</v>
          </cell>
          <cell r="B22" t="str">
            <v>6828 KB  ARNHEM</v>
          </cell>
          <cell r="C22" t="str">
            <v>Arnhem 3e etage RB en VB</v>
          </cell>
          <cell r="D22" t="str">
            <v>A</v>
          </cell>
          <cell r="E22">
            <v>2</v>
          </cell>
        </row>
        <row r="23">
          <cell r="A23" t="str">
            <v>Rietgrachtstraat 74</v>
          </cell>
          <cell r="B23" t="str">
            <v>6828 KB  ARNHEM</v>
          </cell>
          <cell r="C23" t="str">
            <v>Arnhem 2e etage kantine</v>
          </cell>
          <cell r="D23" t="str">
            <v>A</v>
          </cell>
          <cell r="E23">
            <v>1</v>
          </cell>
        </row>
        <row r="24">
          <cell r="A24" t="str">
            <v>Rietgrachtstraat 74</v>
          </cell>
          <cell r="B24" t="str">
            <v>6828 KB  ARNHEM</v>
          </cell>
          <cell r="C24" t="str">
            <v>1e etage vergader/sportruimte</v>
          </cell>
          <cell r="D24" t="str">
            <v>A</v>
          </cell>
          <cell r="E24">
            <v>2</v>
          </cell>
        </row>
        <row r="25">
          <cell r="A25" t="str">
            <v>Rietgrachtstraat 74</v>
          </cell>
          <cell r="B25" t="str">
            <v>6828 KB  ARNHEM</v>
          </cell>
          <cell r="C25" t="str">
            <v>Arnhem BG Ambulancepost  RAV</v>
          </cell>
          <cell r="D25" t="str">
            <v>A</v>
          </cell>
          <cell r="E25">
            <v>1</v>
          </cell>
        </row>
        <row r="26">
          <cell r="A26" t="str">
            <v>Rietgrachtstraat 74</v>
          </cell>
          <cell r="B26" t="str">
            <v>6828 KE  ARNHEM</v>
          </cell>
          <cell r="C26" t="str">
            <v>BG receptie Brandweer</v>
          </cell>
          <cell r="D26" t="str">
            <v>A</v>
          </cell>
          <cell r="E26">
            <v>1</v>
          </cell>
        </row>
        <row r="27">
          <cell r="A27" t="str">
            <v>Vlaardingenweg 7</v>
          </cell>
          <cell r="B27" t="str">
            <v>6843 GN  ARNHEM</v>
          </cell>
          <cell r="C27" t="str">
            <v>2e Etage pantry</v>
          </cell>
          <cell r="D27" t="str">
            <v>A</v>
          </cell>
          <cell r="E27">
            <v>2</v>
          </cell>
        </row>
        <row r="28">
          <cell r="A28" t="str">
            <v>Utrechtseweg 131</v>
          </cell>
          <cell r="B28" t="str">
            <v>6871 DR  RENKUM</v>
          </cell>
          <cell r="C28" t="str">
            <v>Renkum BG kantine RAV</v>
          </cell>
          <cell r="D28" t="str">
            <v>A</v>
          </cell>
          <cell r="E28">
            <v>1</v>
          </cell>
        </row>
        <row r="29">
          <cell r="A29" t="str">
            <v>Kampsingel 36</v>
          </cell>
          <cell r="B29" t="str">
            <v>6901 JG  ZEVENAAR</v>
          </cell>
          <cell r="C29" t="str">
            <v>Zevenaar begane grond RAV</v>
          </cell>
          <cell r="D29" t="str">
            <v>A</v>
          </cell>
          <cell r="E29">
            <v>1</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226EE-580A-4319-AD81-29914DB4F86D}">
  <dimension ref="B1:N32"/>
  <sheetViews>
    <sheetView showGridLines="0" tabSelected="1" workbookViewId="0">
      <selection activeCell="T16" sqref="T16"/>
    </sheetView>
  </sheetViews>
  <sheetFormatPr defaultRowHeight="15" x14ac:dyDescent="0.25"/>
  <cols>
    <col min="2" max="2" width="34.140625" bestFit="1" customWidth="1"/>
    <col min="3" max="3" width="18.42578125" customWidth="1"/>
    <col min="4" max="4" width="15.5703125" customWidth="1"/>
    <col min="5" max="5" width="13.85546875" customWidth="1"/>
    <col min="6" max="6" width="18.85546875" customWidth="1"/>
    <col min="7" max="7" width="17" customWidth="1"/>
    <col min="8" max="8" width="19" customWidth="1"/>
    <col min="9" max="9" width="16.140625" customWidth="1"/>
    <col min="10" max="10" width="14" customWidth="1"/>
    <col min="11" max="11" width="16" bestFit="1" customWidth="1"/>
    <col min="12" max="12" width="13.5703125" customWidth="1"/>
    <col min="13" max="13" width="16" bestFit="1" customWidth="1"/>
    <col min="14" max="14" width="19.140625" customWidth="1"/>
  </cols>
  <sheetData>
    <row r="1" spans="2:14" ht="15.75" thickBot="1" x14ac:dyDescent="0.3"/>
    <row r="2" spans="2:14" ht="15" customHeight="1" x14ac:dyDescent="0.25">
      <c r="B2" s="131" t="s">
        <v>30</v>
      </c>
      <c r="C2" s="132"/>
      <c r="D2" s="132"/>
      <c r="E2" s="132"/>
      <c r="F2" s="132"/>
      <c r="G2" s="132"/>
      <c r="H2" s="132"/>
      <c r="I2" s="132"/>
      <c r="J2" s="132"/>
      <c r="K2" s="132"/>
      <c r="L2" s="132"/>
      <c r="M2" s="132"/>
      <c r="N2" s="133"/>
    </row>
    <row r="3" spans="2:14" ht="15" customHeight="1" x14ac:dyDescent="0.25">
      <c r="B3" s="134"/>
      <c r="C3" s="135"/>
      <c r="D3" s="135"/>
      <c r="E3" s="135"/>
      <c r="F3" s="135"/>
      <c r="G3" s="135"/>
      <c r="H3" s="135"/>
      <c r="I3" s="135"/>
      <c r="J3" s="135"/>
      <c r="K3" s="135"/>
      <c r="L3" s="135"/>
      <c r="M3" s="135"/>
      <c r="N3" s="136"/>
    </row>
    <row r="4" spans="2:14" ht="15.75" customHeight="1" thickBot="1" x14ac:dyDescent="0.3">
      <c r="B4" s="137"/>
      <c r="C4" s="138"/>
      <c r="D4" s="138"/>
      <c r="E4" s="138"/>
      <c r="F4" s="138"/>
      <c r="G4" s="138"/>
      <c r="H4" s="138"/>
      <c r="I4" s="138"/>
      <c r="J4" s="138"/>
      <c r="K4" s="138"/>
      <c r="L4" s="138"/>
      <c r="M4" s="138"/>
      <c r="N4" s="139"/>
    </row>
    <row r="5" spans="2:14" x14ac:dyDescent="0.25">
      <c r="B5" s="146" t="s">
        <v>29</v>
      </c>
      <c r="C5" s="147"/>
      <c r="D5" s="147"/>
      <c r="E5" s="147"/>
      <c r="F5" s="147"/>
      <c r="G5" s="147"/>
      <c r="H5" s="147"/>
      <c r="I5" s="147"/>
      <c r="J5" s="147"/>
      <c r="K5" s="147"/>
      <c r="L5" s="147"/>
      <c r="M5" s="147"/>
      <c r="N5" s="148"/>
    </row>
    <row r="6" spans="2:14" ht="15.75" thickBot="1" x14ac:dyDescent="0.3">
      <c r="B6" s="115"/>
      <c r="C6" s="116"/>
      <c r="D6" s="116"/>
      <c r="E6" s="116"/>
      <c r="F6" s="116"/>
      <c r="G6" s="116"/>
      <c r="H6" s="116"/>
      <c r="I6" s="116"/>
      <c r="J6" s="116"/>
      <c r="K6" s="116"/>
      <c r="L6" s="116"/>
      <c r="N6" s="11"/>
    </row>
    <row r="7" spans="2:14" ht="15.75" thickBot="1" x14ac:dyDescent="0.3">
      <c r="B7" s="19" t="s">
        <v>32</v>
      </c>
      <c r="N7" s="11"/>
    </row>
    <row r="8" spans="2:14" x14ac:dyDescent="0.25">
      <c r="B8" s="20"/>
      <c r="N8" s="11"/>
    </row>
    <row r="9" spans="2:14" x14ac:dyDescent="0.25">
      <c r="B9" s="117" t="s">
        <v>0</v>
      </c>
      <c r="N9" s="11"/>
    </row>
    <row r="10" spans="2:14" ht="15.75" thickBot="1" x14ac:dyDescent="0.3">
      <c r="B10" s="117"/>
      <c r="N10" s="11"/>
    </row>
    <row r="11" spans="2:14" ht="24" customHeight="1" thickBot="1" x14ac:dyDescent="0.3">
      <c r="B11" s="117"/>
      <c r="F11" s="143" t="s">
        <v>39</v>
      </c>
      <c r="G11" s="145"/>
      <c r="H11" s="143" t="s">
        <v>47</v>
      </c>
      <c r="I11" s="144"/>
      <c r="J11" s="144"/>
      <c r="K11" s="145"/>
      <c r="L11" s="143" t="s">
        <v>48</v>
      </c>
      <c r="M11" s="144"/>
      <c r="N11" s="145"/>
    </row>
    <row r="12" spans="2:14" ht="17.25" x14ac:dyDescent="0.25">
      <c r="B12" s="140" t="s">
        <v>38</v>
      </c>
      <c r="C12" s="141"/>
      <c r="D12" s="141"/>
      <c r="E12" s="141"/>
      <c r="F12" s="141"/>
      <c r="G12" s="141"/>
      <c r="H12" s="141"/>
      <c r="I12" s="141"/>
      <c r="J12" s="141"/>
      <c r="K12" s="141"/>
      <c r="L12" s="141"/>
      <c r="M12" s="141"/>
      <c r="N12" s="142"/>
    </row>
    <row r="13" spans="2:14" ht="81.75" customHeight="1" x14ac:dyDescent="0.25">
      <c r="B13" s="29" t="s">
        <v>33</v>
      </c>
      <c r="C13" s="25" t="s">
        <v>36</v>
      </c>
      <c r="D13" s="26" t="s">
        <v>37</v>
      </c>
      <c r="E13" s="26" t="s">
        <v>43</v>
      </c>
      <c r="F13" s="25" t="s">
        <v>44</v>
      </c>
      <c r="G13" s="26" t="s">
        <v>43</v>
      </c>
      <c r="H13" s="25" t="s">
        <v>44</v>
      </c>
      <c r="I13" s="26" t="s">
        <v>43</v>
      </c>
      <c r="J13" s="25" t="s">
        <v>44</v>
      </c>
      <c r="K13" s="26" t="s">
        <v>43</v>
      </c>
      <c r="L13" s="25" t="s">
        <v>44</v>
      </c>
      <c r="M13" s="26" t="s">
        <v>43</v>
      </c>
      <c r="N13" s="30" t="s">
        <v>44</v>
      </c>
    </row>
    <row r="14" spans="2:14" x14ac:dyDescent="0.25">
      <c r="B14" s="31" t="s">
        <v>34</v>
      </c>
      <c r="C14" s="28">
        <v>34</v>
      </c>
      <c r="D14" s="52"/>
      <c r="E14" s="53"/>
      <c r="F14" s="35">
        <f>(C14*E14)*12</f>
        <v>0</v>
      </c>
      <c r="G14" s="53"/>
      <c r="H14" s="35">
        <f>(C14*G14)*12</f>
        <v>0</v>
      </c>
      <c r="I14" s="53"/>
      <c r="J14" s="35">
        <f>(C14*I14)*12</f>
        <v>0</v>
      </c>
      <c r="K14" s="53"/>
      <c r="L14" s="35">
        <f>(C14*K14)*12</f>
        <v>0</v>
      </c>
      <c r="M14" s="53"/>
      <c r="N14" s="36">
        <f>(C14*M14)*12</f>
        <v>0</v>
      </c>
    </row>
    <row r="15" spans="2:14" x14ac:dyDescent="0.25">
      <c r="B15" s="31" t="s">
        <v>35</v>
      </c>
      <c r="C15" s="28">
        <v>30</v>
      </c>
      <c r="D15" s="52"/>
      <c r="E15" s="53"/>
      <c r="F15" s="35">
        <f>(C15*E15)*12</f>
        <v>0</v>
      </c>
      <c r="G15" s="53"/>
      <c r="H15" s="35">
        <f>(C15*G15)*12</f>
        <v>0</v>
      </c>
      <c r="I15" s="53"/>
      <c r="J15" s="35">
        <f>(C15*I15)*12</f>
        <v>0</v>
      </c>
      <c r="K15" s="53"/>
      <c r="L15" s="35">
        <f>(C15*K15)*12</f>
        <v>0</v>
      </c>
      <c r="M15" s="53"/>
      <c r="N15" s="36">
        <f>(C15*M15)*12</f>
        <v>0</v>
      </c>
    </row>
    <row r="16" spans="2:14" x14ac:dyDescent="0.25">
      <c r="B16" s="10"/>
      <c r="E16" s="16"/>
      <c r="F16" s="16"/>
      <c r="G16" s="16"/>
      <c r="H16" s="16"/>
      <c r="I16" s="16"/>
      <c r="J16" s="16"/>
      <c r="K16" s="16"/>
      <c r="L16" s="16"/>
      <c r="M16" s="16"/>
      <c r="N16" s="17"/>
    </row>
    <row r="17" spans="2:14" x14ac:dyDescent="0.25">
      <c r="B17" s="20" t="s">
        <v>40</v>
      </c>
      <c r="E17" s="16"/>
      <c r="F17" s="106">
        <f>(F14+F15)*4</f>
        <v>0</v>
      </c>
      <c r="G17" s="107"/>
      <c r="H17" s="106">
        <f>(H14+H15+H16)</f>
        <v>0</v>
      </c>
      <c r="I17" s="107"/>
      <c r="J17" s="106">
        <f>(J14+J15+J16)</f>
        <v>0</v>
      </c>
      <c r="K17" s="107"/>
      <c r="L17" s="106">
        <f>(L14+L15+L16)</f>
        <v>0</v>
      </c>
      <c r="M17" s="107"/>
      <c r="N17" s="108">
        <f>(N14+N15+N16)</f>
        <v>0</v>
      </c>
    </row>
    <row r="18" spans="2:14" x14ac:dyDescent="0.25">
      <c r="B18" s="20"/>
      <c r="E18" s="16"/>
      <c r="F18" s="123" t="s">
        <v>88</v>
      </c>
      <c r="G18" s="18"/>
      <c r="H18" s="18"/>
      <c r="I18" s="18"/>
      <c r="J18" s="18"/>
      <c r="K18" s="18"/>
      <c r="L18" s="18"/>
      <c r="M18" s="18"/>
      <c r="N18" s="24"/>
    </row>
    <row r="19" spans="2:14" x14ac:dyDescent="0.25">
      <c r="B19" s="20" t="s">
        <v>45</v>
      </c>
      <c r="E19" s="16"/>
      <c r="F19" s="16"/>
      <c r="G19" s="16"/>
      <c r="H19" s="16"/>
      <c r="I19" s="16"/>
      <c r="J19" s="16"/>
      <c r="K19" s="16"/>
      <c r="L19" s="16"/>
      <c r="M19" s="16"/>
      <c r="N19" s="112">
        <f>(F17+H17+J17+L17+N16)</f>
        <v>0</v>
      </c>
    </row>
    <row r="20" spans="2:14" ht="15.75" thickBot="1" x14ac:dyDescent="0.3">
      <c r="B20" s="23" t="s">
        <v>46</v>
      </c>
      <c r="C20" s="13"/>
      <c r="D20" s="13"/>
      <c r="E20" s="13"/>
      <c r="F20" s="21"/>
      <c r="G20" s="21"/>
      <c r="H20" s="21"/>
      <c r="I20" s="21"/>
      <c r="J20" s="21"/>
      <c r="K20" s="21"/>
      <c r="L20" s="21"/>
      <c r="M20" s="21"/>
      <c r="N20" s="22"/>
    </row>
    <row r="21" spans="2:14" ht="15.75" thickBot="1" x14ac:dyDescent="0.3">
      <c r="B21" s="20"/>
      <c r="N21" s="11"/>
    </row>
    <row r="22" spans="2:14" ht="15.75" thickBot="1" x14ac:dyDescent="0.3">
      <c r="B22" s="118" t="s">
        <v>41</v>
      </c>
      <c r="C22" s="80"/>
      <c r="D22" s="80"/>
      <c r="E22" s="80"/>
      <c r="F22" s="80"/>
      <c r="G22" s="80"/>
      <c r="H22" s="80"/>
      <c r="I22" s="80"/>
      <c r="J22" s="80"/>
      <c r="K22" s="80"/>
      <c r="L22" s="80"/>
      <c r="M22" s="80"/>
      <c r="N22" s="81"/>
    </row>
    <row r="23" spans="2:14" ht="34.5" customHeight="1" x14ac:dyDescent="0.25">
      <c r="B23" s="92" t="s">
        <v>3</v>
      </c>
      <c r="C23" s="93" t="s">
        <v>14</v>
      </c>
      <c r="D23" s="94" t="s">
        <v>72</v>
      </c>
      <c r="E23" s="95" t="s">
        <v>44</v>
      </c>
      <c r="F23" s="110"/>
    </row>
    <row r="24" spans="2:14" x14ac:dyDescent="0.25">
      <c r="B24" s="96" t="s">
        <v>42</v>
      </c>
      <c r="C24" s="91">
        <v>19</v>
      </c>
      <c r="D24" s="124"/>
      <c r="E24" s="109">
        <f>(C24*D24)*12</f>
        <v>0</v>
      </c>
      <c r="F24" s="97"/>
    </row>
    <row r="25" spans="2:14" x14ac:dyDescent="0.25">
      <c r="B25" s="125"/>
      <c r="C25" s="126"/>
      <c r="D25" s="126"/>
      <c r="E25" s="126"/>
      <c r="F25" s="127"/>
    </row>
    <row r="26" spans="2:14" ht="52.5" customHeight="1" thickBot="1" x14ac:dyDescent="0.3">
      <c r="B26" s="119" t="s">
        <v>86</v>
      </c>
      <c r="C26" s="128"/>
      <c r="D26" s="129"/>
      <c r="E26" s="130"/>
      <c r="F26" s="111">
        <f>E24*8</f>
        <v>0</v>
      </c>
    </row>
    <row r="27" spans="2:14" x14ac:dyDescent="0.25">
      <c r="B27" s="1"/>
    </row>
    <row r="28" spans="2:14" x14ac:dyDescent="0.25">
      <c r="B28" s="82" t="s">
        <v>49</v>
      </c>
      <c r="C28" s="58"/>
      <c r="D28" s="54"/>
      <c r="E28" s="54"/>
      <c r="F28" s="54"/>
      <c r="G28" s="59"/>
    </row>
    <row r="29" spans="2:14" x14ac:dyDescent="0.25">
      <c r="B29" s="82" t="s">
        <v>50</v>
      </c>
      <c r="C29" s="60"/>
      <c r="D29" s="55"/>
      <c r="E29" s="55"/>
      <c r="F29" s="55"/>
      <c r="G29" s="61"/>
    </row>
    <row r="30" spans="2:14" x14ac:dyDescent="0.25">
      <c r="B30" s="82" t="s">
        <v>51</v>
      </c>
      <c r="C30" s="62"/>
      <c r="D30" s="56"/>
      <c r="E30" s="56"/>
      <c r="F30" s="56"/>
      <c r="G30" s="63"/>
    </row>
    <row r="31" spans="2:14" x14ac:dyDescent="0.25">
      <c r="B31" s="82" t="s">
        <v>52</v>
      </c>
      <c r="C31" s="60"/>
      <c r="D31" s="55"/>
      <c r="E31" s="55"/>
      <c r="F31" s="55"/>
      <c r="G31" s="61"/>
    </row>
    <row r="32" spans="2:14" x14ac:dyDescent="0.25">
      <c r="B32" s="82" t="s">
        <v>53</v>
      </c>
      <c r="C32" s="64"/>
      <c r="D32" s="57"/>
      <c r="E32" s="57"/>
      <c r="F32" s="57"/>
      <c r="G32" s="65"/>
    </row>
  </sheetData>
  <sheetProtection algorithmName="SHA-512" hashValue="Up7AYK+2qUxqdm73dcxEdV93Ey668RE0wtueGLsrjgepVPIzF5POVB8ndaMdhIvqSfMGXxqGtOivwN8R4pp59Q==" saltValue="1IM0mK1ozvI7GiLTRVF+VA==" spinCount="100000" sheet="1" objects="1" scenarios="1"/>
  <mergeCells count="8">
    <mergeCell ref="B25:F25"/>
    <mergeCell ref="C26:E26"/>
    <mergeCell ref="B2:N4"/>
    <mergeCell ref="B12:N12"/>
    <mergeCell ref="H11:K11"/>
    <mergeCell ref="L11:N11"/>
    <mergeCell ref="B5:N5"/>
    <mergeCell ref="F11:G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0D840-BE22-46E8-98D8-0C3422330125}">
  <dimension ref="A1:O51"/>
  <sheetViews>
    <sheetView showGridLines="0" workbookViewId="0">
      <selection activeCell="H19" sqref="H19"/>
    </sheetView>
  </sheetViews>
  <sheetFormatPr defaultRowHeight="15" x14ac:dyDescent="0.25"/>
  <cols>
    <col min="1" max="1" width="6" customWidth="1"/>
    <col min="2" max="2" width="41.85546875" bestFit="1" customWidth="1"/>
    <col min="3" max="3" width="25.42578125" customWidth="1"/>
    <col min="4" max="4" width="15.28515625" customWidth="1"/>
    <col min="5" max="5" width="14" bestFit="1" customWidth="1"/>
    <col min="6" max="6" width="38.140625" bestFit="1" customWidth="1"/>
    <col min="7" max="7" width="11.28515625" customWidth="1"/>
    <col min="8" max="8" width="15.7109375" customWidth="1"/>
    <col min="9" max="9" width="11.42578125" bestFit="1" customWidth="1"/>
    <col min="10" max="10" width="14" customWidth="1"/>
    <col min="11" max="11" width="11.42578125" bestFit="1" customWidth="1"/>
    <col min="12" max="12" width="16.28515625" customWidth="1"/>
    <col min="13" max="13" width="11.42578125" bestFit="1" customWidth="1"/>
    <col min="14" max="14" width="15.42578125" customWidth="1"/>
    <col min="15" max="15" width="11.42578125" bestFit="1" customWidth="1"/>
  </cols>
  <sheetData>
    <row r="1" spans="1:15" ht="15.75" thickBot="1" x14ac:dyDescent="0.3"/>
    <row r="2" spans="1:15" x14ac:dyDescent="0.25">
      <c r="B2" s="131" t="s">
        <v>54</v>
      </c>
      <c r="C2" s="132"/>
      <c r="D2" s="132"/>
      <c r="E2" s="132"/>
      <c r="F2" s="132"/>
      <c r="G2" s="132"/>
      <c r="H2" s="132"/>
      <c r="I2" s="132"/>
      <c r="J2" s="132"/>
      <c r="K2" s="132"/>
      <c r="L2" s="132"/>
      <c r="M2" s="132"/>
      <c r="N2" s="132"/>
      <c r="O2" s="133"/>
    </row>
    <row r="3" spans="1:15" x14ac:dyDescent="0.25">
      <c r="A3" s="1"/>
      <c r="B3" s="134"/>
      <c r="C3" s="135"/>
      <c r="D3" s="135"/>
      <c r="E3" s="135"/>
      <c r="F3" s="135"/>
      <c r="G3" s="135"/>
      <c r="H3" s="135"/>
      <c r="I3" s="135"/>
      <c r="J3" s="135"/>
      <c r="K3" s="135"/>
      <c r="L3" s="135"/>
      <c r="M3" s="135"/>
      <c r="N3" s="135"/>
      <c r="O3" s="136"/>
    </row>
    <row r="4" spans="1:15" ht="15.75" thickBot="1" x14ac:dyDescent="0.3">
      <c r="A4" s="1"/>
      <c r="B4" s="137"/>
      <c r="C4" s="138"/>
      <c r="D4" s="138"/>
      <c r="E4" s="138"/>
      <c r="F4" s="138"/>
      <c r="G4" s="138"/>
      <c r="H4" s="138"/>
      <c r="I4" s="138"/>
      <c r="J4" s="138"/>
      <c r="K4" s="138"/>
      <c r="L4" s="138"/>
      <c r="M4" s="138"/>
      <c r="N4" s="138"/>
      <c r="O4" s="139"/>
    </row>
    <row r="5" spans="1:15" ht="15" customHeight="1" x14ac:dyDescent="0.25">
      <c r="A5" s="1"/>
      <c r="B5" s="149" t="s">
        <v>29</v>
      </c>
      <c r="C5" s="150"/>
      <c r="D5" s="150"/>
      <c r="E5" s="150"/>
      <c r="F5" s="150"/>
      <c r="G5" s="150"/>
      <c r="H5" s="150"/>
      <c r="I5" s="150"/>
      <c r="J5" s="150"/>
      <c r="K5" s="150"/>
      <c r="L5" s="151"/>
    </row>
    <row r="6" spans="1:15" ht="15" customHeight="1" thickBot="1" x14ac:dyDescent="0.3">
      <c r="A6" s="1"/>
    </row>
    <row r="7" spans="1:15" ht="15.75" customHeight="1" thickBot="1" x14ac:dyDescent="0.3">
      <c r="A7" s="1"/>
      <c r="B7" s="2"/>
      <c r="F7" s="143" t="s">
        <v>39</v>
      </c>
      <c r="G7" s="145"/>
      <c r="H7" s="143" t="s">
        <v>47</v>
      </c>
      <c r="I7" s="144"/>
      <c r="J7" s="144"/>
      <c r="K7" s="145"/>
      <c r="L7" s="143" t="s">
        <v>48</v>
      </c>
      <c r="M7" s="144"/>
      <c r="N7" s="144"/>
      <c r="O7" s="145"/>
    </row>
    <row r="8" spans="1:15" ht="17.25" x14ac:dyDescent="0.25">
      <c r="A8" s="1"/>
      <c r="B8" s="140" t="s">
        <v>55</v>
      </c>
      <c r="C8" s="141"/>
      <c r="D8" s="141"/>
      <c r="E8" s="141"/>
      <c r="F8" s="141"/>
      <c r="G8" s="141"/>
      <c r="H8" s="141"/>
      <c r="I8" s="141"/>
      <c r="J8" s="141"/>
      <c r="K8" s="141"/>
      <c r="L8" s="141"/>
      <c r="M8" s="141"/>
      <c r="N8" s="141"/>
      <c r="O8" s="142"/>
    </row>
    <row r="9" spans="1:15" ht="81.75" customHeight="1" x14ac:dyDescent="0.25">
      <c r="A9" s="1"/>
      <c r="B9" s="29" t="s">
        <v>33</v>
      </c>
      <c r="C9" s="26" t="s">
        <v>59</v>
      </c>
      <c r="D9" s="26" t="s">
        <v>56</v>
      </c>
      <c r="E9" s="26" t="s">
        <v>37</v>
      </c>
      <c r="F9" s="26" t="s">
        <v>57</v>
      </c>
      <c r="G9" s="26" t="s">
        <v>58</v>
      </c>
      <c r="H9" s="26" t="s">
        <v>57</v>
      </c>
      <c r="I9" s="26" t="s">
        <v>58</v>
      </c>
      <c r="J9" s="26" t="s">
        <v>57</v>
      </c>
      <c r="K9" s="26" t="s">
        <v>58</v>
      </c>
      <c r="L9" s="26" t="s">
        <v>57</v>
      </c>
      <c r="M9" s="26" t="s">
        <v>58</v>
      </c>
      <c r="N9" s="26" t="s">
        <v>57</v>
      </c>
      <c r="O9" s="26" t="s">
        <v>58</v>
      </c>
    </row>
    <row r="10" spans="1:15" x14ac:dyDescent="0.25">
      <c r="A10" s="1"/>
      <c r="B10" s="31" t="s">
        <v>34</v>
      </c>
      <c r="C10" s="28">
        <v>27</v>
      </c>
      <c r="D10" s="52"/>
      <c r="E10" s="52"/>
      <c r="F10" s="53"/>
      <c r="G10" s="33">
        <f>(C10*F10)*12</f>
        <v>0</v>
      </c>
      <c r="H10" s="53"/>
      <c r="I10" s="33">
        <f>(C10*H10)*12</f>
        <v>0</v>
      </c>
      <c r="J10" s="53"/>
      <c r="K10" s="33">
        <f>(C10*J10)*12</f>
        <v>0</v>
      </c>
      <c r="L10" s="53"/>
      <c r="M10" s="33">
        <f>(C10*L10)*12</f>
        <v>0</v>
      </c>
      <c r="N10" s="53"/>
      <c r="O10" s="34">
        <f>(C10*N10)*12</f>
        <v>0</v>
      </c>
    </row>
    <row r="11" spans="1:15" x14ac:dyDescent="0.25">
      <c r="A11" s="1"/>
      <c r="B11" s="10"/>
      <c r="F11" s="16"/>
      <c r="G11" s="16"/>
      <c r="H11" s="16"/>
      <c r="I11" s="16"/>
      <c r="J11" s="16"/>
      <c r="K11" s="16"/>
      <c r="L11" s="16"/>
      <c r="M11" s="16"/>
      <c r="N11" s="16"/>
      <c r="O11" s="17"/>
    </row>
    <row r="12" spans="1:15" x14ac:dyDescent="0.25">
      <c r="A12" s="5"/>
      <c r="B12" s="20" t="s">
        <v>40</v>
      </c>
      <c r="F12" s="16"/>
      <c r="G12" s="98">
        <f>G10*4</f>
        <v>0</v>
      </c>
      <c r="H12" s="18"/>
      <c r="I12" s="98">
        <f>I10</f>
        <v>0</v>
      </c>
      <c r="J12" s="18"/>
      <c r="K12" s="98">
        <f>K10</f>
        <v>0</v>
      </c>
      <c r="L12" s="18"/>
      <c r="M12" s="98">
        <f>M10</f>
        <v>0</v>
      </c>
      <c r="N12" s="18"/>
      <c r="O12" s="99">
        <f>O10</f>
        <v>0</v>
      </c>
    </row>
    <row r="13" spans="1:15" x14ac:dyDescent="0.25">
      <c r="B13" s="20"/>
      <c r="F13" s="16"/>
      <c r="G13" s="123" t="s">
        <v>89</v>
      </c>
      <c r="H13" s="18"/>
      <c r="I13" s="18"/>
      <c r="J13" s="18"/>
      <c r="K13" s="18"/>
      <c r="L13" s="18"/>
      <c r="M13" s="18"/>
      <c r="N13" s="18"/>
      <c r="O13" s="24"/>
    </row>
    <row r="14" spans="1:15" x14ac:dyDescent="0.25">
      <c r="B14" s="20" t="s">
        <v>45</v>
      </c>
      <c r="F14" s="16"/>
      <c r="G14" s="16"/>
      <c r="H14" s="16"/>
      <c r="I14" s="16"/>
      <c r="J14" s="16"/>
      <c r="K14" s="16"/>
      <c r="L14" s="16"/>
      <c r="M14" s="16"/>
      <c r="N14" s="16"/>
      <c r="O14" s="112">
        <f>(G12+I12+K12+M12+O11)</f>
        <v>0</v>
      </c>
    </row>
    <row r="15" spans="1:15" ht="15.75" thickBot="1" x14ac:dyDescent="0.3">
      <c r="B15" s="23" t="s">
        <v>46</v>
      </c>
      <c r="C15" s="13"/>
      <c r="D15" s="13"/>
      <c r="E15" s="13"/>
      <c r="F15" s="21"/>
      <c r="G15" s="21"/>
      <c r="H15" s="21"/>
      <c r="I15" s="21"/>
      <c r="J15" s="21"/>
      <c r="K15" s="21"/>
      <c r="L15" s="21"/>
      <c r="M15" s="21"/>
      <c r="N15" s="21"/>
      <c r="O15" s="22"/>
    </row>
    <row r="17" spans="2:7" ht="15.75" thickBot="1" x14ac:dyDescent="0.3"/>
    <row r="18" spans="2:7" x14ac:dyDescent="0.25">
      <c r="B18" s="83" t="s">
        <v>49</v>
      </c>
      <c r="C18" s="66"/>
      <c r="D18" s="67"/>
      <c r="E18" s="68"/>
      <c r="F18" s="32"/>
      <c r="G18" s="32"/>
    </row>
    <row r="19" spans="2:7" x14ac:dyDescent="0.25">
      <c r="B19" s="84" t="s">
        <v>50</v>
      </c>
      <c r="C19" s="60"/>
      <c r="D19" s="55"/>
      <c r="E19" s="69"/>
      <c r="F19" s="32"/>
      <c r="G19" s="32"/>
    </row>
    <row r="20" spans="2:7" x14ac:dyDescent="0.25">
      <c r="B20" s="84" t="s">
        <v>51</v>
      </c>
      <c r="C20" s="62"/>
      <c r="D20" s="56"/>
      <c r="E20" s="70"/>
      <c r="F20" s="32"/>
      <c r="G20" s="32"/>
    </row>
    <row r="21" spans="2:7" x14ac:dyDescent="0.25">
      <c r="B21" s="84" t="s">
        <v>52</v>
      </c>
      <c r="C21" s="60"/>
      <c r="D21" s="55"/>
      <c r="E21" s="69"/>
      <c r="F21" s="32"/>
      <c r="G21" s="32"/>
    </row>
    <row r="22" spans="2:7" ht="15.75" thickBot="1" x14ac:dyDescent="0.3">
      <c r="B22" s="85" t="s">
        <v>53</v>
      </c>
      <c r="C22" s="71"/>
      <c r="D22" s="72"/>
      <c r="E22" s="73"/>
      <c r="F22" s="32"/>
      <c r="G22" s="32"/>
    </row>
    <row r="43" spans="1:4" x14ac:dyDescent="0.25">
      <c r="A43" s="1"/>
    </row>
    <row r="44" spans="1:4" x14ac:dyDescent="0.25">
      <c r="A44" s="5"/>
      <c r="B44" s="5"/>
      <c r="D44" s="5"/>
    </row>
    <row r="46" spans="1:4" x14ac:dyDescent="0.25">
      <c r="A46" s="4"/>
    </row>
    <row r="47" spans="1:4" x14ac:dyDescent="0.25">
      <c r="A47" s="4"/>
    </row>
    <row r="51" spans="1:1" x14ac:dyDescent="0.25">
      <c r="A51" s="6"/>
    </row>
  </sheetData>
  <sheetProtection algorithmName="SHA-512" hashValue="AeJ8bmtbIdOgWtfR5knEtRUlLou9izVYIa6m5clfI3bVZ7vDhf1RrvoSSqaEULecWFrNgC0HwAAJnYlxs5y3Nw==" saltValue="toSn9qi/t3gS3GjPRQxwaw==" spinCount="100000" sheet="1" objects="1" scenarios="1"/>
  <mergeCells count="6">
    <mergeCell ref="F7:G7"/>
    <mergeCell ref="H7:K7"/>
    <mergeCell ref="L7:O7"/>
    <mergeCell ref="B8:O8"/>
    <mergeCell ref="B2:O4"/>
    <mergeCell ref="B5:L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0B3FA-A0F1-48D4-959F-41EB39F84364}">
  <dimension ref="B2:M41"/>
  <sheetViews>
    <sheetView showGridLines="0" workbookViewId="0">
      <selection activeCell="C37" activeCellId="2" sqref="D9:D13 E20:E30 C37:G41"/>
    </sheetView>
  </sheetViews>
  <sheetFormatPr defaultRowHeight="15" x14ac:dyDescent="0.25"/>
  <cols>
    <col min="2" max="2" width="33.140625" customWidth="1"/>
    <col min="3" max="3" width="12" customWidth="1"/>
    <col min="4" max="4" width="17.28515625" bestFit="1" customWidth="1"/>
    <col min="5" max="5" width="17.28515625" customWidth="1"/>
    <col min="6" max="6" width="15" bestFit="1" customWidth="1"/>
    <col min="7" max="7" width="11.85546875" customWidth="1"/>
  </cols>
  <sheetData>
    <row r="2" spans="2:13" x14ac:dyDescent="0.25">
      <c r="B2" s="152" t="s">
        <v>31</v>
      </c>
      <c r="C2" s="153"/>
      <c r="D2" s="153"/>
      <c r="E2" s="153"/>
      <c r="F2" s="153"/>
      <c r="G2" s="153"/>
      <c r="H2" s="153"/>
      <c r="I2" s="153"/>
      <c r="J2" s="153"/>
      <c r="K2" s="153"/>
      <c r="L2" s="153"/>
      <c r="M2" s="154"/>
    </row>
    <row r="3" spans="2:13" x14ac:dyDescent="0.25">
      <c r="B3" s="155"/>
      <c r="C3" s="135"/>
      <c r="D3" s="135"/>
      <c r="E3" s="135"/>
      <c r="F3" s="135"/>
      <c r="G3" s="135"/>
      <c r="H3" s="135"/>
      <c r="I3" s="135"/>
      <c r="J3" s="135"/>
      <c r="K3" s="135"/>
      <c r="L3" s="135"/>
      <c r="M3" s="156"/>
    </row>
    <row r="4" spans="2:13" x14ac:dyDescent="0.25">
      <c r="B4" s="157"/>
      <c r="C4" s="158"/>
      <c r="D4" s="158"/>
      <c r="E4" s="158"/>
      <c r="F4" s="158"/>
      <c r="G4" s="158"/>
      <c r="H4" s="158"/>
      <c r="I4" s="158"/>
      <c r="J4" s="158"/>
      <c r="K4" s="158"/>
      <c r="L4" s="158"/>
      <c r="M4" s="159"/>
    </row>
    <row r="5" spans="2:13" x14ac:dyDescent="0.25">
      <c r="B5" s="149" t="s">
        <v>29</v>
      </c>
      <c r="C5" s="150"/>
      <c r="D5" s="150"/>
      <c r="E5" s="150"/>
      <c r="F5" s="150"/>
      <c r="G5" s="150"/>
      <c r="H5" s="150"/>
      <c r="I5" s="150"/>
      <c r="J5" s="150"/>
      <c r="K5" s="150"/>
      <c r="L5" s="150"/>
      <c r="M5" s="151"/>
    </row>
    <row r="6" spans="2:13" ht="15.75" thickBot="1" x14ac:dyDescent="0.3"/>
    <row r="7" spans="2:13" ht="18" thickBot="1" x14ac:dyDescent="0.3">
      <c r="B7" s="86" t="s">
        <v>2</v>
      </c>
      <c r="C7" s="87"/>
      <c r="D7" s="87"/>
      <c r="E7" s="87"/>
      <c r="F7" s="88"/>
      <c r="H7" s="14"/>
      <c r="I7" s="14"/>
      <c r="J7" s="14"/>
      <c r="K7" s="14"/>
      <c r="L7" s="14"/>
      <c r="M7" s="14"/>
    </row>
    <row r="8" spans="2:13" ht="15.75" thickBot="1" x14ac:dyDescent="0.3">
      <c r="B8" s="7" t="s">
        <v>3</v>
      </c>
      <c r="C8" s="8" t="s">
        <v>4</v>
      </c>
      <c r="D8" s="8" t="s">
        <v>5</v>
      </c>
      <c r="E8" s="8" t="s">
        <v>6</v>
      </c>
      <c r="F8" s="9" t="s">
        <v>7</v>
      </c>
    </row>
    <row r="9" spans="2:13" x14ac:dyDescent="0.25">
      <c r="B9" s="37" t="s">
        <v>8</v>
      </c>
      <c r="C9" s="38">
        <v>275</v>
      </c>
      <c r="D9" s="74"/>
      <c r="E9" s="39">
        <f>(C9*D9)/12</f>
        <v>0</v>
      </c>
      <c r="F9" s="40">
        <f>C9*D9</f>
        <v>0</v>
      </c>
    </row>
    <row r="10" spans="2:13" x14ac:dyDescent="0.25">
      <c r="B10" s="31" t="s">
        <v>9</v>
      </c>
      <c r="C10" s="27">
        <v>16</v>
      </c>
      <c r="D10" s="53"/>
      <c r="E10" s="39">
        <f t="shared" ref="E10:E13" si="0">(C10*D10)/12</f>
        <v>0</v>
      </c>
      <c r="F10" s="40">
        <f t="shared" ref="F10:F13" si="1">C10*D10</f>
        <v>0</v>
      </c>
    </row>
    <row r="11" spans="2:13" x14ac:dyDescent="0.25">
      <c r="B11" s="31" t="s">
        <v>10</v>
      </c>
      <c r="C11" s="27">
        <v>75</v>
      </c>
      <c r="D11" s="53"/>
      <c r="E11" s="39">
        <f t="shared" si="0"/>
        <v>0</v>
      </c>
      <c r="F11" s="40">
        <f t="shared" si="1"/>
        <v>0</v>
      </c>
    </row>
    <row r="12" spans="2:13" x14ac:dyDescent="0.25">
      <c r="B12" s="31" t="s">
        <v>11</v>
      </c>
      <c r="C12" s="27">
        <v>85</v>
      </c>
      <c r="D12" s="53"/>
      <c r="E12" s="39">
        <f t="shared" si="0"/>
        <v>0</v>
      </c>
      <c r="F12" s="40">
        <f t="shared" si="1"/>
        <v>0</v>
      </c>
    </row>
    <row r="13" spans="2:13" x14ac:dyDescent="0.25">
      <c r="B13" s="31" t="s">
        <v>12</v>
      </c>
      <c r="C13" s="27">
        <v>25</v>
      </c>
      <c r="D13" s="53"/>
      <c r="E13" s="39">
        <f t="shared" si="0"/>
        <v>0</v>
      </c>
      <c r="F13" s="40">
        <f t="shared" si="1"/>
        <v>0</v>
      </c>
    </row>
    <row r="14" spans="2:13" x14ac:dyDescent="0.25">
      <c r="B14" s="10"/>
      <c r="F14" s="11"/>
    </row>
    <row r="15" spans="2:13" ht="15.75" thickBot="1" x14ac:dyDescent="0.3">
      <c r="B15" s="12" t="s">
        <v>85</v>
      </c>
      <c r="C15" s="13"/>
      <c r="D15" s="13"/>
      <c r="E15" s="13"/>
      <c r="F15" s="113">
        <f>SUM(F9:F12)*8</f>
        <v>0</v>
      </c>
    </row>
    <row r="17" spans="2:13" ht="15.75" thickBot="1" x14ac:dyDescent="0.3"/>
    <row r="18" spans="2:13" ht="18" thickBot="1" x14ac:dyDescent="0.3">
      <c r="B18" s="86" t="s">
        <v>13</v>
      </c>
      <c r="C18" s="87"/>
      <c r="D18" s="87"/>
      <c r="E18" s="87"/>
      <c r="F18" s="87"/>
      <c r="G18" s="88"/>
      <c r="H18" s="15"/>
      <c r="I18" s="15"/>
      <c r="J18" s="15"/>
      <c r="K18" s="15"/>
      <c r="L18" s="15"/>
      <c r="M18" s="15"/>
    </row>
    <row r="19" spans="2:13" ht="30" customHeight="1" thickBot="1" x14ac:dyDescent="0.3">
      <c r="B19" s="100" t="s">
        <v>13</v>
      </c>
      <c r="C19" s="101" t="s">
        <v>75</v>
      </c>
      <c r="D19" s="101" t="s">
        <v>60</v>
      </c>
      <c r="E19" s="101" t="s">
        <v>61</v>
      </c>
      <c r="F19" s="101" t="s">
        <v>6</v>
      </c>
      <c r="G19" s="102" t="s">
        <v>1</v>
      </c>
    </row>
    <row r="20" spans="2:13" x14ac:dyDescent="0.25">
      <c r="B20" s="44" t="s">
        <v>73</v>
      </c>
      <c r="C20" s="45">
        <f>7500*12</f>
        <v>90000</v>
      </c>
      <c r="D20" s="45" t="s">
        <v>15</v>
      </c>
      <c r="E20" s="75"/>
      <c r="F20" s="46">
        <f>(C20*E20)/12</f>
        <v>0</v>
      </c>
      <c r="G20" s="47">
        <f>F20*12</f>
        <v>0</v>
      </c>
    </row>
    <row r="21" spans="2:13" x14ac:dyDescent="0.25">
      <c r="B21" s="31" t="s">
        <v>74</v>
      </c>
      <c r="C21" s="27">
        <f>1500*12</f>
        <v>18000</v>
      </c>
      <c r="D21" s="27" t="s">
        <v>15</v>
      </c>
      <c r="E21" s="76"/>
      <c r="F21" s="33">
        <f t="shared" ref="F21:F30" si="2">(C21*E21)/12</f>
        <v>0</v>
      </c>
      <c r="G21" s="34">
        <f t="shared" ref="G21:G30" si="3">F21*12</f>
        <v>0</v>
      </c>
    </row>
    <row r="22" spans="2:13" x14ac:dyDescent="0.25">
      <c r="B22" s="31" t="s">
        <v>16</v>
      </c>
      <c r="C22" s="27">
        <f>800*12</f>
        <v>9600</v>
      </c>
      <c r="D22" s="27" t="s">
        <v>15</v>
      </c>
      <c r="E22" s="76"/>
      <c r="F22" s="33">
        <f t="shared" si="2"/>
        <v>0</v>
      </c>
      <c r="G22" s="34">
        <f t="shared" si="3"/>
        <v>0</v>
      </c>
    </row>
    <row r="23" spans="2:13" x14ac:dyDescent="0.25">
      <c r="B23" s="31" t="s">
        <v>17</v>
      </c>
      <c r="C23" s="27">
        <v>4000</v>
      </c>
      <c r="D23" s="27" t="s">
        <v>18</v>
      </c>
      <c r="E23" s="76"/>
      <c r="F23" s="33">
        <f t="shared" si="2"/>
        <v>0</v>
      </c>
      <c r="G23" s="34">
        <f t="shared" si="3"/>
        <v>0</v>
      </c>
    </row>
    <row r="24" spans="2:13" x14ac:dyDescent="0.25">
      <c r="B24" s="31" t="s">
        <v>19</v>
      </c>
      <c r="C24" s="27">
        <f>10000*12</f>
        <v>120000</v>
      </c>
      <c r="D24" s="27" t="s">
        <v>20</v>
      </c>
      <c r="E24" s="76"/>
      <c r="F24" s="33">
        <f t="shared" si="2"/>
        <v>0</v>
      </c>
      <c r="G24" s="34">
        <f t="shared" si="3"/>
        <v>0</v>
      </c>
    </row>
    <row r="25" spans="2:13" x14ac:dyDescent="0.25">
      <c r="B25" s="31" t="s">
        <v>21</v>
      </c>
      <c r="C25" s="27">
        <v>1600</v>
      </c>
      <c r="D25" s="27" t="s">
        <v>20</v>
      </c>
      <c r="E25" s="76"/>
      <c r="F25" s="33">
        <f t="shared" si="2"/>
        <v>0</v>
      </c>
      <c r="G25" s="34">
        <f t="shared" si="3"/>
        <v>0</v>
      </c>
    </row>
    <row r="26" spans="2:13" x14ac:dyDescent="0.25">
      <c r="B26" s="31" t="s">
        <v>22</v>
      </c>
      <c r="C26" s="27">
        <v>3400</v>
      </c>
      <c r="D26" s="27" t="s">
        <v>20</v>
      </c>
      <c r="E26" s="76"/>
      <c r="F26" s="33">
        <f t="shared" si="2"/>
        <v>0</v>
      </c>
      <c r="G26" s="34">
        <f t="shared" si="3"/>
        <v>0</v>
      </c>
    </row>
    <row r="27" spans="2:13" x14ac:dyDescent="0.25">
      <c r="B27" s="31" t="s">
        <v>23</v>
      </c>
      <c r="C27" s="27">
        <v>750</v>
      </c>
      <c r="D27" s="27" t="s">
        <v>20</v>
      </c>
      <c r="E27" s="76"/>
      <c r="F27" s="33">
        <f t="shared" si="2"/>
        <v>0</v>
      </c>
      <c r="G27" s="34">
        <f t="shared" si="3"/>
        <v>0</v>
      </c>
    </row>
    <row r="28" spans="2:13" x14ac:dyDescent="0.25">
      <c r="B28" s="31" t="s">
        <v>24</v>
      </c>
      <c r="C28" s="27">
        <v>4000</v>
      </c>
      <c r="D28" s="27" t="s">
        <v>20</v>
      </c>
      <c r="E28" s="76"/>
      <c r="F28" s="33">
        <f t="shared" si="2"/>
        <v>0</v>
      </c>
      <c r="G28" s="34">
        <f t="shared" si="3"/>
        <v>0</v>
      </c>
    </row>
    <row r="29" spans="2:13" x14ac:dyDescent="0.25">
      <c r="B29" s="31" t="s">
        <v>25</v>
      </c>
      <c r="C29" s="27">
        <v>150</v>
      </c>
      <c r="D29" s="27" t="s">
        <v>20</v>
      </c>
      <c r="E29" s="76"/>
      <c r="F29" s="33">
        <f t="shared" si="2"/>
        <v>0</v>
      </c>
      <c r="G29" s="34">
        <f t="shared" si="3"/>
        <v>0</v>
      </c>
    </row>
    <row r="30" spans="2:13" ht="15.75" thickBot="1" x14ac:dyDescent="0.3">
      <c r="B30" s="48" t="s">
        <v>26</v>
      </c>
      <c r="C30" s="49">
        <v>250</v>
      </c>
      <c r="D30" s="49" t="s">
        <v>20</v>
      </c>
      <c r="E30" s="77"/>
      <c r="F30" s="50">
        <f t="shared" si="2"/>
        <v>0</v>
      </c>
      <c r="G30" s="51">
        <f t="shared" si="3"/>
        <v>0</v>
      </c>
    </row>
    <row r="31" spans="2:13" x14ac:dyDescent="0.25">
      <c r="B31" s="10"/>
      <c r="G31" s="11"/>
    </row>
    <row r="32" spans="2:13" ht="15.75" thickBot="1" x14ac:dyDescent="0.3">
      <c r="B32" s="12" t="s">
        <v>85</v>
      </c>
      <c r="C32" s="13"/>
      <c r="D32" s="13"/>
      <c r="E32" s="13"/>
      <c r="F32" s="13"/>
      <c r="G32" s="114">
        <f>SUM(G20:G30)*8</f>
        <v>0</v>
      </c>
    </row>
    <row r="34" spans="2:7" x14ac:dyDescent="0.25">
      <c r="B34" s="4" t="s">
        <v>27</v>
      </c>
    </row>
    <row r="35" spans="2:7" x14ac:dyDescent="0.25">
      <c r="B35" s="4" t="s">
        <v>28</v>
      </c>
    </row>
    <row r="37" spans="2:7" x14ac:dyDescent="0.25">
      <c r="B37" s="82" t="s">
        <v>49</v>
      </c>
      <c r="C37" s="58"/>
      <c r="D37" s="54"/>
      <c r="E37" s="54"/>
      <c r="F37" s="54"/>
      <c r="G37" s="59"/>
    </row>
    <row r="38" spans="2:7" x14ac:dyDescent="0.25">
      <c r="B38" s="82" t="s">
        <v>50</v>
      </c>
      <c r="C38" s="60"/>
      <c r="D38" s="55"/>
      <c r="E38" s="55"/>
      <c r="F38" s="55"/>
      <c r="G38" s="61"/>
    </row>
    <row r="39" spans="2:7" x14ac:dyDescent="0.25">
      <c r="B39" s="82" t="s">
        <v>51</v>
      </c>
      <c r="C39" s="62"/>
      <c r="D39" s="56"/>
      <c r="E39" s="56"/>
      <c r="F39" s="56"/>
      <c r="G39" s="63"/>
    </row>
    <row r="40" spans="2:7" x14ac:dyDescent="0.25">
      <c r="B40" s="82" t="s">
        <v>52</v>
      </c>
      <c r="C40" s="60"/>
      <c r="D40" s="55"/>
      <c r="E40" s="55"/>
      <c r="F40" s="55"/>
      <c r="G40" s="61"/>
    </row>
    <row r="41" spans="2:7" x14ac:dyDescent="0.25">
      <c r="B41" s="82" t="s">
        <v>53</v>
      </c>
      <c r="C41" s="64"/>
      <c r="D41" s="57"/>
      <c r="E41" s="57"/>
      <c r="F41" s="57"/>
      <c r="G41" s="65"/>
    </row>
  </sheetData>
  <sheetProtection algorithmName="SHA-512" hashValue="BM/N+7wgZBD+BpXVA808oH/XiEp/An65GZY4+vDzr3jA3KAwEKQQmNdPkL7LPMN/U5+IESoGIuXVE5UUVL+n0w==" saltValue="8D1T7dKb07LEUJxB853scA==" spinCount="100000" sheet="1" objects="1" scenarios="1"/>
  <mergeCells count="2">
    <mergeCell ref="B2:M4"/>
    <mergeCell ref="B5:M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9DC58-7331-4213-B513-42373C780E79}">
  <dimension ref="B1:P21"/>
  <sheetViews>
    <sheetView showGridLines="0" workbookViewId="0">
      <selection activeCell="D28" sqref="D28"/>
    </sheetView>
  </sheetViews>
  <sheetFormatPr defaultRowHeight="15" x14ac:dyDescent="0.25"/>
  <cols>
    <col min="1" max="1" width="10.28515625" customWidth="1"/>
    <col min="2" max="2" width="27.5703125" bestFit="1" customWidth="1"/>
    <col min="3" max="3" width="30.28515625" customWidth="1"/>
  </cols>
  <sheetData>
    <row r="1" spans="2:16" ht="15.75" thickBot="1" x14ac:dyDescent="0.3"/>
    <row r="2" spans="2:16" x14ac:dyDescent="0.25">
      <c r="B2" s="131" t="s">
        <v>62</v>
      </c>
      <c r="C2" s="132"/>
      <c r="D2" s="132"/>
      <c r="E2" s="132"/>
      <c r="F2" s="132"/>
      <c r="G2" s="132"/>
      <c r="H2" s="132"/>
      <c r="I2" s="132"/>
      <c r="J2" s="132"/>
      <c r="K2" s="132"/>
      <c r="L2" s="132"/>
      <c r="M2" s="133"/>
    </row>
    <row r="3" spans="2:16" x14ac:dyDescent="0.25">
      <c r="B3" s="134"/>
      <c r="C3" s="135"/>
      <c r="D3" s="135"/>
      <c r="E3" s="135"/>
      <c r="F3" s="135"/>
      <c r="G3" s="135"/>
      <c r="H3" s="135"/>
      <c r="I3" s="135"/>
      <c r="J3" s="135"/>
      <c r="K3" s="135"/>
      <c r="L3" s="135"/>
      <c r="M3" s="136"/>
    </row>
    <row r="4" spans="2:16" ht="15.75" thickBot="1" x14ac:dyDescent="0.3">
      <c r="B4" s="137"/>
      <c r="C4" s="138"/>
      <c r="D4" s="138"/>
      <c r="E4" s="138"/>
      <c r="F4" s="138"/>
      <c r="G4" s="138"/>
      <c r="H4" s="138"/>
      <c r="I4" s="138"/>
      <c r="J4" s="138"/>
      <c r="K4" s="138"/>
      <c r="L4" s="138"/>
      <c r="M4" s="139"/>
    </row>
    <row r="5" spans="2:16" ht="15.75" thickBot="1" x14ac:dyDescent="0.3"/>
    <row r="6" spans="2:16" ht="15.75" thickBot="1" x14ac:dyDescent="0.3">
      <c r="B6" s="89" t="s">
        <v>63</v>
      </c>
      <c r="C6" s="90"/>
    </row>
    <row r="7" spans="2:16" ht="33" customHeight="1" thickBot="1" x14ac:dyDescent="0.3">
      <c r="B7" s="42" t="s">
        <v>68</v>
      </c>
      <c r="C7" s="43" t="s">
        <v>70</v>
      </c>
      <c r="P7" s="1"/>
    </row>
    <row r="8" spans="2:16" x14ac:dyDescent="0.25">
      <c r="B8" s="37" t="s">
        <v>65</v>
      </c>
      <c r="C8" s="121">
        <f>'1. Huur en onderhoud'!N19</f>
        <v>0</v>
      </c>
    </row>
    <row r="9" spans="2:16" x14ac:dyDescent="0.25">
      <c r="B9" s="37" t="s">
        <v>76</v>
      </c>
      <c r="C9" s="121">
        <f>'1. Huur en onderhoud'!F26</f>
        <v>0</v>
      </c>
    </row>
    <row r="10" spans="2:16" x14ac:dyDescent="0.25">
      <c r="B10" s="31" t="s">
        <v>64</v>
      </c>
      <c r="C10" s="122">
        <f>'2. Full service'!O14</f>
        <v>0</v>
      </c>
    </row>
    <row r="11" spans="2:16" x14ac:dyDescent="0.25">
      <c r="B11" s="31" t="s">
        <v>66</v>
      </c>
      <c r="C11" s="122">
        <f>'3. Ingrediënten en toebehoren'!F15</f>
        <v>0</v>
      </c>
    </row>
    <row r="12" spans="2:16" x14ac:dyDescent="0.25">
      <c r="B12" s="31" t="s">
        <v>67</v>
      </c>
      <c r="C12" s="122">
        <f>'3. Ingrediënten en toebehoren'!G32</f>
        <v>0</v>
      </c>
      <c r="P12" s="1"/>
    </row>
    <row r="13" spans="2:16" x14ac:dyDescent="0.25">
      <c r="B13" s="10"/>
      <c r="C13" s="11"/>
      <c r="G13" s="78"/>
    </row>
    <row r="14" spans="2:16" x14ac:dyDescent="0.25">
      <c r="B14" s="20" t="s">
        <v>69</v>
      </c>
      <c r="C14" s="120">
        <f>(C8+C10+C11+C12)</f>
        <v>0</v>
      </c>
      <c r="P14" s="1"/>
    </row>
    <row r="15" spans="2:16" ht="15.75" thickBot="1" x14ac:dyDescent="0.3">
      <c r="B15" s="79" t="s">
        <v>71</v>
      </c>
      <c r="C15" s="41"/>
    </row>
    <row r="16" spans="2:16" ht="15.75" thickBot="1" x14ac:dyDescent="0.3"/>
    <row r="17" spans="2:16" x14ac:dyDescent="0.25">
      <c r="B17" s="83" t="s">
        <v>49</v>
      </c>
      <c r="C17" s="66"/>
      <c r="D17" s="67"/>
      <c r="E17" s="68"/>
    </row>
    <row r="18" spans="2:16" x14ac:dyDescent="0.25">
      <c r="B18" s="84" t="s">
        <v>50</v>
      </c>
      <c r="C18" s="60"/>
      <c r="D18" s="55"/>
      <c r="E18" s="69"/>
    </row>
    <row r="19" spans="2:16" x14ac:dyDescent="0.25">
      <c r="B19" s="84" t="s">
        <v>51</v>
      </c>
      <c r="C19" s="62"/>
      <c r="D19" s="56"/>
      <c r="E19" s="70"/>
      <c r="P19" s="1"/>
    </row>
    <row r="20" spans="2:16" x14ac:dyDescent="0.25">
      <c r="B20" s="84" t="s">
        <v>52</v>
      </c>
      <c r="C20" s="60"/>
      <c r="D20" s="55"/>
      <c r="E20" s="69"/>
    </row>
    <row r="21" spans="2:16" ht="15.75" thickBot="1" x14ac:dyDescent="0.3">
      <c r="B21" s="85" t="s">
        <v>53</v>
      </c>
      <c r="C21" s="71"/>
      <c r="D21" s="72"/>
      <c r="E21" s="73"/>
    </row>
  </sheetData>
  <sheetProtection algorithmName="SHA-512" hashValue="aV8AOvbeJ02UJHCJcFVposA3oiI2nplCOTWs18NScmmHdodpVhhRa4pbdlRYTFy6s7Z57oapMnd5N+/CZ+rVwQ==" saltValue="C1VVdyWC5qx7TFjs8zz4uQ==" spinCount="100000" sheet="1" objects="1" scenarios="1"/>
  <mergeCells count="1">
    <mergeCell ref="B2: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21EC4-6F26-46FF-A728-80530442D4EA}">
  <dimension ref="A1:M21"/>
  <sheetViews>
    <sheetView showGridLines="0" workbookViewId="0">
      <selection activeCell="C42" sqref="C42"/>
    </sheetView>
  </sheetViews>
  <sheetFormatPr defaultRowHeight="15" x14ac:dyDescent="0.25"/>
  <cols>
    <col min="1" max="1" width="18.28515625" customWidth="1"/>
    <col min="2" max="2" width="12.42578125" customWidth="1"/>
    <col min="3" max="3" width="30" bestFit="1" customWidth="1"/>
  </cols>
  <sheetData>
    <row r="1" spans="1:13" ht="15.75" thickBot="1" x14ac:dyDescent="0.3"/>
    <row r="2" spans="1:13" x14ac:dyDescent="0.25">
      <c r="B2" s="131" t="s">
        <v>77</v>
      </c>
      <c r="C2" s="132"/>
      <c r="D2" s="132"/>
      <c r="E2" s="132"/>
      <c r="F2" s="132"/>
      <c r="G2" s="132"/>
      <c r="H2" s="132"/>
      <c r="I2" s="132"/>
      <c r="J2" s="132"/>
      <c r="K2" s="132"/>
      <c r="L2" s="132"/>
      <c r="M2" s="133"/>
    </row>
    <row r="3" spans="1:13" x14ac:dyDescent="0.25">
      <c r="A3" s="3"/>
      <c r="B3" s="134"/>
      <c r="C3" s="135"/>
      <c r="D3" s="135"/>
      <c r="E3" s="135"/>
      <c r="F3" s="135"/>
      <c r="G3" s="135"/>
      <c r="H3" s="135"/>
      <c r="I3" s="135"/>
      <c r="J3" s="135"/>
      <c r="K3" s="135"/>
      <c r="L3" s="135"/>
      <c r="M3" s="136"/>
    </row>
    <row r="4" spans="1:13" ht="15.75" thickBot="1" x14ac:dyDescent="0.3">
      <c r="A4" s="1"/>
      <c r="B4" s="137"/>
      <c r="C4" s="138"/>
      <c r="D4" s="138"/>
      <c r="E4" s="138"/>
      <c r="F4" s="138"/>
      <c r="G4" s="138"/>
      <c r="H4" s="138"/>
      <c r="I4" s="138"/>
      <c r="J4" s="138"/>
      <c r="K4" s="138"/>
      <c r="L4" s="138"/>
      <c r="M4" s="139"/>
    </row>
    <row r="5" spans="1:13" ht="15.75" thickBot="1" x14ac:dyDescent="0.3"/>
    <row r="6" spans="1:13" ht="28.5" customHeight="1" x14ac:dyDescent="0.25">
      <c r="B6" s="103">
        <v>1</v>
      </c>
      <c r="C6" s="163" t="s">
        <v>78</v>
      </c>
      <c r="D6" s="164"/>
      <c r="E6" s="164"/>
      <c r="F6" s="164"/>
      <c r="G6" s="164"/>
      <c r="H6" s="164"/>
      <c r="I6" s="164"/>
      <c r="J6" s="164"/>
      <c r="K6" s="164"/>
      <c r="L6" s="164"/>
      <c r="M6" s="165"/>
    </row>
    <row r="7" spans="1:13" x14ac:dyDescent="0.25">
      <c r="B7" s="104">
        <v>2</v>
      </c>
      <c r="C7" s="166" t="s">
        <v>79</v>
      </c>
      <c r="D7" s="167"/>
      <c r="E7" s="167"/>
      <c r="F7" s="167"/>
      <c r="G7" s="167"/>
      <c r="H7" s="167"/>
      <c r="I7" s="167"/>
      <c r="J7" s="167"/>
      <c r="K7" s="167"/>
      <c r="L7" s="167"/>
      <c r="M7" s="168"/>
    </row>
    <row r="8" spans="1:13" ht="31.5" customHeight="1" x14ac:dyDescent="0.25">
      <c r="B8" s="104">
        <v>3</v>
      </c>
      <c r="C8" s="160" t="s">
        <v>80</v>
      </c>
      <c r="D8" s="161"/>
      <c r="E8" s="161"/>
      <c r="F8" s="161"/>
      <c r="G8" s="161"/>
      <c r="H8" s="161"/>
      <c r="I8" s="161"/>
      <c r="J8" s="161"/>
      <c r="K8" s="161"/>
      <c r="L8" s="161"/>
      <c r="M8" s="162"/>
    </row>
    <row r="9" spans="1:13" x14ac:dyDescent="0.25">
      <c r="B9" s="104">
        <v>4</v>
      </c>
      <c r="C9" s="166" t="s">
        <v>81</v>
      </c>
      <c r="D9" s="167"/>
      <c r="E9" s="167"/>
      <c r="F9" s="167"/>
      <c r="G9" s="167"/>
      <c r="H9" s="167"/>
      <c r="I9" s="167"/>
      <c r="J9" s="167"/>
      <c r="K9" s="167"/>
      <c r="L9" s="167"/>
      <c r="M9" s="168"/>
    </row>
    <row r="10" spans="1:13" ht="32.25" customHeight="1" x14ac:dyDescent="0.25">
      <c r="B10" s="104">
        <v>5</v>
      </c>
      <c r="C10" s="160" t="s">
        <v>82</v>
      </c>
      <c r="D10" s="161"/>
      <c r="E10" s="161"/>
      <c r="F10" s="161"/>
      <c r="G10" s="161"/>
      <c r="H10" s="161"/>
      <c r="I10" s="161"/>
      <c r="J10" s="161"/>
      <c r="K10" s="161"/>
      <c r="L10" s="161"/>
      <c r="M10" s="162"/>
    </row>
    <row r="11" spans="1:13" ht="33" customHeight="1" x14ac:dyDescent="0.25">
      <c r="B11" s="104">
        <v>6</v>
      </c>
      <c r="C11" s="160" t="s">
        <v>83</v>
      </c>
      <c r="D11" s="161"/>
      <c r="E11" s="161"/>
      <c r="F11" s="161"/>
      <c r="G11" s="161"/>
      <c r="H11" s="161"/>
      <c r="I11" s="161"/>
      <c r="J11" s="161"/>
      <c r="K11" s="161"/>
      <c r="L11" s="161"/>
      <c r="M11" s="162"/>
    </row>
    <row r="12" spans="1:13" x14ac:dyDescent="0.25">
      <c r="B12" s="104">
        <v>7</v>
      </c>
      <c r="C12" s="166" t="s">
        <v>84</v>
      </c>
      <c r="D12" s="167"/>
      <c r="E12" s="167"/>
      <c r="F12" s="167"/>
      <c r="G12" s="167"/>
      <c r="H12" s="167"/>
      <c r="I12" s="167"/>
      <c r="J12" s="167"/>
      <c r="K12" s="167"/>
      <c r="L12" s="167"/>
      <c r="M12" s="168"/>
    </row>
    <row r="13" spans="1:13" x14ac:dyDescent="0.25">
      <c r="B13" s="104">
        <v>8</v>
      </c>
      <c r="C13" s="166" t="s">
        <v>87</v>
      </c>
      <c r="D13" s="167"/>
      <c r="E13" s="167"/>
      <c r="F13" s="167"/>
      <c r="G13" s="167"/>
      <c r="H13" s="167"/>
      <c r="I13" s="167"/>
      <c r="J13" s="167"/>
      <c r="K13" s="167"/>
      <c r="L13" s="167"/>
      <c r="M13" s="168"/>
    </row>
    <row r="14" spans="1:13" x14ac:dyDescent="0.25">
      <c r="B14" s="104">
        <v>9</v>
      </c>
      <c r="C14" s="166" t="s">
        <v>90</v>
      </c>
      <c r="D14" s="167"/>
      <c r="E14" s="167"/>
      <c r="F14" s="167"/>
      <c r="G14" s="167"/>
      <c r="H14" s="167"/>
      <c r="I14" s="167"/>
      <c r="J14" s="167"/>
      <c r="K14" s="167"/>
      <c r="L14" s="167"/>
      <c r="M14" s="168"/>
    </row>
    <row r="15" spans="1:13" ht="15.75" thickBot="1" x14ac:dyDescent="0.3">
      <c r="B15" s="105">
        <v>10</v>
      </c>
      <c r="C15" s="169" t="s">
        <v>91</v>
      </c>
      <c r="D15" s="170"/>
      <c r="E15" s="170"/>
      <c r="F15" s="170"/>
      <c r="G15" s="170"/>
      <c r="H15" s="170"/>
      <c r="I15" s="170"/>
      <c r="J15" s="170"/>
      <c r="K15" s="170"/>
      <c r="L15" s="170"/>
      <c r="M15" s="171"/>
    </row>
    <row r="20" spans="1:1" x14ac:dyDescent="0.25">
      <c r="A20" s="1"/>
    </row>
    <row r="21" spans="1:1" x14ac:dyDescent="0.25">
      <c r="A21" s="5"/>
    </row>
  </sheetData>
  <sheetProtection algorithmName="SHA-512" hashValue="IfV5ktpSyN3BeX9lRponSRiD62hje2qu0gJv6ZqroBatBh9zX3R+ohJ9TQfstsZQW4B5SdohbZQ0GahmAPBLKA==" saltValue="UfY3XQVcuUisNXq1b7Wy/Q==" spinCount="100000" sheet="1" objects="1" scenarios="1"/>
  <mergeCells count="11">
    <mergeCell ref="C11:M11"/>
    <mergeCell ref="C12:M12"/>
    <mergeCell ref="C13:M13"/>
    <mergeCell ref="C14:M14"/>
    <mergeCell ref="C15:M15"/>
    <mergeCell ref="C10:M10"/>
    <mergeCell ref="B2:M4"/>
    <mergeCell ref="C6:M6"/>
    <mergeCell ref="C7:M7"/>
    <mergeCell ref="C8:M8"/>
    <mergeCell ref="C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344AA1967BFC4A8643C23B956E8C83" ma:contentTypeVersion="3" ma:contentTypeDescription="Een nieuw document maken." ma:contentTypeScope="" ma:versionID="28714eae145717f3a10ea19bc4c98740">
  <xsd:schema xmlns:xsd="http://www.w3.org/2001/XMLSchema" xmlns:xs="http://www.w3.org/2001/XMLSchema" xmlns:p="http://schemas.microsoft.com/office/2006/metadata/properties" xmlns:ns2="21191d54-49ec-46e2-8fe0-29ba3471bf6c" targetNamespace="http://schemas.microsoft.com/office/2006/metadata/properties" ma:root="true" ma:fieldsID="c739934aa39e885efdbd243caf6f0462" ns2:_="">
    <xsd:import namespace="21191d54-49ec-46e2-8fe0-29ba3471bf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191d54-49ec-46e2-8fe0-29ba3471bf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EE707F-B5AE-40F6-8227-A3257A115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191d54-49ec-46e2-8fe0-29ba3471b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CF99AA-DBD6-4ACB-B85E-FB732F98E1B3}">
  <ds:schemaRefs>
    <ds:schemaRef ds:uri="http://schemas.microsoft.com/sharepoint/v3/contenttype/forms"/>
  </ds:schemaRefs>
</ds:datastoreItem>
</file>

<file path=customXml/itemProps3.xml><?xml version="1.0" encoding="utf-8"?>
<ds:datastoreItem xmlns:ds="http://schemas.openxmlformats.org/officeDocument/2006/customXml" ds:itemID="{D97C4867-B3AC-4A36-B162-C021950DCFF8}">
  <ds:schemaRefs>
    <ds:schemaRef ds:uri="http://schemas.microsoft.com/office/2006/documentManagement/types"/>
    <ds:schemaRef ds:uri="http://www.w3.org/XML/1998/namespace"/>
    <ds:schemaRef ds:uri="21191d54-49ec-46e2-8fe0-29ba3471bf6c"/>
    <ds:schemaRef ds:uri="http://purl.org/dc/term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Huur en onderhoud</vt:lpstr>
      <vt:lpstr>2. Full service</vt:lpstr>
      <vt:lpstr>3. Ingrediënten en toebehoren</vt:lpstr>
      <vt:lpstr>4. totaal</vt:lpstr>
      <vt:lpstr>Instructie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Cents</dc:creator>
  <cp:keywords/>
  <dc:description/>
  <cp:lastModifiedBy>Colin Janssen</cp:lastModifiedBy>
  <cp:revision/>
  <dcterms:created xsi:type="dcterms:W3CDTF">2026-08-14T06:38:18Z</dcterms:created>
  <dcterms:modified xsi:type="dcterms:W3CDTF">2026-10-16T13:25:17Z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0x01010002344AA1967BFC4A8643C23B956E8C83</vt:lpwstr>
  </property>
</Properties>
</file>