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ttps://mumc.sharepoint.com/sites/EAGordijnenreiniging/Gedeelde documenten/General/4. Aanbestedingsstukken/"/>
    </mc:Choice>
  </mc:AlternateContent>
  <bookViews>
    <workbookView xWindow="-120" yWindow="-120" windowWidth="23160" windowHeight="8820" activeTab="3"/>
  </bookViews>
  <sheets>
    <sheet name="1. Invulinstructie" sheetId="2" r:id="rId1"/>
    <sheet name="2. Separatie- &amp; douchegordijnen" sheetId="7" r:id="rId2"/>
    <sheet name="3. Overgordijnen &amp; vitrages" sheetId="8" r:id="rId3"/>
    <sheet name="4. Totaal" sheetId="9" r:id="rId4"/>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 i="8" l="1"/>
  <c r="H20" i="8"/>
  <c r="H21" i="8"/>
  <c r="H22" i="8"/>
  <c r="H23" i="8"/>
  <c r="H24" i="8"/>
  <c r="H25" i="8"/>
  <c r="H26" i="8"/>
  <c r="H27" i="8"/>
  <c r="H28" i="8"/>
  <c r="H29" i="8"/>
  <c r="H30" i="8"/>
  <c r="H31" i="8"/>
  <c r="H32" i="8"/>
  <c r="H33" i="8"/>
  <c r="H34" i="8"/>
  <c r="H35" i="8"/>
  <c r="H18" i="8"/>
  <c r="G16" i="8"/>
  <c r="G17" i="8"/>
  <c r="G18" i="8"/>
  <c r="G19" i="8"/>
  <c r="G20" i="8"/>
  <c r="G21" i="8"/>
  <c r="G22" i="8"/>
  <c r="G23" i="8"/>
  <c r="G24" i="8"/>
  <c r="G25" i="8"/>
  <c r="G26" i="8"/>
  <c r="G27" i="8"/>
  <c r="G28" i="8"/>
  <c r="G29" i="8"/>
  <c r="G30" i="8"/>
  <c r="G31" i="8"/>
  <c r="G32" i="8"/>
  <c r="G33" i="8"/>
  <c r="G34" i="8"/>
  <c r="G35" i="8"/>
  <c r="G15" i="8"/>
  <c r="F36" i="8" l="1"/>
  <c r="E36" i="8"/>
  <c r="H36" i="8" l="1"/>
  <c r="H38" i="8" s="1"/>
  <c r="G36" i="8"/>
  <c r="G38" i="8" s="1"/>
  <c r="G38" i="7"/>
  <c r="G19" i="7"/>
  <c r="I19" i="7"/>
  <c r="G25" i="7"/>
  <c r="I25" i="7"/>
  <c r="G30" i="7"/>
  <c r="I30" i="7"/>
  <c r="G35" i="7"/>
  <c r="I35" i="7"/>
  <c r="G20" i="7"/>
  <c r="I20" i="7"/>
  <c r="G26" i="7"/>
  <c r="I26" i="7"/>
  <c r="G31" i="7"/>
  <c r="I31" i="7"/>
  <c r="G36" i="7"/>
  <c r="I36" i="7"/>
  <c r="G22" i="7"/>
  <c r="I22" i="7"/>
  <c r="G28" i="7"/>
  <c r="G33" i="7"/>
  <c r="G37" i="7"/>
  <c r="G39" i="7"/>
  <c r="G43" i="7"/>
  <c r="G42" i="7"/>
  <c r="G46" i="7"/>
  <c r="I46" i="7"/>
  <c r="G17" i="7"/>
  <c r="I17" i="7"/>
  <c r="G23" i="7"/>
  <c r="I23" i="7"/>
  <c r="G29" i="7"/>
  <c r="I29" i="7"/>
  <c r="G34" i="7"/>
  <c r="I34" i="7"/>
  <c r="G40" i="7"/>
  <c r="G44" i="7"/>
  <c r="G18" i="7"/>
  <c r="I18" i="7"/>
  <c r="G24" i="7"/>
  <c r="I24" i="7"/>
  <c r="G41" i="7"/>
  <c r="G32" i="7"/>
  <c r="G27" i="7"/>
  <c r="I27" i="7"/>
  <c r="G15" i="7"/>
  <c r="G21" i="7"/>
  <c r="G45" i="7"/>
  <c r="I16" i="7"/>
  <c r="G16" i="7"/>
  <c r="H40" i="8" l="1"/>
  <c r="G16" i="9"/>
  <c r="F52" i="7"/>
  <c r="G52" i="7"/>
  <c r="G54" i="7" s="1"/>
  <c r="I52" i="7"/>
  <c r="I54" i="7" s="1"/>
  <c r="E52" i="7"/>
  <c r="H48" i="7"/>
  <c r="H49" i="7"/>
  <c r="H50" i="7"/>
  <c r="H51" i="7"/>
  <c r="H47" i="7"/>
  <c r="H52" i="7" l="1"/>
  <c r="H54" i="7" s="1"/>
  <c r="I56" i="7" s="1"/>
  <c r="G15" i="9" s="1"/>
  <c r="G17" i="9" s="1"/>
  <c r="G18" i="9" l="1"/>
  <c r="G20" i="9" s="1"/>
  <c r="G19" i="9"/>
</calcChain>
</file>

<file path=xl/sharedStrings.xml><?xml version="1.0" encoding="utf-8"?>
<sst xmlns="http://schemas.openxmlformats.org/spreadsheetml/2006/main" count="254" uniqueCount="102">
  <si>
    <t>Invulinstructie Inschrijfformulier Europese aanbesteding gordijnenreiniging Maastricht UMC+</t>
  </si>
  <si>
    <t>• Het inschrijfformulier is beveiligd, de gevraagde waarden dienen in de oranje gemarkeerde cellen te worden ingevoerd.</t>
  </si>
  <si>
    <r>
      <t>• De prijs per m</t>
    </r>
    <r>
      <rPr>
        <vertAlign val="superscript"/>
        <sz val="11"/>
        <color theme="1"/>
        <rFont val="Aptos Display"/>
        <family val="2"/>
        <scheme val="major"/>
      </rPr>
      <t>2</t>
    </r>
    <r>
      <rPr>
        <sz val="11"/>
        <color theme="1"/>
        <rFont val="Aptos Display"/>
        <family val="2"/>
        <scheme val="major"/>
      </rPr>
      <t xml:space="preserve"> dient exclusief btw te worden ingevoerd.</t>
    </r>
  </si>
  <si>
    <t>• Het invullen van nul-waarden is niet toegestaan. De opgegeven prijzen dienen realistisch te zijn voor de betreffende artikelen c.q. dienstverlening.</t>
  </si>
  <si>
    <t xml:space="preserve">• De ingevulde prijzen zijn exclusief btw, inclusief alle overige kosten (bijv. transportkosten, overhead, kantoorkosten). </t>
  </si>
  <si>
    <t>• In de prijsstelling is inbegrepen het voldoen aan alle gestelde vereisten in de Aanbestedingsstukken, waaronder het Programma van Eisen inclusief bijlagen en de ingediende beantwoording van de Subgunningscriteria.</t>
  </si>
  <si>
    <t>• In de prijsstelling zijn de kosten inbegrepen welke voortvloeien uit enige kilometerheffing van welke aard dan ook, ongeacht het type transport.</t>
  </si>
  <si>
    <t>• Kosten die niet zijn verwerkt in dit prijzenblad, kunnen niet in rekening worden gebracht bij Opdrachtgever.</t>
  </si>
  <si>
    <t>• Zie voor overige eisen met betrekking tot de prijs en facturering het Programma van Eisen en de conceptovereenkomst.</t>
  </si>
  <si>
    <t>• De opgenomen frequenties en oppervlakten zijn bepaald op basis van historische gegevens. Inschrijver kan hieraan derhalve geen rechten ontlenen in termen van minimale omzet c.q. afzet.</t>
  </si>
  <si>
    <t>• Cel G17 van tabblad 4. Totaal is de inschrijfprijs (geel gemarkeerd), deze dient u in te voeren in TenderNed. De inschrijfprijs dient als uitgangspunt om de score voor het gunningscriterium 'prijs' te bepalen. Deze waarde wordt enkel gehanteerd voor de aanbesteding en dient niet als bedrag voor de facturatie bij eventuele gunning van de opdracht.</t>
  </si>
  <si>
    <t>• Het is Inschrijver niet toegestaan om zelfstandig het inschrijfformulier te wijzigen.</t>
  </si>
  <si>
    <t>• Vragen over het inschrijfformulier of eventuele voorstellen tot wijzigingen in dit format dient u kenbaar te maken door hierover een vraag te stellen bij de Nota van Inlichtingen. Zie hiervoor ook de Aanbestedingsleidraad.</t>
  </si>
  <si>
    <t>Aanbesteding:</t>
  </si>
  <si>
    <t>Gordijnenreiniging</t>
  </si>
  <si>
    <t>TenderNed kenmerk:</t>
  </si>
  <si>
    <t>TN593852</t>
  </si>
  <si>
    <t>Document:</t>
  </si>
  <si>
    <t>Inschrijfformulier</t>
  </si>
  <si>
    <t>Versie:</t>
  </si>
  <si>
    <t>1.0</t>
  </si>
  <si>
    <t>Inschrijver:</t>
  </si>
  <si>
    <t>Invuldatum:</t>
  </si>
  <si>
    <t>Bouwdeel</t>
  </si>
  <si>
    <r>
      <t>Separatiegordijnen m</t>
    </r>
    <r>
      <rPr>
        <b/>
        <vertAlign val="superscript"/>
        <sz val="11"/>
        <color theme="0"/>
        <rFont val="Aptos Display"/>
        <family val="2"/>
        <scheme val="major"/>
      </rPr>
      <t>2</t>
    </r>
  </si>
  <si>
    <r>
      <t>Douchegordijnen m</t>
    </r>
    <r>
      <rPr>
        <b/>
        <vertAlign val="superscript"/>
        <sz val="11"/>
        <color theme="0"/>
        <rFont val="Aptos Display"/>
        <family val="2"/>
        <scheme val="major"/>
      </rPr>
      <t>2</t>
    </r>
  </si>
  <si>
    <r>
      <t>Jaarvolume separatiegordijnen
4x per jaar (m</t>
    </r>
    <r>
      <rPr>
        <b/>
        <vertAlign val="superscript"/>
        <sz val="11"/>
        <color theme="0"/>
        <rFont val="Aptos Display"/>
        <family val="2"/>
        <scheme val="major"/>
      </rPr>
      <t>2</t>
    </r>
    <r>
      <rPr>
        <b/>
        <sz val="11"/>
        <color theme="0"/>
        <rFont val="Aptos Display"/>
        <family val="2"/>
        <scheme val="major"/>
      </rPr>
      <t>)</t>
    </r>
  </si>
  <si>
    <r>
      <t>Jaarvolume separatiegordijnen
12x per jaar (m</t>
    </r>
    <r>
      <rPr>
        <b/>
        <vertAlign val="superscript"/>
        <sz val="11"/>
        <color theme="0"/>
        <rFont val="Aptos Display"/>
        <family val="2"/>
        <scheme val="major"/>
      </rPr>
      <t>2</t>
    </r>
    <r>
      <rPr>
        <b/>
        <sz val="11"/>
        <color theme="0"/>
        <rFont val="Aptos Display"/>
        <family val="2"/>
        <scheme val="major"/>
      </rPr>
      <t>)</t>
    </r>
  </si>
  <si>
    <r>
      <t>Jaarvolume douchegordijnen
4x per jaar (m</t>
    </r>
    <r>
      <rPr>
        <b/>
        <vertAlign val="superscript"/>
        <sz val="11"/>
        <color theme="0"/>
        <rFont val="Aptos Display"/>
        <family val="2"/>
        <scheme val="major"/>
      </rPr>
      <t>2</t>
    </r>
    <r>
      <rPr>
        <b/>
        <sz val="11"/>
        <color theme="0"/>
        <rFont val="Aptos Display"/>
        <family val="2"/>
        <scheme val="major"/>
      </rPr>
      <t>)</t>
    </r>
  </si>
  <si>
    <t>Opmerking</t>
  </si>
  <si>
    <t>BG-A</t>
  </si>
  <si>
    <t>-</t>
  </si>
  <si>
    <t>Nucleaire geneeskunde</t>
  </si>
  <si>
    <t>A1</t>
  </si>
  <si>
    <t>A2</t>
  </si>
  <si>
    <t>A3</t>
  </si>
  <si>
    <t>A4</t>
  </si>
  <si>
    <t>A5</t>
  </si>
  <si>
    <t>BG-B</t>
  </si>
  <si>
    <t>Fysio</t>
  </si>
  <si>
    <t>B1</t>
  </si>
  <si>
    <t>Dagbehandeling</t>
  </si>
  <si>
    <t>B2</t>
  </si>
  <si>
    <t>B3</t>
  </si>
  <si>
    <t>B4</t>
  </si>
  <si>
    <t>B5</t>
  </si>
  <si>
    <t>BG-C</t>
  </si>
  <si>
    <t>Acute Opname Afdeling</t>
  </si>
  <si>
    <t>C1</t>
  </si>
  <si>
    <t>C2</t>
  </si>
  <si>
    <t>Kinderafdeling</t>
  </si>
  <si>
    <t>C4</t>
  </si>
  <si>
    <t>C5</t>
  </si>
  <si>
    <t>Inclusief Medium Care</t>
  </si>
  <si>
    <t>BG-D</t>
  </si>
  <si>
    <t>Spoedeisende Hulp</t>
  </si>
  <si>
    <t>D1</t>
  </si>
  <si>
    <t>Hart- en vaatcentrum</t>
  </si>
  <si>
    <t>D2</t>
  </si>
  <si>
    <t>Verloskamers</t>
  </si>
  <si>
    <t>D4</t>
  </si>
  <si>
    <t>D5</t>
  </si>
  <si>
    <t>E1</t>
  </si>
  <si>
    <t>Poli</t>
  </si>
  <si>
    <t>E3</t>
  </si>
  <si>
    <t>Radiologie / Cardiologie</t>
  </si>
  <si>
    <t>F1</t>
  </si>
  <si>
    <t>F2</t>
  </si>
  <si>
    <t>MDL / Endoscopie / KOHA</t>
  </si>
  <si>
    <t>F3</t>
  </si>
  <si>
    <t>Holding / Recovery</t>
  </si>
  <si>
    <t>G1</t>
  </si>
  <si>
    <t>H1</t>
  </si>
  <si>
    <t>H2</t>
  </si>
  <si>
    <t>Neurofysiologie / Longfunctie</t>
  </si>
  <si>
    <t>BG-M</t>
  </si>
  <si>
    <t>MRI / CT scan</t>
  </si>
  <si>
    <t>M1</t>
  </si>
  <si>
    <t>E2</t>
  </si>
  <si>
    <t>Neonatologie Intensive Care Unit</t>
  </si>
  <si>
    <t>C3</t>
  </si>
  <si>
    <t>Cardiac Care Unit</t>
  </si>
  <si>
    <t>D3</t>
  </si>
  <si>
    <t>Intensive Care Unit</t>
  </si>
  <si>
    <r>
      <t>TOTAAL AANTAL M</t>
    </r>
    <r>
      <rPr>
        <b/>
        <vertAlign val="superscript"/>
        <sz val="11"/>
        <color theme="0"/>
        <rFont val="Aptos Display"/>
        <family val="2"/>
        <scheme val="major"/>
      </rPr>
      <t>2</t>
    </r>
  </si>
  <si>
    <r>
      <t>PRIJS PER M</t>
    </r>
    <r>
      <rPr>
        <b/>
        <vertAlign val="superscript"/>
        <sz val="11"/>
        <color theme="0"/>
        <rFont val="Aptos Display"/>
        <family val="2"/>
        <scheme val="major"/>
      </rPr>
      <t>2</t>
    </r>
    <r>
      <rPr>
        <b/>
        <sz val="11"/>
        <color theme="0"/>
        <rFont val="Aptos Display"/>
        <family val="2"/>
        <scheme val="major"/>
      </rPr>
      <t xml:space="preserve"> PER REINIGINGSBEURT</t>
    </r>
  </si>
  <si>
    <t>TOTAALPRIJS</t>
  </si>
  <si>
    <t>TOTAALPRIJS SEPARATIE- &amp; DOUCHEGORDIJNEN</t>
  </si>
  <si>
    <r>
      <t>Overgordijnen m</t>
    </r>
    <r>
      <rPr>
        <b/>
        <vertAlign val="superscript"/>
        <sz val="11"/>
        <color theme="0"/>
        <rFont val="Aptos Display"/>
        <family val="2"/>
        <scheme val="major"/>
      </rPr>
      <t>2</t>
    </r>
  </si>
  <si>
    <r>
      <t>Vitrages m</t>
    </r>
    <r>
      <rPr>
        <b/>
        <vertAlign val="superscript"/>
        <sz val="11"/>
        <color theme="0"/>
        <rFont val="Aptos Display"/>
        <family val="2"/>
        <scheme val="major"/>
      </rPr>
      <t>2</t>
    </r>
  </si>
  <si>
    <r>
      <t>Jaarvolume overgordijnen
1x per jaar (m</t>
    </r>
    <r>
      <rPr>
        <b/>
        <vertAlign val="superscript"/>
        <sz val="11"/>
        <color theme="0"/>
        <rFont val="Aptos Display"/>
        <family val="2"/>
        <scheme val="major"/>
      </rPr>
      <t>2</t>
    </r>
    <r>
      <rPr>
        <b/>
        <sz val="11"/>
        <color theme="0"/>
        <rFont val="Aptos Display"/>
        <family val="2"/>
        <scheme val="major"/>
      </rPr>
      <t>)</t>
    </r>
  </si>
  <si>
    <r>
      <t>Jaarvolume vitrages
1x per jaar (m</t>
    </r>
    <r>
      <rPr>
        <b/>
        <vertAlign val="superscript"/>
        <sz val="11"/>
        <color theme="0"/>
        <rFont val="Aptos Display"/>
        <family val="2"/>
        <scheme val="major"/>
      </rPr>
      <t>2</t>
    </r>
    <r>
      <rPr>
        <b/>
        <sz val="11"/>
        <color theme="0"/>
        <rFont val="Aptos Display"/>
        <family val="2"/>
        <scheme val="major"/>
      </rPr>
      <t>)</t>
    </r>
  </si>
  <si>
    <t>TOTAALPRIJS OVERGORDIJNEN &amp; VITRAGES</t>
  </si>
  <si>
    <t>Onderdeel</t>
  </si>
  <si>
    <t>Prijs per jaar exclusief btw</t>
  </si>
  <si>
    <t>Totaalprijs separatie- &amp; douchegordijnen</t>
  </si>
  <si>
    <t>Totaalprijs overgordijnen &amp; vitrages</t>
  </si>
  <si>
    <t xml:space="preserve">Inschrijfprijs per jaar exclusief btw </t>
  </si>
  <si>
    <r>
      <t>Inschrijfprijs per jaar inclusief btw</t>
    </r>
    <r>
      <rPr>
        <i/>
        <sz val="9"/>
        <color theme="1"/>
        <rFont val="Aptos Display"/>
        <family val="2"/>
        <scheme val="major"/>
      </rPr>
      <t xml:space="preserve"> (informatief)</t>
    </r>
  </si>
  <si>
    <r>
      <t>Inschrijfprijs volledige contractperiode (4 jaar) exclusief btw</t>
    </r>
    <r>
      <rPr>
        <i/>
        <sz val="9"/>
        <color theme="1"/>
        <rFont val="Aptos Display"/>
        <family val="2"/>
        <scheme val="major"/>
      </rPr>
      <t xml:space="preserve"> (informatief)</t>
    </r>
  </si>
  <si>
    <r>
      <t>Inschrijfprijs volledige contractperiode (4 jaar) inclusief btw</t>
    </r>
    <r>
      <rPr>
        <i/>
        <sz val="9"/>
        <color theme="1"/>
        <rFont val="Aptos Display"/>
        <family val="2"/>
        <scheme val="major"/>
      </rPr>
      <t xml:space="preserve"> (informatief)</t>
    </r>
  </si>
  <si>
    <t>• Voor de opdracht is een maximum inschrijfbedrag van 70.000 EUR excl. btw per jaar opgenomen. Inschrijvingen boven dit bedrag worden terzijde gelegd.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</si>
</sst>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0.0_ ;[Red]\-#,##0.0\ "/>
  </numFmts>
  <fonts count="15">
    <font>
      <sz val="11"/>
      <color theme="1"/>
      <name val="Aptos Narrow"/>
      <family val="2"/>
      <scheme val="minor"/>
    </font>
    <font>
      <sz val="10"/>
      <name val="Arial"/>
      <family val="2"/>
    </font>
    <font>
      <b/>
      <sz val="11"/>
      <color theme="0"/>
      <name val="Aptos Display"/>
      <family val="2"/>
      <scheme val="major"/>
    </font>
    <font>
      <sz val="11"/>
      <color theme="1"/>
      <name val="Aptos Display"/>
      <family val="2"/>
      <scheme val="major"/>
    </font>
    <font>
      <sz val="11"/>
      <name val="Aptos Display"/>
      <family val="2"/>
      <scheme val="major"/>
    </font>
    <font>
      <i/>
      <sz val="11"/>
      <color theme="1"/>
      <name val="Aptos Display"/>
      <family val="2"/>
      <scheme val="major"/>
    </font>
    <font>
      <b/>
      <sz val="11"/>
      <color theme="1"/>
      <name val="Aptos Display"/>
      <family val="2"/>
      <scheme val="major"/>
    </font>
    <font>
      <b/>
      <sz val="11"/>
      <name val="Aptos Narrow"/>
      <family val="2"/>
    </font>
    <font>
      <sz val="11"/>
      <name val="Aptos Narrow"/>
      <family val="2"/>
    </font>
    <font>
      <b/>
      <vertAlign val="superscript"/>
      <sz val="11"/>
      <color theme="0"/>
      <name val="Aptos Display"/>
      <family val="2"/>
      <scheme val="major"/>
    </font>
    <font>
      <vertAlign val="superscript"/>
      <sz val="11"/>
      <color theme="1"/>
      <name val="Aptos Display"/>
      <family val="2"/>
      <scheme val="major"/>
    </font>
    <font>
      <sz val="8"/>
      <name val="Aptos Narrow"/>
      <family val="2"/>
      <scheme val="minor"/>
    </font>
    <font>
      <b/>
      <sz val="11"/>
      <name val="Aptos Display"/>
      <family val="2"/>
      <scheme val="major"/>
    </font>
    <font>
      <i/>
      <sz val="9"/>
      <color theme="1"/>
      <name val="Aptos Display"/>
      <family val="2"/>
      <scheme val="major"/>
    </font>
    <font>
      <sz val="11"/>
      <color rgb="FFFF0000"/>
      <name val="Aptos Display"/>
      <family val="2"/>
      <scheme val="major"/>
    </font>
  </fonts>
  <fills count="6">
    <fill>
      <patternFill patternType="none"/>
    </fill>
    <fill>
      <patternFill patternType="gray125"/>
    </fill>
    <fill>
      <patternFill patternType="solid">
        <fgColor rgb="FF004289"/>
        <bgColor indexed="64"/>
      </patternFill>
    </fill>
    <fill>
      <patternFill patternType="solid">
        <fgColor rgb="FFFFFF00"/>
        <bgColor indexed="64"/>
      </patternFill>
    </fill>
    <fill>
      <patternFill patternType="solid">
        <fgColor rgb="FFFDEAD3"/>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57">
    <xf numFmtId="0" fontId="0" fillId="0" borderId="0" xfId="0"/>
    <xf numFmtId="0" fontId="3" fillId="0" borderId="0" xfId="0" applyFont="1"/>
    <xf numFmtId="0" fontId="5" fillId="0" borderId="0" xfId="0" applyFont="1"/>
    <xf numFmtId="0" fontId="3" fillId="0" borderId="5" xfId="0" applyFont="1" applyBorder="1" applyAlignment="1">
      <alignment horizontal="left"/>
    </xf>
    <xf numFmtId="0" fontId="3" fillId="0" borderId="0" xfId="0" applyFont="1" applyAlignment="1">
      <alignment horizontal="left"/>
    </xf>
    <xf numFmtId="0" fontId="7" fillId="0" borderId="0" xfId="0" applyFont="1" applyAlignment="1">
      <alignment horizontal="right" vertical="top"/>
    </xf>
    <xf numFmtId="0" fontId="2" fillId="2" borderId="1" xfId="0" applyFont="1" applyFill="1" applyBorder="1" applyAlignment="1">
      <alignment horizontal="left"/>
    </xf>
    <xf numFmtId="0" fontId="3" fillId="0" borderId="0" xfId="0" applyFont="1" applyAlignment="1">
      <alignment horizontal="left" vertical="center"/>
    </xf>
    <xf numFmtId="164" fontId="3" fillId="0" borderId="1" xfId="0" applyNumberFormat="1" applyFont="1" applyBorder="1" applyAlignment="1">
      <alignment horizontal="left" vertical="center"/>
    </xf>
    <xf numFmtId="164" fontId="3" fillId="5" borderId="1" xfId="0" applyNumberFormat="1" applyFont="1" applyFill="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left"/>
    </xf>
    <xf numFmtId="164" fontId="2" fillId="2" borderId="1" xfId="0" applyNumberFormat="1" applyFont="1" applyFill="1" applyBorder="1" applyAlignment="1">
      <alignment horizontal="left" vertical="center"/>
    </xf>
    <xf numFmtId="44" fontId="2" fillId="2" borderId="1" xfId="0" applyNumberFormat="1" applyFont="1" applyFill="1" applyBorder="1" applyAlignment="1">
      <alignment horizontal="left" vertical="center"/>
    </xf>
    <xf numFmtId="0" fontId="8" fillId="0" borderId="0" xfId="0" applyFont="1" applyAlignment="1">
      <alignment horizontal="left" vertical="top"/>
    </xf>
    <xf numFmtId="14" fontId="8" fillId="0" borderId="0" xfId="0" applyNumberFormat="1" applyFont="1" applyAlignment="1">
      <alignment horizontal="left" vertical="top"/>
    </xf>
    <xf numFmtId="44" fontId="3" fillId="0" borderId="1" xfId="0" applyNumberFormat="1" applyFont="1" applyBorder="1" applyAlignment="1">
      <alignment horizontal="left" vertical="center"/>
    </xf>
    <xf numFmtId="44" fontId="6" fillId="3" borderId="1" xfId="0" applyNumberFormat="1" applyFont="1" applyFill="1" applyBorder="1" applyAlignment="1">
      <alignment horizontal="left" vertical="center"/>
    </xf>
    <xf numFmtId="44" fontId="12" fillId="4" borderId="1" xfId="0" applyNumberFormat="1" applyFont="1" applyFill="1" applyBorder="1" applyAlignment="1" applyProtection="1">
      <alignment horizontal="left" vertical="center"/>
      <protection locked="0"/>
    </xf>
    <xf numFmtId="0" fontId="2" fillId="2" borderId="1" xfId="0" applyFont="1" applyFill="1" applyBorder="1" applyAlignment="1">
      <alignment horizontal="left" wrapText="1"/>
    </xf>
    <xf numFmtId="0" fontId="14" fillId="0" borderId="0" xfId="0" applyFont="1" applyAlignment="1">
      <alignment horizontal="left"/>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3" fillId="0" borderId="5" xfId="0" applyFont="1" applyBorder="1" applyAlignment="1">
      <alignment horizontal="left"/>
    </xf>
    <xf numFmtId="0" fontId="3" fillId="0" borderId="0" xfId="0" applyFont="1" applyAlignment="1">
      <alignment horizontal="left"/>
    </xf>
    <xf numFmtId="0" fontId="3" fillId="0" borderId="6" xfId="0" applyFont="1" applyBorder="1" applyAlignment="1">
      <alignment horizontal="left"/>
    </xf>
    <xf numFmtId="0" fontId="3"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4" fillId="0" borderId="5" xfId="0" applyFont="1" applyBorder="1" applyAlignment="1">
      <alignment horizontal="left"/>
    </xf>
    <xf numFmtId="0" fontId="4" fillId="0" borderId="0" xfId="0" applyFont="1" applyAlignment="1">
      <alignment horizontal="left"/>
    </xf>
    <xf numFmtId="0" fontId="4" fillId="0" borderId="6" xfId="0" applyFont="1" applyBorder="1" applyAlignment="1">
      <alignment horizontal="left"/>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xf numFmtId="0" fontId="2" fillId="2" borderId="10" xfId="0" applyFont="1" applyFill="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2" fillId="2" borderId="11" xfId="0" applyFont="1" applyFill="1" applyBorder="1" applyAlignment="1">
      <alignment horizontal="left"/>
    </xf>
    <xf numFmtId="0" fontId="2" fillId="2" borderId="12" xfId="0" applyFont="1" applyFill="1" applyBorder="1" applyAlignment="1">
      <alignment horizontal="left"/>
    </xf>
    <xf numFmtId="14" fontId="8" fillId="4" borderId="1" xfId="0" applyNumberFormat="1" applyFont="1" applyFill="1" applyBorder="1" applyAlignment="1" applyProtection="1">
      <alignment horizontal="left" vertical="top"/>
      <protection locked="0"/>
    </xf>
    <xf numFmtId="0" fontId="8" fillId="0" borderId="1" xfId="0" applyFont="1" applyBorder="1" applyAlignment="1">
      <alignment horizontal="left" vertical="top"/>
    </xf>
    <xf numFmtId="0" fontId="8" fillId="4" borderId="1" xfId="0" applyFont="1" applyFill="1" applyBorder="1" applyAlignment="1" applyProtection="1">
      <alignment horizontal="left" vertical="top"/>
      <protection locked="0"/>
    </xf>
    <xf numFmtId="0" fontId="3" fillId="0" borderId="10" xfId="0" applyFont="1" applyBorder="1" applyAlignment="1">
      <alignment horizontal="left" vertical="center"/>
    </xf>
    <xf numFmtId="0" fontId="8" fillId="0" borderId="11" xfId="0" applyFont="1" applyBorder="1" applyAlignment="1">
      <alignment horizontal="left" vertical="top"/>
    </xf>
    <xf numFmtId="0" fontId="8" fillId="0" borderId="12" xfId="0" applyFont="1" applyBorder="1" applyAlignment="1">
      <alignment horizontal="left" vertical="top"/>
    </xf>
    <xf numFmtId="0" fontId="8" fillId="0" borderId="10" xfId="0" applyFont="1" applyBorder="1" applyAlignment="1">
      <alignment horizontal="left" vertical="top"/>
    </xf>
    <xf numFmtId="0" fontId="8" fillId="4" borderId="11" xfId="0" applyFont="1" applyFill="1" applyBorder="1" applyAlignment="1" applyProtection="1">
      <alignment horizontal="left" vertical="top"/>
      <protection locked="0"/>
    </xf>
    <xf numFmtId="0" fontId="8" fillId="4" borderId="12" xfId="0" applyFont="1" applyFill="1" applyBorder="1" applyAlignment="1" applyProtection="1">
      <alignment horizontal="left" vertical="top"/>
      <protection locked="0"/>
    </xf>
    <xf numFmtId="0" fontId="8" fillId="4" borderId="10" xfId="0" applyFont="1" applyFill="1" applyBorder="1" applyAlignment="1" applyProtection="1">
      <alignment horizontal="left" vertical="top"/>
      <protection locked="0"/>
    </xf>
    <xf numFmtId="14" fontId="8" fillId="4" borderId="11" xfId="0" applyNumberFormat="1" applyFont="1" applyFill="1" applyBorder="1" applyAlignment="1" applyProtection="1">
      <alignment horizontal="left" vertical="top"/>
      <protection locked="0"/>
    </xf>
    <xf numFmtId="14" fontId="8" fillId="4" borderId="12" xfId="0" applyNumberFormat="1" applyFont="1" applyFill="1" applyBorder="1" applyAlignment="1" applyProtection="1">
      <alignment horizontal="left" vertical="top"/>
      <protection locked="0"/>
    </xf>
    <xf numFmtId="14" fontId="8" fillId="4" borderId="10" xfId="0" applyNumberFormat="1" applyFont="1" applyFill="1" applyBorder="1" applyAlignment="1" applyProtection="1">
      <alignment horizontal="left" vertical="top"/>
      <protection locked="0"/>
    </xf>
    <xf numFmtId="0" fontId="2" fillId="2" borderId="10" xfId="0" applyFont="1" applyFill="1" applyBorder="1" applyAlignment="1">
      <alignment horizontal="left"/>
    </xf>
    <xf numFmtId="0" fontId="6" fillId="3" borderId="11" xfId="0" applyFont="1" applyFill="1" applyBorder="1" applyAlignment="1">
      <alignment horizontal="left" vertical="center"/>
    </xf>
    <xf numFmtId="0" fontId="6" fillId="3" borderId="12" xfId="0" applyFont="1" applyFill="1" applyBorder="1" applyAlignment="1">
      <alignment horizontal="left" vertical="center"/>
    </xf>
    <xf numFmtId="0" fontId="6" fillId="3" borderId="10" xfId="0" applyFont="1" applyFill="1" applyBorder="1" applyAlignment="1">
      <alignment horizontal="left" vertical="center"/>
    </xf>
  </cellXfs>
  <cellStyles count="2">
    <cellStyle name="Standaard" xfId="0" builtinId="0"/>
    <cellStyle name="Standaard 2" xfId="1"/>
  </cellStyles>
  <dxfs count="0"/>
  <tableStyles count="0" defaultTableStyle="TableStyleMedium2" defaultPivotStyle="PivotStyleLight16"/>
  <colors>
    <mruColors>
      <color rgb="FF004289"/>
      <color rgb="FFFDEA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325069</xdr:colOff>
      <xdr:row>5</xdr:row>
      <xdr:rowOff>141754</xdr:rowOff>
    </xdr:to>
    <xdr:pic>
      <xdr:nvPicPr>
        <xdr:cNvPr id="2" name="Afbeelding 1">
          <a:extLst>
            <a:ext uri="{FF2B5EF4-FFF2-40B4-BE49-F238E27FC236}">
              <a16:creationId xmlns:a16="http://schemas.microsoft.com/office/drawing/2014/main" id="{1E10338F-48FF-4FB9-BF11-1AB2203804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192344" cy="10439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1285189</xdr:colOff>
      <xdr:row>5</xdr:row>
      <xdr:rowOff>147469</xdr:rowOff>
    </xdr:to>
    <xdr:pic>
      <xdr:nvPicPr>
        <xdr:cNvPr id="2" name="Afbeelding 1">
          <a:extLst>
            <a:ext uri="{FF2B5EF4-FFF2-40B4-BE49-F238E27FC236}">
              <a16:creationId xmlns:a16="http://schemas.microsoft.com/office/drawing/2014/main" id="{301221CE-AA88-4555-9BA1-3EEC3E5F12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192344" cy="10618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46939</xdr:colOff>
      <xdr:row>5</xdr:row>
      <xdr:rowOff>147469</xdr:rowOff>
    </xdr:to>
    <xdr:pic>
      <xdr:nvPicPr>
        <xdr:cNvPr id="2" name="Afbeelding 1">
          <a:extLst>
            <a:ext uri="{FF2B5EF4-FFF2-40B4-BE49-F238E27FC236}">
              <a16:creationId xmlns:a16="http://schemas.microsoft.com/office/drawing/2014/main" id="{5FBD7D99-1C54-4644-94D6-997D996480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192344" cy="1061869"/>
        </a:xfrm>
        <a:prstGeom prst="rect">
          <a:avLst/>
        </a:prstGeom>
      </xdr:spPr>
    </xdr:pic>
    <xdr:clientData/>
  </xdr:twoCellAnchor>
  <xdr:twoCellAnchor editAs="oneCell">
    <xdr:from>
      <xdr:col>0</xdr:col>
      <xdr:colOff>0</xdr:colOff>
      <xdr:row>0</xdr:row>
      <xdr:rowOff>0</xdr:rowOff>
    </xdr:from>
    <xdr:to>
      <xdr:col>6</xdr:col>
      <xdr:colOff>46939</xdr:colOff>
      <xdr:row>5</xdr:row>
      <xdr:rowOff>147469</xdr:rowOff>
    </xdr:to>
    <xdr:pic>
      <xdr:nvPicPr>
        <xdr:cNvPr id="3" name="Afbeelding 2">
          <a:extLst>
            <a:ext uri="{FF2B5EF4-FFF2-40B4-BE49-F238E27FC236}">
              <a16:creationId xmlns:a16="http://schemas.microsoft.com/office/drawing/2014/main" id="{23B1791A-C099-4BF0-9225-95213A803A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192344" cy="106186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41224</xdr:colOff>
      <xdr:row>5</xdr:row>
      <xdr:rowOff>147469</xdr:rowOff>
    </xdr:to>
    <xdr:pic>
      <xdr:nvPicPr>
        <xdr:cNvPr id="2" name="Afbeelding 1">
          <a:extLst>
            <a:ext uri="{FF2B5EF4-FFF2-40B4-BE49-F238E27FC236}">
              <a16:creationId xmlns:a16="http://schemas.microsoft.com/office/drawing/2014/main" id="{FA9D6EAF-BBF6-4512-A487-C6EAF9109C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192344" cy="1061869"/>
        </a:xfrm>
        <a:prstGeom prst="rect">
          <a:avLst/>
        </a:prstGeom>
      </xdr:spPr>
    </xdr:pic>
    <xdr:clientData/>
  </xdr:twoCellAnchor>
  <xdr:twoCellAnchor editAs="oneCell">
    <xdr:from>
      <xdr:col>0</xdr:col>
      <xdr:colOff>0</xdr:colOff>
      <xdr:row>0</xdr:row>
      <xdr:rowOff>0</xdr:rowOff>
    </xdr:from>
    <xdr:to>
      <xdr:col>6</xdr:col>
      <xdr:colOff>41224</xdr:colOff>
      <xdr:row>5</xdr:row>
      <xdr:rowOff>147469</xdr:rowOff>
    </xdr:to>
    <xdr:pic>
      <xdr:nvPicPr>
        <xdr:cNvPr id="3" name="Afbeelding 2">
          <a:extLst>
            <a:ext uri="{FF2B5EF4-FFF2-40B4-BE49-F238E27FC236}">
              <a16:creationId xmlns:a16="http://schemas.microsoft.com/office/drawing/2014/main" id="{7FA6431B-5F43-4483-B9DA-6B6A24231A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192344" cy="1061869"/>
        </a:xfrm>
        <a:prstGeom prst="rect">
          <a:avLst/>
        </a:prstGeom>
      </xdr:spPr>
    </xdr:pic>
    <xdr:clientData/>
  </xdr:twoCellAnchor>
  <xdr:twoCellAnchor editAs="oneCell">
    <xdr:from>
      <xdr:col>0</xdr:col>
      <xdr:colOff>0</xdr:colOff>
      <xdr:row>0</xdr:row>
      <xdr:rowOff>0</xdr:rowOff>
    </xdr:from>
    <xdr:to>
      <xdr:col>6</xdr:col>
      <xdr:colOff>41224</xdr:colOff>
      <xdr:row>5</xdr:row>
      <xdr:rowOff>147469</xdr:rowOff>
    </xdr:to>
    <xdr:pic>
      <xdr:nvPicPr>
        <xdr:cNvPr id="4" name="Afbeelding 3">
          <a:extLst>
            <a:ext uri="{FF2B5EF4-FFF2-40B4-BE49-F238E27FC236}">
              <a16:creationId xmlns:a16="http://schemas.microsoft.com/office/drawing/2014/main" id="{65F60EC4-50E3-4A1B-9AEB-93B77A26CA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192344" cy="1061869"/>
        </a:xfrm>
        <a:prstGeom prst="rect">
          <a:avLst/>
        </a:prstGeom>
      </xdr:spPr>
    </xdr:pic>
    <xdr:clientData/>
  </xdr:twoCellAnchor>
  <xdr:twoCellAnchor editAs="oneCell">
    <xdr:from>
      <xdr:col>0</xdr:col>
      <xdr:colOff>0</xdr:colOff>
      <xdr:row>0</xdr:row>
      <xdr:rowOff>0</xdr:rowOff>
    </xdr:from>
    <xdr:to>
      <xdr:col>6</xdr:col>
      <xdr:colOff>41224</xdr:colOff>
      <xdr:row>5</xdr:row>
      <xdr:rowOff>147469</xdr:rowOff>
    </xdr:to>
    <xdr:pic>
      <xdr:nvPicPr>
        <xdr:cNvPr id="5" name="Afbeelding 4">
          <a:extLst>
            <a:ext uri="{FF2B5EF4-FFF2-40B4-BE49-F238E27FC236}">
              <a16:creationId xmlns:a16="http://schemas.microsoft.com/office/drawing/2014/main" id="{6DBC519B-16A5-4B37-A916-C4456FB07B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192344" cy="106186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E25"/>
  <sheetViews>
    <sheetView showGridLines="0" zoomScaleNormal="100" workbookViewId="0">
      <selection activeCell="A14" sqref="A14:AE14"/>
    </sheetView>
  </sheetViews>
  <sheetFormatPr defaultColWidth="8.875" defaultRowHeight="14.25"/>
  <cols>
    <col min="1" max="1" width="8.875" style="1" customWidth="1"/>
    <col min="2" max="30" width="8.875" style="1"/>
    <col min="31" max="31" width="14.125" style="1" customWidth="1"/>
    <col min="32" max="16384" width="8.875" style="1"/>
  </cols>
  <sheetData>
    <row r="3" spans="1:31">
      <c r="J3" s="2"/>
    </row>
    <row r="8" spans="1:31" ht="15">
      <c r="A8" s="21" t="s">
        <v>0</v>
      </c>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3"/>
    </row>
    <row r="9" spans="1:31">
      <c r="A9" s="24" t="s">
        <v>1</v>
      </c>
      <c r="B9" s="25"/>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6"/>
    </row>
    <row r="10" spans="1:31" ht="16.5">
      <c r="A10" s="24" t="s">
        <v>2</v>
      </c>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6"/>
    </row>
    <row r="11" spans="1:31">
      <c r="A11" s="24" t="s">
        <v>3</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6"/>
    </row>
    <row r="12" spans="1:31">
      <c r="A12" s="24" t="s">
        <v>4</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6"/>
    </row>
    <row r="13" spans="1:31">
      <c r="A13" s="24" t="s">
        <v>101</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6"/>
    </row>
    <row r="14" spans="1:31">
      <c r="A14" s="24" t="s">
        <v>5</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6"/>
    </row>
    <row r="15" spans="1:31">
      <c r="A15" s="24" t="s">
        <v>6</v>
      </c>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6"/>
    </row>
    <row r="16" spans="1:31">
      <c r="A16" s="24" t="s">
        <v>7</v>
      </c>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6"/>
    </row>
    <row r="17" spans="1:31">
      <c r="A17" s="24" t="s">
        <v>8</v>
      </c>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6"/>
    </row>
    <row r="18" spans="1:31">
      <c r="A18" s="24" t="s">
        <v>9</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6"/>
    </row>
    <row r="19" spans="1:31">
      <c r="A19" s="30" t="s">
        <v>10</v>
      </c>
      <c r="B19" s="31"/>
      <c r="C19" s="31"/>
      <c r="D19" s="31"/>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2"/>
    </row>
    <row r="20" spans="1:31">
      <c r="A20" s="24" t="s">
        <v>11</v>
      </c>
      <c r="B20" s="25"/>
      <c r="C20" s="25"/>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6"/>
    </row>
    <row r="21" spans="1:31">
      <c r="A21" s="27" t="s">
        <v>12</v>
      </c>
      <c r="B21" s="28"/>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9"/>
    </row>
    <row r="25" spans="1:31">
      <c r="A25" s="3"/>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row>
  </sheetData>
  <sheetProtection algorithmName="SHA-512" hashValue="/Woxo1SPum1owAfNQTWJuQu+AJMEOnnfJDPrUCV8lv0PQBM82gAJlizNrSSJGGpwmX5ZxohkvHwfBb3opJWnNQ==" saltValue="ZTQvrJ3pjmREFW9QuldaKA==" spinCount="100000" sheet="1" objects="1" scenarios="1"/>
  <mergeCells count="14">
    <mergeCell ref="A13:AE13"/>
    <mergeCell ref="A14:AE14"/>
    <mergeCell ref="A16:AE16"/>
    <mergeCell ref="A18:AE18"/>
    <mergeCell ref="A21:AE21"/>
    <mergeCell ref="A17:AE17"/>
    <mergeCell ref="A15:AE15"/>
    <mergeCell ref="A20:AE20"/>
    <mergeCell ref="A19:AE19"/>
    <mergeCell ref="A8:AE8"/>
    <mergeCell ref="A12:AE12"/>
    <mergeCell ref="A9:AE9"/>
    <mergeCell ref="A11:AE11"/>
    <mergeCell ref="A10:AE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J56"/>
  <sheetViews>
    <sheetView showGridLines="0" topLeftCell="A10" zoomScaleNormal="100" workbookViewId="0">
      <selection activeCell="E23" sqref="E23"/>
    </sheetView>
  </sheetViews>
  <sheetFormatPr defaultColWidth="8.875" defaultRowHeight="14.25"/>
  <cols>
    <col min="1" max="3" width="8.875" style="4"/>
    <col min="4" max="4" width="10" style="4" customWidth="1"/>
    <col min="5" max="5" width="20.875" style="4" bestFit="1" customWidth="1"/>
    <col min="6" max="6" width="19.25" style="4" bestFit="1" customWidth="1"/>
    <col min="7" max="8" width="17.875" style="4" bestFit="1" customWidth="1"/>
    <col min="9" max="9" width="16.125" style="4" bestFit="1" customWidth="1"/>
    <col min="10" max="10" width="27.75" style="4" bestFit="1" customWidth="1"/>
    <col min="11" max="16384" width="8.875" style="4"/>
  </cols>
  <sheetData>
    <row r="7" spans="2:10" ht="15">
      <c r="B7" s="5" t="s">
        <v>13</v>
      </c>
      <c r="C7" s="41" t="s">
        <v>14</v>
      </c>
      <c r="D7" s="41"/>
      <c r="E7" s="41"/>
    </row>
    <row r="8" spans="2:10" ht="15">
      <c r="B8" s="5" t="s">
        <v>15</v>
      </c>
      <c r="C8" s="41" t="s">
        <v>16</v>
      </c>
      <c r="D8" s="41"/>
      <c r="E8" s="41"/>
    </row>
    <row r="9" spans="2:10" ht="15">
      <c r="B9" s="5" t="s">
        <v>17</v>
      </c>
      <c r="C9" s="41" t="s">
        <v>18</v>
      </c>
      <c r="D9" s="41"/>
      <c r="E9" s="41"/>
    </row>
    <row r="10" spans="2:10" ht="15">
      <c r="B10" s="5" t="s">
        <v>19</v>
      </c>
      <c r="C10" s="41" t="s">
        <v>20</v>
      </c>
      <c r="D10" s="41"/>
      <c r="E10" s="41"/>
    </row>
    <row r="11" spans="2:10" ht="15">
      <c r="B11" s="5" t="s">
        <v>21</v>
      </c>
      <c r="C11" s="42"/>
      <c r="D11" s="42"/>
      <c r="E11" s="42"/>
    </row>
    <row r="12" spans="2:10" ht="15">
      <c r="B12" s="5" t="s">
        <v>22</v>
      </c>
      <c r="C12" s="40"/>
      <c r="D12" s="40"/>
      <c r="E12" s="40"/>
    </row>
    <row r="14" spans="2:10" ht="47.25">
      <c r="C14" s="38" t="s">
        <v>23</v>
      </c>
      <c r="D14" s="39"/>
      <c r="E14" s="6" t="s">
        <v>24</v>
      </c>
      <c r="F14" s="6" t="s">
        <v>25</v>
      </c>
      <c r="G14" s="19" t="s">
        <v>26</v>
      </c>
      <c r="H14" s="19" t="s">
        <v>27</v>
      </c>
      <c r="I14" s="19" t="s">
        <v>28</v>
      </c>
      <c r="J14" s="6" t="s">
        <v>29</v>
      </c>
    </row>
    <row r="15" spans="2:10" s="7" customFormat="1">
      <c r="C15" s="36" t="s">
        <v>30</v>
      </c>
      <c r="D15" s="37"/>
      <c r="E15" s="8">
        <v>49.3</v>
      </c>
      <c r="F15" s="9" t="s">
        <v>31</v>
      </c>
      <c r="G15" s="8">
        <f t="shared" ref="G15:G21" si="0">SUM(E15*4)</f>
        <v>197.2</v>
      </c>
      <c r="H15" s="9" t="s">
        <v>31</v>
      </c>
      <c r="I15" s="9" t="s">
        <v>31</v>
      </c>
      <c r="J15" s="10" t="s">
        <v>32</v>
      </c>
    </row>
    <row r="16" spans="2:10" s="7" customFormat="1">
      <c r="C16" s="36" t="s">
        <v>33</v>
      </c>
      <c r="D16" s="37"/>
      <c r="E16" s="8">
        <v>440.6</v>
      </c>
      <c r="F16" s="8">
        <v>39.1</v>
      </c>
      <c r="G16" s="8">
        <f t="shared" si="0"/>
        <v>1762.4</v>
      </c>
      <c r="H16" s="9" t="s">
        <v>31</v>
      </c>
      <c r="I16" s="8">
        <f>SUM(F16*4)</f>
        <v>156.4</v>
      </c>
      <c r="J16" s="10"/>
    </row>
    <row r="17" spans="3:10" s="7" customFormat="1">
      <c r="C17" s="36" t="s">
        <v>34</v>
      </c>
      <c r="D17" s="37"/>
      <c r="E17" s="8">
        <v>505</v>
      </c>
      <c r="F17" s="8">
        <v>43.7</v>
      </c>
      <c r="G17" s="8">
        <f t="shared" si="0"/>
        <v>2020</v>
      </c>
      <c r="H17" s="9" t="s">
        <v>31</v>
      </c>
      <c r="I17" s="8">
        <f>SUM(F17*4)</f>
        <v>174.8</v>
      </c>
      <c r="J17" s="10"/>
    </row>
    <row r="18" spans="3:10" s="7" customFormat="1">
      <c r="C18" s="36" t="s">
        <v>35</v>
      </c>
      <c r="D18" s="37"/>
      <c r="E18" s="8">
        <v>428.1</v>
      </c>
      <c r="F18" s="8">
        <v>32.200000000000003</v>
      </c>
      <c r="G18" s="8">
        <f t="shared" si="0"/>
        <v>1712.4</v>
      </c>
      <c r="H18" s="9" t="s">
        <v>31</v>
      </c>
      <c r="I18" s="8">
        <f>SUM(F18*4)</f>
        <v>128.80000000000001</v>
      </c>
      <c r="J18" s="10"/>
    </row>
    <row r="19" spans="3:10" s="7" customFormat="1">
      <c r="C19" s="36" t="s">
        <v>36</v>
      </c>
      <c r="D19" s="37"/>
      <c r="E19" s="8">
        <v>502</v>
      </c>
      <c r="F19" s="8">
        <v>34.5</v>
      </c>
      <c r="G19" s="8">
        <f t="shared" si="0"/>
        <v>2008</v>
      </c>
      <c r="H19" s="9" t="s">
        <v>31</v>
      </c>
      <c r="I19" s="8">
        <f>SUM(F19*4)</f>
        <v>138</v>
      </c>
      <c r="J19" s="10"/>
    </row>
    <row r="20" spans="3:10" s="7" customFormat="1">
      <c r="C20" s="36" t="s">
        <v>37</v>
      </c>
      <c r="D20" s="37"/>
      <c r="E20" s="8">
        <v>452.4</v>
      </c>
      <c r="F20" s="8">
        <v>34.5</v>
      </c>
      <c r="G20" s="8">
        <f t="shared" si="0"/>
        <v>1809.6</v>
      </c>
      <c r="H20" s="9" t="s">
        <v>31</v>
      </c>
      <c r="I20" s="8">
        <f>SUM(F20*4)</f>
        <v>138</v>
      </c>
      <c r="J20" s="10"/>
    </row>
    <row r="21" spans="3:10" s="7" customFormat="1">
      <c r="C21" s="36" t="s">
        <v>38</v>
      </c>
      <c r="D21" s="37"/>
      <c r="E21" s="8">
        <v>6.2</v>
      </c>
      <c r="F21" s="9" t="s">
        <v>31</v>
      </c>
      <c r="G21" s="8">
        <f t="shared" si="0"/>
        <v>24.8</v>
      </c>
      <c r="H21" s="9" t="s">
        <v>31</v>
      </c>
      <c r="I21" s="9" t="s">
        <v>31</v>
      </c>
      <c r="J21" s="10" t="s">
        <v>39</v>
      </c>
    </row>
    <row r="22" spans="3:10" s="7" customFormat="1">
      <c r="C22" s="36" t="s">
        <v>40</v>
      </c>
      <c r="D22" s="37"/>
      <c r="E22" s="8">
        <v>138.80000000000001</v>
      </c>
      <c r="F22" s="8">
        <v>13.8</v>
      </c>
      <c r="G22" s="8">
        <f t="shared" ref="G22:G46" si="1">SUM(E22*4)</f>
        <v>555.20000000000005</v>
      </c>
      <c r="H22" s="9" t="s">
        <v>31</v>
      </c>
      <c r="I22" s="8">
        <f t="shared" ref="I22:I46" si="2">SUM(F22*4)</f>
        <v>55.2</v>
      </c>
      <c r="J22" s="10" t="s">
        <v>41</v>
      </c>
    </row>
    <row r="23" spans="3:10" s="7" customFormat="1">
      <c r="C23" s="36" t="s">
        <v>42</v>
      </c>
      <c r="D23" s="37"/>
      <c r="E23" s="8">
        <v>174.8</v>
      </c>
      <c r="F23" s="8">
        <v>25.3</v>
      </c>
      <c r="G23" s="8">
        <f>SUM(E23*4)</f>
        <v>699.2</v>
      </c>
      <c r="H23" s="9" t="s">
        <v>31</v>
      </c>
      <c r="I23" s="8">
        <f>SUM(F23*4)</f>
        <v>101.2</v>
      </c>
      <c r="J23" s="10"/>
    </row>
    <row r="24" spans="3:10" s="7" customFormat="1">
      <c r="C24" s="36" t="s">
        <v>43</v>
      </c>
      <c r="D24" s="37"/>
      <c r="E24" s="8">
        <v>434.2</v>
      </c>
      <c r="F24" s="8">
        <v>23</v>
      </c>
      <c r="G24" s="8">
        <f>SUM(E24*4)</f>
        <v>1736.8</v>
      </c>
      <c r="H24" s="9" t="s">
        <v>31</v>
      </c>
      <c r="I24" s="8">
        <f>SUM(F24*4)</f>
        <v>92</v>
      </c>
      <c r="J24" s="10"/>
    </row>
    <row r="25" spans="3:10" s="7" customFormat="1">
      <c r="C25" s="36" t="s">
        <v>44</v>
      </c>
      <c r="D25" s="37"/>
      <c r="E25" s="8">
        <v>480.4</v>
      </c>
      <c r="F25" s="8">
        <v>32.200000000000003</v>
      </c>
      <c r="G25" s="8">
        <f>SUM(E25*4)</f>
        <v>1921.6</v>
      </c>
      <c r="H25" s="9" t="s">
        <v>31</v>
      </c>
      <c r="I25" s="8">
        <f>SUM(F25*4)</f>
        <v>128.80000000000001</v>
      </c>
      <c r="J25" s="10"/>
    </row>
    <row r="26" spans="3:10" s="7" customFormat="1">
      <c r="C26" s="36" t="s">
        <v>45</v>
      </c>
      <c r="D26" s="37"/>
      <c r="E26" s="8">
        <v>431.3</v>
      </c>
      <c r="F26" s="8">
        <v>23</v>
      </c>
      <c r="G26" s="8">
        <f>SUM(E26*4)</f>
        <v>1725.2</v>
      </c>
      <c r="H26" s="9" t="s">
        <v>31</v>
      </c>
      <c r="I26" s="8">
        <f>SUM(F26*4)</f>
        <v>92</v>
      </c>
      <c r="J26" s="10"/>
    </row>
    <row r="27" spans="3:10" s="7" customFormat="1">
      <c r="C27" s="36" t="s">
        <v>46</v>
      </c>
      <c r="D27" s="37"/>
      <c r="E27" s="8">
        <v>354</v>
      </c>
      <c r="F27" s="8">
        <v>4.5999999999999996</v>
      </c>
      <c r="G27" s="8">
        <f>SUM(E27*4)</f>
        <v>1416</v>
      </c>
      <c r="H27" s="9" t="s">
        <v>31</v>
      </c>
      <c r="I27" s="8">
        <f t="shared" ref="I27" si="3">SUM(F27*4)</f>
        <v>18.399999999999999</v>
      </c>
      <c r="J27" s="10" t="s">
        <v>47</v>
      </c>
    </row>
    <row r="28" spans="3:10" s="7" customFormat="1">
      <c r="C28" s="36" t="s">
        <v>48</v>
      </c>
      <c r="D28" s="37"/>
      <c r="E28" s="8">
        <v>201.2</v>
      </c>
      <c r="F28" s="9" t="s">
        <v>31</v>
      </c>
      <c r="G28" s="8">
        <f t="shared" si="1"/>
        <v>804.8</v>
      </c>
      <c r="H28" s="9" t="s">
        <v>31</v>
      </c>
      <c r="I28" s="9" t="s">
        <v>31</v>
      </c>
      <c r="J28" s="10"/>
    </row>
    <row r="29" spans="3:10" s="7" customFormat="1">
      <c r="C29" s="36" t="s">
        <v>49</v>
      </c>
      <c r="D29" s="37"/>
      <c r="E29" s="8">
        <v>305.10000000000002</v>
      </c>
      <c r="F29" s="8">
        <v>23</v>
      </c>
      <c r="G29" s="8">
        <f>SUM(E29*4)</f>
        <v>1220.4000000000001</v>
      </c>
      <c r="H29" s="9" t="s">
        <v>31</v>
      </c>
      <c r="I29" s="8">
        <f>SUM(F29*4)</f>
        <v>92</v>
      </c>
      <c r="J29" s="10" t="s">
        <v>50</v>
      </c>
    </row>
    <row r="30" spans="3:10" s="7" customFormat="1">
      <c r="C30" s="36" t="s">
        <v>51</v>
      </c>
      <c r="D30" s="37"/>
      <c r="E30" s="8">
        <v>434.3</v>
      </c>
      <c r="F30" s="8">
        <v>25.3</v>
      </c>
      <c r="G30" s="8">
        <f>SUM(E30*4)</f>
        <v>1737.2</v>
      </c>
      <c r="H30" s="9" t="s">
        <v>31</v>
      </c>
      <c r="I30" s="8">
        <f>SUM(F30*4)</f>
        <v>101.2</v>
      </c>
      <c r="J30" s="10"/>
    </row>
    <row r="31" spans="3:10" s="7" customFormat="1">
      <c r="C31" s="36" t="s">
        <v>52</v>
      </c>
      <c r="D31" s="37"/>
      <c r="E31" s="8">
        <v>375.8</v>
      </c>
      <c r="F31" s="8">
        <v>18.399999999999999</v>
      </c>
      <c r="G31" s="8">
        <f>SUM(E31*4)</f>
        <v>1503.2</v>
      </c>
      <c r="H31" s="9" t="s">
        <v>31</v>
      </c>
      <c r="I31" s="8">
        <f>SUM(F31*4)</f>
        <v>73.599999999999994</v>
      </c>
      <c r="J31" s="10" t="s">
        <v>53</v>
      </c>
    </row>
    <row r="32" spans="3:10" s="7" customFormat="1">
      <c r="C32" s="36" t="s">
        <v>54</v>
      </c>
      <c r="D32" s="37"/>
      <c r="E32" s="8">
        <v>267.8</v>
      </c>
      <c r="F32" s="9" t="s">
        <v>31</v>
      </c>
      <c r="G32" s="8">
        <f>SUM(E32*4)</f>
        <v>1071.2</v>
      </c>
      <c r="H32" s="9" t="s">
        <v>31</v>
      </c>
      <c r="I32" s="9" t="s">
        <v>31</v>
      </c>
      <c r="J32" s="10" t="s">
        <v>55</v>
      </c>
    </row>
    <row r="33" spans="3:10" s="7" customFormat="1">
      <c r="C33" s="36" t="s">
        <v>56</v>
      </c>
      <c r="D33" s="37"/>
      <c r="E33" s="8">
        <v>215.3</v>
      </c>
      <c r="F33" s="9" t="s">
        <v>31</v>
      </c>
      <c r="G33" s="8">
        <f t="shared" si="1"/>
        <v>861.2</v>
      </c>
      <c r="H33" s="9" t="s">
        <v>31</v>
      </c>
      <c r="I33" s="9" t="s">
        <v>31</v>
      </c>
      <c r="J33" s="10" t="s">
        <v>57</v>
      </c>
    </row>
    <row r="34" spans="3:10" s="7" customFormat="1">
      <c r="C34" s="36" t="s">
        <v>58</v>
      </c>
      <c r="D34" s="37"/>
      <c r="E34" s="8">
        <v>255.9</v>
      </c>
      <c r="F34" s="8">
        <v>36.799999999999997</v>
      </c>
      <c r="G34" s="8">
        <f>SUM(E34*4)</f>
        <v>1023.6</v>
      </c>
      <c r="H34" s="9" t="s">
        <v>31</v>
      </c>
      <c r="I34" s="8">
        <f>SUM(F34*4)</f>
        <v>147.19999999999999</v>
      </c>
      <c r="J34" s="10" t="s">
        <v>59</v>
      </c>
    </row>
    <row r="35" spans="3:10" s="7" customFormat="1">
      <c r="C35" s="36" t="s">
        <v>60</v>
      </c>
      <c r="D35" s="37"/>
      <c r="E35" s="8">
        <v>548.20000000000005</v>
      </c>
      <c r="F35" s="8">
        <v>20.7</v>
      </c>
      <c r="G35" s="8">
        <f>SUM(E35*4)</f>
        <v>2192.8000000000002</v>
      </c>
      <c r="H35" s="9" t="s">
        <v>31</v>
      </c>
      <c r="I35" s="8">
        <f>SUM(F35*4)</f>
        <v>82.8</v>
      </c>
      <c r="J35" s="10"/>
    </row>
    <row r="36" spans="3:10" s="7" customFormat="1">
      <c r="C36" s="36" t="s">
        <v>61</v>
      </c>
      <c r="D36" s="37"/>
      <c r="E36" s="8">
        <v>508.3</v>
      </c>
      <c r="F36" s="8">
        <v>36.799999999999997</v>
      </c>
      <c r="G36" s="8">
        <f>SUM(E36*4)</f>
        <v>2033.2</v>
      </c>
      <c r="H36" s="9" t="s">
        <v>31</v>
      </c>
      <c r="I36" s="8">
        <f t="shared" ref="I36" si="4">SUM(F36*4)</f>
        <v>147.19999999999999</v>
      </c>
      <c r="J36" s="10"/>
    </row>
    <row r="37" spans="3:10" s="7" customFormat="1">
      <c r="C37" s="36" t="s">
        <v>62</v>
      </c>
      <c r="D37" s="37"/>
      <c r="E37" s="8">
        <v>115.3</v>
      </c>
      <c r="F37" s="9" t="s">
        <v>31</v>
      </c>
      <c r="G37" s="8">
        <f t="shared" si="1"/>
        <v>461.2</v>
      </c>
      <c r="H37" s="9" t="s">
        <v>31</v>
      </c>
      <c r="I37" s="9" t="s">
        <v>31</v>
      </c>
      <c r="J37" s="10" t="s">
        <v>63</v>
      </c>
    </row>
    <row r="38" spans="3:10" s="7" customFormat="1">
      <c r="C38" s="36" t="s">
        <v>64</v>
      </c>
      <c r="D38" s="37"/>
      <c r="E38" s="8">
        <v>157.5</v>
      </c>
      <c r="F38" s="9" t="s">
        <v>31</v>
      </c>
      <c r="G38" s="8">
        <f t="shared" ref="G38" si="5">SUM(E38*4)</f>
        <v>630</v>
      </c>
      <c r="H38" s="9" t="s">
        <v>31</v>
      </c>
      <c r="I38" s="9" t="s">
        <v>31</v>
      </c>
      <c r="J38" s="10" t="s">
        <v>65</v>
      </c>
    </row>
    <row r="39" spans="3:10" s="7" customFormat="1">
      <c r="C39" s="36" t="s">
        <v>66</v>
      </c>
      <c r="D39" s="37"/>
      <c r="E39" s="8">
        <v>174.7</v>
      </c>
      <c r="F39" s="9" t="s">
        <v>31</v>
      </c>
      <c r="G39" s="8">
        <f t="shared" si="1"/>
        <v>698.8</v>
      </c>
      <c r="H39" s="9" t="s">
        <v>31</v>
      </c>
      <c r="I39" s="9" t="s">
        <v>31</v>
      </c>
      <c r="J39" s="10" t="s">
        <v>63</v>
      </c>
    </row>
    <row r="40" spans="3:10" s="7" customFormat="1">
      <c r="C40" s="36" t="s">
        <v>67</v>
      </c>
      <c r="D40" s="37"/>
      <c r="E40" s="8">
        <v>647.9</v>
      </c>
      <c r="F40" s="9" t="s">
        <v>31</v>
      </c>
      <c r="G40" s="8">
        <f>SUM(E40*4)</f>
        <v>2591.6</v>
      </c>
      <c r="H40" s="9" t="s">
        <v>31</v>
      </c>
      <c r="I40" s="9" t="s">
        <v>31</v>
      </c>
      <c r="J40" s="10" t="s">
        <v>68</v>
      </c>
    </row>
    <row r="41" spans="3:10" s="7" customFormat="1">
      <c r="C41" s="36" t="s">
        <v>69</v>
      </c>
      <c r="D41" s="37"/>
      <c r="E41" s="8">
        <v>988.4</v>
      </c>
      <c r="F41" s="9" t="s">
        <v>31</v>
      </c>
      <c r="G41" s="8">
        <f>SUM(E41*4)</f>
        <v>3953.6</v>
      </c>
      <c r="H41" s="9" t="s">
        <v>31</v>
      </c>
      <c r="I41" s="9" t="s">
        <v>31</v>
      </c>
      <c r="J41" s="10" t="s">
        <v>70</v>
      </c>
    </row>
    <row r="42" spans="3:10" s="7" customFormat="1">
      <c r="C42" s="36" t="s">
        <v>71</v>
      </c>
      <c r="D42" s="37"/>
      <c r="E42" s="8">
        <v>354.3</v>
      </c>
      <c r="F42" s="9" t="s">
        <v>31</v>
      </c>
      <c r="G42" s="8">
        <f t="shared" si="1"/>
        <v>1417.2</v>
      </c>
      <c r="H42" s="9" t="s">
        <v>31</v>
      </c>
      <c r="I42" s="9" t="s">
        <v>31</v>
      </c>
      <c r="J42" s="10" t="s">
        <v>63</v>
      </c>
    </row>
    <row r="43" spans="3:10" s="7" customFormat="1">
      <c r="C43" s="36" t="s">
        <v>72</v>
      </c>
      <c r="D43" s="37"/>
      <c r="E43" s="8">
        <v>421.1</v>
      </c>
      <c r="F43" s="9" t="s">
        <v>31</v>
      </c>
      <c r="G43" s="8">
        <f>SUM(E43*4)</f>
        <v>1684.4</v>
      </c>
      <c r="H43" s="9" t="s">
        <v>31</v>
      </c>
      <c r="I43" s="9" t="s">
        <v>31</v>
      </c>
      <c r="J43" s="10" t="s">
        <v>63</v>
      </c>
    </row>
    <row r="44" spans="3:10" s="7" customFormat="1">
      <c r="C44" s="36" t="s">
        <v>73</v>
      </c>
      <c r="D44" s="37"/>
      <c r="E44" s="8">
        <v>67.900000000000006</v>
      </c>
      <c r="F44" s="9" t="s">
        <v>31</v>
      </c>
      <c r="G44" s="8">
        <f>SUM(E44*4)</f>
        <v>271.60000000000002</v>
      </c>
      <c r="H44" s="9" t="s">
        <v>31</v>
      </c>
      <c r="I44" s="9" t="s">
        <v>31</v>
      </c>
      <c r="J44" s="10" t="s">
        <v>74</v>
      </c>
    </row>
    <row r="45" spans="3:10" s="7" customFormat="1">
      <c r="C45" s="36" t="s">
        <v>75</v>
      </c>
      <c r="D45" s="37"/>
      <c r="E45" s="8">
        <v>104.8</v>
      </c>
      <c r="F45" s="9" t="s">
        <v>31</v>
      </c>
      <c r="G45" s="8">
        <f t="shared" ref="G45" si="6">SUM(E45*4)</f>
        <v>419.2</v>
      </c>
      <c r="H45" s="9" t="s">
        <v>31</v>
      </c>
      <c r="I45" s="9" t="s">
        <v>31</v>
      </c>
      <c r="J45" s="10" t="s">
        <v>76</v>
      </c>
    </row>
    <row r="46" spans="3:10" s="7" customFormat="1">
      <c r="C46" s="36" t="s">
        <v>77</v>
      </c>
      <c r="D46" s="37"/>
      <c r="E46" s="8">
        <v>382.1</v>
      </c>
      <c r="F46" s="8">
        <v>18.399999999999999</v>
      </c>
      <c r="G46" s="8">
        <f t="shared" si="1"/>
        <v>1528.4</v>
      </c>
      <c r="H46" s="9" t="s">
        <v>31</v>
      </c>
      <c r="I46" s="8">
        <f t="shared" si="2"/>
        <v>73.599999999999994</v>
      </c>
      <c r="J46" s="10" t="s">
        <v>63</v>
      </c>
    </row>
    <row r="47" spans="3:10">
      <c r="C47" s="36" t="s">
        <v>78</v>
      </c>
      <c r="D47" s="37"/>
      <c r="E47" s="8">
        <v>367.8</v>
      </c>
      <c r="F47" s="9" t="s">
        <v>31</v>
      </c>
      <c r="G47" s="9" t="s">
        <v>31</v>
      </c>
      <c r="H47" s="8">
        <f>SUM(E47*12)</f>
        <v>4413.6000000000004</v>
      </c>
      <c r="I47" s="9" t="s">
        <v>31</v>
      </c>
      <c r="J47" s="11" t="s">
        <v>79</v>
      </c>
    </row>
    <row r="48" spans="3:10">
      <c r="C48" s="36" t="s">
        <v>80</v>
      </c>
      <c r="D48" s="37"/>
      <c r="E48" s="8">
        <v>98.4</v>
      </c>
      <c r="F48" s="9" t="s">
        <v>31</v>
      </c>
      <c r="G48" s="9" t="s">
        <v>31</v>
      </c>
      <c r="H48" s="8">
        <f t="shared" ref="H48:H51" si="7">SUM(E48*12)</f>
        <v>1180.8000000000002</v>
      </c>
      <c r="I48" s="9" t="s">
        <v>31</v>
      </c>
      <c r="J48" s="11" t="s">
        <v>81</v>
      </c>
    </row>
    <row r="49" spans="3:10">
      <c r="C49" s="36" t="s">
        <v>82</v>
      </c>
      <c r="D49" s="37"/>
      <c r="E49" s="8">
        <v>101.7</v>
      </c>
      <c r="F49" s="9" t="s">
        <v>31</v>
      </c>
      <c r="G49" s="9" t="s">
        <v>31</v>
      </c>
      <c r="H49" s="8">
        <f t="shared" si="7"/>
        <v>1220.4000000000001</v>
      </c>
      <c r="I49" s="9" t="s">
        <v>31</v>
      </c>
      <c r="J49" s="11" t="s">
        <v>83</v>
      </c>
    </row>
    <row r="50" spans="3:10">
      <c r="C50" s="36" t="s">
        <v>64</v>
      </c>
      <c r="D50" s="37"/>
      <c r="E50" s="8">
        <v>55.2</v>
      </c>
      <c r="F50" s="9" t="s">
        <v>31</v>
      </c>
      <c r="G50" s="9" t="s">
        <v>31</v>
      </c>
      <c r="H50" s="8">
        <f t="shared" si="7"/>
        <v>662.40000000000009</v>
      </c>
      <c r="I50" s="9" t="s">
        <v>31</v>
      </c>
      <c r="J50" s="11" t="s">
        <v>83</v>
      </c>
    </row>
    <row r="51" spans="3:10">
      <c r="C51" s="36" t="s">
        <v>69</v>
      </c>
      <c r="D51" s="37"/>
      <c r="E51" s="8">
        <v>55.8</v>
      </c>
      <c r="F51" s="9" t="s">
        <v>31</v>
      </c>
      <c r="G51" s="9" t="s">
        <v>31</v>
      </c>
      <c r="H51" s="8">
        <f t="shared" si="7"/>
        <v>669.59999999999991</v>
      </c>
      <c r="I51" s="9" t="s">
        <v>31</v>
      </c>
      <c r="J51" s="11" t="s">
        <v>83</v>
      </c>
    </row>
    <row r="52" spans="3:10" ht="16.899999999999999" customHeight="1">
      <c r="C52" s="33" t="s">
        <v>84</v>
      </c>
      <c r="D52" s="34"/>
      <c r="E52" s="12">
        <f>SUM(E15:E51)</f>
        <v>11601.9</v>
      </c>
      <c r="F52" s="12">
        <f>SUM(F15:F51)</f>
        <v>485.3</v>
      </c>
      <c r="G52" s="12">
        <f>SUM(G15:G51)</f>
        <v>43692</v>
      </c>
      <c r="H52" s="12">
        <f>SUM(H15:H51)</f>
        <v>8146.8000000000011</v>
      </c>
      <c r="I52" s="12">
        <f>SUM(I15:I51)</f>
        <v>1941.2</v>
      </c>
    </row>
    <row r="53" spans="3:10" ht="16.899999999999999" customHeight="1">
      <c r="C53" s="33" t="s">
        <v>85</v>
      </c>
      <c r="D53" s="34"/>
      <c r="E53" s="34"/>
      <c r="F53" s="35"/>
      <c r="G53" s="18"/>
      <c r="H53" s="18"/>
      <c r="I53" s="18"/>
    </row>
    <row r="54" spans="3:10" ht="16.899999999999999" customHeight="1">
      <c r="C54" s="33" t="s">
        <v>86</v>
      </c>
      <c r="D54" s="34"/>
      <c r="E54" s="34"/>
      <c r="F54" s="35"/>
      <c r="G54" s="13">
        <f t="shared" ref="G54:I54" si="8">SUM(G52*G53)</f>
        <v>0</v>
      </c>
      <c r="H54" s="13">
        <f t="shared" si="8"/>
        <v>0</v>
      </c>
      <c r="I54" s="13">
        <f t="shared" si="8"/>
        <v>0</v>
      </c>
    </row>
    <row r="56" spans="3:10" ht="15">
      <c r="C56" s="33" t="s">
        <v>87</v>
      </c>
      <c r="D56" s="34"/>
      <c r="E56" s="34"/>
      <c r="F56" s="34"/>
      <c r="G56" s="34"/>
      <c r="H56" s="35"/>
      <c r="I56" s="13">
        <f>SUM(G54:I54)</f>
        <v>0</v>
      </c>
    </row>
  </sheetData>
  <sheetProtection algorithmName="SHA-512" hashValue="qU267cg4YlY5NI7e7aPGMgrXKZc1NTUXb0spFmJ4/jI/zjwp+jx+4m9pSRUSEPO5cJSI4WwFYbfgZk2fyjyTig==" saltValue="Am5D0pJmiWPbqoFaGI7Avg==" spinCount="100000" sheet="1" objects="1" scenarios="1"/>
  <protectedRanges>
    <protectedRange sqref="C11:C12" name="Bereik1"/>
  </protectedRanges>
  <mergeCells count="48">
    <mergeCell ref="C12:E12"/>
    <mergeCell ref="C7:E7"/>
    <mergeCell ref="C8:E8"/>
    <mergeCell ref="C9:E9"/>
    <mergeCell ref="C10:E10"/>
    <mergeCell ref="C11:E11"/>
    <mergeCell ref="C14:D14"/>
    <mergeCell ref="C32:D32"/>
    <mergeCell ref="C25:D25"/>
    <mergeCell ref="C30:D30"/>
    <mergeCell ref="C34:D34"/>
    <mergeCell ref="C27:D27"/>
    <mergeCell ref="C29:D29"/>
    <mergeCell ref="C49:D49"/>
    <mergeCell ref="C50:D50"/>
    <mergeCell ref="C52:D52"/>
    <mergeCell ref="C51:D51"/>
    <mergeCell ref="C47:D47"/>
    <mergeCell ref="C48:D48"/>
    <mergeCell ref="C40:D40"/>
    <mergeCell ref="C19:D19"/>
    <mergeCell ref="C44:D44"/>
    <mergeCell ref="C18:D18"/>
    <mergeCell ref="C24:D24"/>
    <mergeCell ref="C41:D41"/>
    <mergeCell ref="C38:D38"/>
    <mergeCell ref="C35:D35"/>
    <mergeCell ref="C20:D20"/>
    <mergeCell ref="C26:D26"/>
    <mergeCell ref="C31:D31"/>
    <mergeCell ref="C43:D43"/>
    <mergeCell ref="C42:D42"/>
    <mergeCell ref="C53:F53"/>
    <mergeCell ref="C54:F54"/>
    <mergeCell ref="C56:H56"/>
    <mergeCell ref="C15:D15"/>
    <mergeCell ref="C21:D21"/>
    <mergeCell ref="C45:D45"/>
    <mergeCell ref="C16:D16"/>
    <mergeCell ref="C22:D22"/>
    <mergeCell ref="C28:D28"/>
    <mergeCell ref="C33:D33"/>
    <mergeCell ref="C39:D39"/>
    <mergeCell ref="C37:D37"/>
    <mergeCell ref="C46:D46"/>
    <mergeCell ref="C17:D17"/>
    <mergeCell ref="C36:D36"/>
    <mergeCell ref="C23:D23"/>
  </mergeCells>
  <phoneticPr fontId="11" type="noConversion"/>
  <pageMargins left="0.25" right="0.25" top="0.75" bottom="0.75" header="0.3" footer="0.3"/>
  <pageSetup paperSize="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I40"/>
  <sheetViews>
    <sheetView showGridLines="0" topLeftCell="A25" workbookViewId="0">
      <selection activeCell="G37" activeCellId="1" sqref="C11:E12 G37:H37"/>
    </sheetView>
  </sheetViews>
  <sheetFormatPr defaultColWidth="8.875" defaultRowHeight="14.25"/>
  <cols>
    <col min="1" max="3" width="8.875" style="4"/>
    <col min="4" max="4" width="10" style="4" customWidth="1"/>
    <col min="5" max="5" width="19.75" style="4" bestFit="1" customWidth="1"/>
    <col min="6" max="6" width="18.375" style="4" bestFit="1" customWidth="1"/>
    <col min="7" max="7" width="23.125" style="4" bestFit="1" customWidth="1"/>
    <col min="8" max="8" width="17.75" style="4" customWidth="1"/>
    <col min="9" max="9" width="27.75" style="4" bestFit="1" customWidth="1"/>
    <col min="10" max="16384" width="8.875" style="4"/>
  </cols>
  <sheetData>
    <row r="7" spans="2:9" ht="15">
      <c r="B7" s="5" t="s">
        <v>13</v>
      </c>
      <c r="C7" s="41" t="s">
        <v>14</v>
      </c>
      <c r="D7" s="41"/>
      <c r="E7" s="41"/>
    </row>
    <row r="8" spans="2:9" ht="15">
      <c r="B8" s="5" t="s">
        <v>15</v>
      </c>
      <c r="C8" s="41" t="s">
        <v>16</v>
      </c>
      <c r="D8" s="41"/>
      <c r="E8" s="41"/>
    </row>
    <row r="9" spans="2:9" ht="15">
      <c r="B9" s="5" t="s">
        <v>17</v>
      </c>
      <c r="C9" s="41" t="s">
        <v>18</v>
      </c>
      <c r="D9" s="41"/>
      <c r="E9" s="41"/>
    </row>
    <row r="10" spans="2:9" ht="15">
      <c r="B10" s="5" t="s">
        <v>19</v>
      </c>
      <c r="C10" s="41" t="s">
        <v>20</v>
      </c>
      <c r="D10" s="41"/>
      <c r="E10" s="41"/>
      <c r="G10" s="20"/>
    </row>
    <row r="11" spans="2:9" ht="15">
      <c r="B11" s="5" t="s">
        <v>21</v>
      </c>
      <c r="C11" s="42"/>
      <c r="D11" s="42"/>
      <c r="E11" s="42"/>
    </row>
    <row r="12" spans="2:9" ht="15">
      <c r="B12" s="5" t="s">
        <v>22</v>
      </c>
      <c r="C12" s="40"/>
      <c r="D12" s="40"/>
      <c r="E12" s="40"/>
    </row>
    <row r="14" spans="2:9" ht="44.25" customHeight="1">
      <c r="C14" s="38" t="s">
        <v>23</v>
      </c>
      <c r="D14" s="39"/>
      <c r="E14" s="6" t="s">
        <v>88</v>
      </c>
      <c r="F14" s="6" t="s">
        <v>89</v>
      </c>
      <c r="G14" s="19" t="s">
        <v>90</v>
      </c>
      <c r="H14" s="19" t="s">
        <v>91</v>
      </c>
      <c r="I14" s="6" t="s">
        <v>29</v>
      </c>
    </row>
    <row r="15" spans="2:9" s="7" customFormat="1">
      <c r="C15" s="36" t="s">
        <v>33</v>
      </c>
      <c r="D15" s="37"/>
      <c r="E15" s="8">
        <v>94.4</v>
      </c>
      <c r="F15" s="9" t="s">
        <v>31</v>
      </c>
      <c r="G15" s="8">
        <f>E15</f>
        <v>94.4</v>
      </c>
      <c r="H15" s="9" t="s">
        <v>31</v>
      </c>
      <c r="I15" s="10"/>
    </row>
    <row r="16" spans="2:9" s="7" customFormat="1">
      <c r="C16" s="36" t="s">
        <v>34</v>
      </c>
      <c r="D16" s="37"/>
      <c r="E16" s="8">
        <v>170</v>
      </c>
      <c r="F16" s="9" t="s">
        <v>31</v>
      </c>
      <c r="G16" s="8">
        <f t="shared" ref="G16:G35" si="0">E16</f>
        <v>170</v>
      </c>
      <c r="H16" s="9" t="s">
        <v>31</v>
      </c>
      <c r="I16" s="10"/>
    </row>
    <row r="17" spans="3:9" s="7" customFormat="1">
      <c r="C17" s="36" t="s">
        <v>35</v>
      </c>
      <c r="D17" s="37"/>
      <c r="E17" s="8">
        <v>184.8</v>
      </c>
      <c r="F17" s="9" t="s">
        <v>31</v>
      </c>
      <c r="G17" s="8">
        <f t="shared" si="0"/>
        <v>184.8</v>
      </c>
      <c r="H17" s="9" t="s">
        <v>31</v>
      </c>
      <c r="I17" s="10"/>
    </row>
    <row r="18" spans="3:9" s="7" customFormat="1">
      <c r="C18" s="36" t="s">
        <v>36</v>
      </c>
      <c r="D18" s="37"/>
      <c r="E18" s="8">
        <v>177.4</v>
      </c>
      <c r="F18" s="8">
        <v>25.3</v>
      </c>
      <c r="G18" s="8">
        <f t="shared" si="0"/>
        <v>177.4</v>
      </c>
      <c r="H18" s="8">
        <f>F18</f>
        <v>25.3</v>
      </c>
      <c r="I18" s="10"/>
    </row>
    <row r="19" spans="3:9" s="7" customFormat="1">
      <c r="C19" s="36" t="s">
        <v>37</v>
      </c>
      <c r="D19" s="37"/>
      <c r="E19" s="8">
        <v>177.4</v>
      </c>
      <c r="F19" s="8">
        <v>6</v>
      </c>
      <c r="G19" s="8">
        <f t="shared" si="0"/>
        <v>177.4</v>
      </c>
      <c r="H19" s="8">
        <f t="shared" ref="H19:H35" si="1">F19</f>
        <v>6</v>
      </c>
      <c r="I19" s="10"/>
    </row>
    <row r="20" spans="3:9" s="7" customFormat="1">
      <c r="C20" s="36" t="s">
        <v>38</v>
      </c>
      <c r="D20" s="37"/>
      <c r="E20" s="9" t="s">
        <v>31</v>
      </c>
      <c r="F20" s="8">
        <v>5.3</v>
      </c>
      <c r="G20" s="8" t="str">
        <f t="shared" si="0"/>
        <v>-</v>
      </c>
      <c r="H20" s="8">
        <f t="shared" si="1"/>
        <v>5.3</v>
      </c>
      <c r="I20" s="10" t="s">
        <v>39</v>
      </c>
    </row>
    <row r="21" spans="3:9" s="7" customFormat="1">
      <c r="C21" s="36" t="s">
        <v>40</v>
      </c>
      <c r="D21" s="37"/>
      <c r="E21" s="8">
        <v>128.19999999999999</v>
      </c>
      <c r="F21" s="8">
        <v>9.5</v>
      </c>
      <c r="G21" s="8">
        <f t="shared" si="0"/>
        <v>128.19999999999999</v>
      </c>
      <c r="H21" s="8">
        <f t="shared" si="1"/>
        <v>9.5</v>
      </c>
      <c r="I21" s="10" t="s">
        <v>41</v>
      </c>
    </row>
    <row r="22" spans="3:9" s="7" customFormat="1">
      <c r="C22" s="36" t="s">
        <v>42</v>
      </c>
      <c r="D22" s="37"/>
      <c r="E22" s="8">
        <v>194.1</v>
      </c>
      <c r="F22" s="8">
        <v>21.8</v>
      </c>
      <c r="G22" s="8">
        <f t="shared" si="0"/>
        <v>194.1</v>
      </c>
      <c r="H22" s="8">
        <f t="shared" si="1"/>
        <v>21.8</v>
      </c>
      <c r="I22" s="10"/>
    </row>
    <row r="23" spans="3:9" s="7" customFormat="1">
      <c r="C23" s="36" t="s">
        <v>43</v>
      </c>
      <c r="D23" s="37"/>
      <c r="E23" s="8">
        <v>170</v>
      </c>
      <c r="F23" s="8">
        <v>9.5</v>
      </c>
      <c r="G23" s="8">
        <f t="shared" si="0"/>
        <v>170</v>
      </c>
      <c r="H23" s="8">
        <f t="shared" si="1"/>
        <v>9.5</v>
      </c>
      <c r="I23" s="10"/>
    </row>
    <row r="24" spans="3:9" s="7" customFormat="1">
      <c r="C24" s="36" t="s">
        <v>44</v>
      </c>
      <c r="D24" s="37"/>
      <c r="E24" s="8">
        <v>170</v>
      </c>
      <c r="F24" s="8">
        <v>6.7</v>
      </c>
      <c r="G24" s="8">
        <f t="shared" si="0"/>
        <v>170</v>
      </c>
      <c r="H24" s="8">
        <f t="shared" si="1"/>
        <v>6.7</v>
      </c>
      <c r="I24" s="10"/>
    </row>
    <row r="25" spans="3:9" s="7" customFormat="1">
      <c r="C25" s="36" t="s">
        <v>45</v>
      </c>
      <c r="D25" s="37"/>
      <c r="E25" s="8">
        <v>181.7</v>
      </c>
      <c r="F25" s="8">
        <v>6.7</v>
      </c>
      <c r="G25" s="8">
        <f t="shared" si="0"/>
        <v>181.7</v>
      </c>
      <c r="H25" s="8">
        <f t="shared" si="1"/>
        <v>6.7</v>
      </c>
      <c r="I25" s="10"/>
    </row>
    <row r="26" spans="3:9" s="7" customFormat="1">
      <c r="C26" s="36" t="s">
        <v>46</v>
      </c>
      <c r="D26" s="37"/>
      <c r="E26" s="8">
        <v>220.9</v>
      </c>
      <c r="F26" s="8">
        <v>254.1</v>
      </c>
      <c r="G26" s="8">
        <f t="shared" si="0"/>
        <v>220.9</v>
      </c>
      <c r="H26" s="8">
        <f t="shared" si="1"/>
        <v>254.1</v>
      </c>
      <c r="I26" s="10" t="s">
        <v>47</v>
      </c>
    </row>
    <row r="27" spans="3:9" s="7" customFormat="1">
      <c r="C27" s="36" t="s">
        <v>49</v>
      </c>
      <c r="D27" s="37"/>
      <c r="E27" s="8">
        <v>178.1</v>
      </c>
      <c r="F27" s="9" t="s">
        <v>31</v>
      </c>
      <c r="G27" s="8">
        <f t="shared" si="0"/>
        <v>178.1</v>
      </c>
      <c r="H27" s="8" t="str">
        <f t="shared" si="1"/>
        <v>-</v>
      </c>
      <c r="I27" s="10" t="s">
        <v>50</v>
      </c>
    </row>
    <row r="28" spans="3:9" s="7" customFormat="1">
      <c r="C28" s="36" t="s">
        <v>51</v>
      </c>
      <c r="D28" s="37"/>
      <c r="E28" s="8">
        <v>148.19999999999999</v>
      </c>
      <c r="F28" s="9" t="s">
        <v>31</v>
      </c>
      <c r="G28" s="8">
        <f t="shared" si="0"/>
        <v>148.19999999999999</v>
      </c>
      <c r="H28" s="8" t="str">
        <f t="shared" si="1"/>
        <v>-</v>
      </c>
      <c r="I28" s="10"/>
    </row>
    <row r="29" spans="3:9" s="7" customFormat="1">
      <c r="C29" s="36" t="s">
        <v>52</v>
      </c>
      <c r="D29" s="37"/>
      <c r="E29" s="8">
        <v>56.7</v>
      </c>
      <c r="F29" s="9" t="s">
        <v>31</v>
      </c>
      <c r="G29" s="8">
        <f t="shared" si="0"/>
        <v>56.7</v>
      </c>
      <c r="H29" s="8" t="str">
        <f t="shared" si="1"/>
        <v>-</v>
      </c>
      <c r="I29" s="10" t="s">
        <v>53</v>
      </c>
    </row>
    <row r="30" spans="3:9" s="7" customFormat="1">
      <c r="C30" s="36" t="s">
        <v>58</v>
      </c>
      <c r="D30" s="37"/>
      <c r="E30" s="8">
        <v>80.400000000000006</v>
      </c>
      <c r="F30" s="8">
        <v>61</v>
      </c>
      <c r="G30" s="8">
        <f t="shared" si="0"/>
        <v>80.400000000000006</v>
      </c>
      <c r="H30" s="8">
        <f t="shared" si="1"/>
        <v>61</v>
      </c>
      <c r="I30" s="10" t="s">
        <v>59</v>
      </c>
    </row>
    <row r="31" spans="3:9" s="7" customFormat="1">
      <c r="C31" s="36" t="s">
        <v>60</v>
      </c>
      <c r="D31" s="37"/>
      <c r="E31" s="8">
        <v>142.6</v>
      </c>
      <c r="F31" s="9" t="s">
        <v>31</v>
      </c>
      <c r="G31" s="8">
        <f t="shared" si="0"/>
        <v>142.6</v>
      </c>
      <c r="H31" s="8" t="str">
        <f t="shared" si="1"/>
        <v>-</v>
      </c>
      <c r="I31" s="10"/>
    </row>
    <row r="32" spans="3:9" s="7" customFormat="1">
      <c r="C32" s="36" t="s">
        <v>61</v>
      </c>
      <c r="D32" s="37"/>
      <c r="E32" s="8">
        <v>172.6</v>
      </c>
      <c r="F32" s="9" t="s">
        <v>31</v>
      </c>
      <c r="G32" s="8">
        <f t="shared" si="0"/>
        <v>172.6</v>
      </c>
      <c r="H32" s="8" t="str">
        <f t="shared" si="1"/>
        <v>-</v>
      </c>
      <c r="I32" s="10"/>
    </row>
    <row r="33" spans="3:9" s="7" customFormat="1">
      <c r="C33" s="36" t="s">
        <v>66</v>
      </c>
      <c r="D33" s="37"/>
      <c r="E33" s="9" t="s">
        <v>31</v>
      </c>
      <c r="F33" s="8">
        <v>198.3</v>
      </c>
      <c r="G33" s="8" t="str">
        <f t="shared" si="0"/>
        <v>-</v>
      </c>
      <c r="H33" s="8">
        <f t="shared" si="1"/>
        <v>198.3</v>
      </c>
      <c r="I33" s="10" t="s">
        <v>63</v>
      </c>
    </row>
    <row r="34" spans="3:9">
      <c r="C34" s="36" t="s">
        <v>78</v>
      </c>
      <c r="D34" s="37"/>
      <c r="E34" s="8">
        <v>7.4</v>
      </c>
      <c r="F34" s="9" t="s">
        <v>31</v>
      </c>
      <c r="G34" s="8">
        <f t="shared" si="0"/>
        <v>7.4</v>
      </c>
      <c r="H34" s="8" t="str">
        <f t="shared" si="1"/>
        <v>-</v>
      </c>
      <c r="I34" s="11" t="s">
        <v>79</v>
      </c>
    </row>
    <row r="35" spans="3:9">
      <c r="C35" s="36" t="s">
        <v>80</v>
      </c>
      <c r="D35" s="37"/>
      <c r="E35" s="8">
        <v>93.8</v>
      </c>
      <c r="F35" s="9" t="s">
        <v>31</v>
      </c>
      <c r="G35" s="8">
        <f t="shared" si="0"/>
        <v>93.8</v>
      </c>
      <c r="H35" s="8" t="str">
        <f t="shared" si="1"/>
        <v>-</v>
      </c>
      <c r="I35" s="11" t="s">
        <v>81</v>
      </c>
    </row>
    <row r="36" spans="3:9" ht="16.899999999999999" customHeight="1">
      <c r="C36" s="33" t="s">
        <v>84</v>
      </c>
      <c r="D36" s="34"/>
      <c r="E36" s="12">
        <f>SUM(E15:E35)</f>
        <v>2748.7</v>
      </c>
      <c r="F36" s="12">
        <f>SUM(F15:F35)</f>
        <v>604.20000000000005</v>
      </c>
      <c r="G36" s="12">
        <f>SUM(G15:G35)</f>
        <v>2748.7</v>
      </c>
      <c r="H36" s="12">
        <f>SUM(H15:H35)</f>
        <v>604.20000000000005</v>
      </c>
    </row>
    <row r="37" spans="3:9" ht="16.899999999999999" customHeight="1">
      <c r="C37" s="33" t="s">
        <v>85</v>
      </c>
      <c r="D37" s="34"/>
      <c r="E37" s="34"/>
      <c r="F37" s="35"/>
      <c r="G37" s="18"/>
      <c r="H37" s="18"/>
    </row>
    <row r="38" spans="3:9" ht="16.899999999999999" customHeight="1">
      <c r="C38" s="33" t="s">
        <v>86</v>
      </c>
      <c r="D38" s="34"/>
      <c r="E38" s="34"/>
      <c r="F38" s="35"/>
      <c r="G38" s="13">
        <f>SUM(G36*G37)</f>
        <v>0</v>
      </c>
      <c r="H38" s="13">
        <f t="shared" ref="H38" si="2">SUM(H36*H37)</f>
        <v>0</v>
      </c>
    </row>
    <row r="40" spans="3:9" ht="15">
      <c r="C40" s="33" t="s">
        <v>92</v>
      </c>
      <c r="D40" s="34"/>
      <c r="E40" s="34"/>
      <c r="F40" s="34"/>
      <c r="G40" s="35"/>
      <c r="H40" s="13">
        <f>SUM(G38:H38)</f>
        <v>0</v>
      </c>
    </row>
  </sheetData>
  <sheetProtection algorithmName="SHA-512" hashValue="TxnvBrXHW1ig57rh96v4bciaqXbZZYBZm2LGconpE/YanhWKPURsYuvce85ym+DZ0AaWQjft/euvJB/5T0AyEg==" saltValue="Q/C3HnAqjweN4h3wy2QphA==" spinCount="100000" sheet="1" objects="1" scenarios="1"/>
  <protectedRanges>
    <protectedRange sqref="C11:C12" name="Bereik1_1"/>
  </protectedRanges>
  <mergeCells count="32">
    <mergeCell ref="C12:E12"/>
    <mergeCell ref="C7:E7"/>
    <mergeCell ref="C8:E8"/>
    <mergeCell ref="C9:E9"/>
    <mergeCell ref="C10:E10"/>
    <mergeCell ref="C11:E11"/>
    <mergeCell ref="C24:D24"/>
    <mergeCell ref="C14:D14"/>
    <mergeCell ref="C15:D15"/>
    <mergeCell ref="C16:D16"/>
    <mergeCell ref="C17:D17"/>
    <mergeCell ref="C18:D18"/>
    <mergeCell ref="C19:D19"/>
    <mergeCell ref="C20:D20"/>
    <mergeCell ref="C21:D21"/>
    <mergeCell ref="C22:D22"/>
    <mergeCell ref="C23:D23"/>
    <mergeCell ref="C33:D33"/>
    <mergeCell ref="C30:D30"/>
    <mergeCell ref="C31:D31"/>
    <mergeCell ref="C32:D32"/>
    <mergeCell ref="C25:D25"/>
    <mergeCell ref="C26:D26"/>
    <mergeCell ref="C27:D27"/>
    <mergeCell ref="C28:D28"/>
    <mergeCell ref="C29:D29"/>
    <mergeCell ref="C36:D36"/>
    <mergeCell ref="C37:F37"/>
    <mergeCell ref="C38:F38"/>
    <mergeCell ref="C40:G40"/>
    <mergeCell ref="C34:D34"/>
    <mergeCell ref="C35:D35"/>
  </mergeCells>
  <pageMargins left="0.25" right="0.25" top="0.75" bottom="0.75" header="0.3" footer="0.3"/>
  <pageSetup paperSize="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G20"/>
  <sheetViews>
    <sheetView showGridLines="0" tabSelected="1" topLeftCell="A10" workbookViewId="0">
      <selection activeCell="C11" sqref="C11:E12"/>
    </sheetView>
  </sheetViews>
  <sheetFormatPr defaultColWidth="8.875" defaultRowHeight="14.25"/>
  <cols>
    <col min="1" max="2" width="8.875" style="4"/>
    <col min="3" max="3" width="8.875" style="4" customWidth="1"/>
    <col min="4" max="4" width="8.875" style="4"/>
    <col min="5" max="5" width="19.75" style="4" bestFit="1" customWidth="1"/>
    <col min="6" max="6" width="19.75" style="4" customWidth="1"/>
    <col min="7" max="7" width="25.875" style="4" bestFit="1" customWidth="1"/>
    <col min="8" max="16384" width="8.875" style="4"/>
  </cols>
  <sheetData>
    <row r="7" spans="2:7" ht="15">
      <c r="B7" s="5" t="s">
        <v>13</v>
      </c>
      <c r="C7" s="44" t="s">
        <v>14</v>
      </c>
      <c r="D7" s="45"/>
      <c r="E7" s="46"/>
      <c r="F7" s="14"/>
    </row>
    <row r="8" spans="2:7" ht="15">
      <c r="B8" s="5" t="s">
        <v>15</v>
      </c>
      <c r="C8" s="44" t="s">
        <v>16</v>
      </c>
      <c r="D8" s="45"/>
      <c r="E8" s="46"/>
      <c r="F8" s="14"/>
    </row>
    <row r="9" spans="2:7" ht="15">
      <c r="B9" s="5" t="s">
        <v>17</v>
      </c>
      <c r="C9" s="44" t="s">
        <v>18</v>
      </c>
      <c r="D9" s="45"/>
      <c r="E9" s="46"/>
      <c r="F9" s="14"/>
    </row>
    <row r="10" spans="2:7" ht="15">
      <c r="B10" s="5" t="s">
        <v>19</v>
      </c>
      <c r="C10" s="44" t="s">
        <v>20</v>
      </c>
      <c r="D10" s="45"/>
      <c r="E10" s="46"/>
      <c r="F10" s="14"/>
    </row>
    <row r="11" spans="2:7" ht="15">
      <c r="B11" s="5" t="s">
        <v>21</v>
      </c>
      <c r="C11" s="47"/>
      <c r="D11" s="48"/>
      <c r="E11" s="49"/>
      <c r="F11" s="14"/>
    </row>
    <row r="12" spans="2:7" ht="15">
      <c r="B12" s="5" t="s">
        <v>22</v>
      </c>
      <c r="C12" s="50"/>
      <c r="D12" s="51"/>
      <c r="E12" s="52"/>
      <c r="F12" s="15"/>
    </row>
    <row r="14" spans="2:7" ht="30" customHeight="1">
      <c r="C14" s="38" t="s">
        <v>93</v>
      </c>
      <c r="D14" s="39"/>
      <c r="E14" s="39"/>
      <c r="F14" s="53"/>
      <c r="G14" s="6" t="s">
        <v>94</v>
      </c>
    </row>
    <row r="15" spans="2:7" s="7" customFormat="1" ht="30" customHeight="1">
      <c r="C15" s="36" t="s">
        <v>95</v>
      </c>
      <c r="D15" s="37"/>
      <c r="E15" s="37"/>
      <c r="F15" s="43"/>
      <c r="G15" s="16">
        <f>'2. Separatie- &amp; douchegordijnen'!I56</f>
        <v>0</v>
      </c>
    </row>
    <row r="16" spans="2:7" s="7" customFormat="1" ht="30" customHeight="1">
      <c r="C16" s="36" t="s">
        <v>96</v>
      </c>
      <c r="D16" s="37"/>
      <c r="E16" s="37"/>
      <c r="F16" s="43"/>
      <c r="G16" s="16">
        <f>'3. Overgordijnen &amp; vitrages'!H40</f>
        <v>0</v>
      </c>
    </row>
    <row r="17" spans="3:7" s="7" customFormat="1" ht="30" customHeight="1">
      <c r="C17" s="54" t="s">
        <v>97</v>
      </c>
      <c r="D17" s="55"/>
      <c r="E17" s="55"/>
      <c r="F17" s="56"/>
      <c r="G17" s="17">
        <f>SUM(G15:G16)</f>
        <v>0</v>
      </c>
    </row>
    <row r="18" spans="3:7" s="7" customFormat="1" ht="30" customHeight="1">
      <c r="C18" s="36" t="s">
        <v>98</v>
      </c>
      <c r="D18" s="37"/>
      <c r="E18" s="37"/>
      <c r="F18" s="43"/>
      <c r="G18" s="16">
        <f>SUM(G17*1.21)</f>
        <v>0</v>
      </c>
    </row>
    <row r="19" spans="3:7" s="7" customFormat="1" ht="30" customHeight="1">
      <c r="C19" s="36" t="s">
        <v>99</v>
      </c>
      <c r="D19" s="37"/>
      <c r="E19" s="37"/>
      <c r="F19" s="43"/>
      <c r="G19" s="16">
        <f>SUM(G17*4)</f>
        <v>0</v>
      </c>
    </row>
    <row r="20" spans="3:7" s="7" customFormat="1" ht="30" customHeight="1">
      <c r="C20" s="36" t="s">
        <v>100</v>
      </c>
      <c r="D20" s="37"/>
      <c r="E20" s="37"/>
      <c r="F20" s="43"/>
      <c r="G20" s="16">
        <f>SUM(G18*4)</f>
        <v>0</v>
      </c>
    </row>
  </sheetData>
  <sheetProtection algorithmName="SHA-512" hashValue="/wYOXiQEpVTboQMKmRmxB9zHnPn9ysAG+XFSh0lvxxO9yv2ObAWmJ6vRLJVqzxYkoHo6Ixrlzg3SFKNo9n/EzQ==" saltValue="FWJ34ZGF+oDm6By2m1oK1A==" spinCount="100000" sheet="1" objects="1" scenarios="1"/>
  <protectedRanges>
    <protectedRange sqref="C11:C12" name="Bereik1_1_1"/>
  </protectedRanges>
  <mergeCells count="13">
    <mergeCell ref="C19:F19"/>
    <mergeCell ref="C20:F20"/>
    <mergeCell ref="C7:E7"/>
    <mergeCell ref="C8:E8"/>
    <mergeCell ref="C9:E9"/>
    <mergeCell ref="C10:E10"/>
    <mergeCell ref="C11:E11"/>
    <mergeCell ref="C12:E12"/>
    <mergeCell ref="C14:F14"/>
    <mergeCell ref="C15:F15"/>
    <mergeCell ref="C16:F16"/>
    <mergeCell ref="C17:F17"/>
    <mergeCell ref="C18:F1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1605ddf-ba65-4f18-9ed5-89af49cabacb">
      <Terms xmlns="http://schemas.microsoft.com/office/infopath/2007/PartnerControls"/>
    </lcf76f155ced4ddcb4097134ff3c332f>
    <TaxCatchAll xmlns="4995f3f7-cce3-4ae4-85e6-c95d3e6b5dd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F29BD6CED4F2A4C89097F85C663AD62" ma:contentTypeVersion="10" ma:contentTypeDescription="Een nieuw document maken." ma:contentTypeScope="" ma:versionID="d385ae50f70ffd7252606b53a7f92012">
  <xsd:schema xmlns:xsd="http://www.w3.org/2001/XMLSchema" xmlns:xs="http://www.w3.org/2001/XMLSchema" xmlns:p="http://schemas.microsoft.com/office/2006/metadata/properties" xmlns:ns2="81605ddf-ba65-4f18-9ed5-89af49cabacb" xmlns:ns3="4995f3f7-cce3-4ae4-85e6-c95d3e6b5ddd" targetNamespace="http://schemas.microsoft.com/office/2006/metadata/properties" ma:root="true" ma:fieldsID="0ce05f4e7e24580b6e212664f8d419a4" ns2:_="" ns3:_="">
    <xsd:import namespace="81605ddf-ba65-4f18-9ed5-89af49cabacb"/>
    <xsd:import namespace="4995f3f7-cce3-4ae4-85e6-c95d3e6b5d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605ddf-ba65-4f18-9ed5-89af49caba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3fee81e-aadb-4897-98b8-5093116888c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95f3f7-cce3-4ae4-85e6-c95d3e6b5dd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009e321-eec9-4c7c-a48d-6365e846dbb8}" ma:internalName="TaxCatchAll" ma:showField="CatchAllData" ma:web="4995f3f7-cce3-4ae4-85e6-c95d3e6b5d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37ECA4-A662-48B3-8B5E-6A2D7BE83BE1}">
  <ds:schemaRefs>
    <ds:schemaRef ds:uri="http://schemas.microsoft.com/sharepoint/v3/contenttype/forms"/>
  </ds:schemaRefs>
</ds:datastoreItem>
</file>

<file path=customXml/itemProps2.xml><?xml version="1.0" encoding="utf-8"?>
<ds:datastoreItem xmlns:ds="http://schemas.openxmlformats.org/officeDocument/2006/customXml" ds:itemID="{F7CDAEB6-7D66-481C-9B7D-EC3F2450EDF6}">
  <ds:schemaRefs>
    <ds:schemaRef ds:uri="http://schemas.microsoft.com/office/2006/documentManagement/types"/>
    <ds:schemaRef ds:uri="4995f3f7-cce3-4ae4-85e6-c95d3e6b5ddd"/>
    <ds:schemaRef ds:uri="http://schemas.openxmlformats.org/package/2006/metadata/core-properties"/>
    <ds:schemaRef ds:uri="http://purl.org/dc/elements/1.1/"/>
    <ds:schemaRef ds:uri="http://schemas.microsoft.com/office/2006/metadata/properties"/>
    <ds:schemaRef ds:uri="http://purl.org/dc/terms/"/>
    <ds:schemaRef ds:uri="http://schemas.microsoft.com/office/infopath/2007/PartnerControls"/>
    <ds:schemaRef ds:uri="81605ddf-ba65-4f18-9ed5-89af49cabacb"/>
    <ds:schemaRef ds:uri="http://www.w3.org/XML/1998/namespace"/>
    <ds:schemaRef ds:uri="http://purl.org/dc/dcmitype/"/>
  </ds:schemaRefs>
</ds:datastoreItem>
</file>

<file path=customXml/itemProps3.xml><?xml version="1.0" encoding="utf-8"?>
<ds:datastoreItem xmlns:ds="http://schemas.openxmlformats.org/officeDocument/2006/customXml" ds:itemID="{4A004554-C0DB-4079-A188-FAB07E84B3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605ddf-ba65-4f18-9ed5-89af49cabacb"/>
    <ds:schemaRef ds:uri="4995f3f7-cce3-4ae4-85e6-c95d3e6b5d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1. Invulinstructie</vt:lpstr>
      <vt:lpstr>2. Separatie- &amp; douchegordijnen</vt:lpstr>
      <vt:lpstr>3. Overgordijnen &amp; vitrages</vt:lpstr>
      <vt:lpstr>4. Totaal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Gabriëls, L.L.C. (Laurens)</dc:creator>
  <cp:keywords/>
  <dc:description/>
  <cp:lastModifiedBy>Krimpenfort, A. (Aniek)</cp:lastModifiedBy>
  <cp:revision/>
  <dcterms:created xsi:type="dcterms:W3CDTF">2024-12-09T16:14:47Z</dcterms:created>
  <dcterms:modified xsi:type="dcterms:W3CDTF">2026-10-16T13:44:01Z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0x0101001F29BD6CED4F2A4C89097F85C663AD62</vt:lpwstr>
  </property>
  <property fmtid="{D5CDD505-2E9C-101B-9397-08002B2CF9AE}" pid="3" name="MediaServiceImageTags">
    <vt:lpwstr/>
  </property>
</Properties>
</file>