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Inkoop_HVS2022\1. Lopend\2026\2026 - 09 - Parkeerdienstverlening\3. Gunningsfase\1. Definitief TenderNed\"/>
    </mc:Choice>
  </mc:AlternateContent>
  <xr:revisionPtr revIDLastSave="0" documentId="14_{689D2432-5142-4EE8-B5A8-8D9EE0ACD0FC}" xr6:coauthVersionLast="47" xr6:coauthVersionMax="47" xr10:uidLastSave="{00000000-0000-0000-0000-000000000000}"/>
  <bookViews>
    <workbookView xWindow="-110" yWindow="-110" windowWidth="19420" windowHeight="11500" xr2:uid="{9113F94A-85AB-4C5B-BE68-6A10CC04663A}"/>
  </bookViews>
  <sheets>
    <sheet name="Prijzen parkeerdienstverlen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1" i="1" l="1"/>
  <c r="G10" i="1"/>
  <c r="G9" i="1"/>
  <c r="G18" i="1" l="1"/>
  <c r="G26" i="1"/>
  <c r="G25" i="1"/>
  <c r="G24" i="1"/>
  <c r="G22" i="1"/>
  <c r="G20" i="1"/>
  <c r="G19" i="1"/>
  <c r="E8" i="1"/>
  <c r="E13" i="1" s="1"/>
  <c r="E5" i="1"/>
  <c r="G5" i="1" s="1"/>
  <c r="E4" i="1"/>
  <c r="G4" i="1" s="1"/>
  <c r="G29" i="1" l="1"/>
  <c r="G30" i="1" s="1"/>
  <c r="G8" i="1"/>
  <c r="G13" i="1" l="1"/>
  <c r="E15" i="1"/>
  <c r="G15" i="1" s="1"/>
  <c r="E16" i="1"/>
  <c r="G16" i="1" s="1"/>
  <c r="G31" i="1" l="1"/>
  <c r="G32" i="1" s="1"/>
  <c r="G33" i="1" s="1"/>
  <c r="G34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<sst xmlns="http://schemas.openxmlformats.org/spreadsheetml/2006/main" count="86" uniqueCount="67">
  <si>
    <t xml:space="preserve"> v = verrekenbaar </t>
  </si>
  <si>
    <t xml:space="preserve"> n.v. = niet verrekenbaar</t>
  </si>
  <si>
    <t>Voor Prijsformulier toegepast percentage</t>
  </si>
  <si>
    <t>aantal (uur/ stuk)</t>
  </si>
  <si>
    <t>vergoeding per uur/stuk (in euro’s)</t>
  </si>
  <si>
    <t>jaarlijkse kosten (= aantal x vergoeding per uur/stuk)</t>
  </si>
  <si>
    <t>toelichting</t>
  </si>
  <si>
    <t>1. Parkeercontrole</t>
  </si>
  <si>
    <t>- parkeerhandhaving weekdagen</t>
  </si>
  <si>
    <t>v</t>
  </si>
  <si>
    <t>inschatting 75% van het totaal aantal uren</t>
  </si>
  <si>
    <t>- parkeerhandhaving (weekend/feestdagen)</t>
  </si>
  <si>
    <t>inschatting 25% van het totaal aantal uren</t>
  </si>
  <si>
    <t>Totaal uren (maximaal)</t>
  </si>
  <si>
    <t>Indicatief aantal uren tbv offerte, uitgaande van maximale inzet</t>
  </si>
  <si>
    <t xml:space="preserve">2. Invordering naheffingsaanslagen </t>
  </si>
  <si>
    <t>- invordering Nederlandse kentekens</t>
  </si>
  <si>
    <t>Het aantal is gelijk aan 1,5 x het totaal aantal uren parkeercontrole</t>
  </si>
  <si>
    <t>3. Bezwaarafhandeling</t>
  </si>
  <si>
    <t>- vergoeding per afgehandeld bezwaarschrift</t>
  </si>
  <si>
    <t>4. Afhandeling beroepzaken</t>
  </si>
  <si>
    <t>- vergoeding per beroepschrift</t>
  </si>
  <si>
    <t>3% van het aantal afgehandelde bezwaarschriften, afgerond in eenheden naar boven</t>
  </si>
  <si>
    <t>- vergoeding per mondelinge beroepzaak</t>
  </si>
  <si>
    <t>1% van het aantal ontvangen bezwaarschriften, afgerond in eenheden naar boven</t>
  </si>
  <si>
    <t>Jaarbedrag. Website conform paragraaf 9.3 van het PvE</t>
  </si>
  <si>
    <t>- toetsing en uitgifte parkeervergunningen (incl. verstrekken van parkeersticker)</t>
  </si>
  <si>
    <t>Baseren op aantal parkeervergunningen inclusief alle bijbehorende kosten</t>
  </si>
  <si>
    <t xml:space="preserve"> - 1e lijns beheer en onderhoud per Parkeerautomaat</t>
  </si>
  <si>
    <t>Baseren op 8 Parkeerautomaten</t>
  </si>
  <si>
    <t>- kosten management</t>
  </si>
  <si>
    <t>n.v.</t>
  </si>
  <si>
    <t>- beheertaak NPR</t>
  </si>
  <si>
    <t>- kosten voeren administratie, leveren en toelichten managementinformatie</t>
  </si>
  <si>
    <t>+</t>
  </si>
  <si>
    <t>Subtotaal prijsopgave excl. btw</t>
  </si>
  <si>
    <t>Jaarlijkse kosten</t>
  </si>
  <si>
    <t xml:space="preserve">btw 21% </t>
  </si>
  <si>
    <t>Totaal prijsopgave</t>
  </si>
  <si>
    <t>Jaarlijkse kosten inclusief btw</t>
  </si>
  <si>
    <t>Ondertekening rechtsgeldig vertegenwoordiger</t>
  </si>
  <si>
    <t>Bedrijf:</t>
  </si>
  <si>
    <t>Datum:</t>
  </si>
  <si>
    <t xml:space="preserve">
</t>
  </si>
  <si>
    <t>Naam :</t>
  </si>
  <si>
    <t>Handtekening:</t>
  </si>
  <si>
    <t>Prijsopgave parkeerdiensten jaarlijks (prijspeil 2027)</t>
  </si>
  <si>
    <t>6. Beheer Parkeerapparatuur</t>
  </si>
  <si>
    <t>7. Administratie</t>
  </si>
  <si>
    <t>Werkzaamheden conform paragraaf 10.1 PvE</t>
  </si>
  <si>
    <t>Eenmalige kosten</t>
  </si>
  <si>
    <t>Inschrijfprijs ten behoeve van vergelijking inschrijvers (totale prijsopgave excl. eenmalige kosten nieuwe opdrachtnemer)</t>
  </si>
  <si>
    <t>Gekleurde cellen in te vullen door Inschrijver</t>
  </si>
  <si>
    <t>Maak een keuze</t>
  </si>
  <si>
    <t>Voor deze post geldt een eenmalige vaste vergoeding die enkel aan een nieuwe Opdrachtnemer - niet zijnde de huidige opdrachtnemer - ter beschikking wordt gesteld. Deze vergoeding mag de nieuwe Opdrachtnemer, niet zijnde de huidige opdrachtnemer, factureren na acceptatie van de website en het e-loket door Opdrachtgever.</t>
  </si>
  <si>
    <t>Is inschrijver op dit moment opdrachtnemer van Opdrachtgever mbt de parkeerdienst-verlening?</t>
  </si>
  <si>
    <t xml:space="preserve">- operationeel houden van webshop/website voor digitale vergunningverlening </t>
  </si>
  <si>
    <t>- eenmalige kosten inrichten website en e-loket voor digitale parkeervergunningen (conform PvE paragraaf 9.3)</t>
  </si>
  <si>
    <t>Zijn de aantallen verrekenbaar op basis van werkelijke aantallen?</t>
  </si>
  <si>
    <t>VAZ26</t>
  </si>
  <si>
    <t>5. Toetsing en uitgifte vergunningen en ontheffingen</t>
  </si>
  <si>
    <t>- invordering Belgische kentekens</t>
  </si>
  <si>
    <t>- invordering Duitse kentekens</t>
  </si>
  <si>
    <t>- invordering Poolse kentekens</t>
  </si>
  <si>
    <t>20% van het aantal Opgelegde Naheffingen -/- aantal seponeringen</t>
  </si>
  <si>
    <t>inschatting o.b.v. reële aantallen</t>
  </si>
  <si>
    <t>Inschrijfprijs exclusief btw (tevens vergelijkingsprijs)
(LET OP: prijs moet binnen bandbreedte worden aangeboden)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</si>
</sst>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[$€-413]\ * #,##0.00_-;_-[$€-413]\ * #,##0.00\-;_-[$€-413]\ * &quot;-&quot;??_-;_-@_-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0"/>
      <color indexed="8"/>
      <name val="Arial"/>
      <family val="2"/>
    </font>
    <font>
      <sz val="8"/>
      <name val="Aptos Narrow"/>
      <family val="2"/>
      <scheme val="minor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1">
    <xf numFmtId="0" fontId="0" fillId="0" borderId="0" xfId="0"/>
    <xf numFmtId="164" fontId="3" fillId="5" borderId="1" xfId="0" applyNumberFormat="1" applyFont="1" applyFill="1" applyBorder="1" applyAlignment="1" applyProtection="1">
      <alignment vertical="top" wrapText="1"/>
      <protection locked="0"/>
    </xf>
    <xf numFmtId="44" fontId="3" fillId="5" borderId="1" xfId="1" applyFont="1" applyFill="1" applyBorder="1" applyAlignment="1" applyProtection="1">
      <alignment vertical="top" wrapText="1"/>
      <protection locked="0"/>
    </xf>
    <xf numFmtId="44" fontId="3" fillId="0" borderId="1" xfId="1" applyFont="1" applyBorder="1" applyAlignment="1" applyProtection="1">
      <alignment horizontal="center" vertical="top" wrapText="1"/>
    </xf>
    <xf numFmtId="44" fontId="4" fillId="5" borderId="1" xfId="1" applyFont="1" applyFill="1" applyBorder="1" applyAlignment="1" applyProtection="1">
      <alignment vertical="top" wrapText="1"/>
      <protection locked="0"/>
    </xf>
    <xf numFmtId="44" fontId="3" fillId="4" borderId="1" xfId="1" applyFont="1" applyFill="1" applyBorder="1" applyAlignment="1" applyProtection="1">
      <alignment horizontal="center" vertical="top" wrapText="1"/>
    </xf>
    <xf numFmtId="44" fontId="5" fillId="5" borderId="1" xfId="1" applyFont="1" applyFill="1" applyBorder="1" applyAlignment="1" applyProtection="1">
      <alignment vertical="top" wrapText="1"/>
      <protection locked="0"/>
    </xf>
    <xf numFmtId="44" fontId="5" fillId="0" borderId="1" xfId="1" applyFont="1" applyFill="1" applyBorder="1" applyAlignment="1" applyProtection="1">
      <alignment horizontal="center" vertical="top" wrapText="1"/>
    </xf>
    <xf numFmtId="44" fontId="3" fillId="2" borderId="6" xfId="1" applyFont="1" applyFill="1" applyBorder="1" applyAlignment="1" applyProtection="1">
      <alignment vertical="top" wrapText="1"/>
    </xf>
    <xf numFmtId="0" fontId="8" fillId="3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right" vertical="top" wrapText="1"/>
    </xf>
    <xf numFmtId="0" fontId="3" fillId="3" borderId="0" xfId="0" applyFont="1" applyFill="1" applyAlignment="1">
      <alignment horizontal="center" vertical="top" wrapText="1"/>
    </xf>
    <xf numFmtId="0" fontId="3" fillId="3" borderId="0" xfId="0" applyFont="1" applyFill="1" applyAlignment="1">
      <alignment vertical="top" wrapText="1"/>
    </xf>
    <xf numFmtId="0" fontId="3" fillId="3" borderId="3" xfId="0" applyFont="1" applyFill="1" applyBorder="1" applyAlignment="1">
      <alignment horizontal="right" vertical="top" wrapText="1"/>
    </xf>
    <xf numFmtId="0" fontId="3" fillId="0" borderId="1" xfId="0" quotePrefix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10" fontId="3" fillId="0" borderId="1" xfId="0" applyNumberFormat="1" applyFont="1" applyBorder="1" applyAlignment="1">
      <alignment horizontal="center" vertical="top" wrapText="1"/>
    </xf>
    <xf numFmtId="9" fontId="3" fillId="0" borderId="1" xfId="0" applyNumberFormat="1" applyFont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44" fontId="4" fillId="0" borderId="1" xfId="1" applyFont="1" applyBorder="1" applyAlignment="1" applyProtection="1">
      <alignment horizontal="center" vertical="top" wrapText="1"/>
    </xf>
    <xf numFmtId="0" fontId="2" fillId="3" borderId="4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right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vertical="top" wrapText="1"/>
    </xf>
    <xf numFmtId="0" fontId="3" fillId="3" borderId="5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top" wrapText="1"/>
    </xf>
    <xf numFmtId="164" fontId="3" fillId="2" borderId="6" xfId="0" applyNumberFormat="1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right" vertical="top" wrapText="1"/>
    </xf>
    <xf numFmtId="0" fontId="3" fillId="6" borderId="2" xfId="0" applyFont="1" applyFill="1" applyBorder="1" applyAlignment="1">
      <alignment horizontal="left" vertical="top" wrapText="1"/>
    </xf>
    <xf numFmtId="0" fontId="3" fillId="6" borderId="0" xfId="0" applyFont="1" applyFill="1" applyAlignment="1">
      <alignment horizontal="left" vertical="top" wrapText="1"/>
    </xf>
    <xf numFmtId="0" fontId="3" fillId="6" borderId="0" xfId="0" applyFont="1" applyFill="1" applyAlignment="1">
      <alignment horizontal="right" vertical="top" wrapText="1"/>
    </xf>
    <xf numFmtId="0" fontId="3" fillId="6" borderId="0" xfId="0" applyFont="1" applyFill="1" applyAlignment="1">
      <alignment horizontal="center" vertical="top" wrapText="1"/>
    </xf>
    <xf numFmtId="0" fontId="3" fillId="6" borderId="0" xfId="0" applyFont="1" applyFill="1" applyAlignment="1">
      <alignment vertical="top" wrapText="1"/>
    </xf>
    <xf numFmtId="0" fontId="3" fillId="6" borderId="3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6" borderId="0" xfId="0" applyFont="1" applyFill="1" applyAlignment="1">
      <alignment horizontal="left" vertical="top" wrapText="1"/>
    </xf>
    <xf numFmtId="0" fontId="2" fillId="6" borderId="0" xfId="0" applyFont="1" applyFill="1" applyAlignment="1">
      <alignment horizontal="center" vertical="top" wrapText="1"/>
    </xf>
    <xf numFmtId="0" fontId="2" fillId="6" borderId="0" xfId="0" applyFont="1" applyFill="1" applyAlignment="1">
      <alignment vertical="top" wrapText="1"/>
    </xf>
    <xf numFmtId="164" fontId="2" fillId="6" borderId="0" xfId="0" applyNumberFormat="1" applyFont="1" applyFill="1" applyAlignment="1">
      <alignment horizontal="center" vertical="top" wrapText="1"/>
    </xf>
    <xf numFmtId="0" fontId="2" fillId="6" borderId="0" xfId="0" applyFont="1" applyFill="1" applyAlignment="1">
      <alignment horizontal="right" vertical="top" wrapText="1"/>
    </xf>
    <xf numFmtId="0" fontId="6" fillId="3" borderId="1" xfId="0" applyFont="1" applyFill="1" applyBorder="1" applyAlignment="1">
      <alignment horizontal="right" vertical="top" wrapText="1"/>
    </xf>
    <xf numFmtId="0" fontId="6" fillId="3" borderId="10" xfId="0" applyFont="1" applyFill="1" applyBorder="1" applyAlignment="1">
      <alignment horizontal="right" vertical="top" wrapText="1"/>
    </xf>
    <xf numFmtId="0" fontId="6" fillId="3" borderId="11" xfId="0" applyFont="1" applyFill="1" applyBorder="1" applyAlignment="1">
      <alignment horizontal="right" vertical="top" wrapText="1"/>
    </xf>
    <xf numFmtId="0" fontId="11" fillId="6" borderId="0" xfId="0" applyFont="1" applyFill="1" applyAlignment="1">
      <alignment horizontal="right" vertical="top" wrapText="1"/>
    </xf>
    <xf numFmtId="0" fontId="0" fillId="6" borderId="0" xfId="0" applyFill="1"/>
    <xf numFmtId="0" fontId="3" fillId="0" borderId="1" xfId="0" quotePrefix="1" applyFont="1" applyBorder="1" applyAlignment="1">
      <alignment horizontal="left" vertical="top"/>
    </xf>
    <xf numFmtId="0" fontId="2" fillId="2" borderId="4" xfId="0" applyFont="1" applyFill="1" applyBorder="1" applyAlignment="1">
      <alignment horizontal="center" textRotation="90" wrapText="1"/>
    </xf>
    <xf numFmtId="0" fontId="2" fillId="2" borderId="5" xfId="0" applyFont="1" applyFill="1" applyBorder="1" applyAlignment="1">
      <alignment horizontal="center" textRotation="90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7" fillId="5" borderId="1" xfId="0" applyFont="1" applyFill="1" applyBorder="1" applyProtection="1">
      <protection locked="0"/>
    </xf>
    <xf numFmtId="14" fontId="7" fillId="5" borderId="1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</cellXfs>
  <cellStyles count="2">
    <cellStyle name="Standaard" xfId="0" builtinId="0"/>
    <cellStyle name="Valuta" xfId="1" builtinId="4"/>
  </cellStyles>
  <dxfs count="4">
    <dxf>
      <fill>
        <patternFill>
          <bgColor rgb="FFFF7C8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C9748-769C-45F3-9576-F39BA1548D87}">
  <dimension ref="A1:I42"/>
  <sheetViews>
    <sheetView tabSelected="1" topLeftCell="A26" zoomScaleNormal="100" workbookViewId="0">
      <selection activeCell="H35" sqref="H35"/>
    </sheetView>
  </sheetViews>
  <sheetFormatPr defaultColWidth="0" defaultRowHeight="14.5" zeroHeight="1" x14ac:dyDescent="0.35"/>
  <cols>
    <col min="1" max="1" width="46.453125" customWidth="1"/>
    <col min="2" max="3" width="6.54296875" customWidth="1"/>
    <col min="4" max="4" width="7.81640625" customWidth="1"/>
    <col min="5" max="5" width="12.90625" customWidth="1"/>
    <col min="6" max="6" width="14.36328125" customWidth="1"/>
    <col min="7" max="7" width="25.1796875" customWidth="1"/>
    <col min="8" max="8" width="49.453125" customWidth="1"/>
    <col min="9" max="9" width="1.7265625" customWidth="1"/>
    <col min="10" max="16384" width="9.08984375" hidden="1"/>
  </cols>
  <sheetData>
    <row r="1" spans="1:9" ht="92.25" customHeight="1" thickBot="1" x14ac:dyDescent="0.4">
      <c r="A1" s="10" t="e" vm="1">
        <v>#VALUE!</v>
      </c>
      <c r="B1" s="70" t="s">
        <v>58</v>
      </c>
      <c r="C1" s="71"/>
      <c r="D1" s="11"/>
      <c r="E1" s="12"/>
      <c r="F1" s="13" t="s">
        <v>52</v>
      </c>
      <c r="G1" s="14" t="s">
        <v>55</v>
      </c>
      <c r="H1" s="9" t="s">
        <v>53</v>
      </c>
      <c r="I1" s="68"/>
    </row>
    <row r="2" spans="1:9" ht="116" customHeight="1" x14ac:dyDescent="0.35">
      <c r="A2" s="10" t="s">
        <v>46</v>
      </c>
      <c r="B2" s="11" t="s">
        <v>0</v>
      </c>
      <c r="C2" s="11" t="s">
        <v>1</v>
      </c>
      <c r="D2" s="11" t="s">
        <v>2</v>
      </c>
      <c r="E2" s="12" t="s">
        <v>3</v>
      </c>
      <c r="F2" s="13" t="s">
        <v>4</v>
      </c>
      <c r="G2" s="10" t="s">
        <v>5</v>
      </c>
      <c r="H2" s="10" t="s">
        <v>6</v>
      </c>
      <c r="I2" s="68"/>
    </row>
    <row r="3" spans="1:9" x14ac:dyDescent="0.35">
      <c r="A3" s="15" t="s">
        <v>7</v>
      </c>
      <c r="B3" s="16"/>
      <c r="C3" s="17"/>
      <c r="D3" s="17"/>
      <c r="E3" s="17"/>
      <c r="F3" s="18"/>
      <c r="G3" s="17"/>
      <c r="H3" s="19"/>
      <c r="I3" s="68"/>
    </row>
    <row r="4" spans="1:9" x14ac:dyDescent="0.35">
      <c r="A4" s="20" t="s">
        <v>8</v>
      </c>
      <c r="B4" s="77" t="s">
        <v>9</v>
      </c>
      <c r="C4" s="77"/>
      <c r="D4" s="21"/>
      <c r="E4" s="22">
        <f>0.75*E6</f>
        <v>600</v>
      </c>
      <c r="F4" s="1">
        <v>0</v>
      </c>
      <c r="G4" s="23">
        <f>E4*F4</f>
        <v>0</v>
      </c>
      <c r="H4" s="24" t="s">
        <v>10</v>
      </c>
      <c r="I4" s="68"/>
    </row>
    <row r="5" spans="1:9" x14ac:dyDescent="0.35">
      <c r="A5" s="20" t="s">
        <v>11</v>
      </c>
      <c r="B5" s="77" t="s">
        <v>9</v>
      </c>
      <c r="C5" s="77"/>
      <c r="D5" s="21"/>
      <c r="E5" s="22">
        <f>0.25*E6</f>
        <v>200</v>
      </c>
      <c r="F5" s="1">
        <v>0</v>
      </c>
      <c r="G5" s="23">
        <f>E5*F5</f>
        <v>0</v>
      </c>
      <c r="H5" s="24" t="s">
        <v>12</v>
      </c>
      <c r="I5" s="68"/>
    </row>
    <row r="6" spans="1:9" ht="25" x14ac:dyDescent="0.35">
      <c r="A6" s="25" t="s">
        <v>13</v>
      </c>
      <c r="B6" s="77" t="s">
        <v>9</v>
      </c>
      <c r="C6" s="77"/>
      <c r="D6" s="21"/>
      <c r="E6" s="26">
        <v>800</v>
      </c>
      <c r="F6" s="27"/>
      <c r="G6" s="28"/>
      <c r="H6" s="24" t="s">
        <v>14</v>
      </c>
      <c r="I6" s="68"/>
    </row>
    <row r="7" spans="1:9" x14ac:dyDescent="0.35">
      <c r="A7" s="15" t="s">
        <v>15</v>
      </c>
      <c r="B7" s="16"/>
      <c r="C7" s="17"/>
      <c r="D7" s="17"/>
      <c r="E7" s="17"/>
      <c r="F7" s="18"/>
      <c r="G7" s="17"/>
      <c r="H7" s="19"/>
      <c r="I7" s="68"/>
    </row>
    <row r="8" spans="1:9" ht="25" x14ac:dyDescent="0.35">
      <c r="A8" s="29" t="s">
        <v>16</v>
      </c>
      <c r="B8" s="77" t="s">
        <v>9</v>
      </c>
      <c r="C8" s="77"/>
      <c r="D8" s="21"/>
      <c r="E8" s="22">
        <f>1.5*E6</f>
        <v>1200</v>
      </c>
      <c r="F8" s="2">
        <v>0</v>
      </c>
      <c r="G8" s="3">
        <f>E8*F8</f>
        <v>0</v>
      </c>
      <c r="H8" s="30" t="s">
        <v>17</v>
      </c>
      <c r="I8" s="68"/>
    </row>
    <row r="9" spans="1:9" x14ac:dyDescent="0.35">
      <c r="A9" s="69" t="s">
        <v>61</v>
      </c>
      <c r="B9" s="77" t="s">
        <v>9</v>
      </c>
      <c r="C9" s="77"/>
      <c r="D9" s="21"/>
      <c r="E9" s="22">
        <v>30</v>
      </c>
      <c r="F9" s="2">
        <v>0</v>
      </c>
      <c r="G9" s="3">
        <f>E9*F9</f>
        <v>0</v>
      </c>
      <c r="H9" s="30" t="s">
        <v>65</v>
      </c>
      <c r="I9" s="68"/>
    </row>
    <row r="10" spans="1:9" x14ac:dyDescent="0.35">
      <c r="A10" s="69" t="s">
        <v>62</v>
      </c>
      <c r="B10" s="77" t="s">
        <v>9</v>
      </c>
      <c r="C10" s="77"/>
      <c r="D10" s="21"/>
      <c r="E10" s="22">
        <v>100</v>
      </c>
      <c r="F10" s="2">
        <v>0</v>
      </c>
      <c r="G10" s="3">
        <f>E10*F10</f>
        <v>0</v>
      </c>
      <c r="H10" s="30" t="s">
        <v>65</v>
      </c>
      <c r="I10" s="68"/>
    </row>
    <row r="11" spans="1:9" x14ac:dyDescent="0.35">
      <c r="A11" s="69" t="s">
        <v>63</v>
      </c>
      <c r="B11" s="77" t="s">
        <v>9</v>
      </c>
      <c r="C11" s="77"/>
      <c r="D11" s="21"/>
      <c r="E11" s="22">
        <v>20</v>
      </c>
      <c r="F11" s="2">
        <v>0</v>
      </c>
      <c r="G11" s="3">
        <f>E11*F11</f>
        <v>0</v>
      </c>
      <c r="H11" s="30" t="s">
        <v>65</v>
      </c>
      <c r="I11" s="68"/>
    </row>
    <row r="12" spans="1:9" x14ac:dyDescent="0.35">
      <c r="A12" s="15" t="s">
        <v>18</v>
      </c>
      <c r="B12" s="16"/>
      <c r="C12" s="17"/>
      <c r="D12" s="17"/>
      <c r="E12" s="17"/>
      <c r="F12" s="18"/>
      <c r="G12" s="17"/>
      <c r="H12" s="19"/>
      <c r="I12" s="68"/>
    </row>
    <row r="13" spans="1:9" ht="25" x14ac:dyDescent="0.35">
      <c r="A13" s="24" t="s">
        <v>19</v>
      </c>
      <c r="B13" s="77" t="s">
        <v>9</v>
      </c>
      <c r="C13" s="77"/>
      <c r="D13" s="31">
        <v>0.2</v>
      </c>
      <c r="E13" s="21">
        <f>CEILING(D13*E8,1)</f>
        <v>240</v>
      </c>
      <c r="F13" s="2">
        <v>0</v>
      </c>
      <c r="G13" s="3">
        <f>E13*F13</f>
        <v>0</v>
      </c>
      <c r="H13" s="24" t="s">
        <v>64</v>
      </c>
      <c r="I13" s="68"/>
    </row>
    <row r="14" spans="1:9" x14ac:dyDescent="0.35">
      <c r="A14" s="15" t="s">
        <v>20</v>
      </c>
      <c r="B14" s="16"/>
      <c r="C14" s="17"/>
      <c r="D14" s="17"/>
      <c r="E14" s="17"/>
      <c r="F14" s="18"/>
      <c r="G14" s="17"/>
      <c r="H14" s="19"/>
      <c r="I14" s="68"/>
    </row>
    <row r="15" spans="1:9" ht="25" x14ac:dyDescent="0.35">
      <c r="A15" s="24" t="s">
        <v>21</v>
      </c>
      <c r="B15" s="77" t="s">
        <v>9</v>
      </c>
      <c r="C15" s="77"/>
      <c r="D15" s="32">
        <v>0.03</v>
      </c>
      <c r="E15" s="21">
        <f>ROUNDUP(3%*E13,0)</f>
        <v>8</v>
      </c>
      <c r="F15" s="2">
        <v>0</v>
      </c>
      <c r="G15" s="3">
        <f>E15*F15</f>
        <v>0</v>
      </c>
      <c r="H15" s="33" t="s">
        <v>22</v>
      </c>
      <c r="I15" s="68"/>
    </row>
    <row r="16" spans="1:9" ht="25" x14ac:dyDescent="0.35">
      <c r="A16" s="24" t="s">
        <v>23</v>
      </c>
      <c r="B16" s="77" t="s">
        <v>9</v>
      </c>
      <c r="C16" s="77"/>
      <c r="D16" s="32">
        <v>0.01</v>
      </c>
      <c r="E16" s="21">
        <f>ROUNDUP(1%*E13,0)</f>
        <v>3</v>
      </c>
      <c r="F16" s="2">
        <v>0</v>
      </c>
      <c r="G16" s="3">
        <f>E16*F16</f>
        <v>0</v>
      </c>
      <c r="H16" s="33" t="s">
        <v>24</v>
      </c>
      <c r="I16" s="68"/>
    </row>
    <row r="17" spans="1:9" ht="26" x14ac:dyDescent="0.35">
      <c r="A17" s="15" t="s">
        <v>60</v>
      </c>
      <c r="B17" s="16"/>
      <c r="C17" s="17"/>
      <c r="D17" s="17"/>
      <c r="E17" s="17"/>
      <c r="F17" s="18"/>
      <c r="G17" s="17"/>
      <c r="H17" s="19"/>
      <c r="I17" s="68"/>
    </row>
    <row r="18" spans="1:9" ht="75" x14ac:dyDescent="0.35">
      <c r="A18" s="20" t="s">
        <v>57</v>
      </c>
      <c r="B18" s="77" t="s">
        <v>31</v>
      </c>
      <c r="C18" s="77"/>
      <c r="D18" s="21"/>
      <c r="E18" s="34">
        <v>1</v>
      </c>
      <c r="F18" s="35">
        <v>10000</v>
      </c>
      <c r="G18" s="5" t="str">
        <f>IF(H1="Maak een keuze","maak bovenaan dit blad uw keuze",IF(E2="ja", 0, F18))</f>
        <v>maak bovenaan dit blad uw keuze</v>
      </c>
      <c r="H18" s="33" t="s">
        <v>54</v>
      </c>
      <c r="I18" s="68"/>
    </row>
    <row r="19" spans="1:9" ht="25" x14ac:dyDescent="0.35">
      <c r="A19" s="20" t="s">
        <v>56</v>
      </c>
      <c r="B19" s="77" t="s">
        <v>31</v>
      </c>
      <c r="C19" s="77"/>
      <c r="D19" s="21"/>
      <c r="E19" s="34">
        <v>1</v>
      </c>
      <c r="F19" s="4">
        <v>0</v>
      </c>
      <c r="G19" s="5">
        <f>E19*F19</f>
        <v>0</v>
      </c>
      <c r="H19" s="33" t="s">
        <v>25</v>
      </c>
      <c r="I19" s="68"/>
    </row>
    <row r="20" spans="1:9" ht="25" x14ac:dyDescent="0.35">
      <c r="A20" s="20" t="s">
        <v>26</v>
      </c>
      <c r="B20" s="77" t="s">
        <v>9</v>
      </c>
      <c r="C20" s="77"/>
      <c r="D20" s="21"/>
      <c r="E20" s="34">
        <v>500</v>
      </c>
      <c r="F20" s="4">
        <v>0</v>
      </c>
      <c r="G20" s="5">
        <f>E20*F20</f>
        <v>0</v>
      </c>
      <c r="H20" s="33" t="s">
        <v>27</v>
      </c>
      <c r="I20" s="68"/>
    </row>
    <row r="21" spans="1:9" x14ac:dyDescent="0.35">
      <c r="A21" s="36" t="s">
        <v>47</v>
      </c>
      <c r="B21" s="37"/>
      <c r="C21" s="38"/>
      <c r="D21" s="38"/>
      <c r="E21" s="38"/>
      <c r="F21" s="39"/>
      <c r="G21" s="38"/>
      <c r="H21" s="40"/>
      <c r="I21" s="68"/>
    </row>
    <row r="22" spans="1:9" x14ac:dyDescent="0.35">
      <c r="A22" s="41" t="s">
        <v>28</v>
      </c>
      <c r="B22" s="81" t="s">
        <v>9</v>
      </c>
      <c r="C22" s="81"/>
      <c r="D22" s="42"/>
      <c r="E22" s="42">
        <v>8</v>
      </c>
      <c r="F22" s="6">
        <v>0</v>
      </c>
      <c r="G22" s="7">
        <f>E22*F22</f>
        <v>0</v>
      </c>
      <c r="H22" s="41" t="s">
        <v>29</v>
      </c>
      <c r="I22" s="68"/>
    </row>
    <row r="23" spans="1:9" x14ac:dyDescent="0.35">
      <c r="A23" s="15" t="s">
        <v>48</v>
      </c>
      <c r="B23" s="16"/>
      <c r="C23" s="17"/>
      <c r="D23" s="17"/>
      <c r="E23" s="17"/>
      <c r="F23" s="18"/>
      <c r="G23" s="17"/>
      <c r="H23" s="19"/>
      <c r="I23" s="68"/>
    </row>
    <row r="24" spans="1:9" x14ac:dyDescent="0.35">
      <c r="A24" s="24" t="s">
        <v>30</v>
      </c>
      <c r="B24" s="77" t="s">
        <v>31</v>
      </c>
      <c r="C24" s="77"/>
      <c r="D24" s="21"/>
      <c r="E24" s="22">
        <v>1</v>
      </c>
      <c r="F24" s="2">
        <v>0</v>
      </c>
      <c r="G24" s="23">
        <f>E24*F24</f>
        <v>0</v>
      </c>
      <c r="H24" s="43"/>
      <c r="I24" s="68"/>
    </row>
    <row r="25" spans="1:9" x14ac:dyDescent="0.35">
      <c r="A25" s="20" t="s">
        <v>32</v>
      </c>
      <c r="B25" s="77" t="s">
        <v>31</v>
      </c>
      <c r="C25" s="77"/>
      <c r="D25" s="21"/>
      <c r="E25" s="22">
        <v>1</v>
      </c>
      <c r="F25" s="2">
        <v>0</v>
      </c>
      <c r="G25" s="23">
        <f>E25*F25</f>
        <v>0</v>
      </c>
      <c r="H25" s="24" t="s">
        <v>49</v>
      </c>
      <c r="I25" s="68"/>
    </row>
    <row r="26" spans="1:9" ht="25" x14ac:dyDescent="0.35">
      <c r="A26" s="20" t="s">
        <v>33</v>
      </c>
      <c r="B26" s="77" t="s">
        <v>31</v>
      </c>
      <c r="C26" s="77"/>
      <c r="D26" s="21"/>
      <c r="E26" s="22">
        <v>1</v>
      </c>
      <c r="F26" s="2">
        <v>0</v>
      </c>
      <c r="G26" s="23">
        <f>E26*F26</f>
        <v>0</v>
      </c>
      <c r="H26" s="43"/>
      <c r="I26" s="68"/>
    </row>
    <row r="27" spans="1:9" x14ac:dyDescent="0.35">
      <c r="A27" s="44"/>
      <c r="B27" s="45"/>
      <c r="C27" s="45"/>
      <c r="D27" s="45"/>
      <c r="E27" s="45"/>
      <c r="F27" s="8"/>
      <c r="G27" s="46"/>
      <c r="H27" s="47"/>
      <c r="I27" s="68"/>
    </row>
    <row r="28" spans="1:9" x14ac:dyDescent="0.35">
      <c r="A28" s="48"/>
      <c r="B28" s="49"/>
      <c r="C28" s="50"/>
      <c r="D28" s="50"/>
      <c r="E28" s="51"/>
      <c r="F28" s="52"/>
      <c r="G28" s="51"/>
      <c r="H28" s="53" t="s">
        <v>34</v>
      </c>
      <c r="I28" s="68"/>
    </row>
    <row r="29" spans="1:9" x14ac:dyDescent="0.35">
      <c r="A29" s="82"/>
      <c r="B29" s="83"/>
      <c r="C29" s="83"/>
      <c r="D29" s="83"/>
      <c r="E29" s="83"/>
      <c r="F29" s="84"/>
      <c r="G29" s="23" t="str">
        <f>IF(G18="maak bovenaan dit blad uw keuze","keuze maken",G18)</f>
        <v>keuze maken</v>
      </c>
      <c r="H29" s="24" t="s">
        <v>50</v>
      </c>
      <c r="I29" s="68"/>
    </row>
    <row r="30" spans="1:9" x14ac:dyDescent="0.35">
      <c r="A30" s="54"/>
      <c r="B30" s="55"/>
      <c r="C30" s="55"/>
      <c r="D30" s="55"/>
      <c r="E30" s="55"/>
      <c r="F30" s="56"/>
      <c r="G30" s="3" t="str">
        <f>IF(G29="keuze maken","keuze maken",SUM(G4:G26)-G18)</f>
        <v>keuze maken</v>
      </c>
      <c r="H30" s="24" t="s">
        <v>36</v>
      </c>
      <c r="I30" s="68"/>
    </row>
    <row r="31" spans="1:9" x14ac:dyDescent="0.35">
      <c r="A31" s="82" t="s">
        <v>35</v>
      </c>
      <c r="B31" s="83"/>
      <c r="C31" s="83"/>
      <c r="D31" s="83"/>
      <c r="E31" s="83"/>
      <c r="F31" s="84"/>
      <c r="G31" s="23">
        <f>SUM(G29:G30)</f>
        <v>0</v>
      </c>
      <c r="H31" s="24"/>
      <c r="I31" s="68"/>
    </row>
    <row r="32" spans="1:9" x14ac:dyDescent="0.35">
      <c r="A32" s="85" t="s">
        <v>37</v>
      </c>
      <c r="B32" s="86"/>
      <c r="C32" s="86"/>
      <c r="D32" s="86"/>
      <c r="E32" s="86"/>
      <c r="F32" s="87"/>
      <c r="G32" s="23">
        <f>G31*0.21</f>
        <v>0</v>
      </c>
      <c r="H32" s="24" t="s">
        <v>34</v>
      </c>
      <c r="I32" s="68"/>
    </row>
    <row r="33" spans="1:9" x14ac:dyDescent="0.35">
      <c r="A33" s="78" t="s">
        <v>38</v>
      </c>
      <c r="B33" s="79"/>
      <c r="C33" s="79"/>
      <c r="D33" s="79"/>
      <c r="E33" s="79"/>
      <c r="F33" s="80"/>
      <c r="G33" s="28">
        <f>G32+G31</f>
        <v>0</v>
      </c>
      <c r="H33" s="25" t="s">
        <v>39</v>
      </c>
      <c r="I33" s="68"/>
    </row>
    <row r="34" spans="1:9" ht="39" x14ac:dyDescent="0.35">
      <c r="A34" s="88" t="s">
        <v>51</v>
      </c>
      <c r="B34" s="89"/>
      <c r="C34" s="89"/>
      <c r="D34" s="89"/>
      <c r="E34" s="89"/>
      <c r="F34" s="90"/>
      <c r="G34" s="57" t="str">
        <f>G30</f>
        <v>keuze maken</v>
      </c>
      <c r="H34" s="58" t="s">
        <v>66</v>
      </c>
      <c r="I34" s="68"/>
    </row>
    <row r="35" spans="1:9" x14ac:dyDescent="0.35">
      <c r="A35" s="59"/>
      <c r="B35" s="59"/>
      <c r="C35" s="59"/>
      <c r="D35" s="59"/>
      <c r="E35" s="60"/>
      <c r="F35" s="61"/>
      <c r="G35" s="62"/>
      <c r="H35" s="63"/>
      <c r="I35" s="68"/>
    </row>
    <row r="36" spans="1:9" x14ac:dyDescent="0.35">
      <c r="A36" s="72" t="s">
        <v>40</v>
      </c>
      <c r="B36" s="73"/>
      <c r="C36" s="73"/>
      <c r="D36" s="73"/>
      <c r="E36" s="73"/>
      <c r="F36" s="73"/>
      <c r="G36" s="74"/>
      <c r="H36" s="63"/>
      <c r="I36" s="68"/>
    </row>
    <row r="37" spans="1:9" x14ac:dyDescent="0.35">
      <c r="A37" s="64" t="s">
        <v>41</v>
      </c>
      <c r="B37" s="75"/>
      <c r="C37" s="75"/>
      <c r="D37" s="75"/>
      <c r="E37" s="75"/>
      <c r="F37" s="75"/>
      <c r="G37" s="75"/>
      <c r="H37" s="63"/>
      <c r="I37" s="68"/>
    </row>
    <row r="38" spans="1:9" x14ac:dyDescent="0.35">
      <c r="A38" s="64" t="s">
        <v>42</v>
      </c>
      <c r="B38" s="76" t="s">
        <v>43</v>
      </c>
      <c r="C38" s="76"/>
      <c r="D38" s="76"/>
      <c r="E38" s="76"/>
      <c r="F38" s="76"/>
      <c r="G38" s="76"/>
      <c r="H38" s="63"/>
      <c r="I38" s="68"/>
    </row>
    <row r="39" spans="1:9" x14ac:dyDescent="0.35">
      <c r="A39" s="64" t="s">
        <v>44</v>
      </c>
      <c r="B39" s="75" t="s">
        <v>43</v>
      </c>
      <c r="C39" s="75"/>
      <c r="D39" s="75"/>
      <c r="E39" s="75"/>
      <c r="F39" s="75"/>
      <c r="G39" s="75"/>
      <c r="H39" s="63"/>
      <c r="I39" s="68"/>
    </row>
    <row r="40" spans="1:9" x14ac:dyDescent="0.35">
      <c r="A40" s="65" t="s">
        <v>45</v>
      </c>
      <c r="B40" s="75"/>
      <c r="C40" s="75"/>
      <c r="D40" s="75"/>
      <c r="E40" s="75"/>
      <c r="F40" s="75"/>
      <c r="G40" s="75"/>
      <c r="H40" s="63"/>
      <c r="I40" s="68"/>
    </row>
    <row r="41" spans="1:9" x14ac:dyDescent="0.35">
      <c r="A41" s="66"/>
      <c r="B41" s="75"/>
      <c r="C41" s="75"/>
      <c r="D41" s="75"/>
      <c r="E41" s="75"/>
      <c r="F41" s="75"/>
      <c r="G41" s="75"/>
      <c r="H41" s="63"/>
      <c r="I41" s="68"/>
    </row>
    <row r="42" spans="1:9" x14ac:dyDescent="0.35">
      <c r="A42" s="63"/>
      <c r="B42" s="63"/>
      <c r="C42" s="63"/>
      <c r="D42" s="63"/>
      <c r="E42" s="63"/>
      <c r="F42" s="63"/>
      <c r="G42" s="63"/>
      <c r="H42" s="67" t="s">
        <v>59</v>
      </c>
      <c r="I42" s="68"/>
    </row>
  </sheetData>
  <sheetProtection algorithmName="SHA-512" hashValue="OiXuBf0ar8gW3dA1wpjmjHOtCxGuDcBSPj2nXFIbHD/7VPx0NA3ggu7F/x6fZxyBPs/UjyUoQdrKDcoxiuosug==" saltValue="SH2dVWHjoMXyx+1ujbeDSg==" spinCount="100000" sheet="1" objects="1" scenarios="1"/>
  <mergeCells count="28">
    <mergeCell ref="B39:G39"/>
    <mergeCell ref="B40:G41"/>
    <mergeCell ref="A33:F33"/>
    <mergeCell ref="B16:C16"/>
    <mergeCell ref="B19:C19"/>
    <mergeCell ref="B20:C20"/>
    <mergeCell ref="B22:C22"/>
    <mergeCell ref="B24:C24"/>
    <mergeCell ref="B25:C25"/>
    <mergeCell ref="B26:C26"/>
    <mergeCell ref="A31:F31"/>
    <mergeCell ref="A32:F32"/>
    <mergeCell ref="B18:C18"/>
    <mergeCell ref="A29:F29"/>
    <mergeCell ref="A34:F34"/>
    <mergeCell ref="B1:C1"/>
    <mergeCell ref="A36:G36"/>
    <mergeCell ref="B37:G37"/>
    <mergeCell ref="B38:G38"/>
    <mergeCell ref="B15:C15"/>
    <mergeCell ref="B4:C4"/>
    <mergeCell ref="B5:C5"/>
    <mergeCell ref="B6:C6"/>
    <mergeCell ref="B8:C8"/>
    <mergeCell ref="B13:C13"/>
    <mergeCell ref="B9:C9"/>
    <mergeCell ref="B10:C10"/>
    <mergeCell ref="B11:C11"/>
  </mergeCells>
  <phoneticPr fontId="10" type="noConversion"/>
  <conditionalFormatting sqref="G18">
    <cfRule type="containsText" dxfId="3" priority="4" operator="containsText" text="keuze">
      <formula>NOT(ISERROR(SEARCH("keuze",G18)))</formula>
    </cfRule>
  </conditionalFormatting>
  <conditionalFormatting sqref="G29:G30">
    <cfRule type="containsText" dxfId="2" priority="2" operator="containsText" text="keuze">
      <formula>NOT(ISERROR(SEARCH("keuze",G29)))</formula>
    </cfRule>
  </conditionalFormatting>
  <conditionalFormatting sqref="G34">
    <cfRule type="containsText" dxfId="1" priority="1" operator="containsText" text="keuze">
      <formula>NOT(ISERROR(SEARCH("keuze",G34)))</formula>
    </cfRule>
  </conditionalFormatting>
  <conditionalFormatting sqref="H1">
    <cfRule type="containsText" dxfId="0" priority="5" operator="containsText" text="maak bovenaan dit blad uw keuze">
      <formula>NOT(ISERROR(SEARCH("maak bovenaan dit blad uw keuze",H1)))</formula>
    </cfRule>
  </conditionalFormatting>
  <dataValidations count="1">
    <dataValidation type="list" allowBlank="1" showInputMessage="1" showErrorMessage="1" sqref="H1" xr:uid="{5D7C22B5-3193-4F3F-A55F-A3323E8B395A}">
      <formula1>"Maak een keuze, ja, nee"</formula1>
    </dataValidation>
  </dataValidations>
  <pageMargins left="0.7" right="0.7" top="0.75" bottom="0.75" header="0.3" footer="0.3"/>
  <pageSetup scale="54" orientation="portrait" r:id="rId1"/>
  <headerFooter>
    <oddHeader>&amp;CPrijzenblad</oddHeader>
    <oddFooter>&amp;CPrijspeil 1-1-2027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15e621-214e-418e-a562-2f5186c5a4e2" xsi:nil="true"/>
    <lcf76f155ced4ddcb4097134ff3c332f xmlns="1364eb57-5894-46c0-be96-ebe5c5b2b99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68331786A5A647A0284D67CBD22433" ma:contentTypeVersion="9" ma:contentTypeDescription="Een nieuw document maken." ma:contentTypeScope="" ma:versionID="7ab83ca104c2d22a8e40e237d1973a48">
  <xsd:schema xmlns:xsd="http://www.w3.org/2001/XMLSchema" xmlns:xs="http://www.w3.org/2001/XMLSchema" xmlns:p="http://schemas.microsoft.com/office/2006/metadata/properties" xmlns:ns2="1364eb57-5894-46c0-be96-ebe5c5b2b995" xmlns:ns3="f115e621-214e-418e-a562-2f5186c5a4e2" targetNamespace="http://schemas.microsoft.com/office/2006/metadata/properties" ma:root="true" ma:fieldsID="2dc097a6f443449fb4bdba073e262dc9" ns2:_="" ns3:_="">
    <xsd:import namespace="1364eb57-5894-46c0-be96-ebe5c5b2b995"/>
    <xsd:import namespace="f115e621-214e-418e-a562-2f5186c5a4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64eb57-5894-46c0-be96-ebe5c5b2b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e5ce9d9-975e-485d-91d7-9f3ac49512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5e621-214e-418e-a562-2f5186c5a4e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92b4555-52db-4144-87c6-45825ac76743}" ma:internalName="TaxCatchAll" ma:showField="CatchAllData" ma:web="f115e621-214e-418e-a562-2f5186c5a4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A8C720-24CC-481B-8CD6-80AB2BB61C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D211C9-0FC9-4DDA-B972-8FC485D3A26A}">
  <ds:schemaRefs>
    <ds:schemaRef ds:uri="http://schemas.microsoft.com/office/2006/metadata/properties"/>
    <ds:schemaRef ds:uri="http://schemas.microsoft.com/office/infopath/2007/PartnerControls"/>
    <ds:schemaRef ds:uri="f115e621-214e-418e-a562-2f5186c5a4e2"/>
    <ds:schemaRef ds:uri="1364eb57-5894-46c0-be96-ebe5c5b2b995"/>
  </ds:schemaRefs>
</ds:datastoreItem>
</file>

<file path=customXml/itemProps3.xml><?xml version="1.0" encoding="utf-8"?>
<ds:datastoreItem xmlns:ds="http://schemas.openxmlformats.org/officeDocument/2006/customXml" ds:itemID="{D3DC0C6C-9D29-4A22-B835-63E1B26132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64eb57-5894-46c0-be96-ebe5c5b2b995"/>
    <ds:schemaRef ds:uri="f115e621-214e-418e-a562-2f5186c5a4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 parkeerdienstverlening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 Pijp</dc:creator>
  <cp:lastModifiedBy>Veerman, Pieter</cp:lastModifiedBy>
  <dcterms:created xsi:type="dcterms:W3CDTF">2026-09-30T12:56:20Z</dcterms:created>
  <dcterms:modified xsi:type="dcterms:W3CDTF">2026-10-16T09:25:56Z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0x0101009168331786A5A647A0284D67CBD22433</vt:lpwstr>
  </property>
</Properties>
</file>