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rnl.sharepoint.com/sites/HR-ProjectPlannen/Shared Documents/General/Fase 2 en verder/Aanbesteding/02 Inschrijffase/"/>
    </mc:Choice>
  </mc:AlternateContent>
  <xr:revisionPtr revIDLastSave="233" documentId="8_{42041060-D7BD-4AA4-95E5-AD26DA6A404B}" xr6:coauthVersionLast="47" xr6:coauthVersionMax="47" xr10:uidLastSave="{B4BC98B2-25DF-4B81-93FB-44A35B03A26D}"/>
  <bookViews>
    <workbookView xWindow="33720" yWindow="-120" windowWidth="38640" windowHeight="21120" tabRatio="500" activeTab="3" xr2:uid="{00000000-000D-0000-FFFF-FFFF00000000}"/>
  </bookViews>
  <sheets>
    <sheet name="Voorblad" sheetId="1" r:id="rId1"/>
    <sheet name="Toelichting" sheetId="2" r:id="rId2"/>
    <sheet name="Roosteren en Plannen" sheetId="3" r:id="rId3"/>
    <sheet name="Curriculum Management" sheetId="4" r:id="rId4"/>
  </sheets>
  <definedNames>
    <definedName name="_xlnm._FilterDatabase" localSheetId="3" hidden="1">'Curriculum Management'!$B$8:$H$27</definedName>
    <definedName name="_xlnm._FilterDatabase" localSheetId="2" hidden="1">'Roosteren en Plannen'!$B$8:$H$35</definedName>
    <definedName name="_xlnm.Print_Area" localSheetId="3">'Curriculum Management'!$B$2:$H$59</definedName>
    <definedName name="_xlnm.Print_Area" localSheetId="2">'Roosteren en Plannen'!$B$2:$H$38</definedName>
    <definedName name="_xlnm.Print_Area" localSheetId="1">Toelichting!$B$2:$G$33</definedName>
    <definedName name="_xlnm.Print_Area" localSheetId="0">Voorblad!$B$2:$H$37</definedName>
    <definedName name="_xlnm.Print_Titles" localSheetId="3">'Curriculum Management'!$2:$8</definedName>
    <definedName name="_xlnm.Print_Titles" localSheetId="2">'Roosteren en Plannen'!$2:$8</definedName>
    <definedName name="_xlnm.Print_Titles" localSheetId="1">Toelichting!$2:$4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55" i="4" l="1"/>
  <c r="H53" i="4"/>
  <c r="G53" i="4"/>
  <c r="E53" i="4"/>
  <c r="G52" i="4"/>
  <c r="E52" i="4"/>
  <c r="H52" i="4" s="1"/>
  <c r="G51" i="4"/>
  <c r="E51" i="4"/>
  <c r="H51" i="4" s="1"/>
  <c r="G50" i="4"/>
  <c r="E50" i="4"/>
  <c r="H50" i="4" s="1"/>
  <c r="H49" i="4"/>
  <c r="G49" i="4"/>
  <c r="E49" i="4"/>
  <c r="G48" i="4"/>
  <c r="E48" i="4"/>
  <c r="H48" i="4" s="1"/>
  <c r="H47" i="4"/>
  <c r="G47" i="4"/>
  <c r="E47" i="4"/>
  <c r="G46" i="4"/>
  <c r="E46" i="4"/>
  <c r="H46" i="4" s="1"/>
  <c r="H45" i="4"/>
  <c r="G45" i="4"/>
  <c r="E45" i="4"/>
  <c r="G44" i="4"/>
  <c r="E44" i="4"/>
  <c r="H44" i="4" s="1"/>
  <c r="H43" i="4"/>
  <c r="G43" i="4"/>
  <c r="E43" i="4"/>
  <c r="G42" i="4"/>
  <c r="E42" i="4"/>
  <c r="H42" i="4" s="1"/>
  <c r="H41" i="4"/>
  <c r="G41" i="4"/>
  <c r="E41" i="4"/>
  <c r="H40" i="4"/>
  <c r="G40" i="4"/>
  <c r="E40" i="4"/>
  <c r="G39" i="4"/>
  <c r="E39" i="4"/>
  <c r="H39" i="4" s="1"/>
  <c r="G38" i="4"/>
  <c r="E38" i="4"/>
  <c r="H38" i="4" s="1"/>
  <c r="G37" i="4"/>
  <c r="E37" i="4"/>
  <c r="H37" i="4" s="1"/>
  <c r="G27" i="4"/>
  <c r="H27" i="4" s="1"/>
  <c r="E27" i="4"/>
  <c r="G26" i="4"/>
  <c r="H26" i="4" s="1"/>
  <c r="E26" i="4"/>
  <c r="G25" i="4"/>
  <c r="H25" i="4" s="1"/>
  <c r="E25" i="4"/>
  <c r="G24" i="4"/>
  <c r="H24" i="4" s="1"/>
  <c r="E24" i="4"/>
  <c r="G23" i="4"/>
  <c r="H23" i="4" s="1"/>
  <c r="E23" i="4"/>
  <c r="G22" i="4"/>
  <c r="H22" i="4" s="1"/>
  <c r="E22" i="4"/>
  <c r="G21" i="4"/>
  <c r="H21" i="4" s="1"/>
  <c r="E21" i="4"/>
  <c r="G20" i="4"/>
  <c r="H20" i="4" s="1"/>
  <c r="E20" i="4"/>
  <c r="G19" i="4"/>
  <c r="H19" i="4" s="1"/>
  <c r="E19" i="4"/>
  <c r="G18" i="4"/>
  <c r="H18" i="4" s="1"/>
  <c r="E18" i="4"/>
  <c r="G17" i="4"/>
  <c r="H17" i="4" s="1"/>
  <c r="E17" i="4"/>
  <c r="G16" i="4"/>
  <c r="H16" i="4" s="1"/>
  <c r="E16" i="4"/>
  <c r="G15" i="4"/>
  <c r="H15" i="4" s="1"/>
  <c r="E15" i="4"/>
  <c r="G14" i="4"/>
  <c r="H14" i="4" s="1"/>
  <c r="E14" i="4"/>
  <c r="G13" i="4"/>
  <c r="H13" i="4" s="1"/>
  <c r="E13" i="4"/>
  <c r="G12" i="4"/>
  <c r="H12" i="4" s="1"/>
  <c r="E12" i="4"/>
  <c r="G11" i="4"/>
  <c r="H11" i="4" s="1"/>
  <c r="E11" i="4"/>
  <c r="G10" i="4"/>
  <c r="H10" i="4" s="1"/>
  <c r="E10" i="4"/>
  <c r="G9" i="4"/>
  <c r="H9" i="4" s="1"/>
  <c r="E9" i="4"/>
  <c r="E29" i="4" s="1"/>
  <c r="E58" i="4" s="1"/>
  <c r="E15" i="1" s="1"/>
  <c r="B5" i="4"/>
  <c r="G35" i="3"/>
  <c r="H35" i="3" s="1"/>
  <c r="E35" i="3"/>
  <c r="G34" i="3"/>
  <c r="E34" i="3"/>
  <c r="G33" i="3"/>
  <c r="H33" i="3" s="1"/>
  <c r="E33" i="3"/>
  <c r="G32" i="3"/>
  <c r="E32" i="3"/>
  <c r="G31" i="3"/>
  <c r="H31" i="3" s="1"/>
  <c r="E31" i="3"/>
  <c r="G30" i="3"/>
  <c r="H30" i="3" s="1"/>
  <c r="E30" i="3"/>
  <c r="G29" i="3"/>
  <c r="H29" i="3" s="1"/>
  <c r="E29" i="3"/>
  <c r="G28" i="3"/>
  <c r="E28" i="3"/>
  <c r="G27" i="3"/>
  <c r="H27" i="3" s="1"/>
  <c r="E27" i="3"/>
  <c r="G26" i="3"/>
  <c r="H26" i="3" s="1"/>
  <c r="E26" i="3"/>
  <c r="G25" i="3"/>
  <c r="H25" i="3" s="1"/>
  <c r="E25" i="3"/>
  <c r="G24" i="3"/>
  <c r="E24" i="3"/>
  <c r="G23" i="3"/>
  <c r="H23" i="3" s="1"/>
  <c r="E23" i="3"/>
  <c r="G22" i="3"/>
  <c r="H22" i="3" s="1"/>
  <c r="E22" i="3"/>
  <c r="G21" i="3"/>
  <c r="H21" i="3" s="1"/>
  <c r="E21" i="3"/>
  <c r="G20" i="3"/>
  <c r="E20" i="3"/>
  <c r="G19" i="3"/>
  <c r="H19" i="3" s="1"/>
  <c r="E19" i="3"/>
  <c r="G18" i="3"/>
  <c r="H18" i="3" s="1"/>
  <c r="E18" i="3"/>
  <c r="G17" i="3"/>
  <c r="H17" i="3" s="1"/>
  <c r="E17" i="3"/>
  <c r="G16" i="3"/>
  <c r="E16" i="3"/>
  <c r="G15" i="3"/>
  <c r="H15" i="3" s="1"/>
  <c r="E15" i="3"/>
  <c r="G14" i="3"/>
  <c r="H14" i="3" s="1"/>
  <c r="E14" i="3"/>
  <c r="G13" i="3"/>
  <c r="H13" i="3" s="1"/>
  <c r="E13" i="3"/>
  <c r="G12" i="3"/>
  <c r="E12" i="3"/>
  <c r="G11" i="3"/>
  <c r="H11" i="3" s="1"/>
  <c r="E11" i="3"/>
  <c r="G10" i="3"/>
  <c r="E10" i="3"/>
  <c r="G9" i="3"/>
  <c r="H9" i="3" s="1"/>
  <c r="E9" i="3"/>
  <c r="B5" i="3"/>
  <c r="O15" i="1"/>
  <c r="O14" i="1"/>
  <c r="H34" i="3" l="1"/>
  <c r="H10" i="3"/>
  <c r="O18" i="1"/>
  <c r="H28" i="3"/>
  <c r="H24" i="3"/>
  <c r="E37" i="3"/>
  <c r="E14" i="1" s="1"/>
  <c r="O19" i="1" s="1"/>
  <c r="H20" i="3"/>
  <c r="H16" i="3"/>
  <c r="H12" i="3"/>
  <c r="H32" i="3"/>
  <c r="N15" i="1"/>
  <c r="H55" i="4"/>
  <c r="H29" i="4"/>
  <c r="H58" i="4" l="1"/>
  <c r="G15" i="1" s="1"/>
  <c r="N14" i="1"/>
  <c r="N18" i="1" s="1"/>
  <c r="N19" i="1" s="1"/>
  <c r="G14" i="1"/>
  <c r="H37" i="3"/>
  <c r="H27" i="1" l="1"/>
  <c r="H29" i="1" s="1"/>
  <c r="H30" i="1" s="1"/>
  <c r="E23" i="1"/>
  <c r="B24" i="1"/>
  <c r="B20" i="1"/>
  <c r="B21" i="1"/>
  <c r="N20" i="1"/>
  <c r="E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Hogeschool Rotterdam</author>
  </authors>
  <commentList>
    <comment ref="F9" authorId="0" shapeId="0" xr:uid="{00000000-0006-0000-0200-000001000000}">
      <text>
        <r>
          <rPr>
            <sz val="10"/>
            <rFont val="Arial"/>
            <family val="2"/>
          </rPr>
          <t>Kies Niveau 1, Niveau 2, Niveau 3 of Niveau 4.</t>
        </r>
      </text>
    </comment>
    <comment ref="F10" authorId="0" shapeId="0" xr:uid="{00000000-0006-0000-0200-000002000000}">
      <text>
        <r>
          <rPr>
            <sz val="10"/>
            <rFont val="Arial"/>
            <family val="2"/>
          </rPr>
          <t>Kies Niveau 1, Niveau 2, Niveau 3 of Niveau 4.</t>
        </r>
      </text>
    </comment>
    <comment ref="F11" authorId="0" shapeId="0" xr:uid="{00000000-0006-0000-0200-000003000000}">
      <text>
        <r>
          <rPr>
            <sz val="10"/>
            <rFont val="Arial"/>
            <family val="2"/>
          </rPr>
          <t>Kies Niveau 1, Niveau 2, Niveau 3 of Niveau 4.</t>
        </r>
      </text>
    </comment>
    <comment ref="F12" authorId="0" shapeId="0" xr:uid="{00000000-0006-0000-0200-000004000000}">
      <text>
        <r>
          <rPr>
            <sz val="10"/>
            <rFont val="Arial"/>
            <family val="2"/>
          </rPr>
          <t>Kies Niveau 1, Niveau 2, Niveau 3 of Niveau 4.</t>
        </r>
      </text>
    </comment>
    <comment ref="F13" authorId="0" shapeId="0" xr:uid="{00000000-0006-0000-0200-000005000000}">
      <text>
        <r>
          <rPr>
            <sz val="10"/>
            <rFont val="Arial"/>
            <family val="2"/>
          </rPr>
          <t>Kies Niveau 1, Niveau 2, Niveau 3 of Niveau 4.</t>
        </r>
      </text>
    </comment>
    <comment ref="F14" authorId="0" shapeId="0" xr:uid="{00000000-0006-0000-0200-000006000000}">
      <text>
        <r>
          <rPr>
            <sz val="10"/>
            <rFont val="Arial"/>
            <family val="2"/>
          </rPr>
          <t>Kies Niveau 1, Niveau 2, Niveau 3 of Niveau 4.</t>
        </r>
      </text>
    </comment>
    <comment ref="F15" authorId="0" shapeId="0" xr:uid="{00000000-0006-0000-0200-000007000000}">
      <text>
        <r>
          <rPr>
            <sz val="10"/>
            <rFont val="Arial"/>
            <family val="2"/>
          </rPr>
          <t>Kies Niveau 1, Niveau 2, Niveau 3 of Niveau 4.</t>
        </r>
      </text>
    </comment>
    <comment ref="F16" authorId="0" shapeId="0" xr:uid="{00000000-0006-0000-0200-000008000000}">
      <text>
        <r>
          <rPr>
            <sz val="10"/>
            <rFont val="Arial"/>
            <family val="2"/>
          </rPr>
          <t>Kies Niveau 1, Niveau 2, Niveau 3 of Niveau 4.</t>
        </r>
      </text>
    </comment>
    <comment ref="F17" authorId="0" shapeId="0" xr:uid="{00000000-0006-0000-0200-000009000000}">
      <text>
        <r>
          <rPr>
            <sz val="10"/>
            <rFont val="Arial"/>
            <family val="2"/>
          </rPr>
          <t>Kies Niveau 1, Niveau 2, Niveau 3 of Niveau 4.</t>
        </r>
      </text>
    </comment>
    <comment ref="F18" authorId="0" shapeId="0" xr:uid="{00000000-0006-0000-0200-00000A000000}">
      <text>
        <r>
          <rPr>
            <sz val="10"/>
            <rFont val="Arial"/>
            <family val="2"/>
          </rPr>
          <t>Kies Niveau 1, Niveau 2, Niveau 3 of Niveau 4.</t>
        </r>
      </text>
    </comment>
    <comment ref="F19" authorId="0" shapeId="0" xr:uid="{00000000-0006-0000-0200-00000B000000}">
      <text>
        <r>
          <rPr>
            <sz val="10"/>
            <rFont val="Arial"/>
            <family val="2"/>
          </rPr>
          <t>Kies Niveau 1, Niveau 2, Niveau 3 of Niveau 4.</t>
        </r>
      </text>
    </comment>
    <comment ref="F20" authorId="0" shapeId="0" xr:uid="{00000000-0006-0000-0200-00000C000000}">
      <text>
        <r>
          <rPr>
            <sz val="10"/>
            <rFont val="Arial"/>
            <family val="2"/>
          </rPr>
          <t>Kies Niveau 1, Niveau 2, Niveau 3 of Niveau 4.</t>
        </r>
      </text>
    </comment>
    <comment ref="F21" authorId="0" shapeId="0" xr:uid="{00000000-0006-0000-0200-00000D000000}">
      <text>
        <r>
          <rPr>
            <sz val="10"/>
            <rFont val="Arial"/>
            <family val="2"/>
          </rPr>
          <t>Kies Niveau 1, Niveau 2, Niveau 3 of Niveau 4.</t>
        </r>
      </text>
    </comment>
    <comment ref="F22" authorId="0" shapeId="0" xr:uid="{00000000-0006-0000-0200-00000E000000}">
      <text>
        <r>
          <rPr>
            <sz val="10"/>
            <rFont val="Arial"/>
            <family val="2"/>
          </rPr>
          <t>Kies Niveau 1, Niveau 2, Niveau 3 of Niveau 4.</t>
        </r>
      </text>
    </comment>
    <comment ref="F23" authorId="0" shapeId="0" xr:uid="{00000000-0006-0000-0200-00000F000000}">
      <text>
        <r>
          <rPr>
            <sz val="10"/>
            <rFont val="Arial"/>
            <family val="2"/>
          </rPr>
          <t>Kies Niveau 1, Niveau 2, Niveau 3 of Niveau 4.</t>
        </r>
      </text>
    </comment>
    <comment ref="F24" authorId="0" shapeId="0" xr:uid="{00000000-0006-0000-0200-000010000000}">
      <text>
        <r>
          <rPr>
            <sz val="10"/>
            <rFont val="Arial"/>
            <family val="2"/>
          </rPr>
          <t>Kies Niveau 1, Niveau 2, Niveau 3 of Niveau 4.</t>
        </r>
      </text>
    </comment>
    <comment ref="F25" authorId="0" shapeId="0" xr:uid="{00000000-0006-0000-0200-000011000000}">
      <text>
        <r>
          <rPr>
            <sz val="10"/>
            <rFont val="Arial"/>
            <family val="2"/>
          </rPr>
          <t>Kies Niveau 1, Niveau 2, Niveau 3 of Niveau 4.</t>
        </r>
      </text>
    </comment>
    <comment ref="F26" authorId="0" shapeId="0" xr:uid="{00000000-0006-0000-0200-000012000000}">
      <text>
        <r>
          <rPr>
            <sz val="10"/>
            <rFont val="Arial"/>
            <family val="2"/>
          </rPr>
          <t>Kies Niveau 1, Niveau 2, Niveau 3 of Niveau 4.</t>
        </r>
      </text>
    </comment>
    <comment ref="F27" authorId="0" shapeId="0" xr:uid="{00000000-0006-0000-0200-000013000000}">
      <text>
        <r>
          <rPr>
            <sz val="10"/>
            <rFont val="Arial"/>
            <family val="2"/>
          </rPr>
          <t>Kies Niveau 1, Niveau 2, Niveau 3 of Niveau 4.</t>
        </r>
      </text>
    </comment>
    <comment ref="F28" authorId="0" shapeId="0" xr:uid="{00000000-0006-0000-0200-000014000000}">
      <text>
        <r>
          <rPr>
            <sz val="10"/>
            <rFont val="Arial"/>
            <family val="2"/>
          </rPr>
          <t>Kies Niveau 1, Niveau 2, Niveau 3 of Niveau 4.</t>
        </r>
      </text>
    </comment>
    <comment ref="F29" authorId="0" shapeId="0" xr:uid="{00000000-0006-0000-0200-000015000000}">
      <text>
        <r>
          <rPr>
            <sz val="10"/>
            <rFont val="Arial"/>
            <family val="2"/>
          </rPr>
          <t>Kies Niveau 1, Niveau 2, Niveau 3 of Niveau 4.</t>
        </r>
      </text>
    </comment>
    <comment ref="F30" authorId="0" shapeId="0" xr:uid="{00000000-0006-0000-0200-000016000000}">
      <text>
        <r>
          <rPr>
            <sz val="10"/>
            <rFont val="Arial"/>
            <family val="2"/>
          </rPr>
          <t>Kies Niveau 1, Niveau 2, Niveau 3 of Niveau 4.</t>
        </r>
      </text>
    </comment>
    <comment ref="F31" authorId="0" shapeId="0" xr:uid="{00000000-0006-0000-0200-000017000000}">
      <text>
        <r>
          <rPr>
            <sz val="10"/>
            <rFont val="Arial"/>
            <family val="2"/>
          </rPr>
          <t>Kies Niveau 1, Niveau 2, Niveau 3 of Niveau 4.</t>
        </r>
      </text>
    </comment>
    <comment ref="F32" authorId="0" shapeId="0" xr:uid="{00000000-0006-0000-0200-000018000000}">
      <text>
        <r>
          <rPr>
            <sz val="10"/>
            <rFont val="Arial"/>
            <family val="2"/>
          </rPr>
          <t>Kies Niveau 1, Niveau 2, Niveau 3 of Niveau 4.</t>
        </r>
      </text>
    </comment>
    <comment ref="F33" authorId="0" shapeId="0" xr:uid="{00000000-0006-0000-0200-000019000000}">
      <text>
        <r>
          <rPr>
            <sz val="10"/>
            <rFont val="Arial"/>
            <family val="2"/>
          </rPr>
          <t>Kies Niveau 1, Niveau 2, Niveau 3 of Niveau 4.</t>
        </r>
      </text>
    </comment>
    <comment ref="F34" authorId="0" shapeId="0" xr:uid="{00000000-0006-0000-0200-00001A000000}">
      <text>
        <r>
          <rPr>
            <sz val="10"/>
            <rFont val="Arial"/>
            <family val="2"/>
          </rPr>
          <t>Kies Niveau 1, Niveau 2, Niveau 3 of Niveau 4.</t>
        </r>
      </text>
    </comment>
    <comment ref="F35" authorId="0" shapeId="0" xr:uid="{00000000-0006-0000-0200-00001B000000}">
      <text>
        <r>
          <rPr>
            <sz val="10"/>
            <rFont val="Arial"/>
            <family val="2"/>
          </rPr>
          <t>Kies Niveau 1, Niveau 2, Niveau 3 of Niveau 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Hogeschool Rotterdam</author>
  </authors>
  <commentList>
    <comment ref="F9" authorId="0" shapeId="0" xr:uid="{00000000-0006-0000-0300-000001000000}">
      <text>
        <r>
          <rPr>
            <sz val="10"/>
            <rFont val="Arial"/>
            <family val="2"/>
          </rPr>
          <t>Kies Niveau 1, Niveau 2, Niveau 3 of Niveau 4.</t>
        </r>
      </text>
    </comment>
    <comment ref="F10" authorId="0" shapeId="0" xr:uid="{00000000-0006-0000-0300-000002000000}">
      <text>
        <r>
          <rPr>
            <sz val="10"/>
            <rFont val="Arial"/>
            <family val="2"/>
          </rPr>
          <t>Kies Niveau 1, Niveau 2, Niveau 3 of Niveau 4.</t>
        </r>
      </text>
    </comment>
    <comment ref="F11" authorId="0" shapeId="0" xr:uid="{00000000-0006-0000-0300-000003000000}">
      <text>
        <r>
          <rPr>
            <sz val="10"/>
            <rFont val="Arial"/>
            <family val="2"/>
          </rPr>
          <t>Kies Niveau 1, Niveau 2, Niveau 3 of Niveau 4.</t>
        </r>
      </text>
    </comment>
    <comment ref="F12" authorId="0" shapeId="0" xr:uid="{00000000-0006-0000-0300-000004000000}">
      <text>
        <r>
          <rPr>
            <sz val="10"/>
            <rFont val="Arial"/>
            <family val="2"/>
          </rPr>
          <t>Kies Niveau 1, Niveau 2, Niveau 3 of Niveau 4.</t>
        </r>
      </text>
    </comment>
    <comment ref="F13" authorId="0" shapeId="0" xr:uid="{00000000-0006-0000-0300-000005000000}">
      <text>
        <r>
          <rPr>
            <sz val="10"/>
            <rFont val="Arial"/>
            <family val="2"/>
          </rPr>
          <t>Kies Niveau 1, Niveau 2, Niveau 3 of Niveau 4.</t>
        </r>
      </text>
    </comment>
    <comment ref="F14" authorId="0" shapeId="0" xr:uid="{00000000-0006-0000-0300-000006000000}">
      <text>
        <r>
          <rPr>
            <sz val="10"/>
            <rFont val="Arial"/>
            <family val="2"/>
          </rPr>
          <t>Kies Niveau 1, Niveau 2, Niveau 3 of Niveau 4.</t>
        </r>
      </text>
    </comment>
    <comment ref="F15" authorId="0" shapeId="0" xr:uid="{00000000-0006-0000-0300-000007000000}">
      <text>
        <r>
          <rPr>
            <sz val="10"/>
            <rFont val="Arial"/>
            <family val="2"/>
          </rPr>
          <t>Kies Niveau 1, Niveau 2, Niveau 3 of Niveau 4.</t>
        </r>
      </text>
    </comment>
    <comment ref="F16" authorId="0" shapeId="0" xr:uid="{00000000-0006-0000-0300-000008000000}">
      <text>
        <r>
          <rPr>
            <sz val="10"/>
            <rFont val="Arial"/>
            <family val="2"/>
          </rPr>
          <t>Kies Niveau 1, Niveau 2, Niveau 3 of Niveau 4.</t>
        </r>
      </text>
    </comment>
    <comment ref="F17" authorId="0" shapeId="0" xr:uid="{00000000-0006-0000-0300-000009000000}">
      <text>
        <r>
          <rPr>
            <sz val="10"/>
            <rFont val="Arial"/>
            <family val="2"/>
          </rPr>
          <t>Kies Niveau 1, Niveau 2, Niveau 3 of Niveau 4.</t>
        </r>
      </text>
    </comment>
    <comment ref="F18" authorId="0" shapeId="0" xr:uid="{00000000-0006-0000-0300-00000A000000}">
      <text>
        <r>
          <rPr>
            <sz val="10"/>
            <rFont val="Arial"/>
            <family val="2"/>
          </rPr>
          <t>Kies Niveau 1, Niveau 2, Niveau 3 of Niveau 4.</t>
        </r>
      </text>
    </comment>
    <comment ref="F19" authorId="0" shapeId="0" xr:uid="{00000000-0006-0000-0300-00000B000000}">
      <text>
        <r>
          <rPr>
            <sz val="10"/>
            <rFont val="Arial"/>
            <family val="2"/>
          </rPr>
          <t>Kies Niveau 1, Niveau 2, Niveau 3 of Niveau 4.</t>
        </r>
      </text>
    </comment>
    <comment ref="F20" authorId="0" shapeId="0" xr:uid="{00000000-0006-0000-0300-00000C000000}">
      <text>
        <r>
          <rPr>
            <sz val="10"/>
            <rFont val="Arial"/>
            <family val="2"/>
          </rPr>
          <t>Kies Niveau 1, Niveau 2, Niveau 3 of Niveau 4.</t>
        </r>
      </text>
    </comment>
    <comment ref="F21" authorId="0" shapeId="0" xr:uid="{00000000-0006-0000-0300-00000D000000}">
      <text>
        <r>
          <rPr>
            <sz val="10"/>
            <rFont val="Arial"/>
            <family val="2"/>
          </rPr>
          <t>Kies Niveau 1, Niveau 2, Niveau 3 of Niveau 4.</t>
        </r>
      </text>
    </comment>
    <comment ref="F22" authorId="0" shapeId="0" xr:uid="{00000000-0006-0000-0300-00000E000000}">
      <text>
        <r>
          <rPr>
            <sz val="10"/>
            <rFont val="Arial"/>
            <family val="2"/>
          </rPr>
          <t>Kies Niveau 1, Niveau 2, Niveau 3 of Niveau 4.</t>
        </r>
      </text>
    </comment>
    <comment ref="F23" authorId="0" shapeId="0" xr:uid="{00000000-0006-0000-0300-00000F000000}">
      <text>
        <r>
          <rPr>
            <sz val="10"/>
            <rFont val="Arial"/>
            <family val="2"/>
          </rPr>
          <t>Kies Niveau 1, Niveau 2, Niveau 3 of Niveau 4.</t>
        </r>
      </text>
    </comment>
    <comment ref="F24" authorId="0" shapeId="0" xr:uid="{00000000-0006-0000-0300-000010000000}">
      <text>
        <r>
          <rPr>
            <sz val="10"/>
            <rFont val="Arial"/>
            <family val="2"/>
          </rPr>
          <t>Kies Niveau 1, Niveau 2, Niveau 3 of Niveau 4.</t>
        </r>
      </text>
    </comment>
    <comment ref="F25" authorId="0" shapeId="0" xr:uid="{00000000-0006-0000-0300-000011000000}">
      <text>
        <r>
          <rPr>
            <sz val="10"/>
            <rFont val="Arial"/>
            <family val="2"/>
          </rPr>
          <t>Kies Niveau 1, Niveau 2, Niveau 3 of Niveau 4.</t>
        </r>
      </text>
    </comment>
    <comment ref="F26" authorId="0" shapeId="0" xr:uid="{00000000-0006-0000-0300-000012000000}">
      <text>
        <r>
          <rPr>
            <sz val="10"/>
            <rFont val="Arial"/>
            <family val="2"/>
          </rPr>
          <t>Kies Niveau 1, Niveau 2, Niveau 3 of Niveau 4.</t>
        </r>
      </text>
    </comment>
    <comment ref="F27" authorId="0" shapeId="0" xr:uid="{00000000-0006-0000-0300-000013000000}">
      <text>
        <r>
          <rPr>
            <sz val="10"/>
            <rFont val="Arial"/>
            <family val="2"/>
          </rPr>
          <t>Kies Niveau 1, Niveau 2, Niveau 3 of Niveau 4.</t>
        </r>
      </text>
    </comment>
    <comment ref="F37" authorId="0" shapeId="0" xr:uid="{00000000-0006-0000-0300-000014000000}">
      <text>
        <r>
          <rPr>
            <sz val="10"/>
            <rFont val="Arial"/>
            <family val="2"/>
          </rPr>
          <t>Ja: exact 25/17 punt. Nee: 0 punten. Een leeg antwoord krijgt nog geen score.</t>
        </r>
      </text>
    </comment>
    <comment ref="F38" authorId="0" shapeId="0" xr:uid="{00000000-0006-0000-0300-000015000000}">
      <text>
        <r>
          <rPr>
            <sz val="10"/>
            <rFont val="Arial"/>
            <family val="2"/>
          </rPr>
          <t>Ja: exact 25/17 punt. Nee: 0 punten. Een leeg antwoord krijgt nog geen score.</t>
        </r>
      </text>
    </comment>
    <comment ref="F39" authorId="0" shapeId="0" xr:uid="{00000000-0006-0000-0300-000016000000}">
      <text>
        <r>
          <rPr>
            <sz val="10"/>
            <rFont val="Arial"/>
            <family val="2"/>
          </rPr>
          <t>Ja: exact 25/17 punt. Nee: 0 punten. Een leeg antwoord krijgt nog geen score.</t>
        </r>
      </text>
    </comment>
    <comment ref="F40" authorId="0" shapeId="0" xr:uid="{00000000-0006-0000-0300-000017000000}">
      <text>
        <r>
          <rPr>
            <sz val="10"/>
            <rFont val="Arial"/>
            <family val="2"/>
          </rPr>
          <t>Ja: exact 25/17 punt. Nee: 0 punten. Een leeg antwoord krijgt nog geen score.</t>
        </r>
      </text>
    </comment>
    <comment ref="F41" authorId="0" shapeId="0" xr:uid="{00000000-0006-0000-0300-000018000000}">
      <text>
        <r>
          <rPr>
            <sz val="10"/>
            <rFont val="Arial"/>
            <family val="2"/>
          </rPr>
          <t>Ja: exact 25/17 punt. Nee: 0 punten. Een leeg antwoord krijgt nog geen score.</t>
        </r>
      </text>
    </comment>
    <comment ref="F42" authorId="0" shapeId="0" xr:uid="{00000000-0006-0000-0300-000019000000}">
      <text>
        <r>
          <rPr>
            <sz val="10"/>
            <rFont val="Arial"/>
            <family val="2"/>
          </rPr>
          <t>Ja: exact 25/17 punt. Nee: 0 punten. Een leeg antwoord krijgt nog geen score.</t>
        </r>
      </text>
    </comment>
    <comment ref="F43" authorId="0" shapeId="0" xr:uid="{00000000-0006-0000-0300-00001A000000}">
      <text>
        <r>
          <rPr>
            <sz val="10"/>
            <rFont val="Arial"/>
            <family val="2"/>
          </rPr>
          <t>Ja: exact 25/17 punt. Nee: 0 punten. Een leeg antwoord krijgt nog geen score.</t>
        </r>
      </text>
    </comment>
    <comment ref="F44" authorId="0" shapeId="0" xr:uid="{00000000-0006-0000-0300-00001B000000}">
      <text>
        <r>
          <rPr>
            <sz val="10"/>
            <rFont val="Arial"/>
            <family val="2"/>
          </rPr>
          <t>Ja: exact 25/17 punt. Nee: 0 punten. Een leeg antwoord krijgt nog geen score.</t>
        </r>
      </text>
    </comment>
    <comment ref="F45" authorId="0" shapeId="0" xr:uid="{00000000-0006-0000-0300-00001C000000}">
      <text>
        <r>
          <rPr>
            <sz val="10"/>
            <rFont val="Arial"/>
            <family val="2"/>
          </rPr>
          <t>Ja: exact 25/17 punt. Nee: 0 punten. Een leeg antwoord krijgt nog geen score.</t>
        </r>
      </text>
    </comment>
    <comment ref="F46" authorId="0" shapeId="0" xr:uid="{00000000-0006-0000-0300-00001D000000}">
      <text>
        <r>
          <rPr>
            <sz val="10"/>
            <rFont val="Arial"/>
            <family val="2"/>
          </rPr>
          <t>Ja: exact 25/17 punt. Nee: 0 punten. Een leeg antwoord krijgt nog geen score.</t>
        </r>
      </text>
    </comment>
    <comment ref="F47" authorId="0" shapeId="0" xr:uid="{00000000-0006-0000-0300-00001E000000}">
      <text>
        <r>
          <rPr>
            <sz val="10"/>
            <rFont val="Arial"/>
            <family val="2"/>
          </rPr>
          <t>Ja: exact 25/17 punt. Nee: 0 punten. Een leeg antwoord krijgt nog geen score.</t>
        </r>
      </text>
    </comment>
    <comment ref="F48" authorId="0" shapeId="0" xr:uid="{00000000-0006-0000-0300-00001F000000}">
      <text>
        <r>
          <rPr>
            <sz val="10"/>
            <rFont val="Arial"/>
            <family val="2"/>
          </rPr>
          <t>Ja: exact 25/17 punt. Nee: 0 punten. Een leeg antwoord krijgt nog geen score.</t>
        </r>
      </text>
    </comment>
    <comment ref="F49" authorId="0" shapeId="0" xr:uid="{00000000-0006-0000-0300-000020000000}">
      <text>
        <r>
          <rPr>
            <sz val="10"/>
            <rFont val="Arial"/>
            <family val="2"/>
          </rPr>
          <t>Ja: exact 25/17 punt. Nee: 0 punten. Een leeg antwoord krijgt nog geen score.</t>
        </r>
      </text>
    </comment>
    <comment ref="F50" authorId="0" shapeId="0" xr:uid="{00000000-0006-0000-0300-000021000000}">
      <text>
        <r>
          <rPr>
            <sz val="10"/>
            <rFont val="Arial"/>
            <family val="2"/>
          </rPr>
          <t>Ja: exact 25/17 punt. Nee: 0 punten. Een leeg antwoord krijgt nog geen score.</t>
        </r>
      </text>
    </comment>
    <comment ref="F51" authorId="0" shapeId="0" xr:uid="{00000000-0006-0000-0300-000022000000}">
      <text>
        <r>
          <rPr>
            <sz val="10"/>
            <rFont val="Arial"/>
            <family val="2"/>
          </rPr>
          <t>Ja: exact 25/17 punt. Nee: 0 punten. Een leeg antwoord krijgt nog geen score.</t>
        </r>
      </text>
    </comment>
    <comment ref="F52" authorId="0" shapeId="0" xr:uid="{00000000-0006-0000-0300-000023000000}">
      <text>
        <r>
          <rPr>
            <sz val="10"/>
            <rFont val="Arial"/>
            <family val="2"/>
          </rPr>
          <t>Ja: exact 25/17 punt. Nee: 0 punten. Een leeg antwoord krijgt nog geen score.</t>
        </r>
      </text>
    </comment>
    <comment ref="F53" authorId="0" shapeId="0" xr:uid="{00000000-0006-0000-0300-000024000000}">
      <text>
        <r>
          <rPr>
            <sz val="10"/>
            <rFont val="Arial"/>
            <family val="2"/>
          </rPr>
          <t>Ja: exact 25/17 punt. Nee: 0 punten. Een leeg antwoord krijgt nog geen score.</t>
        </r>
      </text>
    </comment>
  </commentList>
</comments>
</file>

<file path=xl/sharedStrings.xml><?xml version="1.0" encoding="utf-8"?>
<sst xmlns="http://schemas.openxmlformats.org/spreadsheetml/2006/main" count="290" uniqueCount="208">
  <si>
    <t>HOGESCHOOL ROTTERDAM</t>
  </si>
  <si>
    <t>GC1 | Definitief leveranciersformulier</t>
  </si>
  <si>
    <t>Aanbesteding 2026/014/IDT | Leveranciersformulier | Functionele en technische wensen</t>
  </si>
  <si>
    <t>Naam leverancier</t>
  </si>
  <si>
    <t>Contactpersoon</t>
  </si>
  <si>
    <t>E-mailadres</t>
  </si>
  <si>
    <t>Datum invulling</t>
  </si>
  <si>
    <t>Vul uw gegevens in, kies de niveaus bij curriculummagement, (inzet)planning en Roosteren en beantwoord de 17 Evaluatievragen onderaan Curriculummanagement met Ja of Nee. Alle scores worden automatisch berekend.</t>
  </si>
  <si>
    <t>Onderdeel</t>
  </si>
  <si>
    <t>Maximale punten</t>
  </si>
  <si>
    <t>Berekende punten</t>
  </si>
  <si>
    <t>Roosteren en Plannen</t>
  </si>
  <si>
    <t>Curriculum Management &amp; Evaluatie</t>
  </si>
  <si>
    <t>Evaluatie is opgenomen als onderdeel van Curriculum Management: 125 punten voor W 2.1 t/m W 2.19 plus 25 punten voor de 17 Ja/Nee-vragen. Samen maximaal 150 punten.</t>
  </si>
  <si>
    <t>INVULVOORTGANG</t>
  </si>
  <si>
    <t>Puntentoekenning GC 1</t>
  </si>
  <si>
    <t>Behaalde punten</t>
  </si>
  <si>
    <t>Maximaal te behalen punten</t>
  </si>
  <si>
    <t>% behaalde punten t.o.v. maximaal te behalen punten</t>
  </si>
  <si>
    <t>Omgerekende Score GC1 (max 450 kwaliteitspunten conform Beschrijvend Document 7.1.3)</t>
  </si>
  <si>
    <t>Minimaal te behalen kwaliteitspunten conform Beschrijvend Document 7.1.3</t>
  </si>
  <si>
    <t>Doorloop het formulier</t>
  </si>
  <si>
    <t>Lees eerst de invulinstructie</t>
  </si>
  <si>
    <t>Vul Roosteren en Plannen in</t>
  </si>
  <si>
    <t>Vul Curriculum Management inclusief Evaluatie in</t>
  </si>
  <si>
    <t>Zo vult u het leveranciersformulier in</t>
  </si>
  <si>
    <t>Programma van Wensen GC1 | Aanbesteding 2026/014/IDT | Formulier voor één leverancier</t>
  </si>
  <si>
    <t>Vul uitsluitend de gele velden in. Doorloop Voorblad, curriculummanagement, (inzet)planning en roosteren. Het onderdeel Evaluatie staat onderaan Curriculummanagement; hiervoor is geen apart tabblad.</t>
  </si>
  <si>
    <t>Begin op Voorblad
Vul de naam van uw organisatie, contactpersoon, e-mailadres en datum van invulling in. Gebruik de tabbladen onderaan het bestand of de navigatielinks op Voorblad.</t>
  </si>
  <si>
    <t>Vul Roosteren en Plannen in
Lees de 27 wensen en kies per wens een niveau in kolom F. Kies het niveau dat geldt voor uw aangeboden oplossing. De betekenis en het percentage van ieder niveau staan in de tabel verderop op dit tabblad.</t>
  </si>
  <si>
    <t>Vul Curriculum Management in
Lees W 2.1 t/m W 2.19 en kies per wens een niveau in kolom F. Ga daarna op hetzelfde tabblad verder met het onderdeel Evaluatie. Bij de eerste 19 wensen blijven de vier beschikbaarheidsniveaus van toepassing.</t>
  </si>
  <si>
    <t>Vul Evaluatie onder Curriculummanagement in
W 2.20 is de inleidende wens. Kies bij elk van de 17 vragen W 2.21 t/m W 2.37 in kolom F Ja of Nee. Elke Ja levert exact 25/17 punt op; elke Nee levert 0 punten op. Er is geen gezamenlijke niveaukeuze voor Evaluatie.</t>
  </si>
  <si>
    <t>Bekijk de invulvoortgang op Voorblad
De voortgang telt 63 geldige keuzes: 27 niveaukeuzes bij (inzet)planning en roosteren, 19 niveaukeuzes bij curriculummanagement en 17 Ja/Nee-antwoorden bij Evaluatie. Lege of ongeldige antwoorden blijven open.</t>
  </si>
  <si>
    <t>Bekijk uw score
Geldige keuzes worden direct doorgerekend. Zolang nog keuzes ontbreken, heet het scorevak Tussenstand. Bij 63 van 63 geldige keuzes heet het Totaalscore. Vul vóór indiening ook uw leveranciersgegevens in.</t>
  </si>
  <si>
    <t>Sla op en dien in
Controleer zelf of de keuzes uw aanbod juist weergeven en of uw leveranciersgegevens correct zijn. Sla het bestand op als .xlsx, bij voorkeur met uw bedrijfsnaam in de bestandsnaam. Dien het in volgens de indieningsinstructies van de aanbesteding.</t>
  </si>
  <si>
    <t>Niveau</t>
  </si>
  <si>
    <t>Beschikbaarheid van uw oplossing</t>
  </si>
  <si>
    <t>Score %</t>
  </si>
  <si>
    <t>Niveau 1</t>
  </si>
  <si>
    <t>Bij inschrijving beschikbaar</t>
  </si>
  <si>
    <t>Niveau 2</t>
  </si>
  <si>
    <t>Uiterlijk op 1 juli 2027 beschikbaar</t>
  </si>
  <si>
    <t>Niveau 3</t>
  </si>
  <si>
    <t>Uiterlijk op 31 december 2027 beschikbaar</t>
  </si>
  <si>
    <t>Niveau 4</t>
  </si>
  <si>
    <t>Niet beschikbaar</t>
  </si>
  <si>
    <t>Weging</t>
  </si>
  <si>
    <t>Curriculum Management</t>
  </si>
  <si>
    <t>Hoog</t>
  </si>
  <si>
    <t>Midden</t>
  </si>
  <si>
    <t>Laag</t>
  </si>
  <si>
    <t>Puntentelling
Voor W 1.1 t/m W 1.27 en W 2.1 t/m W 2.19 gelden maximale punten × niveaupercentage. Evaluatie telt één keer mee binnen Curriculum Management: 17 gelijke vraagdelen van exact 25/17 punt, Ja = vraagpunten en Nee = 0. Het maximum blijft 405 punten.</t>
  </si>
  <si>
    <t>Wat vult u niet in?
Wijzig geen punten, percentages, formules of wensbeschrijvingen. Vrije inhoudelijke motiveringen zijn niet nodig. Het tabblad Conceptwensen hoeft u niet in te vullen en telt niet mee.</t>
  </si>
  <si>
    <t>Score en afronding
De vraagpunten binnen Evaluatie worden zonder tussentijdse afronding opgeteld. Alleen de weergave wordt afgerond. De score berust op uw eigen opgave; een complete invulvoortgang is geen inhoudelijke goedkeuring door Hogeschool Rotterdam.</t>
  </si>
  <si>
    <t>(Inzet)planning en Roosteren</t>
  </si>
  <si>
    <t>Kies per wens in kolom F één niveau. De punten worden direct opgeteld. Alleen gele cellen zijn invulbaar; lege keuzes tellen nog niet mee.</t>
  </si>
  <si>
    <t>Niveau 1: bij inschrijving | Niveau 2: uiterlijk 1 juli 2027 | Niveau 3: uiterlijk 31 december 2027 | Niveau 4: niet beschikbaar</t>
  </si>
  <si>
    <t>Wens nr.</t>
  </si>
  <si>
    <t>Wensbeschrijving</t>
  </si>
  <si>
    <t>Max. punten</t>
  </si>
  <si>
    <t>Niveau (keuze)</t>
  </si>
  <si>
    <t>Punten</t>
  </si>
  <si>
    <t>W 1.1</t>
  </si>
  <si>
    <t>Het systeem ondersteunt meerdere tijdsblokken of afnameduren binnen één tentamen, zodat bijvoorbeeld verlengde toetstijd kan worden gepland.</t>
  </si>
  <si>
    <t>W 1.2</t>
  </si>
  <si>
    <t>Docenten kunnen vanuit een voor hen toegankelijke gebruikersomgeving hun actuele roosterinformatie, relevante planningstaken en voor hun inzet benodigde informatie raadplegen, zonder dezelfde informatie in meerdere omgevingen te hoeven opzoeken.</t>
  </si>
  <si>
    <t>W 1.3</t>
  </si>
  <si>
    <t>Het systeem ondersteunt het werken met conceptroosters die vóór publicatie gericht kunnen worden gedeeld met bevoegde gebruikers voor beoordeling en feedback, waarbij de status van het concept zichtbaar is.</t>
  </si>
  <si>
    <t>W 1.4</t>
  </si>
  <si>
    <t>Bevoegde gebruikers kunnen gemotiveerd afwijken van configureerbare planningsregels. Het systeem waarschuwt daarbij voor de afwijking en registreert wie wanneer van welke regel is afgeweken.</t>
  </si>
  <si>
    <t>W 1.5</t>
  </si>
  <si>
    <t>Het systeem ondersteunt versiebeheer van planningen en roosters, waarbij eerdere versies en relevante verschillen raadpleegbaar zijn.</t>
  </si>
  <si>
    <t>W 1.6</t>
  </si>
  <si>
    <t>Bevoegde gebruikers kunnen een eerdere situatie gecontroleerd herstellen.</t>
  </si>
  <si>
    <t>W 1.7</t>
  </si>
  <si>
    <t>Gebruikers kunnen roostergerelateerde meldingen ontvangen op basis van hun rol en relevante gebeurtenissen. Meldingen zijn per gebruiker en/of rol configureerbaar naar gebeurtenistype en, waar ondersteund, communicatiekanaal.</t>
  </si>
  <si>
    <t>W 1.8</t>
  </si>
  <si>
    <t>Gebruikers kunnen individueel instellen of synchronisatie van roosterinformatie en roosterwijzigingen met hun persoonlijke agenda aan of uit staat.</t>
  </si>
  <si>
    <t>W 1.9</t>
  </si>
  <si>
    <t>Gebruikers kunnen individueel instellen of zij een melding ontvangen bij wijzigingen in hun rooster.</t>
  </si>
  <si>
    <t>W 1.10</t>
  </si>
  <si>
    <t>Gebruikers kunnen standaard- en ad-hocrapportages samenstellen over planning en roostering en deze filteren op relevante kenmerken.</t>
  </si>
  <si>
    <t>W 1.11</t>
  </si>
  <si>
    <t>Gebruikers kunnen de resultaten exporteren naar minimaal een gangbaar spreadsheet- en een leesbaar documentformaat.</t>
  </si>
  <si>
    <t>W 1.12</t>
  </si>
  <si>
    <t>Gebruikers kunnen met vrije tekst zoeken naar minimaal lessen, docenten, studentgroepen, lokalen en onderwijsactiviteiten en de resultaten filteren op relevante kenmerken, waaronder periode en status.</t>
  </si>
  <si>
    <t>W 1.13</t>
  </si>
  <si>
    <t>Het systeem kan beschikbaarheids- en reserveringsinformatie voor project-, vergader- en andere relevante onderwijsruimten uitwisselen met externe reserveringssystemen, zodat deze informatie bij planning en roostering kan worden gebruikt.</t>
  </si>
  <si>
    <t>W 1.14</t>
  </si>
  <si>
    <t>Het systeem ondersteunt het vastleggen van volgorde- en afhankelijkheidsregels tussen onderwijsactiviteiten of onderwijseenheden en houdt bij het plannen rekening met deze regels door overtredingen te voorkomen of zichtbaar te signaleren.</t>
  </si>
  <si>
    <t>W 1.15</t>
  </si>
  <si>
    <t>Het systeem ondersteunt configureerbare workflows voor minimaal voorbereiding, beoordeling, vrijgave en publicatie van planningen en roosters, inclusief statussen, rollen en automatische vervolgacties of notificaties.</t>
  </si>
  <si>
    <t>W 1.16</t>
  </si>
  <si>
    <t>Toegewezen gebruikers kunnen op basis van curriculum-, student- en capaciteitsgegevens meerdere planningsscenario's doorrekenen en vergelijken op gevolgen voor minimaal benodigde capaciteit, bezetting en roosterbaarheid, zonder de operationele planning direct te wijzigen.</t>
  </si>
  <si>
    <t>W 1.17</t>
  </si>
  <si>
    <t>Toegewezen gebruikers beschikken over actuele, grafische overzichten van de inzet en bezetting van docenten, studentgroepen, lokalen en onderwijsactiviteiten.</t>
  </si>
  <si>
    <t>W 1.18</t>
  </si>
  <si>
    <t>Bij een voorgenomen roosterwijziging worden de gevolgen voor betrokkenen, bezetting en conflicten direct inzichtelijk voordat de wijziging definitief wordt doorgevoerd.</t>
  </si>
  <si>
    <t>W 1.19</t>
  </si>
  <si>
    <t>Bij een geplande online onderwijsactiviteit kan een gebruiker vanuit de roosterinformatie rechtstreeks navigeren naar de bijbehorende online onderwijsomgeving of deelnamelink.</t>
  </si>
  <si>
    <t>W 1.20</t>
  </si>
  <si>
    <t>Het systeem ondersteunt binnen dezelfde instelling verschillende configureerbare tijdsindelingen voor onderwijsactiviteiten, voor zover deze passen binnen de door opdrachtgever vastgestelde rooster- en start/eindtijdkaders.</t>
  </si>
  <si>
    <t>W 1.21</t>
  </si>
  <si>
    <t>Binnen één onderwijsactiviteit kunnen meerdere betrokkenen met verschillende rollen worden gepland, zoals docenten, gastdocenten of externen.</t>
  </si>
  <si>
    <t>W 1.22</t>
  </si>
  <si>
    <t>Binnen een lessenreeks kunnen deze betrokkenen per afzonderlijke les verschillen zonder dat de reeks daarvoor hoeft te worden opgesplitst.</t>
  </si>
  <si>
    <t>W 1.23</t>
  </si>
  <si>
    <t>Het systeem kan gegevens over de daadwerkelijk gemeten bezetting van onderwijsruimten uit externe bronnen verwerken.</t>
  </si>
  <si>
    <t>W 1.24</t>
  </si>
  <si>
    <t>Het systeem kan deze gegevens benutten in rapportages en analyses waarin geplande en werkelijke ruimtebezetting met elkaar kunnen worden vergeleken.</t>
  </si>
  <si>
    <t>W 1.25</t>
  </si>
  <si>
    <t>Gebruikers kunnen de voor hun rol benodigde planning-, rooster- en aanverwante taken uitvoeren via een samenhangende gebruikerservaring, met consistente navigatie en zonder onnodig opnieuw inloggen of handmatig gegevens tussen onderdelen over te nemen.</t>
  </si>
  <si>
    <t>W 1.26</t>
  </si>
  <si>
    <t>Binnen de tentamenplanning kunnen surveillanten worden gepland op tentamenmomenten, waarbij beschikbaarheid en eventuele inzetbeperkingen als planningsrandvoorwaarde kunnen worden meegenomen.</t>
  </si>
  <si>
    <t>W 1.27</t>
  </si>
  <si>
    <t>Het systeem kan delen van het rooster publiceren zonder een gehele periode te moeten publiceren.</t>
  </si>
  <si>
    <t>PUNTEN VOOR DIT ONDERDEEL</t>
  </si>
  <si>
    <t>Uw score en de gezamenlijke invulvoortgang staan op Voorblad. Een ongeldige keuze wordt gemarkeerd en levert geen berekende score op.</t>
  </si>
  <si>
    <t>Curriculummanagement &amp; Evaluatie</t>
  </si>
  <si>
    <t>Vul in kolom F bij W 6.1 t/m W 6.19 een niveau in. Vul daarna bij Evaluatie, W 6.21 t/m W 6.37, Ja of Nee in. Alle punten worden automatisch opgeteld.</t>
  </si>
  <si>
    <t>Niveaus gelden alleen voor W 6.1 t/m W 6.19: 1 = bij inschrijving; 2 = uiterlijk 1 juli 2027; 3 = uiterlijk 31 december 2027; 4 = niet beschikbaar.</t>
  </si>
  <si>
    <t>Keuze (zie onderdeel)</t>
  </si>
  <si>
    <t>W 2.1</t>
  </si>
  <si>
    <t>Het systeem maakt relaties tussen (onderdelen van) eindkwalificaties, onderwijsactiviteiten en curriculumonderdelen inzichtelijk en navigeerbaar, zodat gebruikers de samenhang van het curriculum vanuit ieder relevant onderdeel kunnen raadplegen.</t>
  </si>
  <si>
    <t>W 2.2</t>
  </si>
  <si>
    <t>Het systeem ondersteunt het vastleggen en inzichtelijk maken van afhankelijkheden, volgordelijkheid en voorwaarden voor toegang tot of voortgang binnen curriculumonderdelen en leerroutes, zoals vereiste voorkennis, behaalde onderdelen of studiepunten.</t>
  </si>
  <si>
    <t>W 2.3</t>
  </si>
  <si>
    <t>Het systeem ondersteunt het inrichten van verschillende curriculumstructuren binnen dezelfde oplossing, waaronder een modulaire opbouw, keuzeonderdelen en variatie in de ordening van curriculumonderdelen, zonder dat hiervoor maatwerksoftware nodig is.</t>
  </si>
  <si>
    <t>W 2.4</t>
  </si>
  <si>
    <t>Het systeem ondersteunt naast reguliere opleidingen ook kortcyclische onderwijsprogramma's en maatwerktrajecten, waarbij deze gebruik kunnen maken van dezelfde curriculumobjecten en beheerprocessen.</t>
  </si>
  <si>
    <t>W 2.5</t>
  </si>
  <si>
    <t>Het systeem kan fungeren als eenduidige bron voor vastgestelde curriculumgegevens.</t>
  </si>
  <si>
    <t>W 2.6</t>
  </si>
  <si>
    <t>Het systeem ondersteunt configureerbare goedkeuringsstappen voor curriculumwijzigingen en registreert per besluit minimaal de besluitstatus, verantwoordelijke rol of beslisser, datum en een toelichting of verwijzing naar het besluit.</t>
  </si>
  <si>
    <t>W 2.7</t>
  </si>
  <si>
    <t>Het systeem kan voor een gekozen opleiding en curriculumversie reproduceerbare informatie ontsluiten over de curriculumopbouw, leeruitkomsten, onderwijsactiviteiten, toetsing en onderlinge relaties, ten behoeve van interne verantwoording en accreditatie.</t>
  </si>
  <si>
    <t>W 2.8</t>
  </si>
  <si>
    <t>Het systeem biedt per curriculumversie een overzicht waarin zichtbaar is welke (onderdelen van) eindkwalificaties door welke onderwijsactiviteiten en toetsen worden afgedekt en signaleert leeruitkomsten zonder gekoppelde onderwijsactiviteit of toetsing.</t>
  </si>
  <si>
    <t>W 2.9</t>
  </si>
  <si>
    <t>Het systeem biedt een grafische weergave van relaties tussen (onderdelen van) eindkwalificaties, onderwijsactiviteiten en toetsing, waarbij gebruikers kunnen filteren op minimaal opleiding, curriculumversie en type curriculumonderdeel en vanuit de weergave naar het betreffende onderdeel kunnen navigeren.</t>
  </si>
  <si>
    <t>W 2.10</t>
  </si>
  <si>
    <t>Bij een voorgenomen curriculumwijziging maakt het systeem vóór vaststelling inzichtelijk welke gerelateerde curriculumonderdelen, onderwijsactiviteiten en voor planning of roostering relevante gegevens door de wijziging geraakt kunnen worden.</t>
  </si>
  <si>
    <t>W 2.11</t>
  </si>
  <si>
    <t>Het systeem ondersteunt configureerbare sjablonen voor curriculumopbouw en curriculumonderdelen, zodat herbruikbare structuren kunnen worden toegepast zonder bestaande curricula te dupliceren.</t>
  </si>
  <si>
    <t>W 2.12</t>
  </si>
  <si>
    <t>Gebruikers kunnen met vrije tekst zoeken binnen curricula, eindkwalificaties, modules, toetsen en onderwijsactiviteiten en zoekresultaten filteren op minimaal opleiding, curriculumversie of status en type curriculumonderdelen.</t>
  </si>
  <si>
    <t>W 2.13</t>
  </si>
  <si>
    <t>Het systeem ondersteunt het vastleggen van een hiërarchische kwalificatiestructuur met meerdere niveaus. Benamingen van niveaus zijn configureerbaar.</t>
  </si>
  <si>
    <t>W 2.14</t>
  </si>
  <si>
    <t>Het systeem ondersteunt het relateren van wettelijke of andere externe kwalificaties aan interne (onderdelen van) eindkwalificaties.</t>
  </si>
  <si>
    <t>W 2.15</t>
  </si>
  <si>
    <t>Het systeem maakt voor een gekozen curriculumversie en leerroute de verdeling en totalen van studiepunten en studielast per onderwijsperiode en studiejaar inzichtelijk en kan afwijkingen ten opzichte van configureerbare normen signaleren. Daarbij zijn relevante afhankelijkheden, voortgangsvoorwaarden en toetsmomenten in samenhang raadpleegbaar.</t>
  </si>
  <si>
    <t>W 2.16</t>
  </si>
  <si>
    <t>Het systeem maakt het mogelijk om bij onderwijsactiviteiten de voor planning relevante benodigde docentcapaciteit en, waar van toepassing, rol of expertise vast te leggen en deze gegevens beschikbaar te stellen voor prognoses van onderwijsinzet en personeelscapaciteit.</t>
  </si>
  <si>
    <t>W 2.17</t>
  </si>
  <si>
    <t>Het systeem maakt het mogelijk om bij onderwijsactiviteiten een werkvorm vast te leggen op basis van een configureerbare lijst, bijvoorbeeld hoorcollege, werkcollege, practicum of project.</t>
  </si>
  <si>
    <t>W 2.18</t>
  </si>
  <si>
    <t>Gebruikers kunnen rapportages samenstellen over de inhoud en samenhang van curricula, met selectie op minimaal opleiding, curriculumversie, (onderdelen van) eindkwalificaties, curriculumonderdelen en toetsing.</t>
  </si>
  <si>
    <t>W 2.19</t>
  </si>
  <si>
    <t>Gebruikers kunnen de resultaten exporteren naar een gangbaar bestandsformaat.</t>
  </si>
  <si>
    <t>SUBTOTAAL W 2.1 T/M W 2.19</t>
  </si>
  <si>
    <t>Vul hieronder ook het onderdeel Evaluatie in. Samen hebben Curriculum Management en Evaluatie een maximum van 150 punten.</t>
  </si>
  <si>
    <t>EVALUATIE | W 2.20 T/M W 2.37</t>
  </si>
  <si>
    <t>maximaal 25 punten</t>
  </si>
  <si>
    <t>De 25 punten worden gelijk verdeeld over de 17 Ja/Nee-vragen: exact 25/17 punt per vraag. Ja = volledige vraagpunten; Nee = 0 punten. Er is geen gezamenlijke niveaukeuze meer.</t>
  </si>
  <si>
    <t>W 2.20</t>
  </si>
  <si>
    <t>De oplossing kan relevante curriculum-, onderwijs-, rooster-, student- en organisatiegegevens gebruiken om evaluaties aan de juiste onderwijscontext en doelgroepen te koppelen.</t>
  </si>
  <si>
    <t>W 2.20 is de inleidende wens voor dit onderdeel. De 17 afzonderlijk te beantwoorden vragen zijn W 2.21 t/m W 2.37.</t>
  </si>
  <si>
    <t>Ja/Nee (keuze)</t>
  </si>
  <si>
    <t>W 2.21</t>
  </si>
  <si>
    <t>De oplossing ondersteunt daarbij dat een student die aan meerdere onderwijsactiviteiten of groepen deelneemt, deze binnen één evaluatiemoment kan evalueren, zonder voor iedere onderwijsactiviteit of groep een afzonderlijke evaluatie te hoeven doorlopen.</t>
  </si>
  <si>
    <t>Gelijk</t>
  </si>
  <si>
    <t>W 2.22</t>
  </si>
  <si>
    <t>De oplossing ondersteunt centraal beheer en hergebruik van evaluatiesjablonen, vragenlijsten en afzonderlijke vragen.</t>
  </si>
  <si>
    <t>W 2.23</t>
  </si>
  <si>
    <t>Bevoegde gebruikers kunnen binnen vastgestelde kaders varianten samenstellen.</t>
  </si>
  <si>
    <t>W 2.24</t>
  </si>
  <si>
    <t>De oplossing ondersteunt gangbare gesloten en open vraagtypen, waaronder schaalvragen, enkelvoudige en meervoudige keuze en vrije tekst.</t>
  </si>
  <si>
    <t>W 2.25</t>
  </si>
  <si>
    <t>De oplossing kan vervolgvragen conditioneel tonen op basis van eerder gegeven antwoorden.</t>
  </si>
  <si>
    <t>W 2.26</t>
  </si>
  <si>
    <t>De oplossing kan evaluaties automatisch plannen en beschikbaar stellen op basis van configureerbare momenten of gebeurtenissen in het onderwijsproces, met de mogelijkheid voor bevoegde gebruikers om hiervan gemotiveerd af te wijken.</t>
  </si>
  <si>
    <t>W 2.27</t>
  </si>
  <si>
    <t>De oplossing maakt per evaluatie de respons inzichtelijk.</t>
  </si>
  <si>
    <t>W 2.28</t>
  </si>
  <si>
    <t>De oplossing ondersteunt configureerbare herinneringen aan nog niet reagerende deelnemers, waarbij frequentie en moment kunnen worden ingesteld.</t>
  </si>
  <si>
    <t>W 2.29</t>
  </si>
  <si>
    <t>De oplossing ondersteunt het anoniem of geaggregeerd weergeven van evaluatieresultaten op basis van configureerbare regels.</t>
  </si>
  <si>
    <t>W 2.30</t>
  </si>
  <si>
    <t>De oplossing ondersteunt een minimale responsdrempel voordat resultaten op persoons- of groepsniveau zichtbaar worden.</t>
  </si>
  <si>
    <t>W 2.31</t>
  </si>
  <si>
    <t>De oplossing registreert relevante wijzigingen in evaluaties, configuraties, autorisaties en publicatie-instellingen zodanig dat achteraf kan worden vastgesteld wat is gewijzigd, wanneer en door welke gebruiker of rol.</t>
  </si>
  <si>
    <t>W 2.32</t>
  </si>
  <si>
    <t>De oplossing maakt evaluatieresultaten inzichtelijk op meerdere configureerbare aggregatieniveaus, zoals onderwijsactiviteit, groep, team en opleiding, voor zover de gebruiker daarvoor geautoriseerd is en privacyregels dit toestaan.</t>
  </si>
  <si>
    <t>W 2.33</t>
  </si>
  <si>
    <t>De oplossing ondersteunt het vergelijken van evaluatieresultaten tussen relevante onderwijsperioden, jaren en organisatorische of onderwijskundige eenheden, waarbij gebruikers kunnen selecteren welke perioden en groepen worden vergeleken.</t>
  </si>
  <si>
    <t>W 2.34</t>
  </si>
  <si>
    <t>Geautoriseerde gebruikers kunnen zelfstandig evaluatieresultaten analyseren, filters en uitsplitsingen toepassen zonder tussenkomst van de leverancier.</t>
  </si>
  <si>
    <t>W 2.35</t>
  </si>
  <si>
    <t>Geautoriseerde gebruikers kunnen eigen overzichten of dashboards samenstellen zonder tussenkomst van de leverancier.</t>
  </si>
  <si>
    <t>W 2.36</t>
  </si>
  <si>
    <t>De oplossing ondersteunt het exporteren van relevante rapportages en analyseresultaten naar gangbare formaten voor verdere verwerking en leesbare verspreiding.</t>
  </si>
  <si>
    <t>W 2.37</t>
  </si>
  <si>
    <t>De oplossing ondersteunt het configureerbaar vormgeven van uitnodigingen voor evaluaties, waarbij minimaal afzender, tekst en huisstijlelementen kunnen worden aangepast.</t>
  </si>
  <si>
    <t>SUBTOTAAL EVALUATIE</t>
  </si>
  <si>
    <t>Per vraag wordt gerekend met exact 25/17 punt, zonder tussentijdse afronding. De getoonde vraagpunten zijn afgerond op zes decimalen; de subtotalen en totaalscore op twee decimalen.</t>
  </si>
  <si>
    <t>TOTAAL CURRICULUM &amp; EVALUATIE</t>
  </si>
  <si>
    <t>Deze totaalscore wordt één keer overgenomen op Voorblad. Lege of ongeldige keuzes blijven open en tellen niet als een Nee-antwoord.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</si>
</sst>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
    <numFmt numFmtId="166" formatCode="0.00&quot; punten&quot;"/>
    <numFmt numFmtId="167" formatCode="0.000000"/>
  </numFmts>
  <fonts count="17" x14ac:knownFonts="1">
    <font>
      <sz val="11"/>
      <color theme="1"/>
      <name val="Calibri"/>
      <family val="2"/>
      <charset val="1"/>
    </font>
    <font>
      <sz val="11"/>
      <color rgb="FF252525"/>
      <name val="Arial"/>
      <family val="2"/>
    </font>
    <font>
      <b/>
      <sz val="18"/>
      <color rgb="FFFFFFFF"/>
      <name val="Arial"/>
      <family val="2"/>
    </font>
    <font>
      <b/>
      <sz val="15"/>
      <color rgb="FF252525"/>
      <name val="Arial"/>
      <family val="2"/>
    </font>
    <font>
      <sz val="10"/>
      <color rgb="FF252525"/>
      <name val="Arial"/>
      <family val="2"/>
    </font>
    <font>
      <b/>
      <sz val="11"/>
      <color rgb="FF252525"/>
      <name val="Arial"/>
      <family val="2"/>
    </font>
    <font>
      <b/>
      <sz val="11"/>
      <color rgb="FFFFFFFF"/>
      <name val="Arial"/>
      <family val="2"/>
    </font>
    <font>
      <b/>
      <sz val="15"/>
      <color rgb="FFFFFFFF"/>
      <name val="Arial"/>
      <family val="2"/>
    </font>
    <font>
      <b/>
      <sz val="23"/>
      <color rgb="FF252525"/>
      <name val="Arial"/>
      <family val="2"/>
    </font>
    <font>
      <b/>
      <sz val="14"/>
      <color rgb="FF252525"/>
      <name val="Arial"/>
      <family val="2"/>
    </font>
    <font>
      <b/>
      <sz val="13"/>
      <color rgb="FF252525"/>
      <name val="Arial"/>
      <family val="2"/>
    </font>
    <font>
      <u/>
      <sz val="11"/>
      <color rgb="FFC00000"/>
      <name val="Arial"/>
      <family val="2"/>
    </font>
    <font>
      <sz val="10"/>
      <name val="Arial"/>
      <family val="2"/>
    </font>
    <font>
      <b/>
      <sz val="12"/>
      <color rgb="FFFFFFFF"/>
      <name val="Arial"/>
      <family val="2"/>
    </font>
    <font>
      <b/>
      <sz val="13"/>
      <color rgb="FFC00000"/>
      <name val="Arial"/>
      <family val="2"/>
    </font>
    <font>
      <sz val="11"/>
      <color theme="1"/>
      <name val="Calibri"/>
      <family val="2"/>
      <charset val="1"/>
    </font>
    <font>
      <sz val="8"/>
      <name val="Calibri"/>
      <family val="2"/>
      <charset val="1"/>
    </font>
  </fonts>
  <fills count="5">
    <fill>
      <patternFill patternType="none"/>
    </fill>
    <fill>
      <patternFill patternType="gray125"/>
    </fill>
    <fill>
      <patternFill patternType="solid">
        <fgColor rgb="FFC00000"/>
        <bgColor rgb="FF9C0006"/>
      </patternFill>
    </fill>
    <fill>
      <patternFill patternType="solid">
        <fgColor rgb="FFFFF2CC"/>
        <bgColor rgb="FFFCE4D6"/>
      </patternFill>
    </fill>
    <fill>
      <patternFill patternType="solid">
        <fgColor rgb="FFF2F2F2"/>
        <bgColor rgb="FFFFFFFF"/>
      </patternFill>
    </fill>
  </fills>
  <borders count="3">
    <border>
      <left/>
      <right/>
      <top/>
      <bottom/>
      <diagonal/>
    </border>
    <border>
      <left/>
      <right/>
      <top/>
      <bottom style="thin">
        <color rgb="FFFFFFFF"/>
      </bottom>
      <diagonal/>
    </border>
    <border>
      <left/>
      <right/>
      <top/>
      <bottom style="thin">
        <color rgb="FFD9D9D9"/>
      </bottom>
      <diagonal/>
    </border>
  </borders>
  <cellStyleXfs count="2">
    <xf numFmtId="0" fontId="0" fillId="0" borderId="0"/>
    <xf numFmtId="9" fontId="15" fillId="0" borderId="0" applyFont="0" applyFill="0" applyBorder="0" applyAlignment="0" applyProtection="0"/>
  </cellStyleXfs>
  <cellXfs count="37">
    <xf numFmtId="0" fontId="0" fillId="0" borderId="0" xfId="0"/>
    <xf numFmtId="165" fontId="1" fillId="0" borderId="2" xfId="0" applyNumberFormat="1" applyFont="1" applyBorder="1" applyAlignment="1">
      <alignment horizontal="right" vertical="center"/>
    </xf>
    <xf numFmtId="0" fontId="1" fillId="0" borderId="0" xfId="0" applyFont="1" applyAlignment="1">
      <alignment vertical="top" wrapText="1"/>
    </xf>
    <xf numFmtId="0" fontId="6" fillId="2" borderId="0" xfId="0" applyFont="1" applyFill="1" applyAlignment="1">
      <alignment horizontal="center" vertical="center" wrapText="1"/>
    </xf>
    <xf numFmtId="9" fontId="1" fillId="0" borderId="0" xfId="0" applyNumberFormat="1" applyFont="1" applyAlignment="1">
      <alignment vertical="top" wrapText="1"/>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1" fillId="3" borderId="2" xfId="0" applyFont="1" applyFill="1" applyBorder="1" applyAlignment="1" applyProtection="1">
      <alignment horizontal="center" vertical="top" wrapText="1"/>
      <protection locked="0"/>
    </xf>
    <xf numFmtId="9" fontId="1" fillId="0" borderId="2" xfId="0" applyNumberFormat="1" applyFont="1" applyBorder="1" applyAlignment="1">
      <alignment horizontal="right" vertical="center"/>
    </xf>
    <xf numFmtId="165" fontId="1" fillId="0" borderId="0" xfId="0" applyNumberFormat="1" applyFont="1" applyAlignment="1">
      <alignment horizontal="right" vertical="center"/>
    </xf>
    <xf numFmtId="2" fontId="14" fillId="0" borderId="0" xfId="0" applyNumberFormat="1" applyFont="1" applyAlignment="1">
      <alignment vertical="top" wrapText="1"/>
    </xf>
    <xf numFmtId="167" fontId="1" fillId="0" borderId="2" xfId="0" applyNumberFormat="1" applyFont="1" applyBorder="1" applyAlignment="1">
      <alignment horizontal="right" vertical="top"/>
    </xf>
    <xf numFmtId="9" fontId="1" fillId="0" borderId="2" xfId="0" applyNumberFormat="1" applyFont="1" applyBorder="1" applyAlignment="1">
      <alignment horizontal="right" vertical="top"/>
    </xf>
    <xf numFmtId="0" fontId="5" fillId="0" borderId="0" xfId="0" applyFont="1" applyAlignment="1">
      <alignment vertical="center" wrapText="1"/>
    </xf>
    <xf numFmtId="166" fontId="10" fillId="0" borderId="0" xfId="0" applyNumberFormat="1" applyFont="1" applyAlignment="1">
      <alignment vertical="center" wrapText="1"/>
    </xf>
    <xf numFmtId="0" fontId="5" fillId="0" borderId="0" xfId="0" applyFont="1" applyAlignment="1">
      <alignment vertical="center"/>
    </xf>
    <xf numFmtId="9" fontId="10" fillId="0" borderId="0" xfId="1" applyFont="1" applyAlignment="1">
      <alignment vertical="center" wrapText="1"/>
    </xf>
    <xf numFmtId="0" fontId="1" fillId="0" borderId="2" xfId="0" applyFont="1" applyBorder="1" applyAlignment="1">
      <alignment horizontal="center" vertical="center" wrapText="1"/>
    </xf>
    <xf numFmtId="0" fontId="2" fillId="2" borderId="0" xfId="0" applyFont="1" applyFill="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1" fillId="0" borderId="0" xfId="0" applyFont="1" applyAlignment="1">
      <alignment vertical="center" wrapText="1"/>
    </xf>
    <xf numFmtId="0" fontId="6" fillId="2" borderId="0" xfId="0" applyFont="1" applyFill="1" applyAlignment="1">
      <alignment vertical="center" wrapText="1"/>
    </xf>
    <xf numFmtId="0" fontId="13" fillId="2" borderId="0" xfId="0" applyFont="1" applyFill="1" applyAlignment="1">
      <alignment vertical="center" wrapText="1"/>
    </xf>
    <xf numFmtId="0" fontId="1" fillId="3" borderId="1" xfId="0" applyFont="1" applyFill="1" applyBorder="1" applyAlignment="1" applyProtection="1">
      <alignment vertical="center" wrapText="1"/>
      <protection locked="0"/>
    </xf>
    <xf numFmtId="164" fontId="1" fillId="3" borderId="1" xfId="0" applyNumberFormat="1" applyFont="1" applyFill="1" applyBorder="1" applyAlignment="1" applyProtection="1">
      <alignment vertical="center" wrapText="1"/>
      <protection locked="0"/>
    </xf>
    <xf numFmtId="0" fontId="6" fillId="2" borderId="0" xfId="0" applyFont="1" applyFill="1" applyAlignment="1">
      <alignment horizontal="center" vertical="center" wrapText="1"/>
    </xf>
    <xf numFmtId="0" fontId="5" fillId="0" borderId="2" xfId="0" applyFont="1" applyBorder="1" applyAlignment="1">
      <alignment vertical="center" wrapText="1"/>
    </xf>
    <xf numFmtId="2" fontId="1" fillId="0" borderId="2" xfId="0" applyNumberFormat="1" applyFont="1" applyBorder="1" applyAlignment="1">
      <alignment horizontal="center" vertical="center"/>
    </xf>
    <xf numFmtId="165" fontId="1" fillId="0" borderId="2" xfId="0" applyNumberFormat="1" applyFont="1" applyBorder="1" applyAlignment="1">
      <alignment horizontal="right" vertical="center"/>
    </xf>
    <xf numFmtId="0" fontId="7" fillId="2" borderId="0" xfId="0" applyFont="1" applyFill="1" applyAlignment="1">
      <alignment vertical="center" wrapText="1"/>
    </xf>
    <xf numFmtId="166" fontId="8" fillId="4" borderId="0" xfId="0" applyNumberFormat="1" applyFont="1" applyFill="1" applyAlignment="1">
      <alignment vertical="center" wrapText="1"/>
    </xf>
    <xf numFmtId="0" fontId="9" fillId="4" borderId="0" xfId="0" applyFont="1" applyFill="1" applyAlignment="1">
      <alignment vertical="center" wrapText="1"/>
    </xf>
    <xf numFmtId="0" fontId="11" fillId="0" borderId="0" xfId="0" applyFont="1" applyAlignment="1">
      <alignment vertical="center" wrapText="1"/>
    </xf>
    <xf numFmtId="0" fontId="1" fillId="0" borderId="2" xfId="0" applyFont="1" applyBorder="1" applyAlignment="1">
      <alignment vertical="center" wrapText="1"/>
    </xf>
    <xf numFmtId="0" fontId="0" fillId="0" borderId="0" xfId="0" applyFill="1"/>
  </cellXfs>
  <cellStyles count="2">
    <cellStyle name="Procent" xfId="1" builtinId="5"/>
    <cellStyle name="Standaard" xfId="0" builtinId="0"/>
  </cellStyles>
  <dxfs count="5">
    <dxf>
      <font>
        <color rgb="FF9C0006"/>
      </font>
      <fill>
        <patternFill>
          <bgColor rgb="FFFCE4D6"/>
        </patternFill>
      </fill>
    </dxf>
    <dxf>
      <font>
        <color rgb="FF9C0006"/>
      </font>
      <fill>
        <patternFill>
          <bgColor rgb="FFFCE4D6"/>
        </patternFill>
      </fill>
    </dxf>
    <dxf>
      <font>
        <color rgb="FF9C0006"/>
      </font>
      <fill>
        <patternFill>
          <bgColor rgb="FFFCE4D6"/>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5252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5"/>
  <sheetViews>
    <sheetView showGridLines="0" topLeftCell="A6" zoomScale="85" zoomScaleNormal="85" workbookViewId="0">
      <pane xSplit="3" topLeftCell="D1" activePane="topRight" state="frozen"/>
      <selection activeCell="A13" sqref="A13"/>
      <selection pane="topRight" activeCell="M21" sqref="M21"/>
    </sheetView>
  </sheetViews>
  <sheetFormatPr defaultColWidth="8.5703125" defaultRowHeight="15" x14ac:dyDescent="0.25"/>
  <cols>
    <col min="1" max="1" width="3" customWidth="1"/>
    <col min="2" max="2" width="24" customWidth="1"/>
    <col min="3" max="3" width="22" customWidth="1"/>
    <col min="4" max="4" width="20" customWidth="1"/>
    <col min="5" max="5" width="18" customWidth="1"/>
    <col min="6" max="6" width="19" customWidth="1"/>
    <col min="7" max="7" width="18" customWidth="1"/>
    <col min="8" max="8" width="20" customWidth="1"/>
    <col min="14" max="15" width="13" hidden="1" customWidth="1"/>
  </cols>
  <sheetData>
    <row r="1" spans="1:15" ht="9.75" customHeight="1" x14ac:dyDescent="0.25">
      <c r="A1" s="2"/>
      <c r="B1" s="2"/>
      <c r="C1" s="2"/>
      <c r="D1" s="2"/>
      <c r="E1" s="2"/>
      <c r="F1" s="2"/>
      <c r="G1" s="2"/>
      <c r="H1" s="2"/>
    </row>
    <row r="2" spans="1:15" ht="34.5" customHeight="1" x14ac:dyDescent="0.25">
      <c r="A2" s="2"/>
      <c r="B2" s="18" t="s">
        <v>0</v>
      </c>
      <c r="C2" s="18"/>
      <c r="D2" s="18"/>
      <c r="E2" s="18"/>
      <c r="F2" s="18"/>
      <c r="G2" s="18"/>
      <c r="H2" s="18"/>
    </row>
    <row r="3" spans="1:15" ht="28.5" customHeight="1" x14ac:dyDescent="0.25">
      <c r="A3" s="2"/>
      <c r="B3" s="19" t="s">
        <v>1</v>
      </c>
      <c r="C3" s="19"/>
      <c r="D3" s="19"/>
      <c r="E3" s="19"/>
      <c r="F3" s="19"/>
      <c r="G3" s="19"/>
      <c r="H3" s="19"/>
    </row>
    <row r="4" spans="1:15" ht="21.75" customHeight="1" x14ac:dyDescent="0.25">
      <c r="A4" s="2"/>
      <c r="B4" s="20" t="s">
        <v>2</v>
      </c>
      <c r="C4" s="20"/>
      <c r="D4" s="20"/>
      <c r="E4" s="20"/>
      <c r="F4" s="20"/>
      <c r="G4" s="20"/>
      <c r="H4" s="20"/>
    </row>
    <row r="5" spans="1:15" ht="15" customHeight="1" x14ac:dyDescent="0.25">
      <c r="A5" s="2"/>
      <c r="B5" s="2"/>
      <c r="C5" s="2"/>
      <c r="D5" s="2"/>
      <c r="E5" s="2"/>
      <c r="F5" s="2"/>
      <c r="G5" s="2"/>
      <c r="H5" s="2"/>
    </row>
    <row r="6" spans="1:15" ht="27.75" customHeight="1" x14ac:dyDescent="0.25">
      <c r="A6" s="2"/>
      <c r="B6" s="21" t="s">
        <v>3</v>
      </c>
      <c r="C6" s="21"/>
      <c r="D6" s="25"/>
      <c r="E6" s="25"/>
      <c r="F6" s="25"/>
      <c r="G6" s="25"/>
      <c r="H6" s="25"/>
    </row>
    <row r="7" spans="1:15" ht="27.75" customHeight="1" x14ac:dyDescent="0.25">
      <c r="A7" s="2"/>
      <c r="B7" s="21" t="s">
        <v>4</v>
      </c>
      <c r="C7" s="21"/>
      <c r="D7" s="25"/>
      <c r="E7" s="25"/>
      <c r="F7" s="25"/>
      <c r="G7" s="25"/>
      <c r="H7" s="25"/>
    </row>
    <row r="8" spans="1:15" ht="27.75" customHeight="1" x14ac:dyDescent="0.25">
      <c r="A8" s="2"/>
      <c r="B8" s="21" t="s">
        <v>5</v>
      </c>
      <c r="C8" s="21"/>
      <c r="D8" s="25"/>
      <c r="E8" s="25"/>
      <c r="F8" s="25"/>
      <c r="G8" s="25"/>
      <c r="H8" s="25"/>
    </row>
    <row r="9" spans="1:15" ht="27.75" customHeight="1" x14ac:dyDescent="0.25">
      <c r="A9" s="2"/>
      <c r="B9" s="21" t="s">
        <v>6</v>
      </c>
      <c r="C9" s="21"/>
      <c r="D9" s="26"/>
      <c r="E9" s="26"/>
      <c r="F9" s="26"/>
      <c r="G9" s="26"/>
      <c r="H9" s="26"/>
    </row>
    <row r="10" spans="1:15" ht="15" customHeight="1" x14ac:dyDescent="0.25">
      <c r="A10" s="2"/>
      <c r="B10" s="2"/>
      <c r="C10" s="2"/>
      <c r="D10" s="2"/>
      <c r="E10" s="2"/>
      <c r="F10" s="2"/>
      <c r="G10" s="2"/>
      <c r="H10" s="2"/>
    </row>
    <row r="11" spans="1:15" ht="42" customHeight="1" x14ac:dyDescent="0.25">
      <c r="A11" s="2"/>
      <c r="B11" s="22" t="s">
        <v>7</v>
      </c>
      <c r="C11" s="22"/>
      <c r="D11" s="22"/>
      <c r="E11" s="22"/>
      <c r="F11" s="22"/>
      <c r="G11" s="22"/>
      <c r="H11" s="22"/>
    </row>
    <row r="12" spans="1:15" ht="15" customHeight="1" x14ac:dyDescent="0.25">
      <c r="A12" s="2"/>
      <c r="B12" s="2"/>
      <c r="C12" s="2"/>
      <c r="D12" s="2"/>
      <c r="E12" s="2"/>
      <c r="F12" s="2"/>
      <c r="G12" s="2"/>
      <c r="H12" s="2"/>
    </row>
    <row r="13" spans="1:15" ht="31.5" customHeight="1" x14ac:dyDescent="0.25">
      <c r="A13" s="2"/>
      <c r="B13" s="23" t="s">
        <v>8</v>
      </c>
      <c r="C13" s="23"/>
      <c r="D13" s="23"/>
      <c r="E13" s="27" t="s">
        <v>9</v>
      </c>
      <c r="F13" s="27"/>
      <c r="G13" s="27" t="s">
        <v>10</v>
      </c>
      <c r="H13" s="27"/>
    </row>
    <row r="14" spans="1:15" ht="33.75" customHeight="1" x14ac:dyDescent="0.25">
      <c r="A14" s="2"/>
      <c r="B14" s="28" t="s">
        <v>11</v>
      </c>
      <c r="C14" s="28"/>
      <c r="D14" s="28"/>
      <c r="E14" s="29">
        <f>'Roosteren en Plannen'!E37</f>
        <v>255</v>
      </c>
      <c r="F14" s="29"/>
      <c r="G14" s="29" t="str">
        <f>IF(COUNT('Roosteren en Plannen'!H9:H35)=0,"",SUM('Roosteren en Plannen'!H9:H35))</f>
        <v/>
      </c>
      <c r="H14" s="29"/>
      <c r="N14">
        <f>COUNT('Roosteren en Plannen'!H9:H35)</f>
        <v>0</v>
      </c>
      <c r="O14">
        <f>COUNTA('Roosteren en Plannen'!B9:B35)</f>
        <v>27</v>
      </c>
    </row>
    <row r="15" spans="1:15" ht="33.75" customHeight="1" x14ac:dyDescent="0.25">
      <c r="A15" s="2"/>
      <c r="B15" s="28" t="s">
        <v>12</v>
      </c>
      <c r="C15" s="28"/>
      <c r="D15" s="28"/>
      <c r="E15" s="29">
        <f>'Curriculum Management'!E58</f>
        <v>150</v>
      </c>
      <c r="F15" s="29"/>
      <c r="G15" s="29" t="str">
        <f>IF(COUNT('Curriculum Management'!H9:H27,'Curriculum Management'!H37:H53)=0,"",'Curriculum Management'!H58)</f>
        <v/>
      </c>
      <c r="H15" s="29"/>
      <c r="N15">
        <f>COUNT('Curriculum Management'!H9:H27,'Curriculum Management'!H37:H53)</f>
        <v>0</v>
      </c>
      <c r="O15">
        <f>COUNTA('Curriculum Management'!B9:B27,'Curriculum Management'!B37:B53)</f>
        <v>36</v>
      </c>
    </row>
    <row r="16" spans="1:15" ht="6.75" customHeight="1" x14ac:dyDescent="0.25">
      <c r="A16" s="2"/>
      <c r="B16" s="28"/>
      <c r="C16" s="28"/>
      <c r="D16" s="28"/>
      <c r="E16" s="30"/>
      <c r="F16" s="30"/>
      <c r="G16" s="30"/>
      <c r="H16" s="30"/>
    </row>
    <row r="17" spans="1:15" ht="15" customHeight="1" x14ac:dyDescent="0.25">
      <c r="A17" s="2"/>
      <c r="B17" s="2"/>
      <c r="C17" s="2"/>
      <c r="D17" s="2"/>
      <c r="E17" s="2"/>
      <c r="F17" s="2"/>
      <c r="G17" s="2"/>
      <c r="H17" s="2"/>
    </row>
    <row r="18" spans="1:15" ht="36" customHeight="1" x14ac:dyDescent="0.25">
      <c r="A18" s="2"/>
      <c r="B18" s="20" t="s">
        <v>13</v>
      </c>
      <c r="C18" s="20"/>
      <c r="D18" s="20"/>
      <c r="E18" s="20"/>
      <c r="F18" s="20"/>
      <c r="G18" s="20"/>
      <c r="H18" s="20"/>
      <c r="N18">
        <f>SUM(N14:N15)</f>
        <v>0</v>
      </c>
      <c r="O18">
        <f>SUM(O14:O15)</f>
        <v>63</v>
      </c>
    </row>
    <row r="19" spans="1:15" ht="15" customHeight="1" x14ac:dyDescent="0.25">
      <c r="A19" s="2"/>
      <c r="B19" s="2"/>
      <c r="C19" s="2"/>
      <c r="D19" s="2"/>
      <c r="E19" s="2"/>
      <c r="F19" s="2"/>
      <c r="G19" s="2"/>
      <c r="H19" s="2"/>
      <c r="N19">
        <f>N18</f>
        <v>0</v>
      </c>
      <c r="O19">
        <f>SUM(E14:E15)</f>
        <v>405</v>
      </c>
    </row>
    <row r="20" spans="1:15" ht="52.5" customHeight="1" x14ac:dyDescent="0.25">
      <c r="A20" s="2"/>
      <c r="B20" s="31" t="str">
        <f>IF(N18=O18,"TOTAALSCORE","TUSSENSTAND")</f>
        <v>TUSSENSTAND</v>
      </c>
      <c r="C20" s="31"/>
      <c r="D20" s="31"/>
      <c r="E20" s="32" t="str">
        <f>IF(N19=0,"",N20)</f>
        <v/>
      </c>
      <c r="F20" s="32"/>
      <c r="G20" s="32"/>
      <c r="H20" s="32"/>
      <c r="N20" t="str">
        <f>IF(N19=0,"",SUM(G14:G15))</f>
        <v/>
      </c>
    </row>
    <row r="21" spans="1:15" ht="33.75" customHeight="1" x14ac:dyDescent="0.25">
      <c r="A21" s="2"/>
      <c r="B21" s="20" t="str">
        <f>IF(N19=0,"Kies een niveau of Ja/Nee-antwoord om uw eerste punten te berekenen.",IF(N18=O18,"Alle keuzes ingevuld. Score op basis van uw eigen opgave, onder voorbehoud van inhoudelijke toetsing.","De weergegeven tussenstand bevat alleen berekende scores. Vul de overige keuzes aan voor de totaalscore."))</f>
        <v>Kies een niveau of Ja/Nee-antwoord om uw eerste punten te berekenen.</v>
      </c>
      <c r="C21" s="20"/>
      <c r="D21" s="20"/>
      <c r="E21" s="20"/>
      <c r="F21" s="20"/>
      <c r="G21" s="20"/>
      <c r="H21" s="20"/>
    </row>
    <row r="22" spans="1:15" ht="15" customHeight="1" x14ac:dyDescent="0.25">
      <c r="A22" s="2"/>
      <c r="B22" s="2"/>
      <c r="C22" s="2"/>
      <c r="D22" s="2"/>
      <c r="E22" s="2"/>
      <c r="F22" s="2"/>
      <c r="G22" s="2"/>
      <c r="H22" s="2"/>
    </row>
    <row r="23" spans="1:15" ht="36.75" customHeight="1" x14ac:dyDescent="0.25">
      <c r="A23" s="2"/>
      <c r="B23" s="21" t="s">
        <v>14</v>
      </c>
      <c r="C23" s="21"/>
      <c r="D23" s="21"/>
      <c r="E23" s="33" t="str">
        <f>N18&amp;" van "&amp;O18&amp;" keuzes ingevuld"</f>
        <v>0 van 63 keuzes ingevuld</v>
      </c>
      <c r="F23" s="33"/>
      <c r="G23" s="33"/>
      <c r="H23" s="33"/>
    </row>
    <row r="24" spans="1:15" ht="33.75" customHeight="1" x14ac:dyDescent="0.25">
      <c r="A24" s="2"/>
      <c r="B24" s="20" t="str">
        <f>IF(N18=O18,"Controleer uw leveranciersgegevens en sla uw ingevulde bestand op.",(O18-N18)&amp;" keuze(s) nog aan te vullen. Vul lege velden in en vervang eventuele ongeldige waarden via de keuzelijst.")</f>
        <v>63 keuze(s) nog aan te vullen. Vul lege velden in en vervang eventuele ongeldige waarden via de keuzelijst.</v>
      </c>
      <c r="C24" s="20"/>
      <c r="D24" s="20"/>
      <c r="E24" s="20"/>
      <c r="F24" s="20"/>
      <c r="G24" s="20"/>
      <c r="H24" s="20"/>
    </row>
    <row r="25" spans="1:15" ht="15" customHeight="1" x14ac:dyDescent="0.25">
      <c r="A25" s="2"/>
      <c r="B25" s="2"/>
      <c r="C25" s="2"/>
      <c r="D25" s="2"/>
      <c r="E25" s="2"/>
      <c r="F25" s="2"/>
      <c r="G25" s="2"/>
      <c r="H25" s="2"/>
    </row>
    <row r="26" spans="1:15" ht="29.25" customHeight="1" x14ac:dyDescent="0.25">
      <c r="A26" s="2"/>
      <c r="B26" s="23" t="s">
        <v>15</v>
      </c>
      <c r="C26" s="23"/>
      <c r="D26" s="23"/>
      <c r="E26" s="2"/>
      <c r="F26" s="2"/>
      <c r="G26" s="2"/>
      <c r="H26" s="2"/>
    </row>
    <row r="27" spans="1:15" ht="15" customHeight="1" x14ac:dyDescent="0.25">
      <c r="A27" s="2"/>
      <c r="B27" s="21" t="s">
        <v>16</v>
      </c>
      <c r="C27" s="21"/>
      <c r="D27" s="21"/>
      <c r="E27" s="2"/>
      <c r="F27" s="2"/>
      <c r="G27" s="2"/>
      <c r="H27" s="14" t="e">
        <f>G14+G15</f>
        <v>#VALUE!</v>
      </c>
    </row>
    <row r="28" spans="1:15" ht="30" customHeight="1" x14ac:dyDescent="0.25">
      <c r="A28" s="2"/>
      <c r="B28" s="21" t="s">
        <v>17</v>
      </c>
      <c r="C28" s="21"/>
      <c r="D28" s="21"/>
      <c r="F28" s="14"/>
      <c r="G28" s="14"/>
      <c r="H28" s="14">
        <v>405</v>
      </c>
    </row>
    <row r="29" spans="1:15" ht="30" customHeight="1" x14ac:dyDescent="0.25">
      <c r="A29" s="2"/>
      <c r="B29" s="13" t="s">
        <v>18</v>
      </c>
      <c r="C29" s="13"/>
      <c r="D29" s="13"/>
      <c r="E29" s="14"/>
      <c r="F29" s="14"/>
      <c r="G29" s="14"/>
      <c r="H29" s="16" t="e">
        <f>(H27/H28)</f>
        <v>#VALUE!</v>
      </c>
    </row>
    <row r="30" spans="1:15" ht="30" customHeight="1" x14ac:dyDescent="0.25">
      <c r="A30" s="2"/>
      <c r="B30" s="15" t="s">
        <v>19</v>
      </c>
      <c r="C30" s="13"/>
      <c r="D30" s="13"/>
      <c r="E30" s="14"/>
      <c r="F30" s="14"/>
      <c r="G30" s="14"/>
      <c r="H30" s="14" t="e">
        <f>450*H29</f>
        <v>#VALUE!</v>
      </c>
    </row>
    <row r="31" spans="1:15" ht="30" customHeight="1" x14ac:dyDescent="0.25">
      <c r="A31" s="2"/>
      <c r="B31" s="15" t="s">
        <v>20</v>
      </c>
      <c r="C31" s="13"/>
      <c r="D31" s="13"/>
      <c r="E31" s="14"/>
      <c r="F31" s="14"/>
      <c r="G31" s="14"/>
      <c r="H31" s="14">
        <v>270</v>
      </c>
    </row>
    <row r="32" spans="1:15" ht="15" customHeight="1" x14ac:dyDescent="0.25">
      <c r="A32" s="2"/>
      <c r="B32" s="2"/>
      <c r="C32" s="2"/>
      <c r="D32" s="2"/>
      <c r="E32" s="2"/>
      <c r="F32" s="2"/>
      <c r="G32" s="2"/>
      <c r="H32" s="2"/>
    </row>
    <row r="33" spans="1:8" ht="15" customHeight="1" x14ac:dyDescent="0.25">
      <c r="A33" s="2"/>
      <c r="B33" s="23" t="s">
        <v>21</v>
      </c>
      <c r="C33" s="23"/>
      <c r="D33" s="23"/>
      <c r="E33" s="23"/>
      <c r="F33" s="23"/>
      <c r="G33" s="23"/>
      <c r="H33" s="23"/>
    </row>
    <row r="34" spans="1:8" ht="24" customHeight="1" x14ac:dyDescent="0.25">
      <c r="A34" s="2"/>
      <c r="B34" s="36" t="s">
        <v>22</v>
      </c>
      <c r="C34" s="36"/>
      <c r="D34" s="36"/>
      <c r="E34" s="36"/>
      <c r="F34" s="36"/>
      <c r="G34" s="36"/>
      <c r="H34" s="36"/>
    </row>
    <row r="35" spans="1:8" ht="24" customHeight="1" x14ac:dyDescent="0.25">
      <c r="A35" s="2"/>
      <c r="B35" s="36" t="s">
        <v>23</v>
      </c>
      <c r="C35" s="36"/>
      <c r="D35" s="36"/>
      <c r="E35" s="36"/>
      <c r="F35" s="36"/>
      <c r="G35" s="36"/>
      <c r="H35" s="36"/>
    </row>
    <row r="36" spans="1:8" ht="24" customHeight="1" x14ac:dyDescent="0.25">
      <c r="A36" s="2"/>
      <c r="B36" s="36" t="s">
        <v>24</v>
      </c>
      <c r="C36" s="36"/>
      <c r="D36" s="36"/>
      <c r="E36" s="36"/>
      <c r="F36" s="36"/>
      <c r="G36" s="36"/>
      <c r="H36" s="36"/>
    </row>
    <row r="37" spans="1:8" ht="6" customHeight="1" x14ac:dyDescent="0.25">
      <c r="A37" s="2"/>
      <c r="B37" s="34"/>
      <c r="C37" s="34"/>
      <c r="D37" s="34"/>
      <c r="E37" s="34"/>
      <c r="F37" s="34"/>
      <c r="G37" s="34"/>
      <c r="H37" s="34"/>
    </row>
    <row r="38" spans="1:8" ht="15" customHeight="1" x14ac:dyDescent="0.25">
      <c r="A38" s="2"/>
      <c r="B38" s="2"/>
      <c r="C38" s="2"/>
      <c r="D38" s="2"/>
      <c r="E38" s="2"/>
      <c r="F38" s="2"/>
      <c r="G38" s="2"/>
      <c r="H38" s="2"/>
    </row>
    <row r="39" spans="1:8" ht="15" customHeight="1" x14ac:dyDescent="0.25">
      <c r="A39" s="2"/>
      <c r="B39" s="2"/>
      <c r="C39" s="2"/>
      <c r="D39" s="2"/>
      <c r="E39" s="2"/>
      <c r="F39" s="2"/>
      <c r="G39" s="2"/>
      <c r="H39" s="2"/>
    </row>
    <row r="40" spans="1:8" ht="15" customHeight="1" x14ac:dyDescent="0.25">
      <c r="A40" s="2"/>
      <c r="B40" s="2"/>
      <c r="C40" s="2"/>
      <c r="D40" s="2"/>
      <c r="E40" s="2"/>
      <c r="F40" s="2"/>
      <c r="G40" s="2"/>
      <c r="H40" s="2"/>
    </row>
    <row r="41" spans="1:8" ht="15" customHeight="1" x14ac:dyDescent="0.25">
      <c r="A41" s="2"/>
      <c r="B41" s="2"/>
      <c r="C41" s="2"/>
      <c r="D41" s="2"/>
      <c r="E41" s="2"/>
      <c r="F41" s="2"/>
      <c r="G41" s="2"/>
      <c r="H41" s="2"/>
    </row>
    <row r="42" spans="1:8" ht="15" customHeight="1" x14ac:dyDescent="0.25">
      <c r="A42" s="2"/>
      <c r="B42" s="2"/>
      <c r="C42" s="2"/>
      <c r="D42" s="2"/>
      <c r="E42" s="2"/>
      <c r="F42" s="2"/>
      <c r="G42" s="2"/>
      <c r="H42" s="2"/>
    </row>
    <row r="43" spans="1:8" ht="15" customHeight="1" x14ac:dyDescent="0.25">
      <c r="A43" s="2"/>
      <c r="B43" s="2"/>
      <c r="C43" s="2"/>
      <c r="D43" s="2"/>
      <c r="E43" s="2"/>
      <c r="F43" s="2"/>
      <c r="G43" s="2"/>
      <c r="H43" s="2"/>
    </row>
    <row r="44" spans="1:8" ht="15" customHeight="1" x14ac:dyDescent="0.25">
      <c r="A44" s="2"/>
      <c r="B44" s="2"/>
      <c r="C44" s="2"/>
      <c r="D44" s="2"/>
      <c r="E44" s="2"/>
      <c r="F44" s="2"/>
      <c r="G44" s="2"/>
      <c r="H44" s="2"/>
    </row>
    <row r="45" spans="1:8" ht="15" customHeight="1" x14ac:dyDescent="0.25">
      <c r="A45" s="2"/>
      <c r="B45" s="2"/>
      <c r="C45" s="2"/>
      <c r="D45" s="2"/>
      <c r="E45" s="2"/>
      <c r="F45" s="2"/>
      <c r="G45" s="2"/>
      <c r="H45" s="2"/>
    </row>
    <row r="46" spans="1:8" ht="15" customHeight="1" x14ac:dyDescent="0.25">
      <c r="A46" s="2"/>
      <c r="B46" s="2"/>
      <c r="C46" s="2"/>
      <c r="D46" s="2"/>
      <c r="E46" s="2"/>
      <c r="F46" s="2"/>
      <c r="G46" s="2"/>
      <c r="H46" s="2"/>
    </row>
    <row r="47" spans="1:8" ht="15" customHeight="1" x14ac:dyDescent="0.25">
      <c r="A47" s="2"/>
      <c r="B47" s="2"/>
      <c r="C47" s="2"/>
      <c r="D47" s="2"/>
      <c r="E47" s="2"/>
      <c r="F47" s="2"/>
      <c r="G47" s="2"/>
      <c r="H47" s="2"/>
    </row>
    <row r="48" spans="1:8" ht="15" customHeight="1" x14ac:dyDescent="0.25">
      <c r="A48" s="2"/>
      <c r="B48" s="2"/>
      <c r="C48" s="2"/>
      <c r="D48" s="2"/>
      <c r="E48" s="2"/>
      <c r="F48" s="2"/>
      <c r="G48" s="2"/>
      <c r="H48" s="2"/>
    </row>
    <row r="49" spans="1:8" ht="15" customHeight="1" x14ac:dyDescent="0.25">
      <c r="A49" s="2"/>
      <c r="B49" s="2"/>
      <c r="C49" s="2"/>
      <c r="D49" s="2"/>
      <c r="E49" s="2"/>
      <c r="F49" s="2"/>
      <c r="G49" s="2"/>
      <c r="H49" s="2"/>
    </row>
    <row r="50" spans="1:8" ht="15" customHeight="1" x14ac:dyDescent="0.25">
      <c r="A50" s="2"/>
      <c r="B50" s="2"/>
      <c r="C50" s="2"/>
      <c r="D50" s="2"/>
      <c r="E50" s="2"/>
      <c r="F50" s="2"/>
      <c r="G50" s="2"/>
      <c r="H50" s="2"/>
    </row>
    <row r="51" spans="1:8" ht="15" customHeight="1" x14ac:dyDescent="0.25">
      <c r="A51" s="2"/>
      <c r="B51" s="2"/>
      <c r="C51" s="2"/>
      <c r="D51" s="2"/>
      <c r="E51" s="2"/>
      <c r="F51" s="2"/>
      <c r="G51" s="2"/>
      <c r="H51" s="2"/>
    </row>
    <row r="52" spans="1:8" ht="15" customHeight="1" x14ac:dyDescent="0.25">
      <c r="A52" s="2"/>
      <c r="B52" s="2"/>
      <c r="C52" s="2"/>
      <c r="D52" s="2"/>
      <c r="E52" s="2"/>
      <c r="F52" s="2"/>
      <c r="G52" s="2"/>
      <c r="H52" s="2"/>
    </row>
    <row r="53" spans="1:8" ht="15" customHeight="1" x14ac:dyDescent="0.25">
      <c r="A53" s="2"/>
      <c r="B53" s="2"/>
      <c r="C53" s="2"/>
      <c r="D53" s="2"/>
      <c r="E53" s="2"/>
      <c r="F53" s="2"/>
      <c r="G53" s="2"/>
      <c r="H53" s="2"/>
    </row>
    <row r="54" spans="1:8" ht="15" customHeight="1" x14ac:dyDescent="0.25">
      <c r="A54" s="2"/>
      <c r="B54" s="2"/>
      <c r="C54" s="2"/>
      <c r="D54" s="2"/>
      <c r="E54" s="2"/>
      <c r="F54" s="2"/>
      <c r="G54" s="2"/>
      <c r="H54" s="2"/>
    </row>
    <row r="55" spans="1:8" ht="15" customHeight="1" x14ac:dyDescent="0.25">
      <c r="A55" s="2"/>
      <c r="B55" s="2"/>
      <c r="C55" s="2"/>
      <c r="D55" s="2"/>
      <c r="E55" s="2"/>
      <c r="F55" s="2"/>
      <c r="G55" s="2"/>
      <c r="H55" s="2"/>
    </row>
    <row r="56" spans="1:8" ht="15" customHeight="1" x14ac:dyDescent="0.25">
      <c r="A56" s="2"/>
      <c r="B56" s="2"/>
      <c r="C56" s="2"/>
      <c r="D56" s="2"/>
      <c r="E56" s="2"/>
      <c r="F56" s="2"/>
      <c r="G56" s="2"/>
      <c r="H56" s="2"/>
    </row>
    <row r="57" spans="1:8" ht="15" customHeight="1" x14ac:dyDescent="0.25">
      <c r="A57" s="2"/>
      <c r="B57" s="2"/>
      <c r="C57" s="2"/>
      <c r="D57" s="2"/>
      <c r="E57" s="2"/>
      <c r="F57" s="2"/>
      <c r="G57" s="2"/>
      <c r="H57" s="2"/>
    </row>
    <row r="58" spans="1:8" ht="15" customHeight="1" x14ac:dyDescent="0.25">
      <c r="A58" s="2"/>
      <c r="B58" s="2"/>
      <c r="C58" s="2"/>
      <c r="D58" s="2"/>
      <c r="E58" s="2"/>
      <c r="F58" s="2"/>
      <c r="G58" s="2"/>
      <c r="H58" s="2"/>
    </row>
    <row r="59" spans="1:8" ht="15" customHeight="1" x14ac:dyDescent="0.25">
      <c r="A59" s="2"/>
      <c r="B59" s="2"/>
      <c r="C59" s="2"/>
      <c r="D59" s="2"/>
      <c r="E59" s="2"/>
      <c r="F59" s="2"/>
      <c r="G59" s="2"/>
      <c r="H59" s="2"/>
    </row>
    <row r="60" spans="1:8" ht="15" customHeight="1" x14ac:dyDescent="0.25">
      <c r="A60" s="2"/>
      <c r="B60" s="2"/>
      <c r="C60" s="2"/>
      <c r="D60" s="2"/>
      <c r="E60" s="2"/>
      <c r="F60" s="2"/>
      <c r="G60" s="2"/>
      <c r="H60" s="2"/>
    </row>
    <row r="61" spans="1:8" ht="15" customHeight="1" x14ac:dyDescent="0.25">
      <c r="A61" s="2"/>
      <c r="B61" s="2"/>
      <c r="C61" s="2"/>
      <c r="D61" s="2"/>
      <c r="E61" s="2"/>
      <c r="F61" s="2"/>
      <c r="G61" s="2"/>
      <c r="H61" s="2"/>
    </row>
    <row r="62" spans="1:8" ht="15" customHeight="1" x14ac:dyDescent="0.25">
      <c r="A62" s="2"/>
      <c r="B62" s="2"/>
      <c r="C62" s="2"/>
      <c r="D62" s="2"/>
      <c r="E62" s="2"/>
      <c r="F62" s="2"/>
      <c r="G62" s="2"/>
      <c r="H62" s="2"/>
    </row>
    <row r="63" spans="1:8" ht="15" customHeight="1" x14ac:dyDescent="0.25">
      <c r="A63" s="2"/>
      <c r="B63" s="2"/>
      <c r="C63" s="2"/>
      <c r="D63" s="2"/>
      <c r="E63" s="2"/>
      <c r="F63" s="2"/>
      <c r="G63" s="2"/>
      <c r="H63" s="2"/>
    </row>
    <row r="64" spans="1:8" ht="15" customHeight="1" x14ac:dyDescent="0.25">
      <c r="A64" s="2"/>
      <c r="B64" s="2"/>
      <c r="C64" s="2"/>
      <c r="D64" s="2"/>
      <c r="E64" s="2"/>
      <c r="F64" s="2"/>
      <c r="G64" s="2"/>
      <c r="H64" s="2"/>
    </row>
    <row r="65" spans="1:8" ht="15" customHeight="1" x14ac:dyDescent="0.25">
      <c r="A65" s="2"/>
      <c r="B65" s="2"/>
      <c r="C65" s="2"/>
      <c r="D65" s="2"/>
      <c r="E65" s="2"/>
      <c r="F65" s="2"/>
      <c r="G65" s="2"/>
      <c r="H65" s="2"/>
    </row>
    <row r="66" spans="1:8" ht="15" customHeight="1" x14ac:dyDescent="0.25">
      <c r="A66" s="2"/>
      <c r="B66" s="2"/>
      <c r="C66" s="2"/>
      <c r="D66" s="2"/>
      <c r="E66" s="2"/>
      <c r="F66" s="2"/>
      <c r="G66" s="2"/>
      <c r="H66" s="2"/>
    </row>
    <row r="67" spans="1:8" ht="15" customHeight="1" x14ac:dyDescent="0.25">
      <c r="A67" s="2"/>
      <c r="B67" s="2"/>
      <c r="C67" s="2"/>
      <c r="D67" s="2"/>
      <c r="E67" s="2"/>
      <c r="F67" s="2"/>
      <c r="G67" s="2"/>
      <c r="H67" s="2"/>
    </row>
    <row r="68" spans="1:8" ht="15" customHeight="1" x14ac:dyDescent="0.25">
      <c r="A68" s="2"/>
      <c r="B68" s="2"/>
      <c r="C68" s="2"/>
      <c r="D68" s="2"/>
      <c r="E68" s="2"/>
      <c r="F68" s="2"/>
      <c r="G68" s="2"/>
      <c r="H68" s="2"/>
    </row>
    <row r="69" spans="1:8" ht="15" customHeight="1" x14ac:dyDescent="0.25">
      <c r="A69" s="2"/>
      <c r="B69" s="2"/>
      <c r="C69" s="2"/>
      <c r="D69" s="2"/>
      <c r="E69" s="2"/>
      <c r="F69" s="2"/>
      <c r="G69" s="2"/>
      <c r="H69" s="2"/>
    </row>
    <row r="70" spans="1:8" ht="15" customHeight="1" x14ac:dyDescent="0.25">
      <c r="A70" s="2"/>
      <c r="B70" s="2"/>
      <c r="C70" s="2"/>
      <c r="D70" s="2"/>
      <c r="E70" s="2"/>
      <c r="F70" s="2"/>
      <c r="G70" s="2"/>
      <c r="H70" s="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 customHeight="1" x14ac:dyDescent="0.25">
      <c r="A74" s="2"/>
      <c r="B74" s="2"/>
      <c r="C74" s="2"/>
      <c r="D74" s="2"/>
      <c r="E74" s="2"/>
      <c r="F74" s="2"/>
      <c r="G74" s="2"/>
      <c r="H74" s="2"/>
    </row>
    <row r="75" spans="1:8" ht="15" customHeight="1" x14ac:dyDescent="0.25">
      <c r="A75" s="2"/>
      <c r="B75" s="2"/>
      <c r="C75" s="2"/>
      <c r="D75" s="2"/>
      <c r="E75" s="2"/>
      <c r="F75" s="2"/>
      <c r="G75" s="2"/>
      <c r="H75" s="2"/>
    </row>
    <row r="76" spans="1:8" ht="15" customHeight="1" x14ac:dyDescent="0.25">
      <c r="A76" s="2"/>
      <c r="B76" s="2"/>
      <c r="C76" s="2"/>
      <c r="D76" s="2"/>
      <c r="E76" s="2"/>
      <c r="F76" s="2"/>
      <c r="G76" s="2"/>
      <c r="H76" s="2"/>
    </row>
    <row r="77" spans="1:8" ht="15" customHeight="1" x14ac:dyDescent="0.25">
      <c r="A77" s="2"/>
      <c r="B77" s="2"/>
      <c r="C77" s="2"/>
      <c r="D77" s="2"/>
      <c r="E77" s="2"/>
      <c r="F77" s="2"/>
      <c r="G77" s="2"/>
      <c r="H77" s="2"/>
    </row>
    <row r="78" spans="1:8" ht="15" customHeight="1" x14ac:dyDescent="0.25">
      <c r="A78" s="2"/>
      <c r="B78" s="2"/>
      <c r="C78" s="2"/>
      <c r="D78" s="2"/>
      <c r="E78" s="2"/>
      <c r="F78" s="2"/>
      <c r="G78" s="2"/>
      <c r="H78" s="2"/>
    </row>
    <row r="79" spans="1:8" ht="15" customHeight="1" x14ac:dyDescent="0.25">
      <c r="A79" s="2"/>
      <c r="B79" s="2"/>
      <c r="C79" s="2"/>
      <c r="D79" s="2"/>
      <c r="E79" s="2"/>
      <c r="F79" s="2"/>
      <c r="G79" s="2"/>
      <c r="H79" s="2"/>
    </row>
    <row r="80" spans="1:8" ht="15" customHeight="1" x14ac:dyDescent="0.25">
      <c r="A80" s="2"/>
      <c r="B80" s="2"/>
      <c r="C80" s="2"/>
      <c r="D80" s="2"/>
      <c r="E80" s="2"/>
      <c r="F80" s="2"/>
      <c r="G80" s="2"/>
      <c r="H80" s="2"/>
    </row>
    <row r="81" spans="1:8" ht="15" customHeight="1" x14ac:dyDescent="0.25">
      <c r="A81" s="2"/>
      <c r="B81" s="2"/>
      <c r="C81" s="2"/>
      <c r="D81" s="2"/>
      <c r="E81" s="2"/>
      <c r="F81" s="2"/>
      <c r="G81" s="2"/>
      <c r="H81" s="2"/>
    </row>
    <row r="82" spans="1:8" ht="15" customHeight="1" x14ac:dyDescent="0.25">
      <c r="A82" s="2"/>
      <c r="B82" s="2"/>
      <c r="C82" s="2"/>
      <c r="D82" s="2"/>
      <c r="E82" s="2"/>
      <c r="F82" s="2"/>
      <c r="G82" s="2"/>
      <c r="H82" s="2"/>
    </row>
    <row r="83" spans="1:8" ht="15" customHeight="1" x14ac:dyDescent="0.25">
      <c r="A83" s="2"/>
      <c r="B83" s="2"/>
      <c r="C83" s="2"/>
      <c r="D83" s="2"/>
      <c r="E83" s="2"/>
      <c r="F83" s="2"/>
      <c r="G83" s="2"/>
      <c r="H83" s="2"/>
    </row>
    <row r="84" spans="1:8" ht="15" customHeight="1" x14ac:dyDescent="0.25">
      <c r="A84" s="2"/>
      <c r="B84" s="2"/>
      <c r="C84" s="2"/>
      <c r="D84" s="2"/>
      <c r="E84" s="2"/>
      <c r="F84" s="2"/>
      <c r="G84" s="2"/>
      <c r="H84" s="2"/>
    </row>
    <row r="85" spans="1:8" ht="15" customHeight="1" x14ac:dyDescent="0.25">
      <c r="A85" s="2"/>
      <c r="B85" s="2"/>
      <c r="C85" s="2"/>
      <c r="D85" s="2"/>
      <c r="E85" s="2"/>
      <c r="F85" s="2"/>
      <c r="G85" s="2"/>
      <c r="H85" s="2"/>
    </row>
    <row r="86" spans="1:8" ht="15" customHeight="1" x14ac:dyDescent="0.25">
      <c r="A86" s="2"/>
      <c r="B86" s="2"/>
      <c r="C86" s="2"/>
      <c r="D86" s="2"/>
      <c r="E86" s="2"/>
      <c r="F86" s="2"/>
      <c r="G86" s="2"/>
      <c r="H86" s="2"/>
    </row>
    <row r="87" spans="1:8" ht="15" customHeight="1" x14ac:dyDescent="0.25">
      <c r="A87" s="2"/>
      <c r="B87" s="2"/>
      <c r="C87" s="2"/>
      <c r="D87" s="2"/>
      <c r="E87" s="2"/>
      <c r="F87" s="2"/>
      <c r="G87" s="2"/>
      <c r="H87" s="2"/>
    </row>
    <row r="88" spans="1:8" ht="15" customHeight="1" x14ac:dyDescent="0.25">
      <c r="A88" s="2"/>
      <c r="B88" s="2"/>
      <c r="C88" s="2"/>
      <c r="D88" s="2"/>
      <c r="E88" s="2"/>
      <c r="F88" s="2"/>
      <c r="G88" s="2"/>
      <c r="H88" s="2"/>
    </row>
    <row r="89" spans="1:8" ht="15" customHeight="1" x14ac:dyDescent="0.25">
      <c r="A89" s="2"/>
      <c r="B89" s="2"/>
      <c r="C89" s="2"/>
      <c r="D89" s="2"/>
      <c r="E89" s="2"/>
      <c r="F89" s="2"/>
      <c r="G89" s="2"/>
      <c r="H89" s="2"/>
    </row>
    <row r="90" spans="1:8" ht="15" customHeight="1" x14ac:dyDescent="0.25">
      <c r="A90" s="2"/>
      <c r="B90" s="2"/>
      <c r="C90" s="2"/>
      <c r="D90" s="2"/>
      <c r="E90" s="2"/>
      <c r="F90" s="2"/>
      <c r="G90" s="2"/>
      <c r="H90" s="2"/>
    </row>
    <row r="91" spans="1:8" ht="15" customHeight="1" x14ac:dyDescent="0.25">
      <c r="A91" s="2"/>
      <c r="B91" s="2"/>
      <c r="C91" s="2"/>
      <c r="D91" s="2"/>
      <c r="E91" s="2"/>
      <c r="F91" s="2"/>
      <c r="G91" s="2"/>
      <c r="H91" s="2"/>
    </row>
    <row r="92" spans="1:8" ht="15" customHeight="1" x14ac:dyDescent="0.25">
      <c r="A92" s="2"/>
      <c r="B92" s="2"/>
      <c r="C92" s="2"/>
      <c r="D92" s="2"/>
      <c r="E92" s="2"/>
      <c r="F92" s="2"/>
      <c r="G92" s="2"/>
      <c r="H92" s="2"/>
    </row>
    <row r="93" spans="1:8" ht="15" customHeight="1" x14ac:dyDescent="0.25">
      <c r="A93" s="2"/>
      <c r="B93" s="2"/>
      <c r="C93" s="2"/>
      <c r="D93" s="2"/>
      <c r="E93" s="2"/>
      <c r="F93" s="2"/>
      <c r="G93" s="2"/>
      <c r="H93" s="2"/>
    </row>
    <row r="94" spans="1:8" ht="15" customHeight="1" x14ac:dyDescent="0.25">
      <c r="A94" s="2"/>
      <c r="B94" s="2"/>
      <c r="C94" s="2"/>
      <c r="D94" s="2"/>
      <c r="E94" s="2"/>
      <c r="F94" s="2"/>
      <c r="G94" s="2"/>
      <c r="H94" s="2"/>
    </row>
    <row r="95" spans="1:8" ht="15" customHeight="1" x14ac:dyDescent="0.25">
      <c r="A95" s="2"/>
      <c r="B95" s="2"/>
      <c r="C95" s="2"/>
      <c r="D95" s="2"/>
      <c r="E95" s="2"/>
      <c r="F95" s="2"/>
      <c r="G95" s="2"/>
      <c r="H95" s="2"/>
    </row>
    <row r="96" spans="1:8" ht="15" customHeight="1" x14ac:dyDescent="0.25">
      <c r="A96" s="2"/>
      <c r="B96" s="2"/>
      <c r="C96" s="2"/>
      <c r="D96" s="2"/>
      <c r="E96" s="2"/>
      <c r="F96" s="2"/>
      <c r="G96" s="2"/>
      <c r="H96" s="2"/>
    </row>
    <row r="97" spans="1:8" ht="15" customHeight="1" x14ac:dyDescent="0.25">
      <c r="A97" s="2"/>
      <c r="B97" s="2"/>
      <c r="C97" s="2"/>
      <c r="D97" s="2"/>
      <c r="E97" s="2"/>
      <c r="F97" s="2"/>
      <c r="G97" s="2"/>
      <c r="H97" s="2"/>
    </row>
    <row r="98" spans="1:8" ht="15" customHeight="1" x14ac:dyDescent="0.25">
      <c r="A98" s="2"/>
      <c r="B98" s="2"/>
      <c r="C98" s="2"/>
      <c r="D98" s="2"/>
      <c r="E98" s="2"/>
      <c r="F98" s="2"/>
      <c r="G98" s="2"/>
      <c r="H98" s="2"/>
    </row>
    <row r="99" spans="1:8" ht="15" customHeight="1" x14ac:dyDescent="0.25">
      <c r="A99" s="2"/>
      <c r="B99" s="2"/>
      <c r="C99" s="2"/>
      <c r="D99" s="2"/>
      <c r="E99" s="2"/>
      <c r="F99" s="2"/>
      <c r="G99" s="2"/>
      <c r="H99" s="2"/>
    </row>
    <row r="100" spans="1:8" ht="15" customHeight="1" x14ac:dyDescent="0.25">
      <c r="A100" s="2"/>
      <c r="B100" s="2"/>
      <c r="C100" s="2"/>
      <c r="D100" s="2"/>
      <c r="E100" s="2"/>
      <c r="F100" s="2"/>
      <c r="G100" s="2"/>
      <c r="H100" s="2"/>
    </row>
    <row r="101" spans="1:8" ht="15" customHeight="1" x14ac:dyDescent="0.25">
      <c r="A101" s="2"/>
      <c r="B101" s="2"/>
      <c r="C101" s="2"/>
      <c r="D101" s="2"/>
      <c r="E101" s="2"/>
      <c r="F101" s="2"/>
      <c r="G101" s="2"/>
      <c r="H101" s="2"/>
    </row>
    <row r="102" spans="1:8" ht="15" customHeight="1" x14ac:dyDescent="0.25">
      <c r="A102" s="2"/>
      <c r="B102" s="2"/>
      <c r="C102" s="2"/>
      <c r="D102" s="2"/>
      <c r="E102" s="2"/>
      <c r="F102" s="2"/>
      <c r="G102" s="2"/>
      <c r="H102" s="2"/>
    </row>
    <row r="103" spans="1:8" ht="15" customHeight="1" x14ac:dyDescent="0.25">
      <c r="A103" s="2"/>
      <c r="B103" s="2"/>
      <c r="C103" s="2"/>
      <c r="D103" s="2"/>
      <c r="E103" s="2"/>
      <c r="F103" s="2"/>
      <c r="G103" s="2"/>
      <c r="H103" s="2"/>
    </row>
    <row r="104" spans="1:8" ht="15" customHeight="1" x14ac:dyDescent="0.25">
      <c r="A104" s="2"/>
      <c r="B104" s="2"/>
      <c r="C104" s="2"/>
      <c r="D104" s="2"/>
      <c r="E104" s="2"/>
      <c r="F104" s="2"/>
      <c r="G104" s="2"/>
      <c r="H104" s="2"/>
    </row>
    <row r="105" spans="1:8" ht="15" customHeight="1" x14ac:dyDescent="0.25">
      <c r="A105" s="2"/>
      <c r="B105" s="2"/>
      <c r="C105" s="2"/>
      <c r="D105" s="2"/>
      <c r="E105" s="2"/>
      <c r="F105" s="2"/>
      <c r="G105" s="2"/>
      <c r="H105" s="2"/>
    </row>
  </sheetData>
  <sheetProtection algorithmName="SHA-512" hashValue="3inUwAb7UPjnVIi7WMZ7hRNi4kDbTfYS1+J0KIEfBMZPKP3mK0YfH2zwgROAyUa+nW9zIy+de94YeJ4mQ5wk2Q==" saltValue="LSYgdxtPjaAXZ4hrkJbuGg==" spinCount="100000" sheet="1" formatRows="0" autoFilter="0"/>
  <mergeCells count="39">
    <mergeCell ref="B35:H35"/>
    <mergeCell ref="B36:H36"/>
    <mergeCell ref="B37:H37"/>
    <mergeCell ref="B24:H24"/>
    <mergeCell ref="B28:D28"/>
    <mergeCell ref="B33:H33"/>
    <mergeCell ref="B34:H34"/>
    <mergeCell ref="B27:D27"/>
    <mergeCell ref="B26:D26"/>
    <mergeCell ref="B18:H18"/>
    <mergeCell ref="B20:D20"/>
    <mergeCell ref="E20:H20"/>
    <mergeCell ref="B21:H21"/>
    <mergeCell ref="B23:D23"/>
    <mergeCell ref="E23:H23"/>
    <mergeCell ref="B15:D15"/>
    <mergeCell ref="E15:F15"/>
    <mergeCell ref="G15:H15"/>
    <mergeCell ref="B16:D16"/>
    <mergeCell ref="E16:F16"/>
    <mergeCell ref="G16:H16"/>
    <mergeCell ref="B11:H11"/>
    <mergeCell ref="B13:D13"/>
    <mergeCell ref="E13:F13"/>
    <mergeCell ref="G13:H13"/>
    <mergeCell ref="B14:D14"/>
    <mergeCell ref="E14:F14"/>
    <mergeCell ref="G14:H14"/>
    <mergeCell ref="B7:C7"/>
    <mergeCell ref="D7:H7"/>
    <mergeCell ref="B8:C8"/>
    <mergeCell ref="D8:H8"/>
    <mergeCell ref="B9:C9"/>
    <mergeCell ref="D9:H9"/>
    <mergeCell ref="B2:H2"/>
    <mergeCell ref="B3:H3"/>
    <mergeCell ref="B4:H4"/>
    <mergeCell ref="B6:C6"/>
    <mergeCell ref="D6:H6"/>
  </mergeCells>
  <conditionalFormatting sqref="H30">
    <cfRule type="cellIs" dxfId="4" priority="1" operator="greaterThan">
      <formula>270</formula>
    </cfRule>
    <cfRule type="cellIs" dxfId="3" priority="2" operator="lessThan">
      <formula>270</formula>
    </cfRule>
  </conditionalFormatting>
  <printOptions horizontalCentered="1"/>
  <pageMargins left="0.25" right="0.25" top="0.35" bottom="0.35" header="0.511811023622047" footer="0.5"/>
  <pageSetup paperSize="8" orientation="portrait" horizontalDpi="300" verticalDpi="300"/>
  <headerFooter>
    <oddFooter>&amp;L&amp;8 Hogeschool Rotterdam | 2026/014/IDT | GC1&amp;R&amp;8 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00"/>
  <sheetViews>
    <sheetView showGridLines="0" zoomScale="85" zoomScaleNormal="85" workbookViewId="0">
      <pane xSplit="1" ySplit="5" topLeftCell="B6" activePane="bottomRight" state="frozen"/>
      <selection pane="topRight" activeCell="B1" sqref="B1"/>
      <selection pane="bottomLeft" activeCell="A6" sqref="A6"/>
      <selection pane="bottomRight" activeCell="B12" sqref="B12:G12"/>
    </sheetView>
  </sheetViews>
  <sheetFormatPr defaultColWidth="8.5703125" defaultRowHeight="15" x14ac:dyDescent="0.25"/>
  <cols>
    <col min="1" max="1" width="3" customWidth="1"/>
    <col min="2" max="2" width="15" customWidth="1"/>
    <col min="3" max="3" width="37" customWidth="1"/>
    <col min="4" max="5" width="19" customWidth="1"/>
    <col min="6" max="6" width="25" customWidth="1"/>
    <col min="7" max="7" width="20" customWidth="1"/>
  </cols>
  <sheetData>
    <row r="1" spans="1:7" ht="9.75" customHeight="1" x14ac:dyDescent="0.25">
      <c r="A1" s="2"/>
      <c r="B1" s="2"/>
      <c r="C1" s="2"/>
      <c r="D1" s="2"/>
      <c r="E1" s="2"/>
      <c r="F1" s="2"/>
      <c r="G1" s="2"/>
    </row>
    <row r="2" spans="1:7" ht="34.5" customHeight="1" x14ac:dyDescent="0.25">
      <c r="A2" s="2"/>
      <c r="B2" s="18" t="s">
        <v>0</v>
      </c>
      <c r="C2" s="18"/>
      <c r="D2" s="18"/>
      <c r="E2" s="18"/>
      <c r="F2" s="18"/>
      <c r="G2" s="18"/>
    </row>
    <row r="3" spans="1:7" ht="28.5" customHeight="1" x14ac:dyDescent="0.25">
      <c r="A3" s="2"/>
      <c r="B3" s="19" t="s">
        <v>25</v>
      </c>
      <c r="C3" s="19"/>
      <c r="D3" s="19"/>
      <c r="E3" s="19"/>
      <c r="F3" s="19"/>
      <c r="G3" s="19"/>
    </row>
    <row r="4" spans="1:7" ht="21.75" customHeight="1" x14ac:dyDescent="0.25">
      <c r="A4" s="2"/>
      <c r="B4" s="20" t="s">
        <v>26</v>
      </c>
      <c r="C4" s="20"/>
      <c r="D4" s="20"/>
      <c r="E4" s="20"/>
      <c r="F4" s="20"/>
      <c r="G4" s="20"/>
    </row>
    <row r="5" spans="1:7" ht="15" customHeight="1" x14ac:dyDescent="0.25">
      <c r="A5" s="2"/>
      <c r="B5" s="2"/>
      <c r="C5" s="2"/>
      <c r="D5" s="2"/>
      <c r="E5" s="2"/>
      <c r="F5" s="2"/>
      <c r="G5" s="2"/>
    </row>
    <row r="6" spans="1:7" ht="33.75" customHeight="1" x14ac:dyDescent="0.25">
      <c r="A6" s="2"/>
      <c r="B6" s="22" t="s">
        <v>27</v>
      </c>
      <c r="C6" s="22"/>
      <c r="D6" s="22"/>
      <c r="E6" s="22"/>
      <c r="F6" s="22"/>
      <c r="G6" s="22"/>
    </row>
    <row r="7" spans="1:7" ht="45.75" customHeight="1" x14ac:dyDescent="0.25">
      <c r="A7" s="2"/>
      <c r="B7" s="35" t="s">
        <v>28</v>
      </c>
      <c r="C7" s="35"/>
      <c r="D7" s="35"/>
      <c r="E7" s="35"/>
      <c r="F7" s="35"/>
      <c r="G7" s="35"/>
    </row>
    <row r="8" spans="1:7" ht="46.5" customHeight="1" x14ac:dyDescent="0.25">
      <c r="A8" s="2"/>
      <c r="B8" s="35" t="s">
        <v>29</v>
      </c>
      <c r="C8" s="35"/>
      <c r="D8" s="35"/>
      <c r="E8" s="35"/>
      <c r="F8" s="35"/>
      <c r="G8" s="35"/>
    </row>
    <row r="9" spans="1:7" ht="46.5" customHeight="1" x14ac:dyDescent="0.25">
      <c r="A9" s="2"/>
      <c r="B9" s="35" t="s">
        <v>30</v>
      </c>
      <c r="C9" s="35"/>
      <c r="D9" s="35"/>
      <c r="E9" s="35"/>
      <c r="F9" s="35"/>
      <c r="G9" s="35"/>
    </row>
    <row r="10" spans="1:7" ht="58.5" customHeight="1" x14ac:dyDescent="0.25">
      <c r="A10" s="2"/>
      <c r="B10" s="35" t="s">
        <v>31</v>
      </c>
      <c r="C10" s="35"/>
      <c r="D10" s="35"/>
      <c r="E10" s="35"/>
      <c r="F10" s="35"/>
      <c r="G10" s="35"/>
    </row>
    <row r="11" spans="1:7" ht="52.5" customHeight="1" x14ac:dyDescent="0.25">
      <c r="A11" s="2"/>
      <c r="B11" s="35" t="s">
        <v>32</v>
      </c>
      <c r="C11" s="35"/>
      <c r="D11" s="35"/>
      <c r="E11" s="35"/>
      <c r="F11" s="35"/>
      <c r="G11" s="35"/>
    </row>
    <row r="12" spans="1:7" ht="52.5" customHeight="1" x14ac:dyDescent="0.25">
      <c r="A12" s="2"/>
      <c r="B12" s="35" t="s">
        <v>33</v>
      </c>
      <c r="C12" s="35"/>
      <c r="D12" s="35"/>
      <c r="E12" s="35"/>
      <c r="F12" s="35"/>
      <c r="G12" s="35"/>
    </row>
    <row r="13" spans="1:7" ht="52.5" customHeight="1" x14ac:dyDescent="0.25">
      <c r="A13" s="2"/>
      <c r="B13" s="35" t="s">
        <v>34</v>
      </c>
      <c r="C13" s="35"/>
      <c r="D13" s="35"/>
      <c r="E13" s="35"/>
      <c r="F13" s="35"/>
      <c r="G13" s="35"/>
    </row>
    <row r="14" spans="1:7" ht="4.5" customHeight="1" x14ac:dyDescent="0.25">
      <c r="A14" s="2"/>
      <c r="B14" s="2"/>
      <c r="C14" s="2"/>
      <c r="D14" s="2"/>
      <c r="E14" s="2"/>
      <c r="F14" s="2"/>
      <c r="G14" s="2"/>
    </row>
    <row r="15" spans="1:7" ht="4.5" customHeight="1" x14ac:dyDescent="0.25">
      <c r="A15" s="2"/>
      <c r="B15" s="2"/>
      <c r="C15" s="2"/>
      <c r="D15" s="2"/>
      <c r="E15" s="2"/>
      <c r="F15" s="2"/>
      <c r="G15" s="2"/>
    </row>
    <row r="16" spans="1:7" ht="4.5" customHeight="1" x14ac:dyDescent="0.25">
      <c r="A16" s="2"/>
      <c r="B16" s="2"/>
      <c r="C16" s="2"/>
      <c r="D16" s="2"/>
      <c r="E16" s="2"/>
      <c r="F16" s="2"/>
      <c r="G16" s="2"/>
    </row>
    <row r="17" spans="1:7" ht="15" customHeight="1" x14ac:dyDescent="0.25">
      <c r="A17" s="2"/>
      <c r="B17" s="2"/>
      <c r="C17" s="2"/>
      <c r="D17" s="2"/>
      <c r="E17" s="2"/>
      <c r="F17" s="2"/>
      <c r="G17" s="2"/>
    </row>
    <row r="18" spans="1:7" ht="42" customHeight="1" x14ac:dyDescent="0.25">
      <c r="A18" s="2"/>
      <c r="B18" s="3" t="s">
        <v>35</v>
      </c>
      <c r="C18" s="3" t="s">
        <v>36</v>
      </c>
      <c r="D18" s="3" t="s">
        <v>37</v>
      </c>
      <c r="E18" s="3"/>
      <c r="F18" s="3"/>
      <c r="G18" s="3"/>
    </row>
    <row r="19" spans="1:7" ht="30" customHeight="1" x14ac:dyDescent="0.25">
      <c r="A19" s="2"/>
      <c r="B19" s="2" t="s">
        <v>38</v>
      </c>
      <c r="C19" s="2" t="s">
        <v>39</v>
      </c>
      <c r="D19" s="4">
        <v>1</v>
      </c>
      <c r="E19" s="2"/>
      <c r="F19" s="2"/>
      <c r="G19" s="2"/>
    </row>
    <row r="20" spans="1:7" ht="30" customHeight="1" x14ac:dyDescent="0.25">
      <c r="A20" s="2"/>
      <c r="B20" s="2" t="s">
        <v>40</v>
      </c>
      <c r="C20" s="2" t="s">
        <v>41</v>
      </c>
      <c r="D20" s="4">
        <v>0.7</v>
      </c>
      <c r="E20" s="2"/>
      <c r="F20" s="2"/>
      <c r="G20" s="2"/>
    </row>
    <row r="21" spans="1:7" ht="30" customHeight="1" x14ac:dyDescent="0.25">
      <c r="A21" s="2"/>
      <c r="B21" s="2" t="s">
        <v>42</v>
      </c>
      <c r="C21" s="2" t="s">
        <v>43</v>
      </c>
      <c r="D21" s="4">
        <v>0.3</v>
      </c>
      <c r="E21" s="2"/>
      <c r="F21" s="2"/>
      <c r="G21" s="2"/>
    </row>
    <row r="22" spans="1:7" ht="30" customHeight="1" x14ac:dyDescent="0.25">
      <c r="A22" s="2"/>
      <c r="B22" s="2" t="s">
        <v>44</v>
      </c>
      <c r="C22" s="2" t="s">
        <v>45</v>
      </c>
      <c r="D22" s="4">
        <v>0</v>
      </c>
      <c r="E22" s="2"/>
      <c r="F22" s="2"/>
      <c r="G22" s="2"/>
    </row>
    <row r="23" spans="1:7" ht="4.5" customHeight="1" x14ac:dyDescent="0.25">
      <c r="A23" s="2"/>
      <c r="B23" s="2"/>
      <c r="C23" s="2"/>
      <c r="D23" s="2"/>
      <c r="E23" s="2"/>
      <c r="F23" s="2"/>
      <c r="G23" s="2"/>
    </row>
    <row r="24" spans="1:7" ht="42" customHeight="1" x14ac:dyDescent="0.25">
      <c r="A24" s="2"/>
      <c r="B24" s="3" t="s">
        <v>46</v>
      </c>
      <c r="C24" s="3" t="s">
        <v>11</v>
      </c>
      <c r="D24" s="3" t="s">
        <v>47</v>
      </c>
      <c r="E24" s="3"/>
      <c r="F24" s="3"/>
      <c r="G24" s="3"/>
    </row>
    <row r="25" spans="1:7" ht="24" customHeight="1" x14ac:dyDescent="0.25">
      <c r="A25" s="2"/>
      <c r="B25" s="2" t="s">
        <v>48</v>
      </c>
      <c r="C25" s="2">
        <v>15</v>
      </c>
      <c r="D25" s="2">
        <v>10</v>
      </c>
      <c r="E25" s="2"/>
      <c r="F25" s="2"/>
      <c r="G25" s="2"/>
    </row>
    <row r="26" spans="1:7" ht="24" customHeight="1" x14ac:dyDescent="0.25">
      <c r="A26" s="2"/>
      <c r="B26" s="2" t="s">
        <v>49</v>
      </c>
      <c r="C26" s="2">
        <v>10</v>
      </c>
      <c r="D26" s="2">
        <v>5</v>
      </c>
      <c r="E26" s="2"/>
      <c r="F26" s="2"/>
      <c r="G26" s="2"/>
    </row>
    <row r="27" spans="1:7" ht="24" customHeight="1" x14ac:dyDescent="0.25">
      <c r="A27" s="2"/>
      <c r="B27" s="2" t="s">
        <v>50</v>
      </c>
      <c r="C27" s="2">
        <v>5</v>
      </c>
      <c r="D27" s="2">
        <v>2</v>
      </c>
      <c r="E27" s="2"/>
      <c r="F27" s="2"/>
      <c r="G27" s="2"/>
    </row>
    <row r="28" spans="1:7" ht="4.5" customHeight="1" x14ac:dyDescent="0.25">
      <c r="A28" s="2"/>
      <c r="B28" s="2"/>
      <c r="C28" s="2"/>
      <c r="D28" s="2"/>
      <c r="E28" s="2"/>
      <c r="F28" s="2"/>
      <c r="G28" s="2"/>
    </row>
    <row r="29" spans="1:7" ht="58.5" customHeight="1" x14ac:dyDescent="0.25">
      <c r="A29" s="2"/>
      <c r="B29" s="22" t="s">
        <v>51</v>
      </c>
      <c r="C29" s="22"/>
      <c r="D29" s="22"/>
      <c r="E29" s="22"/>
      <c r="F29" s="22"/>
      <c r="G29" s="22"/>
    </row>
    <row r="30" spans="1:7" ht="4.5" customHeight="1" x14ac:dyDescent="0.25">
      <c r="A30" s="2"/>
      <c r="B30" s="2"/>
      <c r="C30" s="2"/>
      <c r="D30" s="2"/>
      <c r="E30" s="2"/>
      <c r="F30" s="2"/>
      <c r="G30" s="2"/>
    </row>
    <row r="31" spans="1:7" ht="43.5" customHeight="1" x14ac:dyDescent="0.25">
      <c r="A31" s="2"/>
      <c r="B31" s="22" t="s">
        <v>52</v>
      </c>
      <c r="C31" s="22"/>
      <c r="D31" s="22"/>
      <c r="E31" s="22"/>
      <c r="F31" s="22"/>
      <c r="G31" s="22"/>
    </row>
    <row r="32" spans="1:7" ht="4.5" customHeight="1" x14ac:dyDescent="0.25">
      <c r="A32" s="2"/>
      <c r="B32" s="2"/>
      <c r="C32" s="2"/>
      <c r="D32" s="2"/>
      <c r="E32" s="2"/>
      <c r="F32" s="2"/>
      <c r="G32" s="2"/>
    </row>
    <row r="33" spans="1:7" ht="43.5" customHeight="1" x14ac:dyDescent="0.25">
      <c r="A33" s="2"/>
      <c r="B33" s="22" t="s">
        <v>53</v>
      </c>
      <c r="C33" s="22"/>
      <c r="D33" s="22"/>
      <c r="E33" s="22"/>
      <c r="F33" s="22"/>
      <c r="G33" s="22"/>
    </row>
    <row r="34" spans="1:7" ht="15" customHeight="1" x14ac:dyDescent="0.25">
      <c r="A34" s="2"/>
      <c r="B34" s="2"/>
      <c r="C34" s="2"/>
      <c r="D34" s="2"/>
      <c r="E34" s="2"/>
      <c r="F34" s="2"/>
      <c r="G34" s="2"/>
    </row>
    <row r="35" spans="1:7" ht="15" customHeight="1" x14ac:dyDescent="0.25">
      <c r="A35" s="2"/>
      <c r="B35" s="2"/>
      <c r="C35" s="2"/>
      <c r="D35" s="2"/>
      <c r="E35" s="2"/>
      <c r="F35" s="2"/>
      <c r="G35" s="2"/>
    </row>
    <row r="36" spans="1:7" ht="15" customHeight="1" x14ac:dyDescent="0.25">
      <c r="A36" s="2"/>
      <c r="B36" s="2"/>
      <c r="C36" s="2"/>
      <c r="D36" s="2"/>
      <c r="E36" s="2"/>
      <c r="F36" s="2"/>
      <c r="G36" s="2"/>
    </row>
    <row r="37" spans="1:7" ht="15" customHeight="1" x14ac:dyDescent="0.25">
      <c r="A37" s="2"/>
      <c r="B37" s="2"/>
      <c r="C37" s="2"/>
      <c r="D37" s="2"/>
      <c r="E37" s="2"/>
      <c r="F37" s="2"/>
      <c r="G37" s="2"/>
    </row>
    <row r="38" spans="1:7" ht="15" customHeight="1" x14ac:dyDescent="0.25">
      <c r="A38" s="2"/>
      <c r="B38" s="2"/>
      <c r="C38" s="2"/>
      <c r="D38" s="2"/>
      <c r="E38" s="2"/>
      <c r="F38" s="2"/>
      <c r="G38" s="2"/>
    </row>
    <row r="39" spans="1:7" ht="15" customHeight="1" x14ac:dyDescent="0.25">
      <c r="A39" s="2"/>
      <c r="B39" s="2"/>
      <c r="C39" s="2"/>
      <c r="D39" s="2"/>
      <c r="E39" s="2"/>
      <c r="F39" s="2"/>
      <c r="G39" s="2"/>
    </row>
    <row r="40" spans="1:7" ht="15" customHeight="1" x14ac:dyDescent="0.25">
      <c r="A40" s="2"/>
      <c r="B40" s="2"/>
      <c r="C40" s="2"/>
      <c r="D40" s="2"/>
      <c r="E40" s="2"/>
      <c r="F40" s="2"/>
      <c r="G40" s="2"/>
    </row>
    <row r="41" spans="1:7" ht="15" customHeight="1" x14ac:dyDescent="0.25">
      <c r="A41" s="2"/>
      <c r="B41" s="2"/>
      <c r="C41" s="2"/>
      <c r="D41" s="2"/>
      <c r="E41" s="2"/>
      <c r="F41" s="2"/>
      <c r="G41" s="2"/>
    </row>
    <row r="42" spans="1:7" ht="15" customHeight="1" x14ac:dyDescent="0.25">
      <c r="A42" s="2"/>
      <c r="B42" s="2"/>
      <c r="C42" s="2"/>
      <c r="D42" s="2"/>
      <c r="E42" s="2"/>
      <c r="F42" s="2"/>
      <c r="G42" s="2"/>
    </row>
    <row r="43" spans="1:7" ht="15" customHeight="1" x14ac:dyDescent="0.25">
      <c r="A43" s="2"/>
      <c r="B43" s="2"/>
      <c r="C43" s="2"/>
      <c r="D43" s="2"/>
      <c r="E43" s="2"/>
      <c r="F43" s="2"/>
      <c r="G43" s="2"/>
    </row>
    <row r="44" spans="1:7" ht="15" customHeight="1" x14ac:dyDescent="0.25">
      <c r="A44" s="2"/>
      <c r="B44" s="2"/>
      <c r="C44" s="2"/>
      <c r="D44" s="2"/>
      <c r="E44" s="2"/>
      <c r="F44" s="2"/>
      <c r="G44" s="2"/>
    </row>
    <row r="45" spans="1:7" ht="15" customHeight="1" x14ac:dyDescent="0.25">
      <c r="A45" s="2"/>
      <c r="B45" s="2"/>
      <c r="C45" s="2"/>
      <c r="D45" s="2"/>
      <c r="E45" s="2"/>
      <c r="F45" s="2"/>
      <c r="G45" s="2"/>
    </row>
    <row r="46" spans="1:7" ht="15" customHeight="1" x14ac:dyDescent="0.25">
      <c r="A46" s="2"/>
      <c r="B46" s="2"/>
      <c r="C46" s="2"/>
      <c r="D46" s="2"/>
      <c r="E46" s="2"/>
      <c r="F46" s="2"/>
      <c r="G46" s="2"/>
    </row>
    <row r="47" spans="1:7" ht="15" customHeight="1" x14ac:dyDescent="0.25">
      <c r="A47" s="2"/>
      <c r="B47" s="2"/>
      <c r="C47" s="2"/>
      <c r="D47" s="2"/>
      <c r="E47" s="2"/>
      <c r="F47" s="2"/>
      <c r="G47" s="2"/>
    </row>
    <row r="48" spans="1:7" ht="15" customHeight="1" x14ac:dyDescent="0.25">
      <c r="A48" s="2"/>
      <c r="B48" s="2"/>
      <c r="C48" s="2"/>
      <c r="D48" s="2"/>
      <c r="E48" s="2"/>
      <c r="F48" s="2"/>
      <c r="G48" s="2"/>
    </row>
    <row r="49" spans="1:7" ht="15" customHeight="1" x14ac:dyDescent="0.25">
      <c r="A49" s="2"/>
      <c r="B49" s="2"/>
      <c r="C49" s="2"/>
      <c r="D49" s="2"/>
      <c r="E49" s="2"/>
      <c r="F49" s="2"/>
      <c r="G49" s="2"/>
    </row>
    <row r="50" spans="1:7" ht="15" customHeight="1" x14ac:dyDescent="0.25">
      <c r="A50" s="2"/>
      <c r="B50" s="2"/>
      <c r="C50" s="2"/>
      <c r="D50" s="2"/>
      <c r="E50" s="2"/>
      <c r="F50" s="2"/>
      <c r="G50" s="2"/>
    </row>
    <row r="51" spans="1:7" ht="15" customHeight="1" x14ac:dyDescent="0.25">
      <c r="A51" s="2"/>
      <c r="B51" s="2"/>
      <c r="C51" s="2"/>
      <c r="D51" s="2"/>
      <c r="E51" s="2"/>
      <c r="F51" s="2"/>
      <c r="G51" s="2"/>
    </row>
    <row r="52" spans="1:7" ht="15" customHeight="1" x14ac:dyDescent="0.25">
      <c r="A52" s="2"/>
      <c r="B52" s="2"/>
      <c r="C52" s="2"/>
      <c r="D52" s="2"/>
      <c r="E52" s="2"/>
      <c r="F52" s="2"/>
      <c r="G52" s="2"/>
    </row>
    <row r="53" spans="1:7" ht="15" customHeight="1" x14ac:dyDescent="0.25">
      <c r="A53" s="2"/>
      <c r="B53" s="2"/>
      <c r="C53" s="2"/>
      <c r="D53" s="2"/>
      <c r="E53" s="2"/>
      <c r="F53" s="2"/>
      <c r="G53" s="2"/>
    </row>
    <row r="54" spans="1:7" ht="15" customHeight="1" x14ac:dyDescent="0.25">
      <c r="A54" s="2"/>
      <c r="B54" s="2"/>
      <c r="C54" s="2"/>
      <c r="D54" s="2"/>
      <c r="E54" s="2"/>
      <c r="F54" s="2"/>
      <c r="G54" s="2"/>
    </row>
    <row r="55" spans="1:7" ht="15" customHeight="1" x14ac:dyDescent="0.25">
      <c r="A55" s="2"/>
      <c r="B55" s="2"/>
      <c r="C55" s="2"/>
      <c r="D55" s="2"/>
      <c r="E55" s="2"/>
      <c r="F55" s="2"/>
      <c r="G55" s="2"/>
    </row>
    <row r="56" spans="1:7" ht="15" customHeight="1" x14ac:dyDescent="0.25">
      <c r="A56" s="2"/>
      <c r="B56" s="2"/>
      <c r="C56" s="2"/>
      <c r="D56" s="2"/>
      <c r="E56" s="2"/>
      <c r="F56" s="2"/>
      <c r="G56" s="2"/>
    </row>
    <row r="57" spans="1:7" ht="15" customHeight="1" x14ac:dyDescent="0.25">
      <c r="A57" s="2"/>
      <c r="B57" s="2"/>
      <c r="C57" s="2"/>
      <c r="D57" s="2"/>
      <c r="E57" s="2"/>
      <c r="F57" s="2"/>
      <c r="G57" s="2"/>
    </row>
    <row r="58" spans="1:7" ht="15" customHeight="1" x14ac:dyDescent="0.25">
      <c r="A58" s="2"/>
      <c r="B58" s="2"/>
      <c r="C58" s="2"/>
      <c r="D58" s="2"/>
      <c r="E58" s="2"/>
      <c r="F58" s="2"/>
      <c r="G58" s="2"/>
    </row>
    <row r="59" spans="1:7" ht="15" customHeight="1" x14ac:dyDescent="0.25">
      <c r="A59" s="2"/>
      <c r="B59" s="2"/>
      <c r="C59" s="2"/>
      <c r="D59" s="2"/>
      <c r="E59" s="2"/>
      <c r="F59" s="2"/>
      <c r="G59" s="2"/>
    </row>
    <row r="60" spans="1:7" ht="15" customHeight="1" x14ac:dyDescent="0.25">
      <c r="A60" s="2"/>
      <c r="B60" s="2"/>
      <c r="C60" s="2"/>
      <c r="D60" s="2"/>
      <c r="E60" s="2"/>
      <c r="F60" s="2"/>
      <c r="G60" s="2"/>
    </row>
    <row r="61" spans="1:7" ht="15" customHeight="1" x14ac:dyDescent="0.25">
      <c r="A61" s="2"/>
      <c r="B61" s="2"/>
      <c r="C61" s="2"/>
      <c r="D61" s="2"/>
      <c r="E61" s="2"/>
      <c r="F61" s="2"/>
      <c r="G61" s="2"/>
    </row>
    <row r="62" spans="1:7" ht="15" customHeight="1" x14ac:dyDescent="0.25">
      <c r="A62" s="2"/>
      <c r="B62" s="2"/>
      <c r="C62" s="2"/>
      <c r="D62" s="2"/>
      <c r="E62" s="2"/>
      <c r="F62" s="2"/>
      <c r="G62" s="2"/>
    </row>
    <row r="63" spans="1:7" ht="15" customHeight="1" x14ac:dyDescent="0.25">
      <c r="A63" s="2"/>
      <c r="B63" s="2"/>
      <c r="C63" s="2"/>
      <c r="D63" s="2"/>
      <c r="E63" s="2"/>
      <c r="F63" s="2"/>
      <c r="G63" s="2"/>
    </row>
    <row r="64" spans="1:7" ht="15" customHeight="1" x14ac:dyDescent="0.25">
      <c r="A64" s="2"/>
      <c r="B64" s="2"/>
      <c r="C64" s="2"/>
      <c r="D64" s="2"/>
      <c r="E64" s="2"/>
      <c r="F64" s="2"/>
      <c r="G64" s="2"/>
    </row>
    <row r="65" spans="1:7" ht="15" customHeight="1" x14ac:dyDescent="0.25">
      <c r="A65" s="2"/>
      <c r="B65" s="2"/>
      <c r="C65" s="2"/>
      <c r="D65" s="2"/>
      <c r="E65" s="2"/>
      <c r="F65" s="2"/>
      <c r="G65" s="2"/>
    </row>
    <row r="66" spans="1:7" ht="15" customHeight="1" x14ac:dyDescent="0.25">
      <c r="A66" s="2"/>
      <c r="B66" s="2"/>
      <c r="C66" s="2"/>
      <c r="D66" s="2"/>
      <c r="E66" s="2"/>
      <c r="F66" s="2"/>
      <c r="G66" s="2"/>
    </row>
    <row r="67" spans="1:7" ht="15" customHeight="1" x14ac:dyDescent="0.25">
      <c r="A67" s="2"/>
      <c r="B67" s="2"/>
      <c r="C67" s="2"/>
      <c r="D67" s="2"/>
      <c r="E67" s="2"/>
      <c r="F67" s="2"/>
      <c r="G67" s="2"/>
    </row>
    <row r="68" spans="1:7" ht="15" customHeight="1" x14ac:dyDescent="0.25">
      <c r="A68" s="2"/>
      <c r="B68" s="2"/>
      <c r="C68" s="2"/>
      <c r="D68" s="2"/>
      <c r="E68" s="2"/>
      <c r="F68" s="2"/>
      <c r="G68" s="2"/>
    </row>
    <row r="69" spans="1:7" ht="15" customHeight="1" x14ac:dyDescent="0.25">
      <c r="A69" s="2"/>
      <c r="B69" s="2"/>
      <c r="C69" s="2"/>
      <c r="D69" s="2"/>
      <c r="E69" s="2"/>
      <c r="F69" s="2"/>
      <c r="G69" s="2"/>
    </row>
    <row r="70" spans="1:7" ht="15" customHeight="1" x14ac:dyDescent="0.25">
      <c r="A70" s="2"/>
      <c r="B70" s="2"/>
      <c r="C70" s="2"/>
      <c r="D70" s="2"/>
      <c r="E70" s="2"/>
      <c r="F70" s="2"/>
      <c r="G70" s="2"/>
    </row>
    <row r="71" spans="1:7" ht="15" customHeight="1" x14ac:dyDescent="0.25">
      <c r="A71" s="2"/>
      <c r="B71" s="2"/>
      <c r="C71" s="2"/>
      <c r="D71" s="2"/>
      <c r="E71" s="2"/>
      <c r="F71" s="2"/>
      <c r="G71" s="2"/>
    </row>
    <row r="72" spans="1:7" ht="15" customHeight="1" x14ac:dyDescent="0.25">
      <c r="A72" s="2"/>
      <c r="B72" s="2"/>
      <c r="C72" s="2"/>
      <c r="D72" s="2"/>
      <c r="E72" s="2"/>
      <c r="F72" s="2"/>
      <c r="G72" s="2"/>
    </row>
    <row r="73" spans="1:7" ht="15" customHeight="1" x14ac:dyDescent="0.25">
      <c r="A73" s="2"/>
      <c r="B73" s="2"/>
      <c r="C73" s="2"/>
      <c r="D73" s="2"/>
      <c r="E73" s="2"/>
      <c r="F73" s="2"/>
      <c r="G73" s="2"/>
    </row>
    <row r="74" spans="1:7" ht="15" customHeight="1" x14ac:dyDescent="0.25">
      <c r="A74" s="2"/>
      <c r="B74" s="2"/>
      <c r="C74" s="2"/>
      <c r="D74" s="2"/>
      <c r="E74" s="2"/>
      <c r="F74" s="2"/>
      <c r="G74" s="2"/>
    </row>
    <row r="75" spans="1:7" ht="15" customHeight="1" x14ac:dyDescent="0.25">
      <c r="A75" s="2"/>
      <c r="B75" s="2"/>
      <c r="C75" s="2"/>
      <c r="D75" s="2"/>
      <c r="E75" s="2"/>
      <c r="F75" s="2"/>
      <c r="G75" s="2"/>
    </row>
    <row r="76" spans="1:7" ht="15" customHeight="1" x14ac:dyDescent="0.25">
      <c r="A76" s="2"/>
      <c r="B76" s="2"/>
      <c r="C76" s="2"/>
      <c r="D76" s="2"/>
      <c r="E76" s="2"/>
      <c r="F76" s="2"/>
      <c r="G76" s="2"/>
    </row>
    <row r="77" spans="1:7" ht="15" customHeight="1" x14ac:dyDescent="0.25">
      <c r="A77" s="2"/>
      <c r="B77" s="2"/>
      <c r="C77" s="2"/>
      <c r="D77" s="2"/>
      <c r="E77" s="2"/>
      <c r="F77" s="2"/>
      <c r="G77" s="2"/>
    </row>
    <row r="78" spans="1:7" ht="15" customHeight="1" x14ac:dyDescent="0.25">
      <c r="A78" s="2"/>
      <c r="B78" s="2"/>
      <c r="C78" s="2"/>
      <c r="D78" s="2"/>
      <c r="E78" s="2"/>
      <c r="F78" s="2"/>
      <c r="G78" s="2"/>
    </row>
    <row r="79" spans="1:7" ht="15" customHeight="1" x14ac:dyDescent="0.25">
      <c r="A79" s="2"/>
      <c r="B79" s="2"/>
      <c r="C79" s="2"/>
      <c r="D79" s="2"/>
      <c r="E79" s="2"/>
      <c r="F79" s="2"/>
      <c r="G79" s="2"/>
    </row>
    <row r="80" spans="1:7" ht="15" customHeight="1" x14ac:dyDescent="0.25">
      <c r="A80" s="2"/>
      <c r="B80" s="2"/>
      <c r="C80" s="2"/>
      <c r="D80" s="2"/>
      <c r="E80" s="2"/>
      <c r="F80" s="2"/>
      <c r="G80" s="2"/>
    </row>
    <row r="81" spans="1:7" ht="15" customHeight="1" x14ac:dyDescent="0.25">
      <c r="A81" s="2"/>
      <c r="B81" s="2"/>
      <c r="C81" s="2"/>
      <c r="D81" s="2"/>
      <c r="E81" s="2"/>
      <c r="F81" s="2"/>
      <c r="G81" s="2"/>
    </row>
    <row r="82" spans="1:7" ht="15" customHeight="1" x14ac:dyDescent="0.25">
      <c r="A82" s="2"/>
      <c r="B82" s="2"/>
      <c r="C82" s="2"/>
      <c r="D82" s="2"/>
      <c r="E82" s="2"/>
      <c r="F82" s="2"/>
      <c r="G82" s="2"/>
    </row>
    <row r="83" spans="1:7" ht="15" customHeight="1" x14ac:dyDescent="0.25">
      <c r="A83" s="2"/>
      <c r="B83" s="2"/>
      <c r="C83" s="2"/>
      <c r="D83" s="2"/>
      <c r="E83" s="2"/>
      <c r="F83" s="2"/>
      <c r="G83" s="2"/>
    </row>
    <row r="84" spans="1:7" ht="1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 customHeight="1" x14ac:dyDescent="0.25">
      <c r="A87" s="2"/>
      <c r="B87" s="2"/>
      <c r="C87" s="2"/>
      <c r="D87" s="2"/>
      <c r="E87" s="2"/>
      <c r="F87" s="2"/>
      <c r="G87" s="2"/>
    </row>
    <row r="88" spans="1:7" ht="15" customHeight="1" x14ac:dyDescent="0.25">
      <c r="A88" s="2"/>
      <c r="B88" s="2"/>
      <c r="C88" s="2"/>
      <c r="D88" s="2"/>
      <c r="E88" s="2"/>
      <c r="F88" s="2"/>
      <c r="G88" s="2"/>
    </row>
    <row r="89" spans="1:7" ht="15" customHeight="1" x14ac:dyDescent="0.25">
      <c r="A89" s="2"/>
      <c r="B89" s="2"/>
      <c r="C89" s="2"/>
      <c r="D89" s="2"/>
      <c r="E89" s="2"/>
      <c r="F89" s="2"/>
      <c r="G89" s="2"/>
    </row>
    <row r="90" spans="1:7" ht="15" customHeight="1" x14ac:dyDescent="0.25">
      <c r="A90" s="2"/>
      <c r="B90" s="2"/>
      <c r="C90" s="2"/>
      <c r="D90" s="2"/>
      <c r="E90" s="2"/>
      <c r="F90" s="2"/>
      <c r="G90" s="2"/>
    </row>
    <row r="91" spans="1:7" ht="15" customHeight="1" x14ac:dyDescent="0.25">
      <c r="A91" s="2"/>
      <c r="B91" s="2"/>
      <c r="C91" s="2"/>
      <c r="D91" s="2"/>
      <c r="E91" s="2"/>
      <c r="F91" s="2"/>
      <c r="G91" s="2"/>
    </row>
    <row r="92" spans="1:7" ht="15" customHeight="1" x14ac:dyDescent="0.25">
      <c r="A92" s="2"/>
      <c r="B92" s="2"/>
      <c r="C92" s="2"/>
      <c r="D92" s="2"/>
      <c r="E92" s="2"/>
      <c r="F92" s="2"/>
      <c r="G92" s="2"/>
    </row>
    <row r="93" spans="1:7" ht="15" customHeight="1" x14ac:dyDescent="0.25">
      <c r="A93" s="2"/>
      <c r="B93" s="2"/>
      <c r="C93" s="2"/>
      <c r="D93" s="2"/>
      <c r="E93" s="2"/>
      <c r="F93" s="2"/>
      <c r="G93" s="2"/>
    </row>
    <row r="94" spans="1:7" ht="15" customHeight="1" x14ac:dyDescent="0.25">
      <c r="A94" s="2"/>
      <c r="B94" s="2"/>
      <c r="C94" s="2"/>
      <c r="D94" s="2"/>
      <c r="E94" s="2"/>
      <c r="F94" s="2"/>
      <c r="G94" s="2"/>
    </row>
    <row r="95" spans="1:7" ht="15" customHeight="1" x14ac:dyDescent="0.25">
      <c r="A95" s="2"/>
      <c r="B95" s="2"/>
      <c r="C95" s="2"/>
      <c r="D95" s="2"/>
      <c r="E95" s="2"/>
      <c r="F95" s="2"/>
      <c r="G95" s="2"/>
    </row>
    <row r="96" spans="1:7" ht="1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 customHeight="1" x14ac:dyDescent="0.25">
      <c r="A99" s="2"/>
      <c r="B99" s="2"/>
      <c r="C99" s="2"/>
      <c r="D99" s="2"/>
      <c r="E99" s="2"/>
      <c r="F99" s="2"/>
      <c r="G99" s="2"/>
    </row>
    <row r="100" spans="1:7" ht="15" customHeight="1" x14ac:dyDescent="0.25">
      <c r="A100" s="2"/>
      <c r="B100" s="2"/>
      <c r="C100" s="2"/>
      <c r="D100" s="2"/>
      <c r="E100" s="2"/>
      <c r="F100" s="2"/>
      <c r="G100" s="2"/>
    </row>
  </sheetData>
  <sheetProtection formatRows="0" autoFilter="0"/>
  <mergeCells count="14">
    <mergeCell ref="B13:G13"/>
    <mergeCell ref="B29:G29"/>
    <mergeCell ref="B31:G31"/>
    <mergeCell ref="B33:G33"/>
    <mergeCell ref="B8:G8"/>
    <mergeCell ref="B9:G9"/>
    <mergeCell ref="B10:G10"/>
    <mergeCell ref="B11:G11"/>
    <mergeCell ref="B12:G12"/>
    <mergeCell ref="B2:G2"/>
    <mergeCell ref="B3:G3"/>
    <mergeCell ref="B4:G4"/>
    <mergeCell ref="B6:G6"/>
    <mergeCell ref="B7:G7"/>
  </mergeCells>
  <printOptions horizontalCentered="1"/>
  <pageMargins left="0.25" right="0.25" top="0.35" bottom="0.35" header="0.511811023622047" footer="0.5"/>
  <pageSetup paperSize="9" fitToHeight="0" orientation="landscape" horizontalDpi="300" verticalDpi="300"/>
  <headerFooter>
    <oddFooter>&amp;L&amp;8 Hogeschool Rotterdam | 2026/014/IDT | GC1&amp;R&amp;8 Pagina &amp;P van &amp;N</oddFooter>
  </headerFooter>
  <rowBreaks count="1" manualBreakCount="1">
    <brk id="1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00"/>
  <sheetViews>
    <sheetView showGridLines="0" zoomScale="85" zoomScaleNormal="85" workbookViewId="0">
      <pane xSplit="3" ySplit="6" topLeftCell="D7" activePane="bottomRight" state="frozen"/>
      <selection pane="topRight" activeCell="D1" sqref="D1"/>
      <selection pane="bottomLeft" activeCell="A7" sqref="A7"/>
      <selection pane="bottomRight" activeCell="B3" sqref="B3:H3"/>
    </sheetView>
  </sheetViews>
  <sheetFormatPr defaultColWidth="8.5703125" defaultRowHeight="15" x14ac:dyDescent="0.25"/>
  <cols>
    <col min="1" max="1" width="3" customWidth="1"/>
    <col min="2" max="2" width="12" customWidth="1"/>
    <col min="3" max="3" width="97" customWidth="1"/>
    <col min="4" max="4" width="14" customWidth="1"/>
    <col min="5" max="5" width="13" customWidth="1"/>
    <col min="6" max="6" width="20" customWidth="1"/>
    <col min="7" max="7" width="13" customWidth="1"/>
    <col min="8" max="8" width="14" customWidth="1"/>
  </cols>
  <sheetData>
    <row r="1" spans="1:8" ht="9.75" customHeight="1" x14ac:dyDescent="0.25">
      <c r="A1" s="2"/>
      <c r="B1" s="2"/>
      <c r="C1" s="2"/>
      <c r="D1" s="2"/>
      <c r="E1" s="2"/>
      <c r="F1" s="2"/>
      <c r="G1" s="2"/>
      <c r="H1" s="2"/>
    </row>
    <row r="2" spans="1:8" ht="34.5" customHeight="1" x14ac:dyDescent="0.25">
      <c r="A2" s="2"/>
      <c r="B2" s="18" t="s">
        <v>0</v>
      </c>
      <c r="C2" s="18"/>
      <c r="D2" s="18"/>
      <c r="E2" s="18"/>
      <c r="F2" s="18"/>
      <c r="G2" s="18"/>
      <c r="H2" s="18"/>
    </row>
    <row r="3" spans="1:8" ht="28.5" customHeight="1" x14ac:dyDescent="0.25">
      <c r="A3" s="2"/>
      <c r="B3" s="19" t="s">
        <v>54</v>
      </c>
      <c r="C3" s="19"/>
      <c r="D3" s="19"/>
      <c r="E3" s="19"/>
      <c r="F3" s="19"/>
      <c r="G3" s="19"/>
      <c r="H3" s="19"/>
    </row>
    <row r="4" spans="1:8" ht="21.75" customHeight="1" x14ac:dyDescent="0.25">
      <c r="A4" s="2"/>
      <c r="B4" s="22" t="s">
        <v>26</v>
      </c>
      <c r="C4" s="22"/>
      <c r="D4" s="22"/>
      <c r="E4" s="22"/>
      <c r="F4" s="22"/>
      <c r="G4" s="22"/>
      <c r="H4" s="22"/>
    </row>
    <row r="5" spans="1:8" ht="15" customHeight="1" x14ac:dyDescent="0.25">
      <c r="A5" s="2"/>
      <c r="B5" s="21" t="str">
        <f>IF(Voorblad!D6="","Vul uw leveranciersgegevens in op Voorblad.","Leverancier: "&amp;Voorblad!D6)</f>
        <v>Vul uw leveranciersgegevens in op Voorblad.</v>
      </c>
      <c r="C5" s="21"/>
      <c r="D5" s="21"/>
      <c r="E5" s="21"/>
      <c r="F5" s="21"/>
      <c r="G5" s="21"/>
      <c r="H5" s="21"/>
    </row>
    <row r="6" spans="1:8" ht="33" customHeight="1" x14ac:dyDescent="0.25">
      <c r="A6" s="2"/>
      <c r="B6" s="22" t="s">
        <v>55</v>
      </c>
      <c r="C6" s="22"/>
      <c r="D6" s="22"/>
      <c r="E6" s="22"/>
      <c r="F6" s="22"/>
      <c r="G6" s="22"/>
      <c r="H6" s="22"/>
    </row>
    <row r="7" spans="1:8" ht="31.5" customHeight="1" x14ac:dyDescent="0.25">
      <c r="A7" s="2"/>
      <c r="B7" s="22" t="s">
        <v>56</v>
      </c>
      <c r="C7" s="22"/>
      <c r="D7" s="22"/>
      <c r="E7" s="22"/>
      <c r="F7" s="22"/>
      <c r="G7" s="22"/>
      <c r="H7" s="22"/>
    </row>
    <row r="8" spans="1:8" ht="42" customHeight="1" x14ac:dyDescent="0.25">
      <c r="A8" s="2"/>
      <c r="B8" s="3" t="s">
        <v>57</v>
      </c>
      <c r="C8" s="3" t="s">
        <v>58</v>
      </c>
      <c r="D8" s="3" t="s">
        <v>46</v>
      </c>
      <c r="E8" s="3" t="s">
        <v>59</v>
      </c>
      <c r="F8" s="3" t="s">
        <v>60</v>
      </c>
      <c r="G8" s="3" t="s">
        <v>37</v>
      </c>
      <c r="H8" s="3" t="s">
        <v>61</v>
      </c>
    </row>
    <row r="9" spans="1:8" ht="58.5" customHeight="1" x14ac:dyDescent="0.25">
      <c r="A9" s="2"/>
      <c r="B9" s="5" t="s">
        <v>62</v>
      </c>
      <c r="C9" s="6" t="s">
        <v>63</v>
      </c>
      <c r="D9" s="5" t="s">
        <v>49</v>
      </c>
      <c r="E9" s="1">
        <f>VLOOKUP(D9,Toelichting!$B$25:$D$27,2,FALSE())</f>
        <v>10</v>
      </c>
      <c r="F9" s="7"/>
      <c r="G9" s="8" t="str">
        <f>IF(F9="Niveau 1",Toelichting!$D$19,IF(F9="Niveau 2",Toelichting!$D$20,IF(F9="Niveau 3",Toelichting!$D$21,IF(F9="Niveau 4",Toelichting!$D$22,""))))</f>
        <v/>
      </c>
      <c r="H9" s="1" t="str">
        <f t="shared" ref="H9:H35" si="0">IF(G9="","",E9*G9)</f>
        <v/>
      </c>
    </row>
    <row r="10" spans="1:8" ht="58.5" customHeight="1" x14ac:dyDescent="0.25">
      <c r="A10" s="2"/>
      <c r="B10" s="5" t="s">
        <v>64</v>
      </c>
      <c r="C10" s="6" t="s">
        <v>65</v>
      </c>
      <c r="D10" s="5" t="s">
        <v>49</v>
      </c>
      <c r="E10" s="1">
        <f>VLOOKUP(D10,Toelichting!$B$25:$D$27,2,FALSE())</f>
        <v>10</v>
      </c>
      <c r="F10" s="7"/>
      <c r="G10" s="8" t="str">
        <f>IF(F10="Niveau 1",Toelichting!$D$19,IF(F10="Niveau 2",Toelichting!$D$20,IF(F10="Niveau 3",Toelichting!$D$21,IF(F10="Niveau 4",Toelichting!$D$22,""))))</f>
        <v/>
      </c>
      <c r="H10" s="1" t="str">
        <f t="shared" si="0"/>
        <v/>
      </c>
    </row>
    <row r="11" spans="1:8" ht="58.5" customHeight="1" x14ac:dyDescent="0.25">
      <c r="A11" s="2"/>
      <c r="B11" s="5" t="s">
        <v>66</v>
      </c>
      <c r="C11" s="6" t="s">
        <v>67</v>
      </c>
      <c r="D11" s="5" t="s">
        <v>49</v>
      </c>
      <c r="E11" s="1">
        <f>VLOOKUP(D11,Toelichting!$B$25:$D$27,2,FALSE())</f>
        <v>10</v>
      </c>
      <c r="F11" s="7"/>
      <c r="G11" s="8" t="str">
        <f>IF(F11="Niveau 1",Toelichting!$D$19,IF(F11="Niveau 2",Toelichting!$D$20,IF(F11="Niveau 3",Toelichting!$D$21,IF(F11="Niveau 4",Toelichting!$D$22,""))))</f>
        <v/>
      </c>
      <c r="H11" s="1" t="str">
        <f t="shared" si="0"/>
        <v/>
      </c>
    </row>
    <row r="12" spans="1:8" ht="58.5" customHeight="1" x14ac:dyDescent="0.25">
      <c r="A12" s="2"/>
      <c r="B12" s="5" t="s">
        <v>68</v>
      </c>
      <c r="C12" s="6" t="s">
        <v>69</v>
      </c>
      <c r="D12" s="5" t="s">
        <v>49</v>
      </c>
      <c r="E12" s="1">
        <f>VLOOKUP(D12,Toelichting!$B$25:$D$27,2,FALSE())</f>
        <v>10</v>
      </c>
      <c r="F12" s="7"/>
      <c r="G12" s="8" t="str">
        <f>IF(F12="Niveau 1",Toelichting!$D$19,IF(F12="Niveau 2",Toelichting!$D$20,IF(F12="Niveau 3",Toelichting!$D$21,IF(F12="Niveau 4",Toelichting!$D$22,""))))</f>
        <v/>
      </c>
      <c r="H12" s="1" t="str">
        <f t="shared" si="0"/>
        <v/>
      </c>
    </row>
    <row r="13" spans="1:8" ht="58.5" customHeight="1" x14ac:dyDescent="0.25">
      <c r="A13" s="2"/>
      <c r="B13" s="5" t="s">
        <v>70</v>
      </c>
      <c r="C13" s="6" t="s">
        <v>71</v>
      </c>
      <c r="D13" s="5" t="s">
        <v>48</v>
      </c>
      <c r="E13" s="1">
        <f>VLOOKUP(D13,Toelichting!$B$25:$D$27,2,FALSE())</f>
        <v>15</v>
      </c>
      <c r="F13" s="7"/>
      <c r="G13" s="8" t="str">
        <f>IF(F13="Niveau 1",Toelichting!$D$19,IF(F13="Niveau 2",Toelichting!$D$20,IF(F13="Niveau 3",Toelichting!$D$21,IF(F13="Niveau 4",Toelichting!$D$22,""))))</f>
        <v/>
      </c>
      <c r="H13" s="1" t="str">
        <f t="shared" si="0"/>
        <v/>
      </c>
    </row>
    <row r="14" spans="1:8" ht="58.5" customHeight="1" x14ac:dyDescent="0.25">
      <c r="A14" s="2"/>
      <c r="B14" s="5" t="s">
        <v>72</v>
      </c>
      <c r="C14" s="6" t="s">
        <v>73</v>
      </c>
      <c r="D14" s="5" t="s">
        <v>49</v>
      </c>
      <c r="E14" s="1">
        <f>VLOOKUP(D14,Toelichting!$B$25:$D$27,2,FALSE())</f>
        <v>10</v>
      </c>
      <c r="F14" s="7"/>
      <c r="G14" s="8" t="str">
        <f>IF(F14="Niveau 1",Toelichting!$D$19,IF(F14="Niveau 2",Toelichting!$D$20,IF(F14="Niveau 3",Toelichting!$D$21,IF(F14="Niveau 4",Toelichting!$D$22,""))))</f>
        <v/>
      </c>
      <c r="H14" s="1" t="str">
        <f t="shared" si="0"/>
        <v/>
      </c>
    </row>
    <row r="15" spans="1:8" ht="58.5" customHeight="1" x14ac:dyDescent="0.25">
      <c r="A15" s="2"/>
      <c r="B15" s="5" t="s">
        <v>74</v>
      </c>
      <c r="C15" s="6" t="s">
        <v>75</v>
      </c>
      <c r="D15" s="5" t="s">
        <v>49</v>
      </c>
      <c r="E15" s="1">
        <f>VLOOKUP(D15,Toelichting!$B$25:$D$27,2,FALSE())</f>
        <v>10</v>
      </c>
      <c r="F15" s="7"/>
      <c r="G15" s="8" t="str">
        <f>IF(F15="Niveau 1",Toelichting!$D$19,IF(F15="Niveau 2",Toelichting!$D$20,IF(F15="Niveau 3",Toelichting!$D$21,IF(F15="Niveau 4",Toelichting!$D$22,""))))</f>
        <v/>
      </c>
      <c r="H15" s="1" t="str">
        <f t="shared" si="0"/>
        <v/>
      </c>
    </row>
    <row r="16" spans="1:8" ht="58.5" customHeight="1" x14ac:dyDescent="0.25">
      <c r="A16" s="2"/>
      <c r="B16" s="5" t="s">
        <v>76</v>
      </c>
      <c r="C16" s="6" t="s">
        <v>77</v>
      </c>
      <c r="D16" s="5" t="s">
        <v>50</v>
      </c>
      <c r="E16" s="1">
        <f>VLOOKUP(D16,Toelichting!$B$25:$D$27,2,FALSE())</f>
        <v>5</v>
      </c>
      <c r="F16" s="7"/>
      <c r="G16" s="8" t="str">
        <f>IF(F16="Niveau 1",Toelichting!$D$19,IF(F16="Niveau 2",Toelichting!$D$20,IF(F16="Niveau 3",Toelichting!$D$21,IF(F16="Niveau 4",Toelichting!$D$22,""))))</f>
        <v/>
      </c>
      <c r="H16" s="1" t="str">
        <f t="shared" si="0"/>
        <v/>
      </c>
    </row>
    <row r="17" spans="1:8" ht="58.5" customHeight="1" x14ac:dyDescent="0.25">
      <c r="A17" s="2"/>
      <c r="B17" s="5" t="s">
        <v>78</v>
      </c>
      <c r="C17" s="6" t="s">
        <v>79</v>
      </c>
      <c r="D17" s="5" t="s">
        <v>50</v>
      </c>
      <c r="E17" s="1">
        <f>VLOOKUP(D17,Toelichting!$B$25:$D$27,2,FALSE())</f>
        <v>5</v>
      </c>
      <c r="F17" s="7"/>
      <c r="G17" s="8" t="str">
        <f>IF(F17="Niveau 1",Toelichting!$D$19,IF(F17="Niveau 2",Toelichting!$D$20,IF(F17="Niveau 3",Toelichting!$D$21,IF(F17="Niveau 4",Toelichting!$D$22,""))))</f>
        <v/>
      </c>
      <c r="H17" s="1" t="str">
        <f t="shared" si="0"/>
        <v/>
      </c>
    </row>
    <row r="18" spans="1:8" ht="58.5" customHeight="1" x14ac:dyDescent="0.25">
      <c r="A18" s="2"/>
      <c r="B18" s="5" t="s">
        <v>80</v>
      </c>
      <c r="C18" s="6" t="s">
        <v>81</v>
      </c>
      <c r="D18" s="5" t="s">
        <v>49</v>
      </c>
      <c r="E18" s="1">
        <f>VLOOKUP(D18,Toelichting!$B$25:$D$27,2,FALSE())</f>
        <v>10</v>
      </c>
      <c r="F18" s="7"/>
      <c r="G18" s="8" t="str">
        <f>IF(F18="Niveau 1",Toelichting!$D$19,IF(F18="Niveau 2",Toelichting!$D$20,IF(F18="Niveau 3",Toelichting!$D$21,IF(F18="Niveau 4",Toelichting!$D$22,""))))</f>
        <v/>
      </c>
      <c r="H18" s="1" t="str">
        <f t="shared" si="0"/>
        <v/>
      </c>
    </row>
    <row r="19" spans="1:8" ht="58.5" customHeight="1" x14ac:dyDescent="0.25">
      <c r="A19" s="2"/>
      <c r="B19" s="5" t="s">
        <v>82</v>
      </c>
      <c r="C19" s="6" t="s">
        <v>83</v>
      </c>
      <c r="D19" s="5" t="s">
        <v>50</v>
      </c>
      <c r="E19" s="1">
        <f>VLOOKUP(D19,Toelichting!$B$25:$D$27,2,FALSE())</f>
        <v>5</v>
      </c>
      <c r="F19" s="7"/>
      <c r="G19" s="8" t="str">
        <f>IF(F19="Niveau 1",Toelichting!$D$19,IF(F19="Niveau 2",Toelichting!$D$20,IF(F19="Niveau 3",Toelichting!$D$21,IF(F19="Niveau 4",Toelichting!$D$22,""))))</f>
        <v/>
      </c>
      <c r="H19" s="1" t="str">
        <f t="shared" si="0"/>
        <v/>
      </c>
    </row>
    <row r="20" spans="1:8" ht="58.5" customHeight="1" x14ac:dyDescent="0.25">
      <c r="A20" s="2"/>
      <c r="B20" s="5" t="s">
        <v>84</v>
      </c>
      <c r="C20" s="6" t="s">
        <v>85</v>
      </c>
      <c r="D20" s="5" t="s">
        <v>50</v>
      </c>
      <c r="E20" s="1">
        <f>VLOOKUP(D20,Toelichting!$B$25:$D$27,2,FALSE())</f>
        <v>5</v>
      </c>
      <c r="F20" s="7"/>
      <c r="G20" s="8" t="str">
        <f>IF(F20="Niveau 1",Toelichting!$D$19,IF(F20="Niveau 2",Toelichting!$D$20,IF(F20="Niveau 3",Toelichting!$D$21,IF(F20="Niveau 4",Toelichting!$D$22,""))))</f>
        <v/>
      </c>
      <c r="H20" s="1" t="str">
        <f t="shared" si="0"/>
        <v/>
      </c>
    </row>
    <row r="21" spans="1:8" ht="58.5" customHeight="1" x14ac:dyDescent="0.25">
      <c r="A21" s="2"/>
      <c r="B21" s="5" t="s">
        <v>86</v>
      </c>
      <c r="C21" s="6" t="s">
        <v>87</v>
      </c>
      <c r="D21" s="5" t="s">
        <v>49</v>
      </c>
      <c r="E21" s="1">
        <f>VLOOKUP(D21,Toelichting!$B$25:$D$27,2,FALSE())</f>
        <v>10</v>
      </c>
      <c r="F21" s="7"/>
      <c r="G21" s="8" t="str">
        <f>IF(F21="Niveau 1",Toelichting!$D$19,IF(F21="Niveau 2",Toelichting!$D$20,IF(F21="Niveau 3",Toelichting!$D$21,IF(F21="Niveau 4",Toelichting!$D$22,""))))</f>
        <v/>
      </c>
      <c r="H21" s="1" t="str">
        <f t="shared" si="0"/>
        <v/>
      </c>
    </row>
    <row r="22" spans="1:8" ht="58.5" customHeight="1" x14ac:dyDescent="0.25">
      <c r="A22" s="2"/>
      <c r="B22" s="5" t="s">
        <v>88</v>
      </c>
      <c r="C22" s="6" t="s">
        <v>89</v>
      </c>
      <c r="D22" s="5" t="s">
        <v>48</v>
      </c>
      <c r="E22" s="1">
        <f>VLOOKUP(D22,Toelichting!$B$25:$D$27,2,FALSE())</f>
        <v>15</v>
      </c>
      <c r="F22" s="7"/>
      <c r="G22" s="8" t="str">
        <f>IF(F22="Niveau 1",Toelichting!$D$19,IF(F22="Niveau 2",Toelichting!$D$20,IF(F22="Niveau 3",Toelichting!$D$21,IF(F22="Niveau 4",Toelichting!$D$22,""))))</f>
        <v/>
      </c>
      <c r="H22" s="1" t="str">
        <f t="shared" si="0"/>
        <v/>
      </c>
    </row>
    <row r="23" spans="1:8" ht="58.5" customHeight="1" x14ac:dyDescent="0.25">
      <c r="A23" s="2"/>
      <c r="B23" s="5" t="s">
        <v>90</v>
      </c>
      <c r="C23" s="6" t="s">
        <v>91</v>
      </c>
      <c r="D23" s="5" t="s">
        <v>49</v>
      </c>
      <c r="E23" s="1">
        <f>VLOOKUP(D23,Toelichting!$B$25:$D$27,2,FALSE())</f>
        <v>10</v>
      </c>
      <c r="F23" s="7"/>
      <c r="G23" s="8" t="str">
        <f>IF(F23="Niveau 1",Toelichting!$D$19,IF(F23="Niveau 2",Toelichting!$D$20,IF(F23="Niveau 3",Toelichting!$D$21,IF(F23="Niveau 4",Toelichting!$D$22,""))))</f>
        <v/>
      </c>
      <c r="H23" s="1" t="str">
        <f t="shared" si="0"/>
        <v/>
      </c>
    </row>
    <row r="24" spans="1:8" ht="72" customHeight="1" x14ac:dyDescent="0.25">
      <c r="A24" s="2"/>
      <c r="B24" s="5" t="s">
        <v>92</v>
      </c>
      <c r="C24" s="6" t="s">
        <v>93</v>
      </c>
      <c r="D24" s="5" t="s">
        <v>48</v>
      </c>
      <c r="E24" s="1">
        <f>VLOOKUP(D24,Toelichting!$B$25:$D$27,2,FALSE())</f>
        <v>15</v>
      </c>
      <c r="F24" s="7"/>
      <c r="G24" s="8" t="str">
        <f>IF(F24="Niveau 1",Toelichting!$D$19,IF(F24="Niveau 2",Toelichting!$D$20,IF(F24="Niveau 3",Toelichting!$D$21,IF(F24="Niveau 4",Toelichting!$D$22,""))))</f>
        <v/>
      </c>
      <c r="H24" s="1" t="str">
        <f t="shared" si="0"/>
        <v/>
      </c>
    </row>
    <row r="25" spans="1:8" ht="58.5" customHeight="1" x14ac:dyDescent="0.25">
      <c r="A25" s="2"/>
      <c r="B25" s="5" t="s">
        <v>94</v>
      </c>
      <c r="C25" s="6" t="s">
        <v>95</v>
      </c>
      <c r="D25" s="5" t="s">
        <v>49</v>
      </c>
      <c r="E25" s="1">
        <f>VLOOKUP(D25,Toelichting!$B$25:$D$27,2,FALSE())</f>
        <v>10</v>
      </c>
      <c r="F25" s="7"/>
      <c r="G25" s="8" t="str">
        <f>IF(F25="Niveau 1",Toelichting!$D$19,IF(F25="Niveau 2",Toelichting!$D$20,IF(F25="Niveau 3",Toelichting!$D$21,IF(F25="Niveau 4",Toelichting!$D$22,""))))</f>
        <v/>
      </c>
      <c r="H25" s="1" t="str">
        <f t="shared" si="0"/>
        <v/>
      </c>
    </row>
    <row r="26" spans="1:8" ht="58.5" customHeight="1" x14ac:dyDescent="0.25">
      <c r="A26" s="2"/>
      <c r="B26" s="5" t="s">
        <v>96</v>
      </c>
      <c r="C26" s="6" t="s">
        <v>97</v>
      </c>
      <c r="D26" s="5" t="s">
        <v>48</v>
      </c>
      <c r="E26" s="1">
        <f>VLOOKUP(D26,Toelichting!$B$25:$D$27,2,FALSE())</f>
        <v>15</v>
      </c>
      <c r="F26" s="7"/>
      <c r="G26" s="8" t="str">
        <f>IF(F26="Niveau 1",Toelichting!$D$19,IF(F26="Niveau 2",Toelichting!$D$20,IF(F26="Niveau 3",Toelichting!$D$21,IF(F26="Niveau 4",Toelichting!$D$22,""))))</f>
        <v/>
      </c>
      <c r="H26" s="1" t="str">
        <f t="shared" si="0"/>
        <v/>
      </c>
    </row>
    <row r="27" spans="1:8" ht="58.5" customHeight="1" x14ac:dyDescent="0.25">
      <c r="A27" s="2"/>
      <c r="B27" s="5" t="s">
        <v>98</v>
      </c>
      <c r="C27" s="6" t="s">
        <v>99</v>
      </c>
      <c r="D27" s="5" t="s">
        <v>50</v>
      </c>
      <c r="E27" s="1">
        <f>VLOOKUP(D27,Toelichting!$B$25:$D$27,2,FALSE())</f>
        <v>5</v>
      </c>
      <c r="F27" s="7"/>
      <c r="G27" s="8" t="str">
        <f>IF(F27="Niveau 1",Toelichting!$D$19,IF(F27="Niveau 2",Toelichting!$D$20,IF(F27="Niveau 3",Toelichting!$D$21,IF(F27="Niveau 4",Toelichting!$D$22,""))))</f>
        <v/>
      </c>
      <c r="H27" s="1" t="str">
        <f t="shared" si="0"/>
        <v/>
      </c>
    </row>
    <row r="28" spans="1:8" ht="58.5" customHeight="1" x14ac:dyDescent="0.25">
      <c r="A28" s="2"/>
      <c r="B28" s="5" t="s">
        <v>100</v>
      </c>
      <c r="C28" s="6" t="s">
        <v>101</v>
      </c>
      <c r="D28" s="5" t="s">
        <v>49</v>
      </c>
      <c r="E28" s="1">
        <f>VLOOKUP(D28,Toelichting!$B$25:$D$27,2,FALSE())</f>
        <v>10</v>
      </c>
      <c r="F28" s="7"/>
      <c r="G28" s="8" t="str">
        <f>IF(F28="Niveau 1",Toelichting!$D$19,IF(F28="Niveau 2",Toelichting!$D$20,IF(F28="Niveau 3",Toelichting!$D$21,IF(F28="Niveau 4",Toelichting!$D$22,""))))</f>
        <v/>
      </c>
      <c r="H28" s="1" t="str">
        <f t="shared" si="0"/>
        <v/>
      </c>
    </row>
    <row r="29" spans="1:8" ht="58.5" customHeight="1" x14ac:dyDescent="0.25">
      <c r="A29" s="2"/>
      <c r="B29" s="5" t="s">
        <v>102</v>
      </c>
      <c r="C29" s="6" t="s">
        <v>103</v>
      </c>
      <c r="D29" s="5" t="s">
        <v>48</v>
      </c>
      <c r="E29" s="1">
        <f>VLOOKUP(D29,Toelichting!$B$25:$D$27,2,FALSE())</f>
        <v>15</v>
      </c>
      <c r="F29" s="7"/>
      <c r="G29" s="8" t="str">
        <f>IF(F29="Niveau 1",Toelichting!$D$19,IF(F29="Niveau 2",Toelichting!$D$20,IF(F29="Niveau 3",Toelichting!$D$21,IF(F29="Niveau 4",Toelichting!$D$22,""))))</f>
        <v/>
      </c>
      <c r="H29" s="1" t="str">
        <f t="shared" si="0"/>
        <v/>
      </c>
    </row>
    <row r="30" spans="1:8" ht="58.5" customHeight="1" x14ac:dyDescent="0.25">
      <c r="A30" s="2"/>
      <c r="B30" s="5" t="s">
        <v>104</v>
      </c>
      <c r="C30" s="6" t="s">
        <v>105</v>
      </c>
      <c r="D30" s="5" t="s">
        <v>49</v>
      </c>
      <c r="E30" s="1">
        <f>VLOOKUP(D30,Toelichting!$B$25:$D$27,2,FALSE())</f>
        <v>10</v>
      </c>
      <c r="F30" s="7"/>
      <c r="G30" s="8" t="str">
        <f>IF(F30="Niveau 1",Toelichting!$D$19,IF(F30="Niveau 2",Toelichting!$D$20,IF(F30="Niveau 3",Toelichting!$D$21,IF(F30="Niveau 4",Toelichting!$D$22,""))))</f>
        <v/>
      </c>
      <c r="H30" s="1" t="str">
        <f t="shared" si="0"/>
        <v/>
      </c>
    </row>
    <row r="31" spans="1:8" ht="58.5" customHeight="1" x14ac:dyDescent="0.25">
      <c r="A31" s="2"/>
      <c r="B31" s="5" t="s">
        <v>106</v>
      </c>
      <c r="C31" s="6" t="s">
        <v>107</v>
      </c>
      <c r="D31" s="5" t="s">
        <v>50</v>
      </c>
      <c r="E31" s="1">
        <f>VLOOKUP(D31,Toelichting!$B$25:$D$27,2,FALSE())</f>
        <v>5</v>
      </c>
      <c r="F31" s="7"/>
      <c r="G31" s="8" t="str">
        <f>IF(F31="Niveau 1",Toelichting!$D$19,IF(F31="Niveau 2",Toelichting!$D$20,IF(F31="Niveau 3",Toelichting!$D$21,IF(F31="Niveau 4",Toelichting!$D$22,""))))</f>
        <v/>
      </c>
      <c r="H31" s="1" t="str">
        <f t="shared" si="0"/>
        <v/>
      </c>
    </row>
    <row r="32" spans="1:8" ht="58.5" customHeight="1" x14ac:dyDescent="0.25">
      <c r="A32" s="2"/>
      <c r="B32" s="5" t="s">
        <v>108</v>
      </c>
      <c r="C32" s="6" t="s">
        <v>109</v>
      </c>
      <c r="D32" s="5" t="s">
        <v>50</v>
      </c>
      <c r="E32" s="1">
        <f>VLOOKUP(D32,Toelichting!$B$25:$D$27,2,FALSE())</f>
        <v>5</v>
      </c>
      <c r="F32" s="7"/>
      <c r="G32" s="8" t="str">
        <f>IF(F32="Niveau 1",Toelichting!$D$19,IF(F32="Niveau 2",Toelichting!$D$20,IF(F32="Niveau 3",Toelichting!$D$21,IF(F32="Niveau 4",Toelichting!$D$22,""))))</f>
        <v/>
      </c>
      <c r="H32" s="1" t="str">
        <f t="shared" si="0"/>
        <v/>
      </c>
    </row>
    <row r="33" spans="1:8" ht="58.5" customHeight="1" x14ac:dyDescent="0.25">
      <c r="A33" s="2"/>
      <c r="B33" s="5" t="s">
        <v>110</v>
      </c>
      <c r="C33" s="6" t="s">
        <v>111</v>
      </c>
      <c r="D33" s="5" t="s">
        <v>49</v>
      </c>
      <c r="E33" s="1">
        <f>VLOOKUP(D33,Toelichting!$B$25:$D$27,2,FALSE())</f>
        <v>10</v>
      </c>
      <c r="F33" s="7"/>
      <c r="G33" s="8" t="str">
        <f>IF(F33="Niveau 1",Toelichting!$D$19,IF(F33="Niveau 2",Toelichting!$D$20,IF(F33="Niveau 3",Toelichting!$D$21,IF(F33="Niveau 4",Toelichting!$D$22,""))))</f>
        <v/>
      </c>
      <c r="H33" s="1" t="str">
        <f t="shared" si="0"/>
        <v/>
      </c>
    </row>
    <row r="34" spans="1:8" ht="58.5" customHeight="1" x14ac:dyDescent="0.25">
      <c r="A34" s="2"/>
      <c r="B34" s="5" t="s">
        <v>112</v>
      </c>
      <c r="C34" s="6" t="s">
        <v>113</v>
      </c>
      <c r="D34" s="5" t="s">
        <v>50</v>
      </c>
      <c r="E34" s="1">
        <f>VLOOKUP(D34,Toelichting!$B$25:$D$27,2,FALSE())</f>
        <v>5</v>
      </c>
      <c r="F34" s="7"/>
      <c r="G34" s="8" t="str">
        <f>IF(F34="Niveau 1",Toelichting!$D$19,IF(F34="Niveau 2",Toelichting!$D$20,IF(F34="Niveau 3",Toelichting!$D$21,IF(F34="Niveau 4",Toelichting!$D$22,""))))</f>
        <v/>
      </c>
      <c r="H34" s="1" t="str">
        <f t="shared" si="0"/>
        <v/>
      </c>
    </row>
    <row r="35" spans="1:8" ht="58.5" customHeight="1" x14ac:dyDescent="0.25">
      <c r="A35" s="2"/>
      <c r="B35" s="5" t="s">
        <v>114</v>
      </c>
      <c r="C35" s="6" t="s">
        <v>115</v>
      </c>
      <c r="D35" s="5" t="s">
        <v>49</v>
      </c>
      <c r="E35" s="1">
        <f>VLOOKUP(D35,Toelichting!$B$25:$D$27,2,FALSE())</f>
        <v>10</v>
      </c>
      <c r="F35" s="7"/>
      <c r="G35" s="8" t="str">
        <f>IF(F35="Niveau 1",Toelichting!$D$19,IF(F35="Niveau 2",Toelichting!$D$20,IF(F35="Niveau 3",Toelichting!$D$21,IF(F35="Niveau 4",Toelichting!$D$22,""))))</f>
        <v/>
      </c>
      <c r="H35" s="1" t="str">
        <f t="shared" si="0"/>
        <v/>
      </c>
    </row>
    <row r="36" spans="1:8" ht="15" customHeight="1" x14ac:dyDescent="0.25">
      <c r="A36" s="2"/>
      <c r="B36" s="2"/>
      <c r="C36" s="2"/>
      <c r="D36" s="2"/>
      <c r="E36" s="2"/>
      <c r="F36" s="2"/>
      <c r="G36" s="2"/>
      <c r="H36" s="2"/>
    </row>
    <row r="37" spans="1:8" ht="15" customHeight="1" x14ac:dyDescent="0.25">
      <c r="A37" s="2"/>
      <c r="B37" s="23" t="s">
        <v>116</v>
      </c>
      <c r="C37" s="23"/>
      <c r="D37" s="23"/>
      <c r="E37" s="9">
        <f>SUM(E9:E35)</f>
        <v>255</v>
      </c>
      <c r="F37" s="2"/>
      <c r="G37" s="2"/>
      <c r="H37" s="9" t="str">
        <f>IF(COUNT(H9:H35)=0,"",SUM(H9:H35))</f>
        <v/>
      </c>
    </row>
    <row r="38" spans="1:8" ht="31.5" customHeight="1" x14ac:dyDescent="0.25">
      <c r="A38" s="2"/>
      <c r="B38" s="22" t="s">
        <v>117</v>
      </c>
      <c r="C38" s="22"/>
      <c r="D38" s="22"/>
      <c r="E38" s="22"/>
      <c r="F38" s="22"/>
      <c r="G38" s="22"/>
      <c r="H38" s="22"/>
    </row>
    <row r="39" spans="1:8" ht="15" customHeight="1" x14ac:dyDescent="0.25">
      <c r="A39" s="2"/>
      <c r="B39" s="2"/>
      <c r="C39" s="2"/>
      <c r="D39" s="2"/>
      <c r="E39" s="2"/>
      <c r="F39" s="2"/>
      <c r="G39" s="2"/>
      <c r="H39" s="2"/>
    </row>
    <row r="40" spans="1:8" ht="15" customHeight="1" x14ac:dyDescent="0.25">
      <c r="A40" s="2"/>
      <c r="B40" s="2"/>
      <c r="C40" s="2"/>
      <c r="D40" s="2"/>
      <c r="E40" s="2"/>
      <c r="F40" s="2"/>
      <c r="G40" s="2"/>
      <c r="H40" s="2"/>
    </row>
    <row r="41" spans="1:8" ht="15" customHeight="1" x14ac:dyDescent="0.25">
      <c r="A41" s="2"/>
      <c r="B41" s="2"/>
      <c r="C41" s="2"/>
      <c r="D41" s="2"/>
      <c r="E41" s="2"/>
      <c r="F41" s="2"/>
      <c r="G41" s="2"/>
      <c r="H41" s="2"/>
    </row>
    <row r="42" spans="1:8" ht="15" customHeight="1" x14ac:dyDescent="0.25">
      <c r="A42" s="2"/>
      <c r="B42" s="2"/>
      <c r="C42" s="2"/>
      <c r="D42" s="2"/>
      <c r="E42" s="2"/>
      <c r="F42" s="2"/>
      <c r="G42" s="2"/>
      <c r="H42" s="2"/>
    </row>
    <row r="43" spans="1:8" ht="15" customHeight="1" x14ac:dyDescent="0.25">
      <c r="A43" s="2"/>
      <c r="B43" s="2"/>
      <c r="C43" s="2"/>
      <c r="D43" s="2"/>
      <c r="E43" s="2"/>
      <c r="F43" s="2"/>
      <c r="G43" s="2"/>
      <c r="H43" s="2"/>
    </row>
    <row r="44" spans="1:8" ht="15" customHeight="1" x14ac:dyDescent="0.25">
      <c r="A44" s="2"/>
      <c r="B44" s="2"/>
      <c r="C44" s="2"/>
      <c r="D44" s="2"/>
      <c r="E44" s="2"/>
      <c r="F44" s="2"/>
      <c r="G44" s="2"/>
      <c r="H44" s="2"/>
    </row>
    <row r="45" spans="1:8" ht="15" customHeight="1" x14ac:dyDescent="0.25">
      <c r="A45" s="2"/>
      <c r="B45" s="2"/>
      <c r="C45" s="2"/>
      <c r="D45" s="2"/>
      <c r="E45" s="2"/>
      <c r="F45" s="2"/>
      <c r="G45" s="2"/>
      <c r="H45" s="2"/>
    </row>
    <row r="46" spans="1:8" ht="15" customHeight="1" x14ac:dyDescent="0.25">
      <c r="A46" s="2"/>
      <c r="B46" s="2"/>
      <c r="C46" s="2"/>
      <c r="D46" s="2"/>
      <c r="E46" s="2"/>
      <c r="F46" s="2"/>
      <c r="G46" s="2"/>
      <c r="H46" s="2"/>
    </row>
    <row r="47" spans="1:8" ht="15" customHeight="1" x14ac:dyDescent="0.25">
      <c r="A47" s="2"/>
      <c r="B47" s="2"/>
      <c r="C47" s="2"/>
      <c r="D47" s="2"/>
      <c r="E47" s="2"/>
      <c r="F47" s="2"/>
      <c r="G47" s="2"/>
      <c r="H47" s="2"/>
    </row>
    <row r="48" spans="1:8" ht="15" customHeight="1" x14ac:dyDescent="0.25">
      <c r="A48" s="2"/>
      <c r="B48" s="2"/>
      <c r="C48" s="2"/>
      <c r="D48" s="2"/>
      <c r="E48" s="2"/>
      <c r="F48" s="2"/>
      <c r="G48" s="2"/>
      <c r="H48" s="2"/>
    </row>
    <row r="49" spans="1:8" ht="15" customHeight="1" x14ac:dyDescent="0.25">
      <c r="A49" s="2"/>
      <c r="B49" s="2"/>
      <c r="C49" s="2"/>
      <c r="D49" s="2"/>
      <c r="E49" s="2"/>
      <c r="F49" s="2"/>
      <c r="G49" s="2"/>
      <c r="H49" s="2"/>
    </row>
    <row r="50" spans="1:8" ht="15" customHeight="1" x14ac:dyDescent="0.25">
      <c r="A50" s="2"/>
      <c r="B50" s="2"/>
      <c r="C50" s="2"/>
      <c r="D50" s="2"/>
      <c r="E50" s="2"/>
      <c r="F50" s="2"/>
      <c r="G50" s="2"/>
      <c r="H50" s="2"/>
    </row>
    <row r="51" spans="1:8" ht="15" customHeight="1" x14ac:dyDescent="0.25">
      <c r="A51" s="2"/>
      <c r="B51" s="2"/>
      <c r="C51" s="2"/>
      <c r="D51" s="2"/>
      <c r="E51" s="2"/>
      <c r="F51" s="2"/>
      <c r="G51" s="2"/>
      <c r="H51" s="2"/>
    </row>
    <row r="52" spans="1:8" ht="15" customHeight="1" x14ac:dyDescent="0.25">
      <c r="A52" s="2"/>
      <c r="B52" s="2"/>
      <c r="C52" s="2"/>
      <c r="D52" s="2"/>
      <c r="E52" s="2"/>
      <c r="F52" s="2"/>
      <c r="G52" s="2"/>
      <c r="H52" s="2"/>
    </row>
    <row r="53" spans="1:8" ht="15" customHeight="1" x14ac:dyDescent="0.25">
      <c r="A53" s="2"/>
      <c r="B53" s="2"/>
      <c r="C53" s="2"/>
      <c r="D53" s="2"/>
      <c r="E53" s="2"/>
      <c r="F53" s="2"/>
      <c r="G53" s="2"/>
      <c r="H53" s="2"/>
    </row>
    <row r="54" spans="1:8" ht="15" customHeight="1" x14ac:dyDescent="0.25">
      <c r="A54" s="2"/>
      <c r="B54" s="2"/>
      <c r="C54" s="2"/>
      <c r="D54" s="2"/>
      <c r="E54" s="2"/>
      <c r="F54" s="2"/>
      <c r="G54" s="2"/>
      <c r="H54" s="2"/>
    </row>
    <row r="55" spans="1:8" ht="15" customHeight="1" x14ac:dyDescent="0.25">
      <c r="A55" s="2"/>
      <c r="B55" s="2"/>
      <c r="C55" s="2"/>
      <c r="D55" s="2"/>
      <c r="E55" s="2"/>
      <c r="F55" s="2"/>
      <c r="G55" s="2"/>
      <c r="H55" s="2"/>
    </row>
    <row r="56" spans="1:8" ht="15" customHeight="1" x14ac:dyDescent="0.25">
      <c r="A56" s="2"/>
      <c r="B56" s="2"/>
      <c r="C56" s="2"/>
      <c r="D56" s="2"/>
      <c r="E56" s="2"/>
      <c r="F56" s="2"/>
      <c r="G56" s="2"/>
      <c r="H56" s="2"/>
    </row>
    <row r="57" spans="1:8" ht="15" customHeight="1" x14ac:dyDescent="0.25">
      <c r="A57" s="2"/>
      <c r="B57" s="2"/>
      <c r="C57" s="2"/>
      <c r="D57" s="2"/>
      <c r="E57" s="2"/>
      <c r="F57" s="2"/>
      <c r="G57" s="2"/>
      <c r="H57" s="2"/>
    </row>
    <row r="58" spans="1:8" ht="15" customHeight="1" x14ac:dyDescent="0.25">
      <c r="A58" s="2"/>
      <c r="B58" s="2"/>
      <c r="C58" s="2"/>
      <c r="D58" s="2"/>
      <c r="E58" s="2"/>
      <c r="F58" s="2"/>
      <c r="G58" s="2"/>
      <c r="H58" s="2"/>
    </row>
    <row r="59" spans="1:8" ht="15" customHeight="1" x14ac:dyDescent="0.25">
      <c r="A59" s="2"/>
      <c r="B59" s="2"/>
      <c r="C59" s="2"/>
      <c r="D59" s="2"/>
      <c r="E59" s="2"/>
      <c r="F59" s="2"/>
      <c r="G59" s="2"/>
      <c r="H59" s="2"/>
    </row>
    <row r="60" spans="1:8" ht="15" customHeight="1" x14ac:dyDescent="0.25">
      <c r="A60" s="2"/>
      <c r="B60" s="2"/>
      <c r="C60" s="2"/>
      <c r="D60" s="2"/>
      <c r="E60" s="2"/>
      <c r="F60" s="2"/>
      <c r="G60" s="2"/>
      <c r="H60" s="2"/>
    </row>
    <row r="61" spans="1:8" ht="15" customHeight="1" x14ac:dyDescent="0.25">
      <c r="A61" s="2"/>
      <c r="B61" s="2"/>
      <c r="C61" s="2"/>
      <c r="D61" s="2"/>
      <c r="E61" s="2"/>
      <c r="F61" s="2"/>
      <c r="G61" s="2"/>
      <c r="H61" s="2"/>
    </row>
    <row r="62" spans="1:8" ht="15" customHeight="1" x14ac:dyDescent="0.25">
      <c r="A62" s="2"/>
      <c r="B62" s="2"/>
      <c r="C62" s="2"/>
      <c r="D62" s="2"/>
      <c r="E62" s="2"/>
      <c r="F62" s="2"/>
      <c r="G62" s="2"/>
      <c r="H62" s="2"/>
    </row>
    <row r="63" spans="1:8" ht="15" customHeight="1" x14ac:dyDescent="0.25">
      <c r="A63" s="2"/>
      <c r="B63" s="2"/>
      <c r="C63" s="2"/>
      <c r="D63" s="2"/>
      <c r="E63" s="2"/>
      <c r="F63" s="2"/>
      <c r="G63" s="2"/>
      <c r="H63" s="2"/>
    </row>
    <row r="64" spans="1:8" ht="15" customHeight="1" x14ac:dyDescent="0.25">
      <c r="A64" s="2"/>
      <c r="B64" s="2"/>
      <c r="C64" s="2"/>
      <c r="D64" s="2"/>
      <c r="E64" s="2"/>
      <c r="F64" s="2"/>
      <c r="G64" s="2"/>
      <c r="H64" s="2"/>
    </row>
    <row r="65" spans="1:8" ht="15" customHeight="1" x14ac:dyDescent="0.25">
      <c r="A65" s="2"/>
      <c r="B65" s="2"/>
      <c r="C65" s="2"/>
      <c r="D65" s="2"/>
      <c r="E65" s="2"/>
      <c r="F65" s="2"/>
      <c r="G65" s="2"/>
      <c r="H65" s="2"/>
    </row>
    <row r="66" spans="1:8" ht="15" customHeight="1" x14ac:dyDescent="0.25">
      <c r="A66" s="2"/>
      <c r="B66" s="2"/>
      <c r="C66" s="2"/>
      <c r="D66" s="2"/>
      <c r="E66" s="2"/>
      <c r="F66" s="2"/>
      <c r="G66" s="2"/>
      <c r="H66" s="2"/>
    </row>
    <row r="67" spans="1:8" ht="15" customHeight="1" x14ac:dyDescent="0.25">
      <c r="A67" s="2"/>
      <c r="B67" s="2"/>
      <c r="C67" s="2"/>
      <c r="D67" s="2"/>
      <c r="E67" s="2"/>
      <c r="F67" s="2"/>
      <c r="G67" s="2"/>
      <c r="H67" s="2"/>
    </row>
    <row r="68" spans="1:8" ht="15" customHeight="1" x14ac:dyDescent="0.25">
      <c r="A68" s="2"/>
      <c r="B68" s="2"/>
      <c r="C68" s="2"/>
      <c r="D68" s="2"/>
      <c r="E68" s="2"/>
      <c r="F68" s="2"/>
      <c r="G68" s="2"/>
      <c r="H68" s="2"/>
    </row>
    <row r="69" spans="1:8" ht="15" customHeight="1" x14ac:dyDescent="0.25">
      <c r="A69" s="2"/>
      <c r="B69" s="2"/>
      <c r="C69" s="2"/>
      <c r="D69" s="2"/>
      <c r="E69" s="2"/>
      <c r="F69" s="2"/>
      <c r="G69" s="2"/>
      <c r="H69" s="2"/>
    </row>
    <row r="70" spans="1:8" ht="15" customHeight="1" x14ac:dyDescent="0.25">
      <c r="A70" s="2"/>
      <c r="B70" s="2"/>
      <c r="C70" s="2"/>
      <c r="D70" s="2"/>
      <c r="E70" s="2"/>
      <c r="F70" s="2"/>
      <c r="G70" s="2"/>
      <c r="H70" s="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 customHeight="1" x14ac:dyDescent="0.25">
      <c r="A74" s="2"/>
      <c r="B74" s="2"/>
      <c r="C74" s="2"/>
      <c r="D74" s="2"/>
      <c r="E74" s="2"/>
      <c r="F74" s="2"/>
      <c r="G74" s="2"/>
      <c r="H74" s="2"/>
    </row>
    <row r="75" spans="1:8" ht="15" customHeight="1" x14ac:dyDescent="0.25">
      <c r="A75" s="2"/>
      <c r="B75" s="2"/>
      <c r="C75" s="2"/>
      <c r="D75" s="2"/>
      <c r="E75" s="2"/>
      <c r="F75" s="2"/>
      <c r="G75" s="2"/>
      <c r="H75" s="2"/>
    </row>
    <row r="76" spans="1:8" ht="15" customHeight="1" x14ac:dyDescent="0.25">
      <c r="A76" s="2"/>
      <c r="B76" s="2"/>
      <c r="C76" s="2"/>
      <c r="D76" s="2"/>
      <c r="E76" s="2"/>
      <c r="F76" s="2"/>
      <c r="G76" s="2"/>
      <c r="H76" s="2"/>
    </row>
    <row r="77" spans="1:8" ht="15" customHeight="1" x14ac:dyDescent="0.25">
      <c r="A77" s="2"/>
      <c r="B77" s="2"/>
      <c r="C77" s="2"/>
      <c r="D77" s="2"/>
      <c r="E77" s="2"/>
      <c r="F77" s="2"/>
      <c r="G77" s="2"/>
      <c r="H77" s="2"/>
    </row>
    <row r="78" spans="1:8" ht="15" customHeight="1" x14ac:dyDescent="0.25">
      <c r="A78" s="2"/>
      <c r="B78" s="2"/>
      <c r="C78" s="2"/>
      <c r="D78" s="2"/>
      <c r="E78" s="2"/>
      <c r="F78" s="2"/>
      <c r="G78" s="2"/>
      <c r="H78" s="2"/>
    </row>
    <row r="79" spans="1:8" ht="15" customHeight="1" x14ac:dyDescent="0.25">
      <c r="A79" s="2"/>
      <c r="B79" s="2"/>
      <c r="C79" s="2"/>
      <c r="D79" s="2"/>
      <c r="E79" s="2"/>
      <c r="F79" s="2"/>
      <c r="G79" s="2"/>
      <c r="H79" s="2"/>
    </row>
    <row r="80" spans="1:8" ht="15" customHeight="1" x14ac:dyDescent="0.25">
      <c r="A80" s="2"/>
      <c r="B80" s="2"/>
      <c r="C80" s="2"/>
      <c r="D80" s="2"/>
      <c r="E80" s="2"/>
      <c r="F80" s="2"/>
      <c r="G80" s="2"/>
      <c r="H80" s="2"/>
    </row>
    <row r="81" spans="1:8" ht="15" customHeight="1" x14ac:dyDescent="0.25">
      <c r="A81" s="2"/>
      <c r="B81" s="2"/>
      <c r="C81" s="2"/>
      <c r="D81" s="2"/>
      <c r="E81" s="2"/>
      <c r="F81" s="2"/>
      <c r="G81" s="2"/>
      <c r="H81" s="2"/>
    </row>
    <row r="82" spans="1:8" ht="15" customHeight="1" x14ac:dyDescent="0.25">
      <c r="A82" s="2"/>
      <c r="B82" s="2"/>
      <c r="C82" s="2"/>
      <c r="D82" s="2"/>
      <c r="E82" s="2"/>
      <c r="F82" s="2"/>
      <c r="G82" s="2"/>
      <c r="H82" s="2"/>
    </row>
    <row r="83" spans="1:8" ht="15" customHeight="1" x14ac:dyDescent="0.25">
      <c r="A83" s="2"/>
      <c r="B83" s="2"/>
      <c r="C83" s="2"/>
      <c r="D83" s="2"/>
      <c r="E83" s="2"/>
      <c r="F83" s="2"/>
      <c r="G83" s="2"/>
      <c r="H83" s="2"/>
    </row>
    <row r="84" spans="1:8" ht="15" customHeight="1" x14ac:dyDescent="0.25">
      <c r="A84" s="2"/>
      <c r="B84" s="2"/>
      <c r="C84" s="2"/>
      <c r="D84" s="2"/>
      <c r="E84" s="2"/>
      <c r="F84" s="2"/>
      <c r="G84" s="2"/>
      <c r="H84" s="2"/>
    </row>
    <row r="85" spans="1:8" ht="15" customHeight="1" x14ac:dyDescent="0.25">
      <c r="A85" s="2"/>
      <c r="B85" s="2"/>
      <c r="C85" s="2"/>
      <c r="D85" s="2"/>
      <c r="E85" s="2"/>
      <c r="F85" s="2"/>
      <c r="G85" s="2"/>
      <c r="H85" s="2"/>
    </row>
    <row r="86" spans="1:8" ht="15" customHeight="1" x14ac:dyDescent="0.25">
      <c r="A86" s="2"/>
      <c r="B86" s="2"/>
      <c r="C86" s="2"/>
      <c r="D86" s="2"/>
      <c r="E86" s="2"/>
      <c r="F86" s="2"/>
      <c r="G86" s="2"/>
      <c r="H86" s="2"/>
    </row>
    <row r="87" spans="1:8" ht="15" customHeight="1" x14ac:dyDescent="0.25">
      <c r="A87" s="2"/>
      <c r="B87" s="2"/>
      <c r="C87" s="2"/>
      <c r="D87" s="2"/>
      <c r="E87" s="2"/>
      <c r="F87" s="2"/>
      <c r="G87" s="2"/>
      <c r="H87" s="2"/>
    </row>
    <row r="88" spans="1:8" ht="15" customHeight="1" x14ac:dyDescent="0.25">
      <c r="A88" s="2"/>
      <c r="B88" s="2"/>
      <c r="C88" s="2"/>
      <c r="D88" s="2"/>
      <c r="E88" s="2"/>
      <c r="F88" s="2"/>
      <c r="G88" s="2"/>
      <c r="H88" s="2"/>
    </row>
    <row r="89" spans="1:8" ht="15" customHeight="1" x14ac:dyDescent="0.25">
      <c r="A89" s="2"/>
      <c r="B89" s="2"/>
      <c r="C89" s="2"/>
      <c r="D89" s="2"/>
      <c r="E89" s="2"/>
      <c r="F89" s="2"/>
      <c r="G89" s="2"/>
      <c r="H89" s="2"/>
    </row>
    <row r="90" spans="1:8" ht="15" customHeight="1" x14ac:dyDescent="0.25">
      <c r="A90" s="2"/>
      <c r="B90" s="2"/>
      <c r="C90" s="2"/>
      <c r="D90" s="2"/>
      <c r="E90" s="2"/>
      <c r="F90" s="2"/>
      <c r="G90" s="2"/>
      <c r="H90" s="2"/>
    </row>
    <row r="91" spans="1:8" ht="15" customHeight="1" x14ac:dyDescent="0.25">
      <c r="A91" s="2"/>
      <c r="B91" s="2"/>
      <c r="C91" s="2"/>
      <c r="D91" s="2"/>
      <c r="E91" s="2"/>
      <c r="F91" s="2"/>
      <c r="G91" s="2"/>
      <c r="H91" s="2"/>
    </row>
    <row r="92" spans="1:8" ht="15" customHeight="1" x14ac:dyDescent="0.25">
      <c r="A92" s="2"/>
      <c r="B92" s="2"/>
      <c r="C92" s="2"/>
      <c r="D92" s="2"/>
      <c r="E92" s="2"/>
      <c r="F92" s="2"/>
      <c r="G92" s="2"/>
      <c r="H92" s="2"/>
    </row>
    <row r="93" spans="1:8" ht="15" customHeight="1" x14ac:dyDescent="0.25">
      <c r="A93" s="2"/>
      <c r="B93" s="2"/>
      <c r="C93" s="2"/>
      <c r="D93" s="2"/>
      <c r="E93" s="2"/>
      <c r="F93" s="2"/>
      <c r="G93" s="2"/>
      <c r="H93" s="2"/>
    </row>
    <row r="94" spans="1:8" ht="15" customHeight="1" x14ac:dyDescent="0.25">
      <c r="A94" s="2"/>
      <c r="B94" s="2"/>
      <c r="C94" s="2"/>
      <c r="D94" s="2"/>
      <c r="E94" s="2"/>
      <c r="F94" s="2"/>
      <c r="G94" s="2"/>
      <c r="H94" s="2"/>
    </row>
    <row r="95" spans="1:8" ht="15" customHeight="1" x14ac:dyDescent="0.25">
      <c r="A95" s="2"/>
      <c r="B95" s="2"/>
      <c r="C95" s="2"/>
      <c r="D95" s="2"/>
      <c r="E95" s="2"/>
      <c r="F95" s="2"/>
      <c r="G95" s="2"/>
      <c r="H95" s="2"/>
    </row>
    <row r="96" spans="1:8" ht="15" customHeight="1" x14ac:dyDescent="0.25">
      <c r="A96" s="2"/>
      <c r="B96" s="2"/>
      <c r="C96" s="2"/>
      <c r="D96" s="2"/>
      <c r="E96" s="2"/>
      <c r="F96" s="2"/>
      <c r="G96" s="2"/>
      <c r="H96" s="2"/>
    </row>
    <row r="97" spans="1:8" ht="15" customHeight="1" x14ac:dyDescent="0.25">
      <c r="A97" s="2"/>
      <c r="B97" s="2"/>
      <c r="C97" s="2"/>
      <c r="D97" s="2"/>
      <c r="E97" s="2"/>
      <c r="F97" s="2"/>
      <c r="G97" s="2"/>
      <c r="H97" s="2"/>
    </row>
    <row r="98" spans="1:8" ht="15" customHeight="1" x14ac:dyDescent="0.25">
      <c r="A98" s="2"/>
      <c r="B98" s="2"/>
      <c r="C98" s="2"/>
      <c r="D98" s="2"/>
      <c r="E98" s="2"/>
      <c r="F98" s="2"/>
      <c r="G98" s="2"/>
      <c r="H98" s="2"/>
    </row>
    <row r="99" spans="1:8" ht="15" customHeight="1" x14ac:dyDescent="0.25">
      <c r="A99" s="2"/>
      <c r="B99" s="2"/>
      <c r="C99" s="2"/>
      <c r="D99" s="2"/>
      <c r="E99" s="2"/>
      <c r="F99" s="2"/>
      <c r="G99" s="2"/>
      <c r="H99" s="2"/>
    </row>
    <row r="100" spans="1:8" ht="15" customHeight="1" x14ac:dyDescent="0.25">
      <c r="A100" s="2"/>
      <c r="B100" s="2"/>
      <c r="C100" s="2"/>
      <c r="D100" s="2"/>
      <c r="E100" s="2"/>
      <c r="F100" s="2"/>
      <c r="G100" s="2"/>
      <c r="H100" s="2"/>
    </row>
  </sheetData>
  <sheetProtection formatRows="0" autoFilter="0"/>
  <autoFilter ref="B8:H35" xr:uid="{00000000-0009-0000-0000-000002000000}"/>
  <mergeCells count="8">
    <mergeCell ref="B7:H7"/>
    <mergeCell ref="B37:D37"/>
    <mergeCell ref="B38:H38"/>
    <mergeCell ref="B2:H2"/>
    <mergeCell ref="B3:H3"/>
    <mergeCell ref="B4:H4"/>
    <mergeCell ref="B5:H5"/>
    <mergeCell ref="B6:H6"/>
  </mergeCells>
  <phoneticPr fontId="16" type="noConversion"/>
  <conditionalFormatting sqref="F9:F35">
    <cfRule type="expression" dxfId="2" priority="2">
      <formula>AND($F9&lt;&gt;"",$G9="")</formula>
    </cfRule>
  </conditionalFormatting>
  <dataValidations count="1">
    <dataValidation type="list" allowBlank="1" showInputMessage="1" showErrorMessage="1" errorTitle="Controleer de invoer" error="Kies een waarde uit de keuzelijst." promptTitle="Invoerveld leverancier" prompt="Kies een waarde uit de keuzelijst." sqref="F9:F35" xr:uid="{00000000-0002-0000-0200-000000000000}">
      <formula1>"Niveau 1,Niveau 2,Niveau 3,Niveau 4"</formula1>
      <formula2>0</formula2>
    </dataValidation>
  </dataValidations>
  <printOptions horizontalCentered="1"/>
  <pageMargins left="0.25" right="0.25" top="0.35" bottom="0.35" header="0.511811023622047" footer="0.5"/>
  <pageSetup paperSize="8" fitToHeight="0" orientation="landscape" horizontalDpi="300" verticalDpi="300"/>
  <headerFooter>
    <oddFooter>&amp;L&amp;8 Hogeschool Rotterdam | 2026/014/IDT | GC1&amp;R&amp;8 Pagina &amp;P van &amp;N</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0"/>
  <sheetViews>
    <sheetView showGridLines="0" tabSelected="1" zoomScale="85" zoomScaleNormal="85" workbookViewId="0">
      <pane xSplit="3" ySplit="8" topLeftCell="D9" activePane="bottomRight" state="frozen"/>
      <selection pane="topRight" activeCell="D1" sqref="D1"/>
      <selection pane="bottomLeft" activeCell="A9" sqref="A9"/>
      <selection pane="bottomRight" activeCell="P34" sqref="P34"/>
    </sheetView>
  </sheetViews>
  <sheetFormatPr defaultColWidth="8.5703125" defaultRowHeight="15" x14ac:dyDescent="0.25"/>
  <cols>
    <col min="1" max="1" width="3" customWidth="1"/>
    <col min="2" max="2" width="12" customWidth="1"/>
    <col min="3" max="3" width="97" customWidth="1"/>
    <col min="4" max="4" width="14" customWidth="1"/>
    <col min="5" max="5" width="13" customWidth="1"/>
    <col min="6" max="6" width="20" customWidth="1"/>
    <col min="7" max="7" width="13" customWidth="1"/>
    <col min="8" max="8" width="14" customWidth="1"/>
  </cols>
  <sheetData>
    <row r="1" spans="1:8" ht="9.75" customHeight="1" x14ac:dyDescent="0.25">
      <c r="A1" s="2"/>
      <c r="B1" s="2"/>
      <c r="C1" s="2"/>
      <c r="D1" s="2"/>
      <c r="E1" s="2"/>
      <c r="F1" s="2"/>
      <c r="G1" s="2"/>
      <c r="H1" s="2"/>
    </row>
    <row r="2" spans="1:8" ht="34.5" customHeight="1" x14ac:dyDescent="0.25">
      <c r="A2" s="2"/>
      <c r="B2" s="18" t="s">
        <v>0</v>
      </c>
      <c r="C2" s="18"/>
      <c r="D2" s="18"/>
      <c r="E2" s="18"/>
      <c r="F2" s="18"/>
      <c r="G2" s="18"/>
      <c r="H2" s="18"/>
    </row>
    <row r="3" spans="1:8" ht="28.5" customHeight="1" x14ac:dyDescent="0.25">
      <c r="A3" s="2"/>
      <c r="B3" s="19" t="s">
        <v>118</v>
      </c>
      <c r="C3" s="19"/>
      <c r="D3" s="19"/>
      <c r="E3" s="19"/>
      <c r="F3" s="19"/>
      <c r="G3" s="19"/>
      <c r="H3" s="19"/>
    </row>
    <row r="4" spans="1:8" ht="21.75" customHeight="1" x14ac:dyDescent="0.25">
      <c r="A4" s="2"/>
      <c r="B4" s="20" t="s">
        <v>26</v>
      </c>
      <c r="C4" s="20"/>
      <c r="D4" s="20"/>
      <c r="E4" s="20"/>
      <c r="F4" s="20"/>
      <c r="G4" s="20"/>
      <c r="H4" s="20"/>
    </row>
    <row r="5" spans="1:8" ht="15" customHeight="1" x14ac:dyDescent="0.25">
      <c r="A5" s="2"/>
      <c r="B5" s="21" t="str">
        <f>IF(Voorblad!D6="","Vul uw leveranciersgegevens in op Voorblad.","Leverancier: "&amp;Voorblad!D6)</f>
        <v>Vul uw leveranciersgegevens in op Voorblad.</v>
      </c>
      <c r="C5" s="21"/>
      <c r="D5" s="21"/>
      <c r="E5" s="21"/>
      <c r="F5" s="21"/>
      <c r="G5" s="21"/>
      <c r="H5" s="21"/>
    </row>
    <row r="6" spans="1:8" ht="33" customHeight="1" x14ac:dyDescent="0.25">
      <c r="A6" s="2"/>
      <c r="B6" s="22" t="s">
        <v>119</v>
      </c>
      <c r="C6" s="22"/>
      <c r="D6" s="22"/>
      <c r="E6" s="22"/>
      <c r="F6" s="22"/>
      <c r="G6" s="22"/>
      <c r="H6" s="22"/>
    </row>
    <row r="7" spans="1:8" ht="15" customHeight="1" x14ac:dyDescent="0.25">
      <c r="A7" s="2"/>
      <c r="B7" s="20" t="s">
        <v>120</v>
      </c>
      <c r="C7" s="20"/>
      <c r="D7" s="20"/>
      <c r="E7" s="20"/>
      <c r="F7" s="20"/>
      <c r="G7" s="20"/>
      <c r="H7" s="20"/>
    </row>
    <row r="8" spans="1:8" ht="35.1" customHeight="1" x14ac:dyDescent="0.25">
      <c r="A8" s="2"/>
      <c r="B8" s="3" t="s">
        <v>57</v>
      </c>
      <c r="C8" s="3" t="s">
        <v>58</v>
      </c>
      <c r="D8" s="3" t="s">
        <v>46</v>
      </c>
      <c r="E8" s="3" t="s">
        <v>59</v>
      </c>
      <c r="F8" s="3" t="s">
        <v>121</v>
      </c>
      <c r="G8" s="3" t="s">
        <v>37</v>
      </c>
      <c r="H8" s="3" t="s">
        <v>61</v>
      </c>
    </row>
    <row r="9" spans="1:8" ht="58.5" customHeight="1" x14ac:dyDescent="0.25">
      <c r="A9" s="2"/>
      <c r="B9" s="5" t="s">
        <v>122</v>
      </c>
      <c r="C9" s="6" t="s">
        <v>123</v>
      </c>
      <c r="D9" s="5" t="s">
        <v>48</v>
      </c>
      <c r="E9" s="1">
        <f>VLOOKUP(D9,Toelichting!$B$25:$D$27,3,FALSE())</f>
        <v>10</v>
      </c>
      <c r="F9" s="7"/>
      <c r="G9" s="8" t="str">
        <f>IF(F9="Niveau 1",Toelichting!$D$19,IF(F9="Niveau 2",Toelichting!$D$20,IF(F9="Niveau 3",Toelichting!$D$21,IF(F9="Niveau 4",Toelichting!$D$22,""))))</f>
        <v/>
      </c>
      <c r="H9" s="1" t="str">
        <f t="shared" ref="H9:H27" si="0">IF(G9="","",E9*G9)</f>
        <v/>
      </c>
    </row>
    <row r="10" spans="1:8" ht="58.5" customHeight="1" x14ac:dyDescent="0.25">
      <c r="A10" s="2"/>
      <c r="B10" s="5" t="s">
        <v>124</v>
      </c>
      <c r="C10" s="6" t="s">
        <v>125</v>
      </c>
      <c r="D10" s="5" t="s">
        <v>49</v>
      </c>
      <c r="E10" s="1">
        <f>VLOOKUP(D10,Toelichting!$B$25:$D$27,3,FALSE())</f>
        <v>5</v>
      </c>
      <c r="F10" s="7"/>
      <c r="G10" s="8" t="str">
        <f>IF(F10="Niveau 1",Toelichting!$D$19,IF(F10="Niveau 2",Toelichting!$D$20,IF(F10="Niveau 3",Toelichting!$D$21,IF(F10="Niveau 4",Toelichting!$D$22,""))))</f>
        <v/>
      </c>
      <c r="H10" s="1" t="str">
        <f t="shared" si="0"/>
        <v/>
      </c>
    </row>
    <row r="11" spans="1:8" ht="58.5" customHeight="1" x14ac:dyDescent="0.25">
      <c r="A11" s="2"/>
      <c r="B11" s="5" t="s">
        <v>126</v>
      </c>
      <c r="C11" s="6" t="s">
        <v>127</v>
      </c>
      <c r="D11" s="5" t="s">
        <v>48</v>
      </c>
      <c r="E11" s="1">
        <f>VLOOKUP(D11,Toelichting!$B$25:$D$27,3,FALSE())</f>
        <v>10</v>
      </c>
      <c r="F11" s="7"/>
      <c r="G11" s="8" t="str">
        <f>IF(F11="Niveau 1",Toelichting!$D$19,IF(F11="Niveau 2",Toelichting!$D$20,IF(F11="Niveau 3",Toelichting!$D$21,IF(F11="Niveau 4",Toelichting!$D$22,""))))</f>
        <v/>
      </c>
      <c r="H11" s="1" t="str">
        <f t="shared" si="0"/>
        <v/>
      </c>
    </row>
    <row r="12" spans="1:8" ht="58.5" customHeight="1" x14ac:dyDescent="0.25">
      <c r="A12" s="2"/>
      <c r="B12" s="5" t="s">
        <v>128</v>
      </c>
      <c r="C12" s="6" t="s">
        <v>129</v>
      </c>
      <c r="D12" s="5" t="s">
        <v>50</v>
      </c>
      <c r="E12" s="1">
        <f>VLOOKUP(D12,Toelichting!$B$25:$D$27,3,FALSE())</f>
        <v>2</v>
      </c>
      <c r="F12" s="7"/>
      <c r="G12" s="8" t="str">
        <f>IF(F12="Niveau 1",Toelichting!$D$19,IF(F12="Niveau 2",Toelichting!$D$20,IF(F12="Niveau 3",Toelichting!$D$21,IF(F12="Niveau 4",Toelichting!$D$22,""))))</f>
        <v/>
      </c>
      <c r="H12" s="1" t="str">
        <f t="shared" si="0"/>
        <v/>
      </c>
    </row>
    <row r="13" spans="1:8" ht="58.5" customHeight="1" x14ac:dyDescent="0.25">
      <c r="A13" s="2"/>
      <c r="B13" s="5" t="s">
        <v>130</v>
      </c>
      <c r="C13" s="6" t="s">
        <v>131</v>
      </c>
      <c r="D13" s="5" t="s">
        <v>48</v>
      </c>
      <c r="E13" s="1">
        <f>VLOOKUP(D13,Toelichting!$B$25:$D$27,3,FALSE())</f>
        <v>10</v>
      </c>
      <c r="F13" s="7"/>
      <c r="G13" s="8" t="str">
        <f>IF(F13="Niveau 1",Toelichting!$D$19,IF(F13="Niveau 2",Toelichting!$D$20,IF(F13="Niveau 3",Toelichting!$D$21,IF(F13="Niveau 4",Toelichting!$D$22,""))))</f>
        <v/>
      </c>
      <c r="H13" s="1" t="str">
        <f t="shared" si="0"/>
        <v/>
      </c>
    </row>
    <row r="14" spans="1:8" ht="58.5" customHeight="1" x14ac:dyDescent="0.25">
      <c r="A14" s="2"/>
      <c r="B14" s="5" t="s">
        <v>132</v>
      </c>
      <c r="C14" s="6" t="s">
        <v>133</v>
      </c>
      <c r="D14" s="5" t="s">
        <v>49</v>
      </c>
      <c r="E14" s="1">
        <f>VLOOKUP(D14,Toelichting!$B$25:$D$27,3,FALSE())</f>
        <v>5</v>
      </c>
      <c r="F14" s="7"/>
      <c r="G14" s="8" t="str">
        <f>IF(F14="Niveau 1",Toelichting!$D$19,IF(F14="Niveau 2",Toelichting!$D$20,IF(F14="Niveau 3",Toelichting!$D$21,IF(F14="Niveau 4",Toelichting!$D$22,""))))</f>
        <v/>
      </c>
      <c r="H14" s="1" t="str">
        <f t="shared" si="0"/>
        <v/>
      </c>
    </row>
    <row r="15" spans="1:8" ht="58.5" customHeight="1" x14ac:dyDescent="0.25">
      <c r="A15" s="2"/>
      <c r="B15" s="5" t="s">
        <v>134</v>
      </c>
      <c r="C15" s="6" t="s">
        <v>135</v>
      </c>
      <c r="D15" s="5" t="s">
        <v>49</v>
      </c>
      <c r="E15" s="1">
        <f>VLOOKUP(D15,Toelichting!$B$25:$D$27,3,FALSE())</f>
        <v>5</v>
      </c>
      <c r="F15" s="7"/>
      <c r="G15" s="8" t="str">
        <f>IF(F15="Niveau 1",Toelichting!$D$19,IF(F15="Niveau 2",Toelichting!$D$20,IF(F15="Niveau 3",Toelichting!$D$21,IF(F15="Niveau 4",Toelichting!$D$22,""))))</f>
        <v/>
      </c>
      <c r="H15" s="1" t="str">
        <f t="shared" si="0"/>
        <v/>
      </c>
    </row>
    <row r="16" spans="1:8" ht="58.5" customHeight="1" x14ac:dyDescent="0.25">
      <c r="A16" s="2"/>
      <c r="B16" s="5" t="s">
        <v>136</v>
      </c>
      <c r="C16" s="6" t="s">
        <v>137</v>
      </c>
      <c r="D16" s="5" t="s">
        <v>48</v>
      </c>
      <c r="E16" s="1">
        <f>VLOOKUP(D16,Toelichting!$B$25:$D$27,3,FALSE())</f>
        <v>10</v>
      </c>
      <c r="F16" s="7"/>
      <c r="G16" s="8" t="str">
        <f>IF(F16="Niveau 1",Toelichting!$D$19,IF(F16="Niveau 2",Toelichting!$D$20,IF(F16="Niveau 3",Toelichting!$D$21,IF(F16="Niveau 4",Toelichting!$D$22,""))))</f>
        <v/>
      </c>
      <c r="H16" s="1" t="str">
        <f t="shared" si="0"/>
        <v/>
      </c>
    </row>
    <row r="17" spans="1:8" ht="72" customHeight="1" x14ac:dyDescent="0.25">
      <c r="A17" s="2"/>
      <c r="B17" s="5" t="s">
        <v>138</v>
      </c>
      <c r="C17" s="6" t="s">
        <v>139</v>
      </c>
      <c r="D17" s="5" t="s">
        <v>49</v>
      </c>
      <c r="E17" s="1">
        <f>VLOOKUP(D17,Toelichting!$B$25:$D$27,3,FALSE())</f>
        <v>5</v>
      </c>
      <c r="F17" s="7"/>
      <c r="G17" s="8" t="str">
        <f>IF(F17="Niveau 1",Toelichting!$D$19,IF(F17="Niveau 2",Toelichting!$D$20,IF(F17="Niveau 3",Toelichting!$D$21,IF(F17="Niveau 4",Toelichting!$D$22,""))))</f>
        <v/>
      </c>
      <c r="H17" s="1" t="str">
        <f t="shared" si="0"/>
        <v/>
      </c>
    </row>
    <row r="18" spans="1:8" ht="58.5" customHeight="1" x14ac:dyDescent="0.25">
      <c r="A18" s="2"/>
      <c r="B18" s="5" t="s">
        <v>140</v>
      </c>
      <c r="C18" s="6" t="s">
        <v>141</v>
      </c>
      <c r="D18" s="5" t="s">
        <v>48</v>
      </c>
      <c r="E18" s="1">
        <f>VLOOKUP(D18,Toelichting!$B$25:$D$27,3,FALSE())</f>
        <v>10</v>
      </c>
      <c r="F18" s="7"/>
      <c r="G18" s="8" t="str">
        <f>IF(F18="Niveau 1",Toelichting!$D$19,IF(F18="Niveau 2",Toelichting!$D$20,IF(F18="Niveau 3",Toelichting!$D$21,IF(F18="Niveau 4",Toelichting!$D$22,""))))</f>
        <v/>
      </c>
      <c r="H18" s="1" t="str">
        <f t="shared" si="0"/>
        <v/>
      </c>
    </row>
    <row r="19" spans="1:8" ht="58.5" customHeight="1" x14ac:dyDescent="0.25">
      <c r="A19" s="2"/>
      <c r="B19" s="5" t="s">
        <v>142</v>
      </c>
      <c r="C19" s="6" t="s">
        <v>143</v>
      </c>
      <c r="D19" s="5" t="s">
        <v>50</v>
      </c>
      <c r="E19" s="1">
        <f>VLOOKUP(D19,Toelichting!$B$25:$D$27,3,FALSE())</f>
        <v>2</v>
      </c>
      <c r="F19" s="7"/>
      <c r="G19" s="8" t="str">
        <f>IF(F19="Niveau 1",Toelichting!$D$19,IF(F19="Niveau 2",Toelichting!$D$20,IF(F19="Niveau 3",Toelichting!$D$21,IF(F19="Niveau 4",Toelichting!$D$22,""))))</f>
        <v/>
      </c>
      <c r="H19" s="1" t="str">
        <f t="shared" si="0"/>
        <v/>
      </c>
    </row>
    <row r="20" spans="1:8" ht="58.5" customHeight="1" x14ac:dyDescent="0.25">
      <c r="A20" s="2"/>
      <c r="B20" s="5" t="s">
        <v>144</v>
      </c>
      <c r="C20" s="6" t="s">
        <v>145</v>
      </c>
      <c r="D20" s="5" t="s">
        <v>50</v>
      </c>
      <c r="E20" s="1">
        <f>VLOOKUP(D20,Toelichting!$B$25:$D$27,3,FALSE())</f>
        <v>2</v>
      </c>
      <c r="F20" s="7"/>
      <c r="G20" s="8" t="str">
        <f>IF(F20="Niveau 1",Toelichting!$D$19,IF(F20="Niveau 2",Toelichting!$D$20,IF(F20="Niveau 3",Toelichting!$D$21,IF(F20="Niveau 4",Toelichting!$D$22,""))))</f>
        <v/>
      </c>
      <c r="H20" s="1" t="str">
        <f t="shared" si="0"/>
        <v/>
      </c>
    </row>
    <row r="21" spans="1:8" ht="58.5" customHeight="1" x14ac:dyDescent="0.25">
      <c r="A21" s="2"/>
      <c r="B21" s="5" t="s">
        <v>146</v>
      </c>
      <c r="C21" s="6" t="s">
        <v>147</v>
      </c>
      <c r="D21" s="5" t="s">
        <v>48</v>
      </c>
      <c r="E21" s="1">
        <f>VLOOKUP(D21,Toelichting!$B$25:$D$27,3,FALSE())</f>
        <v>10</v>
      </c>
      <c r="F21" s="7"/>
      <c r="G21" s="8" t="str">
        <f>IF(F21="Niveau 1",Toelichting!$D$19,IF(F21="Niveau 2",Toelichting!$D$20,IF(F21="Niveau 3",Toelichting!$D$21,IF(F21="Niveau 4",Toelichting!$D$22,""))))</f>
        <v/>
      </c>
      <c r="H21" s="1" t="str">
        <f t="shared" si="0"/>
        <v/>
      </c>
    </row>
    <row r="22" spans="1:8" ht="58.5" customHeight="1" x14ac:dyDescent="0.25">
      <c r="A22" s="2"/>
      <c r="B22" s="5" t="s">
        <v>148</v>
      </c>
      <c r="C22" s="6" t="s">
        <v>149</v>
      </c>
      <c r="D22" s="5" t="s">
        <v>48</v>
      </c>
      <c r="E22" s="1">
        <f>VLOOKUP(D22,Toelichting!$B$25:$D$27,3,FALSE())</f>
        <v>10</v>
      </c>
      <c r="F22" s="7"/>
      <c r="G22" s="8" t="str">
        <f>IF(F22="Niveau 1",Toelichting!$D$19,IF(F22="Niveau 2",Toelichting!$D$20,IF(F22="Niveau 3",Toelichting!$D$21,IF(F22="Niveau 4",Toelichting!$D$22,""))))</f>
        <v/>
      </c>
      <c r="H22" s="1" t="str">
        <f t="shared" si="0"/>
        <v/>
      </c>
    </row>
    <row r="23" spans="1:8" ht="72" customHeight="1" x14ac:dyDescent="0.25">
      <c r="A23" s="2"/>
      <c r="B23" s="5" t="s">
        <v>150</v>
      </c>
      <c r="C23" s="6" t="s">
        <v>151</v>
      </c>
      <c r="D23" s="5" t="s">
        <v>48</v>
      </c>
      <c r="E23" s="1">
        <f>VLOOKUP(D23,Toelichting!$B$25:$D$27,3,FALSE())</f>
        <v>10</v>
      </c>
      <c r="F23" s="7"/>
      <c r="G23" s="8" t="str">
        <f>IF(F23="Niveau 1",Toelichting!$D$19,IF(F23="Niveau 2",Toelichting!$D$20,IF(F23="Niveau 3",Toelichting!$D$21,IF(F23="Niveau 4",Toelichting!$D$22,""))))</f>
        <v/>
      </c>
      <c r="H23" s="1" t="str">
        <f t="shared" si="0"/>
        <v/>
      </c>
    </row>
    <row r="24" spans="1:8" ht="72" customHeight="1" x14ac:dyDescent="0.25">
      <c r="A24" s="2"/>
      <c r="B24" s="5" t="s">
        <v>152</v>
      </c>
      <c r="C24" s="6" t="s">
        <v>153</v>
      </c>
      <c r="D24" s="5" t="s">
        <v>48</v>
      </c>
      <c r="E24" s="1">
        <f>VLOOKUP(D24,Toelichting!$B$25:$D$27,3,FALSE())</f>
        <v>10</v>
      </c>
      <c r="F24" s="7"/>
      <c r="G24" s="8" t="str">
        <f>IF(F24="Niveau 1",Toelichting!$D$19,IF(F24="Niveau 2",Toelichting!$D$20,IF(F24="Niveau 3",Toelichting!$D$21,IF(F24="Niveau 4",Toelichting!$D$22,""))))</f>
        <v/>
      </c>
      <c r="H24" s="1" t="str">
        <f t="shared" si="0"/>
        <v/>
      </c>
    </row>
    <row r="25" spans="1:8" ht="58.5" customHeight="1" x14ac:dyDescent="0.25">
      <c r="A25" s="2"/>
      <c r="B25" s="5" t="s">
        <v>154</v>
      </c>
      <c r="C25" s="6" t="s">
        <v>155</v>
      </c>
      <c r="D25" s="5" t="s">
        <v>50</v>
      </c>
      <c r="E25" s="1">
        <f>VLOOKUP(D25,Toelichting!$B$25:$D$27,3,FALSE())</f>
        <v>2</v>
      </c>
      <c r="F25" s="7"/>
      <c r="G25" s="8" t="str">
        <f>IF(F25="Niveau 1",Toelichting!$D$19,IF(F25="Niveau 2",Toelichting!$D$20,IF(F25="Niveau 3",Toelichting!$D$21,IF(F25="Niveau 4",Toelichting!$D$22,""))))</f>
        <v/>
      </c>
      <c r="H25" s="1" t="str">
        <f t="shared" si="0"/>
        <v/>
      </c>
    </row>
    <row r="26" spans="1:8" ht="58.5" customHeight="1" x14ac:dyDescent="0.25">
      <c r="A26" s="2"/>
      <c r="B26" s="5" t="s">
        <v>156</v>
      </c>
      <c r="C26" s="6" t="s">
        <v>157</v>
      </c>
      <c r="D26" s="5" t="s">
        <v>49</v>
      </c>
      <c r="E26" s="1">
        <f>VLOOKUP(D26,Toelichting!$B$25:$D$27,3,FALSE())</f>
        <v>5</v>
      </c>
      <c r="F26" s="7"/>
      <c r="G26" s="8" t="str">
        <f>IF(F26="Niveau 1",Toelichting!$D$19,IF(F26="Niveau 2",Toelichting!$D$20,IF(F26="Niveau 3",Toelichting!$D$21,IF(F26="Niveau 4",Toelichting!$D$22,""))))</f>
        <v/>
      </c>
      <c r="H26" s="1" t="str">
        <f t="shared" si="0"/>
        <v/>
      </c>
    </row>
    <row r="27" spans="1:8" ht="58.5" customHeight="1" x14ac:dyDescent="0.25">
      <c r="A27" s="2"/>
      <c r="B27" s="5" t="s">
        <v>158</v>
      </c>
      <c r="C27" s="6" t="s">
        <v>159</v>
      </c>
      <c r="D27" s="5" t="s">
        <v>50</v>
      </c>
      <c r="E27" s="1">
        <f>VLOOKUP(D27,Toelichting!$B$25:$D$27,3,FALSE())</f>
        <v>2</v>
      </c>
      <c r="F27" s="7"/>
      <c r="G27" s="8" t="str">
        <f>IF(F27="Niveau 1",Toelichting!$D$19,IF(F27="Niveau 2",Toelichting!$D$20,IF(F27="Niveau 3",Toelichting!$D$21,IF(F27="Niveau 4",Toelichting!$D$22,""))))</f>
        <v/>
      </c>
      <c r="H27" s="1" t="str">
        <f t="shared" si="0"/>
        <v/>
      </c>
    </row>
    <row r="28" spans="1:8" ht="15" customHeight="1" x14ac:dyDescent="0.25">
      <c r="A28" s="2"/>
      <c r="B28" s="2"/>
      <c r="C28" s="2"/>
      <c r="D28" s="2"/>
      <c r="E28" s="2"/>
      <c r="F28" s="2"/>
      <c r="G28" s="2"/>
      <c r="H28" s="2"/>
    </row>
    <row r="29" spans="1:8" ht="15" customHeight="1" x14ac:dyDescent="0.25">
      <c r="A29" s="2"/>
      <c r="B29" s="23" t="s">
        <v>160</v>
      </c>
      <c r="C29" s="23"/>
      <c r="D29" s="23"/>
      <c r="E29" s="9">
        <f>SUM(E9:E27)</f>
        <v>125</v>
      </c>
      <c r="F29" s="2"/>
      <c r="G29" s="2"/>
      <c r="H29" s="9" t="str">
        <f>IF(COUNT(H9:H27)=0,"",SUM(H9:H27))</f>
        <v/>
      </c>
    </row>
    <row r="30" spans="1:8" ht="31.5" customHeight="1" x14ac:dyDescent="0.25">
      <c r="A30" s="2"/>
      <c r="B30" s="22" t="s">
        <v>161</v>
      </c>
      <c r="C30" s="22"/>
      <c r="D30" s="22"/>
      <c r="E30" s="22"/>
      <c r="F30" s="22"/>
      <c r="G30" s="22"/>
      <c r="H30" s="22"/>
    </row>
    <row r="31" spans="1:8" ht="15" customHeight="1" x14ac:dyDescent="0.25">
      <c r="A31" s="2"/>
      <c r="B31" s="2"/>
      <c r="C31" s="2"/>
      <c r="D31" s="2"/>
      <c r="E31" s="2"/>
      <c r="F31" s="2"/>
      <c r="G31" s="2"/>
      <c r="H31" s="2"/>
    </row>
    <row r="32" spans="1:8" ht="33.75" customHeight="1" x14ac:dyDescent="0.25">
      <c r="A32" s="2"/>
      <c r="B32" s="24" t="s">
        <v>162</v>
      </c>
      <c r="C32" s="24"/>
      <c r="D32" s="24"/>
      <c r="E32" s="10">
        <v>25</v>
      </c>
      <c r="F32" s="21" t="s">
        <v>163</v>
      </c>
      <c r="G32" s="21"/>
      <c r="H32" s="21"/>
    </row>
    <row r="33" spans="1:8" ht="42" customHeight="1" x14ac:dyDescent="0.25">
      <c r="A33" s="2"/>
      <c r="B33" s="22" t="s">
        <v>164</v>
      </c>
      <c r="C33" s="22"/>
      <c r="D33" s="22"/>
      <c r="E33" s="22"/>
      <c r="F33" s="22"/>
      <c r="G33" s="22"/>
      <c r="H33" s="22"/>
    </row>
    <row r="34" spans="1:8" ht="51" customHeight="1" x14ac:dyDescent="0.25">
      <c r="A34" s="2"/>
      <c r="B34" s="17" t="s">
        <v>165</v>
      </c>
      <c r="C34" s="22" t="s">
        <v>166</v>
      </c>
      <c r="D34" s="22"/>
      <c r="E34" s="22"/>
      <c r="F34" s="22"/>
      <c r="G34" s="22"/>
      <c r="H34" s="22"/>
    </row>
    <row r="35" spans="1:8" ht="28.5" customHeight="1" x14ac:dyDescent="0.25">
      <c r="A35" s="2"/>
      <c r="B35" s="22" t="s">
        <v>167</v>
      </c>
      <c r="C35" s="22"/>
      <c r="D35" s="22"/>
      <c r="E35" s="22"/>
      <c r="F35" s="22"/>
      <c r="G35" s="22"/>
      <c r="H35" s="22"/>
    </row>
    <row r="36" spans="1:8" ht="39.75" customHeight="1" x14ac:dyDescent="0.25">
      <c r="A36" s="2"/>
      <c r="B36" s="3" t="s">
        <v>57</v>
      </c>
      <c r="C36" s="3" t="s">
        <v>58</v>
      </c>
      <c r="D36" s="3" t="s">
        <v>46</v>
      </c>
      <c r="E36" s="3" t="s">
        <v>59</v>
      </c>
      <c r="F36" s="3" t="s">
        <v>168</v>
      </c>
      <c r="G36" s="3" t="s">
        <v>37</v>
      </c>
      <c r="H36" s="3" t="s">
        <v>61</v>
      </c>
    </row>
    <row r="37" spans="1:8" ht="58.5" customHeight="1" x14ac:dyDescent="0.25">
      <c r="A37" s="2"/>
      <c r="B37" s="5" t="s">
        <v>169</v>
      </c>
      <c r="C37" s="6" t="s">
        <v>170</v>
      </c>
      <c r="D37" s="5" t="s">
        <v>171</v>
      </c>
      <c r="E37" s="11">
        <f t="shared" ref="E37:E53" si="1">$E$32/COUNTA($B$37:$B$53)</f>
        <v>1.4705882352941178</v>
      </c>
      <c r="F37" s="7"/>
      <c r="G37" s="12" t="str">
        <f t="shared" ref="G37:G53" si="2">IF(F37="Ja",1,IF(F37="Nee",0,""))</f>
        <v/>
      </c>
      <c r="H37" s="11" t="str">
        <f t="shared" ref="H37:H53" si="3">IF(F37="Ja",E37,IF(F37="Nee",0,""))</f>
        <v/>
      </c>
    </row>
    <row r="38" spans="1:8" ht="58.5" customHeight="1" x14ac:dyDescent="0.25">
      <c r="A38" s="2"/>
      <c r="B38" s="5" t="s">
        <v>172</v>
      </c>
      <c r="C38" s="6" t="s">
        <v>173</v>
      </c>
      <c r="D38" s="5" t="s">
        <v>171</v>
      </c>
      <c r="E38" s="11">
        <f t="shared" si="1"/>
        <v>1.4705882352941178</v>
      </c>
      <c r="F38" s="7"/>
      <c r="G38" s="12" t="str">
        <f t="shared" si="2"/>
        <v/>
      </c>
      <c r="H38" s="11" t="str">
        <f t="shared" si="3"/>
        <v/>
      </c>
    </row>
    <row r="39" spans="1:8" ht="58.5" customHeight="1" x14ac:dyDescent="0.25">
      <c r="A39" s="2"/>
      <c r="B39" s="5" t="s">
        <v>174</v>
      </c>
      <c r="C39" s="6" t="s">
        <v>175</v>
      </c>
      <c r="D39" s="5" t="s">
        <v>171</v>
      </c>
      <c r="E39" s="11">
        <f t="shared" si="1"/>
        <v>1.4705882352941178</v>
      </c>
      <c r="F39" s="7"/>
      <c r="G39" s="12" t="str">
        <f t="shared" si="2"/>
        <v/>
      </c>
      <c r="H39" s="11" t="str">
        <f t="shared" si="3"/>
        <v/>
      </c>
    </row>
    <row r="40" spans="1:8" ht="58.5" customHeight="1" x14ac:dyDescent="0.25">
      <c r="A40" s="2"/>
      <c r="B40" s="5" t="s">
        <v>176</v>
      </c>
      <c r="C40" s="6" t="s">
        <v>177</v>
      </c>
      <c r="D40" s="5" t="s">
        <v>171</v>
      </c>
      <c r="E40" s="11">
        <f t="shared" si="1"/>
        <v>1.4705882352941178</v>
      </c>
      <c r="F40" s="7"/>
      <c r="G40" s="12" t="str">
        <f t="shared" si="2"/>
        <v/>
      </c>
      <c r="H40" s="11" t="str">
        <f t="shared" si="3"/>
        <v/>
      </c>
    </row>
    <row r="41" spans="1:8" ht="58.5" customHeight="1" x14ac:dyDescent="0.25">
      <c r="A41" s="2"/>
      <c r="B41" s="5" t="s">
        <v>178</v>
      </c>
      <c r="C41" s="6" t="s">
        <v>179</v>
      </c>
      <c r="D41" s="5" t="s">
        <v>171</v>
      </c>
      <c r="E41" s="11">
        <f t="shared" si="1"/>
        <v>1.4705882352941178</v>
      </c>
      <c r="F41" s="7"/>
      <c r="G41" s="12" t="str">
        <f t="shared" si="2"/>
        <v/>
      </c>
      <c r="H41" s="11" t="str">
        <f t="shared" si="3"/>
        <v/>
      </c>
    </row>
    <row r="42" spans="1:8" ht="58.5" customHeight="1" x14ac:dyDescent="0.25">
      <c r="A42" s="2"/>
      <c r="B42" s="5" t="s">
        <v>180</v>
      </c>
      <c r="C42" s="6" t="s">
        <v>181</v>
      </c>
      <c r="D42" s="5" t="s">
        <v>171</v>
      </c>
      <c r="E42" s="11">
        <f t="shared" si="1"/>
        <v>1.4705882352941178</v>
      </c>
      <c r="F42" s="7"/>
      <c r="G42" s="12" t="str">
        <f t="shared" si="2"/>
        <v/>
      </c>
      <c r="H42" s="11" t="str">
        <f t="shared" si="3"/>
        <v/>
      </c>
    </row>
    <row r="43" spans="1:8" ht="58.5" customHeight="1" x14ac:dyDescent="0.25">
      <c r="A43" s="2"/>
      <c r="B43" s="5" t="s">
        <v>182</v>
      </c>
      <c r="C43" s="6" t="s">
        <v>183</v>
      </c>
      <c r="D43" s="5" t="s">
        <v>171</v>
      </c>
      <c r="E43" s="11">
        <f t="shared" si="1"/>
        <v>1.4705882352941178</v>
      </c>
      <c r="F43" s="7"/>
      <c r="G43" s="12" t="str">
        <f t="shared" si="2"/>
        <v/>
      </c>
      <c r="H43" s="11" t="str">
        <f t="shared" si="3"/>
        <v/>
      </c>
    </row>
    <row r="44" spans="1:8" ht="58.5" customHeight="1" x14ac:dyDescent="0.25">
      <c r="A44" s="2"/>
      <c r="B44" s="5" t="s">
        <v>184</v>
      </c>
      <c r="C44" s="6" t="s">
        <v>185</v>
      </c>
      <c r="D44" s="5" t="s">
        <v>171</v>
      </c>
      <c r="E44" s="11">
        <f t="shared" si="1"/>
        <v>1.4705882352941178</v>
      </c>
      <c r="F44" s="7"/>
      <c r="G44" s="12" t="str">
        <f t="shared" si="2"/>
        <v/>
      </c>
      <c r="H44" s="11" t="str">
        <f t="shared" si="3"/>
        <v/>
      </c>
    </row>
    <row r="45" spans="1:8" ht="58.5" customHeight="1" x14ac:dyDescent="0.25">
      <c r="A45" s="2"/>
      <c r="B45" s="5" t="s">
        <v>186</v>
      </c>
      <c r="C45" s="6" t="s">
        <v>187</v>
      </c>
      <c r="D45" s="5" t="s">
        <v>171</v>
      </c>
      <c r="E45" s="11">
        <f t="shared" si="1"/>
        <v>1.4705882352941178</v>
      </c>
      <c r="F45" s="7"/>
      <c r="G45" s="12" t="str">
        <f t="shared" si="2"/>
        <v/>
      </c>
      <c r="H45" s="11" t="str">
        <f t="shared" si="3"/>
        <v/>
      </c>
    </row>
    <row r="46" spans="1:8" ht="58.5" customHeight="1" x14ac:dyDescent="0.25">
      <c r="A46" s="2"/>
      <c r="B46" s="5" t="s">
        <v>188</v>
      </c>
      <c r="C46" s="6" t="s">
        <v>189</v>
      </c>
      <c r="D46" s="5" t="s">
        <v>171</v>
      </c>
      <c r="E46" s="11">
        <f t="shared" si="1"/>
        <v>1.4705882352941178</v>
      </c>
      <c r="F46" s="7"/>
      <c r="G46" s="12" t="str">
        <f t="shared" si="2"/>
        <v/>
      </c>
      <c r="H46" s="11" t="str">
        <f t="shared" si="3"/>
        <v/>
      </c>
    </row>
    <row r="47" spans="1:8" ht="58.5" customHeight="1" x14ac:dyDescent="0.25">
      <c r="A47" s="2"/>
      <c r="B47" s="5" t="s">
        <v>190</v>
      </c>
      <c r="C47" s="6" t="s">
        <v>191</v>
      </c>
      <c r="D47" s="5" t="s">
        <v>171</v>
      </c>
      <c r="E47" s="11">
        <f t="shared" si="1"/>
        <v>1.4705882352941178</v>
      </c>
      <c r="F47" s="7"/>
      <c r="G47" s="12" t="str">
        <f t="shared" si="2"/>
        <v/>
      </c>
      <c r="H47" s="11" t="str">
        <f t="shared" si="3"/>
        <v/>
      </c>
    </row>
    <row r="48" spans="1:8" ht="58.5" customHeight="1" x14ac:dyDescent="0.25">
      <c r="A48" s="2"/>
      <c r="B48" s="5" t="s">
        <v>192</v>
      </c>
      <c r="C48" s="6" t="s">
        <v>193</v>
      </c>
      <c r="D48" s="5" t="s">
        <v>171</v>
      </c>
      <c r="E48" s="11">
        <f t="shared" si="1"/>
        <v>1.4705882352941178</v>
      </c>
      <c r="F48" s="7"/>
      <c r="G48" s="12" t="str">
        <f t="shared" si="2"/>
        <v/>
      </c>
      <c r="H48" s="11" t="str">
        <f t="shared" si="3"/>
        <v/>
      </c>
    </row>
    <row r="49" spans="1:8" ht="58.5" customHeight="1" x14ac:dyDescent="0.25">
      <c r="A49" s="2"/>
      <c r="B49" s="5" t="s">
        <v>194</v>
      </c>
      <c r="C49" s="6" t="s">
        <v>195</v>
      </c>
      <c r="D49" s="5" t="s">
        <v>171</v>
      </c>
      <c r="E49" s="11">
        <f t="shared" si="1"/>
        <v>1.4705882352941178</v>
      </c>
      <c r="F49" s="7"/>
      <c r="G49" s="12" t="str">
        <f t="shared" si="2"/>
        <v/>
      </c>
      <c r="H49" s="11" t="str">
        <f t="shared" si="3"/>
        <v/>
      </c>
    </row>
    <row r="50" spans="1:8" ht="58.5" customHeight="1" x14ac:dyDescent="0.25">
      <c r="A50" s="2"/>
      <c r="B50" s="5" t="s">
        <v>196</v>
      </c>
      <c r="C50" s="6" t="s">
        <v>197</v>
      </c>
      <c r="D50" s="5" t="s">
        <v>171</v>
      </c>
      <c r="E50" s="11">
        <f t="shared" si="1"/>
        <v>1.4705882352941178</v>
      </c>
      <c r="F50" s="7"/>
      <c r="G50" s="12" t="str">
        <f t="shared" si="2"/>
        <v/>
      </c>
      <c r="H50" s="11" t="str">
        <f t="shared" si="3"/>
        <v/>
      </c>
    </row>
    <row r="51" spans="1:8" ht="58.5" customHeight="1" x14ac:dyDescent="0.25">
      <c r="A51" s="2"/>
      <c r="B51" s="5" t="s">
        <v>198</v>
      </c>
      <c r="C51" s="6" t="s">
        <v>199</v>
      </c>
      <c r="D51" s="5" t="s">
        <v>171</v>
      </c>
      <c r="E51" s="11">
        <f t="shared" si="1"/>
        <v>1.4705882352941178</v>
      </c>
      <c r="F51" s="7"/>
      <c r="G51" s="12" t="str">
        <f t="shared" si="2"/>
        <v/>
      </c>
      <c r="H51" s="11" t="str">
        <f t="shared" si="3"/>
        <v/>
      </c>
    </row>
    <row r="52" spans="1:8" ht="58.5" customHeight="1" x14ac:dyDescent="0.25">
      <c r="A52" s="2"/>
      <c r="B52" s="5" t="s">
        <v>200</v>
      </c>
      <c r="C52" s="6" t="s">
        <v>201</v>
      </c>
      <c r="D52" s="5" t="s">
        <v>171</v>
      </c>
      <c r="E52" s="11">
        <f t="shared" si="1"/>
        <v>1.4705882352941178</v>
      </c>
      <c r="F52" s="7"/>
      <c r="G52" s="12" t="str">
        <f t="shared" si="2"/>
        <v/>
      </c>
      <c r="H52" s="11" t="str">
        <f t="shared" si="3"/>
        <v/>
      </c>
    </row>
    <row r="53" spans="1:8" ht="58.5" customHeight="1" x14ac:dyDescent="0.25">
      <c r="A53" s="2"/>
      <c r="B53" s="5" t="s">
        <v>202</v>
      </c>
      <c r="C53" s="6" t="s">
        <v>203</v>
      </c>
      <c r="D53" s="5" t="s">
        <v>171</v>
      </c>
      <c r="E53" s="11">
        <f t="shared" si="1"/>
        <v>1.4705882352941178</v>
      </c>
      <c r="F53" s="7"/>
      <c r="G53" s="12" t="str">
        <f t="shared" si="2"/>
        <v/>
      </c>
      <c r="H53" s="11" t="str">
        <f t="shared" si="3"/>
        <v/>
      </c>
    </row>
    <row r="54" spans="1:8" ht="15" customHeight="1" x14ac:dyDescent="0.25">
      <c r="A54" s="2"/>
      <c r="B54" s="2"/>
      <c r="C54" s="2"/>
      <c r="D54" s="2"/>
      <c r="E54" s="2"/>
      <c r="F54" s="2"/>
      <c r="G54" s="2"/>
      <c r="H54" s="2"/>
    </row>
    <row r="55" spans="1:8" ht="33" customHeight="1" x14ac:dyDescent="0.25">
      <c r="A55" s="2"/>
      <c r="B55" s="23" t="s">
        <v>204</v>
      </c>
      <c r="C55" s="23"/>
      <c r="D55" s="23"/>
      <c r="E55" s="10">
        <f>$E$32</f>
        <v>25</v>
      </c>
      <c r="F55" s="2"/>
      <c r="G55" s="2"/>
      <c r="H55" s="10" t="str">
        <f>IF(COUNT(H37:H53)=0,"",$E$32*COUNTIF(F37:F53,"Ja")/COUNTA(B37:B53))</f>
        <v/>
      </c>
    </row>
    <row r="56" spans="1:8" ht="36.75" customHeight="1" x14ac:dyDescent="0.25">
      <c r="A56" s="2"/>
      <c r="B56" s="22" t="s">
        <v>205</v>
      </c>
      <c r="C56" s="22"/>
      <c r="D56" s="22"/>
      <c r="E56" s="22"/>
      <c r="F56" s="22"/>
      <c r="G56" s="22"/>
      <c r="H56" s="22"/>
    </row>
    <row r="57" spans="1:8" ht="15" customHeight="1" x14ac:dyDescent="0.25">
      <c r="A57" s="2"/>
      <c r="B57" s="2"/>
      <c r="C57" s="2"/>
      <c r="D57" s="2"/>
      <c r="E57" s="2"/>
      <c r="F57" s="2"/>
      <c r="G57" s="2"/>
      <c r="H57" s="2"/>
    </row>
    <row r="58" spans="1:8" ht="33.75" customHeight="1" x14ac:dyDescent="0.25">
      <c r="A58" s="2"/>
      <c r="B58" s="23" t="s">
        <v>206</v>
      </c>
      <c r="C58" s="23"/>
      <c r="D58" s="23"/>
      <c r="E58" s="10">
        <f>SUM(E29,E55)</f>
        <v>150</v>
      </c>
      <c r="F58" s="2"/>
      <c r="G58" s="2"/>
      <c r="H58" s="10" t="str">
        <f>IF(COUNT(H9:H27,H37:H53)=0,"",SUM(H29,H55))</f>
        <v/>
      </c>
    </row>
    <row r="59" spans="1:8" ht="31.5" customHeight="1" x14ac:dyDescent="0.25">
      <c r="A59" s="2"/>
      <c r="B59" s="22" t="s">
        <v>207</v>
      </c>
      <c r="C59" s="22"/>
      <c r="D59" s="22"/>
      <c r="E59" s="22"/>
      <c r="F59" s="22"/>
      <c r="G59" s="22"/>
      <c r="H59" s="22"/>
    </row>
    <row r="60" spans="1:8" ht="15" customHeight="1" x14ac:dyDescent="0.25">
      <c r="A60" s="2"/>
      <c r="B60" s="2"/>
      <c r="C60" s="2"/>
      <c r="D60" s="2"/>
      <c r="E60" s="2"/>
      <c r="F60" s="2"/>
      <c r="G60" s="2"/>
      <c r="H60" s="2"/>
    </row>
    <row r="61" spans="1:8" ht="15" customHeight="1" x14ac:dyDescent="0.25">
      <c r="A61" s="2"/>
      <c r="B61" s="2"/>
      <c r="C61" s="2"/>
      <c r="D61" s="2"/>
      <c r="E61" s="2"/>
      <c r="F61" s="2"/>
      <c r="G61" s="2"/>
      <c r="H61" s="2"/>
    </row>
    <row r="62" spans="1:8" ht="15" customHeight="1" x14ac:dyDescent="0.25">
      <c r="A62" s="2"/>
      <c r="B62" s="2"/>
      <c r="C62" s="2"/>
      <c r="D62" s="2"/>
      <c r="E62" s="2"/>
      <c r="F62" s="2"/>
      <c r="G62" s="2"/>
      <c r="H62" s="2"/>
    </row>
    <row r="63" spans="1:8" ht="15" customHeight="1" x14ac:dyDescent="0.25">
      <c r="A63" s="2"/>
      <c r="B63" s="2"/>
      <c r="C63" s="2"/>
      <c r="D63" s="2"/>
      <c r="E63" s="2"/>
      <c r="F63" s="2"/>
      <c r="G63" s="2"/>
      <c r="H63" s="2"/>
    </row>
    <row r="64" spans="1:8" ht="15" customHeight="1" x14ac:dyDescent="0.25">
      <c r="A64" s="2"/>
      <c r="B64" s="2"/>
      <c r="C64" s="2"/>
      <c r="D64" s="2"/>
      <c r="E64" s="2"/>
      <c r="F64" s="2"/>
      <c r="G64" s="2"/>
      <c r="H64" s="2"/>
    </row>
    <row r="65" spans="1:8" ht="15" customHeight="1" x14ac:dyDescent="0.25">
      <c r="A65" s="2"/>
      <c r="B65" s="2"/>
      <c r="C65" s="2"/>
      <c r="D65" s="2"/>
      <c r="E65" s="2"/>
      <c r="F65" s="2"/>
      <c r="G65" s="2"/>
      <c r="H65" s="2"/>
    </row>
    <row r="66" spans="1:8" ht="15" customHeight="1" x14ac:dyDescent="0.25">
      <c r="A66" s="2"/>
      <c r="B66" s="2"/>
      <c r="C66" s="2"/>
      <c r="D66" s="2"/>
      <c r="E66" s="2"/>
      <c r="F66" s="2"/>
      <c r="G66" s="2"/>
      <c r="H66" s="2"/>
    </row>
    <row r="67" spans="1:8" ht="15" customHeight="1" x14ac:dyDescent="0.25">
      <c r="A67" s="2"/>
      <c r="B67" s="2"/>
      <c r="C67" s="2"/>
      <c r="D67" s="2"/>
      <c r="E67" s="2"/>
      <c r="F67" s="2"/>
      <c r="G67" s="2"/>
      <c r="H67" s="2"/>
    </row>
    <row r="68" spans="1:8" ht="15" customHeight="1" x14ac:dyDescent="0.25">
      <c r="A68" s="2"/>
      <c r="B68" s="2"/>
      <c r="C68" s="2"/>
      <c r="D68" s="2"/>
      <c r="E68" s="2"/>
      <c r="F68" s="2"/>
      <c r="G68" s="2"/>
      <c r="H68" s="2"/>
    </row>
    <row r="69" spans="1:8" ht="15" customHeight="1" x14ac:dyDescent="0.25">
      <c r="A69" s="2"/>
      <c r="B69" s="2"/>
      <c r="C69" s="2"/>
      <c r="D69" s="2"/>
      <c r="E69" s="2"/>
      <c r="F69" s="2"/>
      <c r="G69" s="2"/>
      <c r="H69" s="2"/>
    </row>
    <row r="70" spans="1:8" ht="15" customHeight="1" x14ac:dyDescent="0.25">
      <c r="A70" s="2"/>
      <c r="B70" s="2"/>
      <c r="C70" s="2"/>
      <c r="D70" s="2"/>
      <c r="E70" s="2"/>
      <c r="F70" s="2"/>
      <c r="G70" s="2"/>
      <c r="H70" s="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 customHeight="1" x14ac:dyDescent="0.25">
      <c r="A74" s="2"/>
      <c r="B74" s="2"/>
      <c r="C74" s="2"/>
      <c r="D74" s="2"/>
      <c r="E74" s="2"/>
      <c r="F74" s="2"/>
      <c r="G74" s="2"/>
      <c r="H74" s="2"/>
    </row>
    <row r="75" spans="1:8" ht="15" customHeight="1" x14ac:dyDescent="0.25">
      <c r="A75" s="2"/>
      <c r="B75" s="2"/>
      <c r="C75" s="2"/>
      <c r="D75" s="2"/>
      <c r="E75" s="2"/>
      <c r="F75" s="2"/>
      <c r="G75" s="2"/>
      <c r="H75" s="2"/>
    </row>
    <row r="76" spans="1:8" ht="15" customHeight="1" x14ac:dyDescent="0.25">
      <c r="A76" s="2"/>
      <c r="B76" s="2"/>
      <c r="C76" s="2"/>
      <c r="D76" s="2"/>
      <c r="E76" s="2"/>
      <c r="F76" s="2"/>
      <c r="G76" s="2"/>
      <c r="H76" s="2"/>
    </row>
    <row r="77" spans="1:8" ht="15" customHeight="1" x14ac:dyDescent="0.25">
      <c r="A77" s="2"/>
      <c r="B77" s="2"/>
      <c r="C77" s="2"/>
      <c r="D77" s="2"/>
      <c r="E77" s="2"/>
      <c r="F77" s="2"/>
      <c r="G77" s="2"/>
      <c r="H77" s="2"/>
    </row>
    <row r="78" spans="1:8" ht="15" customHeight="1" x14ac:dyDescent="0.25">
      <c r="A78" s="2"/>
      <c r="B78" s="2"/>
      <c r="C78" s="2"/>
      <c r="D78" s="2"/>
      <c r="E78" s="2"/>
      <c r="F78" s="2"/>
      <c r="G78" s="2"/>
      <c r="H78" s="2"/>
    </row>
    <row r="79" spans="1:8" ht="15" customHeight="1" x14ac:dyDescent="0.25">
      <c r="A79" s="2"/>
      <c r="B79" s="2"/>
      <c r="C79" s="2"/>
      <c r="D79" s="2"/>
      <c r="E79" s="2"/>
      <c r="F79" s="2"/>
      <c r="G79" s="2"/>
      <c r="H79" s="2"/>
    </row>
    <row r="80" spans="1:8" ht="15" customHeight="1" x14ac:dyDescent="0.25">
      <c r="A80" s="2"/>
      <c r="B80" s="2"/>
      <c r="C80" s="2"/>
      <c r="D80" s="2"/>
      <c r="E80" s="2"/>
      <c r="F80" s="2"/>
      <c r="G80" s="2"/>
      <c r="H80" s="2"/>
    </row>
    <row r="81" spans="1:8" ht="15" customHeight="1" x14ac:dyDescent="0.25">
      <c r="A81" s="2"/>
      <c r="B81" s="2"/>
      <c r="C81" s="2"/>
      <c r="D81" s="2"/>
      <c r="E81" s="2"/>
      <c r="F81" s="2"/>
      <c r="G81" s="2"/>
      <c r="H81" s="2"/>
    </row>
    <row r="82" spans="1:8" ht="15" customHeight="1" x14ac:dyDescent="0.25">
      <c r="A82" s="2"/>
      <c r="B82" s="2"/>
      <c r="C82" s="2"/>
      <c r="D82" s="2"/>
      <c r="E82" s="2"/>
      <c r="F82" s="2"/>
      <c r="G82" s="2"/>
      <c r="H82" s="2"/>
    </row>
    <row r="83" spans="1:8" ht="15" customHeight="1" x14ac:dyDescent="0.25">
      <c r="A83" s="2"/>
      <c r="B83" s="2"/>
      <c r="C83" s="2"/>
      <c r="D83" s="2"/>
      <c r="E83" s="2"/>
      <c r="F83" s="2"/>
      <c r="G83" s="2"/>
      <c r="H83" s="2"/>
    </row>
    <row r="84" spans="1:8" ht="15" customHeight="1" x14ac:dyDescent="0.25">
      <c r="A84" s="2"/>
      <c r="B84" s="2"/>
      <c r="C84" s="2"/>
      <c r="D84" s="2"/>
      <c r="E84" s="2"/>
      <c r="F84" s="2"/>
      <c r="G84" s="2"/>
      <c r="H84" s="2"/>
    </row>
    <row r="85" spans="1:8" ht="15" customHeight="1" x14ac:dyDescent="0.25">
      <c r="A85" s="2"/>
      <c r="B85" s="2"/>
      <c r="C85" s="2"/>
      <c r="D85" s="2"/>
      <c r="E85" s="2"/>
      <c r="F85" s="2"/>
      <c r="G85" s="2"/>
      <c r="H85" s="2"/>
    </row>
    <row r="86" spans="1:8" ht="15" customHeight="1" x14ac:dyDescent="0.25">
      <c r="A86" s="2"/>
      <c r="B86" s="2"/>
      <c r="C86" s="2"/>
      <c r="D86" s="2"/>
      <c r="E86" s="2"/>
      <c r="F86" s="2"/>
      <c r="G86" s="2"/>
      <c r="H86" s="2"/>
    </row>
    <row r="87" spans="1:8" ht="15" customHeight="1" x14ac:dyDescent="0.25">
      <c r="A87" s="2"/>
      <c r="B87" s="2"/>
      <c r="C87" s="2"/>
      <c r="D87" s="2"/>
      <c r="E87" s="2"/>
      <c r="F87" s="2"/>
      <c r="G87" s="2"/>
      <c r="H87" s="2"/>
    </row>
    <row r="88" spans="1:8" ht="15" customHeight="1" x14ac:dyDescent="0.25">
      <c r="A88" s="2"/>
      <c r="B88" s="2"/>
      <c r="C88" s="2"/>
      <c r="D88" s="2"/>
      <c r="E88" s="2"/>
      <c r="F88" s="2"/>
      <c r="G88" s="2"/>
      <c r="H88" s="2"/>
    </row>
    <row r="89" spans="1:8" ht="15" customHeight="1" x14ac:dyDescent="0.25">
      <c r="A89" s="2"/>
      <c r="B89" s="2"/>
      <c r="C89" s="2"/>
      <c r="D89" s="2"/>
      <c r="E89" s="2"/>
      <c r="F89" s="2"/>
      <c r="G89" s="2"/>
      <c r="H89" s="2"/>
    </row>
    <row r="90" spans="1:8" ht="15" customHeight="1" x14ac:dyDescent="0.25">
      <c r="A90" s="2"/>
      <c r="B90" s="2"/>
      <c r="C90" s="2"/>
      <c r="D90" s="2"/>
      <c r="E90" s="2"/>
      <c r="F90" s="2"/>
      <c r="G90" s="2"/>
      <c r="H90" s="2"/>
    </row>
    <row r="91" spans="1:8" ht="15" customHeight="1" x14ac:dyDescent="0.25">
      <c r="A91" s="2"/>
      <c r="B91" s="2"/>
      <c r="C91" s="2"/>
      <c r="D91" s="2"/>
      <c r="E91" s="2"/>
      <c r="F91" s="2"/>
      <c r="G91" s="2"/>
      <c r="H91" s="2"/>
    </row>
    <row r="92" spans="1:8" ht="15" customHeight="1" x14ac:dyDescent="0.25">
      <c r="A92" s="2"/>
      <c r="B92" s="2"/>
      <c r="C92" s="2"/>
      <c r="D92" s="2"/>
      <c r="E92" s="2"/>
      <c r="F92" s="2"/>
      <c r="G92" s="2"/>
      <c r="H92" s="2"/>
    </row>
    <row r="93" spans="1:8" ht="15" customHeight="1" x14ac:dyDescent="0.25">
      <c r="A93" s="2"/>
      <c r="B93" s="2"/>
      <c r="C93" s="2"/>
      <c r="D93" s="2"/>
      <c r="E93" s="2"/>
      <c r="F93" s="2"/>
      <c r="G93" s="2"/>
      <c r="H93" s="2"/>
    </row>
    <row r="94" spans="1:8" ht="15" customHeight="1" x14ac:dyDescent="0.25">
      <c r="A94" s="2"/>
      <c r="B94" s="2"/>
      <c r="C94" s="2"/>
      <c r="D94" s="2"/>
      <c r="E94" s="2"/>
      <c r="F94" s="2"/>
      <c r="G94" s="2"/>
      <c r="H94" s="2"/>
    </row>
    <row r="95" spans="1:8" ht="15" customHeight="1" x14ac:dyDescent="0.25">
      <c r="A95" s="2"/>
      <c r="B95" s="2"/>
      <c r="C95" s="2"/>
      <c r="D95" s="2"/>
      <c r="E95" s="2"/>
      <c r="F95" s="2"/>
      <c r="G95" s="2"/>
      <c r="H95" s="2"/>
    </row>
    <row r="96" spans="1:8" ht="15" customHeight="1" x14ac:dyDescent="0.25">
      <c r="A96" s="2"/>
      <c r="B96" s="2"/>
      <c r="C96" s="2"/>
      <c r="D96" s="2"/>
      <c r="E96" s="2"/>
      <c r="F96" s="2"/>
      <c r="G96" s="2"/>
      <c r="H96" s="2"/>
    </row>
    <row r="97" spans="1:8" ht="15" customHeight="1" x14ac:dyDescent="0.25">
      <c r="A97" s="2"/>
      <c r="B97" s="2"/>
      <c r="C97" s="2"/>
      <c r="D97" s="2"/>
      <c r="E97" s="2"/>
      <c r="F97" s="2"/>
      <c r="G97" s="2"/>
      <c r="H97" s="2"/>
    </row>
    <row r="98" spans="1:8" ht="15" customHeight="1" x14ac:dyDescent="0.25">
      <c r="A98" s="2"/>
      <c r="B98" s="2"/>
      <c r="C98" s="2"/>
      <c r="D98" s="2"/>
      <c r="E98" s="2"/>
      <c r="F98" s="2"/>
      <c r="G98" s="2"/>
      <c r="H98" s="2"/>
    </row>
    <row r="99" spans="1:8" ht="15" customHeight="1" x14ac:dyDescent="0.25">
      <c r="A99" s="2"/>
      <c r="B99" s="2"/>
      <c r="C99" s="2"/>
      <c r="D99" s="2"/>
      <c r="E99" s="2"/>
      <c r="F99" s="2"/>
      <c r="G99" s="2"/>
      <c r="H99" s="2"/>
    </row>
    <row r="100" spans="1:8" ht="15" customHeight="1" x14ac:dyDescent="0.25">
      <c r="A100" s="2"/>
      <c r="B100" s="2"/>
      <c r="C100" s="2"/>
      <c r="D100" s="2"/>
      <c r="E100" s="2"/>
      <c r="F100" s="2"/>
      <c r="G100" s="2"/>
      <c r="H100" s="2"/>
    </row>
  </sheetData>
  <sheetProtection algorithmName="SHA-512" hashValue="SBOVQs8/DTamqskl9On/EO7pB11hYDa602RFsR7S8+nTZOHQynKlXTCnXy8o2T7yhp4QTNihUbiY6m/40PWVyQ==" saltValue="ddX7hUTBiJinmaYBFAOL6w==" spinCount="100000" sheet="1" formatRows="0" autoFilter="0"/>
  <autoFilter ref="B8:H27" xr:uid="{00000000-0009-0000-0000-000003000000}"/>
  <mergeCells count="17">
    <mergeCell ref="B58:D58"/>
    <mergeCell ref="B59:H59"/>
    <mergeCell ref="B33:H33"/>
    <mergeCell ref="C34:H34"/>
    <mergeCell ref="B35:H35"/>
    <mergeCell ref="B55:D55"/>
    <mergeCell ref="B56:H56"/>
    <mergeCell ref="B7:H7"/>
    <mergeCell ref="B29:D29"/>
    <mergeCell ref="B30:H30"/>
    <mergeCell ref="B32:D32"/>
    <mergeCell ref="F32:H32"/>
    <mergeCell ref="B2:H2"/>
    <mergeCell ref="B3:H3"/>
    <mergeCell ref="B4:H4"/>
    <mergeCell ref="B5:H5"/>
    <mergeCell ref="B6:H6"/>
  </mergeCells>
  <phoneticPr fontId="16" type="noConversion"/>
  <conditionalFormatting sqref="F9:F27">
    <cfRule type="expression" dxfId="1" priority="2">
      <formula>AND($F9&lt;&gt;"",$G9="")</formula>
    </cfRule>
  </conditionalFormatting>
  <conditionalFormatting sqref="F37:F53">
    <cfRule type="expression" dxfId="0" priority="3">
      <formula>AND(F37&lt;&gt;"",F37&lt;&gt;"Ja",F37&lt;&gt;"Nee")</formula>
    </cfRule>
  </conditionalFormatting>
  <dataValidations count="2">
    <dataValidation type="list" allowBlank="1" showInputMessage="1" showErrorMessage="1" errorTitle="Controleer de invoer" error="Kies een waarde uit de keuzelijst." promptTitle="Invoerveld leverancier" prompt="Kies een waarde uit de keuzelijst." sqref="F9:F27" xr:uid="{00000000-0002-0000-0300-000000000000}">
      <formula1>"Niveau 1,Niveau 2,Niveau 3,Niveau 4"</formula1>
      <formula2>0</formula2>
    </dataValidation>
    <dataValidation type="list" allowBlank="1" showInputMessage="1" showErrorMessage="1" errorTitle="Kies Ja of Nee" error="Kies uitsluitend Ja of Nee uit de keuzelijst." promptTitle="Evaluatie" prompt="Ja geeft de vraagpunten; Nee geeft 0 punten." sqref="F37:F53" xr:uid="{00000000-0002-0000-0300-000013000000}">
      <formula1>"Ja,Nee"</formula1>
      <formula2>0</formula2>
    </dataValidation>
  </dataValidations>
  <printOptions horizontalCentered="1"/>
  <pageMargins left="0.25" right="0.25" top="0.35" bottom="0.35" header="0.511811023622047" footer="0.5"/>
  <pageSetup paperSize="8" fitToHeight="0" orientation="landscape" horizontalDpi="300" verticalDpi="300"/>
  <headerFooter>
    <oddFooter>&amp;L&amp;8 Hogeschool Rotterdam | 2026/014/IDT | GC1&amp;R&amp;8 Pagina &amp;P van &amp;N</oddFooter>
  </headerFooter>
  <rowBreaks count="1" manualBreakCount="1">
    <brk id="31" max="16383" man="1"/>
  </rowBreaks>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BFC860BEDA340B1947973D077B6F5" ma:contentTypeVersion="13" ma:contentTypeDescription="Create a new document." ma:contentTypeScope="" ma:versionID="881c590fb9b1b0a4c168a70bf1efe36f">
  <xsd:schema xmlns:xsd="http://www.w3.org/2001/XMLSchema" xmlns:xs="http://www.w3.org/2001/XMLSchema" xmlns:p="http://schemas.microsoft.com/office/2006/metadata/properties" xmlns:ns2="3668c8d6-8661-42f2-b34e-7454850b9463" xmlns:ns3="cbd83451-6b2c-454e-a1e3-1916dbf66382" targetNamespace="http://schemas.microsoft.com/office/2006/metadata/properties" ma:root="true" ma:fieldsID="3d9161b28b44cb6b7b076341bd6ccf95" ns2:_="" ns3:_="">
    <xsd:import namespace="3668c8d6-8661-42f2-b34e-7454850b9463"/>
    <xsd:import namespace="cbd83451-6b2c-454e-a1e3-1916dbf663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68c8d6-8661-42f2-b34e-7454850b94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d83451-6b2c-454e-a1e3-1916dbf6638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69f613-1c4f-41b9-9581-dbfa97704f05}" ma:internalName="TaxCatchAll" ma:showField="CatchAllData" ma:web="cbd83451-6b2c-454e-a1e3-1916dbf663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d83451-6b2c-454e-a1e3-1916dbf66382" xsi:nil="true"/>
    <lcf76f155ced4ddcb4097134ff3c332f xmlns="3668c8d6-8661-42f2-b34e-7454850b94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EBD24A-CF96-45ED-A069-A55C11F9F212}"/>
</file>

<file path=customXml/itemProps2.xml><?xml version="1.0" encoding="utf-8"?>
<ds:datastoreItem xmlns:ds="http://schemas.openxmlformats.org/officeDocument/2006/customXml" ds:itemID="{4BA62CC4-C145-4265-BBA1-3F1972EA6351}">
  <ds:schemaRefs>
    <ds:schemaRef ds:uri="http://schemas.microsoft.com/sharepoint/v3/contenttype/forms"/>
  </ds:schemaRefs>
</ds:datastoreItem>
</file>

<file path=customXml/itemProps3.xml><?xml version="1.0" encoding="utf-8"?>
<ds:datastoreItem xmlns:ds="http://schemas.openxmlformats.org/officeDocument/2006/customXml" ds:itemID="{72EDA86C-52F8-4C04-A4B8-BE5BD1A53FEA}">
  <ds:schemaRefs>
    <ds:schemaRef ds:uri="http://schemas.microsoft.com/office/2006/metadata/properties"/>
    <ds:schemaRef ds:uri="http://schemas.microsoft.com/office/infopath/2007/PartnerControls"/>
    <ds:schemaRef ds:uri="cbd83451-6b2c-454e-a1e3-1916dbf66382"/>
    <ds:schemaRef ds:uri="3668c8d6-8661-42f2-b34e-7454850b9463"/>
  </ds:schemaRefs>
</ds:datastoreItem>
</file>

<file path=docMetadata/LabelInfo.xml><?xml version="1.0" encoding="utf-8"?>
<clbl:labelList xmlns:clbl="http://schemas.microsoft.com/office/2020/mipLabelMetadata">
  <clbl:label id="{ca6fbace-7cba-4d53-8681-a06284f7ff46}" enabled="0" method="" siteId="{ca6fbace-7cba-4d53-8681-a06284f7ff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Voorblad</vt:lpstr>
      <vt:lpstr>Toelichting</vt:lpstr>
      <vt:lpstr>Roosteren en Plannen</vt:lpstr>
      <vt:lpstr>Curriculum Management</vt:lpstr>
      <vt:lpstr>'Curriculum Management'!Afdrukbereik</vt:lpstr>
      <vt:lpstr>'Roosteren en Plannen'!Afdrukbereik</vt:lpstr>
      <vt:lpstr>Toelichting!Afdrukbereik</vt:lpstr>
      <vt:lpstr>Voorblad!Afdrukbereik</vt:lpstr>
      <vt:lpstr>'Curriculum Management'!Afdruktitels</vt:lpstr>
      <vt:lpstr>'Roosteren en Plannen'!Afdruktitels</vt:lpstr>
      <vt:lpstr>Toelichting!Afdruktitels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Hogeschool Rotterdam | GC1 Leveranciersformulier</dc:title>
  <dc:subject>Gesloten leveranciersformulier met automatische scoreberekening</dc:subject>
  <dc:creator>Hogeschool Rotterdam</dc:creator>
  <cp:keywords/>
  <dc:description/>
  <cp:lastModifiedBy>Horsselenberg-Verleur, M. (Marjolijn)</cp:lastModifiedBy>
  <cp:revision>0</cp:revision>
  <dcterms:created xsi:type="dcterms:W3CDTF">2026-09-24T14:22:34Z</dcterms:created>
  <dcterms:modified xsi:type="dcterms:W3CDTF">2026-10-15T10:01:44Z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0x010100E48BFC860BEDA340B1947973D077B6F5</vt:lpwstr>
  </property>
  <property fmtid="{D5CDD505-2E9C-101B-9397-08002B2CF9AE}" pid="3" name="MediaServiceImageTags">
    <vt:lpwstr/>
  </property>
</Properties>
</file>