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Amersfoort/Publicatie/"/>
    </mc:Choice>
  </mc:AlternateContent>
  <xr:revisionPtr revIDLastSave="0" documentId="8_{2F39637D-5C4A-4833-BE0A-5192B49B9347}" xr6:coauthVersionLast="47" xr6:coauthVersionMax="47" xr10:uidLastSave="{00000000-0000-0000-0000-000000000000}"/>
  <bookViews>
    <workbookView xWindow="28680" yWindow="-120" windowWidth="29040" windowHeight="15720" xr2:uid="{52C29E20-E5BB-4F8F-86E7-3DF61F781C4C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" i="1" l="1" a="1"/>
  <c r="A9" i="1" s="1"/>
  <c r="R6" i="1"/>
  <c r="Q6" i="1"/>
  <c r="P6" i="1"/>
  <c r="O6" i="1"/>
  <c r="N6" i="1"/>
  <c r="M6" i="1"/>
  <c r="L6" i="1"/>
  <c r="K6" i="1"/>
  <c r="R5" i="1"/>
  <c r="Q5" i="1"/>
  <c r="P5" i="1"/>
  <c r="O5" i="1"/>
  <c r="N5" i="1"/>
  <c r="M5" i="1"/>
  <c r="L5" i="1"/>
  <c r="K5" i="1"/>
  <c r="E5" i="1"/>
  <c r="E4" i="1"/>
  <c r="G2" i="1"/>
  <c r="I2" i="1" l="1" a="1"/>
  <c r="N4" i="1" l="1"/>
  <c r="L3" i="1"/>
  <c r="M4" i="1"/>
  <c r="K3" i="1"/>
  <c r="L4" i="1"/>
  <c r="K4" i="1"/>
  <c r="R3" i="1"/>
  <c r="Q3" i="1"/>
  <c r="R4" i="1"/>
  <c r="P3" i="1"/>
  <c r="Q4" i="1"/>
  <c r="O3" i="1"/>
  <c r="P4" i="1"/>
  <c r="N3" i="1"/>
  <c r="I2" i="1"/>
  <c r="O4" i="1"/>
  <c r="M3" i="1"/>
  <c r="G4" i="1"/>
  <c r="G5" i="1"/>
  <c r="R2" i="1" l="1"/>
  <c r="Q2" i="1"/>
  <c r="P2" i="1"/>
  <c r="O2" i="1"/>
  <c r="N2" i="1"/>
  <c r="M2" i="1"/>
  <c r="L2" i="1"/>
  <c r="K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<sst xmlns="http://schemas.openxmlformats.org/spreadsheetml/2006/main" count="28" uniqueCount="19">
  <si>
    <t>Schade overzicht op Tekenjaar</t>
  </si>
  <si>
    <t>Tekenjaar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</si>
  <si>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</si>
  <si>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</si>
  <si>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</si>
  <si>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</si>
  <si>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</si>
  <si>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</si>
  <si>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</si>
  <si>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</si>
  <si>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Relatie</t>
  </si>
  <si>
    <t>Polisnummer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</si>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</sst>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263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3" borderId="0" xfId="0" applyFill="1" applyAlignment="1">
      <alignment horizontal="left" wrapText="1"/>
    </xf>
    <xf numFmtId="14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center" wrapText="1"/>
    </xf>
    <xf numFmtId="14" fontId="0" fillId="3" borderId="0" xfId="0" applyNumberFormat="1" applyFill="1" applyAlignment="1">
      <alignment horizontal="center" wrapText="1"/>
    </xf>
    <xf numFmtId="0" fontId="0" fillId="3" borderId="0" xfId="0" applyFill="1" applyAlignment="1">
      <alignment wrapText="1"/>
    </xf>
    <xf numFmtId="4" fontId="0" fillId="3" borderId="0" xfId="0" applyNumberFormat="1" applyFill="1" applyAlignment="1">
      <alignment horizontal="right" wrapText="1"/>
    </xf>
    <xf numFmtId="14" fontId="1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415290</xdr:colOff>
      <xdr:row>0</xdr:row>
      <xdr:rowOff>836296</xdr:rowOff>
    </xdr:from>
    <xdr:to>
      <xdr:col>2</xdr:col>
      <xdr:colOff>301790</xdr:colOff>
      <xdr:row>6</xdr:row>
      <xdr:rowOff>34290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38C5D55-AD92-497C-A3D7-05504E7C7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" y="836296"/>
          <a:ext cx="1334300" cy="10191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crisureeur.sharepoint.com/sites/RVO-Archive/NL-Acrisure/Tenderdesk/Tenderdesk/2026/Begeleiding/Amersfoort/Publicatie/Bijlage%203%20Schadestatistiek%20-%20Brandverzekering%20Amersfoort.xlsm" TargetMode="External"/><Relationship Id="rId1" Type="http://schemas.openxmlformats.org/officeDocument/2006/relationships/externalLinkPath" Target="Bijlage%203%20Schadestatistiek%20-%20Brandverzekering%20Amersfo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adeoverzicht op Tekenjaar"/>
      <sheetName val="Output op Tekenjaar"/>
      <sheetName val="Blad1"/>
      <sheetName val="Output op Tekenjaar met status"/>
      <sheetName val="Schadeoverzicht op Schadejaar"/>
      <sheetName val="Output op Schadejaar"/>
      <sheetName val="Output op Schadejaar met status"/>
      <sheetName val="Support"/>
    </sheetNames>
    <sheetDataSet>
      <sheetData sheetId="0">
        <row r="2">
          <cell r="B2" t="str">
            <v>Amersfoort</v>
          </cell>
          <cell r="C2" t="str">
            <v>646975407</v>
          </cell>
          <cell r="D2" t="str">
            <v>2025</v>
          </cell>
          <cell r="E2" t="str">
            <v>2511821</v>
          </cell>
          <cell r="F2">
            <v>45960</v>
          </cell>
          <cell r="G2">
            <v>45965</v>
          </cell>
          <cell r="H2" t="str">
            <v>3811LL 1    gemeld op verkeerd polis, verder op 2511924
Waterschade in bedrijfsrestaurant door lekkende koppelingen in vloer.</v>
          </cell>
          <cell r="I2" t="str">
            <v>Stadhuisplein 1 Amersfoort</v>
          </cell>
          <cell r="J2" t="str">
            <v>Schade verkeerd geadministreerd</v>
          </cell>
          <cell r="K2" t="b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B3" t="str">
            <v>Amersfoort</v>
          </cell>
          <cell r="C3" t="str">
            <v>646975407</v>
          </cell>
          <cell r="D3" t="str">
            <v>2024</v>
          </cell>
          <cell r="E3" t="str">
            <v>2400846</v>
          </cell>
          <cell r="F3">
            <v>45292</v>
          </cell>
          <cell r="G3">
            <v>45328</v>
          </cell>
          <cell r="H3" t="str">
            <v>3815XT 2
Ruitschade na ontploffing (vuurwerk)</v>
          </cell>
          <cell r="I3" t="str">
            <v>De Velduil 2 Amersfoort</v>
          </cell>
          <cell r="J3" t="str">
            <v>ontploffing - vuurwerk</v>
          </cell>
          <cell r="K3" t="b">
            <v>1</v>
          </cell>
          <cell r="L3">
            <v>0</v>
          </cell>
          <cell r="M3">
            <v>-2837.3</v>
          </cell>
          <cell r="N3">
            <v>-28.37</v>
          </cell>
          <cell r="O3">
            <v>-2865.6700000000005</v>
          </cell>
          <cell r="P3">
            <v>0</v>
          </cell>
          <cell r="Q3">
            <v>0</v>
          </cell>
          <cell r="R3">
            <v>-2865.67</v>
          </cell>
          <cell r="S3">
            <v>2500</v>
          </cell>
        </row>
        <row r="4">
          <cell r="B4" t="str">
            <v>Amersfoort</v>
          </cell>
          <cell r="C4" t="str">
            <v>646975407</v>
          </cell>
          <cell r="D4" t="str">
            <v>2024</v>
          </cell>
          <cell r="E4" t="str">
            <v>2403183</v>
          </cell>
          <cell r="F4">
            <v>45388</v>
          </cell>
          <cell r="G4">
            <v>45388</v>
          </cell>
          <cell r="H4" t="str">
            <v>3828AZ 30
Brand Sportterrein VV Hoogland</v>
          </cell>
          <cell r="I4" t="str">
            <v>Sportlaan 30 Amersfoort</v>
          </cell>
          <cell r="J4" t="str">
            <v>brand</v>
          </cell>
          <cell r="K4" t="b">
            <v>1</v>
          </cell>
          <cell r="L4">
            <v>0</v>
          </cell>
          <cell r="M4">
            <v>-275291.54000000004</v>
          </cell>
          <cell r="N4">
            <v>-9586.91</v>
          </cell>
          <cell r="O4">
            <v>-284878.45000000007</v>
          </cell>
          <cell r="P4">
            <v>0</v>
          </cell>
          <cell r="Q4">
            <v>-5.8207660913467407E-11</v>
          </cell>
          <cell r="R4">
            <v>-284878.45000000007</v>
          </cell>
          <cell r="S4">
            <v>2500</v>
          </cell>
        </row>
        <row r="5">
          <cell r="B5" t="str">
            <v>Amersfoort</v>
          </cell>
          <cell r="C5" t="str">
            <v>646975407</v>
          </cell>
          <cell r="D5" t="str">
            <v>2024</v>
          </cell>
          <cell r="E5" t="str">
            <v>2403440</v>
          </cell>
          <cell r="F5">
            <v>45393</v>
          </cell>
          <cell r="G5">
            <v>45394</v>
          </cell>
          <cell r="H5" t="str">
            <v>Belgenlaan 9 Amersfoort
Buitenvandalisme an bronzen plaquettes monument</v>
          </cell>
          <cell r="I5" t="str">
            <v/>
          </cell>
          <cell r="J5" t="str">
            <v>vandalisme</v>
          </cell>
          <cell r="K5" t="b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B6" t="str">
            <v>Amersfoort</v>
          </cell>
          <cell r="C6" t="str">
            <v>646975407</v>
          </cell>
          <cell r="D6" t="str">
            <v>2022</v>
          </cell>
          <cell r="E6" t="str">
            <v>2203339</v>
          </cell>
          <cell r="F6">
            <v>44617</v>
          </cell>
          <cell r="G6">
            <v>44637</v>
          </cell>
          <cell r="H6" t="str">
            <v>3812PH 112
Leidingbreuk // Salvage 2022 1129
(ER 2.500)</v>
          </cell>
          <cell r="I6" t="str">
            <v>Kleine Koppel 112 te Amersfoort</v>
          </cell>
          <cell r="J6" t="str">
            <v>water - leidingbreuk</v>
          </cell>
          <cell r="K6" t="b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B7" t="str">
            <v>Amersfoort</v>
          </cell>
          <cell r="C7" t="str">
            <v>646975407</v>
          </cell>
          <cell r="D7" t="str">
            <v>2022</v>
          </cell>
          <cell r="E7" t="str">
            <v>2203340</v>
          </cell>
          <cell r="F7">
            <v>44610</v>
          </cell>
          <cell r="G7">
            <v>44637</v>
          </cell>
          <cell r="H7" t="str">
            <v>Diverse adressen
Stormschade
ER 2500</v>
          </cell>
          <cell r="I7" t="str">
            <v>Div adressen</v>
          </cell>
          <cell r="J7" t="str">
            <v>storm Eunice</v>
          </cell>
          <cell r="K7" t="b">
            <v>1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B8" t="str">
            <v>Amersfoort</v>
          </cell>
          <cell r="C8" t="str">
            <v>646975407</v>
          </cell>
          <cell r="D8" t="str">
            <v>2022</v>
          </cell>
          <cell r="E8" t="str">
            <v>2205316</v>
          </cell>
          <cell r="F8">
            <v>44631</v>
          </cell>
          <cell r="G8">
            <v>44676</v>
          </cell>
          <cell r="H8" t="str">
            <v>Verkeerd geadministreerd (tekenjaar onjuist)
in behandeling onder 2113397</v>
          </cell>
          <cell r="I8" t="str">
            <v/>
          </cell>
          <cell r="J8" t="str">
            <v>Schade verkeerd geadministreerd</v>
          </cell>
          <cell r="K8" t="b">
            <v>1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>
            <v>1</v>
          </cell>
          <cell r="D2" t="str">
            <v>Amersfoort</v>
          </cell>
        </row>
        <row r="3">
          <cell r="B3">
            <v>1</v>
          </cell>
          <cell r="C3" t="str">
            <v>646975407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9856-C5B2-48C8-9359-35D9162883C1}">
  <dimension ref="A1:R15"/>
  <sheetViews>
    <sheetView tabSelected="1" workbookViewId="0">
      <selection activeCell="H10" sqref="H10"/>
    </sheetView>
  </sheetViews>
  <sheetFormatPr defaultRowHeight="14.4" x14ac:dyDescent="0.3"/>
  <cols>
    <col min="1" max="1" width="9.44140625" bestFit="1" customWidth="1"/>
    <col min="2" max="2" width="11.6640625" bestFit="1" customWidth="1"/>
    <col min="3" max="3" width="8.6640625" bestFit="1" customWidth="1"/>
    <col min="4" max="4" width="11.21875" bestFit="1" customWidth="1"/>
    <col min="5" max="5" width="11.77734375" bestFit="1" customWidth="1"/>
    <col min="6" max="6" width="12.33203125" bestFit="1" customWidth="1"/>
    <col min="7" max="7" width="55" bestFit="1" customWidth="1"/>
    <col min="8" max="8" width="24.5546875" bestFit="1" customWidth="1"/>
    <col min="9" max="9" width="17.77734375" bestFit="1" customWidth="1"/>
    <col min="10" max="10" width="6.88671875" bestFit="1" customWidth="1"/>
    <col min="11" max="11" width="3.5546875" bestFit="1" customWidth="1"/>
    <col min="12" max="12" width="6.88671875" bestFit="1" customWidth="1"/>
    <col min="13" max="13" width="6.5546875" bestFit="1" customWidth="1"/>
    <col min="14" max="14" width="6.88671875" bestFit="1" customWidth="1"/>
    <col min="15" max="15" width="7" bestFit="1" customWidth="1"/>
    <col min="16" max="16" width="7.5546875" bestFit="1" customWidth="1"/>
    <col min="17" max="17" width="9.6640625" bestFit="1" customWidth="1"/>
    <col min="18" max="18" width="10.44140625" bestFit="1" customWidth="1"/>
  </cols>
  <sheetData>
    <row r="1" spans="1:18" ht="27.6" x14ac:dyDescent="0.3">
      <c r="A1" s="19"/>
      <c r="B1" s="28" t="s">
        <v>0</v>
      </c>
      <c r="C1" s="28"/>
      <c r="D1" s="28"/>
      <c r="E1" s="28"/>
      <c r="F1" s="28"/>
      <c r="G1" s="19"/>
      <c r="H1" s="19"/>
      <c r="I1" s="1" t="s">
        <v>1</v>
      </c>
      <c r="J1" s="2"/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7</v>
      </c>
      <c r="Q1" s="3" t="s">
        <v>8</v>
      </c>
      <c r="R1" s="3" t="s">
        <v>9</v>
      </c>
    </row>
    <row r="2" spans="1:18" ht="15.6" x14ac:dyDescent="0.3">
      <c r="A2" s="20"/>
      <c r="B2" s="28"/>
      <c r="C2" s="28"/>
      <c r="D2" s="28"/>
      <c r="E2" s="28"/>
      <c r="F2" s="28"/>
      <c r="G2" s="20">
        <f ca="1">TODAY()</f>
        <v>46309</v>
      </c>
      <c r="H2" s="19"/>
      <c r="I2" s="21" t="str" cm="1">
        <f t="array" ref="I2:I4">IFERROR(_xlfn._xlws.SORT(_xlfn.UNIQUE(_xlfn._xlws.FILTER(C9:C25000, C9:C25000&lt;&gt;""))),"")</f>
        <v>2022</v>
      </c>
      <c r="J2" s="22"/>
      <c r="K2" s="23">
        <f>IF($I2="","",SUMIF($C$9:$C$25000,$I2,K$9:K$25000))</f>
        <v>0</v>
      </c>
      <c r="L2" s="23">
        <f t="shared" ref="L2:R6" si="0">IF($I2="","",SUMIF($C$9:$C$25000,$I2,L$9:L$25000))</f>
        <v>0</v>
      </c>
      <c r="M2" s="23">
        <f t="shared" si="0"/>
        <v>0</v>
      </c>
      <c r="N2" s="23">
        <f t="shared" si="0"/>
        <v>0</v>
      </c>
      <c r="O2" s="23">
        <f t="shared" si="0"/>
        <v>0</v>
      </c>
      <c r="P2" s="23">
        <f t="shared" si="0"/>
        <v>0</v>
      </c>
      <c r="Q2" s="23">
        <f t="shared" si="0"/>
        <v>0</v>
      </c>
      <c r="R2" s="23">
        <f t="shared" si="0"/>
        <v>0</v>
      </c>
    </row>
    <row r="3" spans="1:18" ht="15.6" x14ac:dyDescent="0.3">
      <c r="A3" s="19"/>
      <c r="B3" s="19"/>
      <c r="C3" s="24"/>
      <c r="D3" s="24"/>
      <c r="E3" s="25"/>
      <c r="F3" s="25"/>
      <c r="G3" s="19"/>
      <c r="H3" s="19"/>
      <c r="I3" s="21" t="str">
        <v>2024</v>
      </c>
      <c r="J3" s="22"/>
      <c r="K3" s="23">
        <f t="shared" ref="K3:K6" si="1">IF($I3="","",SUMIF($C$9:$C$25000,$I3,K$9:K$25000))</f>
        <v>0</v>
      </c>
      <c r="L3" s="23">
        <f t="shared" si="0"/>
        <v>-278128.84000000003</v>
      </c>
      <c r="M3" s="23">
        <f t="shared" si="0"/>
        <v>-9615.2800000000007</v>
      </c>
      <c r="N3" s="23">
        <f t="shared" si="0"/>
        <v>-287744.12000000005</v>
      </c>
      <c r="O3" s="23">
        <f t="shared" si="0"/>
        <v>0</v>
      </c>
      <c r="P3" s="23">
        <f t="shared" si="0"/>
        <v>-5.8207660913467407E-11</v>
      </c>
      <c r="Q3" s="23">
        <f t="shared" si="0"/>
        <v>-287744.12000000005</v>
      </c>
      <c r="R3" s="23">
        <f t="shared" si="0"/>
        <v>5000</v>
      </c>
    </row>
    <row r="4" spans="1:18" ht="15.6" x14ac:dyDescent="0.3">
      <c r="A4" s="22"/>
      <c r="B4" s="19"/>
      <c r="C4" s="24"/>
      <c r="D4" s="24"/>
      <c r="E4" s="29" t="str">
        <f>IF([1]Support!B2=1,"Relatie :","")</f>
        <v>Relatie :</v>
      </c>
      <c r="F4" s="29"/>
      <c r="G4" s="22" t="str">
        <f>IF([1]Support!B2=1,[1]Support!D2,"")</f>
        <v>Amersfoort</v>
      </c>
      <c r="H4" s="19"/>
      <c r="I4" s="21" t="str">
        <v>2025</v>
      </c>
      <c r="J4" s="22"/>
      <c r="K4" s="23">
        <f t="shared" si="1"/>
        <v>0</v>
      </c>
      <c r="L4" s="23">
        <f t="shared" si="0"/>
        <v>0</v>
      </c>
      <c r="M4" s="23">
        <f t="shared" si="0"/>
        <v>0</v>
      </c>
      <c r="N4" s="23">
        <f t="shared" si="0"/>
        <v>0</v>
      </c>
      <c r="O4" s="23">
        <f t="shared" si="0"/>
        <v>0</v>
      </c>
      <c r="P4" s="23">
        <f t="shared" si="0"/>
        <v>0</v>
      </c>
      <c r="Q4" s="23">
        <f t="shared" si="0"/>
        <v>0</v>
      </c>
      <c r="R4" s="23">
        <f t="shared" si="0"/>
        <v>0</v>
      </c>
    </row>
    <row r="5" spans="1:18" ht="15.6" x14ac:dyDescent="0.3">
      <c r="A5" s="22"/>
      <c r="B5" s="19"/>
      <c r="C5" s="24"/>
      <c r="D5" s="24"/>
      <c r="E5" s="29" t="str">
        <f>IF([1]Support!B3=1,"Polisnummer :","")</f>
        <v>Polisnummer :</v>
      </c>
      <c r="F5" s="29"/>
      <c r="G5" s="22" t="str">
        <f>IF([1]Support!B3=1,[1]Support!C3,"")</f>
        <v>646975407</v>
      </c>
      <c r="H5" s="19"/>
      <c r="I5" s="21"/>
      <c r="J5" s="22"/>
      <c r="K5" s="23" t="str">
        <f t="shared" si="1"/>
        <v/>
      </c>
      <c r="L5" s="23" t="str">
        <f t="shared" si="0"/>
        <v/>
      </c>
      <c r="M5" s="23" t="str">
        <f t="shared" si="0"/>
        <v/>
      </c>
      <c r="N5" s="23" t="str">
        <f t="shared" si="0"/>
        <v/>
      </c>
      <c r="O5" s="23" t="str">
        <f t="shared" si="0"/>
        <v/>
      </c>
      <c r="P5" s="23" t="str">
        <f t="shared" si="0"/>
        <v/>
      </c>
      <c r="Q5" s="23" t="str">
        <f t="shared" si="0"/>
        <v/>
      </c>
      <c r="R5" s="23" t="str">
        <f t="shared" si="0"/>
        <v/>
      </c>
    </row>
    <row r="6" spans="1:18" x14ac:dyDescent="0.3">
      <c r="A6" s="19"/>
      <c r="B6" s="19"/>
      <c r="C6" s="24"/>
      <c r="D6" s="24"/>
      <c r="E6" s="25"/>
      <c r="F6" s="25"/>
      <c r="G6" s="19"/>
      <c r="H6" s="19"/>
      <c r="I6" s="21"/>
      <c r="J6" s="26"/>
      <c r="K6" s="23" t="str">
        <f t="shared" si="1"/>
        <v/>
      </c>
      <c r="L6" s="23" t="str">
        <f t="shared" si="0"/>
        <v/>
      </c>
      <c r="M6" s="23" t="str">
        <f t="shared" si="0"/>
        <v/>
      </c>
      <c r="N6" s="23" t="str">
        <f t="shared" si="0"/>
        <v/>
      </c>
      <c r="O6" s="23" t="str">
        <f t="shared" si="0"/>
        <v/>
      </c>
      <c r="P6" s="23" t="str">
        <f t="shared" si="0"/>
        <v/>
      </c>
      <c r="Q6" s="23" t="str">
        <f t="shared" si="0"/>
        <v/>
      </c>
      <c r="R6" s="23" t="str">
        <f t="shared" si="0"/>
        <v/>
      </c>
    </row>
    <row r="7" spans="1:18" x14ac:dyDescent="0.3">
      <c r="A7" s="19"/>
      <c r="B7" s="19"/>
      <c r="C7" s="24"/>
      <c r="D7" s="24"/>
      <c r="E7" s="25"/>
      <c r="F7" s="25"/>
      <c r="G7" s="19"/>
      <c r="H7" s="19"/>
      <c r="I7" s="19"/>
      <c r="J7" s="26"/>
      <c r="K7" s="27"/>
      <c r="L7" s="27"/>
      <c r="M7" s="27"/>
      <c r="N7" s="27"/>
      <c r="O7" s="27"/>
      <c r="P7" s="27"/>
      <c r="Q7" s="27"/>
      <c r="R7" s="27"/>
    </row>
    <row r="8" spans="1:18" ht="27.6" x14ac:dyDescent="0.3">
      <c r="A8" s="2" t="s">
        <v>10</v>
      </c>
      <c r="B8" s="2" t="s">
        <v>11</v>
      </c>
      <c r="C8" s="1" t="s">
        <v>1</v>
      </c>
      <c r="D8" s="1" t="s">
        <v>12</v>
      </c>
      <c r="E8" s="5" t="s">
        <v>13</v>
      </c>
      <c r="F8" s="5" t="s">
        <v>14</v>
      </c>
      <c r="G8" s="2" t="s">
        <v>15</v>
      </c>
      <c r="H8" s="2" t="s">
        <v>16</v>
      </c>
      <c r="I8" s="2" t="s">
        <v>17</v>
      </c>
      <c r="J8" s="6" t="s">
        <v>18</v>
      </c>
      <c r="K8" s="7" t="s">
        <v>2</v>
      </c>
      <c r="L8" s="7" t="s">
        <v>3</v>
      </c>
      <c r="M8" s="7" t="s">
        <v>4</v>
      </c>
      <c r="N8" s="7" t="s">
        <v>5</v>
      </c>
      <c r="O8" s="7" t="s">
        <v>6</v>
      </c>
      <c r="P8" s="7" t="s">
        <v>7</v>
      </c>
      <c r="Q8" s="7" t="s">
        <v>8</v>
      </c>
      <c r="R8" s="7" t="s">
        <v>9</v>
      </c>
    </row>
    <row r="9" spans="1:18" ht="27.6" x14ac:dyDescent="0.3">
      <c r="A9" s="8" t="str" cm="1">
        <f t="array" ref="A9:R15">IFERROR(_xlfn._xlws.FILTER('[1]Schadeoverzicht op Tekenjaar'!B2:S25000, '[1]Schadeoverzicht op Tekenjaar'!C2:C25000&lt;&gt;""),"")</f>
        <v>Amersfoort</v>
      </c>
      <c r="B9" s="9" t="str">
        <v>646975407</v>
      </c>
      <c r="C9" s="10" t="str">
        <v>2025</v>
      </c>
      <c r="D9" s="10" t="str">
        <v>2511821</v>
      </c>
      <c r="E9" s="11">
        <v>45960</v>
      </c>
      <c r="F9" s="11">
        <v>45965</v>
      </c>
      <c r="G9" s="8" t="str">
        <v>3811LL 1    gemeld op verkeerd polis, verder op 2511924
Waterschade in bedrijfsrestaurant door lekkende koppelingen in vloer.</v>
      </c>
      <c r="H9" s="8" t="str">
        <v>Stadhuisplein 1 Amersfoort</v>
      </c>
      <c r="I9" s="8" t="str">
        <v>Schade verkeerd geadministreerd</v>
      </c>
      <c r="J9" s="12" t="b">
        <v>1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</row>
    <row r="10" spans="1:18" ht="27.6" x14ac:dyDescent="0.3">
      <c r="A10" s="8" t="str">
        <v>Amersfoort</v>
      </c>
      <c r="B10" s="9" t="str">
        <v>646975407</v>
      </c>
      <c r="C10" s="10" t="str">
        <v>2024</v>
      </c>
      <c r="D10" s="10" t="str">
        <v>2400846</v>
      </c>
      <c r="E10" s="11">
        <v>45292</v>
      </c>
      <c r="F10" s="11">
        <v>45328</v>
      </c>
      <c r="G10" s="8" t="str">
        <v>3815XT 2
Ruitschade na ontploffing (vuurwerk)</v>
      </c>
      <c r="H10" s="8" t="str">
        <v>De Velduil 2 Amersfoort</v>
      </c>
      <c r="I10" s="8" t="str">
        <v>ontploffing - vuurwerk</v>
      </c>
      <c r="J10" s="12" t="b">
        <v>1</v>
      </c>
      <c r="K10" s="13">
        <v>0</v>
      </c>
      <c r="L10" s="13">
        <v>-2837.3</v>
      </c>
      <c r="M10" s="13">
        <v>-28.37</v>
      </c>
      <c r="N10" s="13">
        <v>-2865.6700000000005</v>
      </c>
      <c r="O10" s="13">
        <v>0</v>
      </c>
      <c r="P10" s="13">
        <v>0</v>
      </c>
      <c r="Q10" s="13">
        <v>-2865.67</v>
      </c>
      <c r="R10" s="13">
        <v>2500</v>
      </c>
    </row>
    <row r="11" spans="1:18" ht="27.6" x14ac:dyDescent="0.3">
      <c r="A11" s="8" t="str">
        <v>Amersfoort</v>
      </c>
      <c r="B11" s="9" t="str">
        <v>646975407</v>
      </c>
      <c r="C11" s="10" t="str">
        <v>2024</v>
      </c>
      <c r="D11" s="10" t="str">
        <v>2403183</v>
      </c>
      <c r="E11" s="11">
        <v>45388</v>
      </c>
      <c r="F11" s="11">
        <v>45388</v>
      </c>
      <c r="G11" s="8" t="str">
        <v>3828AZ 30
Brand Sportterrein VV Hoogland</v>
      </c>
      <c r="H11" s="8" t="str">
        <v>Sportlaan 30 Amersfoort</v>
      </c>
      <c r="I11" s="8" t="str">
        <v>brand</v>
      </c>
      <c r="J11" s="12" t="b">
        <v>1</v>
      </c>
      <c r="K11" s="13">
        <v>0</v>
      </c>
      <c r="L11" s="13">
        <v>-275291.54000000004</v>
      </c>
      <c r="M11" s="13">
        <v>-9586.91</v>
      </c>
      <c r="N11" s="13">
        <v>-284878.45000000007</v>
      </c>
      <c r="O11" s="13">
        <v>0</v>
      </c>
      <c r="P11" s="13">
        <v>-5.8207660913467407E-11</v>
      </c>
      <c r="Q11" s="13">
        <v>-284878.45000000007</v>
      </c>
      <c r="R11" s="13">
        <v>2500</v>
      </c>
    </row>
    <row r="12" spans="1:18" ht="27.6" x14ac:dyDescent="0.3">
      <c r="A12" s="8" t="str">
        <v>Amersfoort</v>
      </c>
      <c r="B12" s="9" t="str">
        <v>646975407</v>
      </c>
      <c r="C12" s="10" t="str">
        <v>2024</v>
      </c>
      <c r="D12" s="10" t="str">
        <v>2403440</v>
      </c>
      <c r="E12" s="11">
        <v>45393</v>
      </c>
      <c r="F12" s="11">
        <v>45394</v>
      </c>
      <c r="G12" s="8" t="str">
        <v>Belgenlaan 9 Amersfoort
Buitenvandalisme an bronzen plaquettes monument</v>
      </c>
      <c r="H12" s="8" t="str">
        <v/>
      </c>
      <c r="I12" s="8" t="str">
        <v>vandalisme</v>
      </c>
      <c r="J12" s="12" t="b">
        <v>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spans="1:18" ht="41.4" x14ac:dyDescent="0.3">
      <c r="A13" s="8" t="str">
        <v>Amersfoort</v>
      </c>
      <c r="B13" s="9" t="str">
        <v>646975407</v>
      </c>
      <c r="C13" s="10" t="str">
        <v>2022</v>
      </c>
      <c r="D13" s="10" t="str">
        <v>2203339</v>
      </c>
      <c r="E13" s="11">
        <v>44617</v>
      </c>
      <c r="F13" s="11">
        <v>44637</v>
      </c>
      <c r="G13" s="8" t="str">
        <v>3812PH 112
Leidingbreuk // Salvage 2022 1129
(ER 2.500)</v>
      </c>
      <c r="H13" s="8" t="str">
        <v>Kleine Koppel 112 te Amersfoort</v>
      </c>
      <c r="I13" s="8" t="str">
        <v>water - leidingbreuk</v>
      </c>
      <c r="J13" s="12" t="b">
        <v>1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spans="1:18" ht="41.4" x14ac:dyDescent="0.3">
      <c r="A14" s="8" t="str">
        <v>Amersfoort</v>
      </c>
      <c r="B14" s="9" t="str">
        <v>646975407</v>
      </c>
      <c r="C14" s="10" t="str">
        <v>2022</v>
      </c>
      <c r="D14" s="10" t="str">
        <v>2203340</v>
      </c>
      <c r="E14" s="11">
        <v>44610</v>
      </c>
      <c r="F14" s="11">
        <v>44637</v>
      </c>
      <c r="G14" s="8" t="str">
        <v>Diverse adressen
Stormschade
ER 2500</v>
      </c>
      <c r="H14" s="8" t="str">
        <v>Div adressen</v>
      </c>
      <c r="I14" s="8" t="str">
        <v>storm Eunice</v>
      </c>
      <c r="J14" s="12" t="b">
        <v>1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</row>
    <row r="15" spans="1:18" ht="27.6" x14ac:dyDescent="0.3">
      <c r="A15" s="14" t="str">
        <v>Amersfoort</v>
      </c>
      <c r="B15" s="15" t="str">
        <v>646975407</v>
      </c>
      <c r="C15" s="16" t="str">
        <v>2022</v>
      </c>
      <c r="D15" s="16" t="str">
        <v>2205316</v>
      </c>
      <c r="E15" s="17">
        <v>44631</v>
      </c>
      <c r="F15" s="17">
        <v>44676</v>
      </c>
      <c r="G15" s="14" t="str">
        <v>Verkeerd geadministreerd (tekenjaar onjuist)
in behandeling onder 2113397</v>
      </c>
      <c r="H15" s="14" t="str">
        <v/>
      </c>
      <c r="I15" s="14" t="str">
        <v>Schade verkeerd geadministreerd</v>
      </c>
      <c r="J15" s="18" t="b">
        <v>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</row>
  </sheetData>
  <mergeCells count="3">
    <mergeCell ref="B1:F2"/>
    <mergeCell ref="E4:F4"/>
    <mergeCell ref="E5:F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van der Vliet</dc:creator>
  <cp:lastModifiedBy>Victor van der Vliet</cp:lastModifiedBy>
  <dcterms:created xsi:type="dcterms:W3CDTF">2026-10-14T14:55:44Z</dcterms:created>
  <dcterms:modified xsi:type="dcterms:W3CDTF">2026-10-14T15:01:25Z</dcterms:modified>
</cp:coreProperties>
</file>