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BEL/"/>
    </mc:Choice>
  </mc:AlternateContent>
  <xr:revisionPtr revIDLastSave="2" documentId="8_{6855E4AA-473E-4832-A1BC-ED7C25A3B4E5}" xr6:coauthVersionLast="47" xr6:coauthVersionMax="47" xr10:uidLastSave="{69E7D77C-E96D-490C-90F2-AC72297F2568}"/>
  <bookViews>
    <workbookView xWindow="-110" yWindow="-110" windowWidth="19420" windowHeight="11620" tabRatio="830" xr2:uid="{00000000-000D-0000-FFFF-FFFF00000000}"/>
  </bookViews>
  <sheets>
    <sheet name="specificatie" sheetId="28" r:id="rId1"/>
  </sheets>
  <externalReferences>
    <externalReference r:id="rId2"/>
  </externalReferences>
  <definedNames>
    <definedName name="_afr2">#REF!</definedName>
    <definedName name="_vvd2">#REF!</definedName>
    <definedName name="_xlnm.Print_Area" localSheetId="0">specificatie!$C$1:$O$14</definedName>
    <definedName name="afrmut">#REF!</definedName>
    <definedName name="cad">#REF!</definedName>
    <definedName name="Eurokoers">#REF!</definedName>
    <definedName name="ign">#REF!</definedName>
    <definedName name="igo">#REF!</definedName>
    <definedName name="iin">#REF!</definedName>
    <definedName name="iio">#REF!</definedName>
    <definedName name="index">#REF!</definedName>
    <definedName name="indexafronding">#REF!</definedName>
    <definedName name="kosten">#REF!</definedName>
    <definedName name="ppo">#REF!</definedName>
    <definedName name="Premie">#REF!</definedName>
    <definedName name="premieoud">#REF!</definedName>
    <definedName name="pvo">#REF!</definedName>
    <definedName name="Uitg.">[1]Specificatie!$C$4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28" l="1"/>
  <c r="M8" i="28"/>
  <c r="N7" i="28"/>
  <c r="M6" i="28"/>
  <c r="K7" i="28" l="1"/>
  <c r="M7" i="28" s="1"/>
  <c r="L8" i="28"/>
  <c r="N8" i="28" s="1"/>
  <c r="K9" i="28"/>
  <c r="M9" i="28" s="1"/>
  <c r="N9" i="28"/>
  <c r="K10" i="28"/>
  <c r="M10" i="28" s="1"/>
  <c r="O10" i="28" l="1"/>
  <c r="O9" i="28"/>
  <c r="O8" i="28"/>
  <c r="O7" i="28"/>
  <c r="M12" i="28"/>
  <c r="K12" i="28"/>
  <c r="L6" i="28" l="1"/>
  <c r="N6" i="28" s="1"/>
  <c r="N12" i="28" l="1"/>
  <c r="O6" i="28"/>
  <c r="L12" i="28"/>
  <c r="O12" i="2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H6" authorId="0" shapeId="0" xr:uid="{BEA1F345-A948-48BD-88EC-E8E2DC73E7F2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7" authorId="0" shapeId="0" xr:uid="{AADFE90C-B4DF-42EA-B347-1FDF04F5F818}">
      <text>
        <r>
          <rPr>
            <sz val="9"/>
            <color indexed="81"/>
            <rFont val="Tahoma"/>
            <family val="2"/>
          </rPr>
          <t>getaxeerd door Van Ameyde, rapportnummer IW250118387 (inclusief BTW, ICT en huurdersbelang)</t>
        </r>
      </text>
    </comment>
    <comment ref="H8" authorId="0" shapeId="0" xr:uid="{20F48EB0-184B-4F95-B4BB-4C54AC707D20}">
      <text>
        <r>
          <rPr>
            <sz val="9"/>
            <color indexed="81"/>
            <rFont val="Tahoma"/>
            <family val="2"/>
          </rPr>
          <t>getaxeerd door Van Ameyde, rapportnummer IW250118386 (inclusief BTW en funderingen)</t>
        </r>
      </text>
    </comment>
    <comment ref="H10" authorId="0" shapeId="0" xr:uid="{D39DCE89-74D8-48B3-A082-E69FDCD9B80F}">
      <text>
        <r>
          <rPr>
            <sz val="9"/>
            <color indexed="81"/>
            <rFont val="Tahoma"/>
            <family val="2"/>
          </rPr>
          <t>getaxeerd door Van Ameyde, rapportnummer IW250118387 (inclusief BTW, ICT en huurdersbelang)</t>
        </r>
      </text>
    </comment>
  </commentList>
</comments>
</file>

<file path=xl/sharedStrings.xml><?xml version="1.0" encoding="utf-8"?>
<sst xmlns="http://schemas.openxmlformats.org/spreadsheetml/2006/main" count="66" uniqueCount="39">
  <si>
    <t>Totaal</t>
  </si>
  <si>
    <t>Omschrijving</t>
  </si>
  <si>
    <t>Risico-adres</t>
  </si>
  <si>
    <t>Postcode</t>
  </si>
  <si>
    <t>Verzekerde som</t>
  </si>
  <si>
    <t>gebouwen</t>
  </si>
  <si>
    <t>inventaris</t>
  </si>
  <si>
    <t>verzekerde som</t>
  </si>
  <si>
    <t>Plaats</t>
  </si>
  <si>
    <t>Productnr.</t>
  </si>
  <si>
    <t>Kostencat.</t>
  </si>
  <si>
    <t>Taxatie</t>
  </si>
  <si>
    <t>d.d.</t>
  </si>
  <si>
    <t>Gemeentelijk Bezit:</t>
  </si>
  <si>
    <t>Eemnes</t>
  </si>
  <si>
    <t>Zuidersingel</t>
  </si>
  <si>
    <t>3755 AZ</t>
  </si>
  <si>
    <t>Totaal gemeentelijk bezit:</t>
  </si>
  <si>
    <t>40000600</t>
  </si>
  <si>
    <t>438.033</t>
  </si>
  <si>
    <t>2</t>
  </si>
  <si>
    <t>opstal gemeentewerken</t>
  </si>
  <si>
    <t>inhoud gemeentewerken</t>
  </si>
  <si>
    <t>40000100</t>
  </si>
  <si>
    <t>1-3-5</t>
  </si>
  <si>
    <t>opstal gemeentelijke kantoren*</t>
  </si>
  <si>
    <t>ten dele ten laste van Eemnes</t>
  </si>
  <si>
    <t>41500500</t>
  </si>
  <si>
    <t>1-5</t>
  </si>
  <si>
    <t>inhoud gemeentelijke kantoren*</t>
  </si>
  <si>
    <t>*medebelanghebbende/mede-eigenaar gemeente Eemnes</t>
  </si>
  <si>
    <t>Zonnepanelen</t>
  </si>
  <si>
    <t>aantal</t>
  </si>
  <si>
    <t>indexcijfer 125,2</t>
  </si>
  <si>
    <t>indexcijfer 123,3</t>
  </si>
  <si>
    <t>indexcijfer 131,8</t>
  </si>
  <si>
    <t>indexcijfer 128,3</t>
  </si>
  <si>
    <t>indexcijfer 132,4</t>
  </si>
  <si>
    <t>indexcijfer 136,2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</si>
</sst>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_-&quot;€&quot;* #,##0.00_-;\-&quot;€&quot;* #,##0.00_-;_-&quot;€&quot;* &quot;-&quot;??_-;_-@_-"/>
    <numFmt numFmtId="165" formatCode="_-* #,##0.00_-;\-* #,##0.00_-;_-* &quot;-&quot;??_-;_-@_-"/>
    <numFmt numFmtId="166" formatCode="_-&quot;€&quot;\ * #,##0.00_-;_-&quot;€&quot;\ * #,##0.00\-;_-&quot;€&quot;\ * &quot;-&quot;??_-;_-@_-"/>
    <numFmt numFmtId="167" formatCode="_ [$€-413]\ * #,##0.00_ ;_ [$€-413]\ * \-#,##0.00_ ;_ [$€-413]\ * &quot;-&quot;??_ ;_ @_ "/>
    <numFmt numFmtId="168" formatCode="_-* #,##0.00_-;_-* #,##0.00\-;_-* &quot;-&quot;??_-;_-@_-"/>
    <numFmt numFmtId="170" formatCode="d/mmm/yyyy"/>
  </numFmts>
  <fonts count="17" x14ac:knownFonts="1">
    <font>
      <sz val="10"/>
      <name val="Times New Roman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Helv"/>
    </font>
    <font>
      <b/>
      <sz val="9"/>
      <color indexed="63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family val="2"/>
    </font>
    <font>
      <sz val="9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  <xf numFmtId="0" fontId="8" fillId="0" borderId="0"/>
    <xf numFmtId="0" fontId="10" fillId="0" borderId="0"/>
    <xf numFmtId="168" fontId="5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67">
    <xf numFmtId="0" fontId="0" fillId="0" borderId="0" xfId="0"/>
    <xf numFmtId="0" fontId="5" fillId="0" borderId="0" xfId="0" applyFont="1"/>
    <xf numFmtId="0" fontId="1" fillId="0" borderId="0" xfId="0" applyFont="1"/>
    <xf numFmtId="164" fontId="2" fillId="0" borderId="7" xfId="1" applyNumberFormat="1" applyFont="1" applyBorder="1" applyAlignment="1" applyProtection="1">
      <alignment horizontal="left" vertical="top"/>
      <protection locked="0"/>
    </xf>
    <xf numFmtId="49" fontId="2" fillId="0" borderId="7" xfId="0" applyNumberFormat="1" applyFont="1" applyBorder="1" applyAlignment="1" applyProtection="1">
      <alignment horizontal="left" vertical="top"/>
      <protection locked="0"/>
    </xf>
    <xf numFmtId="49" fontId="2" fillId="0" borderId="8" xfId="0" applyNumberFormat="1" applyFont="1" applyBorder="1" applyAlignment="1" applyProtection="1">
      <alignment horizontal="left" vertical="top"/>
      <protection locked="0"/>
    </xf>
    <xf numFmtId="0" fontId="7" fillId="2" borderId="4" xfId="0" applyFont="1" applyFill="1" applyBorder="1" applyAlignment="1">
      <alignment vertical="top"/>
    </xf>
    <xf numFmtId="0" fontId="7" fillId="2" borderId="5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vertical="top"/>
    </xf>
    <xf numFmtId="166" fontId="7" fillId="2" borderId="9" xfId="0" applyNumberFormat="1" applyFont="1" applyFill="1" applyBorder="1" applyAlignment="1">
      <alignment horizontal="center" vertical="top"/>
    </xf>
    <xf numFmtId="166" fontId="7" fillId="2" borderId="10" xfId="0" applyNumberFormat="1" applyFont="1" applyFill="1" applyBorder="1" applyAlignment="1">
      <alignment horizontal="center" vertical="top"/>
    </xf>
    <xf numFmtId="14" fontId="7" fillId="2" borderId="10" xfId="0" applyNumberFormat="1" applyFont="1" applyFill="1" applyBorder="1" applyAlignment="1">
      <alignment horizontal="center" vertical="top"/>
    </xf>
    <xf numFmtId="2" fontId="4" fillId="2" borderId="13" xfId="1" applyNumberFormat="1" applyFont="1" applyFill="1" applyBorder="1" applyAlignment="1">
      <alignment horizontal="left" vertical="top" wrapText="1"/>
    </xf>
    <xf numFmtId="4" fontId="4" fillId="3" borderId="15" xfId="1" applyNumberFormat="1" applyFont="1" applyFill="1" applyBorder="1" applyAlignment="1" applyProtection="1">
      <alignment horizontal="left" vertical="top"/>
      <protection locked="0"/>
    </xf>
    <xf numFmtId="49" fontId="3" fillId="2" borderId="5" xfId="1" applyNumberFormat="1" applyFont="1" applyFill="1" applyBorder="1" applyAlignment="1" applyProtection="1">
      <alignment horizontal="right" vertical="top"/>
      <protection locked="0"/>
    </xf>
    <xf numFmtId="4" fontId="4" fillId="3" borderId="1" xfId="1" applyNumberFormat="1" applyFont="1" applyFill="1" applyBorder="1" applyAlignment="1" applyProtection="1">
      <alignment horizontal="left" vertical="top" wrapText="1"/>
      <protection locked="0"/>
    </xf>
    <xf numFmtId="4" fontId="4" fillId="3" borderId="0" xfId="1" applyNumberFormat="1" applyFont="1" applyFill="1" applyBorder="1" applyAlignment="1" applyProtection="1">
      <alignment horizontal="left" vertical="top" wrapText="1"/>
      <protection locked="0"/>
    </xf>
    <xf numFmtId="49" fontId="4" fillId="2" borderId="0" xfId="1" applyNumberFormat="1" applyFont="1" applyFill="1" applyBorder="1" applyAlignment="1" applyProtection="1">
      <alignment horizontal="right" vertical="top" wrapText="1"/>
      <protection locked="0"/>
    </xf>
    <xf numFmtId="49" fontId="4" fillId="2" borderId="12" xfId="1" applyNumberFormat="1" applyFont="1" applyFill="1" applyBorder="1" applyAlignment="1" applyProtection="1">
      <alignment horizontal="right" vertical="top" wrapText="1"/>
      <protection locked="0"/>
    </xf>
    <xf numFmtId="4" fontId="4" fillId="0" borderId="0" xfId="1" applyNumberFormat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167" fontId="3" fillId="0" borderId="14" xfId="1" applyNumberFormat="1" applyFont="1" applyBorder="1" applyAlignment="1" applyProtection="1">
      <alignment horizontal="left" vertical="top"/>
    </xf>
    <xf numFmtId="0" fontId="7" fillId="2" borderId="6" xfId="0" applyFont="1" applyFill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vertical="top"/>
    </xf>
    <xf numFmtId="0" fontId="2" fillId="0" borderId="0" xfId="0" applyFont="1" applyAlignment="1">
      <alignment horizontal="left" vertical="top"/>
    </xf>
    <xf numFmtId="4" fontId="4" fillId="0" borderId="1" xfId="1" applyNumberFormat="1" applyFont="1" applyFill="1" applyBorder="1" applyAlignment="1" applyProtection="1">
      <alignment vertical="top"/>
      <protection locked="0"/>
    </xf>
    <xf numFmtId="49" fontId="5" fillId="0" borderId="2" xfId="0" applyNumberFormat="1" applyFont="1" applyBorder="1" applyAlignment="1" applyProtection="1">
      <alignment horizontal="left"/>
      <protection locked="0"/>
    </xf>
    <xf numFmtId="4" fontId="2" fillId="0" borderId="2" xfId="0" applyNumberFormat="1" applyFont="1" applyBorder="1" applyAlignment="1" applyProtection="1">
      <alignment horizontal="left" vertical="top"/>
      <protection locked="0"/>
    </xf>
    <xf numFmtId="0" fontId="5" fillId="0" borderId="2" xfId="0" applyFont="1" applyBorder="1" applyProtection="1">
      <protection locked="0"/>
    </xf>
    <xf numFmtId="49" fontId="2" fillId="0" borderId="2" xfId="0" applyNumberFormat="1" applyFont="1" applyBorder="1" applyAlignment="1" applyProtection="1">
      <alignment horizontal="right" vertical="top"/>
      <protection locked="0"/>
    </xf>
    <xf numFmtId="0" fontId="5" fillId="0" borderId="7" xfId="0" applyFont="1" applyBorder="1" applyProtection="1">
      <protection locked="0"/>
    </xf>
    <xf numFmtId="49" fontId="5" fillId="0" borderId="7" xfId="0" applyNumberFormat="1" applyFont="1" applyBorder="1" applyAlignment="1" applyProtection="1">
      <alignment horizontal="left"/>
      <protection locked="0"/>
    </xf>
    <xf numFmtId="4" fontId="2" fillId="0" borderId="7" xfId="0" applyNumberFormat="1" applyFont="1" applyBorder="1" applyAlignment="1" applyProtection="1">
      <alignment horizontal="left" vertical="top"/>
      <protection locked="0"/>
    </xf>
    <xf numFmtId="0" fontId="5" fillId="0" borderId="8" xfId="0" applyFont="1" applyBorder="1" applyProtection="1">
      <protection locked="0"/>
    </xf>
    <xf numFmtId="0" fontId="2" fillId="0" borderId="0" xfId="0" applyFont="1" applyAlignment="1" applyProtection="1">
      <alignment horizontal="left" vertical="top"/>
      <protection locked="0"/>
    </xf>
    <xf numFmtId="4" fontId="2" fillId="0" borderId="0" xfId="0" applyNumberFormat="1" applyFont="1" applyAlignment="1" applyProtection="1">
      <alignment horizontal="left" vertical="top"/>
      <protection locked="0"/>
    </xf>
    <xf numFmtId="49" fontId="2" fillId="0" borderId="0" xfId="0" applyNumberFormat="1" applyFont="1" applyAlignment="1" applyProtection="1">
      <alignment horizontal="left" vertical="top"/>
      <protection locked="0"/>
    </xf>
    <xf numFmtId="4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vertical="top"/>
      <protection locked="0"/>
    </xf>
    <xf numFmtId="49" fontId="2" fillId="0" borderId="14" xfId="0" applyNumberFormat="1" applyFont="1" applyBorder="1" applyAlignment="1" applyProtection="1">
      <alignment horizontal="left" vertical="top"/>
      <protection locked="0"/>
    </xf>
    <xf numFmtId="4" fontId="2" fillId="0" borderId="14" xfId="0" applyNumberFormat="1" applyFont="1" applyBorder="1" applyAlignment="1" applyProtection="1">
      <alignment horizontal="left" vertical="top"/>
      <protection locked="0"/>
    </xf>
    <xf numFmtId="4" fontId="2" fillId="0" borderId="14" xfId="0" applyNumberFormat="1" applyFont="1" applyBorder="1" applyAlignment="1" applyProtection="1">
      <alignment horizontal="left" vertical="top" wrapText="1"/>
      <protection locked="0"/>
    </xf>
    <xf numFmtId="49" fontId="2" fillId="0" borderId="14" xfId="0" applyNumberFormat="1" applyFont="1" applyBorder="1" applyAlignment="1" applyProtection="1">
      <alignment horizontal="right" vertical="top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5" fillId="0" borderId="8" xfId="0" applyNumberFormat="1" applyFont="1" applyBorder="1" applyAlignment="1" applyProtection="1">
      <alignment horizontal="left"/>
      <protection locked="0"/>
    </xf>
    <xf numFmtId="4" fontId="2" fillId="0" borderId="8" xfId="0" applyNumberFormat="1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7" fontId="1" fillId="0" borderId="0" xfId="0" applyNumberFormat="1" applyFont="1"/>
    <xf numFmtId="166" fontId="11" fillId="2" borderId="5" xfId="3" applyNumberFormat="1" applyFont="1" applyFill="1" applyBorder="1" applyAlignment="1">
      <alignment horizontal="center" vertical="top"/>
    </xf>
    <xf numFmtId="166" fontId="11" fillId="2" borderId="0" xfId="3" applyNumberFormat="1" applyFont="1" applyFill="1" applyAlignment="1">
      <alignment horizontal="center" vertical="top"/>
    </xf>
    <xf numFmtId="14" fontId="11" fillId="2" borderId="0" xfId="3" applyNumberFormat="1" applyFont="1" applyFill="1" applyAlignment="1">
      <alignment horizontal="center" vertical="top"/>
    </xf>
    <xf numFmtId="14" fontId="11" fillId="2" borderId="12" xfId="3" applyNumberFormat="1" applyFont="1" applyFill="1" applyBorder="1" applyAlignment="1">
      <alignment horizontal="center" vertical="top"/>
    </xf>
    <xf numFmtId="0" fontId="12" fillId="0" borderId="0" xfId="3" applyFont="1"/>
    <xf numFmtId="164" fontId="13" fillId="0" borderId="7" xfId="1" applyNumberFormat="1" applyFont="1" applyFill="1" applyBorder="1" applyAlignment="1" applyProtection="1">
      <alignment horizontal="left" vertical="top"/>
      <protection locked="0"/>
    </xf>
    <xf numFmtId="170" fontId="5" fillId="0" borderId="7" xfId="1" applyNumberFormat="1" applyFont="1" applyFill="1" applyBorder="1" applyAlignment="1" applyProtection="1">
      <alignment horizontal="left" vertical="top"/>
      <protection locked="0"/>
    </xf>
    <xf numFmtId="44" fontId="14" fillId="0" borderId="7" xfId="4" applyFont="1" applyBorder="1"/>
    <xf numFmtId="44" fontId="16" fillId="0" borderId="7" xfId="4" applyFont="1" applyBorder="1"/>
    <xf numFmtId="164" fontId="12" fillId="0" borderId="7" xfId="0" applyNumberFormat="1" applyFont="1" applyBorder="1"/>
    <xf numFmtId="44" fontId="12" fillId="0" borderId="7" xfId="4" applyFont="1" applyBorder="1"/>
  </cellXfs>
  <cellStyles count="11">
    <cellStyle name="Euro" xfId="2" xr:uid="{00000000-0005-0000-0000-000000000000}"/>
    <cellStyle name="Komma" xfId="1" builtinId="3"/>
    <cellStyle name="Komma 2" xfId="9" xr:uid="{00000000-0005-0000-0000-000002000000}"/>
    <cellStyle name="Standaard" xfId="0" builtinId="0"/>
    <cellStyle name="Standaard 2" xfId="3" xr:uid="{00000000-0005-0000-0000-000004000000}"/>
    <cellStyle name="Standaard 2 2" xfId="8" xr:uid="{00000000-0005-0000-0000-000005000000}"/>
    <cellStyle name="Standaard 3" xfId="6" xr:uid="{00000000-0005-0000-0000-000006000000}"/>
    <cellStyle name="Standaard 4" xfId="7" xr:uid="{00000000-0005-0000-0000-000007000000}"/>
    <cellStyle name="Valuta 2" xfId="4" xr:uid="{00000000-0005-0000-0000-000008000000}"/>
    <cellStyle name="Valuta 3" xfId="5" xr:uid="{00000000-0005-0000-0000-000009000000}"/>
    <cellStyle name="Valuta 4" xfId="10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ERWERK\Brand\GEMEENTN\JAN-2000\ZUNDRT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ecificatie"/>
    </sheetNames>
    <sheetDataSet>
      <sheetData sheetId="0">
        <row r="4">
          <cell r="C4">
            <v>0.77500000000000002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tabSelected="1" zoomScaleNormal="100" workbookViewId="0">
      <selection activeCell="N19" sqref="N19"/>
    </sheetView>
  </sheetViews>
  <sheetFormatPr defaultColWidth="9.296875" defaultRowHeight="13" x14ac:dyDescent="0.3"/>
  <cols>
    <col min="1" max="1" width="11.19921875" style="2" bestFit="1" customWidth="1"/>
    <col min="2" max="2" width="8.69921875" style="2" bestFit="1" customWidth="1"/>
    <col min="3" max="3" width="26.69921875" style="2" bestFit="1" customWidth="1"/>
    <col min="4" max="4" width="6" style="2" bestFit="1" customWidth="1"/>
    <col min="5" max="5" width="10.19921875" style="2" bestFit="1" customWidth="1"/>
    <col min="6" max="6" width="9.69921875" style="2" bestFit="1" customWidth="1"/>
    <col min="7" max="7" width="31.19921875" style="2" bestFit="1" customWidth="1"/>
    <col min="8" max="8" width="12.69921875" style="2" bestFit="1" customWidth="1"/>
    <col min="9" max="12" width="18.69921875" style="2" hidden="1" customWidth="1"/>
    <col min="13" max="14" width="18.69921875" style="2" customWidth="1"/>
    <col min="15" max="15" width="18.296875" style="2" bestFit="1" customWidth="1"/>
    <col min="16" max="18" width="9.296875" style="2"/>
    <col min="19" max="19" width="14.296875" style="2" customWidth="1"/>
    <col min="20" max="16384" width="9.296875" style="2"/>
  </cols>
  <sheetData>
    <row r="1" spans="1:19" x14ac:dyDescent="0.3">
      <c r="A1" s="13" t="s">
        <v>9</v>
      </c>
      <c r="B1" s="13" t="s">
        <v>10</v>
      </c>
      <c r="C1" s="6" t="s">
        <v>2</v>
      </c>
      <c r="D1" s="7"/>
      <c r="E1" s="7" t="s">
        <v>3</v>
      </c>
      <c r="F1" s="7" t="s">
        <v>8</v>
      </c>
      <c r="G1" s="8" t="s">
        <v>1</v>
      </c>
      <c r="H1" s="14" t="s">
        <v>11</v>
      </c>
      <c r="I1" s="56" t="s">
        <v>4</v>
      </c>
      <c r="J1" s="56" t="s">
        <v>4</v>
      </c>
      <c r="K1" s="56" t="s">
        <v>4</v>
      </c>
      <c r="L1" s="56" t="s">
        <v>4</v>
      </c>
      <c r="M1" s="56" t="s">
        <v>4</v>
      </c>
      <c r="N1" s="56" t="s">
        <v>4</v>
      </c>
      <c r="O1" s="9" t="s">
        <v>0</v>
      </c>
      <c r="S1" s="1" t="s">
        <v>31</v>
      </c>
    </row>
    <row r="2" spans="1:19" x14ac:dyDescent="0.3">
      <c r="A2" s="15"/>
      <c r="B2" s="16"/>
      <c r="C2" s="22"/>
      <c r="D2" s="23"/>
      <c r="E2" s="23"/>
      <c r="F2" s="23"/>
      <c r="G2" s="24"/>
      <c r="H2" s="17" t="s">
        <v>12</v>
      </c>
      <c r="I2" s="57" t="s">
        <v>5</v>
      </c>
      <c r="J2" s="57" t="s">
        <v>6</v>
      </c>
      <c r="K2" s="57" t="s">
        <v>5</v>
      </c>
      <c r="L2" s="57" t="s">
        <v>6</v>
      </c>
      <c r="M2" s="57" t="s">
        <v>5</v>
      </c>
      <c r="N2" s="57" t="s">
        <v>6</v>
      </c>
      <c r="O2" s="10" t="s">
        <v>7</v>
      </c>
      <c r="S2" s="1" t="s">
        <v>32</v>
      </c>
    </row>
    <row r="3" spans="1:19" x14ac:dyDescent="0.3">
      <c r="A3" s="15"/>
      <c r="B3" s="16"/>
      <c r="C3" s="22"/>
      <c r="D3" s="23"/>
      <c r="E3" s="23"/>
      <c r="F3" s="23"/>
      <c r="G3" s="24"/>
      <c r="H3" s="17"/>
      <c r="I3" s="58">
        <v>45291</v>
      </c>
      <c r="J3" s="58">
        <v>45291</v>
      </c>
      <c r="K3" s="58">
        <v>45657</v>
      </c>
      <c r="L3" s="58">
        <v>45657</v>
      </c>
      <c r="M3" s="58">
        <v>46022</v>
      </c>
      <c r="N3" s="58">
        <v>46022</v>
      </c>
      <c r="O3" s="11"/>
      <c r="S3" s="1"/>
    </row>
    <row r="4" spans="1:19" ht="13.5" thickBot="1" x14ac:dyDescent="0.35">
      <c r="A4" s="15"/>
      <c r="B4" s="16"/>
      <c r="C4" s="25"/>
      <c r="D4" s="26"/>
      <c r="E4" s="26"/>
      <c r="F4" s="26"/>
      <c r="G4" s="27"/>
      <c r="H4" s="18"/>
      <c r="I4" s="59" t="s">
        <v>33</v>
      </c>
      <c r="J4" s="59" t="s">
        <v>34</v>
      </c>
      <c r="K4" s="59" t="s">
        <v>35</v>
      </c>
      <c r="L4" s="59" t="s">
        <v>36</v>
      </c>
      <c r="M4" s="59" t="s">
        <v>38</v>
      </c>
      <c r="N4" s="59" t="s">
        <v>37</v>
      </c>
      <c r="O4" s="12"/>
      <c r="S4" s="1"/>
    </row>
    <row r="5" spans="1:19" x14ac:dyDescent="0.3">
      <c r="A5" s="28"/>
      <c r="B5" s="19"/>
      <c r="C5" s="29" t="s">
        <v>13</v>
      </c>
      <c r="D5" s="30"/>
      <c r="E5" s="30"/>
      <c r="F5" s="31"/>
      <c r="G5" s="32"/>
      <c r="H5" s="33"/>
      <c r="I5" s="60"/>
      <c r="J5" s="60"/>
      <c r="K5" s="60"/>
      <c r="L5" s="60"/>
      <c r="M5" s="60"/>
      <c r="N5" s="60"/>
      <c r="S5" s="1"/>
    </row>
    <row r="6" spans="1:19" x14ac:dyDescent="0.3">
      <c r="A6" s="49" t="s">
        <v>18</v>
      </c>
      <c r="B6" s="48" t="s">
        <v>19</v>
      </c>
      <c r="C6" s="34" t="s">
        <v>15</v>
      </c>
      <c r="D6" s="35" t="s">
        <v>20</v>
      </c>
      <c r="E6" s="4" t="s">
        <v>16</v>
      </c>
      <c r="F6" s="36" t="s">
        <v>14</v>
      </c>
      <c r="G6" s="34" t="s">
        <v>21</v>
      </c>
      <c r="H6" s="62">
        <v>45747</v>
      </c>
      <c r="I6" s="61">
        <v>2770900</v>
      </c>
      <c r="J6" s="61">
        <v>0</v>
      </c>
      <c r="K6" s="63">
        <v>3450000</v>
      </c>
      <c r="L6" s="61">
        <f>ROUND(J6/123.3*128.3,-2)</f>
        <v>0</v>
      </c>
      <c r="M6" s="61">
        <f t="shared" ref="M6" si="0">ROUND(K6/133.4*136.2,-2)</f>
        <v>3522400</v>
      </c>
      <c r="N6" s="61">
        <f>ROUND(L6/128.3*132.4,-2)</f>
        <v>0</v>
      </c>
      <c r="O6" s="3">
        <f>M6+N6</f>
        <v>3522400</v>
      </c>
      <c r="S6" s="53">
        <v>30</v>
      </c>
    </row>
    <row r="7" spans="1:19" x14ac:dyDescent="0.3">
      <c r="A7" s="49" t="s">
        <v>18</v>
      </c>
      <c r="B7" s="48" t="s">
        <v>19</v>
      </c>
      <c r="C7" s="34" t="s">
        <v>15</v>
      </c>
      <c r="D7" s="35" t="s">
        <v>20</v>
      </c>
      <c r="E7" s="4" t="s">
        <v>16</v>
      </c>
      <c r="F7" s="36" t="s">
        <v>14</v>
      </c>
      <c r="G7" s="34" t="s">
        <v>22</v>
      </c>
      <c r="H7" s="62">
        <v>45747</v>
      </c>
      <c r="I7" s="61">
        <v>0</v>
      </c>
      <c r="J7" s="61">
        <v>1866000</v>
      </c>
      <c r="K7" s="61">
        <f t="shared" ref="K7:K10" si="1">ROUND(I7/125.2*131.8,-2)</f>
        <v>0</v>
      </c>
      <c r="L7" s="64">
        <v>950000</v>
      </c>
      <c r="M7" s="61">
        <f t="shared" ref="M7:M10" si="2">ROUND(K7/131.8*136.2,-2)</f>
        <v>0</v>
      </c>
      <c r="N7" s="61">
        <f t="shared" ref="N7" si="3">ROUND(L7/129.6*132.4,-2)</f>
        <v>970500</v>
      </c>
      <c r="O7" s="3">
        <f t="shared" ref="O7:O10" si="4">M7+N7</f>
        <v>970500</v>
      </c>
      <c r="S7" s="53"/>
    </row>
    <row r="8" spans="1:19" x14ac:dyDescent="0.3">
      <c r="A8" s="49" t="s">
        <v>23</v>
      </c>
      <c r="B8" s="48" t="s">
        <v>19</v>
      </c>
      <c r="C8" s="34" t="s">
        <v>15</v>
      </c>
      <c r="D8" s="35" t="s">
        <v>24</v>
      </c>
      <c r="E8" s="4" t="s">
        <v>16</v>
      </c>
      <c r="F8" s="36" t="s">
        <v>14</v>
      </c>
      <c r="G8" s="34" t="s">
        <v>25</v>
      </c>
      <c r="H8" s="62">
        <v>45747</v>
      </c>
      <c r="I8" s="61">
        <v>23203100</v>
      </c>
      <c r="J8" s="61">
        <v>0</v>
      </c>
      <c r="K8" s="65">
        <v>30000000</v>
      </c>
      <c r="L8" s="61">
        <f t="shared" ref="L8" si="5">ROUND(J8/123.3*128.3,-2)</f>
        <v>0</v>
      </c>
      <c r="M8" s="61">
        <f t="shared" ref="M8" si="6">ROUND(K8/133.4*136.2,-2)</f>
        <v>30629700</v>
      </c>
      <c r="N8" s="61">
        <f t="shared" ref="N8:N9" si="7">ROUND(L8/128.3*132.4,-2)</f>
        <v>0</v>
      </c>
      <c r="O8" s="3">
        <f t="shared" si="4"/>
        <v>30629700</v>
      </c>
      <c r="S8" s="53">
        <v>700</v>
      </c>
    </row>
    <row r="9" spans="1:19" x14ac:dyDescent="0.3">
      <c r="A9" s="49"/>
      <c r="B9" s="48"/>
      <c r="C9" s="37" t="s">
        <v>15</v>
      </c>
      <c r="D9" s="50" t="s">
        <v>24</v>
      </c>
      <c r="E9" s="5" t="s">
        <v>16</v>
      </c>
      <c r="F9" s="51" t="s">
        <v>14</v>
      </c>
      <c r="G9" s="37" t="s">
        <v>26</v>
      </c>
      <c r="I9" s="61">
        <v>0</v>
      </c>
      <c r="J9" s="61">
        <v>0</v>
      </c>
      <c r="K9" s="61">
        <f t="shared" si="1"/>
        <v>0</v>
      </c>
      <c r="L9" s="66">
        <v>0</v>
      </c>
      <c r="M9" s="61">
        <f t="shared" si="2"/>
        <v>0</v>
      </c>
      <c r="N9" s="61">
        <f t="shared" si="7"/>
        <v>0</v>
      </c>
      <c r="O9" s="3">
        <f t="shared" si="4"/>
        <v>0</v>
      </c>
      <c r="S9" s="53"/>
    </row>
    <row r="10" spans="1:19" x14ac:dyDescent="0.3">
      <c r="A10" s="49" t="s">
        <v>27</v>
      </c>
      <c r="B10" s="48" t="s">
        <v>19</v>
      </c>
      <c r="C10" s="34" t="s">
        <v>15</v>
      </c>
      <c r="D10" s="35" t="s">
        <v>28</v>
      </c>
      <c r="E10" s="4" t="s">
        <v>16</v>
      </c>
      <c r="F10" s="36" t="s">
        <v>14</v>
      </c>
      <c r="G10" s="34" t="s">
        <v>29</v>
      </c>
      <c r="H10" s="62">
        <v>45747</v>
      </c>
      <c r="I10" s="61">
        <v>0</v>
      </c>
      <c r="J10" s="61">
        <v>4297900</v>
      </c>
      <c r="K10" s="61">
        <f t="shared" si="1"/>
        <v>0</v>
      </c>
      <c r="L10" s="66">
        <v>3000000</v>
      </c>
      <c r="M10" s="61">
        <f t="shared" si="2"/>
        <v>0</v>
      </c>
      <c r="N10" s="61">
        <f t="shared" ref="N10" si="8">ROUND(L10/129.6*132.4,-2)</f>
        <v>3064800</v>
      </c>
      <c r="O10" s="3">
        <f t="shared" si="4"/>
        <v>3064800</v>
      </c>
      <c r="S10" s="53"/>
    </row>
    <row r="11" spans="1:19" x14ac:dyDescent="0.3">
      <c r="A11" s="38"/>
      <c r="C11" s="39"/>
      <c r="D11" s="40"/>
      <c r="E11" s="40"/>
      <c r="F11" s="39"/>
      <c r="G11" s="41"/>
      <c r="H11" s="42"/>
      <c r="S11" s="53"/>
    </row>
    <row r="12" spans="1:19" ht="13.5" thickBot="1" x14ac:dyDescent="0.35">
      <c r="A12" s="28"/>
      <c r="B12" s="43"/>
      <c r="C12" s="20" t="s">
        <v>17</v>
      </c>
      <c r="D12" s="44"/>
      <c r="E12" s="44"/>
      <c r="F12" s="45"/>
      <c r="G12" s="46"/>
      <c r="H12" s="47"/>
      <c r="I12" s="21">
        <v>25974000</v>
      </c>
      <c r="J12" s="21">
        <v>6163900</v>
      </c>
      <c r="K12" s="21">
        <f>SUM(K6:K11)</f>
        <v>33450000</v>
      </c>
      <c r="L12" s="21">
        <f>SUM(L6:L11)</f>
        <v>3950000</v>
      </c>
      <c r="M12" s="21">
        <f>SUM(M6:M11)</f>
        <v>34152100</v>
      </c>
      <c r="N12" s="21">
        <f>SUM(N6:N11)</f>
        <v>4035300</v>
      </c>
      <c r="O12" s="21">
        <f>SUM(O6:O11)</f>
        <v>38187400</v>
      </c>
      <c r="S12" s="53"/>
    </row>
    <row r="13" spans="1:19" ht="13.5" thickTop="1" x14ac:dyDescent="0.3">
      <c r="S13" s="53"/>
    </row>
    <row r="14" spans="1:19" ht="25" x14ac:dyDescent="0.3">
      <c r="G14" s="52" t="s">
        <v>30</v>
      </c>
      <c r="O14" s="55"/>
      <c r="S14" s="54"/>
    </row>
    <row r="15" spans="1:19" x14ac:dyDescent="0.3">
      <c r="S15" s="54"/>
    </row>
    <row r="16" spans="1:19" x14ac:dyDescent="0.3">
      <c r="S16" s="54"/>
    </row>
    <row r="17" spans="19:19" x14ac:dyDescent="0.3">
      <c r="S17" s="54"/>
    </row>
    <row r="18" spans="19:19" x14ac:dyDescent="0.3">
      <c r="S18" s="54"/>
    </row>
    <row r="19" spans="19:19" x14ac:dyDescent="0.3">
      <c r="S19" s="54"/>
    </row>
    <row r="20" spans="19:19" x14ac:dyDescent="0.3">
      <c r="S20" s="54"/>
    </row>
    <row r="21" spans="19:19" x14ac:dyDescent="0.3">
      <c r="S21" s="54"/>
    </row>
    <row r="22" spans="19:19" x14ac:dyDescent="0.3">
      <c r="S22" s="54"/>
    </row>
  </sheetData>
  <pageMargins left="0.39370078740157483" right="0.39370078740157483" top="1.5354330708661419" bottom="0.94488188976377963" header="0.31496062992125984" footer="0.70866141732283472"/>
  <pageSetup paperSize="9" orientation="landscape" r:id="rId1"/>
  <headerFooter>
    <oddFooter>&amp;L&amp;"Arial,Standaard"&amp;F&amp;C&amp;"Arial,Standaard"&amp;P</oddFooter>
  </headerFooter>
  <ignoredErrors>
    <ignoredError sqref="K10 M9:O9 L6 K7 N6:O6 M7 O7 L8 N8:O8 K9 M10 O10" unlocked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EE817DA4-6852-4D0C-925B-724D71A4FBDE}"/>
</file>

<file path=customXml/itemProps2.xml><?xml version="1.0" encoding="utf-8"?>
<ds:datastoreItem xmlns:ds="http://schemas.openxmlformats.org/officeDocument/2006/customXml" ds:itemID="{76827509-EC88-430B-883D-9AB361CD58E7}"/>
</file>

<file path=customXml/itemProps3.xml><?xml version="1.0" encoding="utf-8"?>
<ds:datastoreItem xmlns:ds="http://schemas.openxmlformats.org/officeDocument/2006/customXml" ds:itemID="{62CC5796-1B5E-45B1-9088-E646A68C73A2}"/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specificatie</vt:lpstr>
      <vt:lpstr>specificatie!Afdrukbereik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petracornelisse</dc:creator>
  <cp:lastModifiedBy>Monique van Bekkum - Mul</cp:lastModifiedBy>
  <cp:lastPrinted>2021-01-04T10:59:46Z</cp:lastPrinted>
  <dcterms:created xsi:type="dcterms:W3CDTF">2001-05-04T15:09:53Z</dcterms:created>
  <dcterms:modified xsi:type="dcterms:W3CDTF">2026-10-09T08:59:17Z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0x0101008FE8FFAF427DC24B8D07778B05475EC3</vt:lpwstr>
  </property>
</Properties>
</file>