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BEL/"/>
    </mc:Choice>
  </mc:AlternateContent>
  <xr:revisionPtr revIDLastSave="2" documentId="13_ncr:1_{8C1FA63F-6CD6-4742-AAC8-39D2885CA6D4}" xr6:coauthVersionLast="47" xr6:coauthVersionMax="47" xr10:uidLastSave="{DB6A4BCC-6DA1-4287-ADBC-6714431CDF99}"/>
  <bookViews>
    <workbookView xWindow="-110" yWindow="-110" windowWidth="19420" windowHeight="11620" tabRatio="830" xr2:uid="{00000000-000D-0000-FFFF-FFFF00000000}"/>
  </bookViews>
  <sheets>
    <sheet name="specificatie" sheetId="27" r:id="rId1"/>
  </sheets>
  <externalReferences>
    <externalReference r:id="rId2"/>
  </externalReferences>
  <definedNames>
    <definedName name="_afr2">#REF!</definedName>
    <definedName name="_vvd2">#REF!</definedName>
    <definedName name="_xlnm.Print_Area" localSheetId="0">specificatie!$C$1:$O$32</definedName>
    <definedName name="afrmut">#REF!</definedName>
    <definedName name="cad">#REF!</definedName>
    <definedName name="Eurokoers">#REF!</definedName>
    <definedName name="ign">#REF!</definedName>
    <definedName name="igo">#REF!</definedName>
    <definedName name="iin">#REF!</definedName>
    <definedName name="iio">#REF!</definedName>
    <definedName name="index">#REF!</definedName>
    <definedName name="indexafronding">#REF!</definedName>
    <definedName name="kosten">#REF!</definedName>
    <definedName name="ppo">#REF!</definedName>
    <definedName name="Premie">#REF!</definedName>
    <definedName name="premieoud">#REF!</definedName>
    <definedName name="pvo">#REF!</definedName>
    <definedName name="Uitg.">[1]Specificatie!$C$4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7" i="27" l="1"/>
  <c r="N28" i="27"/>
  <c r="N26" i="27"/>
  <c r="N24" i="27"/>
  <c r="N23" i="27"/>
  <c r="N10" i="27"/>
  <c r="N9" i="27"/>
  <c r="M27" i="27"/>
  <c r="M25" i="27"/>
  <c r="M22" i="27"/>
  <c r="M7" i="27"/>
  <c r="O7" i="27" s="1"/>
  <c r="M8" i="27"/>
  <c r="O8" i="27" s="1"/>
  <c r="M11" i="27"/>
  <c r="M12" i="27"/>
  <c r="M13" i="27"/>
  <c r="M14" i="27"/>
  <c r="M15" i="27"/>
  <c r="M16" i="27"/>
  <c r="M6" i="27"/>
  <c r="K28" i="27"/>
  <c r="M28" i="27" s="1"/>
  <c r="O28" i="27" s="1"/>
  <c r="L27" i="27"/>
  <c r="N27" i="27" s="1"/>
  <c r="K26" i="27"/>
  <c r="M26" i="27" s="1"/>
  <c r="O26" i="27" s="1"/>
  <c r="L25" i="27"/>
  <c r="N25" i="27" s="1"/>
  <c r="K24" i="27"/>
  <c r="M24" i="27" s="1"/>
  <c r="O24" i="27" s="1"/>
  <c r="K23" i="27"/>
  <c r="M23" i="27" s="1"/>
  <c r="O23" i="27" s="1"/>
  <c r="L22" i="27"/>
  <c r="N22" i="27" s="1"/>
  <c r="N30" i="27" s="1"/>
  <c r="L17" i="27"/>
  <c r="N17" i="27" s="1"/>
  <c r="K17" i="27"/>
  <c r="M17" i="27" s="1"/>
  <c r="O17" i="27" s="1"/>
  <c r="L16" i="27"/>
  <c r="N16" i="27" s="1"/>
  <c r="L15" i="27"/>
  <c r="N15" i="27" s="1"/>
  <c r="L14" i="27"/>
  <c r="N14" i="27" s="1"/>
  <c r="L13" i="27"/>
  <c r="N13" i="27" s="1"/>
  <c r="L12" i="27"/>
  <c r="N12" i="27" s="1"/>
  <c r="L11" i="27"/>
  <c r="N11" i="27" s="1"/>
  <c r="K10" i="27"/>
  <c r="M10" i="27" s="1"/>
  <c r="O10" i="27" s="1"/>
  <c r="K9" i="27"/>
  <c r="M9" i="27" s="1"/>
  <c r="O9" i="27" s="1"/>
  <c r="L8" i="27"/>
  <c r="L7" i="27"/>
  <c r="L6" i="27"/>
  <c r="O6" i="27" l="1"/>
  <c r="M19" i="27"/>
  <c r="O16" i="27"/>
  <c r="O15" i="27"/>
  <c r="O14" i="27"/>
  <c r="O13" i="27"/>
  <c r="O12" i="27"/>
  <c r="O11" i="27"/>
  <c r="M30" i="27"/>
  <c r="O22" i="27"/>
  <c r="O25" i="27"/>
  <c r="O27" i="27"/>
  <c r="N19" i="27"/>
  <c r="N32" i="27" s="1"/>
  <c r="L19" i="27"/>
  <c r="K19" i="27"/>
  <c r="M32" i="27" l="1"/>
  <c r="O19" i="27"/>
  <c r="L30" i="27" l="1"/>
  <c r="L32" i="27" s="1"/>
  <c r="K30" i="27"/>
  <c r="K32" i="27" s="1"/>
  <c r="O30" i="27"/>
  <c r="O32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H6" authorId="0" shapeId="0" xr:uid="{902A781B-4D27-49D3-BBB4-F27E40956470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7" authorId="0" shapeId="0" xr:uid="{35243362-D149-4B00-A66B-A09ADC3A2AA4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8" authorId="0" shapeId="0" xr:uid="{70177B1D-A46C-4836-9F0B-0BD084E94B42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9" authorId="0" shapeId="0" xr:uid="{9495BE64-AAE4-45CB-B0C5-88F4C3B37E00}">
      <text>
        <r>
          <rPr>
            <sz val="9"/>
            <color indexed="81"/>
            <rFont val="Tahoma"/>
            <family val="2"/>
          </rPr>
          <t>getaxeerd door Van Ameyde, rapportnummer IW250118387 (inclusief BTW, ICT en huurdersbelang)</t>
        </r>
      </text>
    </comment>
    <comment ref="H11" authorId="0" shapeId="0" xr:uid="{E041E13B-05D6-47DB-9A85-9102D4427142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12" authorId="0" shapeId="0" xr:uid="{20DB8620-BC62-4319-80BB-B8A1468F9F28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13" authorId="0" shapeId="0" xr:uid="{CBED76F8-0A26-4A46-B463-3E6CCF8BA8B6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14" authorId="0" shapeId="0" xr:uid="{D7355A79-D363-4C8C-B37A-AC23C8E2F758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15" authorId="0" shapeId="0" xr:uid="{770B96F0-6CE1-444A-9E10-DED940F7671C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16" authorId="0" shapeId="0" xr:uid="{CA174332-E958-43A8-B96A-5F3D75792247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22" authorId="0" shapeId="0" xr:uid="{527E19BB-B2F0-4423-B563-AF0A4DA6AD53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23" authorId="0" shapeId="0" xr:uid="{785F0699-3CA7-427C-919E-E51728418EB9}">
      <text>
        <r>
          <rPr>
            <sz val="9"/>
            <color indexed="81"/>
            <rFont val="Tahoma"/>
            <family val="2"/>
          </rPr>
          <t>getaxeerd door Van Ameyde, rapportnummer IW250118387 (inclusief BTW, ICT en huurdersbelang)</t>
        </r>
      </text>
    </comment>
    <comment ref="H24" authorId="0" shapeId="0" xr:uid="{0101E98D-5DAD-4A88-84CB-12374AF6DACE}">
      <text>
        <r>
          <rPr>
            <sz val="9"/>
            <color indexed="81"/>
            <rFont val="Tahoma"/>
            <family val="2"/>
          </rPr>
          <t>getaxeerd door Van Ameyde, rapportnummer IW250118387 (inclusief BTW, ICT en huurdersbelang)</t>
        </r>
      </text>
    </comment>
    <comment ref="H25" authorId="0" shapeId="0" xr:uid="{5E2F4D63-4B34-4A6B-81B1-1DD76B6A6D7F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26" authorId="0" shapeId="0" xr:uid="{D2328346-A9CB-4037-BBFA-4EA3D0F0A793}">
      <text>
        <r>
          <rPr>
            <sz val="9"/>
            <color indexed="81"/>
            <rFont val="Tahoma"/>
            <family val="2"/>
          </rPr>
          <t>getaxeerd door Van Ameyde, rapportnummer IW250118387 (inclusief BTW, ICT en huurdersbelang)</t>
        </r>
      </text>
    </comment>
    <comment ref="H27" authorId="0" shapeId="0" xr:uid="{D7DE80A0-E42B-4CF0-9864-DA529E824129}">
      <text>
        <r>
          <rPr>
            <sz val="9"/>
            <color indexed="81"/>
            <rFont val="Tahoma"/>
            <family val="2"/>
          </rPr>
          <t>getaxeerd door Van Ameyde, rapportnummer IW250118386-rev01 (inclusief BTW en funderingen)</t>
        </r>
      </text>
    </comment>
    <comment ref="H28" authorId="0" shapeId="0" xr:uid="{9449A7FB-ABCA-4939-A59F-7E23F4F2087C}">
      <text>
        <r>
          <rPr>
            <sz val="9"/>
            <color indexed="81"/>
            <rFont val="Tahoma"/>
            <family val="2"/>
          </rPr>
          <t>getaxeerd door Van Ameyde, rapportnummer IW250118387 (inclusief BTW, ICT en huurdersbelang)</t>
        </r>
      </text>
    </comment>
  </commentList>
</comments>
</file>

<file path=xl/sharedStrings.xml><?xml version="1.0" encoding="utf-8"?>
<sst xmlns="http://schemas.openxmlformats.org/spreadsheetml/2006/main" count="146" uniqueCount="85">
  <si>
    <t>Totaal</t>
  </si>
  <si>
    <t xml:space="preserve"> </t>
  </si>
  <si>
    <t>Omschrijving</t>
  </si>
  <si>
    <t>Risico-adres</t>
  </si>
  <si>
    <t>Postcode</t>
  </si>
  <si>
    <t>Verzekerde som</t>
  </si>
  <si>
    <t>gebouwen</t>
  </si>
  <si>
    <t>inventaris</t>
  </si>
  <si>
    <t>verzekerde som</t>
  </si>
  <si>
    <t>Plaats</t>
  </si>
  <si>
    <t>Productnr.</t>
  </si>
  <si>
    <t>Kostencat.</t>
  </si>
  <si>
    <t>Taxatie</t>
  </si>
  <si>
    <t>d.d.</t>
  </si>
  <si>
    <t>Gemeentelijk Bezit:</t>
  </si>
  <si>
    <t>Eemnes</t>
  </si>
  <si>
    <t xml:space="preserve">Kerkstraat </t>
  </si>
  <si>
    <t>16</t>
  </si>
  <si>
    <t>3755 CK</t>
  </si>
  <si>
    <t>opstal kerktoren</t>
  </si>
  <si>
    <t>Wakkerendijk</t>
  </si>
  <si>
    <t>49</t>
  </si>
  <si>
    <t>3755 DB</t>
  </si>
  <si>
    <t>Laarderweg</t>
  </si>
  <si>
    <t>97</t>
  </si>
  <si>
    <t>3755 AM</t>
  </si>
  <si>
    <t>opstal baarhuis uitvaartcentrum</t>
  </si>
  <si>
    <t>Laarderweg ong.</t>
  </si>
  <si>
    <t>opstal aula</t>
  </si>
  <si>
    <t>inventaris aula</t>
  </si>
  <si>
    <t>Noordersingel</t>
  </si>
  <si>
    <t>6b</t>
  </si>
  <si>
    <t>3755 EZ</t>
  </si>
  <si>
    <t>dansschool</t>
  </si>
  <si>
    <t>jongerengebouw Impuls</t>
  </si>
  <si>
    <t>6</t>
  </si>
  <si>
    <t>kunstgrasvelden lichtm. dugouts</t>
  </si>
  <si>
    <t>opstal brandweerkazerne</t>
  </si>
  <si>
    <t>4</t>
  </si>
  <si>
    <t>Huis van Eemnes</t>
  </si>
  <si>
    <t>Totaal gemeentelijk bezit:</t>
  </si>
  <si>
    <t>Primair- en Voortgezet Onderwijs:</t>
  </si>
  <si>
    <t>Aartseveen</t>
  </si>
  <si>
    <t>3755 VE</t>
  </si>
  <si>
    <t>42420021</t>
  </si>
  <si>
    <t>70, 72</t>
  </si>
  <si>
    <t>Hobbitstee/Noorderlicht</t>
  </si>
  <si>
    <t>70</t>
  </si>
  <si>
    <t>De Hobbitstee</t>
  </si>
  <si>
    <t>72</t>
  </si>
  <si>
    <t>Noorderlicht</t>
  </si>
  <si>
    <t>42420022</t>
  </si>
  <si>
    <t xml:space="preserve">Vierkante Bosje </t>
  </si>
  <si>
    <t>33-39</t>
  </si>
  <si>
    <t>3755 BE</t>
  </si>
  <si>
    <t>Clusterschool Z.W.M.</t>
  </si>
  <si>
    <t>Vierkante Bosje</t>
  </si>
  <si>
    <t>Schoolpad</t>
  </si>
  <si>
    <t>1</t>
  </si>
  <si>
    <t>3755 TK</t>
  </si>
  <si>
    <t>De 7 sprong</t>
  </si>
  <si>
    <t>Totaal Primair- en Voortgezet Onderwijs:</t>
  </si>
  <si>
    <t>Eindtotaal:</t>
  </si>
  <si>
    <t>aantal</t>
  </si>
  <si>
    <t>zonnepanelen</t>
  </si>
  <si>
    <t>36</t>
  </si>
  <si>
    <t>40</t>
  </si>
  <si>
    <t>1778</t>
  </si>
  <si>
    <t>4b</t>
  </si>
  <si>
    <t>42420023</t>
  </si>
  <si>
    <t>Te Veenweg Zuid</t>
  </si>
  <si>
    <t>Smart jongerenontmoetingsplaats</t>
  </si>
  <si>
    <t>3755 ML</t>
  </si>
  <si>
    <t>indexcijfer 125,2</t>
  </si>
  <si>
    <t>indexcijfer 123,3</t>
  </si>
  <si>
    <t>indexcijfer 131,8</t>
  </si>
  <si>
    <t>indexcijfer 128,3</t>
  </si>
  <si>
    <t>4a</t>
  </si>
  <si>
    <t>indexcijfer 136,2</t>
  </si>
  <si>
    <t>indexcijfer 132,4</t>
  </si>
  <si>
    <t>Mutaties 2026</t>
  </si>
  <si>
    <t>Torenzicht</t>
  </si>
  <si>
    <t>3755 CD</t>
  </si>
  <si>
    <t>Detailhandel met bedrijfswoning - staat leeg op dit moment</t>
  </si>
  <si>
    <t>nieuw per 150626 zie Finly 180626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</si>
</sst>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_-&quot;€&quot;* #,##0.00_-;\-&quot;€&quot;* #,##0.00_-;_-&quot;€&quot;* &quot;-&quot;??_-;_-@_-"/>
    <numFmt numFmtId="165" formatCode="_-* #,##0.00_-;\-* #,##0.00_-;_-* &quot;-&quot;??_-;_-@_-"/>
    <numFmt numFmtId="166" formatCode="_-&quot;€&quot;\ * #,##0.00_-;_-&quot;€&quot;\ * #,##0.00\-;_-&quot;€&quot;\ * &quot;-&quot;??_-;_-@_-"/>
    <numFmt numFmtId="167" formatCode="_ [$€-413]\ * #,##0.00_ ;_ [$€-413]\ * \-#,##0.00_ ;_ [$€-413]\ * &quot;-&quot;??_ ;_ @_ "/>
    <numFmt numFmtId="168" formatCode="_-* #,##0.00_-;_-* #,##0.00\-;_-* &quot;-&quot;??_-;_-@_-"/>
    <numFmt numFmtId="170" formatCode="d/mmm/yyyy"/>
  </numFmts>
  <fonts count="18" x14ac:knownFonts="1">
    <font>
      <sz val="10"/>
      <name val="Times New Roman"/>
    </font>
    <font>
      <sz val="10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9"/>
      <color indexed="63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2"/>
      <name val="Helv"/>
    </font>
    <font>
      <sz val="10"/>
      <name val="Times New Roman"/>
      <family val="1"/>
    </font>
    <font>
      <sz val="9"/>
      <color indexed="81"/>
      <name val="Tahoma"/>
      <family val="2"/>
    </font>
    <font>
      <sz val="9"/>
      <color rgb="FF00B050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2" fillId="0" borderId="0"/>
    <xf numFmtId="0" fontId="3" fillId="0" borderId="0"/>
    <xf numFmtId="0" fontId="13" fillId="0" borderId="0"/>
    <xf numFmtId="168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105">
    <xf numFmtId="0" fontId="0" fillId="0" borderId="0" xfId="0"/>
    <xf numFmtId="4" fontId="6" fillId="3" borderId="15" xfId="1" applyNumberFormat="1" applyFont="1" applyFill="1" applyBorder="1" applyAlignment="1" applyProtection="1">
      <alignment horizontal="left" vertical="top" wrapText="1"/>
      <protection locked="0"/>
    </xf>
    <xf numFmtId="4" fontId="6" fillId="3" borderId="1" xfId="1" applyNumberFormat="1" applyFont="1" applyFill="1" applyBorder="1" applyAlignment="1" applyProtection="1">
      <alignment horizontal="left" vertical="top" wrapText="1"/>
      <protection locked="0"/>
    </xf>
    <xf numFmtId="4" fontId="6" fillId="3" borderId="0" xfId="1" applyNumberFormat="1" applyFont="1" applyFill="1" applyBorder="1" applyAlignment="1" applyProtection="1">
      <alignment horizontal="left" vertical="top" wrapText="1"/>
      <protection locked="0"/>
    </xf>
    <xf numFmtId="0" fontId="5" fillId="0" borderId="0" xfId="3" applyFont="1" applyAlignment="1">
      <alignment horizontal="left" vertical="top"/>
    </xf>
    <xf numFmtId="3" fontId="8" fillId="0" borderId="2" xfId="3" applyNumberFormat="1" applyFont="1" applyBorder="1" applyAlignment="1" applyProtection="1">
      <alignment horizontal="center" vertical="top"/>
      <protection locked="0"/>
    </xf>
    <xf numFmtId="0" fontId="9" fillId="0" borderId="0" xfId="3" applyFont="1" applyAlignment="1">
      <alignment horizontal="left" vertical="top"/>
    </xf>
    <xf numFmtId="0" fontId="8" fillId="0" borderId="2" xfId="3" applyFont="1" applyBorder="1" applyAlignment="1" applyProtection="1">
      <alignment horizontal="center" vertical="top"/>
      <protection locked="0"/>
    </xf>
    <xf numFmtId="4" fontId="5" fillId="0" borderId="7" xfId="3" applyNumberFormat="1" applyFont="1" applyBorder="1" applyAlignment="1" applyProtection="1">
      <alignment horizontal="left" vertical="top"/>
      <protection locked="0"/>
    </xf>
    <xf numFmtId="49" fontId="4" fillId="0" borderId="7" xfId="3" applyNumberFormat="1" applyFont="1" applyBorder="1" applyAlignment="1" applyProtection="1">
      <alignment horizontal="left"/>
      <protection locked="0"/>
    </xf>
    <xf numFmtId="4" fontId="6" fillId="3" borderId="15" xfId="1" applyNumberFormat="1" applyFont="1" applyFill="1" applyBorder="1" applyAlignment="1" applyProtection="1">
      <alignment horizontal="left" vertical="top"/>
      <protection locked="0"/>
    </xf>
    <xf numFmtId="49" fontId="5" fillId="0" borderId="6" xfId="3" applyNumberFormat="1" applyFont="1" applyBorder="1" applyAlignment="1" applyProtection="1">
      <alignment horizontal="left" vertical="top"/>
      <protection locked="0"/>
    </xf>
    <xf numFmtId="0" fontId="7" fillId="2" borderId="3" xfId="3" applyFont="1" applyFill="1" applyBorder="1" applyAlignment="1">
      <alignment vertical="top"/>
    </xf>
    <xf numFmtId="0" fontId="7" fillId="2" borderId="4" xfId="3" applyFont="1" applyFill="1" applyBorder="1" applyAlignment="1">
      <alignment horizontal="center" vertical="top"/>
    </xf>
    <xf numFmtId="0" fontId="7" fillId="2" borderId="4" xfId="3" applyFont="1" applyFill="1" applyBorder="1" applyAlignment="1">
      <alignment vertical="top"/>
    </xf>
    <xf numFmtId="166" fontId="7" fillId="2" borderId="4" xfId="3" applyNumberFormat="1" applyFont="1" applyFill="1" applyBorder="1" applyAlignment="1">
      <alignment horizontal="center" vertical="top"/>
    </xf>
    <xf numFmtId="166" fontId="7" fillId="2" borderId="9" xfId="3" applyNumberFormat="1" applyFont="1" applyFill="1" applyBorder="1" applyAlignment="1">
      <alignment horizontal="center" vertical="top"/>
    </xf>
    <xf numFmtId="0" fontId="7" fillId="2" borderId="5" xfId="3" applyFont="1" applyFill="1" applyBorder="1" applyAlignment="1">
      <alignment vertical="top"/>
    </xf>
    <xf numFmtId="0" fontId="7" fillId="2" borderId="0" xfId="3" applyFont="1" applyFill="1" applyAlignment="1">
      <alignment horizontal="center" vertical="top"/>
    </xf>
    <xf numFmtId="0" fontId="7" fillId="2" borderId="0" xfId="3" applyFont="1" applyFill="1" applyAlignment="1">
      <alignment vertical="top"/>
    </xf>
    <xf numFmtId="166" fontId="7" fillId="2" borderId="0" xfId="3" applyNumberFormat="1" applyFont="1" applyFill="1" applyAlignment="1">
      <alignment horizontal="center" vertical="top"/>
    </xf>
    <xf numFmtId="166" fontId="7" fillId="2" borderId="10" xfId="3" applyNumberFormat="1" applyFont="1" applyFill="1" applyBorder="1" applyAlignment="1">
      <alignment horizontal="center" vertical="top"/>
    </xf>
    <xf numFmtId="14" fontId="7" fillId="2" borderId="10" xfId="3" applyNumberFormat="1" applyFont="1" applyFill="1" applyBorder="1" applyAlignment="1">
      <alignment horizontal="center" vertical="top"/>
    </xf>
    <xf numFmtId="0" fontId="7" fillId="2" borderId="11" xfId="3" applyFont="1" applyFill="1" applyBorder="1" applyAlignment="1">
      <alignment vertical="top"/>
    </xf>
    <xf numFmtId="0" fontId="7" fillId="2" borderId="12" xfId="3" applyFont="1" applyFill="1" applyBorder="1" applyAlignment="1">
      <alignment horizontal="center" vertical="top"/>
    </xf>
    <xf numFmtId="0" fontId="7" fillId="2" borderId="12" xfId="3" applyFont="1" applyFill="1" applyBorder="1" applyAlignment="1">
      <alignment vertical="top"/>
    </xf>
    <xf numFmtId="3" fontId="8" fillId="0" borderId="0" xfId="3" applyNumberFormat="1" applyFont="1" applyAlignment="1" applyProtection="1">
      <alignment horizontal="center" vertical="top"/>
      <protection locked="0"/>
    </xf>
    <xf numFmtId="0" fontId="9" fillId="0" borderId="0" xfId="3" applyFont="1" applyAlignment="1" applyProtection="1">
      <alignment horizontal="left" vertical="top"/>
      <protection locked="0"/>
    </xf>
    <xf numFmtId="4" fontId="6" fillId="0" borderId="0" xfId="3" applyNumberFormat="1" applyFont="1" applyAlignment="1" applyProtection="1">
      <alignment horizontal="left" vertical="top"/>
      <protection locked="0"/>
    </xf>
    <xf numFmtId="49" fontId="10" fillId="0" borderId="0" xfId="3" applyNumberFormat="1" applyFont="1" applyAlignment="1" applyProtection="1">
      <alignment horizontal="center"/>
      <protection locked="0"/>
    </xf>
    <xf numFmtId="4" fontId="6" fillId="0" borderId="14" xfId="3" applyNumberFormat="1" applyFont="1" applyBorder="1" applyAlignment="1" applyProtection="1">
      <alignment horizontal="left" vertical="top"/>
      <protection locked="0"/>
    </xf>
    <xf numFmtId="0" fontId="4" fillId="0" borderId="7" xfId="3" applyFont="1" applyBorder="1" applyProtection="1">
      <protection locked="0"/>
    </xf>
    <xf numFmtId="49" fontId="5" fillId="0" borderId="7" xfId="3" applyNumberFormat="1" applyFont="1" applyBorder="1" applyAlignment="1" applyProtection="1">
      <alignment horizontal="left" vertical="top"/>
      <protection locked="0"/>
    </xf>
    <xf numFmtId="4" fontId="5" fillId="0" borderId="7" xfId="3" applyNumberFormat="1" applyFont="1" applyBorder="1" applyAlignment="1" applyProtection="1">
      <alignment horizontal="left" vertical="top" wrapText="1"/>
      <protection locked="0"/>
    </xf>
    <xf numFmtId="2" fontId="6" fillId="2" borderId="13" xfId="1" applyNumberFormat="1" applyFont="1" applyFill="1" applyBorder="1" applyAlignment="1">
      <alignment horizontal="left" vertical="top" wrapText="1"/>
    </xf>
    <xf numFmtId="4" fontId="6" fillId="0" borderId="0" xfId="1" applyNumberFormat="1" applyFont="1" applyFill="1" applyBorder="1" applyAlignment="1" applyProtection="1">
      <alignment vertical="top"/>
      <protection locked="0"/>
    </xf>
    <xf numFmtId="164" fontId="5" fillId="0" borderId="7" xfId="1" applyNumberFormat="1" applyFont="1" applyFill="1" applyBorder="1" applyAlignment="1" applyProtection="1">
      <alignment horizontal="left" vertical="top"/>
      <protection locked="0"/>
    </xf>
    <xf numFmtId="164" fontId="5" fillId="0" borderId="7" xfId="1" applyNumberFormat="1" applyFont="1" applyBorder="1" applyAlignment="1" applyProtection="1">
      <alignment horizontal="left"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9" fontId="6" fillId="2" borderId="0" xfId="1" applyNumberFormat="1" applyFont="1" applyFill="1" applyBorder="1" applyAlignment="1" applyProtection="1">
      <alignment horizontal="right" vertical="top" wrapText="1"/>
      <protection locked="0"/>
    </xf>
    <xf numFmtId="49" fontId="8" fillId="2" borderId="4" xfId="1" applyNumberFormat="1" applyFont="1" applyFill="1" applyBorder="1" applyAlignment="1" applyProtection="1">
      <alignment horizontal="right" vertical="top"/>
      <protection locked="0"/>
    </xf>
    <xf numFmtId="49" fontId="6" fillId="2" borderId="12" xfId="1" applyNumberFormat="1" applyFont="1" applyFill="1" applyBorder="1" applyAlignment="1" applyProtection="1">
      <alignment horizontal="right" vertical="top" wrapText="1"/>
      <protection locked="0"/>
    </xf>
    <xf numFmtId="167" fontId="8" fillId="0" borderId="14" xfId="1" applyNumberFormat="1" applyFont="1" applyBorder="1" applyAlignment="1" applyProtection="1">
      <alignment horizontal="left" vertical="top"/>
    </xf>
    <xf numFmtId="165" fontId="9" fillId="0" borderId="0" xfId="1" applyFont="1" applyFill="1" applyBorder="1" applyAlignment="1">
      <alignment horizontal="left" vertical="top"/>
    </xf>
    <xf numFmtId="164" fontId="5" fillId="0" borderId="0" xfId="1" applyNumberFormat="1" applyFont="1" applyFill="1" applyBorder="1" applyAlignment="1" applyProtection="1">
      <alignment horizontal="left" vertical="top"/>
      <protection locked="0"/>
    </xf>
    <xf numFmtId="164" fontId="5" fillId="0" borderId="0" xfId="1" applyNumberFormat="1" applyFont="1" applyBorder="1" applyAlignment="1" applyProtection="1">
      <alignment horizontal="left" vertical="top"/>
      <protection locked="0"/>
    </xf>
    <xf numFmtId="167" fontId="5" fillId="0" borderId="0" xfId="1" applyNumberFormat="1" applyFont="1" applyBorder="1" applyAlignment="1">
      <alignment horizontal="left" vertical="top"/>
    </xf>
    <xf numFmtId="167" fontId="5" fillId="0" borderId="0" xfId="1" applyNumberFormat="1" applyFont="1" applyFill="1" applyBorder="1" applyAlignment="1">
      <alignment horizontal="left" vertical="top"/>
    </xf>
    <xf numFmtId="167" fontId="6" fillId="0" borderId="14" xfId="1" applyNumberFormat="1" applyFont="1" applyBorder="1" applyAlignment="1" applyProtection="1">
      <alignment horizontal="left" vertical="top"/>
    </xf>
    <xf numFmtId="0" fontId="5" fillId="0" borderId="0" xfId="3" applyFont="1" applyAlignment="1" applyProtection="1">
      <alignment horizontal="left" vertical="top"/>
      <protection locked="0"/>
    </xf>
    <xf numFmtId="0" fontId="4" fillId="0" borderId="8" xfId="3" applyFont="1" applyBorder="1" applyProtection="1">
      <protection locked="0"/>
    </xf>
    <xf numFmtId="49" fontId="5" fillId="0" borderId="8" xfId="3" applyNumberFormat="1" applyFont="1" applyBorder="1" applyAlignment="1" applyProtection="1">
      <alignment horizontal="left" vertical="top"/>
      <protection locked="0"/>
    </xf>
    <xf numFmtId="4" fontId="5" fillId="0" borderId="8" xfId="3" applyNumberFormat="1" applyFont="1" applyBorder="1" applyAlignment="1" applyProtection="1">
      <alignment horizontal="left" vertical="top"/>
      <protection locked="0"/>
    </xf>
    <xf numFmtId="4" fontId="5" fillId="0" borderId="8" xfId="3" applyNumberFormat="1" applyFont="1" applyBorder="1" applyAlignment="1" applyProtection="1">
      <alignment horizontal="left" vertical="top" wrapText="1"/>
      <protection locked="0"/>
    </xf>
    <xf numFmtId="0" fontId="4" fillId="0" borderId="6" xfId="3" applyFont="1" applyBorder="1" applyProtection="1">
      <protection locked="0"/>
    </xf>
    <xf numFmtId="4" fontId="5" fillId="0" borderId="6" xfId="3" applyNumberFormat="1" applyFont="1" applyBorder="1" applyAlignment="1" applyProtection="1">
      <alignment horizontal="left" vertical="top"/>
      <protection locked="0"/>
    </xf>
    <xf numFmtId="4" fontId="5" fillId="0" borderId="6" xfId="3" applyNumberFormat="1" applyFont="1" applyBorder="1" applyAlignment="1" applyProtection="1">
      <alignment horizontal="left" vertical="top" wrapText="1"/>
      <protection locked="0"/>
    </xf>
    <xf numFmtId="4" fontId="5" fillId="0" borderId="0" xfId="3" applyNumberFormat="1" applyFont="1" applyAlignment="1" applyProtection="1">
      <alignment horizontal="left" vertical="top"/>
      <protection locked="0"/>
    </xf>
    <xf numFmtId="49" fontId="5" fillId="0" borderId="0" xfId="3" applyNumberFormat="1" applyFont="1" applyAlignment="1" applyProtection="1">
      <alignment horizontal="left" vertical="top"/>
      <protection locked="0"/>
    </xf>
    <xf numFmtId="4" fontId="5" fillId="0" borderId="0" xfId="3" applyNumberFormat="1" applyFont="1" applyAlignment="1" applyProtection="1">
      <alignment horizontal="left" vertical="top" wrapText="1"/>
      <protection locked="0"/>
    </xf>
    <xf numFmtId="49" fontId="5" fillId="0" borderId="0" xfId="3" applyNumberFormat="1" applyFont="1" applyAlignment="1" applyProtection="1">
      <alignment horizontal="right" vertical="top"/>
      <protection locked="0"/>
    </xf>
    <xf numFmtId="0" fontId="4" fillId="0" borderId="0" xfId="3" applyFont="1" applyAlignment="1" applyProtection="1">
      <alignment vertical="top"/>
      <protection locked="0"/>
    </xf>
    <xf numFmtId="0" fontId="4" fillId="0" borderId="0" xfId="3" applyFont="1" applyProtection="1">
      <protection locked="0"/>
    </xf>
    <xf numFmtId="49" fontId="5" fillId="0" borderId="14" xfId="3" applyNumberFormat="1" applyFont="1" applyBorder="1" applyAlignment="1" applyProtection="1">
      <alignment horizontal="left" vertical="top"/>
      <protection locked="0"/>
    </xf>
    <xf numFmtId="4" fontId="5" fillId="0" borderId="14" xfId="3" applyNumberFormat="1" applyFont="1" applyBorder="1" applyAlignment="1" applyProtection="1">
      <alignment horizontal="left" vertical="top"/>
      <protection locked="0"/>
    </xf>
    <xf numFmtId="4" fontId="5" fillId="0" borderId="14" xfId="3" applyNumberFormat="1" applyFont="1" applyBorder="1" applyAlignment="1" applyProtection="1">
      <alignment horizontal="left" vertical="top" wrapText="1"/>
      <protection locked="0"/>
    </xf>
    <xf numFmtId="49" fontId="5" fillId="0" borderId="14" xfId="3" applyNumberFormat="1" applyFont="1" applyBorder="1" applyAlignment="1" applyProtection="1">
      <alignment horizontal="right" vertical="top"/>
      <protection locked="0"/>
    </xf>
    <xf numFmtId="49" fontId="4" fillId="0" borderId="6" xfId="3" applyNumberFormat="1" applyFont="1" applyBorder="1" applyAlignment="1" applyProtection="1">
      <alignment horizontal="left"/>
      <protection locked="0"/>
    </xf>
    <xf numFmtId="49" fontId="4" fillId="0" borderId="0" xfId="3" applyNumberFormat="1" applyFont="1" applyAlignment="1" applyProtection="1">
      <alignment horizontal="left"/>
      <protection locked="0"/>
    </xf>
    <xf numFmtId="49" fontId="5" fillId="0" borderId="0" xfId="3" applyNumberFormat="1" applyFont="1" applyAlignment="1" applyProtection="1">
      <alignment horizontal="center" vertical="top"/>
      <protection locked="0"/>
    </xf>
    <xf numFmtId="49" fontId="5" fillId="0" borderId="14" xfId="3" applyNumberFormat="1" applyFont="1" applyBorder="1" applyAlignment="1" applyProtection="1">
      <alignment horizontal="center" vertical="top"/>
      <protection locked="0"/>
    </xf>
    <xf numFmtId="164" fontId="8" fillId="0" borderId="14" xfId="1" applyNumberFormat="1" applyFont="1" applyFill="1" applyBorder="1" applyAlignment="1" applyProtection="1">
      <alignment horizontal="left" vertical="top"/>
      <protection locked="0"/>
    </xf>
    <xf numFmtId="1" fontId="5" fillId="0" borderId="14" xfId="3" applyNumberFormat="1" applyFont="1" applyBorder="1" applyAlignment="1" applyProtection="1">
      <alignment horizontal="left" vertical="top"/>
      <protection locked="0"/>
    </xf>
    <xf numFmtId="0" fontId="4" fillId="0" borderId="7" xfId="3" applyFont="1" applyBorder="1" applyAlignment="1" applyProtection="1">
      <alignment vertical="top"/>
      <protection locked="0"/>
    </xf>
    <xf numFmtId="14" fontId="7" fillId="2" borderId="0" xfId="3" applyNumberFormat="1" applyFont="1" applyFill="1" applyAlignment="1">
      <alignment horizontal="center" vertical="top"/>
    </xf>
    <xf numFmtId="14" fontId="7" fillId="2" borderId="12" xfId="3" applyNumberFormat="1" applyFont="1" applyFill="1" applyBorder="1" applyAlignment="1">
      <alignment horizontal="center" vertical="top"/>
    </xf>
    <xf numFmtId="3" fontId="8" fillId="4" borderId="2" xfId="3" applyNumberFormat="1" applyFont="1" applyFill="1" applyBorder="1" applyAlignment="1" applyProtection="1">
      <alignment horizontal="center" vertical="top"/>
      <protection locked="0"/>
    </xf>
    <xf numFmtId="0" fontId="8" fillId="4" borderId="2" xfId="3" applyFont="1" applyFill="1" applyBorder="1" applyAlignment="1" applyProtection="1">
      <alignment horizontal="center" vertical="top"/>
      <protection locked="0"/>
    </xf>
    <xf numFmtId="49" fontId="10" fillId="4" borderId="0" xfId="3" applyNumberFormat="1" applyFont="1" applyFill="1" applyAlignment="1" applyProtection="1">
      <alignment horizontal="center"/>
      <protection locked="0"/>
    </xf>
    <xf numFmtId="0" fontId="4" fillId="0" borderId="0" xfId="0" applyFont="1"/>
    <xf numFmtId="49" fontId="4" fillId="0" borderId="0" xfId="3" applyNumberFormat="1" applyFont="1"/>
    <xf numFmtId="0" fontId="4" fillId="0" borderId="0" xfId="3" applyFont="1"/>
    <xf numFmtId="44" fontId="4" fillId="0" borderId="0" xfId="0" applyNumberFormat="1" applyFont="1"/>
    <xf numFmtId="2" fontId="4" fillId="0" borderId="0" xfId="3" applyNumberFormat="1" applyFont="1" applyAlignment="1">
      <alignment horizontal="right"/>
    </xf>
    <xf numFmtId="0" fontId="4" fillId="0" borderId="0" xfId="0" applyFont="1" applyAlignment="1">
      <alignment vertical="top"/>
    </xf>
    <xf numFmtId="2" fontId="4" fillId="0" borderId="0" xfId="3" applyNumberFormat="1" applyFont="1" applyAlignment="1">
      <alignment horizontal="right" vertical="top"/>
    </xf>
    <xf numFmtId="167" fontId="4" fillId="0" borderId="0" xfId="0" applyNumberFormat="1" applyFont="1"/>
    <xf numFmtId="0" fontId="11" fillId="0" borderId="0" xfId="0" applyFont="1"/>
    <xf numFmtId="0" fontId="11" fillId="0" borderId="7" xfId="0" applyFont="1" applyBorder="1"/>
    <xf numFmtId="0" fontId="4" fillId="0" borderId="7" xfId="0" applyFont="1" applyBorder="1"/>
    <xf numFmtId="164" fontId="16" fillId="0" borderId="7" xfId="1" applyNumberFormat="1" applyFont="1" applyFill="1" applyBorder="1" applyAlignment="1" applyProtection="1">
      <alignment horizontal="left" vertical="top"/>
      <protection locked="0"/>
    </xf>
    <xf numFmtId="164" fontId="4" fillId="0" borderId="0" xfId="0" applyNumberFormat="1" applyFont="1"/>
    <xf numFmtId="0" fontId="16" fillId="0" borderId="0" xfId="0" applyFont="1"/>
    <xf numFmtId="170" fontId="2" fillId="0" borderId="7" xfId="1" applyNumberFormat="1" applyFont="1" applyFill="1" applyBorder="1" applyAlignment="1" applyProtection="1">
      <alignment horizontal="left" vertical="top"/>
      <protection locked="0"/>
    </xf>
    <xf numFmtId="44" fontId="4" fillId="0" borderId="0" xfId="15" applyFont="1"/>
    <xf numFmtId="44" fontId="4" fillId="0" borderId="0" xfId="15" applyFont="1" applyAlignment="1">
      <alignment vertical="top"/>
    </xf>
    <xf numFmtId="44" fontId="11" fillId="0" borderId="0" xfId="15" applyFont="1"/>
    <xf numFmtId="49" fontId="4" fillId="0" borderId="7" xfId="3" applyNumberFormat="1" applyFont="1" applyBorder="1" applyAlignment="1" applyProtection="1">
      <alignment horizontal="right" vertical="top"/>
      <protection locked="0"/>
    </xf>
    <xf numFmtId="164" fontId="17" fillId="0" borderId="7" xfId="1" applyNumberFormat="1" applyFont="1" applyFill="1" applyBorder="1" applyAlignment="1" applyProtection="1">
      <alignment horizontal="left" vertical="top"/>
      <protection locked="0"/>
    </xf>
    <xf numFmtId="0" fontId="17" fillId="0" borderId="0" xfId="0" applyFont="1"/>
    <xf numFmtId="0" fontId="11" fillId="0" borderId="7" xfId="0" applyFont="1" applyBorder="1" applyAlignment="1">
      <alignment vertical="top"/>
    </xf>
    <xf numFmtId="0" fontId="11" fillId="0" borderId="7" xfId="0" applyFont="1" applyBorder="1" applyAlignment="1">
      <alignment vertical="top" wrapText="1"/>
    </xf>
    <xf numFmtId="44" fontId="11" fillId="0" borderId="7" xfId="0" applyNumberFormat="1" applyFont="1" applyBorder="1" applyAlignment="1">
      <alignment vertical="top"/>
    </xf>
    <xf numFmtId="164" fontId="11" fillId="0" borderId="7" xfId="1" applyNumberFormat="1" applyFont="1" applyBorder="1" applyAlignment="1" applyProtection="1">
      <alignment horizontal="left" vertical="top"/>
      <protection locked="0"/>
    </xf>
    <xf numFmtId="0" fontId="11" fillId="0" borderId="0" xfId="0" applyFont="1" applyAlignment="1">
      <alignment vertical="top"/>
    </xf>
  </cellXfs>
  <cellStyles count="16">
    <cellStyle name="Euro" xfId="2" xr:uid="{00000000-0005-0000-0000-000000000000}"/>
    <cellStyle name="Komma" xfId="1" builtinId="3"/>
    <cellStyle name="Komma 2" xfId="9" xr:uid="{00000000-0005-0000-0000-000002000000}"/>
    <cellStyle name="Standaard" xfId="0" builtinId="0"/>
    <cellStyle name="Standaard 2" xfId="3" xr:uid="{00000000-0005-0000-0000-000004000000}"/>
    <cellStyle name="Standaard 2 2" xfId="8" xr:uid="{00000000-0005-0000-0000-000005000000}"/>
    <cellStyle name="Standaard 3" xfId="6" xr:uid="{00000000-0005-0000-0000-000006000000}"/>
    <cellStyle name="Standaard 3 2" xfId="13" xr:uid="{8D425079-8F32-4677-B047-ED5A0CF62C05}"/>
    <cellStyle name="Standaard 4" xfId="7" xr:uid="{00000000-0005-0000-0000-000007000000}"/>
    <cellStyle name="Valuta" xfId="15" builtinId="4"/>
    <cellStyle name="Valuta 2" xfId="4" xr:uid="{00000000-0005-0000-0000-000008000000}"/>
    <cellStyle name="Valuta 2 2" xfId="11" xr:uid="{C911AFF6-8634-44F1-B5FA-A3B1BF12983B}"/>
    <cellStyle name="Valuta 3" xfId="5" xr:uid="{00000000-0005-0000-0000-000009000000}"/>
    <cellStyle name="Valuta 3 2" xfId="12" xr:uid="{034C1EEF-8E78-4C88-BEA5-8BCE90748965}"/>
    <cellStyle name="Valuta 4" xfId="10" xr:uid="{00000000-0005-0000-0000-00000A000000}"/>
    <cellStyle name="Valuta 4 2" xfId="14" xr:uid="{A4331401-B278-40E8-B857-94355E1ACAD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ERWERK\Brand\GEMEENTN\JAN-2000\ZUNDRT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ecificatie"/>
    </sheetNames>
    <sheetDataSet>
      <sheetData sheetId="0">
        <row r="4">
          <cell r="C4">
            <v>0.77500000000000002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8"/>
  <sheetViews>
    <sheetView tabSelected="1" topLeftCell="G15" zoomScaleNormal="100" workbookViewId="0">
      <selection activeCell="R1" activeCellId="1" sqref="Q1:Q1048576 R1:R1048576"/>
    </sheetView>
  </sheetViews>
  <sheetFormatPr defaultColWidth="9.296875" defaultRowHeight="11.5" x14ac:dyDescent="0.25"/>
  <cols>
    <col min="1" max="1" width="15.19921875" style="79" bestFit="1" customWidth="1"/>
    <col min="2" max="2" width="11.5" style="79" bestFit="1" customWidth="1"/>
    <col min="3" max="3" width="41.69921875" style="79" bestFit="1" customWidth="1"/>
    <col min="4" max="4" width="7" style="79" bestFit="1" customWidth="1"/>
    <col min="5" max="5" width="10.19921875" style="79" bestFit="1" customWidth="1"/>
    <col min="6" max="6" width="9" style="79" bestFit="1" customWidth="1"/>
    <col min="7" max="7" width="30.796875" style="79" bestFit="1" customWidth="1"/>
    <col min="8" max="8" width="19.296875" style="79" customWidth="1"/>
    <col min="9" max="12" width="18.5" style="79" hidden="1" customWidth="1"/>
    <col min="13" max="14" width="18.5" style="79" customWidth="1"/>
    <col min="15" max="15" width="22.296875" style="79" bestFit="1" customWidth="1"/>
    <col min="16" max="16" width="17.796875" style="79" bestFit="1" customWidth="1"/>
    <col min="17" max="19" width="9.296875" style="79"/>
    <col min="20" max="20" width="13" style="79" bestFit="1" customWidth="1"/>
    <col min="21" max="16384" width="9.296875" style="79"/>
  </cols>
  <sheetData>
    <row r="1" spans="1:20" x14ac:dyDescent="0.25">
      <c r="A1" s="1" t="s">
        <v>10</v>
      </c>
      <c r="B1" s="10" t="s">
        <v>11</v>
      </c>
      <c r="C1" s="12" t="s">
        <v>3</v>
      </c>
      <c r="D1" s="13"/>
      <c r="E1" s="13" t="s">
        <v>4</v>
      </c>
      <c r="F1" s="13" t="s">
        <v>9</v>
      </c>
      <c r="G1" s="14" t="s">
        <v>2</v>
      </c>
      <c r="H1" s="40" t="s">
        <v>12</v>
      </c>
      <c r="I1" s="15" t="s">
        <v>5</v>
      </c>
      <c r="J1" s="15" t="s">
        <v>5</v>
      </c>
      <c r="K1" s="15" t="s">
        <v>5</v>
      </c>
      <c r="L1" s="15" t="s">
        <v>5</v>
      </c>
      <c r="M1" s="15" t="s">
        <v>5</v>
      </c>
      <c r="N1" s="15" t="s">
        <v>5</v>
      </c>
      <c r="O1" s="16" t="s">
        <v>0</v>
      </c>
      <c r="Q1" s="80" t="s">
        <v>63</v>
      </c>
    </row>
    <row r="2" spans="1:20" x14ac:dyDescent="0.25">
      <c r="A2" s="2"/>
      <c r="B2" s="3"/>
      <c r="C2" s="17"/>
      <c r="D2" s="18"/>
      <c r="E2" s="18"/>
      <c r="F2" s="18"/>
      <c r="G2" s="19"/>
      <c r="H2" s="39" t="s">
        <v>13</v>
      </c>
      <c r="I2" s="20" t="s">
        <v>6</v>
      </c>
      <c r="J2" s="20" t="s">
        <v>7</v>
      </c>
      <c r="K2" s="20" t="s">
        <v>6</v>
      </c>
      <c r="L2" s="20" t="s">
        <v>7</v>
      </c>
      <c r="M2" s="20" t="s">
        <v>6</v>
      </c>
      <c r="N2" s="20" t="s">
        <v>7</v>
      </c>
      <c r="O2" s="21" t="s">
        <v>8</v>
      </c>
      <c r="Q2" s="80" t="s">
        <v>64</v>
      </c>
    </row>
    <row r="3" spans="1:20" x14ac:dyDescent="0.25">
      <c r="A3" s="2"/>
      <c r="B3" s="3"/>
      <c r="C3" s="17"/>
      <c r="D3" s="18"/>
      <c r="E3" s="18"/>
      <c r="F3" s="18"/>
      <c r="G3" s="19"/>
      <c r="H3" s="39"/>
      <c r="I3" s="74">
        <v>45291</v>
      </c>
      <c r="J3" s="74">
        <v>45291</v>
      </c>
      <c r="K3" s="74">
        <v>45657</v>
      </c>
      <c r="L3" s="74">
        <v>45657</v>
      </c>
      <c r="M3" s="74">
        <v>46022</v>
      </c>
      <c r="N3" s="74">
        <v>46022</v>
      </c>
      <c r="O3" s="22"/>
    </row>
    <row r="4" spans="1:20" ht="12" thickBot="1" x14ac:dyDescent="0.3">
      <c r="A4" s="2"/>
      <c r="B4" s="3"/>
      <c r="C4" s="23"/>
      <c r="D4" s="24"/>
      <c r="E4" s="24"/>
      <c r="F4" s="24"/>
      <c r="G4" s="25"/>
      <c r="H4" s="41"/>
      <c r="I4" s="75" t="s">
        <v>73</v>
      </c>
      <c r="J4" s="75" t="s">
        <v>74</v>
      </c>
      <c r="K4" s="75" t="s">
        <v>75</v>
      </c>
      <c r="L4" s="75" t="s">
        <v>76</v>
      </c>
      <c r="M4" s="75" t="s">
        <v>78</v>
      </c>
      <c r="N4" s="75" t="s">
        <v>79</v>
      </c>
      <c r="O4" s="34"/>
    </row>
    <row r="5" spans="1:20" x14ac:dyDescent="0.25">
      <c r="A5" s="4"/>
      <c r="B5" s="35"/>
      <c r="C5" s="35" t="s">
        <v>14</v>
      </c>
      <c r="D5" s="68"/>
      <c r="E5" s="68"/>
      <c r="F5" s="57"/>
      <c r="G5" s="62"/>
      <c r="H5" s="60"/>
      <c r="I5" s="81"/>
      <c r="J5" s="81"/>
      <c r="K5" s="81"/>
      <c r="L5" s="81"/>
      <c r="M5" s="81"/>
      <c r="N5" s="81"/>
      <c r="O5" s="81"/>
    </row>
    <row r="6" spans="1:20" ht="12.5" x14ac:dyDescent="0.25">
      <c r="A6" s="5">
        <v>42030001</v>
      </c>
      <c r="B6" s="26">
        <v>428033</v>
      </c>
      <c r="C6" s="31" t="s">
        <v>16</v>
      </c>
      <c r="D6" s="9" t="s">
        <v>17</v>
      </c>
      <c r="E6" s="9" t="s">
        <v>18</v>
      </c>
      <c r="F6" s="8" t="s">
        <v>15</v>
      </c>
      <c r="G6" s="31" t="s">
        <v>19</v>
      </c>
      <c r="H6" s="93">
        <v>45747</v>
      </c>
      <c r="I6" s="36">
        <v>5133700</v>
      </c>
      <c r="J6" s="36">
        <v>0</v>
      </c>
      <c r="K6" s="98">
        <v>5250000</v>
      </c>
      <c r="L6" s="36">
        <f>ROUND(J6/123.3*128.3,-2)</f>
        <v>0</v>
      </c>
      <c r="M6" s="36">
        <f>ROUND(K6/133.4*136.2,-2)</f>
        <v>5360200</v>
      </c>
      <c r="N6" s="36"/>
      <c r="O6" s="37">
        <f>M6+N6</f>
        <v>5360200</v>
      </c>
      <c r="T6" s="94"/>
    </row>
    <row r="7" spans="1:20" ht="12.5" x14ac:dyDescent="0.25">
      <c r="A7" s="76">
        <v>42030010</v>
      </c>
      <c r="B7" s="26">
        <v>428033</v>
      </c>
      <c r="C7" s="54" t="s">
        <v>20</v>
      </c>
      <c r="D7" s="67" t="s">
        <v>21</v>
      </c>
      <c r="E7" s="67" t="s">
        <v>22</v>
      </c>
      <c r="F7" s="55" t="s">
        <v>15</v>
      </c>
      <c r="G7" s="54" t="s">
        <v>19</v>
      </c>
      <c r="H7" s="93">
        <v>45747</v>
      </c>
      <c r="I7" s="36">
        <v>2617800</v>
      </c>
      <c r="J7" s="36">
        <v>0</v>
      </c>
      <c r="K7" s="98">
        <v>3000000</v>
      </c>
      <c r="L7" s="36">
        <f t="shared" ref="L7:L8" si="0">ROUND(J7/123.3*128.3,-2)</f>
        <v>0</v>
      </c>
      <c r="M7" s="36">
        <f t="shared" ref="M7:M17" si="1">ROUND(K7/133.4*136.2,-2)</f>
        <v>3063000</v>
      </c>
      <c r="N7" s="36"/>
      <c r="O7" s="37">
        <f t="shared" ref="O7:O17" si="2">M7+N7</f>
        <v>3063000</v>
      </c>
      <c r="T7" s="94"/>
    </row>
    <row r="8" spans="1:20" ht="12.5" x14ac:dyDescent="0.25">
      <c r="A8" s="5">
        <v>42030007</v>
      </c>
      <c r="B8" s="26">
        <v>428033</v>
      </c>
      <c r="C8" s="31" t="s">
        <v>23</v>
      </c>
      <c r="D8" s="9" t="s">
        <v>24</v>
      </c>
      <c r="E8" s="9" t="s">
        <v>25</v>
      </c>
      <c r="F8" s="8" t="s">
        <v>15</v>
      </c>
      <c r="G8" s="31" t="s">
        <v>26</v>
      </c>
      <c r="H8" s="93">
        <v>45747</v>
      </c>
      <c r="I8" s="36">
        <v>51000</v>
      </c>
      <c r="J8" s="36">
        <v>0</v>
      </c>
      <c r="K8" s="98">
        <v>65000</v>
      </c>
      <c r="L8" s="36">
        <f t="shared" si="0"/>
        <v>0</v>
      </c>
      <c r="M8" s="36">
        <f t="shared" si="1"/>
        <v>66400</v>
      </c>
      <c r="N8" s="36"/>
      <c r="O8" s="37">
        <f t="shared" si="2"/>
        <v>66400</v>
      </c>
      <c r="T8" s="94"/>
    </row>
    <row r="9" spans="1:20" ht="12.5" x14ac:dyDescent="0.25">
      <c r="A9" s="5">
        <v>42030007</v>
      </c>
      <c r="B9" s="26">
        <v>428033</v>
      </c>
      <c r="C9" s="31" t="s">
        <v>23</v>
      </c>
      <c r="D9" s="9" t="s">
        <v>24</v>
      </c>
      <c r="E9" s="9" t="s">
        <v>25</v>
      </c>
      <c r="F9" s="8" t="s">
        <v>15</v>
      </c>
      <c r="G9" s="31" t="s">
        <v>7</v>
      </c>
      <c r="H9" s="93">
        <v>45747</v>
      </c>
      <c r="I9" s="36">
        <v>0</v>
      </c>
      <c r="J9" s="36">
        <v>38200</v>
      </c>
      <c r="K9" s="36">
        <f t="shared" ref="K9" si="3">ROUND(I9/125.2*131.8,-2)</f>
        <v>0</v>
      </c>
      <c r="L9" s="90">
        <v>65000</v>
      </c>
      <c r="M9" s="36">
        <f t="shared" si="1"/>
        <v>0</v>
      </c>
      <c r="N9" s="36">
        <f>ROUND(L9/129.6*132.4,-2)</f>
        <v>66400</v>
      </c>
      <c r="O9" s="37">
        <f t="shared" si="2"/>
        <v>66400</v>
      </c>
      <c r="T9" s="94"/>
    </row>
    <row r="10" spans="1:20" x14ac:dyDescent="0.25">
      <c r="A10" s="5">
        <v>42030007</v>
      </c>
      <c r="B10" s="26">
        <v>428033</v>
      </c>
      <c r="C10" s="31" t="s">
        <v>27</v>
      </c>
      <c r="D10" s="9" t="s">
        <v>24</v>
      </c>
      <c r="E10" s="9" t="s">
        <v>25</v>
      </c>
      <c r="F10" s="8" t="s">
        <v>15</v>
      </c>
      <c r="G10" s="31" t="s">
        <v>29</v>
      </c>
      <c r="H10" s="97"/>
      <c r="I10" s="36">
        <v>0</v>
      </c>
      <c r="J10" s="36">
        <v>34400</v>
      </c>
      <c r="K10" s="36">
        <f>ROUND(I10/125.2*131.8,-2)</f>
        <v>0</v>
      </c>
      <c r="L10" s="90">
        <v>0</v>
      </c>
      <c r="M10" s="36">
        <f t="shared" si="1"/>
        <v>0</v>
      </c>
      <c r="N10" s="36">
        <f t="shared" ref="N10:N16" si="4">ROUND(L10/129.6*132.4,-2)</f>
        <v>0</v>
      </c>
      <c r="O10" s="37">
        <f t="shared" si="2"/>
        <v>0</v>
      </c>
      <c r="P10" s="92"/>
      <c r="T10" s="94"/>
    </row>
    <row r="11" spans="1:20" ht="12.5" x14ac:dyDescent="0.25">
      <c r="A11" s="5">
        <v>42030007</v>
      </c>
      <c r="B11" s="26">
        <v>428033</v>
      </c>
      <c r="C11" s="31" t="s">
        <v>27</v>
      </c>
      <c r="D11" s="9" t="s">
        <v>24</v>
      </c>
      <c r="E11" s="9" t="s">
        <v>25</v>
      </c>
      <c r="F11" s="8" t="s">
        <v>15</v>
      </c>
      <c r="G11" s="31" t="s">
        <v>28</v>
      </c>
      <c r="H11" s="93">
        <v>45747</v>
      </c>
      <c r="I11" s="36">
        <v>257500</v>
      </c>
      <c r="J11" s="36">
        <v>0</v>
      </c>
      <c r="K11" s="98">
        <v>300000</v>
      </c>
      <c r="L11" s="36">
        <f t="shared" ref="L11:L17" si="5">ROUND(J11/123.3*128.3,-2)</f>
        <v>0</v>
      </c>
      <c r="M11" s="36">
        <f t="shared" si="1"/>
        <v>306300</v>
      </c>
      <c r="N11" s="36">
        <f t="shared" si="4"/>
        <v>0</v>
      </c>
      <c r="O11" s="37">
        <f t="shared" si="2"/>
        <v>306300</v>
      </c>
      <c r="T11" s="94"/>
    </row>
    <row r="12" spans="1:20" ht="12.5" x14ac:dyDescent="0.25">
      <c r="A12" s="5">
        <v>42030000</v>
      </c>
      <c r="B12" s="26">
        <v>428033</v>
      </c>
      <c r="C12" s="31" t="s">
        <v>30</v>
      </c>
      <c r="D12" s="32" t="s">
        <v>31</v>
      </c>
      <c r="E12" s="32" t="s">
        <v>32</v>
      </c>
      <c r="F12" s="8" t="s">
        <v>15</v>
      </c>
      <c r="G12" s="33" t="s">
        <v>33</v>
      </c>
      <c r="H12" s="93">
        <v>45747</v>
      </c>
      <c r="I12" s="36">
        <v>1412100</v>
      </c>
      <c r="J12" s="36">
        <v>0</v>
      </c>
      <c r="K12" s="98">
        <v>1700000</v>
      </c>
      <c r="L12" s="36">
        <f t="shared" si="5"/>
        <v>0</v>
      </c>
      <c r="M12" s="36">
        <f t="shared" si="1"/>
        <v>1735700</v>
      </c>
      <c r="N12" s="36">
        <f t="shared" si="4"/>
        <v>0</v>
      </c>
      <c r="O12" s="37">
        <f t="shared" si="2"/>
        <v>1735700</v>
      </c>
      <c r="Q12" s="83" t="s">
        <v>65</v>
      </c>
      <c r="T12" s="94"/>
    </row>
    <row r="13" spans="1:20" ht="12.5" x14ac:dyDescent="0.25">
      <c r="A13" s="5">
        <v>42030002</v>
      </c>
      <c r="B13" s="26">
        <v>428033</v>
      </c>
      <c r="C13" s="31" t="s">
        <v>30</v>
      </c>
      <c r="D13" s="32" t="s">
        <v>68</v>
      </c>
      <c r="E13" s="32" t="s">
        <v>32</v>
      </c>
      <c r="F13" s="8" t="s">
        <v>15</v>
      </c>
      <c r="G13" s="33" t="s">
        <v>34</v>
      </c>
      <c r="H13" s="93">
        <v>45747</v>
      </c>
      <c r="I13" s="36">
        <v>480500</v>
      </c>
      <c r="J13" s="36">
        <v>0</v>
      </c>
      <c r="K13" s="98">
        <v>370000</v>
      </c>
      <c r="L13" s="36">
        <f t="shared" si="5"/>
        <v>0</v>
      </c>
      <c r="M13" s="36">
        <f t="shared" si="1"/>
        <v>377800</v>
      </c>
      <c r="N13" s="36">
        <f t="shared" si="4"/>
        <v>0</v>
      </c>
      <c r="O13" s="37">
        <f t="shared" si="2"/>
        <v>377800</v>
      </c>
      <c r="Q13" s="83" t="s">
        <v>66</v>
      </c>
      <c r="T13" s="94"/>
    </row>
    <row r="14" spans="1:20" s="84" customFormat="1" ht="12.75" customHeight="1" x14ac:dyDescent="0.3">
      <c r="A14" s="5">
        <v>92520013</v>
      </c>
      <c r="B14" s="26">
        <v>428033</v>
      </c>
      <c r="C14" s="73" t="s">
        <v>30</v>
      </c>
      <c r="D14" s="32" t="s">
        <v>35</v>
      </c>
      <c r="E14" s="32" t="s">
        <v>32</v>
      </c>
      <c r="F14" s="8" t="s">
        <v>15</v>
      </c>
      <c r="G14" s="8" t="s">
        <v>36</v>
      </c>
      <c r="H14" s="93">
        <v>45747</v>
      </c>
      <c r="I14" s="36">
        <v>2990700</v>
      </c>
      <c r="J14" s="36">
        <v>0</v>
      </c>
      <c r="K14" s="98">
        <v>4650000</v>
      </c>
      <c r="L14" s="36">
        <f t="shared" si="5"/>
        <v>0</v>
      </c>
      <c r="M14" s="36">
        <f t="shared" si="1"/>
        <v>4747600</v>
      </c>
      <c r="N14" s="36">
        <f t="shared" si="4"/>
        <v>0</v>
      </c>
      <c r="O14" s="37">
        <f t="shared" si="2"/>
        <v>4747600</v>
      </c>
      <c r="Q14" s="85"/>
      <c r="T14" s="95"/>
    </row>
    <row r="15" spans="1:20" ht="12.5" x14ac:dyDescent="0.25">
      <c r="A15" s="77">
        <v>42110000</v>
      </c>
      <c r="B15" s="26">
        <v>428033</v>
      </c>
      <c r="C15" s="50" t="s">
        <v>30</v>
      </c>
      <c r="D15" s="51" t="s">
        <v>77</v>
      </c>
      <c r="E15" s="51" t="s">
        <v>32</v>
      </c>
      <c r="F15" s="52" t="s">
        <v>15</v>
      </c>
      <c r="G15" s="53" t="s">
        <v>37</v>
      </c>
      <c r="H15" s="93">
        <v>45747</v>
      </c>
      <c r="I15" s="36">
        <v>3116000</v>
      </c>
      <c r="J15" s="36">
        <v>0</v>
      </c>
      <c r="K15" s="98">
        <v>3400000</v>
      </c>
      <c r="L15" s="36">
        <f t="shared" si="5"/>
        <v>0</v>
      </c>
      <c r="M15" s="36">
        <f t="shared" si="1"/>
        <v>3471400</v>
      </c>
      <c r="N15" s="36">
        <f t="shared" si="4"/>
        <v>0</v>
      </c>
      <c r="O15" s="37">
        <f t="shared" si="2"/>
        <v>3471400</v>
      </c>
      <c r="Q15" s="83" t="s">
        <v>38</v>
      </c>
      <c r="T15" s="94"/>
    </row>
    <row r="16" spans="1:20" ht="12.5" x14ac:dyDescent="0.25">
      <c r="A16" s="7">
        <v>42520001</v>
      </c>
      <c r="B16" s="26">
        <v>428033</v>
      </c>
      <c r="C16" s="31" t="s">
        <v>30</v>
      </c>
      <c r="D16" s="32" t="s">
        <v>38</v>
      </c>
      <c r="E16" s="32" t="s">
        <v>32</v>
      </c>
      <c r="F16" s="8" t="s">
        <v>15</v>
      </c>
      <c r="G16" s="33" t="s">
        <v>39</v>
      </c>
      <c r="H16" s="93">
        <v>45747</v>
      </c>
      <c r="I16" s="36">
        <v>19487500</v>
      </c>
      <c r="J16" s="36">
        <v>0</v>
      </c>
      <c r="K16" s="98">
        <v>26500000</v>
      </c>
      <c r="L16" s="36">
        <f t="shared" si="5"/>
        <v>0</v>
      </c>
      <c r="M16" s="36">
        <f t="shared" si="1"/>
        <v>27056200</v>
      </c>
      <c r="N16" s="36">
        <f t="shared" si="4"/>
        <v>0</v>
      </c>
      <c r="O16" s="37">
        <f t="shared" si="2"/>
        <v>27056200</v>
      </c>
      <c r="Q16" s="83" t="s">
        <v>67</v>
      </c>
      <c r="T16" s="94"/>
    </row>
    <row r="17" spans="1:20" s="87" customFormat="1" x14ac:dyDescent="0.25">
      <c r="A17" s="88"/>
      <c r="B17" s="88"/>
      <c r="C17" s="89" t="s">
        <v>70</v>
      </c>
      <c r="D17" s="89"/>
      <c r="E17" s="89" t="s">
        <v>72</v>
      </c>
      <c r="F17" s="89" t="s">
        <v>15</v>
      </c>
      <c r="G17" s="89" t="s">
        <v>71</v>
      </c>
      <c r="H17" s="89"/>
      <c r="I17" s="36">
        <v>0</v>
      </c>
      <c r="J17" s="36">
        <v>20000</v>
      </c>
      <c r="K17" s="36">
        <f t="shared" ref="K17" si="6">ROUND(I17/125.2*131.8,-2)</f>
        <v>0</v>
      </c>
      <c r="L17" s="36">
        <f t="shared" si="5"/>
        <v>20800</v>
      </c>
      <c r="M17" s="36">
        <f t="shared" si="1"/>
        <v>0</v>
      </c>
      <c r="N17" s="36">
        <f>ROUND(L17/128.2*132.4,-2)</f>
        <v>21500</v>
      </c>
      <c r="O17" s="37">
        <f t="shared" si="2"/>
        <v>21500</v>
      </c>
      <c r="P17" s="79"/>
      <c r="T17" s="96"/>
    </row>
    <row r="18" spans="1:20" x14ac:dyDescent="0.25">
      <c r="A18" s="49"/>
      <c r="B18" s="81"/>
      <c r="C18" s="57"/>
      <c r="D18" s="58"/>
      <c r="E18" s="58"/>
      <c r="F18" s="57"/>
      <c r="G18" s="59"/>
      <c r="H18" s="60"/>
      <c r="I18" s="81"/>
      <c r="J18" s="81"/>
      <c r="K18" s="81"/>
      <c r="L18" s="81"/>
      <c r="M18" s="81"/>
      <c r="N18" s="81"/>
      <c r="O18" s="81"/>
    </row>
    <row r="19" spans="1:20" ht="12" thickBot="1" x14ac:dyDescent="0.3">
      <c r="A19" s="4"/>
      <c r="B19" s="61"/>
      <c r="C19" s="38" t="s">
        <v>40</v>
      </c>
      <c r="D19" s="63"/>
      <c r="E19" s="63"/>
      <c r="F19" s="64"/>
      <c r="G19" s="65"/>
      <c r="H19" s="66"/>
      <c r="I19" s="42">
        <v>35546800</v>
      </c>
      <c r="J19" s="42">
        <v>92600</v>
      </c>
      <c r="K19" s="42">
        <f>SUM(K6:K17)</f>
        <v>45235000</v>
      </c>
      <c r="L19" s="42">
        <f>SUM(L6:L17)</f>
        <v>85800</v>
      </c>
      <c r="M19" s="42">
        <f>SUM(M6:M17)</f>
        <v>46184600</v>
      </c>
      <c r="N19" s="42">
        <f>SUM(N6:N17)</f>
        <v>87900</v>
      </c>
      <c r="O19" s="42">
        <f>SUM(O6:O17)</f>
        <v>46272500</v>
      </c>
    </row>
    <row r="20" spans="1:20" ht="12.5" thickTop="1" x14ac:dyDescent="0.25">
      <c r="A20" s="27"/>
      <c r="B20" s="27"/>
      <c r="C20" s="62"/>
      <c r="D20" s="58"/>
      <c r="E20" s="58"/>
      <c r="F20" s="57"/>
      <c r="G20" s="59"/>
      <c r="H20" s="60"/>
      <c r="I20" s="43"/>
      <c r="J20" s="43"/>
      <c r="K20" s="43"/>
      <c r="L20" s="43"/>
      <c r="M20" s="43"/>
      <c r="N20" s="43"/>
      <c r="O20" s="43"/>
    </row>
    <row r="21" spans="1:20" ht="12" x14ac:dyDescent="0.25">
      <c r="A21" s="6"/>
      <c r="B21" s="27"/>
      <c r="C21" s="28" t="s">
        <v>41</v>
      </c>
      <c r="D21" s="58"/>
      <c r="E21" s="58"/>
      <c r="F21" s="57"/>
      <c r="G21" s="59" t="s">
        <v>1</v>
      </c>
      <c r="H21" s="60" t="s">
        <v>1</v>
      </c>
      <c r="I21" s="43"/>
      <c r="J21" s="43"/>
      <c r="K21" s="43"/>
      <c r="L21" s="43"/>
      <c r="M21" s="43"/>
      <c r="N21" s="43"/>
      <c r="O21" s="43"/>
    </row>
    <row r="22" spans="1:20" ht="12.5" x14ac:dyDescent="0.25">
      <c r="A22" s="29" t="s">
        <v>44</v>
      </c>
      <c r="B22" s="26">
        <v>428033</v>
      </c>
      <c r="C22" s="31" t="s">
        <v>42</v>
      </c>
      <c r="D22" s="32" t="s">
        <v>45</v>
      </c>
      <c r="E22" s="32" t="s">
        <v>43</v>
      </c>
      <c r="F22" s="8" t="s">
        <v>15</v>
      </c>
      <c r="G22" s="33" t="s">
        <v>46</v>
      </c>
      <c r="H22" s="93">
        <v>45747</v>
      </c>
      <c r="I22" s="36">
        <v>6812700</v>
      </c>
      <c r="J22" s="36">
        <v>0</v>
      </c>
      <c r="K22" s="98">
        <v>7350000</v>
      </c>
      <c r="L22" s="36">
        <f t="shared" ref="L22" si="7">ROUND(J22/123.3*128.3,-2)</f>
        <v>0</v>
      </c>
      <c r="M22" s="36">
        <f t="shared" ref="M22:M28" si="8">ROUND(K22/133.4*136.2,-2)</f>
        <v>7504300</v>
      </c>
      <c r="N22" s="36">
        <f t="shared" ref="N22:N28" si="9">ROUND(L22/129.6*132.4,-2)</f>
        <v>0</v>
      </c>
      <c r="O22" s="37">
        <f t="shared" ref="O22:O28" si="10">M22+N22</f>
        <v>7504300</v>
      </c>
      <c r="T22" s="94"/>
    </row>
    <row r="23" spans="1:20" ht="12.5" x14ac:dyDescent="0.25">
      <c r="A23" s="7">
        <v>42420021</v>
      </c>
      <c r="B23" s="26">
        <v>428033</v>
      </c>
      <c r="C23" s="54" t="s">
        <v>42</v>
      </c>
      <c r="D23" s="11" t="s">
        <v>47</v>
      </c>
      <c r="E23" s="11" t="s">
        <v>43</v>
      </c>
      <c r="F23" s="55" t="s">
        <v>15</v>
      </c>
      <c r="G23" s="56" t="s">
        <v>48</v>
      </c>
      <c r="H23" s="93">
        <v>45747</v>
      </c>
      <c r="I23" s="36">
        <v>0</v>
      </c>
      <c r="J23" s="36">
        <v>738800</v>
      </c>
      <c r="K23" s="36">
        <f t="shared" ref="K23:K24" si="11">ROUND(I23/125.2*131.8,-2)</f>
        <v>0</v>
      </c>
      <c r="L23" s="90">
        <v>685000</v>
      </c>
      <c r="M23" s="36">
        <f t="shared" si="8"/>
        <v>0</v>
      </c>
      <c r="N23" s="36">
        <f t="shared" si="9"/>
        <v>699800</v>
      </c>
      <c r="O23" s="37">
        <f t="shared" si="10"/>
        <v>699800</v>
      </c>
    </row>
    <row r="24" spans="1:20" ht="12.5" x14ac:dyDescent="0.25">
      <c r="A24" s="7">
        <v>42420021</v>
      </c>
      <c r="B24" s="26">
        <v>428033</v>
      </c>
      <c r="C24" s="31" t="s">
        <v>42</v>
      </c>
      <c r="D24" s="32" t="s">
        <v>49</v>
      </c>
      <c r="E24" s="32" t="s">
        <v>43</v>
      </c>
      <c r="F24" s="8" t="s">
        <v>15</v>
      </c>
      <c r="G24" s="33" t="s">
        <v>50</v>
      </c>
      <c r="H24" s="93">
        <v>45747</v>
      </c>
      <c r="I24" s="36">
        <v>0</v>
      </c>
      <c r="J24" s="36">
        <v>377400</v>
      </c>
      <c r="K24" s="36">
        <f t="shared" si="11"/>
        <v>0</v>
      </c>
      <c r="L24" s="90">
        <v>340000</v>
      </c>
      <c r="M24" s="36">
        <f t="shared" si="8"/>
        <v>0</v>
      </c>
      <c r="N24" s="36">
        <f t="shared" si="9"/>
        <v>347300</v>
      </c>
      <c r="O24" s="37">
        <f t="shared" si="10"/>
        <v>347300</v>
      </c>
      <c r="T24" s="82"/>
    </row>
    <row r="25" spans="1:20" ht="12.5" x14ac:dyDescent="0.25">
      <c r="A25" s="29" t="s">
        <v>51</v>
      </c>
      <c r="B25" s="26">
        <v>428033</v>
      </c>
      <c r="C25" s="31" t="s">
        <v>52</v>
      </c>
      <c r="D25" s="32" t="s">
        <v>53</v>
      </c>
      <c r="E25" s="32" t="s">
        <v>54</v>
      </c>
      <c r="F25" s="8" t="s">
        <v>15</v>
      </c>
      <c r="G25" s="33" t="s">
        <v>55</v>
      </c>
      <c r="H25" s="93">
        <v>45747</v>
      </c>
      <c r="I25" s="36">
        <v>10383900</v>
      </c>
      <c r="J25" s="36">
        <v>0</v>
      </c>
      <c r="K25" s="98">
        <v>10900000</v>
      </c>
      <c r="L25" s="36">
        <f t="shared" ref="L25" si="12">ROUND(J25/123.3*128.3,-2)</f>
        <v>0</v>
      </c>
      <c r="M25" s="36">
        <f t="shared" si="8"/>
        <v>11128800</v>
      </c>
      <c r="N25" s="36">
        <f t="shared" si="9"/>
        <v>0</v>
      </c>
      <c r="O25" s="37">
        <f t="shared" si="10"/>
        <v>11128800</v>
      </c>
    </row>
    <row r="26" spans="1:20" ht="12.5" x14ac:dyDescent="0.25">
      <c r="A26" s="29" t="s">
        <v>51</v>
      </c>
      <c r="B26" s="26">
        <v>428033</v>
      </c>
      <c r="C26" s="50" t="s">
        <v>56</v>
      </c>
      <c r="D26" s="51" t="s">
        <v>53</v>
      </c>
      <c r="E26" s="51" t="s">
        <v>54</v>
      </c>
      <c r="F26" s="52" t="s">
        <v>15</v>
      </c>
      <c r="G26" s="53" t="s">
        <v>55</v>
      </c>
      <c r="H26" s="93">
        <v>45747</v>
      </c>
      <c r="I26" s="36">
        <v>0</v>
      </c>
      <c r="J26" s="36">
        <v>1469600</v>
      </c>
      <c r="K26" s="36">
        <f t="shared" ref="K26" si="13">ROUND(I26/125.2*131.8,-2)</f>
        <v>0</v>
      </c>
      <c r="L26" s="90">
        <v>1650000</v>
      </c>
      <c r="M26" s="36">
        <f t="shared" si="8"/>
        <v>0</v>
      </c>
      <c r="N26" s="36">
        <f t="shared" si="9"/>
        <v>1685600</v>
      </c>
      <c r="O26" s="37">
        <f t="shared" si="10"/>
        <v>1685600</v>
      </c>
    </row>
    <row r="27" spans="1:20" ht="12.5" x14ac:dyDescent="0.25">
      <c r="A27" s="78" t="s">
        <v>69</v>
      </c>
      <c r="B27" s="26">
        <v>428033</v>
      </c>
      <c r="C27" s="31" t="s">
        <v>57</v>
      </c>
      <c r="D27" s="32" t="s">
        <v>58</v>
      </c>
      <c r="E27" s="32" t="s">
        <v>59</v>
      </c>
      <c r="F27" s="8" t="s">
        <v>15</v>
      </c>
      <c r="G27" s="33" t="s">
        <v>60</v>
      </c>
      <c r="H27" s="93">
        <v>45747</v>
      </c>
      <c r="I27" s="36">
        <v>3572400</v>
      </c>
      <c r="J27" s="36">
        <v>0</v>
      </c>
      <c r="K27" s="98">
        <v>5100000</v>
      </c>
      <c r="L27" s="36">
        <f t="shared" ref="L27" si="14">ROUND(J27/123.3*128.3,-2)</f>
        <v>0</v>
      </c>
      <c r="M27" s="36">
        <f t="shared" si="8"/>
        <v>5207000</v>
      </c>
      <c r="N27" s="36">
        <f t="shared" si="9"/>
        <v>0</v>
      </c>
      <c r="O27" s="37">
        <f t="shared" si="10"/>
        <v>5207000</v>
      </c>
    </row>
    <row r="28" spans="1:20" ht="12.5" x14ac:dyDescent="0.25">
      <c r="A28" s="78" t="s">
        <v>69</v>
      </c>
      <c r="B28" s="26">
        <v>428033</v>
      </c>
      <c r="C28" s="31" t="s">
        <v>57</v>
      </c>
      <c r="D28" s="32" t="s">
        <v>58</v>
      </c>
      <c r="E28" s="32" t="s">
        <v>59</v>
      </c>
      <c r="F28" s="8" t="s">
        <v>15</v>
      </c>
      <c r="G28" s="33" t="s">
        <v>60</v>
      </c>
      <c r="H28" s="93">
        <v>45747</v>
      </c>
      <c r="I28" s="36">
        <v>0</v>
      </c>
      <c r="J28" s="36">
        <v>934900</v>
      </c>
      <c r="K28" s="36">
        <f t="shared" ref="K28" si="15">ROUND(I28/125.2*131.8,-2)</f>
        <v>0</v>
      </c>
      <c r="L28" s="90">
        <v>760000</v>
      </c>
      <c r="M28" s="36">
        <f t="shared" si="8"/>
        <v>0</v>
      </c>
      <c r="N28" s="36">
        <f t="shared" si="9"/>
        <v>776400</v>
      </c>
      <c r="O28" s="37">
        <f t="shared" si="10"/>
        <v>776400</v>
      </c>
    </row>
    <row r="29" spans="1:20" x14ac:dyDescent="0.25">
      <c r="A29" s="29"/>
      <c r="B29" s="26"/>
      <c r="C29" s="62"/>
      <c r="D29" s="58"/>
      <c r="E29" s="58"/>
      <c r="F29" s="57"/>
      <c r="G29" s="59"/>
      <c r="H29" s="60"/>
      <c r="I29" s="44"/>
      <c r="J29" s="44"/>
      <c r="K29" s="44"/>
      <c r="L29" s="44"/>
      <c r="M29" s="44"/>
      <c r="N29" s="44"/>
      <c r="O29" s="45"/>
    </row>
    <row r="30" spans="1:20" ht="12" thickBot="1" x14ac:dyDescent="0.3">
      <c r="A30" s="4"/>
      <c r="B30" s="49"/>
      <c r="C30" s="30" t="s">
        <v>61</v>
      </c>
      <c r="D30" s="70"/>
      <c r="E30" s="70"/>
      <c r="F30" s="64"/>
      <c r="G30" s="65"/>
      <c r="H30" s="66"/>
      <c r="I30" s="71">
        <v>20769000</v>
      </c>
      <c r="J30" s="71">
        <v>3520700</v>
      </c>
      <c r="K30" s="71">
        <f t="shared" ref="K30:L30" si="16">SUM(K22:K28)</f>
        <v>23350000</v>
      </c>
      <c r="L30" s="71">
        <f t="shared" si="16"/>
        <v>3435000</v>
      </c>
      <c r="M30" s="71">
        <f t="shared" ref="M30:O30" si="17">SUM(M22:M28)</f>
        <v>23840100</v>
      </c>
      <c r="N30" s="71">
        <f t="shared" si="17"/>
        <v>3509100</v>
      </c>
      <c r="O30" s="71">
        <f t="shared" si="17"/>
        <v>27349200</v>
      </c>
    </row>
    <row r="31" spans="1:20" ht="12" thickTop="1" x14ac:dyDescent="0.25">
      <c r="A31" s="49"/>
      <c r="B31" s="81"/>
      <c r="C31" s="57"/>
      <c r="D31" s="69"/>
      <c r="E31" s="69"/>
      <c r="F31" s="57"/>
      <c r="G31" s="59"/>
      <c r="H31" s="60"/>
      <c r="I31" s="46"/>
      <c r="J31" s="46"/>
      <c r="K31" s="46"/>
      <c r="L31" s="46"/>
      <c r="M31" s="46"/>
      <c r="N31" s="46"/>
      <c r="O31" s="47"/>
    </row>
    <row r="32" spans="1:20" ht="12" thickBot="1" x14ac:dyDescent="0.3">
      <c r="A32" s="4"/>
      <c r="B32" s="49"/>
      <c r="C32" s="30" t="s">
        <v>62</v>
      </c>
      <c r="D32" s="70"/>
      <c r="E32" s="70"/>
      <c r="F32" s="72"/>
      <c r="G32" s="65"/>
      <c r="H32" s="66"/>
      <c r="I32" s="48">
        <v>56315800</v>
      </c>
      <c r="J32" s="48">
        <v>3613300</v>
      </c>
      <c r="K32" s="48">
        <f t="shared" ref="K32:L32" si="18">K19+K30</f>
        <v>68585000</v>
      </c>
      <c r="L32" s="48">
        <f t="shared" si="18"/>
        <v>3520800</v>
      </c>
      <c r="M32" s="48">
        <f t="shared" ref="M32:N32" si="19">M19+M30</f>
        <v>70024700</v>
      </c>
      <c r="N32" s="48">
        <f t="shared" si="19"/>
        <v>3597000</v>
      </c>
      <c r="O32" s="48">
        <f>O19+O30</f>
        <v>73621700</v>
      </c>
    </row>
    <row r="33" spans="3:18" ht="12" thickTop="1" x14ac:dyDescent="0.25"/>
    <row r="34" spans="3:18" x14ac:dyDescent="0.25">
      <c r="K34" s="86"/>
      <c r="O34" s="86"/>
    </row>
    <row r="35" spans="3:18" x14ac:dyDescent="0.25">
      <c r="L35" s="86"/>
    </row>
    <row r="36" spans="3:18" x14ac:dyDescent="0.25">
      <c r="C36" s="99" t="s">
        <v>80</v>
      </c>
      <c r="K36" s="91"/>
      <c r="L36" s="91"/>
      <c r="M36" s="91"/>
      <c r="N36" s="91"/>
    </row>
    <row r="37" spans="3:18" s="104" customFormat="1" ht="23" x14ac:dyDescent="0.3">
      <c r="C37" s="100" t="s">
        <v>81</v>
      </c>
      <c r="D37" s="100">
        <v>80</v>
      </c>
      <c r="E37" s="100" t="s">
        <v>82</v>
      </c>
      <c r="F37" s="100" t="s">
        <v>15</v>
      </c>
      <c r="G37" s="101" t="s">
        <v>83</v>
      </c>
      <c r="H37" s="100"/>
      <c r="I37" s="100"/>
      <c r="J37" s="100"/>
      <c r="K37" s="100"/>
      <c r="L37" s="102"/>
      <c r="M37" s="102">
        <v>1000000</v>
      </c>
      <c r="N37" s="102"/>
      <c r="O37" s="103">
        <f t="shared" ref="O37" si="20">M37+N37</f>
        <v>1000000</v>
      </c>
      <c r="R37" s="104" t="s">
        <v>84</v>
      </c>
    </row>
    <row r="38" spans="3:18" x14ac:dyDescent="0.25">
      <c r="K38" s="82"/>
    </row>
  </sheetData>
  <pageMargins left="0.39370078740157483" right="0.39370078740157483" top="1.5354330708661419" bottom="0.94488188976377963" header="0.31496062992125984" footer="0.70866141732283472"/>
  <pageSetup paperSize="9" scale="87" orientation="landscape" r:id="rId1"/>
  <headerFooter>
    <oddFooter>&amp;L&amp;"Arial,Standaard"&amp;F &amp;A&amp;C&amp;"Arial,Standaard"&amp;P&amp;R&amp;"Arial,Standaard"&amp;D</oddFooter>
  </headerFooter>
  <ignoredErrors>
    <ignoredError sqref="O30 M6:O17 M22:O28 M30:N30" unlocked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f874a1-ec8e-4a4f-b86e-a8786ec1e991" xsi:nil="true"/>
    <lcf76f155ced4ddcb4097134ff3c332f xmlns="0fbdb443-929b-4e61-b234-4a7a82d9571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A1430F-608A-4D7C-BC4D-BFC04D2A748B}">
  <ds:schemaRefs>
    <ds:schemaRef ds:uri="http://schemas.microsoft.com/office/2006/metadata/properties"/>
    <ds:schemaRef ds:uri="http://schemas.microsoft.com/office/infopath/2007/PartnerControls"/>
    <ds:schemaRef ds:uri="3ff874a1-ec8e-4a4f-b86e-a8786ec1e991"/>
    <ds:schemaRef ds:uri="0fbdb443-929b-4e61-b234-4a7a82d95711"/>
  </ds:schemaRefs>
</ds:datastoreItem>
</file>

<file path=customXml/itemProps2.xml><?xml version="1.0" encoding="utf-8"?>
<ds:datastoreItem xmlns:ds="http://schemas.openxmlformats.org/officeDocument/2006/customXml" ds:itemID="{95A6244C-DB56-458E-AC2D-6C43329134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9963BF-12CC-4216-AECD-4B01272BB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db443-929b-4e61-b234-4a7a82d95711"/>
    <ds:schemaRef ds:uri="3ff874a1-ec8e-4a4f-b86e-a8786ec1e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specificatie</vt:lpstr>
      <vt:lpstr>specificatie!Afdrukbereik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auteur</dc:creator>
  <cp:lastModifiedBy>Monique van Bekkum - Mul</cp:lastModifiedBy>
  <cp:lastPrinted>2021-01-07T13:16:38Z</cp:lastPrinted>
  <dcterms:created xsi:type="dcterms:W3CDTF">2001-05-04T15:09:53Z</dcterms:created>
  <dcterms:modified xsi:type="dcterms:W3CDTF">2026-10-07T10:57:16Z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0x0101008FE8FFAF427DC24B8D07778B05475EC3</vt:lpwstr>
  </property>
  <property fmtid="{D5CDD505-2E9C-101B-9397-08002B2CF9AE}" pid="4" name="Order">
    <vt:r8>136000</vt:r8>
  </property>
  <property fmtid="{D5CDD505-2E9C-101B-9397-08002B2CF9AE}" pid="5" name="MediaServiceImageTags">
    <vt:lpwstr/>
  </property>
</Properties>
</file>