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dhibeonl.sharepoint.com/sites/ingenion/Gedeelde  documenten/SCOT/EA Schoonmaak (2026)/Werkdocumenten/"/>
    </mc:Choice>
  </mc:AlternateContent>
  <xr:revisionPtr revIDLastSave="12708" documentId="8_{056B82BB-BBE5-44CD-8D05-0D15493D274E}" xr6:coauthVersionLast="47" xr6:coauthVersionMax="47" xr10:uidLastSave="{1687530F-6EB2-4C0A-BF0C-3A39B1202EFB}"/>
  <bookViews>
    <workbookView xWindow="-120" yWindow="-16320" windowWidth="29040" windowHeight="15720" activeTab="2" xr2:uid="{00000000-000D-0000-FFFF-FFFF00000000}"/>
  </bookViews>
  <sheets>
    <sheet name="Toelichting" sheetId="42" r:id="rId1"/>
    <sheet name="Blad1" sheetId="28" state="hidden" r:id="rId2"/>
    <sheet name="Prijzenblad SCOT" sheetId="41" r:id="rId3"/>
    <sheet name="Glasbewassing" sheetId="47" r:id="rId4"/>
    <sheet name="Ruimtestaat" sheetId="15" r:id="rId5"/>
    <sheet name="Locaties SCOT" sheetId="27" r:id="rId6"/>
    <sheet name="Admistratieve ruimte (1)" sheetId="30" r:id="rId7"/>
    <sheet name="Leslokaal (2)" sheetId="31" r:id="rId8"/>
    <sheet name="Kleuterlokaal (3)" sheetId="43" r:id="rId9"/>
    <sheet name="Sanitair (4)" sheetId="33" r:id="rId10"/>
    <sheet name="Restauratieve ruimte (5)" sheetId="44" r:id="rId11"/>
    <sheet name="Verkeersruimte (6)" sheetId="35" r:id="rId12"/>
    <sheet name="Speellokaal (7)" sheetId="40" r:id="rId13"/>
    <sheet name="BSO (8)" sheetId="46" r:id="rId14"/>
    <sheet name="Ruimteverantw." sheetId="29" state="hidden" r:id="rId15"/>
    <sheet name="praktijklokaal" sheetId="7" state="hidden" r:id="rId16"/>
    <sheet name="algemene ruimten" sheetId="8" state="hidden" r:id="rId17"/>
    <sheet name="Sanitair incl naloop" sheetId="11" state="hidden" r:id="rId18"/>
    <sheet name="grootkeuken" sheetId="12" state="hidden" r:id="rId19"/>
  </sheets>
  <externalReferences>
    <externalReference r:id="rId20"/>
  </externalReferences>
  <definedNames>
    <definedName name="_xlnm._FilterDatabase" localSheetId="1" hidden="1">Blad1!$A$11:$B$337</definedName>
    <definedName name="_xlnm._FilterDatabase" localSheetId="5" hidden="1">'Locaties SCOT'!$A$2:$F$2</definedName>
    <definedName name="_xlnm._FilterDatabase" localSheetId="4" hidden="1">'Ruimtestaat'!$A$3:$M$593</definedName>
    <definedName name="freq">'[1]sociale voorzieningen'!$B$6:$J$18</definedName>
    <definedName name="gemtarief">'[1]gemiddeld tarief'!$F$16:$G$27</definedName>
    <definedName name="kengetalDC">'[1]kengetal DC'!$A$10:$M$90</definedName>
    <definedName name="kengetaloverig">'[1]kengetal Overig'!$A$10:$M$41</definedName>
    <definedName name="keuken">'[1]kengetal DC'!$A$104:$E$104</definedName>
    <definedName name="naloopdc">'[1]kengetal DC'!$A$93:$E$101</definedName>
    <definedName name="naloopoverig">'[1]kengetal Overig'!$A$44:$E$52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41" l="1"/>
  <c r="F14" i="41"/>
  <c r="E10" i="47"/>
  <c r="F10" i="47" s="1"/>
  <c r="G10" i="47" s="1"/>
  <c r="C8" i="47"/>
  <c r="D8" i="47" s="1"/>
  <c r="F17" i="27"/>
  <c r="E18" i="47" s="1"/>
  <c r="F18" i="47" s="1"/>
  <c r="F16" i="27"/>
  <c r="E17" i="47" s="1"/>
  <c r="F17" i="47" s="1"/>
  <c r="F15" i="27"/>
  <c r="E16" i="47" s="1"/>
  <c r="F16" i="47" s="1"/>
  <c r="F14" i="27"/>
  <c r="E15" i="47" s="1"/>
  <c r="F15" i="47" s="1"/>
  <c r="F13" i="27"/>
  <c r="E14" i="47" s="1"/>
  <c r="F14" i="47" s="1"/>
  <c r="F12" i="27"/>
  <c r="E13" i="47" s="1"/>
  <c r="F13" i="47" s="1"/>
  <c r="F11" i="27"/>
  <c r="E12" i="47" s="1"/>
  <c r="F12" i="47" s="1"/>
  <c r="F10" i="27"/>
  <c r="C11" i="47" s="1"/>
  <c r="D11" i="47" s="1"/>
  <c r="F9" i="27"/>
  <c r="C10" i="47" s="1"/>
  <c r="D10" i="47" s="1"/>
  <c r="F8" i="27"/>
  <c r="C9" i="47" s="1"/>
  <c r="D9" i="47" s="1"/>
  <c r="F7" i="27"/>
  <c r="E8" i="47" s="1"/>
  <c r="F8" i="47" s="1"/>
  <c r="F6" i="27"/>
  <c r="E7" i="47" s="1"/>
  <c r="F7" i="47" s="1"/>
  <c r="F5" i="27"/>
  <c r="E6" i="47" s="1"/>
  <c r="F6" i="47" s="1"/>
  <c r="F4" i="27"/>
  <c r="E5" i="47" s="1"/>
  <c r="F5" i="47" s="1"/>
  <c r="F3" i="27"/>
  <c r="E4" i="47" s="1"/>
  <c r="F4" i="47" s="1"/>
  <c r="L436" i="15"/>
  <c r="M436" i="15" s="1"/>
  <c r="L439" i="15"/>
  <c r="M439" i="15" s="1"/>
  <c r="L440" i="15"/>
  <c r="M440" i="15" s="1"/>
  <c r="L445" i="15"/>
  <c r="M445" i="15" s="1"/>
  <c r="L432" i="15"/>
  <c r="M432" i="15" s="1"/>
  <c r="H437" i="15"/>
  <c r="H438" i="15"/>
  <c r="H444" i="15"/>
  <c r="H454" i="15"/>
  <c r="H457" i="15"/>
  <c r="H459" i="15"/>
  <c r="L460" i="15"/>
  <c r="M460" i="15" s="1"/>
  <c r="H461" i="15"/>
  <c r="L461" i="15" s="1"/>
  <c r="M461" i="15" s="1"/>
  <c r="L83" i="15"/>
  <c r="M83" i="15" s="1"/>
  <c r="L92" i="15"/>
  <c r="M92" i="15" s="1"/>
  <c r="L96" i="15"/>
  <c r="M96" i="15" s="1"/>
  <c r="L103" i="15"/>
  <c r="M103" i="15" s="1"/>
  <c r="L109" i="15"/>
  <c r="M109" i="15" s="1"/>
  <c r="L112" i="15"/>
  <c r="M112" i="15" s="1"/>
  <c r="L118" i="15"/>
  <c r="M118" i="15" s="1"/>
  <c r="L119" i="15"/>
  <c r="M119" i="15" s="1"/>
  <c r="L123" i="15"/>
  <c r="M123" i="15" s="1"/>
  <c r="L128" i="15"/>
  <c r="M128" i="15" s="1"/>
  <c r="L133" i="15"/>
  <c r="M133" i="15" s="1"/>
  <c r="L134" i="15"/>
  <c r="M134" i="15" s="1"/>
  <c r="L135" i="15"/>
  <c r="M135" i="15" s="1"/>
  <c r="L143" i="15"/>
  <c r="M143" i="15" s="1"/>
  <c r="L145" i="15"/>
  <c r="M145" i="15" s="1"/>
  <c r="L146" i="15"/>
  <c r="M146" i="15" s="1"/>
  <c r="L147" i="15"/>
  <c r="M147" i="15" s="1"/>
  <c r="L148" i="15"/>
  <c r="M148" i="15" s="1"/>
  <c r="L153" i="15"/>
  <c r="M153" i="15" s="1"/>
  <c r="L155" i="15"/>
  <c r="M155" i="15" s="1"/>
  <c r="L158" i="15"/>
  <c r="M158" i="15" s="1"/>
  <c r="L161" i="15"/>
  <c r="M161" i="15" s="1"/>
  <c r="L162" i="15"/>
  <c r="M162" i="15" s="1"/>
  <c r="L167" i="15"/>
  <c r="M167" i="15" s="1"/>
  <c r="L170" i="15"/>
  <c r="M170" i="15" s="1"/>
  <c r="L173" i="15"/>
  <c r="M173" i="15" s="1"/>
  <c r="L174" i="15"/>
  <c r="M174" i="15" s="1"/>
  <c r="L179" i="15"/>
  <c r="M179" i="15" s="1"/>
  <c r="L183" i="15"/>
  <c r="M183" i="15" s="1"/>
  <c r="L187" i="15"/>
  <c r="M187" i="15" s="1"/>
  <c r="L194" i="15"/>
  <c r="M194" i="15" s="1"/>
  <c r="L197" i="15"/>
  <c r="M197" i="15" s="1"/>
  <c r="L199" i="15"/>
  <c r="M199" i="15" s="1"/>
  <c r="L200" i="15"/>
  <c r="M200" i="15" s="1"/>
  <c r="L210" i="15"/>
  <c r="M210" i="15" s="1"/>
  <c r="L211" i="15"/>
  <c r="M211" i="15" s="1"/>
  <c r="L215" i="15"/>
  <c r="M215" i="15" s="1"/>
  <c r="L219" i="15"/>
  <c r="M219" i="15" s="1"/>
  <c r="L222" i="15"/>
  <c r="M222" i="15" s="1"/>
  <c r="L233" i="15"/>
  <c r="M233" i="15" s="1"/>
  <c r="L242" i="15"/>
  <c r="M242" i="15" s="1"/>
  <c r="L249" i="15"/>
  <c r="M249" i="15" s="1"/>
  <c r="L250" i="15"/>
  <c r="M250" i="15" s="1"/>
  <c r="L252" i="15"/>
  <c r="M252" i="15" s="1"/>
  <c r="L261" i="15"/>
  <c r="M261" i="15" s="1"/>
  <c r="L268" i="15"/>
  <c r="M268" i="15" s="1"/>
  <c r="L277" i="15"/>
  <c r="M277" i="15" s="1"/>
  <c r="L282" i="15"/>
  <c r="M282" i="15" s="1"/>
  <c r="L285" i="15"/>
  <c r="M285" i="15" s="1"/>
  <c r="L287" i="15"/>
  <c r="M287" i="15" s="1"/>
  <c r="L288" i="15"/>
  <c r="M288" i="15" s="1"/>
  <c r="L291" i="15"/>
  <c r="M291" i="15" s="1"/>
  <c r="L293" i="15"/>
  <c r="M293" i="15" s="1"/>
  <c r="L297" i="15"/>
  <c r="M297" i="15" s="1"/>
  <c r="L298" i="15"/>
  <c r="M298" i="15" s="1"/>
  <c r="L301" i="15"/>
  <c r="M301" i="15" s="1"/>
  <c r="L305" i="15"/>
  <c r="M305" i="15" s="1"/>
  <c r="L314" i="15"/>
  <c r="M314" i="15" s="1"/>
  <c r="L315" i="15"/>
  <c r="M315" i="15" s="1"/>
  <c r="L319" i="15"/>
  <c r="M319" i="15" s="1"/>
  <c r="L320" i="15"/>
  <c r="M320" i="15" s="1"/>
  <c r="L321" i="15"/>
  <c r="M321" i="15" s="1"/>
  <c r="L322" i="15"/>
  <c r="M322" i="15" s="1"/>
  <c r="L324" i="15"/>
  <c r="M324" i="15" s="1"/>
  <c r="L325" i="15"/>
  <c r="M325" i="15" s="1"/>
  <c r="L328" i="15"/>
  <c r="M328" i="15" s="1"/>
  <c r="L329" i="15"/>
  <c r="M329" i="15" s="1"/>
  <c r="L331" i="15"/>
  <c r="M331" i="15" s="1"/>
  <c r="L336" i="15"/>
  <c r="M336" i="15" s="1"/>
  <c r="L338" i="15"/>
  <c r="M338" i="15" s="1"/>
  <c r="L339" i="15"/>
  <c r="M339" i="15" s="1"/>
  <c r="L341" i="15"/>
  <c r="M341" i="15" s="1"/>
  <c r="L343" i="15"/>
  <c r="M343" i="15" s="1"/>
  <c r="L347" i="15"/>
  <c r="M347" i="15" s="1"/>
  <c r="L348" i="15"/>
  <c r="M348" i="15" s="1"/>
  <c r="L354" i="15"/>
  <c r="M354" i="15" s="1"/>
  <c r="L359" i="15"/>
  <c r="M359" i="15" s="1"/>
  <c r="L364" i="15"/>
  <c r="M364" i="15" s="1"/>
  <c r="L365" i="15"/>
  <c r="M365" i="15" s="1"/>
  <c r="L370" i="15"/>
  <c r="M370" i="15" s="1"/>
  <c r="L380" i="15"/>
  <c r="M380" i="15" s="1"/>
  <c r="L381" i="15"/>
  <c r="M381" i="15" s="1"/>
  <c r="L385" i="15"/>
  <c r="M385" i="15" s="1"/>
  <c r="L387" i="15"/>
  <c r="M387" i="15" s="1"/>
  <c r="L393" i="15"/>
  <c r="M393" i="15" s="1"/>
  <c r="L397" i="15"/>
  <c r="M397" i="15" s="1"/>
  <c r="L403" i="15"/>
  <c r="M403" i="15" s="1"/>
  <c r="L408" i="15"/>
  <c r="M408" i="15" s="1"/>
  <c r="L412" i="15"/>
  <c r="M412" i="15" s="1"/>
  <c r="L413" i="15"/>
  <c r="M413" i="15" s="1"/>
  <c r="L415" i="15"/>
  <c r="M415" i="15" s="1"/>
  <c r="L420" i="15"/>
  <c r="M420" i="15" s="1"/>
  <c r="L421" i="15"/>
  <c r="M421" i="15" s="1"/>
  <c r="L472" i="15"/>
  <c r="M472" i="15" s="1"/>
  <c r="L474" i="15"/>
  <c r="M474" i="15" s="1"/>
  <c r="L478" i="15"/>
  <c r="M478" i="15" s="1"/>
  <c r="L483" i="15"/>
  <c r="M483" i="15" s="1"/>
  <c r="L487" i="15"/>
  <c r="M487" i="15" s="1"/>
  <c r="L489" i="15"/>
  <c r="M489" i="15" s="1"/>
  <c r="L494" i="15"/>
  <c r="M494" i="15" s="1"/>
  <c r="L499" i="15"/>
  <c r="M499" i="15" s="1"/>
  <c r="L517" i="15"/>
  <c r="M517" i="15" s="1"/>
  <c r="L518" i="15"/>
  <c r="M518" i="15" s="1"/>
  <c r="L519" i="15"/>
  <c r="M519" i="15" s="1"/>
  <c r="L522" i="15"/>
  <c r="M522" i="15" s="1"/>
  <c r="L551" i="15"/>
  <c r="M551" i="15" s="1"/>
  <c r="L552" i="15"/>
  <c r="M552" i="15" s="1"/>
  <c r="L556" i="15"/>
  <c r="M556" i="15" s="1"/>
  <c r="L559" i="15"/>
  <c r="M559" i="15" s="1"/>
  <c r="L575" i="15"/>
  <c r="M575" i="15" s="1"/>
  <c r="L583" i="15"/>
  <c r="M583" i="15" s="1"/>
  <c r="L591" i="15"/>
  <c r="M591" i="15" s="1"/>
  <c r="L75" i="15"/>
  <c r="M75" i="15" s="1"/>
  <c r="L12" i="15"/>
  <c r="M12" i="15" s="1"/>
  <c r="L37" i="15"/>
  <c r="M37" i="15" s="1"/>
  <c r="L40" i="15"/>
  <c r="M40" i="15" s="1"/>
  <c r="L42" i="15"/>
  <c r="M42" i="15" s="1"/>
  <c r="L47" i="15"/>
  <c r="M47" i="15" s="1"/>
  <c r="L51" i="15"/>
  <c r="M51" i="15" s="1"/>
  <c r="L58" i="15"/>
  <c r="M58" i="15" s="1"/>
  <c r="L65" i="15"/>
  <c r="M65" i="15" s="1"/>
  <c r="L66" i="15"/>
  <c r="M66" i="15" s="1"/>
  <c r="L68" i="15"/>
  <c r="M68" i="15" s="1"/>
  <c r="L69" i="15"/>
  <c r="M69" i="15" s="1"/>
  <c r="L70" i="15"/>
  <c r="M70" i="15" s="1"/>
  <c r="C7" i="47" l="1"/>
  <c r="D7" i="47" s="1"/>
  <c r="G7" i="47" s="1"/>
  <c r="G8" i="47"/>
  <c r="E11" i="47"/>
  <c r="F11" i="47" s="1"/>
  <c r="G11" i="47" s="1"/>
  <c r="C18" i="47"/>
  <c r="D18" i="47" s="1"/>
  <c r="C6" i="47"/>
  <c r="D6" i="47" s="1"/>
  <c r="G6" i="47" s="1"/>
  <c r="E9" i="47"/>
  <c r="F9" i="47" s="1"/>
  <c r="G9" i="47" s="1"/>
  <c r="C17" i="47"/>
  <c r="D17" i="47" s="1"/>
  <c r="G17" i="47" s="1"/>
  <c r="C5" i="47"/>
  <c r="D5" i="47" s="1"/>
  <c r="G5" i="47" s="1"/>
  <c r="C16" i="47"/>
  <c r="D16" i="47" s="1"/>
  <c r="G16" i="47" s="1"/>
  <c r="C4" i="47"/>
  <c r="D4" i="47" s="1"/>
  <c r="G4" i="47" s="1"/>
  <c r="C15" i="47"/>
  <c r="D15" i="47" s="1"/>
  <c r="C14" i="47"/>
  <c r="D14" i="47" s="1"/>
  <c r="C13" i="47"/>
  <c r="D13" i="47" s="1"/>
  <c r="G13" i="47" s="1"/>
  <c r="C12" i="47"/>
  <c r="D12" i="47" s="1"/>
  <c r="G12" i="47" s="1"/>
  <c r="G15" i="47"/>
  <c r="G14" i="47"/>
  <c r="G18" i="47"/>
  <c r="H213" i="15"/>
  <c r="H526" i="15"/>
  <c r="H528" i="15"/>
  <c r="H529" i="15"/>
  <c r="H530" i="15"/>
  <c r="H532" i="15"/>
  <c r="H536" i="15"/>
  <c r="H537" i="15"/>
  <c r="H538" i="15"/>
  <c r="H535" i="15"/>
  <c r="G19" i="47" l="1"/>
  <c r="E2" i="41"/>
  <c r="E3" i="41"/>
  <c r="E9" i="41"/>
  <c r="E4" i="41"/>
  <c r="E5" i="41"/>
  <c r="E6" i="41"/>
  <c r="E7" i="41"/>
  <c r="E8" i="41"/>
  <c r="L537" i="15"/>
  <c r="M537" i="15" s="1"/>
  <c r="L532" i="15"/>
  <c r="M532" i="15" s="1"/>
  <c r="L71" i="15" l="1"/>
  <c r="M71" i="15" s="1"/>
  <c r="D2" i="41" l="1"/>
  <c r="D3" i="41"/>
  <c r="D4" i="41"/>
  <c r="D5" i="41"/>
  <c r="D6" i="41"/>
  <c r="D8" i="41"/>
  <c r="D9" i="41"/>
  <c r="F18" i="27" l="1"/>
  <c r="G9" i="41" l="1"/>
  <c r="H9" i="41" s="1"/>
  <c r="G8" i="41"/>
  <c r="H8" i="41" s="1"/>
  <c r="G7" i="41"/>
  <c r="G6" i="41"/>
  <c r="G4" i="41"/>
  <c r="H4" i="41" s="1"/>
  <c r="G3" i="41"/>
  <c r="H3" i="41" s="1"/>
  <c r="G2" i="41"/>
  <c r="H2" i="41" s="1"/>
  <c r="G5" i="41"/>
  <c r="H5" i="41" s="1"/>
  <c r="D7" i="41"/>
  <c r="L450" i="15" l="1"/>
  <c r="M450" i="15" s="1"/>
  <c r="H6" i="41"/>
  <c r="H7" i="41"/>
  <c r="L451" i="15"/>
  <c r="M451" i="15" s="1"/>
  <c r="L452" i="15"/>
  <c r="M452" i="15" s="1"/>
  <c r="L448" i="15"/>
  <c r="M448" i="15" s="1"/>
  <c r="L91" i="15"/>
  <c r="M91" i="15" s="1"/>
  <c r="L151" i="15"/>
  <c r="M151" i="15" s="1"/>
  <c r="L236" i="15"/>
  <c r="M236" i="15" s="1"/>
  <c r="L260" i="15"/>
  <c r="M260" i="15" s="1"/>
  <c r="L284" i="15"/>
  <c r="M284" i="15" s="1"/>
  <c r="L332" i="15"/>
  <c r="M332" i="15" s="1"/>
  <c r="L344" i="15"/>
  <c r="M344" i="15" s="1"/>
  <c r="L356" i="15"/>
  <c r="M356" i="15" s="1"/>
  <c r="L516" i="15"/>
  <c r="M516" i="15" s="1"/>
  <c r="L549" i="15"/>
  <c r="M549" i="15" s="1"/>
  <c r="L561" i="15"/>
  <c r="M561" i="15" s="1"/>
  <c r="L10" i="15"/>
  <c r="M10" i="15" s="1"/>
  <c r="L56" i="15"/>
  <c r="M56" i="15" s="1"/>
  <c r="L574" i="15"/>
  <c r="M574" i="15" s="1"/>
  <c r="L76" i="15"/>
  <c r="M76" i="15" s="1"/>
  <c r="L25" i="15"/>
  <c r="M25" i="15" s="1"/>
  <c r="L379" i="15"/>
  <c r="M379" i="15" s="1"/>
  <c r="L455" i="15"/>
  <c r="M455" i="15" s="1"/>
  <c r="L225" i="15"/>
  <c r="M225" i="15" s="1"/>
  <c r="L237" i="15"/>
  <c r="M237" i="15" s="1"/>
  <c r="L309" i="15"/>
  <c r="M309" i="15" s="1"/>
  <c r="L357" i="15"/>
  <c r="M357" i="15" s="1"/>
  <c r="L534" i="15"/>
  <c r="M534" i="15" s="1"/>
  <c r="L78" i="15"/>
  <c r="M78" i="15" s="1"/>
  <c r="L484" i="15"/>
  <c r="M484" i="15" s="1"/>
  <c r="L520" i="15"/>
  <c r="M520" i="15" s="1"/>
  <c r="L32" i="15"/>
  <c r="M32" i="15" s="1"/>
  <c r="L90" i="15"/>
  <c r="M90" i="15" s="1"/>
  <c r="L407" i="15"/>
  <c r="M407" i="15" s="1"/>
  <c r="L177" i="15"/>
  <c r="M177" i="15" s="1"/>
  <c r="L226" i="15"/>
  <c r="M226" i="15" s="1"/>
  <c r="L262" i="15"/>
  <c r="M262" i="15" s="1"/>
  <c r="L286" i="15"/>
  <c r="M286" i="15" s="1"/>
  <c r="L310" i="15"/>
  <c r="M310" i="15" s="1"/>
  <c r="L422" i="15"/>
  <c r="M422" i="15" s="1"/>
  <c r="L77" i="15"/>
  <c r="M77" i="15" s="1"/>
  <c r="L495" i="15"/>
  <c r="M495" i="15" s="1"/>
  <c r="L589" i="15"/>
  <c r="M589" i="15" s="1"/>
  <c r="L330" i="15"/>
  <c r="M330" i="15" s="1"/>
  <c r="L560" i="15"/>
  <c r="M560" i="15" s="1"/>
  <c r="L130" i="15"/>
  <c r="M130" i="15" s="1"/>
  <c r="L178" i="15"/>
  <c r="M178" i="15" s="1"/>
  <c r="L263" i="15"/>
  <c r="M263" i="15" s="1"/>
  <c r="L299" i="15"/>
  <c r="M299" i="15" s="1"/>
  <c r="L471" i="15"/>
  <c r="M471" i="15" s="1"/>
  <c r="L283" i="15"/>
  <c r="M283" i="15" s="1"/>
  <c r="L131" i="15"/>
  <c r="M131" i="15" s="1"/>
  <c r="L216" i="15"/>
  <c r="M216" i="15" s="1"/>
  <c r="L276" i="15"/>
  <c r="M276" i="15" s="1"/>
  <c r="L300" i="15"/>
  <c r="M300" i="15" s="1"/>
  <c r="L360" i="15"/>
  <c r="M360" i="15" s="1"/>
  <c r="L372" i="15"/>
  <c r="M372" i="15" s="1"/>
  <c r="L424" i="15"/>
  <c r="M424" i="15" s="1"/>
  <c r="L548" i="15"/>
  <c r="M548" i="15" s="1"/>
  <c r="L108" i="15"/>
  <c r="M108" i="15" s="1"/>
  <c r="L120" i="15"/>
  <c r="M120" i="15" s="1"/>
  <c r="L144" i="15"/>
  <c r="M144" i="15" s="1"/>
  <c r="L217" i="15"/>
  <c r="M217" i="15" s="1"/>
  <c r="L241" i="15"/>
  <c r="M241" i="15" s="1"/>
  <c r="L337" i="15"/>
  <c r="M337" i="15" s="1"/>
  <c r="L361" i="15"/>
  <c r="M361" i="15" s="1"/>
  <c r="L373" i="15"/>
  <c r="M373" i="15" s="1"/>
  <c r="L425" i="15"/>
  <c r="M425" i="15" s="1"/>
  <c r="L521" i="15"/>
  <c r="M521" i="15" s="1"/>
  <c r="L566" i="15"/>
  <c r="M566" i="15" s="1"/>
  <c r="L590" i="15"/>
  <c r="M590" i="15" s="1"/>
  <c r="L15" i="15"/>
  <c r="M15" i="15" s="1"/>
  <c r="L124" i="15"/>
  <c r="M124" i="15" s="1"/>
  <c r="L196" i="15"/>
  <c r="M196" i="15" s="1"/>
  <c r="L245" i="15"/>
  <c r="M245" i="15" s="1"/>
  <c r="L377" i="15"/>
  <c r="M377" i="15" s="1"/>
  <c r="L67" i="15"/>
  <c r="M67" i="15" s="1"/>
  <c r="L89" i="15"/>
  <c r="M89" i="15" s="1"/>
  <c r="L181" i="15"/>
  <c r="M181" i="15" s="1"/>
  <c r="L205" i="15"/>
  <c r="M205" i="15" s="1"/>
  <c r="L290" i="15"/>
  <c r="M290" i="15" s="1"/>
  <c r="L362" i="15"/>
  <c r="M362" i="15" s="1"/>
  <c r="L374" i="15"/>
  <c r="M374" i="15" s="1"/>
  <c r="L16" i="15"/>
  <c r="M16" i="15" s="1"/>
  <c r="L477" i="15"/>
  <c r="M477" i="15" s="1"/>
  <c r="L43" i="15"/>
  <c r="M43" i="15" s="1"/>
  <c r="L402" i="15"/>
  <c r="M402" i="15" s="1"/>
  <c r="L434" i="15"/>
  <c r="M434" i="15" s="1"/>
  <c r="L231" i="15"/>
  <c r="M231" i="15" s="1"/>
  <c r="L375" i="15"/>
  <c r="M375" i="15" s="1"/>
  <c r="L523" i="15"/>
  <c r="M523" i="15" s="1"/>
  <c r="L568" i="15"/>
  <c r="M568" i="15" s="1"/>
  <c r="L17" i="15"/>
  <c r="M17" i="15" s="1"/>
  <c r="L41" i="15"/>
  <c r="M41" i="15" s="1"/>
  <c r="L317" i="15"/>
  <c r="M317" i="15" s="1"/>
  <c r="L378" i="15"/>
  <c r="M378" i="15" s="1"/>
  <c r="L99" i="15"/>
  <c r="M99" i="15" s="1"/>
  <c r="L111" i="15"/>
  <c r="M111" i="15" s="1"/>
  <c r="L159" i="15"/>
  <c r="M159" i="15" s="1"/>
  <c r="L376" i="15"/>
  <c r="M376" i="15" s="1"/>
  <c r="L416" i="15"/>
  <c r="M416" i="15" s="1"/>
  <c r="L569" i="15"/>
  <c r="M569" i="15" s="1"/>
  <c r="L581" i="15"/>
  <c r="M581" i="15" s="1"/>
  <c r="L490" i="15"/>
  <c r="M490" i="15" s="1"/>
  <c r="L114" i="15"/>
  <c r="M114" i="15" s="1"/>
  <c r="L459" i="15"/>
  <c r="M459" i="15" s="1"/>
  <c r="L457" i="15"/>
  <c r="M457" i="15" s="1"/>
  <c r="L538" i="15"/>
  <c r="M538" i="15" s="1"/>
  <c r="L536" i="15"/>
  <c r="M536" i="15" s="1"/>
  <c r="L528" i="15"/>
  <c r="M528" i="15" s="1"/>
  <c r="L530" i="15"/>
  <c r="M530" i="15" s="1"/>
  <c r="L465" i="15"/>
  <c r="M465" i="15" s="1"/>
  <c r="L127" i="15"/>
  <c r="M127" i="15" s="1"/>
  <c r="L175" i="15"/>
  <c r="M175" i="15" s="1"/>
  <c r="L462" i="15"/>
  <c r="M462" i="15" s="1"/>
  <c r="L480" i="15"/>
  <c r="M480" i="15" s="1"/>
  <c r="L585" i="15"/>
  <c r="M585" i="15" s="1"/>
  <c r="L588" i="15"/>
  <c r="M588" i="15" s="1"/>
  <c r="L14" i="15"/>
  <c r="M14" i="15" s="1"/>
  <c r="L223" i="15"/>
  <c r="M223" i="15" s="1"/>
  <c r="L464" i="15"/>
  <c r="M464" i="15" s="1"/>
  <c r="L140" i="15"/>
  <c r="M140" i="15" s="1"/>
  <c r="L152" i="15"/>
  <c r="M152" i="15" s="1"/>
  <c r="L176" i="15"/>
  <c r="M176" i="15" s="1"/>
  <c r="L188" i="15"/>
  <c r="M188" i="15" s="1"/>
  <c r="L469" i="15"/>
  <c r="M469" i="15" s="1"/>
  <c r="L355" i="15"/>
  <c r="M355" i="15" s="1"/>
  <c r="L431" i="15"/>
  <c r="M431" i="15" s="1"/>
  <c r="L584" i="15"/>
  <c r="M584" i="15" s="1"/>
  <c r="L141" i="15"/>
  <c r="M141" i="15" s="1"/>
  <c r="L214" i="15"/>
  <c r="M214" i="15" s="1"/>
  <c r="L274" i="15"/>
  <c r="M274" i="15" s="1"/>
  <c r="L410" i="15"/>
  <c r="M410" i="15" s="1"/>
  <c r="L384" i="15"/>
  <c r="M384" i="15" s="1"/>
  <c r="L502" i="15"/>
  <c r="M502" i="15" s="1"/>
  <c r="L466" i="15"/>
  <c r="M466" i="15" s="1"/>
  <c r="L82" i="15"/>
  <c r="M82" i="15" s="1"/>
  <c r="L383" i="15"/>
  <c r="M383" i="15" s="1"/>
  <c r="L38" i="15"/>
  <c r="M38" i="15" s="1"/>
  <c r="L203" i="15"/>
  <c r="M203" i="15" s="1"/>
  <c r="L240" i="15"/>
  <c r="M240" i="15" s="1"/>
  <c r="L259" i="15"/>
  <c r="M259" i="15" s="1"/>
  <c r="L132" i="15"/>
  <c r="M132" i="15" s="1"/>
  <c r="L156" i="15"/>
  <c r="M156" i="15" s="1"/>
  <c r="L180" i="15"/>
  <c r="M180" i="15" s="1"/>
  <c r="L554" i="15"/>
  <c r="M554" i="15" s="1"/>
  <c r="L578" i="15"/>
  <c r="M578" i="15" s="1"/>
  <c r="L39" i="15"/>
  <c r="M39" i="15" s="1"/>
  <c r="L63" i="15"/>
  <c r="M63" i="15" s="1"/>
  <c r="L468" i="15"/>
  <c r="M468" i="15" s="1"/>
  <c r="L281" i="15"/>
  <c r="M281" i="15" s="1"/>
  <c r="L353" i="15"/>
  <c r="M353" i="15" s="1"/>
  <c r="L430" i="15"/>
  <c r="M430" i="15" s="1"/>
  <c r="L302" i="15"/>
  <c r="M302" i="15" s="1"/>
  <c r="L426" i="15"/>
  <c r="M426" i="15" s="1"/>
  <c r="L498" i="15"/>
  <c r="M498" i="15" s="1"/>
  <c r="L555" i="15"/>
  <c r="M555" i="15" s="1"/>
  <c r="L567" i="15"/>
  <c r="M567" i="15" s="1"/>
  <c r="L580" i="15"/>
  <c r="M580" i="15" s="1"/>
  <c r="L5" i="15"/>
  <c r="M5" i="15" s="1"/>
  <c r="L160" i="15"/>
  <c r="M160" i="15" s="1"/>
  <c r="L184" i="15"/>
  <c r="M184" i="15" s="1"/>
  <c r="L501" i="15"/>
  <c r="M501" i="15" s="1"/>
  <c r="L102" i="15"/>
  <c r="M102" i="15" s="1"/>
  <c r="L55" i="15"/>
  <c r="M55" i="15" s="1"/>
  <c r="L98" i="15"/>
  <c r="M98" i="15" s="1"/>
  <c r="L206" i="15"/>
  <c r="M206" i="15" s="1"/>
  <c r="L303" i="15"/>
  <c r="M303" i="15" s="1"/>
  <c r="L351" i="15"/>
  <c r="M351" i="15" s="1"/>
  <c r="L427" i="15"/>
  <c r="M427" i="15" s="1"/>
  <c r="L592" i="15"/>
  <c r="M592" i="15" s="1"/>
  <c r="L172" i="15"/>
  <c r="M172" i="15" s="1"/>
  <c r="L582" i="15"/>
  <c r="M582" i="15" s="1"/>
  <c r="L31" i="15"/>
  <c r="M31" i="15" s="1"/>
  <c r="L74" i="15"/>
  <c r="M74" i="15" s="1"/>
  <c r="L207" i="15"/>
  <c r="M207" i="15" s="1"/>
  <c r="L232" i="15"/>
  <c r="M232" i="15" s="1"/>
  <c r="L244" i="15"/>
  <c r="M244" i="15" s="1"/>
  <c r="L280" i="15"/>
  <c r="M280" i="15" s="1"/>
  <c r="L304" i="15"/>
  <c r="M304" i="15" s="1"/>
  <c r="L352" i="15"/>
  <c r="M352" i="15" s="1"/>
  <c r="L500" i="15"/>
  <c r="M500" i="15" s="1"/>
  <c r="L7" i="15"/>
  <c r="M7" i="15" s="1"/>
  <c r="L61" i="15"/>
  <c r="M61" i="15" s="1"/>
  <c r="L467" i="15"/>
  <c r="M467" i="15" s="1"/>
  <c r="L33" i="15"/>
  <c r="M33" i="15" s="1"/>
  <c r="L404" i="15"/>
  <c r="M404" i="15" s="1"/>
  <c r="L116" i="15"/>
  <c r="M116" i="15" s="1"/>
  <c r="L164" i="15"/>
  <c r="M164" i="15" s="1"/>
  <c r="L562" i="15"/>
  <c r="M562" i="15" s="1"/>
  <c r="L117" i="15"/>
  <c r="M117" i="15" s="1"/>
  <c r="L358" i="15"/>
  <c r="M358" i="15" s="1"/>
  <c r="L48" i="15"/>
  <c r="M48" i="15" s="1"/>
  <c r="L564" i="15"/>
  <c r="M564" i="15" s="1"/>
  <c r="L49" i="15"/>
  <c r="M49" i="15" s="1"/>
  <c r="L541" i="15"/>
  <c r="M541" i="15" s="1"/>
  <c r="L50" i="15"/>
  <c r="M50" i="15" s="1"/>
  <c r="L540" i="15"/>
  <c r="M540" i="15" s="1"/>
  <c r="L9" i="15"/>
  <c r="M9" i="15" s="1"/>
  <c r="L270" i="15"/>
  <c r="M270" i="15" s="1"/>
  <c r="L542" i="15"/>
  <c r="M542" i="15" s="1"/>
  <c r="L246" i="15"/>
  <c r="M246" i="15" s="1"/>
  <c r="L266" i="15"/>
  <c r="M266" i="15" s="1"/>
  <c r="L414" i="15"/>
  <c r="M414" i="15" s="1"/>
  <c r="L271" i="15"/>
  <c r="M271" i="15" s="1"/>
  <c r="L363" i="15"/>
  <c r="M363" i="15" s="1"/>
  <c r="L100" i="15"/>
  <c r="M100" i="15" s="1"/>
  <c r="L150" i="15"/>
  <c r="M150" i="15" s="1"/>
  <c r="L87" i="15"/>
  <c r="M87" i="15" s="1"/>
  <c r="L400" i="15"/>
  <c r="M400" i="15" s="1"/>
  <c r="L247" i="15"/>
  <c r="M247" i="15" s="1"/>
  <c r="L93" i="15"/>
  <c r="M93" i="15" s="1"/>
  <c r="L201" i="15"/>
  <c r="M201" i="15" s="1"/>
  <c r="L346" i="15"/>
  <c r="M346" i="15" s="1"/>
  <c r="L166" i="15"/>
  <c r="M166" i="15" s="1"/>
  <c r="L202" i="15"/>
  <c r="M202" i="15" s="1"/>
  <c r="L251" i="15"/>
  <c r="M251" i="15" s="1"/>
  <c r="L323" i="15"/>
  <c r="M323" i="15" s="1"/>
  <c r="L191" i="15"/>
  <c r="M191" i="15" s="1"/>
  <c r="L558" i="15"/>
  <c r="M558" i="15" s="1"/>
  <c r="L44" i="15"/>
  <c r="M44" i="15" s="1"/>
  <c r="L527" i="15"/>
  <c r="M527" i="15" s="1"/>
  <c r="L463" i="15"/>
  <c r="M463" i="15" s="1"/>
  <c r="L8" i="15"/>
  <c r="M8" i="15" s="1"/>
  <c r="L115" i="15"/>
  <c r="M115" i="15" s="1"/>
  <c r="L139" i="15"/>
  <c r="M139" i="15" s="1"/>
  <c r="L272" i="15"/>
  <c r="M272" i="15" s="1"/>
  <c r="L308" i="15"/>
  <c r="M308" i="15" s="1"/>
  <c r="L392" i="15"/>
  <c r="M392" i="15" s="1"/>
  <c r="L492" i="15"/>
  <c r="M492" i="15" s="1"/>
  <c r="L504" i="15"/>
  <c r="M504" i="15" s="1"/>
  <c r="L533" i="15"/>
  <c r="M533" i="15" s="1"/>
  <c r="L573" i="15"/>
  <c r="M573" i="15" s="1"/>
  <c r="L22" i="15"/>
  <c r="M22" i="15" s="1"/>
  <c r="L34" i="15"/>
  <c r="M34" i="15" s="1"/>
  <c r="L23" i="15"/>
  <c r="M23" i="15" s="1"/>
  <c r="L60" i="15"/>
  <c r="M60" i="15" s="1"/>
  <c r="L508" i="15"/>
  <c r="M508" i="15" s="1"/>
  <c r="L62" i="15"/>
  <c r="M62" i="15" s="1"/>
  <c r="L515" i="15"/>
  <c r="M515" i="15" s="1"/>
  <c r="L21" i="15"/>
  <c r="M21" i="15" s="1"/>
  <c r="L449" i="15"/>
  <c r="M449" i="15" s="1"/>
  <c r="L409" i="15"/>
  <c r="M409" i="15" s="1"/>
  <c r="L333" i="15"/>
  <c r="M333" i="15" s="1"/>
  <c r="L369" i="15"/>
  <c r="M369" i="15" s="1"/>
  <c r="L505" i="15"/>
  <c r="M505" i="15" s="1"/>
  <c r="L35" i="15"/>
  <c r="M35" i="15" s="1"/>
  <c r="L396" i="15"/>
  <c r="M396" i="15" s="1"/>
  <c r="L514" i="15"/>
  <c r="M514" i="15" s="1"/>
  <c r="L81" i="15"/>
  <c r="M81" i="15" s="1"/>
  <c r="L105" i="15"/>
  <c r="M105" i="15" s="1"/>
  <c r="L189" i="15"/>
  <c r="M189" i="15" s="1"/>
  <c r="L238" i="15"/>
  <c r="M238" i="15" s="1"/>
  <c r="L334" i="15"/>
  <c r="M334" i="15" s="1"/>
  <c r="L382" i="15"/>
  <c r="M382" i="15" s="1"/>
  <c r="L394" i="15"/>
  <c r="M394" i="15" s="1"/>
  <c r="L482" i="15"/>
  <c r="M482" i="15" s="1"/>
  <c r="L506" i="15"/>
  <c r="M506" i="15" s="1"/>
  <c r="L24" i="15"/>
  <c r="M24" i="15" s="1"/>
  <c r="L36" i="15"/>
  <c r="M36" i="15" s="1"/>
  <c r="L59" i="15"/>
  <c r="M59" i="15" s="1"/>
  <c r="L94" i="15"/>
  <c r="M94" i="15" s="1"/>
  <c r="L106" i="15"/>
  <c r="M106" i="15" s="1"/>
  <c r="L154" i="15"/>
  <c r="M154" i="15" s="1"/>
  <c r="L227" i="15"/>
  <c r="M227" i="15" s="1"/>
  <c r="L239" i="15"/>
  <c r="M239" i="15" s="1"/>
  <c r="L275" i="15"/>
  <c r="M275" i="15" s="1"/>
  <c r="L311" i="15"/>
  <c r="M311" i="15" s="1"/>
  <c r="L335" i="15"/>
  <c r="M335" i="15" s="1"/>
  <c r="L395" i="15"/>
  <c r="M395" i="15" s="1"/>
  <c r="L507" i="15"/>
  <c r="M507" i="15" s="1"/>
  <c r="L20" i="15"/>
  <c r="M20" i="15" s="1"/>
  <c r="L405" i="15"/>
  <c r="M405" i="15" s="1"/>
  <c r="L458" i="15"/>
  <c r="M458" i="15" s="1"/>
  <c r="L228" i="15"/>
  <c r="M228" i="15" s="1"/>
  <c r="L312" i="15"/>
  <c r="M312" i="15" s="1"/>
  <c r="L418" i="15"/>
  <c r="M418" i="15" s="1"/>
  <c r="L453" i="15"/>
  <c r="M453" i="15" s="1"/>
  <c r="L192" i="15"/>
  <c r="M192" i="15" s="1"/>
  <c r="L253" i="15"/>
  <c r="M253" i="15" s="1"/>
  <c r="L473" i="15"/>
  <c r="M473" i="15" s="1"/>
  <c r="L509" i="15"/>
  <c r="M509" i="15" s="1"/>
  <c r="L27" i="15"/>
  <c r="M27" i="15" s="1"/>
  <c r="L19" i="15"/>
  <c r="M19" i="15" s="1"/>
  <c r="L113" i="15"/>
  <c r="M113" i="15" s="1"/>
  <c r="L137" i="15"/>
  <c r="M137" i="15" s="1"/>
  <c r="L185" i="15"/>
  <c r="M185" i="15" s="1"/>
  <c r="L390" i="15"/>
  <c r="M390" i="15" s="1"/>
  <c r="L571" i="15"/>
  <c r="M571" i="15" s="1"/>
  <c r="L138" i="15"/>
  <c r="M138" i="15" s="1"/>
  <c r="L186" i="15"/>
  <c r="M186" i="15" s="1"/>
  <c r="L419" i="15"/>
  <c r="M419" i="15" s="1"/>
  <c r="L531" i="15"/>
  <c r="M531" i="15" s="1"/>
  <c r="L157" i="15"/>
  <c r="M157" i="15" s="1"/>
  <c r="L169" i="15"/>
  <c r="M169" i="15" s="1"/>
  <c r="L193" i="15"/>
  <c r="M193" i="15" s="1"/>
  <c r="L218" i="15"/>
  <c r="M218" i="15" s="1"/>
  <c r="L254" i="15"/>
  <c r="M254" i="15" s="1"/>
  <c r="L278" i="15"/>
  <c r="M278" i="15" s="1"/>
  <c r="L386" i="15"/>
  <c r="M386" i="15" s="1"/>
  <c r="L398" i="15"/>
  <c r="M398" i="15" s="1"/>
  <c r="L486" i="15"/>
  <c r="M486" i="15" s="1"/>
  <c r="L510" i="15"/>
  <c r="M510" i="15" s="1"/>
  <c r="L543" i="15"/>
  <c r="M543" i="15" s="1"/>
  <c r="L28" i="15"/>
  <c r="M28" i="15" s="1"/>
  <c r="L52" i="15"/>
  <c r="M52" i="15" s="1"/>
  <c r="L64" i="15"/>
  <c r="M64" i="15" s="1"/>
  <c r="L257" i="15"/>
  <c r="M257" i="15" s="1"/>
  <c r="L389" i="15"/>
  <c r="M389" i="15" s="1"/>
  <c r="L101" i="15"/>
  <c r="M101" i="15" s="1"/>
  <c r="L479" i="15"/>
  <c r="M479" i="15" s="1"/>
  <c r="L572" i="15"/>
  <c r="M572" i="15" s="1"/>
  <c r="L86" i="15"/>
  <c r="M86" i="15" s="1"/>
  <c r="L110" i="15"/>
  <c r="M110" i="15" s="1"/>
  <c r="L182" i="15"/>
  <c r="M182" i="15" s="1"/>
  <c r="L255" i="15"/>
  <c r="M255" i="15" s="1"/>
  <c r="L267" i="15"/>
  <c r="M267" i="15" s="1"/>
  <c r="L399" i="15"/>
  <c r="M399" i="15" s="1"/>
  <c r="L475" i="15"/>
  <c r="M475" i="15" s="1"/>
  <c r="L511" i="15"/>
  <c r="M511" i="15" s="1"/>
  <c r="L544" i="15"/>
  <c r="M544" i="15" s="1"/>
  <c r="L221" i="15"/>
  <c r="M221" i="15" s="1"/>
  <c r="L269" i="15"/>
  <c r="M269" i="15" s="1"/>
  <c r="L446" i="15"/>
  <c r="M446" i="15" s="1"/>
  <c r="L295" i="15"/>
  <c r="M295" i="15" s="1"/>
  <c r="L220" i="15"/>
  <c r="M220" i="15" s="1"/>
  <c r="L256" i="15"/>
  <c r="M256" i="15" s="1"/>
  <c r="L292" i="15"/>
  <c r="M292" i="15" s="1"/>
  <c r="L388" i="15"/>
  <c r="M388" i="15" s="1"/>
  <c r="L488" i="15"/>
  <c r="M488" i="15" s="1"/>
  <c r="L512" i="15"/>
  <c r="M512" i="15" s="1"/>
  <c r="L524" i="15"/>
  <c r="M524" i="15" s="1"/>
  <c r="L545" i="15"/>
  <c r="M545" i="15" s="1"/>
  <c r="L54" i="15"/>
  <c r="M54" i="15" s="1"/>
  <c r="L513" i="15"/>
  <c r="M513" i="15" s="1"/>
  <c r="L570" i="15"/>
  <c r="M570" i="15" s="1"/>
  <c r="L234" i="15"/>
  <c r="M234" i="15" s="1"/>
  <c r="L294" i="15"/>
  <c r="M294" i="15" s="1"/>
  <c r="L366" i="15"/>
  <c r="M366" i="15" s="1"/>
  <c r="L503" i="15"/>
  <c r="M503" i="15" s="1"/>
  <c r="L73" i="15"/>
  <c r="M73" i="15" s="1"/>
  <c r="L553" i="15"/>
  <c r="M553" i="15" s="1"/>
  <c r="L318" i="15"/>
  <c r="M318" i="15" s="1"/>
  <c r="L97" i="15"/>
  <c r="M97" i="15" s="1"/>
  <c r="L230" i="15"/>
  <c r="M230" i="15" s="1"/>
  <c r="L579" i="15"/>
  <c r="M579" i="15" s="1"/>
  <c r="L209" i="15"/>
  <c r="M209" i="15" s="1"/>
  <c r="L444" i="15"/>
  <c r="M444" i="15" s="1"/>
  <c r="L593" i="15"/>
  <c r="M593" i="15" s="1"/>
  <c r="L6" i="15"/>
  <c r="M6" i="15" s="1"/>
  <c r="L163" i="15"/>
  <c r="M163" i="15" s="1"/>
  <c r="L224" i="15"/>
  <c r="M224" i="15" s="1"/>
  <c r="L248" i="15"/>
  <c r="M248" i="15" s="1"/>
  <c r="L296" i="15"/>
  <c r="M296" i="15" s="1"/>
  <c r="L368" i="15"/>
  <c r="M368" i="15" s="1"/>
  <c r="L46" i="15"/>
  <c r="M46" i="15" s="1"/>
  <c r="L565" i="15"/>
  <c r="M565" i="15" s="1"/>
  <c r="L437" i="15"/>
  <c r="M437" i="15" s="1"/>
  <c r="L104" i="15"/>
  <c r="M104" i="15" s="1"/>
  <c r="L212" i="15"/>
  <c r="M212" i="15" s="1"/>
  <c r="L273" i="15"/>
  <c r="M273" i="15" s="1"/>
  <c r="L345" i="15"/>
  <c r="M345" i="15" s="1"/>
  <c r="L481" i="15"/>
  <c r="M481" i="15" s="1"/>
  <c r="L493" i="15"/>
  <c r="M493" i="15" s="1"/>
  <c r="L550" i="15"/>
  <c r="M550" i="15" s="1"/>
  <c r="L586" i="15"/>
  <c r="M586" i="15" s="1"/>
  <c r="L11" i="15"/>
  <c r="M11" i="15" s="1"/>
  <c r="L577" i="15"/>
  <c r="M577" i="15" s="1"/>
  <c r="L26" i="15"/>
  <c r="M26" i="15" s="1"/>
  <c r="L235" i="15"/>
  <c r="M235" i="15" s="1"/>
  <c r="L438" i="15"/>
  <c r="M438" i="15" s="1"/>
  <c r="L456" i="15"/>
  <c r="M456" i="15" s="1"/>
  <c r="L129" i="15"/>
  <c r="M129" i="15" s="1"/>
  <c r="L165" i="15"/>
  <c r="M165" i="15" s="1"/>
  <c r="L470" i="15"/>
  <c r="M470" i="15" s="1"/>
  <c r="L539" i="15"/>
  <c r="M539" i="15" s="1"/>
  <c r="L563" i="15"/>
  <c r="M563" i="15" s="1"/>
  <c r="L587" i="15"/>
  <c r="M587" i="15" s="1"/>
  <c r="L576" i="15"/>
  <c r="M576" i="15" s="1"/>
  <c r="L13" i="15"/>
  <c r="M13" i="15" s="1"/>
  <c r="L496" i="15"/>
  <c r="M496" i="15" s="1"/>
  <c r="L198" i="15"/>
  <c r="M198" i="15" s="1"/>
  <c r="L406" i="15"/>
  <c r="M406" i="15" s="1"/>
  <c r="L142" i="15"/>
  <c r="M142" i="15" s="1"/>
  <c r="L190" i="15"/>
  <c r="M190" i="15" s="1"/>
  <c r="L371" i="15"/>
  <c r="M371" i="15" s="1"/>
  <c r="L411" i="15"/>
  <c r="M411" i="15" s="1"/>
  <c r="L423" i="15"/>
  <c r="M423" i="15" s="1"/>
  <c r="L447" i="15"/>
  <c r="M447" i="15" s="1"/>
  <c r="L391" i="15"/>
  <c r="M391" i="15" s="1"/>
  <c r="L491" i="15"/>
  <c r="M491" i="15" s="1"/>
  <c r="L95" i="15"/>
  <c r="M95" i="15" s="1"/>
  <c r="L107" i="15"/>
  <c r="M107" i="15" s="1"/>
  <c r="L264" i="15"/>
  <c r="M264" i="15" s="1"/>
  <c r="L79" i="15"/>
  <c r="M79" i="15" s="1"/>
  <c r="L126" i="15"/>
  <c r="M126" i="15" s="1"/>
  <c r="L84" i="15"/>
  <c r="M84" i="15" s="1"/>
  <c r="L168" i="15"/>
  <c r="M168" i="15" s="1"/>
  <c r="L204" i="15"/>
  <c r="M204" i="15" s="1"/>
  <c r="L229" i="15"/>
  <c r="M229" i="15" s="1"/>
  <c r="L265" i="15"/>
  <c r="M265" i="15" s="1"/>
  <c r="L289" i="15"/>
  <c r="M289" i="15" s="1"/>
  <c r="L313" i="15"/>
  <c r="M313" i="15" s="1"/>
  <c r="L349" i="15"/>
  <c r="M349" i="15" s="1"/>
  <c r="L485" i="15"/>
  <c r="M485" i="15" s="1"/>
  <c r="L497" i="15"/>
  <c r="M497" i="15" s="1"/>
  <c r="L80" i="15"/>
  <c r="M80" i="15" s="1"/>
  <c r="L401" i="15"/>
  <c r="M401" i="15" s="1"/>
  <c r="L307" i="15"/>
  <c r="M307" i="15" s="1"/>
  <c r="L45" i="15"/>
  <c r="M45" i="15" s="1"/>
  <c r="L454" i="15"/>
  <c r="M454" i="15" s="1"/>
  <c r="L85" i="15"/>
  <c r="M85" i="15" s="1"/>
  <c r="L121" i="15"/>
  <c r="M121" i="15" s="1"/>
  <c r="L326" i="15"/>
  <c r="M326" i="15" s="1"/>
  <c r="L350" i="15"/>
  <c r="M350" i="15" s="1"/>
  <c r="L4" i="15"/>
  <c r="M4" i="15" s="1"/>
  <c r="L29" i="15"/>
  <c r="M29" i="15" s="1"/>
  <c r="L53" i="15"/>
  <c r="M53" i="15" s="1"/>
  <c r="L88" i="15"/>
  <c r="M88" i="15" s="1"/>
  <c r="L208" i="15"/>
  <c r="M208" i="15" s="1"/>
  <c r="L546" i="15"/>
  <c r="M546" i="15" s="1"/>
  <c r="L72" i="15"/>
  <c r="M72" i="15" s="1"/>
  <c r="L125" i="15"/>
  <c r="M125" i="15" s="1"/>
  <c r="L342" i="15"/>
  <c r="M342" i="15" s="1"/>
  <c r="L547" i="15"/>
  <c r="M547" i="15" s="1"/>
  <c r="L57" i="15"/>
  <c r="M57" i="15" s="1"/>
  <c r="L122" i="15"/>
  <c r="M122" i="15" s="1"/>
  <c r="L243" i="15"/>
  <c r="M243" i="15" s="1"/>
  <c r="L279" i="15"/>
  <c r="M279" i="15" s="1"/>
  <c r="L327" i="15"/>
  <c r="M327" i="15" s="1"/>
  <c r="L136" i="15"/>
  <c r="M136" i="15" s="1"/>
  <c r="L429" i="15"/>
  <c r="M429" i="15" s="1"/>
  <c r="L525" i="15"/>
  <c r="M525" i="15" s="1"/>
  <c r="L149" i="15"/>
  <c r="M149" i="15" s="1"/>
  <c r="L258" i="15"/>
  <c r="M258" i="15" s="1"/>
  <c r="L435" i="15"/>
  <c r="M435" i="15" s="1"/>
  <c r="L171" i="15"/>
  <c r="M171" i="15" s="1"/>
  <c r="L195" i="15"/>
  <c r="M195" i="15" s="1"/>
  <c r="L316" i="15"/>
  <c r="M316" i="15" s="1"/>
  <c r="L340" i="15"/>
  <c r="M340" i="15" s="1"/>
  <c r="L428" i="15"/>
  <c r="M428" i="15" s="1"/>
  <c r="L476" i="15"/>
  <c r="M476" i="15" s="1"/>
  <c r="L557" i="15"/>
  <c r="M557" i="15" s="1"/>
  <c r="L18" i="15"/>
  <c r="M18" i="15" s="1"/>
  <c r="L30" i="15"/>
  <c r="M30" i="15" s="1"/>
  <c r="L417" i="15"/>
  <c r="M417" i="15" s="1"/>
  <c r="L367" i="15"/>
  <c r="M367" i="15" s="1"/>
  <c r="L529" i="15"/>
  <c r="M529" i="15" s="1"/>
  <c r="L526" i="15"/>
  <c r="M526" i="15" s="1"/>
  <c r="L213" i="15"/>
  <c r="M213" i="15" s="1"/>
  <c r="L535" i="15"/>
  <c r="M535" i="15" s="1"/>
  <c r="L306" i="15"/>
  <c r="M306" i="15" s="1"/>
  <c r="L441" i="15"/>
  <c r="M441" i="15" s="1"/>
  <c r="L442" i="15"/>
  <c r="M442" i="15" s="1"/>
  <c r="L433" i="15"/>
  <c r="M433" i="15" s="1"/>
  <c r="L443" i="15"/>
  <c r="M443" i="15" s="1"/>
  <c r="E10" i="41"/>
  <c r="D10" i="41"/>
  <c r="D11" i="41" s="1"/>
  <c r="H11" i="41" l="1"/>
  <c r="H18" i="41" s="1"/>
  <c r="D14" i="41"/>
  <c r="G14" i="41" s="1"/>
  <c r="D15" i="41"/>
  <c r="G15" i="41" s="1"/>
  <c r="H16" i="41" s="1"/>
  <c r="D16" i="41"/>
</calcChain>
</file>

<file path=xl/sharedStrings.xml><?xml version="1.0" encoding="utf-8"?>
<sst xmlns="http://schemas.openxmlformats.org/spreadsheetml/2006/main" count="8564" uniqueCount="1195">
  <si>
    <t>Naam tabblad</t>
  </si>
  <si>
    <t>Toelichting</t>
  </si>
  <si>
    <t>Algemeen</t>
  </si>
  <si>
    <r>
      <t xml:space="preserve">Dit werkblad bevat meerdere berekeningen en functies. Indien u gebruik wenst te maken van de gegevens uit dit werkblad wordt aangeraden om te werken met een kopie. De bladen zijn niet beveiligd om u in gelegenheid te stellen uw eigen berekeningen in een kopie te hanteren. </t>
    </r>
    <r>
      <rPr>
        <b/>
        <sz val="12"/>
        <color theme="1"/>
        <rFont val="Calibri Light"/>
        <family val="2"/>
        <scheme val="major"/>
      </rPr>
      <t>Echter in het up te loaden document dient de Inschrijver slechts de gevraagde cellen in te vullen en verder</t>
    </r>
    <r>
      <rPr>
        <b/>
        <u/>
        <sz val="12"/>
        <color theme="1"/>
        <rFont val="Calibri Light"/>
        <family val="2"/>
        <scheme val="major"/>
      </rPr>
      <t xml:space="preserve"> geen</t>
    </r>
    <r>
      <rPr>
        <b/>
        <sz val="12"/>
        <color theme="1"/>
        <rFont val="Calibri Light"/>
        <family val="2"/>
        <scheme val="major"/>
      </rPr>
      <t xml:space="preserve"> wijzigingen aan te brengen in gegevens of formules, zulks op risico van het ter zijde leggen door Aanbestedende Dienst van de Inschrijving.</t>
    </r>
  </si>
  <si>
    <t xml:space="preserve">De in het werkblad gehanteerde begrippen zijn in overeenstemming met die uit de Uitnodiging tot Inschrijving en geschreven met een begin hoofdletter. Voor een omschrijving van deze begrippen en definities wordt verwezen naar de Uitnodiging tot Inschrijving.
</t>
  </si>
  <si>
    <r>
      <t xml:space="preserve">In navolgende cellen in kolom A staan onderstreept de namen van het tabblad. De namen bevatten een snelkoppeling. Door op de naam te klikken gaat u rechtstreeks naar het betreffende 
tabblad. Op ieder tabblad vindt u eenzelfde soort link met de naam </t>
    </r>
    <r>
      <rPr>
        <sz val="11"/>
        <color theme="8"/>
        <rFont val="Calibri Light"/>
        <family val="2"/>
        <scheme val="major"/>
      </rPr>
      <t>"</t>
    </r>
    <r>
      <rPr>
        <u/>
        <sz val="11"/>
        <color theme="8"/>
        <rFont val="Calibri Light"/>
        <family val="2"/>
        <scheme val="major"/>
      </rPr>
      <t>Terug naar het tabblad Toelichting</t>
    </r>
    <r>
      <rPr>
        <sz val="11"/>
        <color theme="8"/>
        <rFont val="Calibri Light"/>
        <family val="2"/>
        <scheme val="major"/>
      </rPr>
      <t>"</t>
    </r>
    <r>
      <rPr>
        <sz val="11"/>
        <color theme="1"/>
        <rFont val="Calibri Light"/>
        <family val="2"/>
        <scheme val="major"/>
      </rPr>
      <t xml:space="preserve">. Door hierop te klikken keert u weer terug naar hethuidige tabblad.
</t>
    </r>
  </si>
  <si>
    <t>Ruimtestaat</t>
  </si>
  <si>
    <r>
      <t xml:space="preserve">Op dit tabblad treft u een lijst aan met alle ruimten. Per ruimte is duidelijk aangegeven om welke school en locatie het gaat (adresgegevens). Daarnaast worden er gegevens over de ruimtensoort en de specifieke ruimtegegevens zoals vloersoort en oppervlakte weergegeven.
</t>
    </r>
    <r>
      <rPr>
        <b/>
        <sz val="12"/>
        <color theme="1"/>
        <rFont val="Calibri Light"/>
        <family val="2"/>
        <scheme val="major"/>
      </rPr>
      <t xml:space="preserve">NB.: U hoeft hier </t>
    </r>
    <r>
      <rPr>
        <b/>
        <u/>
        <sz val="12"/>
        <color theme="1"/>
        <rFont val="Calibri Light"/>
        <family val="2"/>
        <scheme val="major"/>
      </rPr>
      <t>niks</t>
    </r>
    <r>
      <rPr>
        <b/>
        <sz val="12"/>
        <color theme="1"/>
        <rFont val="Calibri Light"/>
        <family val="2"/>
        <scheme val="major"/>
      </rPr>
      <t xml:space="preserve"> in te vullen. De prijzen uit de werkprogramma's worden hier automatisch overgenomen.</t>
    </r>
    <r>
      <rPr>
        <sz val="11"/>
        <color theme="1"/>
        <rFont val="Calibri Light"/>
        <family val="2"/>
        <scheme val="major"/>
      </rPr>
      <t xml:space="preserve">
</t>
    </r>
  </si>
  <si>
    <t>Adm ruimte (1)</t>
  </si>
  <si>
    <t>Verkeersruimte (6)</t>
  </si>
  <si>
    <r>
      <t xml:space="preserve">Hier kunt u informatie vinden over het totaal aantal vierkante meters vloeroppervlakte per Locatie en het leerlingenaantal.
</t>
    </r>
    <r>
      <rPr>
        <b/>
        <sz val="12"/>
        <color theme="1"/>
        <rFont val="Calibri Light"/>
        <family val="2"/>
        <scheme val="major"/>
      </rPr>
      <t>U hoeft hier niets in te vullen.</t>
    </r>
    <r>
      <rPr>
        <sz val="11"/>
        <color theme="1"/>
        <rFont val="Calibri Light"/>
        <family val="2"/>
        <scheme val="major"/>
      </rPr>
      <t xml:space="preserve">
</t>
    </r>
  </si>
  <si>
    <t>Ruimtesoort</t>
  </si>
  <si>
    <t>Totaal # m²</t>
  </si>
  <si>
    <t>Aantal ruimtes</t>
  </si>
  <si>
    <t>Werkpr.</t>
  </si>
  <si>
    <t>m² prijs  programma</t>
  </si>
  <si>
    <t>Prijs per jaar per ruimtesoort</t>
  </si>
  <si>
    <t>Terug naar het tabblad Toelichting</t>
  </si>
  <si>
    <t>Administratieve ruimte</t>
  </si>
  <si>
    <t>Klaslokaal</t>
  </si>
  <si>
    <t>Restauratieve ruimte</t>
  </si>
  <si>
    <t>Sanitair</t>
  </si>
  <si>
    <t>Vakspecifieke ruimte</t>
  </si>
  <si>
    <t>Verkeersruimte</t>
  </si>
  <si>
    <t>Gymruimte</t>
  </si>
  <si>
    <t>BSO / kinderdagopvang /peuterspeelzaal</t>
  </si>
  <si>
    <t>Niet in onderhoud</t>
  </si>
  <si>
    <t xml:space="preserve">Totaal aantal m² vloeropp. alle Locaties </t>
  </si>
  <si>
    <t>Legenda</t>
  </si>
  <si>
    <t>Verkeersuimte</t>
  </si>
  <si>
    <t>BSO / kinderdagopvang / peuterspeelzaal</t>
  </si>
  <si>
    <t>Beschrijving ruimte</t>
  </si>
  <si>
    <t>9an9</t>
  </si>
  <si>
    <t>9ang</t>
  </si>
  <si>
    <t>achterentree</t>
  </si>
  <si>
    <t>adjunct</t>
  </si>
  <si>
    <t>algemene ruimte</t>
  </si>
  <si>
    <t>aula</t>
  </si>
  <si>
    <t>b (Pantry)</t>
  </si>
  <si>
    <t>berghok nio</t>
  </si>
  <si>
    <t>berging</t>
  </si>
  <si>
    <t xml:space="preserve">Berging </t>
  </si>
  <si>
    <t>berging (lino 0,7m NIO)</t>
  </si>
  <si>
    <t>berging (lino 12,7m NIO)</t>
  </si>
  <si>
    <t>Berging (lino 13,1m NIO)</t>
  </si>
  <si>
    <t>Berging (lino 18,2m NIO)</t>
  </si>
  <si>
    <t>Berging (lino 2,3m NIO)</t>
  </si>
  <si>
    <t>Berging (lino 6,2m NIO)</t>
  </si>
  <si>
    <t>berging (lino 6,3m NIO)</t>
  </si>
  <si>
    <t>Berging (lino 7,2m NIO)</t>
  </si>
  <si>
    <t>berging / miva toilet</t>
  </si>
  <si>
    <t>berging 1,1m NIO</t>
  </si>
  <si>
    <t>berging 1,4m NIO</t>
  </si>
  <si>
    <t>berging 10,18m NIO</t>
  </si>
  <si>
    <t>berging 16,2m NIO</t>
  </si>
  <si>
    <t>berging 23,6m NIO</t>
  </si>
  <si>
    <t>berging 4,2m NIO</t>
  </si>
  <si>
    <t>berging 5,2m NIO</t>
  </si>
  <si>
    <t>berging 6,4m NIO</t>
  </si>
  <si>
    <t>berging 7,8m NIO</t>
  </si>
  <si>
    <t>berging 9,8m NIO</t>
  </si>
  <si>
    <t>berging speellokaal</t>
  </si>
  <si>
    <t>berging toiletgroep</t>
  </si>
  <si>
    <t>bergruimte</t>
  </si>
  <si>
    <t>bergruimte nio</t>
  </si>
  <si>
    <t>bibliotheek</t>
  </si>
  <si>
    <t xml:space="preserve">bibliotheek </t>
  </si>
  <si>
    <t>brug</t>
  </si>
  <si>
    <t>BSO ruimte</t>
  </si>
  <si>
    <t>buitenberging</t>
  </si>
  <si>
    <t>buitenberging nio</t>
  </si>
  <si>
    <t>buitenmagazijn</t>
  </si>
  <si>
    <t>Centrale hal</t>
  </si>
  <si>
    <t>Comp. Lokaal</t>
  </si>
  <si>
    <t>Computerlokaal</t>
  </si>
  <si>
    <t>computerruimte</t>
  </si>
  <si>
    <t>concierge</t>
  </si>
  <si>
    <t>containerberging NIO</t>
  </si>
  <si>
    <t>cursus/vergaderruimte</t>
  </si>
  <si>
    <t>cv</t>
  </si>
  <si>
    <t>CV ruimte</t>
  </si>
  <si>
    <t>directie</t>
  </si>
  <si>
    <t>Directiekamer</t>
  </si>
  <si>
    <t>Directiekantoor</t>
  </si>
  <si>
    <t>Docentenkamer</t>
  </si>
  <si>
    <t>docentenruimte</t>
  </si>
  <si>
    <t>douche</t>
  </si>
  <si>
    <t>entree</t>
  </si>
  <si>
    <t>entrée</t>
  </si>
  <si>
    <t xml:space="preserve">entree </t>
  </si>
  <si>
    <t>entrée (pvc 12,1m² nio)</t>
  </si>
  <si>
    <t>entree / hal</t>
  </si>
  <si>
    <t>Entree / Trap-opgang</t>
  </si>
  <si>
    <t>Entree bovenbouw</t>
  </si>
  <si>
    <t>Entree o.b.</t>
  </si>
  <si>
    <t>Entrée onderbouw</t>
  </si>
  <si>
    <t>Entreehal</t>
  </si>
  <si>
    <t>Entreeruimten</t>
  </si>
  <si>
    <t>extra looptijd door noodgebouwen</t>
  </si>
  <si>
    <t>gang</t>
  </si>
  <si>
    <t xml:space="preserve">gang </t>
  </si>
  <si>
    <t>Gang  (klimop 1e etage)</t>
  </si>
  <si>
    <t>Gang b.b.</t>
  </si>
  <si>
    <t>Gang bovenbouw</t>
  </si>
  <si>
    <t>Gang o.b.</t>
  </si>
  <si>
    <t>gangen</t>
  </si>
  <si>
    <t>gardarobe</t>
  </si>
  <si>
    <t>Garderobe</t>
  </si>
  <si>
    <t>Gemeenschapsruimte</t>
  </si>
  <si>
    <t>gemeenschapsruimte / computerruimte</t>
  </si>
  <si>
    <t>gemeenschapsruimte TSO</t>
  </si>
  <si>
    <t>gespreksruimte 12,4m NIO</t>
  </si>
  <si>
    <t>gespreksruimte 9,7m NIO</t>
  </si>
  <si>
    <t>Groepsruimte Trimaran (pvc 70m² nio)</t>
  </si>
  <si>
    <t>gymzaal</t>
  </si>
  <si>
    <t>gymzaal 1</t>
  </si>
  <si>
    <t>gymzaal 2</t>
  </si>
  <si>
    <t>Hal</t>
  </si>
  <si>
    <t>hal (klimop 1e etage)</t>
  </si>
  <si>
    <t>Hal noodlokaal</t>
  </si>
  <si>
    <t>handenarbeidruimte</t>
  </si>
  <si>
    <t>Handvaardigheidlokaal</t>
  </si>
  <si>
    <t>Hoofd entree</t>
  </si>
  <si>
    <t>hoofdentree lino</t>
  </si>
  <si>
    <t>hoofdentree schoonloopmat</t>
  </si>
  <si>
    <t>IB</t>
  </si>
  <si>
    <t>IB ruimte</t>
  </si>
  <si>
    <t>ICT</t>
  </si>
  <si>
    <t>ICT lokaal (Profiet)</t>
  </si>
  <si>
    <t>ICT ruimte</t>
  </si>
  <si>
    <t>installatieruimte nio</t>
  </si>
  <si>
    <t>jongerenruimte</t>
  </si>
  <si>
    <t>ka ntoor</t>
  </si>
  <si>
    <t>Kantine</t>
  </si>
  <si>
    <t>Kantoor</t>
  </si>
  <si>
    <t xml:space="preserve">kantoor </t>
  </si>
  <si>
    <t>kantoor (directie)</t>
  </si>
  <si>
    <t>kantoor adjunct</t>
  </si>
  <si>
    <t>kantoor directeur</t>
  </si>
  <si>
    <t>kantoor directie</t>
  </si>
  <si>
    <t>kantoor directie (tapijt 20,2m² nio)</t>
  </si>
  <si>
    <t>kantoor IB</t>
  </si>
  <si>
    <t>kantoor IB/RT</t>
  </si>
  <si>
    <t>kantoor ICT</t>
  </si>
  <si>
    <t>kantoor IOB</t>
  </si>
  <si>
    <t>kantoor onderwijsassistent</t>
  </si>
  <si>
    <t>kantoor RT</t>
  </si>
  <si>
    <t>Kantoor Trimaran (tapijt 20m² nio)</t>
  </si>
  <si>
    <t>kast</t>
  </si>
  <si>
    <t>keuken</t>
  </si>
  <si>
    <t>keuken / reproruimte</t>
  </si>
  <si>
    <t>kinderlokaal</t>
  </si>
  <si>
    <t>kleedruimte</t>
  </si>
  <si>
    <t xml:space="preserve">kleedruimte </t>
  </si>
  <si>
    <t>kleedruimte (docenten)</t>
  </si>
  <si>
    <t>kluis (4m², tapijt, nio)</t>
  </si>
  <si>
    <t>Kopieerruimte</t>
  </si>
  <si>
    <t>leeg lokaal (lino nio 50,7)</t>
  </si>
  <si>
    <t>leeg lokaal (nio lino 50,7)</t>
  </si>
  <si>
    <t>leer/werkgang</t>
  </si>
  <si>
    <t>leerlingenzorg</t>
  </si>
  <si>
    <t>leermiddelenberging / kopieerruimte</t>
  </si>
  <si>
    <t>Leerplein bovenbouw</t>
  </si>
  <si>
    <t>Leerplein onderbouw</t>
  </si>
  <si>
    <t>leerplein</t>
  </si>
  <si>
    <t>leerplek</t>
  </si>
  <si>
    <t>lera renkamer</t>
  </si>
  <si>
    <t>lerarenkamer</t>
  </si>
  <si>
    <t>leslokaal</t>
  </si>
  <si>
    <t>Leslokaal (vloer wordt pvc)</t>
  </si>
  <si>
    <t>Leslokaal / computerruimte</t>
  </si>
  <si>
    <t>Leslokaal b.b.</t>
  </si>
  <si>
    <t>leslokaal bb</t>
  </si>
  <si>
    <t>leslokaal bovenbouw</t>
  </si>
  <si>
    <t>leslokaal bovenbouw groep 4</t>
  </si>
  <si>
    <t>Leslokaal middengroep (4/5)</t>
  </si>
  <si>
    <t>Leslokaal o.b.</t>
  </si>
  <si>
    <t>leslokaal onderbouw</t>
  </si>
  <si>
    <t>leslokaal onderbouw groep 2</t>
  </si>
  <si>
    <t>leslokaal onderbouw NIO</t>
  </si>
  <si>
    <t>lift</t>
  </si>
  <si>
    <t>lift 3,6m NIO</t>
  </si>
  <si>
    <t>lokaal</t>
  </si>
  <si>
    <t xml:space="preserve">lokaal </t>
  </si>
  <si>
    <t>lokaal (de Linde 1e etage)</t>
  </si>
  <si>
    <t>Lokaal (klimop 1e etage)</t>
  </si>
  <si>
    <t>lokaal (lino 55,3 NIO)</t>
  </si>
  <si>
    <t>lokaal 1 ob</t>
  </si>
  <si>
    <t>lokaal 10</t>
  </si>
  <si>
    <t>lokaal 11</t>
  </si>
  <si>
    <t>lokaal 12</t>
  </si>
  <si>
    <t>lokaal 13</t>
  </si>
  <si>
    <t>lokaal 14</t>
  </si>
  <si>
    <t>Lokaal 15</t>
  </si>
  <si>
    <t>lokaal 1c instroom</t>
  </si>
  <si>
    <t>lokaal 2 tussenlokaal</t>
  </si>
  <si>
    <t>lokaal 3 bb</t>
  </si>
  <si>
    <t>lokaal 4</t>
  </si>
  <si>
    <t>lokaal 4 bb</t>
  </si>
  <si>
    <t>lokaal 5 ob</t>
  </si>
  <si>
    <t>lokaal 6</t>
  </si>
  <si>
    <t>lokaal 7</t>
  </si>
  <si>
    <t>lokaal 8</t>
  </si>
  <si>
    <t>lokaal 9</t>
  </si>
  <si>
    <t>Lokaal b.b.</t>
  </si>
  <si>
    <t>lokaal bb</t>
  </si>
  <si>
    <t>lokaal bb (6a)</t>
  </si>
  <si>
    <t>lokaal bb (6b)</t>
  </si>
  <si>
    <t>lokaal bb (6c)</t>
  </si>
  <si>
    <t>lokaal bb (6d)</t>
  </si>
  <si>
    <t>lokaal bovenbouw</t>
  </si>
  <si>
    <t>lokaal bovenbouw (pvc 50,9m² nio)</t>
  </si>
  <si>
    <t>lokaal bovenbouw 7/8</t>
  </si>
  <si>
    <t>lokaal bovenbouw groep 5</t>
  </si>
  <si>
    <t>lokaal bovenbouw groep 6</t>
  </si>
  <si>
    <t>lokaal bovenbouw groep 7</t>
  </si>
  <si>
    <t>Lokaal BSO (lino 55,8m² nio)</t>
  </si>
  <si>
    <t>lokaal leeg (lino nio 66,8)</t>
  </si>
  <si>
    <t>lokaal middengroep (groep 4 en 5)</t>
  </si>
  <si>
    <t>lokaal o.b.</t>
  </si>
  <si>
    <t>lokaal ob</t>
  </si>
  <si>
    <t>lokaal ob (1a)</t>
  </si>
  <si>
    <t>lokaal ob (1b)</t>
  </si>
  <si>
    <t>lokaal ob (nio: 55,3, lino)</t>
  </si>
  <si>
    <t>lokaal onderbouw</t>
  </si>
  <si>
    <t>lokaal onderbouw 3/4</t>
  </si>
  <si>
    <t>lokaal onderbouw 4</t>
  </si>
  <si>
    <t>Lokaal Pardoes</t>
  </si>
  <si>
    <t>lokaal pip</t>
  </si>
  <si>
    <t>magazijn</t>
  </si>
  <si>
    <t xml:space="preserve">magazijn </t>
  </si>
  <si>
    <t>magazijn 19,9m NIO</t>
  </si>
  <si>
    <t>meterkast 1,5m NIO</t>
  </si>
  <si>
    <t>meterkast 2,4m NIO</t>
  </si>
  <si>
    <t>meterkast 2m NIO</t>
  </si>
  <si>
    <t>miva toilet</t>
  </si>
  <si>
    <t>MK</t>
  </si>
  <si>
    <t>multifunctioneel lokaal 1/2</t>
  </si>
  <si>
    <t>multifunctioneel lokaal I/2</t>
  </si>
  <si>
    <t>nevenruimte</t>
  </si>
  <si>
    <t>opslag / archief 14,5m NIO</t>
  </si>
  <si>
    <t>opslag 13,3m NIO</t>
  </si>
  <si>
    <t>opslagruimte</t>
  </si>
  <si>
    <t>Overblijflokaal</t>
  </si>
  <si>
    <t>overblijfruimte</t>
  </si>
  <si>
    <t>Pantry</t>
  </si>
  <si>
    <t>pantry speelzaal</t>
  </si>
  <si>
    <t>PC lokaal</t>
  </si>
  <si>
    <t xml:space="preserve">PC lokaal </t>
  </si>
  <si>
    <t>Personeelskamer</t>
  </si>
  <si>
    <t>Administratie</t>
  </si>
  <si>
    <t xml:space="preserve">Personeelskamer </t>
  </si>
  <si>
    <t>personeelskamer (tapijt 33,2m² nio)</t>
  </si>
  <si>
    <t>personeelskamer / pantry</t>
  </si>
  <si>
    <t>personeelsruimte</t>
  </si>
  <si>
    <t>peuterspeelzaal</t>
  </si>
  <si>
    <t>plus klas</t>
  </si>
  <si>
    <t>podium</t>
  </si>
  <si>
    <t>portaal</t>
  </si>
  <si>
    <t xml:space="preserve">portaal </t>
  </si>
  <si>
    <t>portaal toilet</t>
  </si>
  <si>
    <t>receptie</t>
  </si>
  <si>
    <t>repro</t>
  </si>
  <si>
    <t xml:space="preserve">repro </t>
  </si>
  <si>
    <t>Repro ruimte</t>
  </si>
  <si>
    <t xml:space="preserve">Repro ruimte </t>
  </si>
  <si>
    <t>reproruimte</t>
  </si>
  <si>
    <t>reproruimte / berging</t>
  </si>
  <si>
    <t>RT ruimte</t>
  </si>
  <si>
    <t>ruimte concierge</t>
  </si>
  <si>
    <t>sanitair</t>
  </si>
  <si>
    <t xml:space="preserve">sanitair </t>
  </si>
  <si>
    <t>sanitair (lino 9,3m² nio)</t>
  </si>
  <si>
    <t>sanitair miva</t>
  </si>
  <si>
    <t>sanitair nio</t>
  </si>
  <si>
    <t>sanitair ob</t>
  </si>
  <si>
    <t>sanitar</t>
  </si>
  <si>
    <t>server (14,4 m², tapijt, nio)</t>
  </si>
  <si>
    <t>serverruimte</t>
  </si>
  <si>
    <t>serverruimte (tapijt nio 3,9)</t>
  </si>
  <si>
    <t>slaapkamer</t>
  </si>
  <si>
    <t xml:space="preserve">slaapkamer </t>
  </si>
  <si>
    <t>speelhoek / bieb</t>
  </si>
  <si>
    <t>speellokaal</t>
  </si>
  <si>
    <t>speellokaal (tijdelijk lokaal ob)</t>
  </si>
  <si>
    <t>speelzaal</t>
  </si>
  <si>
    <t>spoftzaal</t>
  </si>
  <si>
    <t>sportlokaal</t>
  </si>
  <si>
    <t>sportzaaI</t>
  </si>
  <si>
    <t>sportzaal</t>
  </si>
  <si>
    <t>spreekkamer</t>
  </si>
  <si>
    <t>techniekruimte 10,m NIO</t>
  </si>
  <si>
    <t>techniekruimte 12,3m NIO</t>
  </si>
  <si>
    <t>Tochtlokaal</t>
  </si>
  <si>
    <t>toestelberging</t>
  </si>
  <si>
    <t>toestelberging  8,3m² nio</t>
  </si>
  <si>
    <t>toestelberging 10,3m NIO</t>
  </si>
  <si>
    <t>toilet</t>
  </si>
  <si>
    <t>toílet</t>
  </si>
  <si>
    <t xml:space="preserve">toilet </t>
  </si>
  <si>
    <t>toilet (pvc 1,2m² nio)</t>
  </si>
  <si>
    <t>Toilet dames</t>
  </si>
  <si>
    <t>Toilet heren</t>
  </si>
  <si>
    <t>toilet jongens</t>
  </si>
  <si>
    <t>toilet leerkrachten</t>
  </si>
  <si>
    <t>toilet meisjes</t>
  </si>
  <si>
    <t>toilet mindervaliden</t>
  </si>
  <si>
    <t>toilet miva</t>
  </si>
  <si>
    <t>toilet personeel</t>
  </si>
  <si>
    <t>toiletgroep</t>
  </si>
  <si>
    <t>toiletruimte</t>
  </si>
  <si>
    <t>toiletten</t>
  </si>
  <si>
    <t>toiletten jongens</t>
  </si>
  <si>
    <t>toiletten meisjes</t>
  </si>
  <si>
    <t>trap</t>
  </si>
  <si>
    <t>trap (nooduitgang)</t>
  </si>
  <si>
    <t>Trap / traphal</t>
  </si>
  <si>
    <t>trap hal</t>
  </si>
  <si>
    <t>trap naar zolder</t>
  </si>
  <si>
    <t>Traphal</t>
  </si>
  <si>
    <t>trappen (gezamenlijke ruimte)</t>
  </si>
  <si>
    <t>trappenhuis</t>
  </si>
  <si>
    <t>trapportaal</t>
  </si>
  <si>
    <t>Verblijfsruimte</t>
  </si>
  <si>
    <t>Vergader/trainingsruimte</t>
  </si>
  <si>
    <t>vergaderruimte</t>
  </si>
  <si>
    <t xml:space="preserve">verkeerrsuimte </t>
  </si>
  <si>
    <t>Verkeersgang</t>
  </si>
  <si>
    <t>verkeersruimte</t>
  </si>
  <si>
    <t>verkeersruimte (gezamenlijke ruimten)</t>
  </si>
  <si>
    <t>verkeersruimten</t>
  </si>
  <si>
    <t>Verkeersruimten lino / steen</t>
  </si>
  <si>
    <t>verschoonruimte</t>
  </si>
  <si>
    <t>verwerkingsruimte</t>
  </si>
  <si>
    <t>verzorgingsruimte</t>
  </si>
  <si>
    <t>Wachtruimte</t>
  </si>
  <si>
    <t>washok</t>
  </si>
  <si>
    <t>wasruimte</t>
  </si>
  <si>
    <t>werkkast</t>
  </si>
  <si>
    <t>werkkast (nio)</t>
  </si>
  <si>
    <t>werkkast / opslag (nio)</t>
  </si>
  <si>
    <t>werkkast /ruimte koelkasten</t>
  </si>
  <si>
    <t>werkkast 2,5m NIO</t>
  </si>
  <si>
    <t>werkkast 2,8m NIO</t>
  </si>
  <si>
    <t>werkkast 3,2m NIO</t>
  </si>
  <si>
    <t>werkkast NIO</t>
  </si>
  <si>
    <t>Werkkasten</t>
  </si>
  <si>
    <t>werkplaats</t>
  </si>
  <si>
    <t>Werkruimte</t>
  </si>
  <si>
    <t>zij entrée</t>
  </si>
  <si>
    <t>zijentree</t>
  </si>
  <si>
    <t>zijentrée</t>
  </si>
  <si>
    <t>zolder pvc 33,3 nio</t>
  </si>
  <si>
    <t>zolder tapijt 42,2 nio</t>
  </si>
  <si>
    <t>Zij-entree</t>
  </si>
  <si>
    <t>Overlegruimte</t>
  </si>
  <si>
    <t>Handenarbeidlokaal</t>
  </si>
  <si>
    <t xml:space="preserve">Hal </t>
  </si>
  <si>
    <t>Meterkast</t>
  </si>
  <si>
    <t>Gasmeter</t>
  </si>
  <si>
    <t>Zolder</t>
  </si>
  <si>
    <t>Leermiddelen orthotheek</t>
  </si>
  <si>
    <t>Speelhal</t>
  </si>
  <si>
    <t>Leermiddelenberging</t>
  </si>
  <si>
    <t>Kinderdagverblijf</t>
  </si>
  <si>
    <t>Ontmoetingsruimte</t>
  </si>
  <si>
    <t>Multiculturele ruimte</t>
  </si>
  <si>
    <t>Schoonmaakhok</t>
  </si>
  <si>
    <t>Documentatieruimte</t>
  </si>
  <si>
    <t>server</t>
  </si>
  <si>
    <t>Tochtportaal</t>
  </si>
  <si>
    <t>Groepsruimte</t>
  </si>
  <si>
    <t>Multifunctioneel</t>
  </si>
  <si>
    <t>Bergkast</t>
  </si>
  <si>
    <t>Werkgang (KDV/BSO)</t>
  </si>
  <si>
    <t>Gang BSO</t>
  </si>
  <si>
    <t>BSO</t>
  </si>
  <si>
    <t>KDV 1</t>
  </si>
  <si>
    <t>KDV 2</t>
  </si>
  <si>
    <t>Technische ruimte</t>
  </si>
  <si>
    <t>Theater</t>
  </si>
  <si>
    <t>Onderbouwruimte</t>
  </si>
  <si>
    <t>Trappenhuis nio</t>
  </si>
  <si>
    <t>CV Ruimte nio</t>
  </si>
  <si>
    <t>Multifunctioneel (school/ bso)</t>
  </si>
  <si>
    <t>Buitenspelberging</t>
  </si>
  <si>
    <t>Spreekkamer nio</t>
  </si>
  <si>
    <t>Archief</t>
  </si>
  <si>
    <t>Kelder</t>
  </si>
  <si>
    <t>Mediatheek</t>
  </si>
  <si>
    <t>Muzieklokaal</t>
  </si>
  <si>
    <t xml:space="preserve">Peuteropvang </t>
  </si>
  <si>
    <t>BSO n.i.o</t>
  </si>
  <si>
    <t>Lokaal n.i.o.</t>
  </si>
  <si>
    <t>Locatienaam</t>
  </si>
  <si>
    <t>Gebouw</t>
  </si>
  <si>
    <t>Adres</t>
  </si>
  <si>
    <t>Plaats</t>
  </si>
  <si>
    <t>Verdieping</t>
  </si>
  <si>
    <t xml:space="preserve">Ruimtesoort / Werkprogramma </t>
  </si>
  <si>
    <t>Ruimte-nummer</t>
  </si>
  <si>
    <t>Vloer-afwerking</t>
  </si>
  <si>
    <t>Opp.m²</t>
  </si>
  <si>
    <t>Prijs per m² per Werkpro-gramma p/j</t>
  </si>
  <si>
    <t>Prijs per ruimte per jaar</t>
  </si>
  <si>
    <t>Stichting</t>
  </si>
  <si>
    <t>Prijs per m² per Werkprogramma p/j</t>
  </si>
  <si>
    <t>Begane grond</t>
  </si>
  <si>
    <t>Leslokaal</t>
  </si>
  <si>
    <t>Gang</t>
  </si>
  <si>
    <t>Speellokaal</t>
  </si>
  <si>
    <t>Eerste verdieping</t>
  </si>
  <si>
    <t>Entree</t>
  </si>
  <si>
    <t>Personeelsruimte</t>
  </si>
  <si>
    <t>Keuken</t>
  </si>
  <si>
    <t>Scholen</t>
  </si>
  <si>
    <t>Postcode</t>
  </si>
  <si>
    <t># m²</t>
  </si>
  <si>
    <t>Totaal</t>
  </si>
  <si>
    <t>Project:</t>
  </si>
  <si>
    <t>Prijs van dit werkprogramma per m² per jaar</t>
  </si>
  <si>
    <t>Programmacode:</t>
  </si>
  <si>
    <t>Omschrijving:</t>
  </si>
  <si>
    <t>Onderdeel</t>
  </si>
  <si>
    <t>Handeling</t>
  </si>
  <si>
    <t>Resultaat omschrijving</t>
  </si>
  <si>
    <t>Aantal prestaties per jaar</t>
  </si>
  <si>
    <t>Aantal prestaties per periode</t>
  </si>
  <si>
    <t>Dagelijks</t>
  </si>
  <si>
    <t>Afvalbakken</t>
  </si>
  <si>
    <t>Ledigen en afvalzak vervangen</t>
  </si>
  <si>
    <t>Leeg en voorzien van schone plastic zak</t>
  </si>
  <si>
    <t>5x per week</t>
  </si>
  <si>
    <t>Afvoer restafval, papier en eventueel overig separaat ingezameld afval</t>
  </si>
  <si>
    <t>Afvoeren afval</t>
  </si>
  <si>
    <t>Het vanaf de bron inzamelen en het afvoeren naar een centrale plek van restafval, papier en eventueel overig separaat ingezameld afval.</t>
  </si>
  <si>
    <t>Wekelijks</t>
  </si>
  <si>
    <t xml:space="preserve">Deurkrukken, -grepen en directe omgeving </t>
  </si>
  <si>
    <t>Klamvochtig reinigen</t>
  </si>
  <si>
    <t>Deurkrukken en -grepen vrij van stof, vingertasten en vlekken.</t>
  </si>
  <si>
    <t>1x per week</t>
  </si>
  <si>
    <t>Vloer met harde afwerking (hout, lino, marmo, epoxy, gietvloer, tegels, PVC en dergelijke)</t>
  </si>
  <si>
    <t>Stofwissen en ontvlekken</t>
  </si>
  <si>
    <t>Het stof- en vlekvrij opleveren van de vloer</t>
  </si>
  <si>
    <t>Vloer zachte afwerking</t>
  </si>
  <si>
    <t xml:space="preserve">Het bijtippend zuigen en ontdoen van plaatselijk gehecht vuil tbv de zachte vloerbedekking </t>
  </si>
  <si>
    <t>Bureaustoelen: stoelpoten en -leuningen</t>
  </si>
  <si>
    <t>Het stof- en vlekvrij opleveren van stoelpoten en -leuningen</t>
  </si>
  <si>
    <t>Lichtschakelaars</t>
  </si>
  <si>
    <t>Het stof- en vlekvrij opleveren van lichtschakelaars</t>
  </si>
  <si>
    <t>Lichtarmaturen</t>
  </si>
  <si>
    <t>Het stof- en vlekvrij opleveren van armaturen tot reikhoogte (200cm)</t>
  </si>
  <si>
    <t>Inventaris (meubilair, lampen, kasten, tafels, enzovoorts)</t>
  </si>
  <si>
    <t>Het stof- en vlekvrij opleveren van de horizontale vlakken van de inventaris tot reikhoogte (200cm)</t>
  </si>
  <si>
    <t>(Glazen)deuren / seperatieglas</t>
  </si>
  <si>
    <t>Vingertasten verwijderen en ontvlekken</t>
  </si>
  <si>
    <t>Stof- en vlekvrij, geen aangehecht vuil, geen stickers</t>
  </si>
  <si>
    <t>Radiatoren</t>
  </si>
  <si>
    <t>Bovenzijde klamvochtig reinigen</t>
  </si>
  <si>
    <t>Bovenzijde stofvrij maken</t>
  </si>
  <si>
    <t>Randen / richels / plinten / kabelgoten</t>
  </si>
  <si>
    <t>Stofvrij maken</t>
  </si>
  <si>
    <t>Licht stof bovenzijde, geen losliggend en aangehecht vuil</t>
  </si>
  <si>
    <t>Vensterbanken</t>
  </si>
  <si>
    <t>Het stof- en vlekvrij opleveren van vensterbanken, mits ontruimd</t>
  </si>
  <si>
    <t>Vloer met harde afwerking (tegel, steen, epoxy, gietvloer, PVC beton en vergelijkbaar)</t>
  </si>
  <si>
    <t>Vlakmoppen</t>
  </si>
  <si>
    <t>Het moppen van alle harde vloeren</t>
  </si>
  <si>
    <t>Stofzuigen en ontvlekken</t>
  </si>
  <si>
    <t>Wandcontactdozen</t>
  </si>
  <si>
    <t>Het stof- en vlekvrij opleveren van wandcontactdozen</t>
  </si>
  <si>
    <t>Maandelijks</t>
  </si>
  <si>
    <t>Hoge en lage kasten</t>
  </si>
  <si>
    <t>Klamvochtig reinigen verticale vlakken</t>
  </si>
  <si>
    <t>Het klamvochtig reinigen van de verticale vlakken van de kasten</t>
  </si>
  <si>
    <t>1x per maand</t>
  </si>
  <si>
    <t>Gehele ruimte</t>
  </si>
  <si>
    <t>Ragen</t>
  </si>
  <si>
    <t>Spinrag verwijderen indien aanwezig</t>
  </si>
  <si>
    <t>Luchtroosters / ventilatieroosters</t>
  </si>
  <si>
    <t>Buitenzijde stof verwijderen</t>
  </si>
  <si>
    <t>Licht stof, geen aangehecht vuil</t>
  </si>
  <si>
    <t>Geheel reinigen, buiten- en binnenzijde nat afnemen</t>
  </si>
  <si>
    <t xml:space="preserve">Stof- en vlekvrij, geen aangehecht vuil </t>
  </si>
  <si>
    <t>Wanddecoratie</t>
  </si>
  <si>
    <t>Periodiek</t>
  </si>
  <si>
    <t>(Glazen)deuren inclusief deurposten</t>
  </si>
  <si>
    <t>Reinigen</t>
  </si>
  <si>
    <t>Het nat reinigen van de gehele deur met omlijstingen, inclusief het verwijderen van schopstrepen</t>
  </si>
  <si>
    <t>1x per kwartaal</t>
  </si>
  <si>
    <t>Hoge kasten</t>
  </si>
  <si>
    <t>Klamvochtig reinigen bovenzijde boven reikhoogte en verticale vlakken</t>
  </si>
  <si>
    <t>Het klamvochtig reinigen van de bovenzijde en de verticale vlakken van de kasten</t>
  </si>
  <si>
    <t>Inventaris / radiatoren / vensterbanken / plantenbakken</t>
  </si>
  <si>
    <t>Nat reinigen</t>
  </si>
  <si>
    <t>Het (horizontaal en verticaal) nat reinigen van de inventaris, vensterbanken en radiatoren inclusief het verwijderen van kauwgom</t>
  </si>
  <si>
    <t>Wanden (afwasbaar)</t>
  </si>
  <si>
    <t>Ontvlekken</t>
  </si>
  <si>
    <t>Het plaatselijk verwijderen van vlekken en vingertasten op wanden</t>
  </si>
  <si>
    <t>Randen / richels / plinten / lichtarmaturen / luchtroosters / radiatoren</t>
  </si>
  <si>
    <t>Stofvrij maken en ontvlekken</t>
  </si>
  <si>
    <t>Het geheel stof- en vlekvrij opleveren van alle hoge en lage richels, plinten en lichtarmaturen en de roosters van afzuigkanalen.
Radiatoren aan binnenzijde vrij maken van stof en rag.</t>
  </si>
  <si>
    <t>1x per jaar</t>
  </si>
  <si>
    <t>Vloer</t>
  </si>
  <si>
    <t>Basisreiniging: Het verwijderen van oude beschermlagen en/of vuil waarna een basisbehandeling kan worden toegepast.
Basisbehandeling: Vloerbehandeling, waarbij een of meer beschermlagen worden aangebracht, als basis voor het dagelijks en periodiek onderhoud</t>
  </si>
  <si>
    <t>Programmacode</t>
  </si>
  <si>
    <t>Bijtippend stofzuigen</t>
  </si>
  <si>
    <t xml:space="preserve">Deurkrukken, -grepen en direkte omgeving </t>
  </si>
  <si>
    <t>Wastafels</t>
  </si>
  <si>
    <t>Het nat reinigen waardoor aangehecht vuil, lekstrepen, kalkaanslag en zeepresten worden verwijderd</t>
  </si>
  <si>
    <t>Bureaustoel leerkracht: stoelpoten en -leuningen</t>
  </si>
  <si>
    <t>Het  moppen van alle harde vloeren</t>
  </si>
  <si>
    <t>Het klamvochtig reinigen van de kasten</t>
  </si>
  <si>
    <t>Wastafels en spoelbakken</t>
  </si>
  <si>
    <t>Oppoetsen</t>
  </si>
  <si>
    <t>Stof- en vlekvrij, geen aangehecht vuil, geen kalkaanslag. Glanzend chroom.</t>
  </si>
  <si>
    <t>(Glazen)deuren</t>
  </si>
  <si>
    <t>Directe betegeling sanitair</t>
  </si>
  <si>
    <t>Douches</t>
  </si>
  <si>
    <t>Stof- en vlekvrij, geen aangehecht vuil, geen kalkaanslag, geen lekstrepen</t>
  </si>
  <si>
    <t>Inventaris</t>
  </si>
  <si>
    <t>Keukenkastjes, aanrechtblad, gootsteen, chroomwerk</t>
  </si>
  <si>
    <t>Het stof- en vlekvrij opleveren van de horizontale vlakken van de inventaris tot reikhoogte (200cm), deuren en grepen vrij van vingertasten en vlekken.</t>
  </si>
  <si>
    <t>Planchet</t>
  </si>
  <si>
    <t>Stof- en vlekvrij, geen losliggend en aangehecht vuil, geen zeepresten</t>
  </si>
  <si>
    <t>Sanitaire voorzieningen</t>
  </si>
  <si>
    <t>Schaamschot</t>
  </si>
  <si>
    <t>Stof- en vlekvrij, lichte kalkaanslag, geen aangehecht vuil, geen lekstrepen</t>
  </si>
  <si>
    <t>Spiegels</t>
  </si>
  <si>
    <t>Reinigen/streeploos drogen</t>
  </si>
  <si>
    <t>Stof- en vlekvrij, geen aangehecht vuil, geen strepen</t>
  </si>
  <si>
    <t>Spoelinstallatie</t>
  </si>
  <si>
    <t>Nat reinigen &amp; opwrijven</t>
  </si>
  <si>
    <t>Stof- en vlekvrij, geen aangehecht vuil, geen kalkaanslag</t>
  </si>
  <si>
    <t xml:space="preserve">Vlakmoppen </t>
  </si>
  <si>
    <t>Het moppen van de stenen/harde vloeren</t>
  </si>
  <si>
    <t>Tegelwanden</t>
  </si>
  <si>
    <t>Het plaatselijk verwijderen van vingertasten op wanden</t>
  </si>
  <si>
    <t>Toiletpot, -zitting en klep</t>
  </si>
  <si>
    <t>Urinoir</t>
  </si>
  <si>
    <t>Wasbakken, inclusief buitenzijde en sifons</t>
  </si>
  <si>
    <t>geen aangehecht vuil, geen lekstrepen, geen kalkaanslag, geen zeepresten</t>
  </si>
  <si>
    <t>Overige wanden (niet zijnde tegelwanden)</t>
  </si>
  <si>
    <t>Stof- en vlekvrij, geen aangehecht vuil</t>
  </si>
  <si>
    <t>Richels / plinten</t>
  </si>
  <si>
    <t>lichte stof bovenzijde, geen losliggend en aangehecht vuil</t>
  </si>
  <si>
    <t>Inventaris / radiatoren</t>
  </si>
  <si>
    <t>Het (horizontaal en verticaal) nat reinigen van de inventaris en radiatoren inclusief het verwijderen van kauwgom</t>
  </si>
  <si>
    <t>Chroomwerk wastafels</t>
  </si>
  <si>
    <t>Sanitair / tegelwanden / afvalbakken / stenen of harde vloer</t>
  </si>
  <si>
    <t>Het nat reinigen, desinfecteren en/of ontkalken van het sanitair, de vloer, de tegelwanden en de afvalbakken</t>
  </si>
  <si>
    <t>Inventaris (meubilair, lampen, kasten, tafels, speeltoestellen, enzovoorts)</t>
  </si>
  <si>
    <t>Vloer met harde afwerking (tegel, steen, epoxy, gietvloer, PVC, beton en vergelijkbaar)</t>
  </si>
  <si>
    <t>Ledigen en indien nodig afvalzak vervangen</t>
  </si>
  <si>
    <t>Inloopmatten</t>
  </si>
  <si>
    <t>Stofzuigen en vlekken verwijderen</t>
  </si>
  <si>
    <t>Het stof- en vlekvrij opleveren van de matten</t>
  </si>
  <si>
    <t>Het stof- en vlekvrij opleveren van de vloer (inclusief liftvloeren)</t>
  </si>
  <si>
    <t>Trapleuningen, traphekken, balustrades en dergelijke</t>
  </si>
  <si>
    <t>Het stof- en vlekvrij opleveren van de trapleuningen enzovoorts</t>
  </si>
  <si>
    <t xml:space="preserve">Liften </t>
  </si>
  <si>
    <t>Vingertasten verwijderen en ontvlekken (verticale vlakken)</t>
  </si>
  <si>
    <t>Het stof- en vlekvrij opleveren van de (lift) wanden</t>
  </si>
  <si>
    <t>Uitstoten</t>
  </si>
  <si>
    <t>Het uitstoten van de losliggende inloopmatten</t>
  </si>
  <si>
    <t>Radiatoren / vensterbanken</t>
  </si>
  <si>
    <t>Het (horizontaal en verticaal) klamvochtig reinigen van de vensterbanken en radiatoren inclusief het verwijderen van kauwgom</t>
  </si>
  <si>
    <t>Plantenbakken</t>
  </si>
  <si>
    <t>Licht stof, geen lekstrepen</t>
  </si>
  <si>
    <t>Wandcontactdozen en brandblusapparatuur</t>
  </si>
  <si>
    <t>Het stof- en vlekvrij opleveren van wandcontactdozen en brandblusapparatuur</t>
  </si>
  <si>
    <t>Afvalbakken (binnenshuis)</t>
  </si>
  <si>
    <t>Inventaris / radiatoren / vensterbanken / afvalbakken</t>
  </si>
  <si>
    <t>Het (horizontaal en verticaal) nat reinigen van de inventaris, vensterbanken, afvalbakken en radiatoren inclusief het verwijderen van kauwgom</t>
  </si>
  <si>
    <t>Het moppen van de stenen vloeren</t>
  </si>
  <si>
    <t>Kapstokken, deurkrukken, bovenkant toestellen, banken etc. nat afnemen</t>
  </si>
  <si>
    <t>Het nat reinigen van de inventaris, sporttoestellen en deurkrukken , inclusief het verwijderen van schopstrepen</t>
  </si>
  <si>
    <t>Sporttoestellen, vensterbanken en radiatoren</t>
  </si>
  <si>
    <t>Het (horizontaal en verticaal) nat reinigen van de sporttoestellen, vensterbanken en radiatoren inclusief het verwijderen van kauwgom</t>
  </si>
  <si>
    <t>Hoge randen</t>
  </si>
  <si>
    <t>(Glazen)deuren en spiegels</t>
  </si>
  <si>
    <t>leermiddelenberging</t>
  </si>
  <si>
    <t>werkplaats/handvaardigheid</t>
  </si>
  <si>
    <t>IB-ruimte</t>
  </si>
  <si>
    <t>schoonmaakhok (pvc 1,2m² nio)</t>
  </si>
  <si>
    <t>Drenthe College-Stad&amp;Esch-Ambelt</t>
  </si>
  <si>
    <t>Plaats:</t>
  </si>
  <si>
    <t>Diversen</t>
  </si>
  <si>
    <t>Praktijklokalen</t>
  </si>
  <si>
    <t>wastafels, spoelbakken en drinkfonteinen</t>
  </si>
  <si>
    <t>nat reinigen</t>
  </si>
  <si>
    <t>handdoeken</t>
  </si>
  <si>
    <t>bijvullen</t>
  </si>
  <si>
    <t>het zonodig bijvullen van de handdoekautomaten</t>
  </si>
  <si>
    <t>meubilair / vensterbanken / radiatoren / prullenbakken</t>
  </si>
  <si>
    <t>reinigen</t>
  </si>
  <si>
    <t>Het nat reinigen van het meubilair, de vensterbanken, radiatoren en prullenbakken en het verwijderen van kauwgom</t>
  </si>
  <si>
    <t>opwrijven chroom</t>
  </si>
  <si>
    <t>Het opwrijven van alle chroom van was- en spoelbakken en drinkfonteinen</t>
  </si>
  <si>
    <t>wanden</t>
  </si>
  <si>
    <t>vlekverwijderen</t>
  </si>
  <si>
    <t>Het geheel stof- en vlekvrij opleveren van de wanden</t>
  </si>
  <si>
    <t>randen / richels / plinten / armaturen / luchtroosters</t>
  </si>
  <si>
    <t>stofvrij maken</t>
  </si>
  <si>
    <t>Het geheel stof- en vlekvrij opleveren van alle hoge en lage richels, plinten en lichtarmaturen en de roosters van afzuigkanalen</t>
  </si>
  <si>
    <t>(glas)deuren incl. deurposten</t>
  </si>
  <si>
    <t>geheel reinigen</t>
  </si>
  <si>
    <t>Het geheel vlekvrij opleveren van de deur met omlijstingen</t>
  </si>
  <si>
    <t>Vloeren?</t>
  </si>
  <si>
    <t>Algemene ruimten</t>
  </si>
  <si>
    <t>vloer met harde kunststof afwerking (lino, marmo, pvc)</t>
  </si>
  <si>
    <t>stofwissen en vlekken verwijderen</t>
  </si>
  <si>
    <t>vloer met harde houten afwerking (parket)</t>
  </si>
  <si>
    <t>vloer met tegel- en stenen vloeren</t>
  </si>
  <si>
    <t>verwijderen van vlekken</t>
  </si>
  <si>
    <t>Het plaatselijk enkelvoudig moppen van de tegel- en/of stenen vloeren</t>
  </si>
  <si>
    <t>vloer zachte afwerking</t>
  </si>
  <si>
    <t>tippend zuigen</t>
  </si>
  <si>
    <t>Het tippend zuigen en ontdoen van losliggend vuil tbv de zachte vloerbedekking</t>
  </si>
  <si>
    <t>meubilair</t>
  </si>
  <si>
    <t>stof-/vlekvrij maken</t>
  </si>
  <si>
    <t>Het stof- en vlekvrij opleveren van de horizontale vlakken van het meubilair</t>
  </si>
  <si>
    <t>prullenbakken</t>
  </si>
  <si>
    <t>ledigen en plastic zak vervangen</t>
  </si>
  <si>
    <t>leeg en van schone plastic zak voorzien</t>
  </si>
  <si>
    <t>afvoer rest-/papier afval</t>
  </si>
  <si>
    <t>afvoeren rest-/papier afval</t>
  </si>
  <si>
    <t>Het vanaf de bron inzamelen en het afvoeren naar een centrale plek van rest-/papier afval</t>
  </si>
  <si>
    <t>armaturen</t>
  </si>
  <si>
    <t>Het stof- en vlekvrij opleveren van armaturen op ooghoogte</t>
  </si>
  <si>
    <t>(glas)deuren</t>
  </si>
  <si>
    <t>vingertasten verwijderen</t>
  </si>
  <si>
    <t>stof- en vlekvrij, geen aangehecht vuil, geen stickers</t>
  </si>
  <si>
    <t>enkelvoudig moppen</t>
  </si>
  <si>
    <t>Het enkelvoudig moppen van alle harde vloeren</t>
  </si>
  <si>
    <t>zuigen en vlekken verwijderen</t>
  </si>
  <si>
    <t>Het nat reinigen van verticale vlakken van bureau  en laboratorium tafels</t>
  </si>
  <si>
    <t>sporttoestellen</t>
  </si>
  <si>
    <t>Het stof- en vlekvrij opleveren van aanwezig sporttoestellen</t>
  </si>
  <si>
    <t>vensterbanken/radiatoren/lage kasten</t>
  </si>
  <si>
    <t>Het nat reinigen van vensterbanken, lage kasten en open ruimten in kasten</t>
  </si>
  <si>
    <t>plafond</t>
  </si>
  <si>
    <t>geheel ragen</t>
  </si>
  <si>
    <t>lichte stof bij hoekpunten toegestaan, geen spinnenrag</t>
  </si>
  <si>
    <t>wanddecoratie</t>
  </si>
  <si>
    <t xml:space="preserve">stofvrij maken </t>
  </si>
  <si>
    <t>lichte stof, geen aangehecht vuil</t>
  </si>
  <si>
    <t>dubbelvoudig moppen</t>
  </si>
  <si>
    <t>Het dubbelvoudig moppen van alle harde vloeren</t>
  </si>
  <si>
    <t>Het dubbelvoudig moppen van alle tegel- en/of stenen vloeren</t>
  </si>
  <si>
    <t>randen / richels / plinten</t>
  </si>
  <si>
    <t>luchtroosters / ventilatieroosters</t>
  </si>
  <si>
    <t>buitenzijde stof verwijderen</t>
  </si>
  <si>
    <t xml:space="preserve">meubilair </t>
  </si>
  <si>
    <t>Het klamvochtig reinigen van de verticale vlakken van het meubilair</t>
  </si>
  <si>
    <t>nat afnemen</t>
  </si>
  <si>
    <t xml:space="preserve">stof- en vlekvrij, geen aangehecht vuil </t>
  </si>
  <si>
    <t>Het plaatselijk vlekvrij opleveren van de deur met omlijstingen</t>
  </si>
  <si>
    <t>Het geheel stof- en vlekvrij opleveren van aanwezig sporttoestellen</t>
  </si>
  <si>
    <t>vloer met harde afwerking (lino, marmo, pvc en parket)</t>
  </si>
  <si>
    <t>corrigeren waslaag</t>
  </si>
  <si>
    <t>Het corrigeren van de waslaag door middel van de spraymethode tbv alle harde gesloten kunststof vloeren</t>
  </si>
  <si>
    <t>vloer met harde afwerking (tegel, steen, beton)</t>
  </si>
  <si>
    <t>schrobben</t>
  </si>
  <si>
    <t>Het schrobben van de harde stenen vloeren in verkeersruimten en techniek / praktijklokalen</t>
  </si>
  <si>
    <t>waslaag conserveren (2-laags)</t>
  </si>
  <si>
    <t>Het strippen, sealen en 2 maal conserveren van de waslaag (incl in-/uitruimen)</t>
  </si>
  <si>
    <t>Santitair incl naloop</t>
  </si>
  <si>
    <t>vloer met harde afwerking</t>
  </si>
  <si>
    <t>moppen</t>
  </si>
  <si>
    <t>directe betegeling sanitair</t>
  </si>
  <si>
    <t>stof- en vlekvrij, geen lekstrepen, geen kalkaanslag</t>
  </si>
  <si>
    <t>afvalbakken</t>
  </si>
  <si>
    <t>toiletpot en zitting</t>
  </si>
  <si>
    <t>stof- en vlekvrij, geen aangehecht vuil, geen kalkaanslag</t>
  </si>
  <si>
    <t>urinoir</t>
  </si>
  <si>
    <t>stof- en vlekvrij, lichte kalkaanslag, geen aangehecht vuil, geen lekstrepen</t>
  </si>
  <si>
    <t>schaamschot</t>
  </si>
  <si>
    <t>stof- en vlekvrij, geen aangehecht vuil, geen lekstrepen, geen kalkaanslag</t>
  </si>
  <si>
    <t>spoelinstallatie</t>
  </si>
  <si>
    <t>nat reinigen &amp; opwrijven</t>
  </si>
  <si>
    <t>wastafels</t>
  </si>
  <si>
    <t>chroomwerk wastafels</t>
  </si>
  <si>
    <t>opwrijven</t>
  </si>
  <si>
    <t>spiegels</t>
  </si>
  <si>
    <t>reinigen/streeploos drogen</t>
  </si>
  <si>
    <t>stof- en vlekvrij, geen aangehecht vuil, geen strepen</t>
  </si>
  <si>
    <t>planchet</t>
  </si>
  <si>
    <t>stof- en vlekvrij, geen losliggend en aangehecht vuil, geen zeepresten</t>
  </si>
  <si>
    <t>sanitaire voorzieningen</t>
  </si>
  <si>
    <t>aanvullen naar behoefte</t>
  </si>
  <si>
    <t>minimaal 50% vol</t>
  </si>
  <si>
    <t>keukenkastjes, aanrechtblad, gootsteen, chroomwerk</t>
  </si>
  <si>
    <t>stof- en vlekvrij maken</t>
  </si>
  <si>
    <t>het vlekvrij opleveren van keukenkastjes, aanrechtblad, gootsteen en chroomwerk</t>
  </si>
  <si>
    <t>tafels / stoelen / kasten</t>
  </si>
  <si>
    <t>overige inventaris</t>
  </si>
  <si>
    <t>stof- en vlekvrij, geen lekstrepen</t>
  </si>
  <si>
    <t>lichtknop</t>
  </si>
  <si>
    <t>stof- en vlekvrij, geen aangehecht vuil</t>
  </si>
  <si>
    <t>douches</t>
  </si>
  <si>
    <t>overige wanden</t>
  </si>
  <si>
    <t>vensterbanken/radiatoren</t>
  </si>
  <si>
    <t>stofvrij, geen aangehecht vuil</t>
  </si>
  <si>
    <t>vlekvrij maken buitenzijde sifons</t>
  </si>
  <si>
    <t>Het vlekvrij opleveren van de deur met omlijstingen</t>
  </si>
  <si>
    <t>richels / plinten</t>
  </si>
  <si>
    <t>ledigen en geheel reinigen</t>
  </si>
  <si>
    <t>sanitair / tegelwanden / radiatoren / afvalbakken</t>
  </si>
  <si>
    <t>Het nat reinigen, desinfecteren en/of ontkalken van het sanitlair, de tegelwanden, radiatoren en de afvalbakken</t>
  </si>
  <si>
    <t>vloeren?</t>
  </si>
  <si>
    <t>Grootkeuken</t>
  </si>
  <si>
    <t>Het machinaal schrobben van de vloer</t>
  </si>
  <si>
    <t>wastafels en spoelbakken</t>
  </si>
  <si>
    <t>wanden &gt; 2 mtr</t>
  </si>
  <si>
    <t>Het boven rijkhoogte (&gt; 2 mtr) nat afnemen van de tegelwanden</t>
  </si>
  <si>
    <t>randen / richels / plinten &gt; 2 mtr</t>
  </si>
  <si>
    <t>separatieglas</t>
  </si>
  <si>
    <t>wassen en zemen</t>
  </si>
  <si>
    <t>Het vlek- en streepvrij opleveren van het separatieglas, inclusief omlijstingen</t>
  </si>
  <si>
    <t>Het opwrijven van chroom van de wasbakken</t>
  </si>
  <si>
    <t>Tapijt</t>
  </si>
  <si>
    <t>Tegels</t>
  </si>
  <si>
    <t>Gietvloer</t>
  </si>
  <si>
    <t>Linoleum</t>
  </si>
  <si>
    <t>Toilet</t>
  </si>
  <si>
    <t xml:space="preserve">Toilet </t>
  </si>
  <si>
    <t>2x per week</t>
  </si>
  <si>
    <t>3x per week</t>
  </si>
  <si>
    <t>Moppen</t>
  </si>
  <si>
    <t>Vloer met harde afwerking  (hout, lino, marmo, epoxy, gietvloer, tegels, PVC en dergelijke)</t>
  </si>
  <si>
    <t xml:space="preserve">Stofwissen </t>
  </si>
  <si>
    <t>Het vlekvrij opleveren van de vloer</t>
  </si>
  <si>
    <t>Het stofvrij opleveren van de vloer</t>
  </si>
  <si>
    <t>Deurkrukken, -grepen en deuren</t>
  </si>
  <si>
    <t>Inventaris (tot reikhoogte) (onder andere bureau's, tafels, stoelen, kasten, telefoontoestellen en (bureau) lampen)</t>
  </si>
  <si>
    <t>Stofvrij maken, vochtig afnemen en vlekverwijderen</t>
  </si>
  <si>
    <t>Het stof- en vlekvrij opleveren van inventaris tot reikhoogte (200cm)</t>
  </si>
  <si>
    <t xml:space="preserve">Vochtig afnemen en vlekken verwijderen </t>
  </si>
  <si>
    <t>Het stof- en vlekvrij opleveren van randen en richels tot reikhoogte (200cm)</t>
  </si>
  <si>
    <t>Randen en richels (tot reikhoogte) (inclusief lichtknoppen, radiatoren, vensterbanken, plinten, kabelgoten, etc)</t>
  </si>
  <si>
    <t>Wanden en plafonds</t>
  </si>
  <si>
    <t xml:space="preserve">Spinrag verwijderen </t>
  </si>
  <si>
    <t>Deuren en omlijstingen</t>
  </si>
  <si>
    <t>Vochtig reinigen</t>
  </si>
  <si>
    <t>Vlekvrij opleveren van deuren en omlijstingen</t>
  </si>
  <si>
    <t>Grondig reinigen</t>
  </si>
  <si>
    <t>Ongestoffeerd meubilair (onder andere bedjes, tafels, stoelen, kasten, etc)</t>
  </si>
  <si>
    <t>Vlekvrij opleveren van ongestoffeerd meubilair</t>
  </si>
  <si>
    <t>Gestoffeerd meubilair (onder andere stoelen, banken, krukken, etc)</t>
  </si>
  <si>
    <t>Stofzuigen</t>
  </si>
  <si>
    <t>Stofvrij opleveren van gestoffeerd meubilair</t>
  </si>
  <si>
    <t>Verlichtingsarmaturen</t>
  </si>
  <si>
    <t>Randen en richels boven reikhoogte</t>
  </si>
  <si>
    <t>Het stof- en vlekvrij opleveren van randen en richels boven reikhoogte (200cm)</t>
  </si>
  <si>
    <t xml:space="preserve">Geheel reinigen </t>
  </si>
  <si>
    <t xml:space="preserve">Vlekvrij opleveren van radiatoren en aan de binnenzijde vrij maken van stof en rag. </t>
  </si>
  <si>
    <t xml:space="preserve">Het geheel stof- en vlekvrij opleveren </t>
  </si>
  <si>
    <t>Afvoer restafval. Papier wordt door Opdrachtgever zelf gedaan.</t>
  </si>
  <si>
    <t>Het vanaf de bron inzamelen en het afvoeren naar een centrale plek van restafval.</t>
  </si>
  <si>
    <t>Kleuterlokaal</t>
  </si>
  <si>
    <t>4x per week</t>
  </si>
  <si>
    <t>Volledig stofzuigen</t>
  </si>
  <si>
    <t>Volledig stofzuigen alle harde vloeren</t>
  </si>
  <si>
    <t>Tafels</t>
  </si>
  <si>
    <t>Inventaris (meubilair, kasten, speeltoestellen, enzovoorts)</t>
  </si>
  <si>
    <t>Het stof- en vlekvrij opleveren van de horizontale vlakken van de tafels van de leerlingen.</t>
  </si>
  <si>
    <t>Stenen/ harde vloer/ sportvloer</t>
  </si>
  <si>
    <t>Stofwissen</t>
  </si>
  <si>
    <t xml:space="preserve">Het stof- en vuilvrij opleveren van de vloer </t>
  </si>
  <si>
    <t xml:space="preserve">Nat reinigen </t>
  </si>
  <si>
    <t>Stofvrij maken hoge randen samen met glasbewassing</t>
  </si>
  <si>
    <t>Wastafels, aanrechtblokken en spoelbakken</t>
  </si>
  <si>
    <t xml:space="preserve">Het stof- en vlekvrij opleveren van de verticale vlakken van de inventaris tot reikhoogte (200cm). </t>
  </si>
  <si>
    <t xml:space="preserve">Periodiek </t>
  </si>
  <si>
    <t>Inventaris / radiatoren / plantenbakken</t>
  </si>
  <si>
    <t>De wanden geheel nat reinigen</t>
  </si>
  <si>
    <t>Lichte stof, geen aangehecht vuil</t>
  </si>
  <si>
    <t>Leslokaal (2)</t>
  </si>
  <si>
    <t>Kleuterlokaal (3)</t>
  </si>
  <si>
    <t>Sanitair (4)</t>
  </si>
  <si>
    <t>Restauratieve ruimte (5)</t>
  </si>
  <si>
    <t>Speellokaal (7)</t>
  </si>
  <si>
    <t>Schrobben</t>
  </si>
  <si>
    <t>Stof- en vlekvrij, geen aangehecht vuil, geen kalkaanslag, geen lekstrepen, geen zeep en waterresten</t>
  </si>
  <si>
    <t>1x per halfjaar</t>
  </si>
  <si>
    <t>* Prijs per m² is inclusief eventuele alle materialen als hoogwerkers, tuckerpool, steigers enzovoorts.</t>
  </si>
  <si>
    <t xml:space="preserve">BSO (8)
</t>
  </si>
  <si>
    <t>* Let op: na gunning wordt in overleg bepaald welke sanitaire- en verkeersruimtes, naast de BSO-ruimtes, ook tijdens de schoolvakanties (de overige 11 weken) worden schoongemaakt. Deze werkzaamheden zijn op dit moment nog niet in de prijs opgenomen.</t>
  </si>
  <si>
    <t>Prijzenblad SCOT</t>
  </si>
  <si>
    <t>Locaties SCOT</t>
  </si>
  <si>
    <t>SCOT</t>
  </si>
  <si>
    <t>De Bron</t>
  </si>
  <si>
    <t>Molenstraat 2</t>
  </si>
  <si>
    <t>7671 KB</t>
  </si>
  <si>
    <t>Vriezenveen</t>
  </si>
  <si>
    <t>De Fontein Oranjestraat</t>
  </si>
  <si>
    <t>Oranjestraat 2C</t>
  </si>
  <si>
    <t>7676 AG</t>
  </si>
  <si>
    <t>Westerhaar</t>
  </si>
  <si>
    <t>De Fontein Hoofdweg</t>
  </si>
  <si>
    <t>Hoofdweg 56</t>
  </si>
  <si>
    <t>De Maten</t>
  </si>
  <si>
    <t>Broekmaten 6</t>
  </si>
  <si>
    <t>7683 XH</t>
  </si>
  <si>
    <t>Den Ham</t>
  </si>
  <si>
    <t>De Pölle</t>
  </si>
  <si>
    <t>Oude Hoevenweg 97</t>
  </si>
  <si>
    <t xml:space="preserve">7671 PH </t>
  </si>
  <si>
    <t>De Regenboog</t>
  </si>
  <si>
    <t>De Leeuwerik 1</t>
  </si>
  <si>
    <t xml:space="preserve">7671 ZX </t>
  </si>
  <si>
    <t>De Sleutel</t>
  </si>
  <si>
    <t>Stobbelaan 61</t>
  </si>
  <si>
    <t xml:space="preserve">7681 ZN  </t>
  </si>
  <si>
    <t>Vroomshoop</t>
  </si>
  <si>
    <t>De Smithoek</t>
  </si>
  <si>
    <t>Roelofsbrink 12</t>
  </si>
  <si>
    <t>7683 CK</t>
  </si>
  <si>
    <t>De Marliaantjes</t>
  </si>
  <si>
    <t>Hammerweg 8</t>
  </si>
  <si>
    <t>7447 SM</t>
  </si>
  <si>
    <t>Hellendoorn</t>
  </si>
  <si>
    <t xml:space="preserve">De Tweeklank </t>
  </si>
  <si>
    <t>Albardastraat 35</t>
  </si>
  <si>
    <t>7611 BE</t>
  </si>
  <si>
    <t>Aadorp</t>
  </si>
  <si>
    <t>Eltheto</t>
  </si>
  <si>
    <t>Schoolstraat 9</t>
  </si>
  <si>
    <t>7671 GG</t>
  </si>
  <si>
    <t>Rehoboth</t>
  </si>
  <si>
    <t>Buitenlandweg 1</t>
  </si>
  <si>
    <t>7671 RK</t>
  </si>
  <si>
    <t>Shalom</t>
  </si>
  <si>
    <t>Zicht 2</t>
  </si>
  <si>
    <t>7671 ND</t>
  </si>
  <si>
    <t>Shalom De Weeme</t>
  </si>
  <si>
    <t>Koningshof 4</t>
  </si>
  <si>
    <t>7672 GE</t>
  </si>
  <si>
    <t>Bestuurskantoor</t>
  </si>
  <si>
    <t>Schoolstraat 5</t>
  </si>
  <si>
    <t>0.01</t>
  </si>
  <si>
    <t>Schoonloopmat</t>
  </si>
  <si>
    <t>0.02a</t>
  </si>
  <si>
    <t>0.02b</t>
  </si>
  <si>
    <t>Marmoleum</t>
  </si>
  <si>
    <t>0.03</t>
  </si>
  <si>
    <t>0.04</t>
  </si>
  <si>
    <t>0.05</t>
  </si>
  <si>
    <t>0.06</t>
  </si>
  <si>
    <t>Coating</t>
  </si>
  <si>
    <t>0.07</t>
  </si>
  <si>
    <t>0.08</t>
  </si>
  <si>
    <t>0.09</t>
  </si>
  <si>
    <t>0.10</t>
  </si>
  <si>
    <t>0.11</t>
  </si>
  <si>
    <t>0.12</t>
  </si>
  <si>
    <t>0.13</t>
  </si>
  <si>
    <t>0.14</t>
  </si>
  <si>
    <t>0.15</t>
  </si>
  <si>
    <t>0.16</t>
  </si>
  <si>
    <t>0.17</t>
  </si>
  <si>
    <t>Lokaal</t>
  </si>
  <si>
    <t>Toiletten</t>
  </si>
  <si>
    <t>De Eltheto</t>
  </si>
  <si>
    <t>0.02</t>
  </si>
  <si>
    <t>0.08a</t>
  </si>
  <si>
    <t>0.08b</t>
  </si>
  <si>
    <t>0.14a</t>
  </si>
  <si>
    <t>0.14b</t>
  </si>
  <si>
    <t>0.18</t>
  </si>
  <si>
    <t>0.19</t>
  </si>
  <si>
    <t>0.20</t>
  </si>
  <si>
    <t>0.21</t>
  </si>
  <si>
    <t>0.22a</t>
  </si>
  <si>
    <t>0.22b</t>
  </si>
  <si>
    <t>0.23</t>
  </si>
  <si>
    <t>0.24</t>
  </si>
  <si>
    <t>0.25</t>
  </si>
  <si>
    <t>0.26</t>
  </si>
  <si>
    <t>1.01</t>
  </si>
  <si>
    <t>1.02</t>
  </si>
  <si>
    <t>1.03</t>
  </si>
  <si>
    <t>1.04</t>
  </si>
  <si>
    <t>-</t>
  </si>
  <si>
    <t>De Fontein (hoofdweg)</t>
  </si>
  <si>
    <t>De Fontein</t>
  </si>
  <si>
    <t>0.22</t>
  </si>
  <si>
    <t>De Fontein (oranjestraat)</t>
  </si>
  <si>
    <t>0.04a</t>
  </si>
  <si>
    <t>0.04b</t>
  </si>
  <si>
    <t>1.05</t>
  </si>
  <si>
    <t>1.06</t>
  </si>
  <si>
    <t>1.07</t>
  </si>
  <si>
    <t>1.08</t>
  </si>
  <si>
    <t>1.09</t>
  </si>
  <si>
    <t>1.10</t>
  </si>
  <si>
    <t>1.11</t>
  </si>
  <si>
    <t>1.12</t>
  </si>
  <si>
    <t>1.13</t>
  </si>
  <si>
    <t>1.14</t>
  </si>
  <si>
    <t>1.15</t>
  </si>
  <si>
    <t>0.01a</t>
  </si>
  <si>
    <t>0.01b</t>
  </si>
  <si>
    <t>0.05a</t>
  </si>
  <si>
    <t>0.05b</t>
  </si>
  <si>
    <t>1.08a</t>
  </si>
  <si>
    <t>1.08b</t>
  </si>
  <si>
    <t>0.23a</t>
  </si>
  <si>
    <t>0.23b</t>
  </si>
  <si>
    <t>0.27</t>
  </si>
  <si>
    <t>0.28</t>
  </si>
  <si>
    <t>0.29</t>
  </si>
  <si>
    <t>0.30</t>
  </si>
  <si>
    <t>0.31</t>
  </si>
  <si>
    <t>0.32</t>
  </si>
  <si>
    <t>0.33</t>
  </si>
  <si>
    <t>0.34</t>
  </si>
  <si>
    <t>0.35</t>
  </si>
  <si>
    <t>0.36</t>
  </si>
  <si>
    <t>0.37</t>
  </si>
  <si>
    <t>0.38</t>
  </si>
  <si>
    <t>0.39</t>
  </si>
  <si>
    <t>0.40</t>
  </si>
  <si>
    <t>De Polle</t>
  </si>
  <si>
    <t>De Shalom</t>
  </si>
  <si>
    <t>0.15a</t>
  </si>
  <si>
    <t>De Shalom (De Weeme)</t>
  </si>
  <si>
    <t>De Weeme</t>
  </si>
  <si>
    <t>1.16</t>
  </si>
  <si>
    <t>1.17</t>
  </si>
  <si>
    <t>1.18</t>
  </si>
  <si>
    <t>1.19</t>
  </si>
  <si>
    <t>1.20</t>
  </si>
  <si>
    <t>1.21</t>
  </si>
  <si>
    <t>1.22</t>
  </si>
  <si>
    <t>1.23</t>
  </si>
  <si>
    <t>1.24</t>
  </si>
  <si>
    <t>1.25</t>
  </si>
  <si>
    <t>1.26</t>
  </si>
  <si>
    <t>1.27</t>
  </si>
  <si>
    <t>De Tweeklank</t>
  </si>
  <si>
    <t>0.03a</t>
  </si>
  <si>
    <t>0.03b</t>
  </si>
  <si>
    <t>Gangpad</t>
  </si>
  <si>
    <t>Vergaderruimte</t>
  </si>
  <si>
    <t>Trap</t>
  </si>
  <si>
    <t>1.4</t>
  </si>
  <si>
    <t>1.9</t>
  </si>
  <si>
    <t>1.8</t>
  </si>
  <si>
    <t>1.6</t>
  </si>
  <si>
    <t>1.3</t>
  </si>
  <si>
    <t>1.5</t>
  </si>
  <si>
    <t>1.7</t>
  </si>
  <si>
    <t>1.1</t>
  </si>
  <si>
    <t>2.2</t>
  </si>
  <si>
    <t>2.6</t>
  </si>
  <si>
    <t>2.3</t>
  </si>
  <si>
    <t>2.4</t>
  </si>
  <si>
    <t>2.7</t>
  </si>
  <si>
    <t>2.1</t>
  </si>
  <si>
    <t>PVC</t>
  </si>
  <si>
    <t>Metaal</t>
  </si>
  <si>
    <t>A0.01</t>
  </si>
  <si>
    <t>A0.02</t>
  </si>
  <si>
    <t>A0.03</t>
  </si>
  <si>
    <t>A0.04</t>
  </si>
  <si>
    <t>A0.05</t>
  </si>
  <si>
    <t>A0.06</t>
  </si>
  <si>
    <t>A0.07</t>
  </si>
  <si>
    <t>A0.08</t>
  </si>
  <si>
    <t>A0.09</t>
  </si>
  <si>
    <t>Speelzaal</t>
  </si>
  <si>
    <t>B0.01</t>
  </si>
  <si>
    <t>B0.02</t>
  </si>
  <si>
    <t>B0.03</t>
  </si>
  <si>
    <t>B0.05</t>
  </si>
  <si>
    <t>B0.06</t>
  </si>
  <si>
    <t>B0.07</t>
  </si>
  <si>
    <t>B0.08</t>
  </si>
  <si>
    <t>B0.09</t>
  </si>
  <si>
    <t>B0.10</t>
  </si>
  <si>
    <t>B0.11</t>
  </si>
  <si>
    <t>B0.12</t>
  </si>
  <si>
    <t>B0.13</t>
  </si>
  <si>
    <t>B0.14</t>
  </si>
  <si>
    <t>B0.15</t>
  </si>
  <si>
    <t>B0.17</t>
  </si>
  <si>
    <t>B0.18</t>
  </si>
  <si>
    <t>B0.19</t>
  </si>
  <si>
    <t>Logopedie</t>
  </si>
  <si>
    <t>A1.01</t>
  </si>
  <si>
    <t>A1.02</t>
  </si>
  <si>
    <t>A1.03</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</si>
  <si>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</si>
  <si>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</si>
  <si>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</si>
  <si>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</si>
  <si>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</si>
  <si>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</si>
  <si>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</si>
  <si>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</si>
  <si>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</si>
  <si>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</si>
  <si>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</si>
  <si>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</si>
  <si>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</si>
  <si>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</si>
  <si>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</si>
  <si>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</si>
  <si>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</si>
  <si>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</si>
  <si>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</si>
  <si>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</si>
  <si>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</si>
  <si>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</si>
  <si>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</si>
  <si>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</si>
  <si>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B1.25</t>
  </si>
  <si>
    <t>B1.27</t>
  </si>
  <si>
    <t>B1.26</t>
  </si>
  <si>
    <t>B1.28</t>
  </si>
  <si>
    <t>B1.29</t>
  </si>
  <si>
    <t>1.2</t>
  </si>
  <si>
    <t>2.0</t>
  </si>
  <si>
    <t>2.5</t>
  </si>
  <si>
    <t>Soort glas</t>
  </si>
  <si>
    <t>% glas</t>
  </si>
  <si>
    <t>Separatieglas</t>
  </si>
  <si>
    <t>Gevelglas</t>
  </si>
  <si>
    <t>Totaal aantal m² glas van alle Locaties</t>
  </si>
  <si>
    <t>Stichting:</t>
  </si>
  <si>
    <t>S0.01</t>
  </si>
  <si>
    <t>S0.02</t>
  </si>
  <si>
    <t>Berging</t>
  </si>
  <si>
    <t>S0.03</t>
  </si>
  <si>
    <t>S0.04</t>
  </si>
  <si>
    <t>S0.05</t>
  </si>
  <si>
    <t>Buitenberging</t>
  </si>
  <si>
    <t>S0.06</t>
  </si>
  <si>
    <t>S0.07</t>
  </si>
  <si>
    <t>S0.08</t>
  </si>
  <si>
    <t>S0.09</t>
  </si>
  <si>
    <t>S0.10</t>
  </si>
  <si>
    <t>S0.11</t>
  </si>
  <si>
    <t>S0.12</t>
  </si>
  <si>
    <t>S0.13</t>
  </si>
  <si>
    <t>S0.14</t>
  </si>
  <si>
    <t>S0.15</t>
  </si>
  <si>
    <t>S0.16</t>
  </si>
  <si>
    <t>S0.17</t>
  </si>
  <si>
    <t>S0.18</t>
  </si>
  <si>
    <t>S0.19</t>
  </si>
  <si>
    <t>S0.20</t>
  </si>
  <si>
    <t>Werkkast</t>
  </si>
  <si>
    <t>S0.21</t>
  </si>
  <si>
    <t>S0.22</t>
  </si>
  <si>
    <t>S0.23</t>
  </si>
  <si>
    <t>S0.24</t>
  </si>
  <si>
    <t>S0.25</t>
  </si>
  <si>
    <t>S0.26</t>
  </si>
  <si>
    <t>S0.27</t>
  </si>
  <si>
    <t>Lift</t>
  </si>
  <si>
    <t>S0.28</t>
  </si>
  <si>
    <t>S0.29</t>
  </si>
  <si>
    <t>S0.30</t>
  </si>
  <si>
    <t>S0.31</t>
  </si>
  <si>
    <t>S0.32</t>
  </si>
  <si>
    <t>S0.33</t>
  </si>
  <si>
    <t>S0.34</t>
  </si>
  <si>
    <t>Verwerkingsruimte</t>
  </si>
  <si>
    <t>S0.35</t>
  </si>
  <si>
    <t>S1.01</t>
  </si>
  <si>
    <t>S1.02</t>
  </si>
  <si>
    <t>S1.03</t>
  </si>
  <si>
    <t>S1.04</t>
  </si>
  <si>
    <t>S1.05</t>
  </si>
  <si>
    <t>S1.06</t>
  </si>
  <si>
    <t>S1.07</t>
  </si>
  <si>
    <t>S1.08</t>
  </si>
  <si>
    <t>S1.09</t>
  </si>
  <si>
    <t>S1.10</t>
  </si>
  <si>
    <t>S1.11</t>
  </si>
  <si>
    <t>S1.12</t>
  </si>
  <si>
    <t>S1.13</t>
  </si>
  <si>
    <t>0.1</t>
  </si>
  <si>
    <t>0.2</t>
  </si>
  <si>
    <t>0.3</t>
  </si>
  <si>
    <t>0.4</t>
  </si>
  <si>
    <t>0.5</t>
  </si>
  <si>
    <t>0.6</t>
  </si>
  <si>
    <t>0.7</t>
  </si>
  <si>
    <t>0.8</t>
  </si>
  <si>
    <t>0.9</t>
  </si>
  <si>
    <t>Directie</t>
  </si>
  <si>
    <t>Patchkast</t>
  </si>
  <si>
    <t>Lounge</t>
  </si>
  <si>
    <t>Stilteruimte</t>
  </si>
  <si>
    <t>0.8a</t>
  </si>
  <si>
    <t>0.8b</t>
  </si>
  <si>
    <t>0.9b</t>
  </si>
  <si>
    <t>0.9a</t>
  </si>
  <si>
    <t>0.10a</t>
  </si>
  <si>
    <t>0.10b</t>
  </si>
  <si>
    <t>Fluisterruimte</t>
  </si>
  <si>
    <t>0.11a</t>
  </si>
  <si>
    <t>0.11b</t>
  </si>
  <si>
    <t>Multifunctionele ruimte</t>
  </si>
  <si>
    <t>Leerplein</t>
  </si>
  <si>
    <t>Werkplekken</t>
  </si>
  <si>
    <t>Maatjesruimte</t>
  </si>
  <si>
    <t>Opslag</t>
  </si>
  <si>
    <t>Magazijn</t>
  </si>
  <si>
    <t>Flexruimte</t>
  </si>
  <si>
    <t>Samenwerkplek</t>
  </si>
  <si>
    <t>Serverruimte</t>
  </si>
  <si>
    <t>KC-ruimte</t>
  </si>
  <si>
    <t>Techniek</t>
  </si>
  <si>
    <t>A0.L</t>
  </si>
  <si>
    <t>B0.T</t>
  </si>
  <si>
    <t>Trappenhuis</t>
  </si>
  <si>
    <t>Waskamer</t>
  </si>
  <si>
    <t>Podium</t>
  </si>
  <si>
    <t>Gang + podium</t>
  </si>
  <si>
    <t>Reproruimte</t>
  </si>
  <si>
    <t>Bezemkast</t>
  </si>
  <si>
    <t>Ketelruimte</t>
  </si>
  <si>
    <t>Bovenzaal</t>
  </si>
  <si>
    <t>NIet in onderhoud</t>
  </si>
  <si>
    <t>Tapijt/ marmoleum</t>
  </si>
  <si>
    <t>Tapij</t>
  </si>
  <si>
    <t>Nevenruimte</t>
  </si>
  <si>
    <t>Repro</t>
  </si>
  <si>
    <t>0.44</t>
  </si>
  <si>
    <t>0.62</t>
  </si>
  <si>
    <t>0.52</t>
  </si>
  <si>
    <t>0.61</t>
  </si>
  <si>
    <t>Toestelberging</t>
  </si>
  <si>
    <t>Kleedruimte</t>
  </si>
  <si>
    <t>0.43</t>
  </si>
  <si>
    <t>0.51</t>
  </si>
  <si>
    <t>0.42</t>
  </si>
  <si>
    <t>0.41</t>
  </si>
  <si>
    <t>0.72</t>
  </si>
  <si>
    <t>0.63</t>
  </si>
  <si>
    <t>Teamkamer</t>
  </si>
  <si>
    <t>0.45</t>
  </si>
  <si>
    <t>0.64</t>
  </si>
  <si>
    <t>0.53</t>
  </si>
  <si>
    <t>0.54</t>
  </si>
  <si>
    <t>0.69</t>
  </si>
  <si>
    <t>0.70</t>
  </si>
  <si>
    <t>0.71</t>
  </si>
  <si>
    <t>0.73</t>
  </si>
  <si>
    <t>Roelofsbrink 13</t>
  </si>
  <si>
    <t>Roelofsbrink 14</t>
  </si>
  <si>
    <t>Roelofsbrink 15</t>
  </si>
  <si>
    <t>Roelofsbrink 16</t>
  </si>
  <si>
    <t>Roelofsbrink 17</t>
  </si>
  <si>
    <t>Bilbliotheek</t>
  </si>
  <si>
    <t>0.68</t>
  </si>
  <si>
    <t>De Domino</t>
  </si>
  <si>
    <t>0.49</t>
  </si>
  <si>
    <t>0.50</t>
  </si>
  <si>
    <t>0.55</t>
  </si>
  <si>
    <t>0.66</t>
  </si>
  <si>
    <t>0.56</t>
  </si>
  <si>
    <t>0.57</t>
  </si>
  <si>
    <t>0.58</t>
  </si>
  <si>
    <t>0.59</t>
  </si>
  <si>
    <t>0.60</t>
  </si>
  <si>
    <t>0.65</t>
  </si>
  <si>
    <t>Hannah</t>
  </si>
  <si>
    <t>Roelofsbrink 6</t>
  </si>
  <si>
    <t>Bibliotheek</t>
  </si>
  <si>
    <t>0.46</t>
  </si>
  <si>
    <t>0.47</t>
  </si>
  <si>
    <t>0.48</t>
  </si>
  <si>
    <t>Kinderopvang de cirkel</t>
  </si>
  <si>
    <t>Slaapkamer</t>
  </si>
  <si>
    <r>
      <t xml:space="preserve">Op deze en navolgende tabbladen van dezelfde paarse kleur staan de werkprogramma's per ruimtesoort. Er zijn 8 van deze tabbladen. De ruimtesoort staat gelijk aan het werkprogramma. Bij het programma is de handeling en het resultaat van een dergelijke handeling beknopt beschreven. De gebruikte termen zijn conform de NIVIM terminologie zoals deze zijn toegevoegd als Bijlage bij de aanbestedingsdocumenten.
Tevens staat het aantal frequenties van de handelingen weergegeven. Deze frequentie is gebaseerd op een aantal van 42 weken. Als er bijvoorbeeld een frequentie wordt genoemd van 210, dan betekent dit dat de handeling elke dag van de 42 weken dient te worden uitgevoerd. Indien na gunning het aantal weken hoger of lager is, zal de frequentie evenredig mee toe- of afnemen. Toe of -afname van de frequentie betekent eveneens een evenredig stijging of daling van de prijs.
</t>
    </r>
    <r>
      <rPr>
        <b/>
        <sz val="12"/>
        <color theme="1"/>
        <rFont val="Calibri Light"/>
        <family val="2"/>
        <scheme val="major"/>
      </rPr>
      <t>NB.: Hier dient u in de groene cellen een prijs per programma per vierkante meter per jaar op te geven!</t>
    </r>
    <r>
      <rPr>
        <sz val="11"/>
        <color theme="1"/>
        <rFont val="Calibri Light"/>
        <family val="2"/>
        <scheme val="major"/>
      </rPr>
      <t xml:space="preserve">
</t>
    </r>
  </si>
  <si>
    <t>Basisreiniging
+ 
Basisbehandeling</t>
  </si>
  <si>
    <t>Basisreiniging: Het verwijderen van oude beschermlagen en/of vuil waarna een basisbehandeling kan worden toegepast.
Basisbehandeling: Vloerbehandeling, waarbij een of meer beschermlagen worden aangebracht, als basis voor het dagelijks en periodiek onderhoud.</t>
  </si>
  <si>
    <t>a) =  Met separatieglas wordt het glas bedoeld binnen in de school. Aan de hand van benchmarkcijfers is er een aanname gedaan dat separatieglas (dubbelzijdig gerekend) 7,5% van de totale vloeroppervlakte betreft.</t>
  </si>
  <si>
    <t>b) =  Met gevelglas wordt zowel het binnen- als buitenglas van de Locatie bedoeld. Aan de hand van benchmarkcijfers is er een aanname gedaan dat gevelglas (dubbelzijdig gerekend) 30% van de totale vloeroppervlakte betreft.</t>
  </si>
  <si>
    <t xml:space="preserve">m² prijs programma enkelzijdig </t>
  </si>
  <si>
    <t>Totaalprijs schoonmaak per jaar incl. schoonmaakbenodigdheden</t>
  </si>
  <si>
    <t>Totaalprijs glasbewassing (2x p/j)</t>
  </si>
  <si>
    <t>Totaalprijs glasbewassing  (2x p/j)</t>
  </si>
  <si>
    <t>Seperatieglas (a)</t>
  </si>
  <si>
    <t>Gevelglas (b)</t>
  </si>
  <si>
    <r>
      <t xml:space="preserve">Totaal generaal prijs
</t>
    </r>
    <r>
      <rPr>
        <b/>
        <sz val="12"/>
        <rFont val="Calibri"/>
        <family val="2"/>
        <scheme val="minor"/>
      </rPr>
      <t xml:space="preserve">(de prijs die beoordeeld wordt) </t>
    </r>
  </si>
  <si>
    <r>
      <t xml:space="preserve">In dit tabblad worden alle ruimtesoorten gecumuleerd in beeld gebracht. Tevens vindt u hier de totalen van alle ruimtesoorten. De door Inschrijver opgegeven prijzen van de werkprogramma's worden hier vermenigvuldigd met het aantal vierkante meters per ruimtesoort. Hier komt de totaalprijs te staan op grond waarvan de beoordeling zal plaatsvinden.
</t>
    </r>
    <r>
      <rPr>
        <b/>
        <sz val="12"/>
        <color theme="1"/>
        <rFont val="Calibri"/>
        <family val="2"/>
        <scheme val="minor"/>
      </rPr>
      <t>NB.: U hoeft hier zelf dus geen gegevens in te voeren.</t>
    </r>
  </si>
  <si>
    <t>Totaal glasbewassing dubbelzijdig per beurt</t>
  </si>
  <si>
    <t>Totaalprijs dubbelzijdig per beurt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</si>
</sst>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_-* #,##0.00_-;_-* #,##0.00\-;_-* &quot;-&quot;??_-;_-@_-"/>
    <numFmt numFmtId="165" formatCode="_-* #,##0_-;_-* #,##0\-;_-* &quot;-&quot;??_-;_-@_-"/>
    <numFmt numFmtId="166" formatCode="#,##0\ &quot;m²&quot;"/>
    <numFmt numFmtId="167" formatCode="_ * #,##0_ ;_ * \-#,##0_ ;_ * &quot;-&quot;??_ ;_ @_ "/>
    <numFmt numFmtId="168" formatCode="#,##0.00\ &quot;m²&quot;"/>
    <numFmt numFmtId="169" formatCode="#,###\ &quot;m²&quot;"/>
    <numFmt numFmtId="170" formatCode="0.000%"/>
    <numFmt numFmtId="171" formatCode="0.0&quot; m²&quot;"/>
    <numFmt numFmtId="172" formatCode="0.0%"/>
  </numFmts>
  <fonts count="54" x14ac:knownFonts="1">
    <font>
      <sz val="11"/>
      <color theme="1"/>
      <name val="Calibri"/>
      <family val="2"/>
      <scheme val="minor"/>
    </font>
    <font>
      <sz val="11"/>
      <color theme="1"/>
      <name val="Calibri"/>
      <family val="2"/>
      <scheme val="minor"/>
    </font>
    <font>
      <sz val="11"/>
      <color theme="1"/>
      <name val="Calibri Light"/>
      <family val="2"/>
    </font>
    <font>
      <b/>
      <sz val="10"/>
      <name val="Arial"/>
      <family val="2"/>
    </font>
    <font>
      <sz val="8"/>
      <name val="Arial"/>
      <family val="2"/>
    </font>
    <font>
      <b/>
      <sz val="11"/>
      <color theme="1"/>
      <name val="Calibri"/>
      <family val="2"/>
      <scheme val="minor"/>
    </font>
    <font>
      <b/>
      <sz val="11"/>
      <color theme="0"/>
      <name val="Calibri"/>
      <family val="2"/>
      <scheme val="minor"/>
    </font>
    <font>
      <sz val="10"/>
      <name val="Arial"/>
      <family val="2"/>
    </font>
    <font>
      <sz val="11"/>
      <color theme="1"/>
      <name val="Calibri"/>
      <family val="2"/>
      <scheme val="minor"/>
    </font>
    <font>
      <b/>
      <sz val="11"/>
      <name val="Calibri"/>
      <family val="2"/>
      <scheme val="minor"/>
    </font>
    <font>
      <sz val="10"/>
      <color theme="1"/>
      <name val="Calibri"/>
      <family val="2"/>
      <scheme val="minor"/>
    </font>
    <font>
      <sz val="11"/>
      <color theme="0"/>
      <name val="Calibri"/>
      <family val="2"/>
      <scheme val="minor"/>
    </font>
    <font>
      <sz val="11"/>
      <name val="Calibri"/>
      <family val="2"/>
      <scheme val="minor"/>
    </font>
    <font>
      <sz val="11"/>
      <color theme="0" tint="-0.499984740745262"/>
      <name val="Calibri"/>
      <family val="2"/>
      <scheme val="minor"/>
    </font>
    <font>
      <b/>
      <sz val="11"/>
      <color theme="0" tint="-0.499984740745262"/>
      <name val="Calibri"/>
      <family val="2"/>
      <scheme val="minor"/>
    </font>
    <font>
      <b/>
      <sz val="12"/>
      <color theme="1"/>
      <name val="Calibri"/>
      <family val="2"/>
      <scheme val="minor"/>
    </font>
    <font>
      <b/>
      <sz val="14"/>
      <color theme="1"/>
      <name val="Calibri"/>
      <family val="2"/>
      <scheme val="minor"/>
    </font>
    <font>
      <b/>
      <sz val="14"/>
      <color theme="0"/>
      <name val="Calibri"/>
      <family val="2"/>
      <scheme val="minor"/>
    </font>
    <font>
      <b/>
      <sz val="12"/>
      <color theme="0"/>
      <name val="Calibri"/>
      <family val="2"/>
      <scheme val="minor"/>
    </font>
    <font>
      <b/>
      <sz val="10"/>
      <color theme="0"/>
      <name val="Arial"/>
      <family val="2"/>
    </font>
    <font>
      <sz val="36"/>
      <color theme="0"/>
      <name val="Calibri"/>
      <family val="2"/>
      <scheme val="minor"/>
    </font>
    <font>
      <sz val="15"/>
      <name val="Calibri"/>
      <family val="2"/>
      <scheme val="minor"/>
    </font>
    <font>
      <sz val="14"/>
      <color theme="0"/>
      <name val="Calibri"/>
      <family val="2"/>
      <scheme val="minor"/>
    </font>
    <font>
      <sz val="10"/>
      <name val="Helv"/>
    </font>
    <font>
      <sz val="14"/>
      <color theme="1"/>
      <name val="Calibri"/>
      <family val="2"/>
      <scheme val="minor"/>
    </font>
    <font>
      <sz val="16"/>
      <color theme="1"/>
      <name val="Calibri"/>
      <family val="2"/>
      <scheme val="minor"/>
    </font>
    <font>
      <b/>
      <sz val="14"/>
      <name val="Calibri"/>
      <family val="2"/>
      <scheme val="minor"/>
    </font>
    <font>
      <b/>
      <sz val="16"/>
      <color theme="0"/>
      <name val="Calibri"/>
      <family val="2"/>
      <scheme val="minor"/>
    </font>
    <font>
      <b/>
      <sz val="18"/>
      <color theme="0"/>
      <name val="Calibri"/>
      <family val="2"/>
      <scheme val="minor"/>
    </font>
    <font>
      <u/>
      <sz val="11"/>
      <color theme="10"/>
      <name val="Calibri"/>
      <family val="2"/>
      <scheme val="minor"/>
    </font>
    <font>
      <u/>
      <sz val="14"/>
      <color theme="10"/>
      <name val="Calibri"/>
      <family val="2"/>
      <scheme val="minor"/>
    </font>
    <font>
      <sz val="10"/>
      <name val="Arial"/>
      <family val="2"/>
    </font>
    <font>
      <sz val="15"/>
      <color theme="1"/>
      <name val="Calibri"/>
      <family val="2"/>
      <scheme val="minor"/>
    </font>
    <font>
      <sz val="11"/>
      <color theme="1"/>
      <name val="Calibri Light"/>
      <family val="2"/>
      <scheme val="major"/>
    </font>
    <font>
      <b/>
      <sz val="12"/>
      <color theme="1"/>
      <name val="Calibri Light"/>
      <family val="2"/>
      <scheme val="major"/>
    </font>
    <font>
      <b/>
      <u/>
      <sz val="12"/>
      <color theme="1"/>
      <name val="Calibri Light"/>
      <family val="2"/>
      <scheme val="major"/>
    </font>
    <font>
      <sz val="11"/>
      <color theme="8"/>
      <name val="Calibri Light"/>
      <family val="2"/>
      <scheme val="major"/>
    </font>
    <font>
      <u/>
      <sz val="11"/>
      <color theme="8"/>
      <name val="Calibri Light"/>
      <family val="2"/>
      <scheme val="major"/>
    </font>
    <font>
      <b/>
      <u/>
      <sz val="15"/>
      <color theme="0"/>
      <name val="Calibri Light"/>
      <family val="2"/>
      <scheme val="major"/>
    </font>
    <font>
      <b/>
      <sz val="15"/>
      <name val="Calibri Light"/>
      <family val="2"/>
      <scheme val="major"/>
    </font>
    <font>
      <sz val="11"/>
      <color theme="1"/>
      <name val="Calibri"/>
      <family val="2"/>
    </font>
    <font>
      <sz val="8"/>
      <name val="Calibri"/>
      <family val="2"/>
      <scheme val="minor"/>
    </font>
    <font>
      <b/>
      <sz val="8"/>
      <color theme="1"/>
      <name val="Calibri"/>
      <family val="2"/>
      <scheme val="minor"/>
    </font>
    <font>
      <sz val="11"/>
      <color rgb="FFFF0000"/>
      <name val="Calibri"/>
      <family val="2"/>
      <scheme val="minor"/>
    </font>
    <font>
      <sz val="12"/>
      <color theme="0"/>
      <name val="Calibri"/>
      <family val="2"/>
      <scheme val="minor"/>
    </font>
    <font>
      <sz val="8"/>
      <color theme="1"/>
      <name val="Arial"/>
      <family val="2"/>
    </font>
    <font>
      <b/>
      <u/>
      <sz val="14"/>
      <color theme="0"/>
      <name val="Calibri Light"/>
      <family val="2"/>
      <scheme val="major"/>
    </font>
    <font>
      <sz val="8"/>
      <color theme="0"/>
      <name val="Arial"/>
      <family val="2"/>
    </font>
    <font>
      <sz val="11"/>
      <name val="Calibri"/>
      <family val="2"/>
    </font>
    <font>
      <sz val="12"/>
      <color theme="1"/>
      <name val="Calibri"/>
      <family val="2"/>
      <scheme val="minor"/>
    </font>
    <font>
      <sz val="11"/>
      <color rgb="FFC00000"/>
      <name val="Calibri"/>
      <family val="2"/>
      <scheme val="minor"/>
    </font>
    <font>
      <b/>
      <sz val="16"/>
      <color theme="1"/>
      <name val="Calibri"/>
      <family val="2"/>
      <scheme val="minor"/>
    </font>
    <font>
      <b/>
      <sz val="16"/>
      <name val="Calibri"/>
      <family val="2"/>
      <scheme val="minor"/>
    </font>
    <font>
      <b/>
      <sz val="12"/>
      <name val="Calibri"/>
      <family val="2"/>
      <scheme val="minor"/>
    </font>
  </fonts>
  <fills count="23">
    <fill>
      <patternFill patternType="none"/>
    </fill>
    <fill>
      <patternFill patternType="gray125"/>
    </fill>
    <fill>
      <patternFill patternType="solid">
        <fgColor rgb="FF002060"/>
        <bgColor indexed="64"/>
      </patternFill>
    </fill>
    <fill>
      <patternFill patternType="solid">
        <fgColor rgb="FFFF33CC"/>
        <bgColor indexed="64"/>
      </patternFill>
    </fill>
    <fill>
      <patternFill patternType="solid">
        <fgColor rgb="FF172983"/>
        <bgColor indexed="64"/>
      </patternFill>
    </fill>
    <fill>
      <patternFill patternType="solid">
        <fgColor theme="1"/>
        <bgColor indexed="64"/>
      </patternFill>
    </fill>
    <fill>
      <patternFill patternType="solid">
        <fgColor rgb="FFFFF3FC"/>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99FF"/>
        <bgColor indexed="64"/>
      </patternFill>
    </fill>
    <fill>
      <patternFill patternType="solid">
        <fgColor rgb="FF7030A0"/>
        <bgColor indexed="64"/>
      </patternFill>
    </fill>
    <fill>
      <patternFill patternType="solid">
        <fgColor rgb="FFFFF3FC"/>
        <bgColor rgb="FF000000"/>
      </patternFill>
    </fill>
    <fill>
      <patternFill patternType="solid">
        <fgColor theme="9" tint="0.399975585192419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4" tint="0.79998168889431442"/>
        <bgColor theme="4" tint="0.79998168889431442"/>
      </patternFill>
    </fill>
    <fill>
      <patternFill patternType="solid">
        <fgColor rgb="FFFFD1D1"/>
        <bgColor indexed="64"/>
      </patternFill>
    </fill>
    <fill>
      <patternFill patternType="solid">
        <fgColor theme="9" tint="0.59999389629810485"/>
        <bgColor indexed="64"/>
      </patternFill>
    </fill>
    <fill>
      <patternFill patternType="solid">
        <fgColor theme="7" tint="0.39997558519241921"/>
        <bgColor indexed="64"/>
      </patternFill>
    </fill>
  </fills>
  <borders count="126">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ck">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ck">
        <color auto="1"/>
      </left>
      <right style="thick">
        <color auto="1"/>
      </right>
      <top style="thick">
        <color auto="1"/>
      </top>
      <bottom style="thick">
        <color auto="1"/>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ck">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ck">
        <color indexed="64"/>
      </left>
      <right/>
      <top/>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medium">
        <color indexed="64"/>
      </bottom>
      <diagonal/>
    </border>
    <border>
      <left style="thin">
        <color indexed="64"/>
      </left>
      <right style="medium">
        <color indexed="64"/>
      </right>
      <top/>
      <bottom/>
      <diagonal/>
    </border>
    <border>
      <left style="thick">
        <color indexed="64"/>
      </left>
      <right style="thick">
        <color indexed="64"/>
      </right>
      <top style="thin">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medium">
        <color indexed="64"/>
      </right>
      <top/>
      <bottom/>
      <diagonal/>
    </border>
    <border>
      <left style="medium">
        <color indexed="64"/>
      </left>
      <right style="hair">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diagonal/>
    </border>
    <border>
      <left/>
      <right style="hair">
        <color indexed="64"/>
      </right>
      <top/>
      <bottom/>
      <diagonal/>
    </border>
    <border>
      <left/>
      <right/>
      <top style="thick">
        <color indexed="64"/>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diagonal/>
    </border>
    <border>
      <left/>
      <right/>
      <top/>
      <bottom style="medium">
        <color indexed="64"/>
      </bottom>
      <diagonal/>
    </border>
    <border>
      <left/>
      <right style="medium">
        <color indexed="64"/>
      </right>
      <top/>
      <bottom/>
      <diagonal/>
    </border>
    <border>
      <left style="thin">
        <color indexed="64"/>
      </left>
      <right style="thin">
        <color indexed="64"/>
      </right>
      <top/>
      <bottom style="thick">
        <color indexed="64"/>
      </bottom>
      <diagonal/>
    </border>
    <border>
      <left style="medium">
        <color indexed="64"/>
      </left>
      <right/>
      <top style="thin">
        <color indexed="64"/>
      </top>
      <bottom style="thin">
        <color theme="4" tint="0.39997558519241921"/>
      </bottom>
      <diagonal/>
    </border>
    <border>
      <left style="thin">
        <color indexed="64"/>
      </left>
      <right/>
      <top style="thin">
        <color indexed="64"/>
      </top>
      <bottom style="thin">
        <color theme="4" tint="0.39997558519241921"/>
      </bottom>
      <diagonal/>
    </border>
    <border>
      <left style="thin">
        <color indexed="64"/>
      </left>
      <right/>
      <top style="thin">
        <color rgb="FF002060"/>
      </top>
      <bottom style="thin">
        <color theme="4" tint="0.39997558519241921"/>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style="hair">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n">
        <color indexed="64"/>
      </left>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thin">
        <color indexed="64"/>
      </top>
      <bottom/>
      <diagonal/>
    </border>
    <border>
      <left/>
      <right style="thick">
        <color indexed="64"/>
      </right>
      <top/>
      <bottom style="thin">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medium">
        <color indexed="64"/>
      </top>
      <bottom style="thin">
        <color indexed="64"/>
      </bottom>
      <diagonal/>
    </border>
    <border>
      <left style="medium">
        <color indexed="64"/>
      </left>
      <right/>
      <top/>
      <bottom style="thin">
        <color indexed="64"/>
      </bottom>
      <diagonal/>
    </border>
    <border>
      <left/>
      <right style="thin">
        <color theme="0"/>
      </right>
      <top style="medium">
        <color indexed="64"/>
      </top>
      <bottom/>
      <diagonal/>
    </border>
    <border>
      <left/>
      <right style="medium">
        <color indexed="64"/>
      </right>
      <top style="thin">
        <color indexed="64"/>
      </top>
      <bottom/>
      <diagonal/>
    </border>
    <border>
      <left style="thin">
        <color indexed="64"/>
      </left>
      <right/>
      <top/>
      <bottom style="thin">
        <color theme="4" tint="0.39997558519241921"/>
      </bottom>
      <diagonal/>
    </border>
    <border>
      <left style="thin">
        <color indexed="64"/>
      </left>
      <right/>
      <top style="thin">
        <color rgb="FF002060"/>
      </top>
      <bottom style="medium">
        <color indexed="64"/>
      </bottom>
      <diagonal/>
    </border>
    <border>
      <left style="thin">
        <color indexed="64"/>
      </left>
      <right/>
      <top style="thin">
        <color rgb="FF002060"/>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theme="4" tint="0.39997558519241921"/>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s>
  <cellStyleXfs count="11">
    <xf numFmtId="0" fontId="0" fillId="0" borderId="0"/>
    <xf numFmtId="164"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23" fillId="0" borderId="0"/>
    <xf numFmtId="0" fontId="29" fillId="0" borderId="0" applyNumberFormat="0" applyFill="0" applyBorder="0" applyAlignment="0" applyProtection="0"/>
    <xf numFmtId="0" fontId="31" fillId="0" borderId="0" applyNumberFormat="0" applyFont="0" applyFill="0" applyBorder="0" applyAlignment="0" applyProtection="0"/>
    <xf numFmtId="0" fontId="31" fillId="0" borderId="0" applyNumberFormat="0" applyFont="0" applyFill="0" applyBorder="0" applyAlignment="0" applyProtection="0"/>
    <xf numFmtId="0" fontId="2" fillId="0" borderId="0"/>
  </cellStyleXfs>
  <cellXfs count="478">
    <xf numFmtId="0" fontId="0" fillId="0" borderId="0" xfId="0"/>
    <xf numFmtId="0" fontId="4" fillId="0" borderId="7" xfId="0" applyFont="1" applyBorder="1" applyAlignment="1">
      <alignment vertical="top" wrapText="1"/>
    </xf>
    <xf numFmtId="0" fontId="3" fillId="0" borderId="8" xfId="0" applyFont="1" applyBorder="1" applyAlignment="1">
      <alignment vertical="top" wrapText="1"/>
    </xf>
    <xf numFmtId="0" fontId="3" fillId="0" borderId="8" xfId="0" applyFont="1" applyBorder="1" applyAlignment="1">
      <alignment horizontal="lef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9" xfId="0" applyFont="1" applyBorder="1" applyAlignment="1">
      <alignment vertical="top" wrapText="1"/>
    </xf>
    <xf numFmtId="0" fontId="4" fillId="0" borderId="13" xfId="0" applyFont="1" applyBorder="1" applyAlignment="1">
      <alignment vertical="top" wrapText="1"/>
    </xf>
    <xf numFmtId="0" fontId="4" fillId="0" borderId="10"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5" fillId="0" borderId="4" xfId="0" applyFont="1" applyBorder="1"/>
    <xf numFmtId="0" fontId="5" fillId="0" borderId="5" xfId="0" applyFont="1" applyBorder="1"/>
    <xf numFmtId="0" fontId="5" fillId="0" borderId="16" xfId="0" applyFont="1" applyBorder="1"/>
    <xf numFmtId="0" fontId="4" fillId="0" borderId="17" xfId="0" applyFont="1" applyBorder="1" applyAlignment="1">
      <alignment vertical="top" wrapText="1"/>
    </xf>
    <xf numFmtId="0" fontId="4" fillId="0" borderId="8" xfId="0" applyFont="1" applyBorder="1" applyAlignment="1">
      <alignment vertical="top" wrapText="1"/>
    </xf>
    <xf numFmtId="0" fontId="0" fillId="0" borderId="0" xfId="0" applyAlignment="1">
      <alignment horizontal="center"/>
    </xf>
    <xf numFmtId="0" fontId="4" fillId="0" borderId="18" xfId="0" applyFont="1" applyBorder="1" applyAlignment="1">
      <alignment vertical="top" wrapText="1"/>
    </xf>
    <xf numFmtId="0" fontId="4" fillId="0" borderId="19" xfId="0" applyFont="1" applyBorder="1" applyAlignment="1">
      <alignment vertical="top" wrapText="1"/>
    </xf>
    <xf numFmtId="0" fontId="4" fillId="0" borderId="20" xfId="0" applyFont="1" applyBorder="1" applyAlignment="1">
      <alignment vertical="top" wrapText="1"/>
    </xf>
    <xf numFmtId="0" fontId="4" fillId="0" borderId="21" xfId="0" applyFont="1" applyBorder="1" applyAlignment="1">
      <alignment horizontal="center" vertical="top" wrapText="1"/>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24" xfId="0" applyFont="1" applyBorder="1" applyAlignment="1">
      <alignment vertical="top" wrapText="1"/>
    </xf>
    <xf numFmtId="0" fontId="3" fillId="0" borderId="8" xfId="0" applyFont="1" applyBorder="1" applyAlignment="1">
      <alignment horizontal="center" vertical="top" wrapText="1"/>
    </xf>
    <xf numFmtId="0" fontId="4" fillId="0" borderId="0" xfId="0" applyFont="1" applyAlignment="1">
      <alignment vertical="top" wrapText="1"/>
    </xf>
    <xf numFmtId="0" fontId="4" fillId="0" borderId="25" xfId="0" applyFont="1" applyBorder="1" applyAlignment="1">
      <alignment horizontal="center" vertical="top" wrapText="1"/>
    </xf>
    <xf numFmtId="0" fontId="5" fillId="0" borderId="0" xfId="0" applyFont="1"/>
    <xf numFmtId="0" fontId="13" fillId="0" borderId="0" xfId="0" applyFont="1"/>
    <xf numFmtId="0" fontId="14" fillId="0" borderId="0" xfId="0" applyFont="1"/>
    <xf numFmtId="0" fontId="15" fillId="0" borderId="1" xfId="0" applyFont="1" applyBorder="1"/>
    <xf numFmtId="44" fontId="16" fillId="0" borderId="28" xfId="2" applyFont="1" applyFill="1" applyBorder="1" applyAlignment="1">
      <alignment horizontal="center"/>
    </xf>
    <xf numFmtId="0" fontId="4" fillId="0" borderId="6" xfId="0" applyFont="1" applyBorder="1" applyAlignment="1">
      <alignment vertical="center" wrapText="1"/>
    </xf>
    <xf numFmtId="0" fontId="4" fillId="0" borderId="42" xfId="0" applyFont="1" applyBorder="1" applyAlignment="1">
      <alignment horizontal="center" vertical="center" wrapText="1"/>
    </xf>
    <xf numFmtId="0" fontId="4" fillId="0" borderId="7" xfId="0" applyFont="1" applyBorder="1" applyAlignment="1">
      <alignment vertical="center" wrapText="1"/>
    </xf>
    <xf numFmtId="0" fontId="4" fillId="0" borderId="44" xfId="0" applyFont="1" applyBorder="1" applyAlignment="1">
      <alignment horizontal="center" vertical="center" wrapText="1"/>
    </xf>
    <xf numFmtId="0" fontId="4" fillId="0" borderId="9" xfId="0" applyFont="1" applyBorder="1" applyAlignment="1">
      <alignment vertical="center" wrapText="1"/>
    </xf>
    <xf numFmtId="0" fontId="4" fillId="0" borderId="45" xfId="0" applyFont="1" applyBorder="1" applyAlignment="1">
      <alignment horizontal="center" vertical="center" wrapText="1"/>
    </xf>
    <xf numFmtId="0" fontId="4" fillId="0" borderId="46" xfId="0" applyFont="1" applyBorder="1" applyAlignment="1">
      <alignment vertical="center" wrapText="1"/>
    </xf>
    <xf numFmtId="0" fontId="4" fillId="0" borderId="47" xfId="0" applyFont="1" applyBorder="1" applyAlignment="1">
      <alignment horizontal="center" vertical="center" wrapText="1"/>
    </xf>
    <xf numFmtId="165" fontId="18" fillId="4" borderId="28" xfId="1" applyNumberFormat="1" applyFont="1" applyFill="1" applyBorder="1" applyAlignment="1" applyProtection="1">
      <alignment horizontal="center" vertical="center" wrapText="1"/>
      <protection locked="0" hidden="1"/>
    </xf>
    <xf numFmtId="49" fontId="18" fillId="4" borderId="29" xfId="1" applyNumberFormat="1" applyFont="1" applyFill="1" applyBorder="1" applyAlignment="1" applyProtection="1">
      <alignment horizontal="center" vertical="center" wrapText="1"/>
      <protection locked="0" hidden="1"/>
    </xf>
    <xf numFmtId="165" fontId="18" fillId="4" borderId="29" xfId="1" applyNumberFormat="1" applyFont="1" applyFill="1" applyBorder="1" applyAlignment="1" applyProtection="1">
      <alignment horizontal="center" vertical="center" wrapText="1"/>
      <protection locked="0" hidden="1"/>
    </xf>
    <xf numFmtId="165" fontId="18" fillId="4" borderId="30" xfId="1" applyNumberFormat="1" applyFont="1" applyFill="1" applyBorder="1" applyAlignment="1" applyProtection="1">
      <alignment horizontal="center" vertical="center" wrapText="1"/>
      <protection locked="0" hidden="1"/>
    </xf>
    <xf numFmtId="2" fontId="0" fillId="6" borderId="7" xfId="0" applyNumberFormat="1" applyFill="1" applyBorder="1" applyAlignment="1">
      <alignment horizontal="left"/>
    </xf>
    <xf numFmtId="0" fontId="0" fillId="6" borderId="7" xfId="0" applyFill="1" applyBorder="1"/>
    <xf numFmtId="0" fontId="0" fillId="0" borderId="0" xfId="2" applyNumberFormat="1" applyFont="1"/>
    <xf numFmtId="169" fontId="0" fillId="0" borderId="0" xfId="0" applyNumberFormat="1"/>
    <xf numFmtId="44" fontId="8" fillId="0" borderId="0" xfId="2" applyFont="1" applyBorder="1"/>
    <xf numFmtId="44" fontId="0" fillId="0" borderId="0" xfId="2" applyFont="1"/>
    <xf numFmtId="44" fontId="0" fillId="0" borderId="0" xfId="2" applyFont="1" applyBorder="1"/>
    <xf numFmtId="0" fontId="0" fillId="0" borderId="0" xfId="0" applyAlignment="1">
      <alignment horizontal="right"/>
    </xf>
    <xf numFmtId="169" fontId="25" fillId="0" borderId="0" xfId="0" applyNumberFormat="1" applyFont="1" applyAlignment="1">
      <alignment horizontal="center"/>
    </xf>
    <xf numFmtId="170" fontId="0" fillId="0" borderId="0" xfId="5" applyNumberFormat="1" applyFont="1"/>
    <xf numFmtId="0" fontId="20" fillId="0" borderId="0" xfId="0" applyFont="1" applyAlignment="1">
      <alignment vertical="center" textRotation="90"/>
    </xf>
    <xf numFmtId="0" fontId="17" fillId="4" borderId="4" xfId="0" applyFont="1" applyFill="1" applyBorder="1"/>
    <xf numFmtId="0" fontId="17" fillId="4" borderId="5" xfId="0" applyFont="1" applyFill="1" applyBorder="1"/>
    <xf numFmtId="0" fontId="17" fillId="4" borderId="16" xfId="0" applyFont="1" applyFill="1" applyBorder="1"/>
    <xf numFmtId="0" fontId="18" fillId="3" borderId="4" xfId="0" applyFont="1" applyFill="1" applyBorder="1"/>
    <xf numFmtId="0" fontId="18" fillId="3" borderId="5" xfId="0" applyFont="1" applyFill="1" applyBorder="1" applyAlignment="1">
      <alignment horizontal="left"/>
    </xf>
    <xf numFmtId="0" fontId="18" fillId="3" borderId="16" xfId="0" applyFont="1" applyFill="1" applyBorder="1"/>
    <xf numFmtId="0" fontId="19" fillId="4" borderId="38" xfId="0" applyFont="1" applyFill="1" applyBorder="1" applyAlignment="1">
      <alignment vertical="center" wrapText="1"/>
    </xf>
    <xf numFmtId="0" fontId="19" fillId="4" borderId="39" xfId="0" applyFont="1" applyFill="1" applyBorder="1" applyAlignment="1">
      <alignment vertical="center" wrapText="1"/>
    </xf>
    <xf numFmtId="0" fontId="19" fillId="4" borderId="40" xfId="0" applyFont="1" applyFill="1" applyBorder="1" applyAlignment="1">
      <alignment horizontal="center" vertical="center" wrapText="1"/>
    </xf>
    <xf numFmtId="0" fontId="4" fillId="0" borderId="26" xfId="0" applyFont="1" applyBorder="1" applyAlignment="1">
      <alignment vertical="center" wrapText="1"/>
    </xf>
    <xf numFmtId="0" fontId="4" fillId="0" borderId="52" xfId="0" applyFont="1" applyBorder="1" applyAlignment="1">
      <alignment horizontal="center" vertical="center" wrapText="1"/>
    </xf>
    <xf numFmtId="0" fontId="18" fillId="3" borderId="16" xfId="0" applyFont="1" applyFill="1" applyBorder="1" applyAlignment="1">
      <alignment wrapText="1"/>
    </xf>
    <xf numFmtId="167" fontId="0" fillId="0" borderId="0" xfId="4" applyNumberFormat="1" applyFont="1" applyBorder="1" applyAlignment="1">
      <alignment vertical="top"/>
    </xf>
    <xf numFmtId="44" fontId="8" fillId="0" borderId="0" xfId="2" applyFont="1" applyFill="1" applyBorder="1"/>
    <xf numFmtId="44" fontId="18" fillId="4" borderId="53" xfId="2" applyFont="1" applyFill="1" applyBorder="1" applyAlignment="1" applyProtection="1">
      <alignment horizontal="center" vertical="center" wrapText="1"/>
      <protection locked="0" hidden="1"/>
    </xf>
    <xf numFmtId="44" fontId="5" fillId="0" borderId="0" xfId="2" applyFont="1" applyAlignment="1">
      <alignment horizontal="right"/>
    </xf>
    <xf numFmtId="44" fontId="18" fillId="4" borderId="29" xfId="2" applyFont="1" applyFill="1" applyBorder="1" applyAlignment="1" applyProtection="1">
      <alignment horizontal="center" vertical="center" wrapText="1"/>
      <protection locked="0" hidden="1"/>
    </xf>
    <xf numFmtId="44" fontId="0" fillId="6" borderId="7" xfId="2" applyFont="1" applyFill="1" applyBorder="1" applyAlignment="1">
      <alignment horizontal="right"/>
    </xf>
    <xf numFmtId="0" fontId="0" fillId="6" borderId="7" xfId="0" applyFill="1" applyBorder="1" applyAlignment="1">
      <alignment horizontal="right"/>
    </xf>
    <xf numFmtId="0" fontId="12" fillId="0" borderId="0" xfId="0" applyFont="1"/>
    <xf numFmtId="0" fontId="9" fillId="0" borderId="0" xfId="0" applyFont="1" applyAlignment="1">
      <alignment horizontal="left" vertical="center" wrapText="1"/>
    </xf>
    <xf numFmtId="44" fontId="9" fillId="0" borderId="0" xfId="0" applyNumberFormat="1" applyFont="1" applyAlignment="1">
      <alignment horizontal="left" vertical="center" wrapText="1"/>
    </xf>
    <xf numFmtId="44" fontId="12" fillId="0" borderId="0" xfId="2" applyFont="1" applyFill="1" applyAlignment="1">
      <alignment horizontal="right"/>
    </xf>
    <xf numFmtId="44" fontId="12" fillId="0" borderId="0" xfId="2" applyFont="1" applyFill="1" applyAlignment="1">
      <alignment horizontal="right" vertical="center" wrapText="1"/>
    </xf>
    <xf numFmtId="0" fontId="10" fillId="6" borderId="14" xfId="6" applyFont="1" applyFill="1" applyBorder="1" applyAlignment="1" applyProtection="1">
      <alignment horizontal="left" vertical="top"/>
      <protection locked="0"/>
    </xf>
    <xf numFmtId="44" fontId="8" fillId="6" borderId="22" xfId="2" applyFont="1" applyFill="1" applyBorder="1"/>
    <xf numFmtId="0" fontId="10" fillId="6" borderId="17" xfId="6" applyFont="1" applyFill="1" applyBorder="1" applyAlignment="1" applyProtection="1">
      <alignment horizontal="left" vertical="top"/>
      <protection locked="0"/>
    </xf>
    <xf numFmtId="169" fontId="0" fillId="6" borderId="20" xfId="0" applyNumberFormat="1" applyFill="1" applyBorder="1" applyAlignment="1">
      <alignment horizontal="right"/>
    </xf>
    <xf numFmtId="0" fontId="0" fillId="0" borderId="0" xfId="0" applyAlignment="1">
      <alignment vertical="top"/>
    </xf>
    <xf numFmtId="0" fontId="19" fillId="4" borderId="35" xfId="0" applyFont="1" applyFill="1" applyBorder="1" applyAlignment="1">
      <alignment vertical="center" wrapText="1"/>
    </xf>
    <xf numFmtId="0" fontId="19" fillId="4" borderId="29" xfId="0" applyFont="1" applyFill="1" applyBorder="1" applyAlignment="1">
      <alignment vertical="center" wrapText="1"/>
    </xf>
    <xf numFmtId="0" fontId="19" fillId="4" borderId="53"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7" fillId="4" borderId="1" xfId="0" applyFont="1" applyFill="1" applyBorder="1"/>
    <xf numFmtId="0" fontId="17" fillId="4" borderId="3" xfId="0" applyFont="1" applyFill="1" applyBorder="1"/>
    <xf numFmtId="0" fontId="18" fillId="3" borderId="55" xfId="0" applyFont="1" applyFill="1" applyBorder="1"/>
    <xf numFmtId="0" fontId="4" fillId="0" borderId="8" xfId="0" applyFont="1" applyBorder="1" applyAlignment="1">
      <alignment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9" fontId="8" fillId="0" borderId="0" xfId="5" applyFont="1" applyFill="1" applyBorder="1" applyAlignment="1">
      <alignment horizontal="right"/>
    </xf>
    <xf numFmtId="0" fontId="27" fillId="2" borderId="61" xfId="0" applyFont="1" applyFill="1" applyBorder="1" applyAlignment="1">
      <alignment vertical="top"/>
    </xf>
    <xf numFmtId="0" fontId="27" fillId="2" borderId="61" xfId="0" applyFont="1" applyFill="1" applyBorder="1"/>
    <xf numFmtId="0" fontId="30" fillId="7" borderId="37" xfId="7" applyNumberFormat="1" applyFont="1" applyFill="1" applyBorder="1" applyAlignment="1">
      <alignment horizontal="center" vertical="center" wrapText="1"/>
    </xf>
    <xf numFmtId="0" fontId="18" fillId="3" borderId="3" xfId="0" applyFont="1" applyFill="1" applyBorder="1"/>
    <xf numFmtId="0" fontId="10" fillId="6" borderId="34" xfId="6" applyFont="1" applyFill="1" applyBorder="1" applyAlignment="1" applyProtection="1">
      <alignment horizontal="left" vertical="top"/>
      <protection locked="0"/>
    </xf>
    <xf numFmtId="167" fontId="0" fillId="6" borderId="64" xfId="4" applyNumberFormat="1" applyFont="1" applyFill="1" applyBorder="1" applyAlignment="1">
      <alignment horizontal="right"/>
    </xf>
    <xf numFmtId="44" fontId="8" fillId="6" borderId="64" xfId="2" applyFont="1" applyFill="1" applyBorder="1"/>
    <xf numFmtId="0" fontId="11" fillId="0" borderId="0" xfId="0" applyFont="1"/>
    <xf numFmtId="0" fontId="32" fillId="0" borderId="0" xfId="0" applyFont="1" applyAlignment="1">
      <alignment vertical="top"/>
    </xf>
    <xf numFmtId="0" fontId="33" fillId="8" borderId="61" xfId="0" applyFont="1" applyFill="1" applyBorder="1" applyAlignment="1">
      <alignment vertical="top" wrapText="1"/>
    </xf>
    <xf numFmtId="0" fontId="33" fillId="8" borderId="61" xfId="0" applyFont="1" applyFill="1" applyBorder="1" applyAlignment="1">
      <alignment wrapText="1"/>
    </xf>
    <xf numFmtId="0" fontId="33" fillId="0" borderId="61" xfId="0" applyFont="1" applyBorder="1" applyAlignment="1">
      <alignment wrapText="1"/>
    </xf>
    <xf numFmtId="0" fontId="39" fillId="8" borderId="61" xfId="0" applyFont="1" applyFill="1" applyBorder="1" applyAlignment="1">
      <alignment vertical="center"/>
    </xf>
    <xf numFmtId="0" fontId="38" fillId="9" borderId="61" xfId="7" applyFont="1" applyFill="1" applyBorder="1" applyAlignment="1">
      <alignment vertical="center"/>
    </xf>
    <xf numFmtId="0" fontId="15" fillId="0" borderId="0" xfId="0" applyFont="1"/>
    <xf numFmtId="44" fontId="16" fillId="0" borderId="0" xfId="2" applyFont="1" applyFill="1" applyBorder="1" applyAlignment="1">
      <alignment horizontal="center"/>
    </xf>
    <xf numFmtId="0" fontId="4" fillId="0" borderId="67" xfId="0" applyFont="1" applyBorder="1" applyAlignment="1">
      <alignment horizontal="center" vertical="center" wrapText="1"/>
    </xf>
    <xf numFmtId="44" fontId="0" fillId="6" borderId="20" xfId="2" applyFont="1" applyFill="1" applyBorder="1" applyAlignment="1">
      <alignment horizontal="right"/>
    </xf>
    <xf numFmtId="2" fontId="0" fillId="0" borderId="7" xfId="0" applyNumberFormat="1" applyBorder="1" applyAlignment="1">
      <alignment horizontal="left"/>
    </xf>
    <xf numFmtId="0" fontId="0" fillId="0" borderId="71" xfId="0" applyBorder="1"/>
    <xf numFmtId="0" fontId="0" fillId="0" borderId="2" xfId="0" applyBorder="1"/>
    <xf numFmtId="0" fontId="4" fillId="0" borderId="57"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9" xfId="0" applyFont="1" applyBorder="1" applyAlignment="1">
      <alignment vertical="center" wrapText="1"/>
    </xf>
    <xf numFmtId="0" fontId="4" fillId="0" borderId="56" xfId="0" applyFont="1" applyBorder="1" applyAlignment="1">
      <alignment horizontal="center" vertical="center" wrapText="1"/>
    </xf>
    <xf numFmtId="0" fontId="0" fillId="0" borderId="28" xfId="0" applyBorder="1"/>
    <xf numFmtId="0" fontId="17" fillId="4" borderId="76" xfId="0" applyFont="1" applyFill="1" applyBorder="1"/>
    <xf numFmtId="0" fontId="18" fillId="3" borderId="77" xfId="0" applyFont="1" applyFill="1" applyBorder="1"/>
    <xf numFmtId="0" fontId="17" fillId="4" borderId="78" xfId="0" applyFont="1" applyFill="1" applyBorder="1"/>
    <xf numFmtId="0" fontId="18" fillId="3" borderId="79" xfId="0" applyFont="1" applyFill="1" applyBorder="1" applyAlignment="1">
      <alignment horizontal="left"/>
    </xf>
    <xf numFmtId="0" fontId="17" fillId="4" borderId="80" xfId="0" applyFont="1" applyFill="1" applyBorder="1"/>
    <xf numFmtId="0" fontId="18" fillId="3" borderId="81" xfId="0" applyFont="1" applyFill="1" applyBorder="1"/>
    <xf numFmtId="0" fontId="0" fillId="0" borderId="82" xfId="0" applyBorder="1"/>
    <xf numFmtId="0" fontId="0" fillId="0" borderId="83" xfId="0" applyBorder="1"/>
    <xf numFmtId="0" fontId="0" fillId="0" borderId="84" xfId="0" applyBorder="1"/>
    <xf numFmtId="0" fontId="0" fillId="0" borderId="55" xfId="0" applyBorder="1"/>
    <xf numFmtId="0" fontId="4" fillId="0" borderId="65" xfId="0" applyFont="1" applyBorder="1" applyAlignment="1">
      <alignment vertical="center" wrapText="1"/>
    </xf>
    <xf numFmtId="0" fontId="4" fillId="0" borderId="19" xfId="0" applyFont="1" applyBorder="1" applyAlignment="1">
      <alignment vertical="center" wrapText="1"/>
    </xf>
    <xf numFmtId="0" fontId="4" fillId="0" borderId="65" xfId="0" applyFont="1" applyBorder="1" applyAlignment="1">
      <alignment horizontal="center" vertical="center" wrapText="1"/>
    </xf>
    <xf numFmtId="44" fontId="0" fillId="0" borderId="0" xfId="0" applyNumberFormat="1" applyAlignment="1">
      <alignment horizontal="right"/>
    </xf>
    <xf numFmtId="0" fontId="18" fillId="3" borderId="2" xfId="0" applyFont="1" applyFill="1" applyBorder="1" applyAlignment="1">
      <alignment horizontal="left"/>
    </xf>
    <xf numFmtId="0" fontId="17" fillId="4" borderId="2" xfId="0" applyFont="1" applyFill="1" applyBorder="1"/>
    <xf numFmtId="0" fontId="18" fillId="3" borderId="28" xfId="0" applyFont="1" applyFill="1" applyBorder="1"/>
    <xf numFmtId="0" fontId="18" fillId="3" borderId="0" xfId="0" applyFont="1" applyFill="1" applyAlignment="1">
      <alignment horizontal="left"/>
    </xf>
    <xf numFmtId="0" fontId="19" fillId="0" borderId="0" xfId="0" applyFont="1" applyAlignment="1">
      <alignment horizontal="center" vertical="center" wrapText="1"/>
    </xf>
    <xf numFmtId="44" fontId="24" fillId="0" borderId="0" xfId="2" applyFont="1" applyFill="1" applyBorder="1" applyAlignment="1">
      <alignment vertical="center"/>
    </xf>
    <xf numFmtId="0" fontId="22" fillId="0" borderId="0" xfId="0" applyFont="1" applyAlignment="1">
      <alignment vertical="center" wrapText="1"/>
    </xf>
    <xf numFmtId="169" fontId="22" fillId="0" borderId="0" xfId="0" applyNumberFormat="1" applyFont="1" applyAlignment="1">
      <alignment horizontal="center" vertical="center"/>
    </xf>
    <xf numFmtId="165" fontId="18" fillId="5" borderId="0" xfId="1" applyNumberFormat="1" applyFont="1" applyFill="1" applyBorder="1" applyAlignment="1">
      <alignment horizontal="left" vertical="center" wrapText="1"/>
    </xf>
    <xf numFmtId="165" fontId="18" fillId="5" borderId="0" xfId="1" applyNumberFormat="1" applyFont="1" applyFill="1" applyBorder="1" applyAlignment="1">
      <alignment horizontal="center" vertical="center" wrapText="1"/>
    </xf>
    <xf numFmtId="49" fontId="18" fillId="5" borderId="69" xfId="1" applyNumberFormat="1" applyFont="1" applyFill="1" applyBorder="1" applyAlignment="1">
      <alignment horizontal="center" vertical="center" wrapText="1"/>
    </xf>
    <xf numFmtId="165" fontId="18" fillId="5" borderId="69" xfId="1" applyNumberFormat="1" applyFont="1" applyFill="1" applyBorder="1" applyAlignment="1">
      <alignment horizontal="center" vertical="center" wrapText="1"/>
    </xf>
    <xf numFmtId="44" fontId="18" fillId="5" borderId="69" xfId="2" applyFont="1" applyFill="1" applyBorder="1" applyAlignment="1">
      <alignment horizontal="center" vertical="center" wrapText="1"/>
    </xf>
    <xf numFmtId="166" fontId="0" fillId="0" borderId="0" xfId="0" applyNumberFormat="1"/>
    <xf numFmtId="0" fontId="4" fillId="0" borderId="89" xfId="0" applyFont="1" applyBorder="1" applyAlignment="1">
      <alignment vertical="center" wrapText="1"/>
    </xf>
    <xf numFmtId="2" fontId="0" fillId="6" borderId="91" xfId="0" applyNumberFormat="1" applyFill="1" applyBorder="1" applyAlignment="1">
      <alignment horizontal="left"/>
    </xf>
    <xf numFmtId="0" fontId="0" fillId="6" borderId="92" xfId="0" applyFill="1" applyBorder="1"/>
    <xf numFmtId="2" fontId="40" fillId="12" borderId="91" xfId="0" applyNumberFormat="1" applyFont="1" applyFill="1" applyBorder="1" applyAlignment="1">
      <alignment horizontal="left"/>
    </xf>
    <xf numFmtId="0" fontId="40" fillId="12" borderId="91" xfId="0" applyFont="1" applyFill="1" applyBorder="1" applyAlignment="1">
      <alignment horizontal="right"/>
    </xf>
    <xf numFmtId="168" fontId="40" fillId="12" borderId="91" xfId="0" applyNumberFormat="1" applyFont="1" applyFill="1" applyBorder="1" applyAlignment="1">
      <alignment horizontal="right"/>
    </xf>
    <xf numFmtId="2" fontId="40" fillId="6" borderId="7" xfId="0" applyNumberFormat="1" applyFont="1" applyFill="1" applyBorder="1" applyAlignment="1">
      <alignment horizontal="left"/>
    </xf>
    <xf numFmtId="168" fontId="40" fillId="6" borderId="7" xfId="0" applyNumberFormat="1" applyFont="1" applyFill="1" applyBorder="1" applyAlignment="1">
      <alignment horizontal="right"/>
    </xf>
    <xf numFmtId="168" fontId="40" fillId="6" borderId="91" xfId="0" applyNumberFormat="1" applyFont="1" applyFill="1" applyBorder="1" applyAlignment="1">
      <alignment horizontal="right"/>
    </xf>
    <xf numFmtId="0" fontId="40" fillId="6" borderId="7" xfId="0" applyFont="1" applyFill="1" applyBorder="1" applyAlignment="1">
      <alignment horizontal="right"/>
    </xf>
    <xf numFmtId="0" fontId="1" fillId="0" borderId="0" xfId="0" applyFont="1"/>
    <xf numFmtId="165" fontId="6" fillId="5" borderId="69" xfId="1" applyNumberFormat="1" applyFont="1" applyFill="1" applyBorder="1" applyAlignment="1">
      <alignment horizontal="center" vertical="center" wrapText="1"/>
    </xf>
    <xf numFmtId="166" fontId="10" fillId="0" borderId="7" xfId="0" applyNumberFormat="1" applyFont="1" applyBorder="1"/>
    <xf numFmtId="2" fontId="1" fillId="0" borderId="7" xfId="0" applyNumberFormat="1" applyFont="1" applyBorder="1" applyAlignment="1">
      <alignment horizontal="left"/>
    </xf>
    <xf numFmtId="0" fontId="43" fillId="0" borderId="0" xfId="0" applyFont="1"/>
    <xf numFmtId="44" fontId="9" fillId="0" borderId="0" xfId="2" applyFont="1" applyFill="1" applyAlignment="1">
      <alignment horizontal="right"/>
    </xf>
    <xf numFmtId="0" fontId="9" fillId="0" borderId="0" xfId="0" applyFont="1"/>
    <xf numFmtId="2" fontId="0" fillId="6" borderId="7" xfId="0" applyNumberFormat="1" applyFill="1" applyBorder="1" applyAlignment="1">
      <alignment horizontal="right"/>
    </xf>
    <xf numFmtId="168" fontId="0" fillId="0" borderId="0" xfId="0" applyNumberFormat="1" applyAlignment="1">
      <alignment horizontal="right"/>
    </xf>
    <xf numFmtId="168" fontId="44" fillId="5" borderId="69" xfId="1" applyNumberFormat="1" applyFont="1" applyFill="1" applyBorder="1" applyAlignment="1">
      <alignment horizontal="center" vertical="center" wrapText="1"/>
    </xf>
    <xf numFmtId="168" fontId="0" fillId="0" borderId="0" xfId="0" applyNumberFormat="1"/>
    <xf numFmtId="44" fontId="0" fillId="6" borderId="26" xfId="2" applyFont="1" applyFill="1" applyBorder="1" applyAlignment="1">
      <alignment horizontal="right"/>
    </xf>
    <xf numFmtId="44" fontId="9" fillId="0" borderId="66" xfId="0" applyNumberFormat="1" applyFont="1" applyBorder="1" applyAlignment="1">
      <alignment horizontal="left" vertical="center" wrapText="1"/>
    </xf>
    <xf numFmtId="44" fontId="12" fillId="0" borderId="66" xfId="2" applyFont="1" applyFill="1" applyBorder="1" applyAlignment="1">
      <alignment horizontal="right"/>
    </xf>
    <xf numFmtId="0" fontId="12" fillId="0" borderId="66" xfId="0" applyFont="1" applyBorder="1"/>
    <xf numFmtId="0" fontId="45" fillId="0" borderId="7" xfId="0" applyFont="1" applyBorder="1" applyAlignment="1">
      <alignment vertical="center" wrapText="1"/>
    </xf>
    <xf numFmtId="0" fontId="45" fillId="0" borderId="12" xfId="0" applyFont="1" applyBorder="1" applyAlignment="1">
      <alignment horizontal="center" vertical="center" wrapText="1"/>
    </xf>
    <xf numFmtId="0" fontId="45" fillId="0" borderId="58"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74" xfId="0" applyFont="1" applyBorder="1" applyAlignment="1">
      <alignment horizontal="center" vertical="center" wrapText="1"/>
    </xf>
    <xf numFmtId="0" fontId="45" fillId="0" borderId="26" xfId="0" applyFont="1" applyBorder="1" applyAlignment="1">
      <alignment vertical="center" wrapText="1"/>
    </xf>
    <xf numFmtId="0" fontId="45" fillId="0" borderId="8" xfId="0" applyFont="1" applyBorder="1" applyAlignment="1">
      <alignment vertical="center" wrapText="1"/>
    </xf>
    <xf numFmtId="0" fontId="45" fillId="0" borderId="59" xfId="0" applyFont="1" applyBorder="1" applyAlignment="1">
      <alignment horizontal="center" vertical="center" wrapText="1"/>
    </xf>
    <xf numFmtId="0" fontId="45" fillId="0" borderId="9" xfId="0" applyFont="1" applyBorder="1" applyAlignment="1">
      <alignment vertical="center" wrapText="1"/>
    </xf>
    <xf numFmtId="0" fontId="45" fillId="0" borderId="13" xfId="0" applyFont="1" applyBorder="1" applyAlignment="1">
      <alignment horizontal="center" vertical="center" wrapText="1"/>
    </xf>
    <xf numFmtId="0" fontId="45" fillId="0" borderId="68" xfId="0" applyFont="1" applyBorder="1" applyAlignment="1">
      <alignment vertical="center" wrapText="1"/>
    </xf>
    <xf numFmtId="0" fontId="45" fillId="0" borderId="6" xfId="0" applyFont="1" applyBorder="1" applyAlignment="1">
      <alignment vertical="center" wrapText="1"/>
    </xf>
    <xf numFmtId="0" fontId="45" fillId="0" borderId="11" xfId="0" applyFont="1" applyBorder="1" applyAlignment="1">
      <alignment horizontal="center" vertical="center" wrapText="1"/>
    </xf>
    <xf numFmtId="0" fontId="45" fillId="0" borderId="21" xfId="0" applyFont="1" applyBorder="1" applyAlignment="1">
      <alignment horizontal="center" vertical="center" wrapText="1"/>
    </xf>
    <xf numFmtId="0" fontId="0" fillId="0" borderId="87" xfId="0" applyBorder="1"/>
    <xf numFmtId="0" fontId="19" fillId="4" borderId="95" xfId="0" applyFont="1" applyFill="1" applyBorder="1" applyAlignment="1">
      <alignment vertical="center" wrapText="1"/>
    </xf>
    <xf numFmtId="0" fontId="19" fillId="4" borderId="96" xfId="0" applyFont="1" applyFill="1" applyBorder="1" applyAlignment="1">
      <alignment horizontal="center" vertical="center" wrapText="1"/>
    </xf>
    <xf numFmtId="0" fontId="19" fillId="4" borderId="97" xfId="0" applyFont="1" applyFill="1" applyBorder="1" applyAlignment="1">
      <alignment vertical="center" wrapText="1"/>
    </xf>
    <xf numFmtId="0" fontId="4" fillId="0" borderId="24" xfId="0" applyFont="1" applyBorder="1" applyAlignment="1">
      <alignment vertical="center" wrapText="1"/>
    </xf>
    <xf numFmtId="0" fontId="19" fillId="4" borderId="98" xfId="0" applyFont="1" applyFill="1" applyBorder="1" applyAlignment="1">
      <alignment vertical="center" wrapText="1"/>
    </xf>
    <xf numFmtId="0" fontId="4" fillId="0" borderId="75" xfId="0" applyFont="1" applyBorder="1" applyAlignment="1">
      <alignment horizontal="center" vertical="center" wrapText="1"/>
    </xf>
    <xf numFmtId="0" fontId="19" fillId="4" borderId="31" xfId="0" applyFont="1" applyFill="1" applyBorder="1" applyAlignment="1">
      <alignment vertical="center" wrapText="1"/>
    </xf>
    <xf numFmtId="0" fontId="19" fillId="4" borderId="99" xfId="0" applyFont="1" applyFill="1" applyBorder="1" applyAlignment="1">
      <alignment vertical="center" wrapText="1"/>
    </xf>
    <xf numFmtId="0" fontId="19" fillId="4" borderId="32" xfId="0" applyFont="1" applyFill="1" applyBorder="1" applyAlignment="1">
      <alignment horizontal="center" vertical="center" wrapText="1"/>
    </xf>
    <xf numFmtId="0" fontId="4" fillId="0" borderId="10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01" xfId="0" applyFont="1" applyBorder="1" applyAlignment="1">
      <alignment horizontal="center" vertical="center" wrapText="1"/>
    </xf>
    <xf numFmtId="0" fontId="4" fillId="0" borderId="49" xfId="0" applyFont="1" applyBorder="1" applyAlignment="1">
      <alignment vertical="center" wrapText="1"/>
    </xf>
    <xf numFmtId="0" fontId="4" fillId="0" borderId="62" xfId="0" applyFont="1" applyBorder="1" applyAlignment="1">
      <alignment vertical="center" wrapText="1"/>
    </xf>
    <xf numFmtId="0" fontId="4" fillId="0" borderId="104" xfId="0" applyFont="1" applyBorder="1" applyAlignment="1">
      <alignment horizontal="center" vertical="center" wrapText="1"/>
    </xf>
    <xf numFmtId="0" fontId="4" fillId="0" borderId="105" xfId="0" applyFont="1" applyBorder="1" applyAlignment="1">
      <alignment horizontal="center" vertical="center" wrapText="1"/>
    </xf>
    <xf numFmtId="0" fontId="4" fillId="0" borderId="107" xfId="0" applyFont="1" applyBorder="1" applyAlignment="1">
      <alignment horizontal="center" vertical="center" wrapText="1"/>
    </xf>
    <xf numFmtId="0" fontId="4" fillId="0" borderId="108" xfId="0" applyFont="1" applyBorder="1" applyAlignment="1">
      <alignment horizontal="center" vertical="center" wrapText="1"/>
    </xf>
    <xf numFmtId="0" fontId="4" fillId="0" borderId="109" xfId="0" applyFont="1" applyBorder="1" applyAlignment="1">
      <alignment horizontal="center" vertical="center" wrapText="1"/>
    </xf>
    <xf numFmtId="0" fontId="4" fillId="0" borderId="106" xfId="0" applyFont="1" applyBorder="1" applyAlignment="1">
      <alignment horizontal="center" vertical="center" wrapText="1"/>
    </xf>
    <xf numFmtId="0" fontId="10" fillId="0" borderId="0" xfId="6" applyFont="1" applyAlignment="1" applyProtection="1">
      <alignment horizontal="left" vertical="top"/>
      <protection locked="0"/>
    </xf>
    <xf numFmtId="169" fontId="0" fillId="0" borderId="0" xfId="0" applyNumberFormat="1" applyAlignment="1">
      <alignment horizontal="right"/>
    </xf>
    <xf numFmtId="2" fontId="0" fillId="0" borderId="0" xfId="0" applyNumberFormat="1" applyAlignment="1">
      <alignment horizontal="right"/>
    </xf>
    <xf numFmtId="44" fontId="24" fillId="0" borderId="0" xfId="2" applyFont="1" applyFill="1" applyBorder="1" applyAlignment="1">
      <alignment horizontal="center" vertical="center"/>
    </xf>
    <xf numFmtId="44" fontId="28" fillId="0" borderId="0" xfId="2" applyFont="1" applyFill="1" applyBorder="1" applyAlignment="1">
      <alignment horizontal="left" vertical="center"/>
    </xf>
    <xf numFmtId="44" fontId="16" fillId="0" borderId="0" xfId="2" applyFont="1" applyFill="1" applyBorder="1" applyAlignment="1">
      <alignment horizontal="left" vertical="center"/>
    </xf>
    <xf numFmtId="44" fontId="24" fillId="0" borderId="0" xfId="2" applyFont="1" applyFill="1" applyBorder="1" applyAlignment="1">
      <alignment horizontal="left" vertical="center"/>
    </xf>
    <xf numFmtId="169" fontId="26" fillId="0" borderId="0" xfId="0" applyNumberFormat="1" applyFont="1"/>
    <xf numFmtId="0" fontId="0" fillId="6" borderId="110" xfId="0" applyFill="1" applyBorder="1" applyAlignment="1">
      <alignment horizontal="center" vertical="center"/>
    </xf>
    <xf numFmtId="0" fontId="0" fillId="6" borderId="48" xfId="0" applyFill="1" applyBorder="1" applyAlignment="1">
      <alignment horizontal="center" vertical="center"/>
    </xf>
    <xf numFmtId="0" fontId="46" fillId="3" borderId="61" xfId="7" applyFont="1" applyFill="1" applyBorder="1" applyAlignment="1">
      <alignment vertical="center"/>
    </xf>
    <xf numFmtId="0" fontId="46" fillId="10" borderId="61" xfId="7" applyFont="1" applyFill="1" applyBorder="1" applyAlignment="1">
      <alignment vertical="center"/>
    </xf>
    <xf numFmtId="0" fontId="46" fillId="11" borderId="27" xfId="7" applyFont="1" applyFill="1" applyBorder="1" applyAlignment="1">
      <alignment vertical="top"/>
    </xf>
    <xf numFmtId="0" fontId="46" fillId="11" borderId="33" xfId="7" applyFont="1" applyFill="1" applyBorder="1" applyAlignment="1">
      <alignment vertical="top"/>
    </xf>
    <xf numFmtId="0" fontId="46" fillId="11" borderId="33" xfId="7" quotePrefix="1" applyFont="1" applyFill="1" applyBorder="1" applyAlignment="1">
      <alignment vertical="top"/>
    </xf>
    <xf numFmtId="0" fontId="18" fillId="3" borderId="88" xfId="0" applyFont="1" applyFill="1" applyBorder="1" applyAlignment="1">
      <alignment horizontal="left"/>
    </xf>
    <xf numFmtId="0" fontId="45" fillId="0" borderId="0" xfId="0" applyFont="1" applyAlignment="1">
      <alignment vertical="center" wrapText="1"/>
    </xf>
    <xf numFmtId="0" fontId="45" fillId="0" borderId="0" xfId="0" applyFont="1" applyAlignment="1">
      <alignment horizontal="center" vertical="center" wrapText="1"/>
    </xf>
    <xf numFmtId="0" fontId="45" fillId="0" borderId="111" xfId="0" applyFont="1" applyBorder="1" applyAlignment="1">
      <alignment vertical="center" wrapText="1"/>
    </xf>
    <xf numFmtId="0" fontId="5" fillId="0" borderId="111" xfId="0" applyFont="1" applyBorder="1" applyAlignment="1">
      <alignment horizontal="center" vertical="center" textRotation="90" wrapText="1"/>
    </xf>
    <xf numFmtId="0" fontId="4" fillId="0" borderId="0" xfId="0" applyFont="1" applyAlignment="1">
      <alignment vertical="center" wrapText="1"/>
    </xf>
    <xf numFmtId="0" fontId="4" fillId="0" borderId="0" xfId="0" applyFont="1" applyAlignment="1">
      <alignment horizontal="center" vertical="center" wrapText="1"/>
    </xf>
    <xf numFmtId="0" fontId="46" fillId="11" borderId="33" xfId="7" applyFont="1" applyFill="1" applyBorder="1" applyAlignment="1">
      <alignment vertical="top" wrapText="1"/>
    </xf>
    <xf numFmtId="0" fontId="0" fillId="0" borderId="7" xfId="0" applyBorder="1" applyAlignment="1">
      <alignment horizontal="left"/>
    </xf>
    <xf numFmtId="0" fontId="0" fillId="0" borderId="7" xfId="0" applyBorder="1" applyAlignment="1">
      <alignment vertical="center"/>
    </xf>
    <xf numFmtId="0" fontId="0" fillId="0" borderId="7" xfId="0" applyBorder="1"/>
    <xf numFmtId="0" fontId="4" fillId="0" borderId="64"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23" xfId="0" applyFont="1" applyBorder="1" applyAlignment="1">
      <alignment horizontal="center" vertical="center" wrapText="1"/>
    </xf>
    <xf numFmtId="2" fontId="0" fillId="6" borderId="113" xfId="0" applyNumberFormat="1" applyFill="1" applyBorder="1" applyAlignment="1">
      <alignment horizontal="left"/>
    </xf>
    <xf numFmtId="0" fontId="0" fillId="6" borderId="113" xfId="0" applyFill="1" applyBorder="1"/>
    <xf numFmtId="2" fontId="40" fillId="12" borderId="113" xfId="0" applyNumberFormat="1" applyFont="1" applyFill="1" applyBorder="1" applyAlignment="1">
      <alignment horizontal="left"/>
    </xf>
    <xf numFmtId="0" fontId="40" fillId="12" borderId="113" xfId="0" applyFont="1" applyFill="1" applyBorder="1" applyAlignment="1">
      <alignment horizontal="right"/>
    </xf>
    <xf numFmtId="168" fontId="40" fillId="6" borderId="113" xfId="0" applyNumberFormat="1" applyFont="1" applyFill="1" applyBorder="1" applyAlignment="1">
      <alignment horizontal="right"/>
    </xf>
    <xf numFmtId="168" fontId="40" fillId="12" borderId="113" xfId="0" applyNumberFormat="1" applyFont="1" applyFill="1" applyBorder="1" applyAlignment="1">
      <alignment horizontal="right"/>
    </xf>
    <xf numFmtId="2" fontId="0" fillId="6" borderId="24" xfId="0" applyNumberFormat="1" applyFill="1" applyBorder="1" applyAlignment="1">
      <alignment horizontal="left"/>
    </xf>
    <xf numFmtId="0" fontId="0" fillId="6" borderId="114" xfId="0" applyFill="1" applyBorder="1"/>
    <xf numFmtId="2" fontId="40" fillId="12" borderId="24" xfId="0" applyNumberFormat="1" applyFont="1" applyFill="1" applyBorder="1" applyAlignment="1">
      <alignment horizontal="left"/>
    </xf>
    <xf numFmtId="0" fontId="40" fillId="12" borderId="24" xfId="0" applyFont="1" applyFill="1" applyBorder="1" applyAlignment="1">
      <alignment horizontal="right"/>
    </xf>
    <xf numFmtId="168" fontId="40" fillId="6" borderId="24" xfId="0" applyNumberFormat="1" applyFont="1" applyFill="1" applyBorder="1" applyAlignment="1">
      <alignment horizontal="right"/>
    </xf>
    <xf numFmtId="168" fontId="40" fillId="6" borderId="9" xfId="0" applyNumberFormat="1" applyFont="1" applyFill="1" applyBorder="1" applyAlignment="1">
      <alignment horizontal="right"/>
    </xf>
    <xf numFmtId="168" fontId="40" fillId="6" borderId="19" xfId="0" applyNumberFormat="1" applyFont="1" applyFill="1" applyBorder="1" applyAlignment="1">
      <alignment horizontal="right"/>
    </xf>
    <xf numFmtId="2" fontId="40" fillId="6" borderId="26" xfId="0" applyNumberFormat="1" applyFont="1" applyFill="1" applyBorder="1" applyAlignment="1">
      <alignment horizontal="left"/>
    </xf>
    <xf numFmtId="2" fontId="40" fillId="6" borderId="9" xfId="0" applyNumberFormat="1" applyFont="1" applyFill="1" applyBorder="1" applyAlignment="1">
      <alignment horizontal="left"/>
    </xf>
    <xf numFmtId="0" fontId="40" fillId="6" borderId="9" xfId="0" applyFont="1" applyFill="1" applyBorder="1" applyAlignment="1">
      <alignment horizontal="right"/>
    </xf>
    <xf numFmtId="44" fontId="0" fillId="6" borderId="9" xfId="2" applyFont="1" applyFill="1" applyBorder="1" applyAlignment="1">
      <alignment horizontal="right"/>
    </xf>
    <xf numFmtId="2" fontId="40" fillId="6" borderId="7" xfId="0" applyNumberFormat="1" applyFont="1" applyFill="1" applyBorder="1" applyAlignment="1">
      <alignment horizontal="right"/>
    </xf>
    <xf numFmtId="2" fontId="0" fillId="6" borderId="24" xfId="0" applyNumberFormat="1" applyFill="1" applyBorder="1" applyAlignment="1">
      <alignment horizontal="right"/>
    </xf>
    <xf numFmtId="2" fontId="0" fillId="6" borderId="20" xfId="0" applyNumberFormat="1" applyFill="1" applyBorder="1" applyAlignment="1">
      <alignment horizontal="left"/>
    </xf>
    <xf numFmtId="0" fontId="0" fillId="6" borderId="115" xfId="0" applyFill="1" applyBorder="1"/>
    <xf numFmtId="0" fontId="12" fillId="0" borderId="7" xfId="0" applyFont="1" applyBorder="1"/>
    <xf numFmtId="2" fontId="40" fillId="6" borderId="8" xfId="0" applyNumberFormat="1" applyFont="1" applyFill="1" applyBorder="1" applyAlignment="1">
      <alignment horizontal="left"/>
    </xf>
    <xf numFmtId="0" fontId="40" fillId="6" borderId="8" xfId="0" applyFont="1" applyFill="1" applyBorder="1" applyAlignment="1">
      <alignment horizontal="right"/>
    </xf>
    <xf numFmtId="168" fontId="40" fillId="6" borderId="20" xfId="0" applyNumberFormat="1" applyFont="1" applyFill="1" applyBorder="1" applyAlignment="1">
      <alignment horizontal="right"/>
    </xf>
    <xf numFmtId="0" fontId="40" fillId="6" borderId="26" xfId="0" applyFont="1" applyFill="1" applyBorder="1" applyAlignment="1">
      <alignment horizontal="right"/>
    </xf>
    <xf numFmtId="168" fontId="40" fillId="6" borderId="65" xfId="0" applyNumberFormat="1" applyFont="1" applyFill="1" applyBorder="1" applyAlignment="1">
      <alignment horizontal="right"/>
    </xf>
    <xf numFmtId="0" fontId="0" fillId="6" borderId="19" xfId="0" applyFill="1" applyBorder="1" applyAlignment="1">
      <alignment horizontal="right"/>
    </xf>
    <xf numFmtId="169" fontId="0" fillId="6" borderId="116" xfId="0" applyNumberFormat="1" applyFill="1" applyBorder="1" applyAlignment="1">
      <alignment horizontal="right"/>
    </xf>
    <xf numFmtId="169" fontId="0" fillId="6" borderId="117" xfId="0" applyNumberFormat="1" applyFill="1" applyBorder="1" applyAlignment="1">
      <alignment horizontal="right"/>
    </xf>
    <xf numFmtId="0" fontId="0" fillId="0" borderId="88" xfId="0" applyBorder="1"/>
    <xf numFmtId="169" fontId="22" fillId="4" borderId="31" xfId="0" applyNumberFormat="1" applyFont="1" applyFill="1" applyBorder="1" applyAlignment="1">
      <alignment vertical="center"/>
    </xf>
    <xf numFmtId="169" fontId="22" fillId="4" borderId="50" xfId="0" applyNumberFormat="1" applyFont="1" applyFill="1" applyBorder="1" applyAlignment="1">
      <alignment horizontal="left" vertical="center"/>
    </xf>
    <xf numFmtId="169" fontId="22" fillId="4" borderId="37" xfId="0" applyNumberFormat="1" applyFont="1" applyFill="1" applyBorder="1" applyAlignment="1">
      <alignment horizontal="left" vertical="center" wrapText="1"/>
    </xf>
    <xf numFmtId="169" fontId="22" fillId="4" borderId="36" xfId="0" applyNumberFormat="1" applyFont="1" applyFill="1" applyBorder="1" applyAlignment="1">
      <alignment horizontal="center" vertical="center"/>
    </xf>
    <xf numFmtId="169" fontId="22" fillId="4" borderId="37" xfId="0" applyNumberFormat="1" applyFont="1" applyFill="1" applyBorder="1" applyAlignment="1">
      <alignment vertical="center" wrapText="1"/>
    </xf>
    <xf numFmtId="169" fontId="22" fillId="4" borderId="54" xfId="0" applyNumberFormat="1" applyFont="1" applyFill="1" applyBorder="1" applyAlignment="1">
      <alignment horizontal="center" vertical="top"/>
    </xf>
    <xf numFmtId="169" fontId="22" fillId="4" borderId="21" xfId="0" applyNumberFormat="1" applyFont="1" applyFill="1" applyBorder="1" applyAlignment="1">
      <alignment horizontal="center" vertical="top"/>
    </xf>
    <xf numFmtId="169" fontId="22" fillId="4" borderId="21" xfId="0" applyNumberFormat="1" applyFont="1" applyFill="1" applyBorder="1" applyAlignment="1">
      <alignment vertical="top" wrapText="1"/>
    </xf>
    <xf numFmtId="169" fontId="22" fillId="4" borderId="1" xfId="0" applyNumberFormat="1" applyFont="1" applyFill="1" applyBorder="1" applyAlignment="1">
      <alignment vertical="top" wrapText="1"/>
    </xf>
    <xf numFmtId="0" fontId="22" fillId="13" borderId="31" xfId="0" applyFont="1" applyFill="1" applyBorder="1" applyAlignment="1">
      <alignment horizontal="left" vertical="center" wrapText="1"/>
    </xf>
    <xf numFmtId="169" fontId="22" fillId="13" borderId="32" xfId="0" applyNumberFormat="1" applyFont="1" applyFill="1" applyBorder="1" applyAlignment="1">
      <alignment horizontal="center" vertical="center"/>
    </xf>
    <xf numFmtId="2" fontId="0" fillId="13" borderId="90" xfId="0" applyNumberFormat="1" applyFill="1" applyBorder="1" applyAlignment="1">
      <alignment horizontal="left"/>
    </xf>
    <xf numFmtId="0" fontId="6" fillId="13" borderId="70" xfId="0" applyFont="1" applyFill="1" applyBorder="1" applyAlignment="1">
      <alignment horizontal="left"/>
    </xf>
    <xf numFmtId="0" fontId="6" fillId="13" borderId="26" xfId="0" applyFont="1" applyFill="1" applyBorder="1" applyAlignment="1">
      <alignment horizontal="left"/>
    </xf>
    <xf numFmtId="0" fontId="15" fillId="13" borderId="36" xfId="0" applyFont="1" applyFill="1" applyBorder="1" applyAlignment="1">
      <alignment horizontal="right"/>
    </xf>
    <xf numFmtId="44" fontId="16" fillId="13" borderId="37" xfId="2" applyFont="1" applyFill="1" applyBorder="1" applyAlignment="1">
      <alignment horizontal="center"/>
    </xf>
    <xf numFmtId="0" fontId="4" fillId="16" borderId="60" xfId="0" applyFont="1" applyFill="1" applyBorder="1" applyAlignment="1">
      <alignment vertical="center" wrapText="1"/>
    </xf>
    <xf numFmtId="0" fontId="4" fillId="16" borderId="15" xfId="0" applyFont="1" applyFill="1" applyBorder="1" applyAlignment="1">
      <alignment vertical="center" wrapText="1"/>
    </xf>
    <xf numFmtId="0" fontId="4" fillId="15" borderId="70" xfId="0" applyFont="1" applyFill="1" applyBorder="1" applyAlignment="1">
      <alignment vertical="center" wrapText="1"/>
    </xf>
    <xf numFmtId="0" fontId="4" fillId="15" borderId="49" xfId="0" applyFont="1" applyFill="1" applyBorder="1" applyAlignment="1">
      <alignment vertical="center" wrapText="1"/>
    </xf>
    <xf numFmtId="0" fontId="4" fillId="15" borderId="14" xfId="0" applyFont="1" applyFill="1" applyBorder="1" applyAlignment="1">
      <alignment vertical="center" wrapText="1"/>
    </xf>
    <xf numFmtId="0" fontId="4" fillId="17" borderId="60" xfId="0" applyFont="1" applyFill="1" applyBorder="1" applyAlignment="1">
      <alignment vertical="center" wrapText="1"/>
    </xf>
    <xf numFmtId="0" fontId="4" fillId="17" borderId="70" xfId="0" applyFont="1" applyFill="1" applyBorder="1" applyAlignment="1">
      <alignment vertical="center" wrapText="1"/>
    </xf>
    <xf numFmtId="0" fontId="4" fillId="17" borderId="49" xfId="0" applyFont="1" applyFill="1" applyBorder="1" applyAlignment="1">
      <alignment vertical="center" wrapText="1"/>
    </xf>
    <xf numFmtId="0" fontId="4" fillId="17" borderId="63" xfId="0" applyFont="1" applyFill="1" applyBorder="1" applyAlignment="1">
      <alignment vertical="center" wrapText="1"/>
    </xf>
    <xf numFmtId="0" fontId="4" fillId="17" borderId="15" xfId="0" applyFont="1" applyFill="1" applyBorder="1" applyAlignment="1">
      <alignment vertical="center" wrapText="1"/>
    </xf>
    <xf numFmtId="0" fontId="47" fillId="18" borderId="41" xfId="0" applyFont="1" applyFill="1" applyBorder="1" applyAlignment="1">
      <alignment vertical="center" wrapText="1"/>
    </xf>
    <xf numFmtId="0" fontId="47" fillId="18" borderId="43" xfId="0" applyFont="1" applyFill="1" applyBorder="1" applyAlignment="1">
      <alignment vertical="center" wrapText="1"/>
    </xf>
    <xf numFmtId="0" fontId="47" fillId="18" borderId="70" xfId="0" applyFont="1" applyFill="1" applyBorder="1" applyAlignment="1">
      <alignment vertical="center" wrapText="1"/>
    </xf>
    <xf numFmtId="0" fontId="47" fillId="18" borderId="15" xfId="0" applyFont="1" applyFill="1" applyBorder="1" applyAlignment="1">
      <alignment vertical="center" wrapText="1"/>
    </xf>
    <xf numFmtId="0" fontId="4" fillId="16" borderId="70" xfId="0" applyFont="1" applyFill="1" applyBorder="1" applyAlignment="1">
      <alignment vertical="center" wrapText="1"/>
    </xf>
    <xf numFmtId="0" fontId="4" fillId="16" borderId="49" xfId="0" applyFont="1" applyFill="1" applyBorder="1" applyAlignment="1">
      <alignment vertical="center" wrapText="1"/>
    </xf>
    <xf numFmtId="0" fontId="4" fillId="16" borderId="62" xfId="0" applyFont="1" applyFill="1" applyBorder="1" applyAlignment="1">
      <alignment vertical="center" wrapText="1"/>
    </xf>
    <xf numFmtId="0" fontId="47" fillId="18" borderId="49" xfId="0" applyFont="1" applyFill="1" applyBorder="1" applyAlignment="1">
      <alignment vertical="center" wrapText="1"/>
    </xf>
    <xf numFmtId="0" fontId="4" fillId="15" borderId="15" xfId="0" applyFont="1" applyFill="1" applyBorder="1" applyAlignment="1">
      <alignment vertical="center" wrapText="1"/>
    </xf>
    <xf numFmtId="0" fontId="4" fillId="0" borderId="70" xfId="0" applyFont="1" applyBorder="1" applyAlignment="1">
      <alignment vertical="center" wrapText="1"/>
    </xf>
    <xf numFmtId="0" fontId="4" fillId="16" borderId="21" xfId="0" applyFont="1" applyFill="1" applyBorder="1" applyAlignment="1">
      <alignment vertical="center" wrapText="1"/>
    </xf>
    <xf numFmtId="0" fontId="4" fillId="16" borderId="64" xfId="0" applyFont="1" applyFill="1" applyBorder="1" applyAlignment="1">
      <alignment vertical="center" wrapText="1"/>
    </xf>
    <xf numFmtId="0" fontId="4" fillId="16" borderId="16" xfId="0" applyFont="1" applyFill="1" applyBorder="1" applyAlignment="1">
      <alignment vertical="center" wrapText="1"/>
    </xf>
    <xf numFmtId="0" fontId="4" fillId="15" borderId="21" xfId="0" applyFont="1" applyFill="1" applyBorder="1" applyAlignment="1">
      <alignment vertical="center" wrapText="1"/>
    </xf>
    <xf numFmtId="0" fontId="4" fillId="15" borderId="64" xfId="0" applyFont="1" applyFill="1" applyBorder="1" applyAlignment="1">
      <alignment vertical="center" wrapText="1"/>
    </xf>
    <xf numFmtId="0" fontId="4" fillId="15" borderId="16" xfId="0" applyFont="1" applyFill="1" applyBorder="1" applyAlignment="1">
      <alignment vertical="center" wrapText="1"/>
    </xf>
    <xf numFmtId="0" fontId="4" fillId="0" borderId="60" xfId="0" applyFont="1" applyBorder="1" applyAlignment="1">
      <alignment vertical="center" wrapText="1"/>
    </xf>
    <xf numFmtId="0" fontId="4" fillId="0" borderId="119" xfId="0" applyFont="1" applyBorder="1" applyAlignment="1">
      <alignment vertical="center" wrapText="1"/>
    </xf>
    <xf numFmtId="0" fontId="4" fillId="17" borderId="120" xfId="0" applyFont="1" applyFill="1" applyBorder="1" applyAlignment="1">
      <alignment vertical="center" wrapText="1"/>
    </xf>
    <xf numFmtId="0" fontId="4" fillId="17" borderId="121" xfId="0" applyFont="1" applyFill="1" applyBorder="1" applyAlignment="1">
      <alignment vertical="center" wrapText="1"/>
    </xf>
    <xf numFmtId="0" fontId="4" fillId="17" borderId="122" xfId="0" applyFont="1" applyFill="1" applyBorder="1" applyAlignment="1">
      <alignment vertical="center" wrapText="1"/>
    </xf>
    <xf numFmtId="0" fontId="47" fillId="18" borderId="21" xfId="0" applyFont="1" applyFill="1" applyBorder="1" applyAlignment="1">
      <alignment vertical="center" wrapText="1"/>
    </xf>
    <xf numFmtId="0" fontId="47" fillId="18" borderId="22" xfId="0" applyFont="1" applyFill="1" applyBorder="1" applyAlignment="1">
      <alignment vertical="center" wrapText="1"/>
    </xf>
    <xf numFmtId="0" fontId="47" fillId="18" borderId="23" xfId="0" applyFont="1" applyFill="1" applyBorder="1" applyAlignment="1">
      <alignment vertical="center" wrapText="1"/>
    </xf>
    <xf numFmtId="0" fontId="4" fillId="17" borderId="112" xfId="0" applyFont="1" applyFill="1" applyBorder="1" applyAlignment="1">
      <alignment vertical="center" wrapText="1"/>
    </xf>
    <xf numFmtId="0" fontId="4" fillId="17" borderId="118" xfId="0" applyFont="1" applyFill="1" applyBorder="1" applyAlignment="1">
      <alignment vertical="center" wrapText="1"/>
    </xf>
    <xf numFmtId="0" fontId="4" fillId="16" borderId="118" xfId="0" applyFont="1" applyFill="1" applyBorder="1" applyAlignment="1">
      <alignment vertical="center" wrapText="1"/>
    </xf>
    <xf numFmtId="0" fontId="4" fillId="16" borderId="122" xfId="0" applyFont="1" applyFill="1" applyBorder="1" applyAlignment="1">
      <alignment vertical="center" wrapText="1"/>
    </xf>
    <xf numFmtId="0" fontId="4" fillId="17" borderId="21" xfId="0" applyFont="1" applyFill="1" applyBorder="1" applyAlignment="1">
      <alignment vertical="center" wrapText="1"/>
    </xf>
    <xf numFmtId="0" fontId="4" fillId="17" borderId="22" xfId="0" applyFont="1" applyFill="1" applyBorder="1" applyAlignment="1">
      <alignment vertical="center" wrapText="1"/>
    </xf>
    <xf numFmtId="0" fontId="4" fillId="17" borderId="23" xfId="0" applyFont="1" applyFill="1" applyBorder="1" applyAlignment="1">
      <alignment vertical="center" wrapText="1"/>
    </xf>
    <xf numFmtId="0" fontId="4" fillId="15" borderId="5" xfId="0" applyFont="1" applyFill="1" applyBorder="1" applyAlignment="1">
      <alignment vertical="center" wrapText="1"/>
    </xf>
    <xf numFmtId="0" fontId="45" fillId="0" borderId="60" xfId="0" applyFont="1" applyBorder="1" applyAlignment="1">
      <alignment vertical="center" wrapText="1"/>
    </xf>
    <xf numFmtId="0" fontId="45" fillId="0" borderId="49" xfId="0" applyFont="1" applyBorder="1" applyAlignment="1">
      <alignment vertical="center" wrapText="1"/>
    </xf>
    <xf numFmtId="0" fontId="45" fillId="0" borderId="62" xfId="0" applyFont="1" applyBorder="1" applyAlignment="1">
      <alignment vertical="center" wrapText="1"/>
    </xf>
    <xf numFmtId="0" fontId="45" fillId="0" borderId="11" xfId="0" applyFont="1" applyBorder="1" applyAlignment="1">
      <alignment vertical="center" wrapText="1"/>
    </xf>
    <xf numFmtId="0" fontId="45" fillId="0" borderId="12" xfId="0" applyFont="1" applyBorder="1" applyAlignment="1">
      <alignment vertical="center" wrapText="1"/>
    </xf>
    <xf numFmtId="0" fontId="4" fillId="0" borderId="12" xfId="0" applyFont="1" applyBorder="1" applyAlignment="1">
      <alignment vertical="center" wrapText="1"/>
    </xf>
    <xf numFmtId="0" fontId="45" fillId="0" borderId="13" xfId="0" applyFont="1" applyBorder="1" applyAlignment="1">
      <alignment vertical="center" wrapText="1"/>
    </xf>
    <xf numFmtId="0" fontId="45" fillId="0" borderId="70" xfId="0" applyFont="1" applyBorder="1" applyAlignment="1">
      <alignment vertical="center" wrapText="1"/>
    </xf>
    <xf numFmtId="0" fontId="45" fillId="0" borderId="58" xfId="0" applyFont="1" applyBorder="1" applyAlignment="1">
      <alignment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3" xfId="0" applyFont="1" applyBorder="1" applyAlignment="1">
      <alignment vertical="center" wrapText="1"/>
    </xf>
    <xf numFmtId="0" fontId="4" fillId="16" borderId="23" xfId="0" applyFont="1" applyFill="1" applyBorder="1" applyAlignment="1">
      <alignment vertical="center" wrapText="1"/>
    </xf>
    <xf numFmtId="0" fontId="4" fillId="0" borderId="14" xfId="0" applyFont="1" applyBorder="1" applyAlignment="1">
      <alignment vertical="center" wrapText="1"/>
    </xf>
    <xf numFmtId="0" fontId="4" fillId="16" borderId="22" xfId="0" applyFont="1" applyFill="1" applyBorder="1" applyAlignment="1">
      <alignment vertical="center" wrapText="1"/>
    </xf>
    <xf numFmtId="2" fontId="40" fillId="6" borderId="26" xfId="0" applyNumberFormat="1" applyFont="1" applyFill="1" applyBorder="1" applyAlignment="1">
      <alignment horizontal="right"/>
    </xf>
    <xf numFmtId="2" fontId="0" fillId="13" borderId="123" xfId="0" applyNumberFormat="1" applyFill="1" applyBorder="1" applyAlignment="1">
      <alignment horizontal="left"/>
    </xf>
    <xf numFmtId="2" fontId="0" fillId="13" borderId="124" xfId="0" applyNumberFormat="1" applyFill="1" applyBorder="1" applyAlignment="1">
      <alignment horizontal="left"/>
    </xf>
    <xf numFmtId="2" fontId="48" fillId="6" borderId="7" xfId="0" applyNumberFormat="1" applyFont="1" applyFill="1" applyBorder="1" applyAlignment="1">
      <alignment horizontal="left"/>
    </xf>
    <xf numFmtId="2" fontId="48" fillId="12" borderId="91" xfId="0" applyNumberFormat="1" applyFont="1" applyFill="1" applyBorder="1" applyAlignment="1">
      <alignment horizontal="left"/>
    </xf>
    <xf numFmtId="2" fontId="48" fillId="6" borderId="9" xfId="0" applyNumberFormat="1" applyFont="1" applyFill="1" applyBorder="1" applyAlignment="1">
      <alignment horizontal="left"/>
    </xf>
    <xf numFmtId="168" fontId="48" fillId="6" borderId="19" xfId="0" applyNumberFormat="1" applyFont="1" applyFill="1" applyBorder="1" applyAlignment="1">
      <alignment horizontal="right"/>
    </xf>
    <xf numFmtId="168" fontId="48" fillId="6" borderId="9" xfId="0" applyNumberFormat="1" applyFont="1" applyFill="1" applyBorder="1" applyAlignment="1">
      <alignment horizontal="right"/>
    </xf>
    <xf numFmtId="168" fontId="44" fillId="4" borderId="30" xfId="1" applyNumberFormat="1" applyFont="1" applyFill="1" applyBorder="1" applyAlignment="1" applyProtection="1">
      <alignment horizontal="center" vertical="center" wrapText="1"/>
      <protection locked="0" hidden="1"/>
    </xf>
    <xf numFmtId="168" fontId="48" fillId="6" borderId="24" xfId="0" applyNumberFormat="1" applyFont="1" applyFill="1" applyBorder="1" applyAlignment="1">
      <alignment horizontal="right"/>
    </xf>
    <xf numFmtId="168" fontId="0" fillId="6" borderId="19" xfId="0" applyNumberFormat="1" applyFill="1" applyBorder="1" applyAlignment="1">
      <alignment horizontal="right"/>
    </xf>
    <xf numFmtId="44" fontId="5" fillId="0" borderId="69" xfId="2" applyFont="1" applyBorder="1" applyAlignment="1">
      <alignment horizontal="right"/>
    </xf>
    <xf numFmtId="44" fontId="0" fillId="0" borderId="69" xfId="2" applyFont="1" applyBorder="1"/>
    <xf numFmtId="44" fontId="12" fillId="0" borderId="0" xfId="2" applyFont="1" applyFill="1" applyBorder="1" applyAlignment="1">
      <alignment horizontal="right"/>
    </xf>
    <xf numFmtId="0" fontId="12" fillId="0" borderId="49" xfId="0" applyFont="1" applyBorder="1"/>
    <xf numFmtId="2" fontId="0" fillId="6" borderId="9" xfId="0" applyNumberFormat="1" applyFill="1" applyBorder="1" applyAlignment="1">
      <alignment horizontal="left"/>
    </xf>
    <xf numFmtId="2" fontId="0" fillId="6" borderId="9" xfId="0" applyNumberFormat="1" applyFill="1" applyBorder="1" applyAlignment="1">
      <alignment horizontal="right"/>
    </xf>
    <xf numFmtId="0" fontId="0" fillId="6" borderId="9" xfId="0" applyFill="1" applyBorder="1" applyAlignment="1">
      <alignment horizontal="right"/>
    </xf>
    <xf numFmtId="168" fontId="0" fillId="6" borderId="24" xfId="0" applyNumberFormat="1" applyFill="1" applyBorder="1" applyAlignment="1">
      <alignment horizontal="right"/>
    </xf>
    <xf numFmtId="44" fontId="5" fillId="0" borderId="0" xfId="0" applyNumberFormat="1" applyFont="1" applyAlignment="1">
      <alignment horizontal="left" vertical="center" wrapText="1"/>
    </xf>
    <xf numFmtId="44" fontId="0" fillId="0" borderId="0" xfId="2" applyFont="1" applyFill="1" applyAlignment="1">
      <alignment horizontal="right"/>
    </xf>
    <xf numFmtId="2" fontId="0" fillId="19" borderId="7" xfId="0" applyNumberFormat="1" applyFill="1" applyBorder="1" applyAlignment="1">
      <alignment horizontal="left"/>
    </xf>
    <xf numFmtId="0" fontId="0" fillId="19" borderId="7" xfId="0" applyFill="1" applyBorder="1" applyAlignment="1">
      <alignment vertical="center"/>
    </xf>
    <xf numFmtId="44" fontId="0" fillId="0" borderId="0" xfId="0" applyNumberFormat="1"/>
    <xf numFmtId="44" fontId="1" fillId="6" borderId="16" xfId="2" applyFont="1" applyFill="1" applyBorder="1"/>
    <xf numFmtId="44" fontId="1" fillId="6" borderId="21" xfId="2" applyFont="1" applyFill="1" applyBorder="1"/>
    <xf numFmtId="44" fontId="49" fillId="20" borderId="16" xfId="2" applyFont="1" applyFill="1" applyBorder="1" applyAlignment="1">
      <alignment horizontal="left" vertical="center" wrapText="1"/>
    </xf>
    <xf numFmtId="0" fontId="0" fillId="0" borderId="0" xfId="2" applyNumberFormat="1" applyFont="1" applyBorder="1"/>
    <xf numFmtId="44" fontId="8" fillId="6" borderId="112" xfId="2" applyFont="1" applyFill="1" applyBorder="1"/>
    <xf numFmtId="44" fontId="8" fillId="6" borderId="121" xfId="2" applyFont="1" applyFill="1" applyBorder="1"/>
    <xf numFmtId="0" fontId="0" fillId="6" borderId="25" xfId="0" applyFill="1" applyBorder="1" applyAlignment="1">
      <alignment horizontal="center" vertical="center"/>
    </xf>
    <xf numFmtId="0" fontId="0" fillId="6" borderId="12" xfId="0" applyFill="1" applyBorder="1" applyAlignment="1">
      <alignment horizontal="center" vertical="center"/>
    </xf>
    <xf numFmtId="167" fontId="0" fillId="6" borderId="16" xfId="4" applyNumberFormat="1" applyFont="1" applyFill="1" applyBorder="1" applyAlignment="1">
      <alignment horizontal="right"/>
    </xf>
    <xf numFmtId="0" fontId="0" fillId="0" borderId="16" xfId="0" applyBorder="1" applyAlignment="1">
      <alignment horizontal="center" vertical="center"/>
    </xf>
    <xf numFmtId="2" fontId="8" fillId="0" borderId="16" xfId="2" applyNumberFormat="1" applyFont="1" applyFill="1" applyBorder="1" applyAlignment="1">
      <alignment horizontal="center" vertical="center"/>
    </xf>
    <xf numFmtId="44" fontId="8" fillId="0" borderId="16" xfId="2" applyFont="1" applyFill="1" applyBorder="1"/>
    <xf numFmtId="167" fontId="0" fillId="6" borderId="22" xfId="4" applyNumberFormat="1" applyFont="1" applyFill="1" applyBorder="1" applyAlignment="1">
      <alignment horizontal="right"/>
    </xf>
    <xf numFmtId="0" fontId="50" fillId="0" borderId="0" xfId="0" applyFont="1"/>
    <xf numFmtId="44" fontId="24" fillId="20" borderId="37" xfId="2" applyFont="1" applyFill="1" applyBorder="1" applyAlignment="1">
      <alignment horizontal="left" vertical="center"/>
    </xf>
    <xf numFmtId="0" fontId="0" fillId="21" borderId="0" xfId="0" applyFill="1"/>
    <xf numFmtId="0" fontId="5" fillId="21" borderId="0" xfId="0" applyFont="1" applyFill="1"/>
    <xf numFmtId="0" fontId="5" fillId="21" borderId="0" xfId="0" applyFont="1" applyFill="1" applyAlignment="1">
      <alignment wrapText="1"/>
    </xf>
    <xf numFmtId="9" fontId="0" fillId="21" borderId="66" xfId="0" applyNumberFormat="1" applyFill="1" applyBorder="1"/>
    <xf numFmtId="0" fontId="0" fillId="21" borderId="66" xfId="0" applyFill="1" applyBorder="1"/>
    <xf numFmtId="44" fontId="0" fillId="14" borderId="0" xfId="2" applyFont="1" applyFill="1"/>
    <xf numFmtId="44" fontId="0" fillId="14" borderId="0" xfId="0" applyNumberFormat="1" applyFill="1"/>
    <xf numFmtId="169" fontId="22" fillId="0" borderId="0" xfId="0" applyNumberFormat="1" applyFont="1" applyAlignment="1">
      <alignment vertical="top" wrapText="1"/>
    </xf>
    <xf numFmtId="169" fontId="0" fillId="0" borderId="0" xfId="0" applyNumberFormat="1" applyAlignment="1">
      <alignment wrapText="1"/>
    </xf>
    <xf numFmtId="44" fontId="51" fillId="22" borderId="37" xfId="2" applyFont="1" applyFill="1" applyBorder="1" applyAlignment="1">
      <alignment horizontal="left" vertical="center"/>
    </xf>
    <xf numFmtId="169" fontId="52" fillId="22" borderId="36" xfId="0" applyNumberFormat="1" applyFont="1" applyFill="1" applyBorder="1" applyAlignment="1">
      <alignment vertical="center" wrapText="1"/>
    </xf>
    <xf numFmtId="44" fontId="51" fillId="0" borderId="2" xfId="2" applyFont="1" applyFill="1" applyBorder="1" applyAlignment="1">
      <alignment horizontal="left" vertical="center"/>
    </xf>
    <xf numFmtId="169" fontId="24" fillId="0" borderId="0" xfId="0" applyNumberFormat="1" applyFont="1" applyAlignment="1">
      <alignment vertical="center" wrapText="1"/>
    </xf>
    <xf numFmtId="169" fontId="22" fillId="4" borderId="10" xfId="0" applyNumberFormat="1" applyFont="1" applyFill="1" applyBorder="1" applyAlignment="1">
      <alignment vertical="top"/>
    </xf>
    <xf numFmtId="0" fontId="10" fillId="6" borderId="10" xfId="6" applyFont="1" applyFill="1" applyBorder="1" applyAlignment="1" applyProtection="1">
      <alignment horizontal="left" vertical="top"/>
      <protection locked="0"/>
    </xf>
    <xf numFmtId="0" fontId="22" fillId="13" borderId="125" xfId="0" applyFont="1" applyFill="1" applyBorder="1" applyAlignment="1">
      <alignment vertical="center" wrapText="1"/>
    </xf>
    <xf numFmtId="2" fontId="0" fillId="6" borderId="120" xfId="0" applyNumberFormat="1" applyFill="1" applyBorder="1" applyAlignment="1">
      <alignment horizontal="right"/>
    </xf>
    <xf numFmtId="2" fontId="0" fillId="6" borderId="122" xfId="0" applyNumberFormat="1" applyFill="1" applyBorder="1" applyAlignment="1">
      <alignment horizontal="right"/>
    </xf>
    <xf numFmtId="9" fontId="1" fillId="6" borderId="9" xfId="5" applyFont="1" applyFill="1" applyBorder="1" applyAlignment="1">
      <alignment horizontal="right"/>
    </xf>
    <xf numFmtId="169" fontId="22" fillId="13" borderId="119" xfId="0" applyNumberFormat="1" applyFont="1" applyFill="1" applyBorder="1" applyAlignment="1">
      <alignment horizontal="center" vertical="center"/>
    </xf>
    <xf numFmtId="169" fontId="0" fillId="0" borderId="69" xfId="0" applyNumberFormat="1" applyBorder="1"/>
    <xf numFmtId="0" fontId="10" fillId="6" borderId="15" xfId="6" applyFont="1" applyFill="1" applyBorder="1" applyAlignment="1" applyProtection="1">
      <alignment horizontal="left" vertical="top"/>
      <protection locked="0"/>
    </xf>
    <xf numFmtId="0" fontId="0" fillId="8" borderId="61" xfId="0" applyFill="1" applyBorder="1" applyAlignment="1">
      <alignment horizontal="left" wrapText="1"/>
    </xf>
    <xf numFmtId="171" fontId="0" fillId="14" borderId="0" xfId="0" applyNumberFormat="1" applyFill="1"/>
    <xf numFmtId="171" fontId="0" fillId="0" borderId="0" xfId="0" applyNumberFormat="1"/>
    <xf numFmtId="2" fontId="0" fillId="19" borderId="8" xfId="0" applyNumberFormat="1" applyFill="1" applyBorder="1" applyAlignment="1">
      <alignment horizontal="left"/>
    </xf>
    <xf numFmtId="0" fontId="0" fillId="19" borderId="8" xfId="0" applyFill="1" applyBorder="1" applyAlignment="1">
      <alignment vertical="center"/>
    </xf>
    <xf numFmtId="44" fontId="0" fillId="14" borderId="0" xfId="2" applyFont="1" applyFill="1" applyBorder="1"/>
    <xf numFmtId="0" fontId="0" fillId="0" borderId="36" xfId="0" applyBorder="1"/>
    <xf numFmtId="0" fontId="5" fillId="0" borderId="99" xfId="0" applyFont="1" applyBorder="1" applyAlignment="1">
      <alignment vertical="center"/>
    </xf>
    <xf numFmtId="0" fontId="0" fillId="0" borderId="54" xfId="0" applyBorder="1"/>
    <xf numFmtId="44" fontId="0" fillId="0" borderId="51" xfId="0" applyNumberFormat="1" applyBorder="1"/>
    <xf numFmtId="172" fontId="1" fillId="6" borderId="6" xfId="5" applyNumberFormat="1" applyFont="1" applyFill="1" applyBorder="1" applyAlignment="1">
      <alignment horizontal="right"/>
    </xf>
    <xf numFmtId="172" fontId="0" fillId="21" borderId="66" xfId="0" applyNumberFormat="1" applyFill="1" applyBorder="1"/>
    <xf numFmtId="169" fontId="27" fillId="0" borderId="0" xfId="0" applyNumberFormat="1" applyFont="1" applyAlignment="1">
      <alignment horizontal="center" vertical="center" wrapText="1"/>
    </xf>
    <xf numFmtId="0" fontId="20" fillId="4" borderId="1" xfId="0" applyFont="1" applyFill="1" applyBorder="1" applyAlignment="1">
      <alignment horizontal="center" vertical="center" textRotation="90"/>
    </xf>
    <xf numFmtId="0" fontId="20" fillId="4" borderId="2" xfId="0" applyFont="1" applyFill="1" applyBorder="1" applyAlignment="1">
      <alignment horizontal="center" vertical="center" textRotation="90"/>
    </xf>
    <xf numFmtId="0" fontId="20" fillId="4" borderId="3" xfId="0" applyFont="1" applyFill="1" applyBorder="1" applyAlignment="1">
      <alignment horizontal="center" vertical="center" textRotation="90"/>
    </xf>
    <xf numFmtId="0" fontId="21" fillId="14" borderId="4" xfId="0" applyFont="1" applyFill="1" applyBorder="1" applyAlignment="1">
      <alignment horizontal="center" vertical="center" wrapText="1"/>
    </xf>
    <xf numFmtId="0" fontId="21" fillId="14" borderId="5" xfId="0" applyFont="1" applyFill="1" applyBorder="1" applyAlignment="1">
      <alignment horizontal="center" vertical="center" wrapText="1"/>
    </xf>
    <xf numFmtId="0" fontId="21" fillId="14" borderId="16" xfId="0" applyFont="1" applyFill="1" applyBorder="1" applyAlignment="1">
      <alignment horizontal="center" vertical="center" wrapText="1"/>
    </xf>
    <xf numFmtId="169" fontId="24" fillId="0" borderId="0" xfId="0" applyNumberFormat="1" applyFont="1" applyAlignment="1">
      <alignment horizontal="center" vertical="center" wrapText="1"/>
    </xf>
    <xf numFmtId="0" fontId="21" fillId="14" borderId="4" xfId="0" applyFont="1" applyFill="1" applyBorder="1" applyAlignment="1">
      <alignment horizontal="center" vertical="center"/>
    </xf>
    <xf numFmtId="0" fontId="21" fillId="14" borderId="5" xfId="0" applyFont="1" applyFill="1" applyBorder="1" applyAlignment="1">
      <alignment horizontal="center" vertical="center"/>
    </xf>
    <xf numFmtId="0" fontId="21" fillId="14" borderId="16" xfId="0" applyFont="1" applyFill="1" applyBorder="1" applyAlignment="1">
      <alignment horizontal="center" vertical="center"/>
    </xf>
    <xf numFmtId="169" fontId="0" fillId="0" borderId="0" xfId="0" applyNumberFormat="1" applyAlignment="1">
      <alignment horizontal="center" wrapText="1"/>
    </xf>
    <xf numFmtId="0" fontId="33" fillId="8" borderId="61" xfId="0" applyFont="1" applyFill="1" applyBorder="1" applyAlignment="1">
      <alignment horizontal="left" vertical="top" wrapText="1"/>
    </xf>
    <xf numFmtId="0" fontId="15" fillId="0" borderId="0" xfId="0" applyFont="1" applyAlignment="1">
      <alignment horizontal="center"/>
    </xf>
    <xf numFmtId="0" fontId="15" fillId="13" borderId="36" xfId="0" applyFont="1" applyFill="1" applyBorder="1" applyAlignment="1">
      <alignment horizontal="center"/>
    </xf>
    <xf numFmtId="0" fontId="15" fillId="13" borderId="54" xfId="0" applyFont="1" applyFill="1" applyBorder="1" applyAlignment="1">
      <alignment horizontal="center"/>
    </xf>
    <xf numFmtId="169" fontId="0" fillId="0" borderId="0" xfId="0" applyNumberFormat="1" applyAlignment="1">
      <alignment horizontal="left" wrapText="1"/>
    </xf>
    <xf numFmtId="44" fontId="16" fillId="0" borderId="28" xfId="2" applyFont="1" applyFill="1" applyBorder="1" applyAlignment="1">
      <alignment horizontal="center"/>
    </xf>
    <xf numFmtId="0" fontId="5" fillId="0" borderId="4" xfId="0" applyFont="1" applyBorder="1" applyAlignment="1">
      <alignment horizontal="center" vertical="center" textRotation="90"/>
    </xf>
    <xf numFmtId="0" fontId="5" fillId="0" borderId="5" xfId="0" applyFont="1" applyBorder="1" applyAlignment="1">
      <alignment horizontal="center" vertical="center" textRotation="90"/>
    </xf>
    <xf numFmtId="0" fontId="5" fillId="0" borderId="16" xfId="0" applyFont="1" applyBorder="1" applyAlignment="1">
      <alignment horizontal="center" vertical="center" textRotation="90"/>
    </xf>
    <xf numFmtId="0" fontId="5" fillId="0" borderId="93" xfId="0" applyFont="1" applyBorder="1" applyAlignment="1">
      <alignment horizontal="center" vertical="center" textRotation="90" wrapText="1"/>
    </xf>
    <xf numFmtId="0" fontId="5" fillId="0" borderId="33" xfId="0" applyFont="1" applyBorder="1" applyAlignment="1">
      <alignment horizontal="center" vertical="center" textRotation="90" wrapText="1"/>
    </xf>
    <xf numFmtId="0" fontId="5" fillId="0" borderId="94" xfId="0" applyFont="1" applyBorder="1" applyAlignment="1">
      <alignment horizontal="center" vertical="center" textRotation="90" wrapText="1"/>
    </xf>
    <xf numFmtId="0" fontId="30" fillId="7" borderId="4" xfId="7" applyNumberFormat="1" applyFont="1" applyFill="1" applyBorder="1" applyAlignment="1">
      <alignment horizontal="center" vertical="center" wrapText="1"/>
    </xf>
    <xf numFmtId="0" fontId="30" fillId="7" borderId="5" xfId="7" applyNumberFormat="1" applyFont="1" applyFill="1" applyBorder="1" applyAlignment="1">
      <alignment horizontal="center" vertical="center" wrapText="1"/>
    </xf>
    <xf numFmtId="0" fontId="30" fillId="7" borderId="16" xfId="7" applyNumberFormat="1" applyFont="1" applyFill="1" applyBorder="1" applyAlignment="1">
      <alignment horizontal="center" vertical="center" wrapText="1"/>
    </xf>
    <xf numFmtId="0" fontId="5" fillId="0" borderId="88" xfId="0" applyFont="1" applyBorder="1" applyAlignment="1">
      <alignment horizontal="center" vertical="center" textRotation="90"/>
    </xf>
    <xf numFmtId="0" fontId="5" fillId="0" borderId="55" xfId="0" applyFont="1" applyBorder="1" applyAlignment="1">
      <alignment horizontal="center" vertical="center" textRotation="90"/>
    </xf>
    <xf numFmtId="0" fontId="42" fillId="0" borderId="86" xfId="0" applyFont="1" applyBorder="1" applyAlignment="1">
      <alignment horizontal="center" vertical="center" textRotation="90"/>
    </xf>
    <xf numFmtId="0" fontId="42" fillId="0" borderId="85" xfId="0" applyFont="1" applyBorder="1" applyAlignment="1">
      <alignment horizontal="center" vertical="center" textRotation="90"/>
    </xf>
    <xf numFmtId="0" fontId="5" fillId="0" borderId="102" xfId="0" applyFont="1" applyBorder="1" applyAlignment="1">
      <alignment horizontal="center" vertical="center" textRotation="90"/>
    </xf>
    <xf numFmtId="0" fontId="5" fillId="0" borderId="103" xfId="0" applyFont="1" applyBorder="1" applyAlignment="1">
      <alignment horizontal="center" vertical="center" textRotation="90"/>
    </xf>
    <xf numFmtId="0" fontId="5" fillId="0" borderId="85" xfId="0" applyFont="1" applyBorder="1" applyAlignment="1">
      <alignment horizontal="center" vertical="center" textRotation="90"/>
    </xf>
    <xf numFmtId="0" fontId="5" fillId="0" borderId="86" xfId="0" applyFont="1" applyBorder="1" applyAlignment="1">
      <alignment horizontal="center" vertical="center" textRotation="90"/>
    </xf>
    <xf numFmtId="0" fontId="5" fillId="0" borderId="71" xfId="0" applyFont="1" applyBorder="1" applyAlignment="1">
      <alignment horizontal="center" vertical="center" textRotation="90"/>
    </xf>
    <xf numFmtId="0" fontId="30" fillId="7" borderId="1" xfId="7" applyNumberFormat="1" applyFont="1" applyFill="1" applyBorder="1" applyAlignment="1">
      <alignment horizontal="center" vertical="center" wrapText="1"/>
    </xf>
    <xf numFmtId="0" fontId="30" fillId="7" borderId="2" xfId="7" applyNumberFormat="1" applyFont="1" applyFill="1" applyBorder="1" applyAlignment="1">
      <alignment horizontal="center" vertical="center" wrapText="1"/>
    </xf>
    <xf numFmtId="0" fontId="30" fillId="7" borderId="3" xfId="7" applyNumberFormat="1" applyFont="1" applyFill="1" applyBorder="1" applyAlignment="1">
      <alignment horizontal="center" vertical="center" wrapText="1"/>
    </xf>
    <xf numFmtId="0" fontId="5" fillId="0" borderId="2" xfId="0" applyFont="1" applyBorder="1" applyAlignment="1">
      <alignment horizontal="center" vertical="center" textRotation="90"/>
    </xf>
    <xf numFmtId="0" fontId="5" fillId="0" borderId="1" xfId="0" applyFont="1" applyBorder="1" applyAlignment="1">
      <alignment horizontal="center" vertical="center" textRotation="90"/>
    </xf>
    <xf numFmtId="0" fontId="5" fillId="0" borderId="3" xfId="0" applyFont="1" applyBorder="1" applyAlignment="1">
      <alignment horizontal="center" vertical="center" textRotation="90"/>
    </xf>
    <xf numFmtId="0" fontId="5" fillId="0" borderId="0" xfId="0" applyFont="1" applyAlignment="1">
      <alignment horizontal="center" vertical="center" textRotation="90"/>
    </xf>
    <xf numFmtId="0" fontId="5" fillId="0" borderId="2"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16" xfId="0" applyFont="1" applyBorder="1" applyAlignment="1">
      <alignment horizontal="center" vertical="center" textRotation="90" wrapText="1"/>
    </xf>
  </cellXfs>
  <cellStyles count="11">
    <cellStyle name="Hyperlink" xfId="7" builtinId="8"/>
    <cellStyle name="Komma" xfId="4" builtinId="3"/>
    <cellStyle name="Komma_calculatiemodule-versie2" xfId="1" xr:uid="{00000000-0005-0000-0000-000000000000}"/>
    <cellStyle name="Normal" xfId="9" xr:uid="{00000000-0005-0000-0000-000000000000}"/>
    <cellStyle name="Procent" xfId="5" builtinId="5"/>
    <cellStyle name="Standaard" xfId="0" builtinId="0"/>
    <cellStyle name="Standaard 2" xfId="8" xr:uid="{00000000-0005-0000-0000-000036000000}"/>
    <cellStyle name="Standaard 3" xfId="10" xr:uid="{D948CE4C-0DDC-4934-8158-69D25BE2CAC3}"/>
    <cellStyle name="Standaard_Ruimtestaat - VWT-gouden versie miv 01-09-06" xfId="6" xr:uid="{A84BFDB8-97A3-49B8-BCE1-8DE3E4CD7E8F}"/>
    <cellStyle name="Valuta" xfId="2" builtinId="4"/>
    <cellStyle name="Valuta 2" xfId="3" xr:uid="{00000000-0005-0000-0000-000033000000}"/>
  </cellStyles>
  <dxfs count="33">
    <dxf>
      <fill>
        <patternFill>
          <bgColor rgb="FFC00000"/>
        </patternFill>
      </fill>
    </dxf>
    <dxf>
      <font>
        <b val="0"/>
        <i val="0"/>
        <strike val="0"/>
        <condense val="0"/>
        <extend val="0"/>
        <outline val="0"/>
        <shadow val="0"/>
        <u val="none"/>
        <vertAlign val="baseline"/>
        <sz val="10"/>
        <color theme="1"/>
        <name val="Calibri"/>
        <family val="2"/>
        <scheme val="minor"/>
      </font>
      <numFmt numFmtId="166" formatCode="#,##0\ &quot;m²&quo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166" formatCode="#,##0\ &quot;m²&quo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rgb="FFFFF3FC"/>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rgb="FFFFF3FC"/>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rgb="FFFFF3FC"/>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rgb="FFFFF3FC"/>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rgb="FFFFF3FC"/>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FFF3FC"/>
        </patternFill>
      </fill>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9" tint="0.39997558519241921"/>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34" formatCode="_ &quot;€&quot;\ * #,##0.00_ ;_ &quot;€&quot;\ * \-#,##0.00_ ;_ &quot;€&quot;\ * &quot;-&quot;??_ ;_ @_ "/>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4" formatCode="_ &quot;€&quot;\ * #,##0.00_ ;_ &quot;€&quot;\ * \-#,##0.00_ ;_ &quot;€&quot;\ * &quot;-&quot;??_ ;_ @_ "/>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border>
    </dxf>
    <dxf>
      <font>
        <b val="0"/>
      </font>
      <numFmt numFmtId="168" formatCode="#,##0.00\ &quot;m²&quot;"/>
      <fill>
        <patternFill patternType="solid">
          <fgColor indexed="64"/>
          <bgColor rgb="FFFFF3FC"/>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F3FC"/>
        </patternFill>
      </fill>
      <border diagonalUp="0" diagonalDown="0" outline="0">
        <left style="thin">
          <color indexed="64"/>
        </left>
        <right/>
        <top style="thin">
          <color indexed="64"/>
        </top>
        <bottom style="thin">
          <color indexed="64"/>
        </bottom>
      </border>
    </dxf>
    <dxf>
      <fill>
        <patternFill patternType="solid">
          <fgColor indexed="64"/>
          <bgColor rgb="FFFFF3F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family val="2"/>
      </font>
      <numFmt numFmtId="2" formatCode="0.00"/>
      <fill>
        <patternFill patternType="solid">
          <fgColor indexed="64"/>
          <bgColor rgb="FFFFF3FC"/>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3F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33CC"/>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FF33CC"/>
      <color rgb="FF172983"/>
      <color rgb="FF00B0F0"/>
      <color rgb="FFFFF3FC"/>
      <color rgb="FFFF99FF"/>
      <color rgb="FFFFD1F3"/>
      <color rgb="FF808080"/>
      <color rgb="FF09B5AC"/>
      <color rgb="FF00FF00"/>
      <color rgb="FFC0FC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1057275</xdr:colOff>
      <xdr:row>0</xdr:row>
      <xdr:rowOff>0</xdr:rowOff>
    </xdr:from>
    <xdr:to>
      <xdr:col>10</xdr:col>
      <xdr:colOff>1330326</xdr:colOff>
      <xdr:row>2</xdr:row>
      <xdr:rowOff>34290</xdr:rowOff>
    </xdr:to>
    <xdr:pic>
      <xdr:nvPicPr>
        <xdr:cNvPr id="2" name="Afbeelding 1">
          <a:extLst>
            <a:ext uri="{FF2B5EF4-FFF2-40B4-BE49-F238E27FC236}">
              <a16:creationId xmlns:a16="http://schemas.microsoft.com/office/drawing/2014/main" id="{9098CC9D-807D-4F61-A276-4FFE0DFAE6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0"/>
          <a:ext cx="1806575" cy="84391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ender-my.sharepoint.com/ADM/DC-Gedeeld/FD-Aanbestedingen/2015/Europese%20aanbestedingen/Schoonmaak/Voorbereiding/Europese%20aanbesteding%202010/Kopie%20van%20Calculatiemodel%20definitie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DC"/>
      <sheetName val="kengetal Overig"/>
      <sheetName val="locaties"/>
      <sheetName val="totaal per locatie"/>
      <sheetName val="locatie anna palowna"/>
      <sheetName val="locatie flintstraat"/>
      <sheetName val="locatie van schaikweg"/>
      <sheetName val="locatie veldlaan"/>
      <sheetName val="locatie stadionplein"/>
      <sheetName val="locatie aska"/>
      <sheetName val="locatie idee ict"/>
      <sheetName val="locatie cicero"/>
      <sheetName val="locatie ahg fokkerstraat"/>
      <sheetName val="locatie stuifzandseweg"/>
      <sheetName val="locatie werkhorst"/>
      <sheetName val="sociale voorzieningen"/>
      <sheetName val="sociale lasten"/>
      <sheetName val="tariefopbouw"/>
      <sheetName val="gemiddeld tarief"/>
      <sheetName val="onregelmatigheidsmatrix"/>
      <sheetName val="extra werkzaamheden"/>
    </sheetNames>
    <sheetDataSet>
      <sheetData sheetId="0">
        <row r="10">
          <cell r="A10" t="str">
            <v>1.1</v>
          </cell>
          <cell r="B10" t="str">
            <v>Gang</v>
          </cell>
          <cell r="C10" t="str">
            <v>Verkeersruimten</v>
          </cell>
          <cell r="D10" t="str">
            <v>5/w</v>
          </cell>
          <cell r="E10">
            <v>0</v>
          </cell>
          <cell r="F10" t="str">
            <v>4/w</v>
          </cell>
          <cell r="G10">
            <v>0</v>
          </cell>
          <cell r="H10" t="str">
            <v>3/w</v>
          </cell>
          <cell r="I10">
            <v>0</v>
          </cell>
          <cell r="J10" t="str">
            <v>2/w</v>
          </cell>
          <cell r="K10">
            <v>0</v>
          </cell>
          <cell r="L10" t="str">
            <v>1/w</v>
          </cell>
          <cell r="M10">
            <v>0</v>
          </cell>
        </row>
        <row r="11">
          <cell r="A11" t="str">
            <v>1.2</v>
          </cell>
          <cell r="B11" t="str">
            <v>Entree</v>
          </cell>
          <cell r="C11" t="str">
            <v>Verkeersruimten</v>
          </cell>
          <cell r="D11" t="str">
            <v>5/w</v>
          </cell>
          <cell r="E11">
            <v>0</v>
          </cell>
          <cell r="F11" t="str">
            <v>4/w</v>
          </cell>
          <cell r="G11">
            <v>0</v>
          </cell>
          <cell r="H11" t="str">
            <v>3/w</v>
          </cell>
          <cell r="I11">
            <v>0</v>
          </cell>
          <cell r="J11" t="str">
            <v>2/w</v>
          </cell>
          <cell r="K11">
            <v>0</v>
          </cell>
          <cell r="L11" t="str">
            <v>1/w</v>
          </cell>
          <cell r="M11">
            <v>0</v>
          </cell>
        </row>
        <row r="12">
          <cell r="A12" t="str">
            <v>1.3</v>
          </cell>
          <cell r="B12" t="str">
            <v>(Lift)hal</v>
          </cell>
          <cell r="C12" t="str">
            <v>Verkeersruimten</v>
          </cell>
          <cell r="D12" t="str">
            <v>5/w</v>
          </cell>
          <cell r="E12">
            <v>0</v>
          </cell>
          <cell r="F12" t="str">
            <v>4/w</v>
          </cell>
          <cell r="G12">
            <v>0</v>
          </cell>
          <cell r="H12" t="str">
            <v>3/w</v>
          </cell>
          <cell r="I12">
            <v>0</v>
          </cell>
          <cell r="J12" t="str">
            <v>2/w</v>
          </cell>
          <cell r="K12">
            <v>0</v>
          </cell>
          <cell r="L12" t="str">
            <v>1/w</v>
          </cell>
          <cell r="M12">
            <v>0</v>
          </cell>
        </row>
        <row r="13">
          <cell r="A13" t="str">
            <v>1.4</v>
          </cell>
          <cell r="B13" t="str">
            <v>Garderobe</v>
          </cell>
          <cell r="C13" t="str">
            <v>Verkeersruimten</v>
          </cell>
          <cell r="D13" t="str">
            <v>5/w</v>
          </cell>
          <cell r="E13">
            <v>0</v>
          </cell>
          <cell r="F13" t="str">
            <v>4/w</v>
          </cell>
          <cell r="G13">
            <v>0</v>
          </cell>
          <cell r="H13" t="str">
            <v>3/w</v>
          </cell>
          <cell r="I13">
            <v>0</v>
          </cell>
          <cell r="J13" t="str">
            <v>2/w</v>
          </cell>
          <cell r="K13">
            <v>0</v>
          </cell>
          <cell r="L13" t="str">
            <v>1/w</v>
          </cell>
          <cell r="M13">
            <v>0</v>
          </cell>
        </row>
        <row r="14">
          <cell r="A14" t="str">
            <v>1.5</v>
          </cell>
          <cell r="B14" t="str">
            <v>Lift</v>
          </cell>
          <cell r="C14" t="str">
            <v>Verkeersruimten</v>
          </cell>
          <cell r="D14" t="str">
            <v>5/w</v>
          </cell>
          <cell r="E14">
            <v>0</v>
          </cell>
          <cell r="F14" t="str">
            <v>4/w</v>
          </cell>
          <cell r="G14">
            <v>0</v>
          </cell>
          <cell r="H14" t="str">
            <v>3/w</v>
          </cell>
          <cell r="I14">
            <v>0</v>
          </cell>
          <cell r="J14" t="str">
            <v>2/w</v>
          </cell>
          <cell r="K14">
            <v>0</v>
          </cell>
          <cell r="L14" t="str">
            <v>1/w</v>
          </cell>
          <cell r="M14">
            <v>0</v>
          </cell>
        </row>
        <row r="15">
          <cell r="A15" t="str">
            <v>1.6</v>
          </cell>
          <cell r="B15" t="str">
            <v>Trap</v>
          </cell>
          <cell r="C15" t="str">
            <v>Verkeersruimten</v>
          </cell>
          <cell r="D15" t="str">
            <v>5/w</v>
          </cell>
          <cell r="E15">
            <v>0</v>
          </cell>
          <cell r="F15" t="str">
            <v>4/w</v>
          </cell>
          <cell r="G15">
            <v>0</v>
          </cell>
          <cell r="H15" t="str">
            <v>3/w</v>
          </cell>
          <cell r="I15">
            <v>0</v>
          </cell>
          <cell r="J15" t="str">
            <v>2/w</v>
          </cell>
          <cell r="K15">
            <v>0</v>
          </cell>
          <cell r="L15" t="str">
            <v>1/w</v>
          </cell>
          <cell r="M15">
            <v>0</v>
          </cell>
        </row>
        <row r="16">
          <cell r="A16" t="str">
            <v>1.7</v>
          </cell>
          <cell r="B16" t="str">
            <v>Trappenhuis</v>
          </cell>
          <cell r="C16" t="str">
            <v>Verkeersruimten</v>
          </cell>
          <cell r="D16" t="str">
            <v>5/w</v>
          </cell>
          <cell r="E16">
            <v>0</v>
          </cell>
          <cell r="F16" t="str">
            <v>4/w</v>
          </cell>
          <cell r="G16">
            <v>0</v>
          </cell>
          <cell r="H16" t="str">
            <v>3/w</v>
          </cell>
          <cell r="I16">
            <v>0</v>
          </cell>
          <cell r="J16" t="str">
            <v>2/w</v>
          </cell>
          <cell r="K16">
            <v>0</v>
          </cell>
          <cell r="L16" t="str">
            <v>1/w</v>
          </cell>
          <cell r="M16">
            <v>0</v>
          </cell>
        </row>
        <row r="17">
          <cell r="A17" t="str">
            <v>1.8</v>
          </cell>
          <cell r="B17" t="str">
            <v>Noodtrappenhuis</v>
          </cell>
          <cell r="C17" t="str">
            <v>Verkeersruimten</v>
          </cell>
          <cell r="D17" t="str">
            <v>5/w</v>
          </cell>
          <cell r="E17">
            <v>0</v>
          </cell>
          <cell r="F17" t="str">
            <v>4/w</v>
          </cell>
          <cell r="G17">
            <v>0</v>
          </cell>
          <cell r="H17" t="str">
            <v>3/w</v>
          </cell>
          <cell r="I17">
            <v>0</v>
          </cell>
          <cell r="J17" t="str">
            <v>2/w</v>
          </cell>
          <cell r="K17">
            <v>0</v>
          </cell>
          <cell r="L17" t="str">
            <v>1/w</v>
          </cell>
          <cell r="M17">
            <v>0</v>
          </cell>
        </row>
        <row r="18">
          <cell r="A18" t="str">
            <v>1.9</v>
          </cell>
          <cell r="B18" t="str">
            <v>Portaal</v>
          </cell>
          <cell r="C18" t="str">
            <v>Verkeersruimten</v>
          </cell>
          <cell r="D18" t="str">
            <v>5/w</v>
          </cell>
          <cell r="E18">
            <v>0</v>
          </cell>
          <cell r="F18" t="str">
            <v>4/w</v>
          </cell>
          <cell r="G18">
            <v>0</v>
          </cell>
          <cell r="H18" t="str">
            <v>3/w</v>
          </cell>
          <cell r="I18">
            <v>0</v>
          </cell>
          <cell r="J18" t="str">
            <v>2/w</v>
          </cell>
          <cell r="K18">
            <v>0</v>
          </cell>
          <cell r="L18" t="str">
            <v>1/w</v>
          </cell>
          <cell r="M18">
            <v>0</v>
          </cell>
        </row>
        <row r="19">
          <cell r="A19" t="str">
            <v>1.10</v>
          </cell>
          <cell r="B19" t="str">
            <v>Proceshal</v>
          </cell>
          <cell r="C19" t="str">
            <v>Verkeersruimten</v>
          </cell>
          <cell r="D19" t="str">
            <v>5/w</v>
          </cell>
          <cell r="E19">
            <v>0</v>
          </cell>
          <cell r="F19" t="str">
            <v>4/w</v>
          </cell>
          <cell r="G19">
            <v>0</v>
          </cell>
          <cell r="H19" t="str">
            <v>3/w</v>
          </cell>
          <cell r="I19">
            <v>0</v>
          </cell>
          <cell r="J19" t="str">
            <v>2/w</v>
          </cell>
          <cell r="K19">
            <v>0</v>
          </cell>
          <cell r="L19" t="str">
            <v>1/w</v>
          </cell>
          <cell r="M19">
            <v>0</v>
          </cell>
        </row>
        <row r="20">
          <cell r="A20" t="str">
            <v>2.1</v>
          </cell>
          <cell r="B20" t="str">
            <v>Kantoorruimte</v>
          </cell>
          <cell r="C20" t="str">
            <v>Werkkamers/Theorielokalen</v>
          </cell>
          <cell r="D20" t="str">
            <v>5/w</v>
          </cell>
          <cell r="E20">
            <v>0</v>
          </cell>
          <cell r="F20" t="str">
            <v>4/w</v>
          </cell>
          <cell r="G20">
            <v>0</v>
          </cell>
          <cell r="H20" t="str">
            <v>3/w</v>
          </cell>
          <cell r="I20">
            <v>0</v>
          </cell>
          <cell r="J20" t="str">
            <v>2/w</v>
          </cell>
          <cell r="K20">
            <v>0</v>
          </cell>
          <cell r="L20" t="str">
            <v>1/w</v>
          </cell>
          <cell r="M20">
            <v>0</v>
          </cell>
        </row>
        <row r="21">
          <cell r="A21" t="str">
            <v>2.2</v>
          </cell>
          <cell r="B21" t="str">
            <v>Computerlokaal</v>
          </cell>
          <cell r="C21" t="str">
            <v>Werkkamers/Theorielokalen</v>
          </cell>
          <cell r="D21" t="str">
            <v>5/w</v>
          </cell>
          <cell r="E21">
            <v>0</v>
          </cell>
          <cell r="F21" t="str">
            <v>4/w</v>
          </cell>
          <cell r="G21">
            <v>0</v>
          </cell>
          <cell r="H21" t="str">
            <v>3/w</v>
          </cell>
          <cell r="I21">
            <v>0</v>
          </cell>
          <cell r="J21" t="str">
            <v>2/w</v>
          </cell>
          <cell r="K21">
            <v>0</v>
          </cell>
          <cell r="L21" t="str">
            <v>1/w</v>
          </cell>
          <cell r="M21">
            <v>0</v>
          </cell>
        </row>
        <row r="22">
          <cell r="A22" t="str">
            <v>2.3</v>
          </cell>
          <cell r="B22" t="str">
            <v>Computerruimte</v>
          </cell>
          <cell r="C22" t="str">
            <v>Werkkamers/Theorielokalen</v>
          </cell>
          <cell r="D22" t="str">
            <v>5/w</v>
          </cell>
          <cell r="E22">
            <v>0</v>
          </cell>
          <cell r="F22" t="str">
            <v>4/w</v>
          </cell>
          <cell r="G22">
            <v>0</v>
          </cell>
          <cell r="H22" t="str">
            <v>3/w</v>
          </cell>
          <cell r="I22">
            <v>0</v>
          </cell>
          <cell r="J22" t="str">
            <v>2/w</v>
          </cell>
          <cell r="K22">
            <v>0</v>
          </cell>
          <cell r="L22" t="str">
            <v>1/w</v>
          </cell>
          <cell r="M22">
            <v>0</v>
          </cell>
        </row>
        <row r="23">
          <cell r="A23" t="str">
            <v>2.4</v>
          </cell>
          <cell r="B23" t="str">
            <v>Werkruimte</v>
          </cell>
          <cell r="C23" t="str">
            <v>Werkkamers/Theorielokalen</v>
          </cell>
          <cell r="D23" t="str">
            <v>5/w</v>
          </cell>
          <cell r="E23">
            <v>0</v>
          </cell>
          <cell r="F23" t="str">
            <v>4/w</v>
          </cell>
          <cell r="G23">
            <v>0</v>
          </cell>
          <cell r="H23" t="str">
            <v>3/w</v>
          </cell>
          <cell r="I23">
            <v>0</v>
          </cell>
          <cell r="J23" t="str">
            <v>2/w</v>
          </cell>
          <cell r="K23">
            <v>0</v>
          </cell>
          <cell r="L23" t="str">
            <v>1/w</v>
          </cell>
          <cell r="M23">
            <v>0</v>
          </cell>
        </row>
        <row r="24">
          <cell r="A24" t="str">
            <v>2.5</v>
          </cell>
          <cell r="B24" t="str">
            <v>Docentenkamer</v>
          </cell>
          <cell r="C24" t="str">
            <v>Werkkamers/Theorielokalen</v>
          </cell>
          <cell r="D24" t="str">
            <v>5/w</v>
          </cell>
          <cell r="E24">
            <v>0</v>
          </cell>
          <cell r="F24" t="str">
            <v>4/w</v>
          </cell>
          <cell r="G24">
            <v>0</v>
          </cell>
          <cell r="H24" t="str">
            <v>3/w</v>
          </cell>
          <cell r="I24">
            <v>0</v>
          </cell>
          <cell r="J24" t="str">
            <v>2/w</v>
          </cell>
          <cell r="K24">
            <v>0</v>
          </cell>
          <cell r="L24" t="str">
            <v>1/w</v>
          </cell>
          <cell r="M24">
            <v>0</v>
          </cell>
        </row>
        <row r="25">
          <cell r="A25" t="str">
            <v>2.6</v>
          </cell>
          <cell r="B25" t="str">
            <v>Flexruimte</v>
          </cell>
          <cell r="C25" t="str">
            <v>Werkkamers/Theorielokalen</v>
          </cell>
          <cell r="D25" t="str">
            <v>5/w</v>
          </cell>
          <cell r="E25">
            <v>0</v>
          </cell>
          <cell r="F25" t="str">
            <v>4/w</v>
          </cell>
          <cell r="G25">
            <v>0</v>
          </cell>
          <cell r="H25" t="str">
            <v>3/w</v>
          </cell>
          <cell r="I25">
            <v>0</v>
          </cell>
          <cell r="J25" t="str">
            <v>2/w</v>
          </cell>
          <cell r="K25">
            <v>0</v>
          </cell>
          <cell r="L25" t="str">
            <v>1/w</v>
          </cell>
          <cell r="M25">
            <v>0</v>
          </cell>
        </row>
        <row r="26">
          <cell r="A26" t="str">
            <v>2.7</v>
          </cell>
          <cell r="B26" t="str">
            <v>Les-/theorielokaal</v>
          </cell>
          <cell r="C26" t="str">
            <v>Werkkamers/Theorielokalen</v>
          </cell>
          <cell r="D26" t="str">
            <v>5/w</v>
          </cell>
          <cell r="E26">
            <v>0</v>
          </cell>
          <cell r="F26" t="str">
            <v>4/w</v>
          </cell>
          <cell r="G26">
            <v>0</v>
          </cell>
          <cell r="H26" t="str">
            <v>3/w</v>
          </cell>
          <cell r="I26">
            <v>0</v>
          </cell>
          <cell r="J26" t="str">
            <v>2/w</v>
          </cell>
          <cell r="K26">
            <v>0</v>
          </cell>
          <cell r="L26" t="str">
            <v>1/w</v>
          </cell>
          <cell r="M26">
            <v>0</v>
          </cell>
        </row>
        <row r="27">
          <cell r="A27" t="str">
            <v>2.8</v>
          </cell>
          <cell r="B27" t="str">
            <v>Receptieruimte</v>
          </cell>
          <cell r="C27" t="str">
            <v>Werkkamers/Theorielokalen</v>
          </cell>
          <cell r="D27" t="str">
            <v>5/w</v>
          </cell>
          <cell r="E27">
            <v>0</v>
          </cell>
          <cell r="F27" t="str">
            <v>4/w</v>
          </cell>
          <cell r="G27">
            <v>0</v>
          </cell>
          <cell r="H27" t="str">
            <v>3/w</v>
          </cell>
          <cell r="I27">
            <v>0</v>
          </cell>
          <cell r="J27" t="str">
            <v>2/w</v>
          </cell>
          <cell r="K27">
            <v>0</v>
          </cell>
          <cell r="L27" t="str">
            <v>1/w</v>
          </cell>
          <cell r="M27">
            <v>0</v>
          </cell>
        </row>
        <row r="28">
          <cell r="A28" t="str">
            <v>2.9</v>
          </cell>
          <cell r="B28" t="str">
            <v>Spreekkamer</v>
          </cell>
          <cell r="C28" t="str">
            <v>Werkkamers/Theorielokalen</v>
          </cell>
          <cell r="D28" t="str">
            <v>5/w</v>
          </cell>
          <cell r="E28">
            <v>0</v>
          </cell>
          <cell r="F28" t="str">
            <v>4/w</v>
          </cell>
          <cell r="G28">
            <v>0</v>
          </cell>
          <cell r="H28" t="str">
            <v>3/w</v>
          </cell>
          <cell r="I28">
            <v>0</v>
          </cell>
          <cell r="J28" t="str">
            <v>2/w</v>
          </cell>
          <cell r="K28">
            <v>0</v>
          </cell>
          <cell r="L28" t="str">
            <v>1/w</v>
          </cell>
          <cell r="M28">
            <v>0</v>
          </cell>
        </row>
        <row r="29">
          <cell r="A29" t="str">
            <v>2.10</v>
          </cell>
          <cell r="B29" t="str">
            <v>Studieruimte</v>
          </cell>
          <cell r="C29" t="str">
            <v>Werkkamers/Theorielokalen</v>
          </cell>
          <cell r="D29" t="str">
            <v>5/w</v>
          </cell>
          <cell r="E29">
            <v>0</v>
          </cell>
          <cell r="F29" t="str">
            <v>4/w</v>
          </cell>
          <cell r="G29">
            <v>0</v>
          </cell>
          <cell r="H29" t="str">
            <v>3/w</v>
          </cell>
          <cell r="I29">
            <v>0</v>
          </cell>
          <cell r="J29" t="str">
            <v>2/w</v>
          </cell>
          <cell r="K29">
            <v>0</v>
          </cell>
          <cell r="L29" t="str">
            <v>1/w</v>
          </cell>
          <cell r="M29">
            <v>0</v>
          </cell>
        </row>
        <row r="30">
          <cell r="A30" t="str">
            <v>2.11</v>
          </cell>
          <cell r="B30" t="str">
            <v>Studio</v>
          </cell>
          <cell r="C30" t="str">
            <v>Werkkamers/Theorielokalen</v>
          </cell>
          <cell r="D30" t="str">
            <v>5/w</v>
          </cell>
          <cell r="E30">
            <v>0</v>
          </cell>
          <cell r="F30" t="str">
            <v>4/w</v>
          </cell>
          <cell r="G30">
            <v>0</v>
          </cell>
          <cell r="H30" t="str">
            <v>3/w</v>
          </cell>
          <cell r="I30">
            <v>0</v>
          </cell>
          <cell r="J30" t="str">
            <v>2/w</v>
          </cell>
          <cell r="K30">
            <v>0</v>
          </cell>
          <cell r="L30" t="str">
            <v>1/w</v>
          </cell>
          <cell r="M30">
            <v>0</v>
          </cell>
        </row>
        <row r="31">
          <cell r="A31" t="str">
            <v>2.12</v>
          </cell>
          <cell r="B31" t="str">
            <v>Vergaderruimte</v>
          </cell>
          <cell r="C31" t="str">
            <v>Werkkamers/Theorielokalen</v>
          </cell>
          <cell r="D31" t="str">
            <v>5/w</v>
          </cell>
          <cell r="E31">
            <v>0</v>
          </cell>
          <cell r="F31" t="str">
            <v>4/w</v>
          </cell>
          <cell r="G31">
            <v>0</v>
          </cell>
          <cell r="H31" t="str">
            <v>3/w</v>
          </cell>
          <cell r="I31">
            <v>0</v>
          </cell>
          <cell r="J31" t="str">
            <v>2/w</v>
          </cell>
          <cell r="K31">
            <v>0</v>
          </cell>
          <cell r="L31" t="str">
            <v>1/w</v>
          </cell>
          <cell r="M31">
            <v>0</v>
          </cell>
        </row>
        <row r="32">
          <cell r="A32" t="str">
            <v>3.1</v>
          </cell>
          <cell r="B32" t="str">
            <v>Dramalokaal</v>
          </cell>
          <cell r="C32" t="str">
            <v>Vakspecifieke lokalen</v>
          </cell>
          <cell r="D32" t="str">
            <v>5/w</v>
          </cell>
          <cell r="E32">
            <v>0</v>
          </cell>
          <cell r="F32" t="str">
            <v>4/w</v>
          </cell>
          <cell r="G32">
            <v>0</v>
          </cell>
          <cell r="H32" t="str">
            <v>3/w</v>
          </cell>
          <cell r="I32">
            <v>0</v>
          </cell>
          <cell r="J32" t="str">
            <v>2/w</v>
          </cell>
          <cell r="K32">
            <v>0</v>
          </cell>
          <cell r="L32" t="str">
            <v>1/w</v>
          </cell>
          <cell r="M32">
            <v>0</v>
          </cell>
        </row>
        <row r="33">
          <cell r="A33" t="str">
            <v>3.2</v>
          </cell>
          <cell r="B33" t="str">
            <v>Gastenverblijf</v>
          </cell>
          <cell r="C33" t="str">
            <v>Vakspecifieke lokalen</v>
          </cell>
          <cell r="D33" t="str">
            <v>5/w</v>
          </cell>
          <cell r="E33">
            <v>0</v>
          </cell>
          <cell r="F33" t="str">
            <v>4/w</v>
          </cell>
          <cell r="G33">
            <v>0</v>
          </cell>
          <cell r="H33" t="str">
            <v>3/w</v>
          </cell>
          <cell r="I33">
            <v>0</v>
          </cell>
          <cell r="J33" t="str">
            <v>2/w</v>
          </cell>
          <cell r="K33">
            <v>0</v>
          </cell>
          <cell r="L33" t="str">
            <v>1/w</v>
          </cell>
          <cell r="M33">
            <v>0</v>
          </cell>
        </row>
        <row r="34">
          <cell r="A34" t="str">
            <v>3.3</v>
          </cell>
          <cell r="B34" t="str">
            <v>Lokaal Verpleegkunde</v>
          </cell>
          <cell r="C34" t="str">
            <v>Vakspecifieke lokalen</v>
          </cell>
          <cell r="D34" t="str">
            <v>5/w</v>
          </cell>
          <cell r="E34">
            <v>0</v>
          </cell>
          <cell r="F34" t="str">
            <v>4/w</v>
          </cell>
          <cell r="G34">
            <v>0</v>
          </cell>
          <cell r="H34" t="str">
            <v>3/w</v>
          </cell>
          <cell r="I34">
            <v>0</v>
          </cell>
          <cell r="J34" t="str">
            <v>2/w</v>
          </cell>
          <cell r="K34">
            <v>0</v>
          </cell>
          <cell r="L34" t="str">
            <v>1/w</v>
          </cell>
          <cell r="M34">
            <v>0</v>
          </cell>
        </row>
        <row r="35">
          <cell r="A35" t="str">
            <v>3.4</v>
          </cell>
          <cell r="B35" t="str">
            <v>Lokaal Huishoudkunde</v>
          </cell>
          <cell r="C35" t="str">
            <v>Vakspecifieke lokalen</v>
          </cell>
          <cell r="D35" t="str">
            <v>5/w</v>
          </cell>
          <cell r="E35">
            <v>0</v>
          </cell>
          <cell r="F35" t="str">
            <v>4/w</v>
          </cell>
          <cell r="G35">
            <v>0</v>
          </cell>
          <cell r="H35" t="str">
            <v>3/w</v>
          </cell>
          <cell r="I35">
            <v>0</v>
          </cell>
          <cell r="J35" t="str">
            <v>2/w</v>
          </cell>
          <cell r="K35">
            <v>0</v>
          </cell>
          <cell r="L35" t="str">
            <v>1/w</v>
          </cell>
          <cell r="M35">
            <v>0</v>
          </cell>
        </row>
        <row r="36">
          <cell r="A36" t="str">
            <v>3.5</v>
          </cell>
          <cell r="B36" t="str">
            <v>Kookleslokaal</v>
          </cell>
          <cell r="C36" t="str">
            <v>Vakspecifieke lokalen</v>
          </cell>
          <cell r="D36" t="str">
            <v>5/w</v>
          </cell>
          <cell r="E36">
            <v>0</v>
          </cell>
          <cell r="F36" t="str">
            <v>4/w</v>
          </cell>
          <cell r="G36">
            <v>0</v>
          </cell>
          <cell r="H36" t="str">
            <v>3/w</v>
          </cell>
          <cell r="I36">
            <v>0</v>
          </cell>
          <cell r="J36" t="str">
            <v>2/w</v>
          </cell>
          <cell r="K36">
            <v>0</v>
          </cell>
          <cell r="L36" t="str">
            <v>1/w</v>
          </cell>
          <cell r="M36">
            <v>0</v>
          </cell>
        </row>
        <row r="37">
          <cell r="A37" t="str">
            <v>3.6</v>
          </cell>
          <cell r="B37" t="str">
            <v>Kraamlokaal</v>
          </cell>
          <cell r="C37" t="str">
            <v>Vakspecifieke lokalen</v>
          </cell>
          <cell r="D37" t="str">
            <v>5/w</v>
          </cell>
          <cell r="E37">
            <v>0</v>
          </cell>
          <cell r="F37" t="str">
            <v>4/w</v>
          </cell>
          <cell r="G37">
            <v>0</v>
          </cell>
          <cell r="H37" t="str">
            <v>3/w</v>
          </cell>
          <cell r="I37">
            <v>0</v>
          </cell>
          <cell r="J37" t="str">
            <v>2/w</v>
          </cell>
          <cell r="K37">
            <v>0</v>
          </cell>
          <cell r="L37" t="str">
            <v>1/w</v>
          </cell>
          <cell r="M37">
            <v>0</v>
          </cell>
        </row>
        <row r="38">
          <cell r="A38" t="str">
            <v>3.7</v>
          </cell>
          <cell r="B38" t="str">
            <v>Opleidingsrestaurant</v>
          </cell>
          <cell r="C38" t="str">
            <v>Vakspecifieke lokalen</v>
          </cell>
          <cell r="D38" t="str">
            <v>5/w</v>
          </cell>
          <cell r="E38">
            <v>0</v>
          </cell>
          <cell r="F38" t="str">
            <v>4/w</v>
          </cell>
          <cell r="G38">
            <v>0</v>
          </cell>
          <cell r="H38" t="str">
            <v>3/w</v>
          </cell>
          <cell r="I38">
            <v>0</v>
          </cell>
          <cell r="J38" t="str">
            <v>2/w</v>
          </cell>
          <cell r="K38">
            <v>0</v>
          </cell>
          <cell r="L38" t="str">
            <v>1/w</v>
          </cell>
          <cell r="M38">
            <v>0</v>
          </cell>
        </row>
        <row r="39">
          <cell r="A39" t="str">
            <v>3.8</v>
          </cell>
          <cell r="B39" t="str">
            <v>Praktijklokaal</v>
          </cell>
          <cell r="C39" t="str">
            <v>Vakspecifieke lokalen</v>
          </cell>
          <cell r="D39" t="str">
            <v>5/w</v>
          </cell>
          <cell r="E39">
            <v>0</v>
          </cell>
          <cell r="F39" t="str">
            <v>4/w</v>
          </cell>
          <cell r="G39">
            <v>0</v>
          </cell>
          <cell r="H39" t="str">
            <v>3/w</v>
          </cell>
          <cell r="I39">
            <v>0</v>
          </cell>
          <cell r="J39" t="str">
            <v>2/w</v>
          </cell>
          <cell r="K39">
            <v>0</v>
          </cell>
          <cell r="L39" t="str">
            <v>1/w</v>
          </cell>
          <cell r="M39">
            <v>0</v>
          </cell>
        </row>
        <row r="40">
          <cell r="A40" t="str">
            <v>3.9</v>
          </cell>
          <cell r="B40" t="str">
            <v>Separeerruimte</v>
          </cell>
          <cell r="C40" t="str">
            <v>Vakspecifieke lokalen</v>
          </cell>
          <cell r="D40" t="str">
            <v>5/w</v>
          </cell>
          <cell r="E40">
            <v>0</v>
          </cell>
          <cell r="F40" t="str">
            <v>4/w</v>
          </cell>
          <cell r="G40">
            <v>0</v>
          </cell>
          <cell r="H40" t="str">
            <v>3/w</v>
          </cell>
          <cell r="I40">
            <v>0</v>
          </cell>
          <cell r="J40" t="str">
            <v>2/w</v>
          </cell>
          <cell r="K40">
            <v>0</v>
          </cell>
          <cell r="L40" t="str">
            <v>1/w</v>
          </cell>
          <cell r="M40">
            <v>0</v>
          </cell>
        </row>
        <row r="41">
          <cell r="A41" t="str">
            <v>3.10</v>
          </cell>
          <cell r="B41" t="str">
            <v>Technieklokaal</v>
          </cell>
          <cell r="C41" t="str">
            <v>Vakspecifieke lokalen</v>
          </cell>
          <cell r="D41" t="str">
            <v>5/w</v>
          </cell>
          <cell r="E41">
            <v>0</v>
          </cell>
          <cell r="F41" t="str">
            <v>4/w</v>
          </cell>
          <cell r="G41">
            <v>0</v>
          </cell>
          <cell r="H41" t="str">
            <v>3/w</v>
          </cell>
          <cell r="I41">
            <v>0</v>
          </cell>
          <cell r="J41" t="str">
            <v>2/w</v>
          </cell>
          <cell r="K41">
            <v>0</v>
          </cell>
          <cell r="L41" t="str">
            <v>1/w</v>
          </cell>
          <cell r="M41">
            <v>0</v>
          </cell>
        </row>
        <row r="42">
          <cell r="A42" t="str">
            <v>3.11</v>
          </cell>
          <cell r="B42" t="str">
            <v>Handvaardigheidslokaal</v>
          </cell>
          <cell r="C42" t="str">
            <v>Vakspecifieke lokalen</v>
          </cell>
          <cell r="D42" t="str">
            <v>5/w</v>
          </cell>
          <cell r="E42">
            <v>0</v>
          </cell>
          <cell r="F42" t="str">
            <v>4/w</v>
          </cell>
          <cell r="G42">
            <v>0</v>
          </cell>
          <cell r="H42" t="str">
            <v>3/w</v>
          </cell>
          <cell r="I42">
            <v>0</v>
          </cell>
          <cell r="J42" t="str">
            <v>2/w</v>
          </cell>
          <cell r="K42">
            <v>0</v>
          </cell>
          <cell r="L42" t="str">
            <v>1/w</v>
          </cell>
          <cell r="M42">
            <v>0</v>
          </cell>
        </row>
        <row r="43">
          <cell r="A43" t="str">
            <v>3.12</v>
          </cell>
          <cell r="B43" t="str">
            <v>Tekenlokaal</v>
          </cell>
          <cell r="C43" t="str">
            <v>Vakspecifieke lokalen</v>
          </cell>
          <cell r="D43" t="str">
            <v>5/w</v>
          </cell>
          <cell r="E43">
            <v>0</v>
          </cell>
          <cell r="F43" t="str">
            <v>4/w</v>
          </cell>
          <cell r="G43">
            <v>0</v>
          </cell>
          <cell r="H43" t="str">
            <v>3/w</v>
          </cell>
          <cell r="I43">
            <v>0</v>
          </cell>
          <cell r="J43" t="str">
            <v>2/w</v>
          </cell>
          <cell r="K43">
            <v>0</v>
          </cell>
          <cell r="L43" t="str">
            <v>1/w</v>
          </cell>
          <cell r="M43">
            <v>0</v>
          </cell>
        </row>
        <row r="44">
          <cell r="A44" t="str">
            <v>3.13</v>
          </cell>
          <cell r="B44" t="str">
            <v>Waskeuken</v>
          </cell>
          <cell r="C44" t="str">
            <v>Vakspecifieke lokalen</v>
          </cell>
          <cell r="D44" t="str">
            <v>5/w</v>
          </cell>
          <cell r="E44">
            <v>0</v>
          </cell>
          <cell r="F44" t="str">
            <v>4/w</v>
          </cell>
          <cell r="G44">
            <v>0</v>
          </cell>
          <cell r="H44" t="str">
            <v>3/w</v>
          </cell>
          <cell r="I44">
            <v>0</v>
          </cell>
          <cell r="J44" t="str">
            <v>2/w</v>
          </cell>
          <cell r="K44">
            <v>0</v>
          </cell>
          <cell r="L44" t="str">
            <v>1/w</v>
          </cell>
          <cell r="M44">
            <v>0</v>
          </cell>
        </row>
        <row r="45">
          <cell r="A45" t="str">
            <v>3.14</v>
          </cell>
          <cell r="B45" t="str">
            <v>Winkellokaal</v>
          </cell>
          <cell r="C45" t="str">
            <v>Vakspecifieke lokalen</v>
          </cell>
          <cell r="D45" t="str">
            <v>5/w</v>
          </cell>
          <cell r="E45">
            <v>0</v>
          </cell>
          <cell r="F45" t="str">
            <v>4/w</v>
          </cell>
          <cell r="G45">
            <v>0</v>
          </cell>
          <cell r="H45" t="str">
            <v>3/w</v>
          </cell>
          <cell r="I45">
            <v>0</v>
          </cell>
          <cell r="J45" t="str">
            <v>2/w</v>
          </cell>
          <cell r="K45">
            <v>0</v>
          </cell>
          <cell r="L45" t="str">
            <v>1/w</v>
          </cell>
          <cell r="M45">
            <v>0</v>
          </cell>
        </row>
        <row r="46">
          <cell r="A46" t="str">
            <v>3.15</v>
          </cell>
          <cell r="B46" t="str">
            <v>Laboratorium</v>
          </cell>
          <cell r="C46" t="str">
            <v>Vakspecifieke lokalen</v>
          </cell>
          <cell r="D46" t="str">
            <v>5/w</v>
          </cell>
          <cell r="E46">
            <v>0</v>
          </cell>
          <cell r="F46" t="str">
            <v>4/w</v>
          </cell>
          <cell r="G46">
            <v>0</v>
          </cell>
          <cell r="H46" t="str">
            <v>3/w</v>
          </cell>
          <cell r="I46">
            <v>0</v>
          </cell>
          <cell r="J46" t="str">
            <v>2/w</v>
          </cell>
          <cell r="K46">
            <v>0</v>
          </cell>
          <cell r="L46" t="str">
            <v>1/w</v>
          </cell>
          <cell r="M46">
            <v>0</v>
          </cell>
        </row>
        <row r="47">
          <cell r="A47" t="str">
            <v>4.1</v>
          </cell>
          <cell r="B47" t="str">
            <v>Autotechniek</v>
          </cell>
          <cell r="C47" t="str">
            <v>Praktijklokalen</v>
          </cell>
          <cell r="D47" t="str">
            <v>5/w</v>
          </cell>
          <cell r="E47">
            <v>0</v>
          </cell>
          <cell r="F47" t="str">
            <v>4/w</v>
          </cell>
          <cell r="G47">
            <v>0</v>
          </cell>
          <cell r="H47" t="str">
            <v>3/w</v>
          </cell>
          <cell r="I47">
            <v>0</v>
          </cell>
          <cell r="J47" t="str">
            <v>2/w</v>
          </cell>
          <cell r="K47">
            <v>0</v>
          </cell>
          <cell r="L47" t="str">
            <v>1/w</v>
          </cell>
          <cell r="M47">
            <v>0</v>
          </cell>
        </row>
        <row r="48">
          <cell r="A48" t="str">
            <v>4.2</v>
          </cell>
          <cell r="B48" t="str">
            <v>Bakkerij</v>
          </cell>
          <cell r="C48" t="str">
            <v>Praktijklokalen</v>
          </cell>
          <cell r="D48" t="str">
            <v>5/w</v>
          </cell>
          <cell r="E48">
            <v>0</v>
          </cell>
          <cell r="F48" t="str">
            <v>4/w</v>
          </cell>
          <cell r="G48">
            <v>0</v>
          </cell>
          <cell r="H48" t="str">
            <v>3/w</v>
          </cell>
          <cell r="I48">
            <v>0</v>
          </cell>
          <cell r="J48" t="str">
            <v>2/w</v>
          </cell>
          <cell r="K48">
            <v>0</v>
          </cell>
          <cell r="L48" t="str">
            <v>1/w</v>
          </cell>
          <cell r="M48">
            <v>0</v>
          </cell>
        </row>
        <row r="49">
          <cell r="A49" t="str">
            <v>4.3</v>
          </cell>
          <cell r="B49" t="str">
            <v>Elektrotechnieklokaal</v>
          </cell>
          <cell r="C49" t="str">
            <v>Praktijklokalen</v>
          </cell>
          <cell r="D49" t="str">
            <v>5/w</v>
          </cell>
          <cell r="E49">
            <v>0</v>
          </cell>
          <cell r="F49" t="str">
            <v>4/w</v>
          </cell>
          <cell r="G49">
            <v>0</v>
          </cell>
          <cell r="H49" t="str">
            <v>3/w</v>
          </cell>
          <cell r="I49">
            <v>0</v>
          </cell>
          <cell r="J49" t="str">
            <v>2/w</v>
          </cell>
          <cell r="K49">
            <v>0</v>
          </cell>
          <cell r="L49" t="str">
            <v>1/w</v>
          </cell>
          <cell r="M49">
            <v>0</v>
          </cell>
        </row>
        <row r="50">
          <cell r="A50" t="str">
            <v>4.4</v>
          </cell>
          <cell r="B50" t="str">
            <v>Houtbewerkingslokaal</v>
          </cell>
          <cell r="C50" t="str">
            <v>Praktijklokalen</v>
          </cell>
          <cell r="D50" t="str">
            <v>5/w</v>
          </cell>
          <cell r="E50">
            <v>0</v>
          </cell>
          <cell r="F50" t="str">
            <v>4/w</v>
          </cell>
          <cell r="G50">
            <v>0</v>
          </cell>
          <cell r="H50" t="str">
            <v>3/w</v>
          </cell>
          <cell r="I50">
            <v>0</v>
          </cell>
          <cell r="J50" t="str">
            <v>2/w</v>
          </cell>
          <cell r="K50">
            <v>0</v>
          </cell>
          <cell r="L50" t="str">
            <v>1/w</v>
          </cell>
          <cell r="M50">
            <v>0</v>
          </cell>
        </row>
        <row r="51">
          <cell r="A51" t="str">
            <v>4.5</v>
          </cell>
          <cell r="B51" t="str">
            <v>Praktijklokaal</v>
          </cell>
          <cell r="C51" t="str">
            <v>Praktijklokalen</v>
          </cell>
          <cell r="D51" t="str">
            <v>5/w</v>
          </cell>
          <cell r="E51">
            <v>0</v>
          </cell>
          <cell r="F51" t="str">
            <v>4/w</v>
          </cell>
          <cell r="G51">
            <v>0</v>
          </cell>
          <cell r="H51" t="str">
            <v>3/w</v>
          </cell>
          <cell r="I51">
            <v>0</v>
          </cell>
          <cell r="J51" t="str">
            <v>2/w</v>
          </cell>
          <cell r="K51">
            <v>0</v>
          </cell>
          <cell r="L51" t="str">
            <v>1/w</v>
          </cell>
          <cell r="M51">
            <v>0</v>
          </cell>
        </row>
        <row r="52">
          <cell r="A52" t="str">
            <v>4.6</v>
          </cell>
          <cell r="B52" t="str">
            <v>Praktijkruimte</v>
          </cell>
          <cell r="C52" t="str">
            <v>Praktijklokalen</v>
          </cell>
          <cell r="D52" t="str">
            <v>5/w</v>
          </cell>
          <cell r="E52">
            <v>0</v>
          </cell>
          <cell r="F52" t="str">
            <v>4/w</v>
          </cell>
          <cell r="G52">
            <v>0</v>
          </cell>
          <cell r="H52" t="str">
            <v>3/w</v>
          </cell>
          <cell r="I52">
            <v>0</v>
          </cell>
          <cell r="J52" t="str">
            <v>2/w</v>
          </cell>
          <cell r="K52">
            <v>0</v>
          </cell>
          <cell r="L52" t="str">
            <v>1/w</v>
          </cell>
          <cell r="M52">
            <v>0</v>
          </cell>
        </row>
        <row r="53">
          <cell r="A53" t="str">
            <v>4.7</v>
          </cell>
          <cell r="B53" t="str">
            <v>Werkplaats</v>
          </cell>
          <cell r="C53" t="str">
            <v>Praktijklokalen</v>
          </cell>
          <cell r="D53" t="str">
            <v>5/w</v>
          </cell>
          <cell r="E53">
            <v>0</v>
          </cell>
          <cell r="F53" t="str">
            <v>4/w</v>
          </cell>
          <cell r="G53">
            <v>0</v>
          </cell>
          <cell r="H53" t="str">
            <v>3/w</v>
          </cell>
          <cell r="I53">
            <v>0</v>
          </cell>
          <cell r="J53" t="str">
            <v>2/w</v>
          </cell>
          <cell r="K53">
            <v>0</v>
          </cell>
          <cell r="L53" t="str">
            <v>1/w</v>
          </cell>
          <cell r="M53">
            <v>0</v>
          </cell>
        </row>
        <row r="54">
          <cell r="A54" t="str">
            <v>5.1</v>
          </cell>
          <cell r="B54" t="str">
            <v>Archief</v>
          </cell>
          <cell r="C54" t="str">
            <v>Algemene ruimten</v>
          </cell>
          <cell r="D54" t="str">
            <v>5/w</v>
          </cell>
          <cell r="E54">
            <v>0</v>
          </cell>
          <cell r="F54" t="str">
            <v>4/w</v>
          </cell>
          <cell r="G54">
            <v>0</v>
          </cell>
          <cell r="H54" t="str">
            <v>3/w</v>
          </cell>
          <cell r="I54">
            <v>0</v>
          </cell>
          <cell r="J54" t="str">
            <v>2/w</v>
          </cell>
          <cell r="K54">
            <v>0</v>
          </cell>
          <cell r="L54" t="str">
            <v>1/w</v>
          </cell>
          <cell r="M54">
            <v>0</v>
          </cell>
        </row>
        <row r="55">
          <cell r="A55" t="str">
            <v>5.2</v>
          </cell>
          <cell r="B55" t="str">
            <v>Auditorium</v>
          </cell>
          <cell r="C55" t="str">
            <v>Algemene ruimten</v>
          </cell>
          <cell r="D55" t="str">
            <v>5/w</v>
          </cell>
          <cell r="E55">
            <v>0</v>
          </cell>
          <cell r="F55" t="str">
            <v>4/w</v>
          </cell>
          <cell r="G55">
            <v>0</v>
          </cell>
          <cell r="H55" t="str">
            <v>3/w</v>
          </cell>
          <cell r="I55">
            <v>0</v>
          </cell>
          <cell r="J55" t="str">
            <v>2/w</v>
          </cell>
          <cell r="K55">
            <v>0</v>
          </cell>
          <cell r="L55" t="str">
            <v>1/w</v>
          </cell>
          <cell r="M55">
            <v>0</v>
          </cell>
        </row>
        <row r="56">
          <cell r="A56" t="str">
            <v>5.3</v>
          </cell>
          <cell r="B56" t="str">
            <v>Aula</v>
          </cell>
          <cell r="C56" t="str">
            <v>Algemene ruimten</v>
          </cell>
          <cell r="D56" t="str">
            <v>5/w</v>
          </cell>
          <cell r="E56">
            <v>0</v>
          </cell>
          <cell r="F56" t="str">
            <v>4/w</v>
          </cell>
          <cell r="G56">
            <v>0</v>
          </cell>
          <cell r="H56" t="str">
            <v>3/w</v>
          </cell>
          <cell r="I56">
            <v>0</v>
          </cell>
          <cell r="J56" t="str">
            <v>2/w</v>
          </cell>
          <cell r="K56">
            <v>0</v>
          </cell>
          <cell r="L56" t="str">
            <v>1/w</v>
          </cell>
          <cell r="M56">
            <v>0</v>
          </cell>
        </row>
        <row r="57">
          <cell r="A57" t="str">
            <v>5.4</v>
          </cell>
          <cell r="B57" t="str">
            <v>Berging</v>
          </cell>
          <cell r="C57" t="str">
            <v>Algemene ruimten</v>
          </cell>
          <cell r="D57" t="str">
            <v>5/w</v>
          </cell>
          <cell r="E57">
            <v>0</v>
          </cell>
          <cell r="F57" t="str">
            <v>4/w</v>
          </cell>
          <cell r="G57">
            <v>0</v>
          </cell>
          <cell r="H57" t="str">
            <v>3/w</v>
          </cell>
          <cell r="I57">
            <v>0</v>
          </cell>
          <cell r="J57" t="str">
            <v>2/w</v>
          </cell>
          <cell r="K57">
            <v>0</v>
          </cell>
          <cell r="L57" t="str">
            <v>1/w</v>
          </cell>
          <cell r="M57">
            <v>0</v>
          </cell>
        </row>
        <row r="58">
          <cell r="A58" t="str">
            <v>5.5</v>
          </cell>
          <cell r="B58" t="str">
            <v>Bibliotheek</v>
          </cell>
          <cell r="C58" t="str">
            <v>Algemene ruimten</v>
          </cell>
          <cell r="D58" t="str">
            <v>5/w</v>
          </cell>
          <cell r="E58">
            <v>0</v>
          </cell>
          <cell r="F58" t="str">
            <v>4/w</v>
          </cell>
          <cell r="G58">
            <v>0</v>
          </cell>
          <cell r="H58" t="str">
            <v>3/w</v>
          </cell>
          <cell r="I58">
            <v>0</v>
          </cell>
          <cell r="J58" t="str">
            <v>2/w</v>
          </cell>
          <cell r="K58">
            <v>0</v>
          </cell>
          <cell r="L58" t="str">
            <v>1/w</v>
          </cell>
          <cell r="M58">
            <v>0</v>
          </cell>
        </row>
        <row r="59">
          <cell r="A59" t="str">
            <v>5.6</v>
          </cell>
          <cell r="B59" t="str">
            <v>Containerruimte</v>
          </cell>
          <cell r="C59" t="str">
            <v>Algemene ruimten</v>
          </cell>
          <cell r="D59" t="str">
            <v>5/w</v>
          </cell>
          <cell r="E59">
            <v>0</v>
          </cell>
          <cell r="F59" t="str">
            <v>4/w</v>
          </cell>
          <cell r="G59">
            <v>0</v>
          </cell>
          <cell r="H59" t="str">
            <v>3/w</v>
          </cell>
          <cell r="I59">
            <v>0</v>
          </cell>
          <cell r="J59" t="str">
            <v>2/w</v>
          </cell>
          <cell r="K59">
            <v>0</v>
          </cell>
          <cell r="L59" t="str">
            <v>1/w</v>
          </cell>
          <cell r="M59">
            <v>0</v>
          </cell>
        </row>
        <row r="60">
          <cell r="A60" t="str">
            <v>5.7</v>
          </cell>
          <cell r="B60" t="str">
            <v>Kopieerruimte</v>
          </cell>
          <cell r="C60" t="str">
            <v>Algemene ruimten</v>
          </cell>
          <cell r="D60" t="str">
            <v>5/w</v>
          </cell>
          <cell r="E60">
            <v>0</v>
          </cell>
          <cell r="F60" t="str">
            <v>4/w</v>
          </cell>
          <cell r="G60">
            <v>0</v>
          </cell>
          <cell r="H60" t="str">
            <v>3/w</v>
          </cell>
          <cell r="I60">
            <v>0</v>
          </cell>
          <cell r="J60" t="str">
            <v>2/w</v>
          </cell>
          <cell r="K60">
            <v>0</v>
          </cell>
          <cell r="L60" t="str">
            <v>1/w</v>
          </cell>
          <cell r="M60">
            <v>0</v>
          </cell>
        </row>
        <row r="61">
          <cell r="A61" t="str">
            <v>5.8</v>
          </cell>
          <cell r="B61" t="str">
            <v>Fitnessruimte</v>
          </cell>
          <cell r="C61" t="str">
            <v>Algemene ruimten</v>
          </cell>
          <cell r="D61" t="str">
            <v>5/w</v>
          </cell>
          <cell r="E61">
            <v>0</v>
          </cell>
          <cell r="F61" t="str">
            <v>4/w</v>
          </cell>
          <cell r="G61">
            <v>0</v>
          </cell>
          <cell r="H61" t="str">
            <v>3/w</v>
          </cell>
          <cell r="I61">
            <v>0</v>
          </cell>
          <cell r="J61" t="str">
            <v>2/w</v>
          </cell>
          <cell r="K61">
            <v>0</v>
          </cell>
          <cell r="L61" t="str">
            <v>1/w</v>
          </cell>
          <cell r="M61">
            <v>0</v>
          </cell>
        </row>
        <row r="62">
          <cell r="A62" t="str">
            <v>5.9</v>
          </cell>
          <cell r="B62" t="str">
            <v>Forum</v>
          </cell>
          <cell r="C62" t="str">
            <v>Algemene ruimten</v>
          </cell>
          <cell r="D62" t="str">
            <v>5/w</v>
          </cell>
          <cell r="E62">
            <v>0</v>
          </cell>
          <cell r="F62" t="str">
            <v>4/w</v>
          </cell>
          <cell r="G62">
            <v>0</v>
          </cell>
          <cell r="H62" t="str">
            <v>3/w</v>
          </cell>
          <cell r="I62">
            <v>0</v>
          </cell>
          <cell r="J62" t="str">
            <v>2/w</v>
          </cell>
          <cell r="K62">
            <v>0</v>
          </cell>
          <cell r="L62" t="str">
            <v>1/w</v>
          </cell>
          <cell r="M62">
            <v>0</v>
          </cell>
        </row>
        <row r="63">
          <cell r="A63" t="str">
            <v>5.10</v>
          </cell>
          <cell r="B63" t="str">
            <v>Groepsruimte</v>
          </cell>
          <cell r="C63" t="str">
            <v>Algemene ruimten</v>
          </cell>
          <cell r="D63" t="str">
            <v>5/w</v>
          </cell>
          <cell r="E63">
            <v>0</v>
          </cell>
          <cell r="F63" t="str">
            <v>4/w</v>
          </cell>
          <cell r="G63">
            <v>0</v>
          </cell>
          <cell r="H63" t="str">
            <v>3/w</v>
          </cell>
          <cell r="I63">
            <v>0</v>
          </cell>
          <cell r="J63" t="str">
            <v>2/w</v>
          </cell>
          <cell r="K63">
            <v>0</v>
          </cell>
          <cell r="L63" t="str">
            <v>1/w</v>
          </cell>
          <cell r="M63">
            <v>0</v>
          </cell>
        </row>
        <row r="64">
          <cell r="A64" t="str">
            <v>5.11</v>
          </cell>
          <cell r="B64" t="str">
            <v>Huiskamer</v>
          </cell>
          <cell r="C64" t="str">
            <v>Algemene ruimten</v>
          </cell>
          <cell r="D64" t="str">
            <v>5/w</v>
          </cell>
          <cell r="E64">
            <v>0</v>
          </cell>
          <cell r="F64" t="str">
            <v>4/w</v>
          </cell>
          <cell r="G64">
            <v>0</v>
          </cell>
          <cell r="H64" t="str">
            <v>3/w</v>
          </cell>
          <cell r="I64">
            <v>0</v>
          </cell>
          <cell r="J64" t="str">
            <v>2/w</v>
          </cell>
          <cell r="K64">
            <v>0</v>
          </cell>
          <cell r="L64" t="str">
            <v>1/w</v>
          </cell>
          <cell r="M64">
            <v>0</v>
          </cell>
        </row>
        <row r="65">
          <cell r="A65" t="str">
            <v>5.12</v>
          </cell>
          <cell r="B65" t="str">
            <v>Kluisruimte</v>
          </cell>
          <cell r="C65" t="str">
            <v>Algemene ruimten</v>
          </cell>
          <cell r="D65" t="str">
            <v>5/w</v>
          </cell>
          <cell r="E65">
            <v>0</v>
          </cell>
          <cell r="F65" t="str">
            <v>4/w</v>
          </cell>
          <cell r="G65">
            <v>0</v>
          </cell>
          <cell r="H65" t="str">
            <v>3/w</v>
          </cell>
          <cell r="I65">
            <v>0</v>
          </cell>
          <cell r="J65" t="str">
            <v>2/w</v>
          </cell>
          <cell r="K65">
            <v>0</v>
          </cell>
          <cell r="L65" t="str">
            <v>1/w</v>
          </cell>
          <cell r="M65">
            <v>0</v>
          </cell>
        </row>
        <row r="66">
          <cell r="A66" t="str">
            <v>5.13</v>
          </cell>
          <cell r="B66" t="str">
            <v>Magazijn</v>
          </cell>
          <cell r="C66" t="str">
            <v>Algemene ruimten</v>
          </cell>
          <cell r="D66" t="str">
            <v>5/w</v>
          </cell>
          <cell r="E66">
            <v>0</v>
          </cell>
          <cell r="F66" t="str">
            <v>4/w</v>
          </cell>
          <cell r="G66">
            <v>0</v>
          </cell>
          <cell r="H66" t="str">
            <v>3/w</v>
          </cell>
          <cell r="I66">
            <v>0</v>
          </cell>
          <cell r="J66" t="str">
            <v>2/w</v>
          </cell>
          <cell r="K66">
            <v>0</v>
          </cell>
          <cell r="L66" t="str">
            <v>1/w</v>
          </cell>
          <cell r="M66">
            <v>0</v>
          </cell>
        </row>
        <row r="67">
          <cell r="A67" t="str">
            <v>5.14</v>
          </cell>
          <cell r="B67" t="str">
            <v>Mediatheek</v>
          </cell>
          <cell r="C67" t="str">
            <v>Algemene ruimten</v>
          </cell>
          <cell r="D67" t="str">
            <v>5/w</v>
          </cell>
          <cell r="E67">
            <v>0</v>
          </cell>
          <cell r="F67" t="str">
            <v>4/w</v>
          </cell>
          <cell r="G67">
            <v>0</v>
          </cell>
          <cell r="H67" t="str">
            <v>3/w</v>
          </cell>
          <cell r="I67">
            <v>0</v>
          </cell>
          <cell r="J67" t="str">
            <v>2/w</v>
          </cell>
          <cell r="K67">
            <v>0</v>
          </cell>
          <cell r="L67" t="str">
            <v>1/w</v>
          </cell>
          <cell r="M67">
            <v>0</v>
          </cell>
        </row>
        <row r="68">
          <cell r="A68" t="str">
            <v>5.15</v>
          </cell>
          <cell r="B68" t="str">
            <v>Open leercentrum</v>
          </cell>
          <cell r="C68" t="str">
            <v>Algemene ruimten</v>
          </cell>
          <cell r="D68" t="str">
            <v>5/w</v>
          </cell>
          <cell r="E68">
            <v>0</v>
          </cell>
          <cell r="F68" t="str">
            <v>4/w</v>
          </cell>
          <cell r="G68">
            <v>0</v>
          </cell>
          <cell r="H68" t="str">
            <v>3/w</v>
          </cell>
          <cell r="I68">
            <v>0</v>
          </cell>
          <cell r="J68" t="str">
            <v>2/w</v>
          </cell>
          <cell r="K68">
            <v>0</v>
          </cell>
          <cell r="L68" t="str">
            <v>1/w</v>
          </cell>
          <cell r="M68">
            <v>0</v>
          </cell>
        </row>
        <row r="69">
          <cell r="A69" t="str">
            <v>5.16</v>
          </cell>
          <cell r="B69" t="str">
            <v>Opslag</v>
          </cell>
          <cell r="C69" t="str">
            <v>Algemene ruimten</v>
          </cell>
          <cell r="D69" t="str">
            <v>5/w</v>
          </cell>
          <cell r="E69">
            <v>0</v>
          </cell>
          <cell r="F69" t="str">
            <v>4/w</v>
          </cell>
          <cell r="G69">
            <v>0</v>
          </cell>
          <cell r="H69" t="str">
            <v>3/w</v>
          </cell>
          <cell r="I69">
            <v>0</v>
          </cell>
          <cell r="J69" t="str">
            <v>2/w</v>
          </cell>
          <cell r="K69">
            <v>0</v>
          </cell>
          <cell r="L69" t="str">
            <v>1/w</v>
          </cell>
          <cell r="M69">
            <v>0</v>
          </cell>
        </row>
        <row r="70">
          <cell r="A70" t="str">
            <v>5.17</v>
          </cell>
          <cell r="B70" t="str">
            <v>Sportzaal</v>
          </cell>
          <cell r="C70" t="str">
            <v>Algemene ruimten</v>
          </cell>
          <cell r="D70" t="str">
            <v>5/w</v>
          </cell>
          <cell r="E70">
            <v>0</v>
          </cell>
          <cell r="F70" t="str">
            <v>4/w</v>
          </cell>
          <cell r="G70">
            <v>0</v>
          </cell>
          <cell r="H70" t="str">
            <v>3/w</v>
          </cell>
          <cell r="I70">
            <v>0</v>
          </cell>
          <cell r="J70" t="str">
            <v>2/w</v>
          </cell>
          <cell r="K70">
            <v>0</v>
          </cell>
          <cell r="L70" t="str">
            <v>1/w</v>
          </cell>
          <cell r="M70">
            <v>0</v>
          </cell>
        </row>
        <row r="71">
          <cell r="A71" t="str">
            <v>5.18</v>
          </cell>
          <cell r="B71" t="str">
            <v>Voorraadruimte</v>
          </cell>
          <cell r="C71" t="str">
            <v>Algemene ruimten</v>
          </cell>
          <cell r="D71" t="str">
            <v>5/w</v>
          </cell>
          <cell r="E71">
            <v>0</v>
          </cell>
          <cell r="F71" t="str">
            <v>4/w</v>
          </cell>
          <cell r="G71">
            <v>0</v>
          </cell>
          <cell r="H71" t="str">
            <v>3/w</v>
          </cell>
          <cell r="I71">
            <v>0</v>
          </cell>
          <cell r="J71" t="str">
            <v>2/w</v>
          </cell>
          <cell r="K71">
            <v>0</v>
          </cell>
          <cell r="L71" t="str">
            <v>1/w</v>
          </cell>
          <cell r="M71">
            <v>0</v>
          </cell>
        </row>
        <row r="72">
          <cell r="A72" t="str">
            <v>5.19</v>
          </cell>
          <cell r="B72" t="str">
            <v>Wachtruimte</v>
          </cell>
          <cell r="C72" t="str">
            <v>Algemene ruimten</v>
          </cell>
          <cell r="D72" t="str">
            <v>5/w</v>
          </cell>
          <cell r="E72">
            <v>0</v>
          </cell>
          <cell r="F72" t="str">
            <v>4/w</v>
          </cell>
          <cell r="G72">
            <v>0</v>
          </cell>
          <cell r="H72" t="str">
            <v>3/w</v>
          </cell>
          <cell r="I72">
            <v>0</v>
          </cell>
          <cell r="J72" t="str">
            <v>2/w</v>
          </cell>
          <cell r="K72">
            <v>0</v>
          </cell>
          <cell r="L72" t="str">
            <v>1/w</v>
          </cell>
          <cell r="M72">
            <v>0</v>
          </cell>
        </row>
        <row r="73">
          <cell r="A73" t="str">
            <v>6.1</v>
          </cell>
          <cell r="B73" t="str">
            <v>Uitgifteruimte</v>
          </cell>
          <cell r="C73" t="str">
            <v>Restauratieve ruimten</v>
          </cell>
          <cell r="D73" t="str">
            <v>5/w</v>
          </cell>
          <cell r="E73">
            <v>0</v>
          </cell>
          <cell r="F73" t="str">
            <v>4/w</v>
          </cell>
          <cell r="G73">
            <v>0</v>
          </cell>
          <cell r="H73" t="str">
            <v>3/w</v>
          </cell>
          <cell r="I73">
            <v>0</v>
          </cell>
          <cell r="J73" t="str">
            <v>2/w</v>
          </cell>
          <cell r="K73">
            <v>0</v>
          </cell>
          <cell r="L73" t="str">
            <v>1/w</v>
          </cell>
          <cell r="M73">
            <v>0</v>
          </cell>
        </row>
        <row r="74">
          <cell r="A74" t="str">
            <v>6.2</v>
          </cell>
          <cell r="B74" t="str">
            <v>Horeca keuken</v>
          </cell>
          <cell r="C74" t="str">
            <v>Restauratieve ruimten</v>
          </cell>
          <cell r="D74" t="str">
            <v>5/w</v>
          </cell>
          <cell r="E74">
            <v>0</v>
          </cell>
          <cell r="F74" t="str">
            <v>4/w</v>
          </cell>
          <cell r="G74">
            <v>0</v>
          </cell>
          <cell r="H74" t="str">
            <v>3/w</v>
          </cell>
          <cell r="I74">
            <v>0</v>
          </cell>
          <cell r="J74" t="str">
            <v>2/w</v>
          </cell>
          <cell r="K74">
            <v>0</v>
          </cell>
          <cell r="L74" t="str">
            <v>1/w</v>
          </cell>
          <cell r="M74">
            <v>0</v>
          </cell>
        </row>
        <row r="75">
          <cell r="A75" t="str">
            <v>6.3</v>
          </cell>
          <cell r="B75" t="str">
            <v>Kantine</v>
          </cell>
          <cell r="C75" t="str">
            <v>Restauratieve ruimten</v>
          </cell>
          <cell r="D75" t="str">
            <v>5/w</v>
          </cell>
          <cell r="E75">
            <v>0</v>
          </cell>
          <cell r="F75" t="str">
            <v>4/w</v>
          </cell>
          <cell r="G75">
            <v>0</v>
          </cell>
          <cell r="H75" t="str">
            <v>3/w</v>
          </cell>
          <cell r="I75">
            <v>0</v>
          </cell>
          <cell r="J75" t="str">
            <v>2/w</v>
          </cell>
          <cell r="K75">
            <v>0</v>
          </cell>
          <cell r="L75" t="str">
            <v>1/w</v>
          </cell>
          <cell r="M75">
            <v>0</v>
          </cell>
        </row>
        <row r="76">
          <cell r="A76" t="str">
            <v>6.4</v>
          </cell>
          <cell r="B76" t="str">
            <v>Pantry</v>
          </cell>
          <cell r="C76" t="str">
            <v>Restauratieve ruimten</v>
          </cell>
          <cell r="D76" t="str">
            <v>5/w</v>
          </cell>
          <cell r="E76">
            <v>0</v>
          </cell>
          <cell r="F76" t="str">
            <v>4/w</v>
          </cell>
          <cell r="G76">
            <v>0</v>
          </cell>
          <cell r="H76" t="str">
            <v>3/w</v>
          </cell>
          <cell r="I76">
            <v>0</v>
          </cell>
          <cell r="J76" t="str">
            <v>2/w</v>
          </cell>
          <cell r="K76">
            <v>0</v>
          </cell>
          <cell r="L76" t="str">
            <v>1/w</v>
          </cell>
          <cell r="M76">
            <v>0</v>
          </cell>
        </row>
        <row r="77">
          <cell r="A77" t="str">
            <v>6.5</v>
          </cell>
          <cell r="B77" t="str">
            <v>Teamruimte</v>
          </cell>
          <cell r="C77" t="str">
            <v>Restauratieve ruimten</v>
          </cell>
          <cell r="D77" t="str">
            <v>5/w</v>
          </cell>
          <cell r="E77">
            <v>0</v>
          </cell>
          <cell r="F77" t="str">
            <v>4/w</v>
          </cell>
          <cell r="G77">
            <v>0</v>
          </cell>
          <cell r="H77" t="str">
            <v>3/w</v>
          </cell>
          <cell r="I77">
            <v>0</v>
          </cell>
          <cell r="J77" t="str">
            <v>2/w</v>
          </cell>
          <cell r="K77">
            <v>0</v>
          </cell>
          <cell r="L77" t="str">
            <v>1/w</v>
          </cell>
          <cell r="M77">
            <v>0</v>
          </cell>
        </row>
        <row r="78">
          <cell r="A78" t="str">
            <v>6.6</v>
          </cell>
          <cell r="B78" t="str">
            <v>Restaurant</v>
          </cell>
          <cell r="C78" t="str">
            <v>Restauratieve ruimten</v>
          </cell>
          <cell r="D78" t="str">
            <v>5/w</v>
          </cell>
          <cell r="E78">
            <v>0</v>
          </cell>
          <cell r="F78" t="str">
            <v>4/w</v>
          </cell>
          <cell r="G78">
            <v>0</v>
          </cell>
          <cell r="H78" t="str">
            <v>3/w</v>
          </cell>
          <cell r="I78">
            <v>0</v>
          </cell>
          <cell r="J78" t="str">
            <v>2/w</v>
          </cell>
          <cell r="K78">
            <v>0</v>
          </cell>
          <cell r="L78" t="str">
            <v>1/w</v>
          </cell>
          <cell r="M78">
            <v>0</v>
          </cell>
        </row>
        <row r="79">
          <cell r="A79" t="str">
            <v>6.7</v>
          </cell>
          <cell r="B79" t="str">
            <v>Serviesruimte</v>
          </cell>
          <cell r="C79" t="str">
            <v>Restauratieve ruimten</v>
          </cell>
          <cell r="D79" t="str">
            <v>5/w</v>
          </cell>
          <cell r="E79">
            <v>0</v>
          </cell>
          <cell r="F79" t="str">
            <v>4/w</v>
          </cell>
          <cell r="G79">
            <v>0</v>
          </cell>
          <cell r="H79" t="str">
            <v>3/w</v>
          </cell>
          <cell r="I79">
            <v>0</v>
          </cell>
          <cell r="J79" t="str">
            <v>2/w</v>
          </cell>
          <cell r="K79">
            <v>0</v>
          </cell>
          <cell r="L79" t="str">
            <v>1/w</v>
          </cell>
          <cell r="M79">
            <v>0</v>
          </cell>
        </row>
        <row r="80">
          <cell r="A80" t="str">
            <v>6.8</v>
          </cell>
          <cell r="B80" t="str">
            <v>Spoelkeuken</v>
          </cell>
          <cell r="C80" t="str">
            <v>Restauratieve ruimten</v>
          </cell>
          <cell r="D80" t="str">
            <v>5/w</v>
          </cell>
          <cell r="E80">
            <v>0</v>
          </cell>
          <cell r="F80" t="str">
            <v>4/w</v>
          </cell>
          <cell r="G80">
            <v>0</v>
          </cell>
          <cell r="H80" t="str">
            <v>3/w</v>
          </cell>
          <cell r="I80">
            <v>0</v>
          </cell>
          <cell r="J80" t="str">
            <v>2/w</v>
          </cell>
          <cell r="K80">
            <v>0</v>
          </cell>
          <cell r="L80" t="str">
            <v>1/w</v>
          </cell>
          <cell r="M80">
            <v>0</v>
          </cell>
        </row>
        <row r="81">
          <cell r="A81" t="str">
            <v>6.9</v>
          </cell>
          <cell r="B81" t="str">
            <v>Spoelruimte</v>
          </cell>
          <cell r="C81" t="str">
            <v>Restauratieve ruimten</v>
          </cell>
          <cell r="D81" t="str">
            <v>5/w</v>
          </cell>
          <cell r="E81">
            <v>0</v>
          </cell>
          <cell r="F81" t="str">
            <v>4/w</v>
          </cell>
          <cell r="G81">
            <v>0</v>
          </cell>
          <cell r="H81" t="str">
            <v>3/w</v>
          </cell>
          <cell r="I81">
            <v>0</v>
          </cell>
          <cell r="J81" t="str">
            <v>2/w</v>
          </cell>
          <cell r="K81">
            <v>0</v>
          </cell>
          <cell r="L81" t="str">
            <v>1/w</v>
          </cell>
          <cell r="M81">
            <v>0</v>
          </cell>
        </row>
        <row r="82">
          <cell r="A82" t="str">
            <v>7.1</v>
          </cell>
          <cell r="B82" t="str">
            <v>Badkamer</v>
          </cell>
          <cell r="C82" t="str">
            <v>Sanitair</v>
          </cell>
          <cell r="D82" t="str">
            <v>5/w</v>
          </cell>
          <cell r="E82">
            <v>0</v>
          </cell>
          <cell r="F82" t="str">
            <v>4/w</v>
          </cell>
          <cell r="G82">
            <v>0</v>
          </cell>
          <cell r="H82" t="str">
            <v>3/w</v>
          </cell>
          <cell r="I82">
            <v>0</v>
          </cell>
          <cell r="J82" t="str">
            <v>2/w</v>
          </cell>
          <cell r="K82">
            <v>0</v>
          </cell>
          <cell r="L82" t="str">
            <v>1/w</v>
          </cell>
          <cell r="M82">
            <v>0</v>
          </cell>
        </row>
        <row r="83">
          <cell r="A83" t="str">
            <v>7.2</v>
          </cell>
          <cell r="B83" t="str">
            <v>Toiletruimte</v>
          </cell>
          <cell r="C83" t="str">
            <v>Sanitair</v>
          </cell>
          <cell r="D83" t="str">
            <v>5/w</v>
          </cell>
          <cell r="E83">
            <v>0</v>
          </cell>
          <cell r="F83" t="str">
            <v>4/w</v>
          </cell>
          <cell r="G83">
            <v>0</v>
          </cell>
          <cell r="H83" t="str">
            <v>3/w</v>
          </cell>
          <cell r="I83">
            <v>0</v>
          </cell>
          <cell r="J83" t="str">
            <v>2/w</v>
          </cell>
          <cell r="K83">
            <v>0</v>
          </cell>
          <cell r="L83" t="str">
            <v>1/w</v>
          </cell>
          <cell r="M83">
            <v>0</v>
          </cell>
        </row>
        <row r="84">
          <cell r="A84" t="str">
            <v>7.3</v>
          </cell>
          <cell r="B84" t="str">
            <v>Douche</v>
          </cell>
          <cell r="C84" t="str">
            <v>Sanitair</v>
          </cell>
          <cell r="D84" t="str">
            <v>5/w</v>
          </cell>
          <cell r="E84">
            <v>0</v>
          </cell>
          <cell r="F84" t="str">
            <v>4/w</v>
          </cell>
          <cell r="G84">
            <v>0</v>
          </cell>
          <cell r="H84" t="str">
            <v>3/w</v>
          </cell>
          <cell r="I84">
            <v>0</v>
          </cell>
          <cell r="J84" t="str">
            <v>2/w</v>
          </cell>
          <cell r="K84">
            <v>0</v>
          </cell>
          <cell r="L84" t="str">
            <v>1/w</v>
          </cell>
          <cell r="M84">
            <v>0</v>
          </cell>
        </row>
        <row r="85">
          <cell r="A85" t="str">
            <v>7.4</v>
          </cell>
          <cell r="B85" t="str">
            <v>Kleedkamer</v>
          </cell>
          <cell r="C85" t="str">
            <v>Sanitair</v>
          </cell>
          <cell r="D85" t="str">
            <v>5/w</v>
          </cell>
          <cell r="E85">
            <v>0</v>
          </cell>
          <cell r="F85" t="str">
            <v>4/w</v>
          </cell>
          <cell r="G85">
            <v>0</v>
          </cell>
          <cell r="H85" t="str">
            <v>3/w</v>
          </cell>
          <cell r="I85">
            <v>0</v>
          </cell>
          <cell r="J85" t="str">
            <v>2/w</v>
          </cell>
          <cell r="K85">
            <v>0</v>
          </cell>
          <cell r="L85" t="str">
            <v>1/w</v>
          </cell>
          <cell r="M85">
            <v>0</v>
          </cell>
        </row>
        <row r="86">
          <cell r="A86" t="str">
            <v>7.5</v>
          </cell>
          <cell r="B86" t="str">
            <v>Toiletgroep</v>
          </cell>
          <cell r="C86" t="str">
            <v>Sanitair</v>
          </cell>
          <cell r="D86" t="str">
            <v>5/w</v>
          </cell>
          <cell r="E86">
            <v>0</v>
          </cell>
          <cell r="F86" t="str">
            <v>4/w</v>
          </cell>
          <cell r="G86">
            <v>0</v>
          </cell>
          <cell r="H86" t="str">
            <v>3/w</v>
          </cell>
          <cell r="I86">
            <v>0</v>
          </cell>
          <cell r="J86" t="str">
            <v>2/w</v>
          </cell>
          <cell r="K86">
            <v>0</v>
          </cell>
          <cell r="L86" t="str">
            <v>1/w</v>
          </cell>
          <cell r="M86">
            <v>0</v>
          </cell>
        </row>
        <row r="87">
          <cell r="A87" t="str">
            <v>7.6</v>
          </cell>
          <cell r="B87" t="str">
            <v>Miva toiletruimte</v>
          </cell>
          <cell r="C87" t="str">
            <v>Sanitair</v>
          </cell>
          <cell r="D87" t="str">
            <v>5/w</v>
          </cell>
          <cell r="E87">
            <v>0</v>
          </cell>
          <cell r="F87" t="str">
            <v>4/w</v>
          </cell>
          <cell r="G87">
            <v>0</v>
          </cell>
          <cell r="H87" t="str">
            <v>3/w</v>
          </cell>
          <cell r="I87">
            <v>0</v>
          </cell>
          <cell r="J87" t="str">
            <v>2/w</v>
          </cell>
          <cell r="K87">
            <v>0</v>
          </cell>
          <cell r="L87" t="str">
            <v>1/w</v>
          </cell>
          <cell r="M87">
            <v>0</v>
          </cell>
        </row>
        <row r="88">
          <cell r="A88" t="str">
            <v>7.7</v>
          </cell>
          <cell r="B88" t="str">
            <v>Toilet/wasruimte</v>
          </cell>
          <cell r="C88" t="str">
            <v>Sanitair</v>
          </cell>
          <cell r="D88" t="str">
            <v>5/w</v>
          </cell>
          <cell r="E88">
            <v>0</v>
          </cell>
          <cell r="F88" t="str">
            <v>4/w</v>
          </cell>
          <cell r="G88">
            <v>0</v>
          </cell>
          <cell r="H88" t="str">
            <v>3/w</v>
          </cell>
          <cell r="I88">
            <v>0</v>
          </cell>
          <cell r="J88" t="str">
            <v>2/w</v>
          </cell>
          <cell r="K88">
            <v>0</v>
          </cell>
          <cell r="L88" t="str">
            <v>1/w</v>
          </cell>
          <cell r="M88">
            <v>0</v>
          </cell>
        </row>
        <row r="89">
          <cell r="A89" t="str">
            <v>7.8</v>
          </cell>
          <cell r="B89" t="str">
            <v>Voorruimte</v>
          </cell>
          <cell r="C89" t="str">
            <v>Sanitair</v>
          </cell>
          <cell r="D89" t="str">
            <v>5/w</v>
          </cell>
          <cell r="E89">
            <v>0</v>
          </cell>
          <cell r="F89" t="str">
            <v>4/w</v>
          </cell>
          <cell r="G89">
            <v>0</v>
          </cell>
          <cell r="H89" t="str">
            <v>3/w</v>
          </cell>
          <cell r="I89">
            <v>0</v>
          </cell>
          <cell r="J89" t="str">
            <v>2/w</v>
          </cell>
          <cell r="K89">
            <v>0</v>
          </cell>
          <cell r="L89" t="str">
            <v>1/w</v>
          </cell>
          <cell r="M89">
            <v>0</v>
          </cell>
        </row>
        <row r="90">
          <cell r="A90" t="str">
            <v>7.9</v>
          </cell>
          <cell r="B90" t="str">
            <v>Wasruimte</v>
          </cell>
          <cell r="C90" t="str">
            <v>Sanitair</v>
          </cell>
          <cell r="D90" t="str">
            <v>5/w</v>
          </cell>
          <cell r="E90">
            <v>0</v>
          </cell>
          <cell r="F90" t="str">
            <v>4/w</v>
          </cell>
          <cell r="G90">
            <v>0</v>
          </cell>
          <cell r="H90" t="str">
            <v>3/w</v>
          </cell>
          <cell r="I90">
            <v>0</v>
          </cell>
          <cell r="J90" t="str">
            <v>2/w</v>
          </cell>
          <cell r="K90">
            <v>0</v>
          </cell>
          <cell r="L90" t="str">
            <v>1/w</v>
          </cell>
          <cell r="M90">
            <v>0</v>
          </cell>
        </row>
        <row r="93">
          <cell r="A93" t="str">
            <v>8.1</v>
          </cell>
          <cell r="B93" t="str">
            <v>Badkamer</v>
          </cell>
          <cell r="C93" t="str">
            <v>Sanitair</v>
          </cell>
          <cell r="D93" t="str">
            <v>10/w</v>
          </cell>
          <cell r="E93">
            <v>0</v>
          </cell>
        </row>
        <row r="94">
          <cell r="A94" t="str">
            <v>8.2</v>
          </cell>
          <cell r="B94" t="str">
            <v>Toiletruimte</v>
          </cell>
          <cell r="C94" t="str">
            <v>Sanitair</v>
          </cell>
          <cell r="D94" t="str">
            <v>10/w</v>
          </cell>
          <cell r="E94">
            <v>0</v>
          </cell>
        </row>
        <row r="95">
          <cell r="A95" t="str">
            <v>8.3</v>
          </cell>
          <cell r="B95" t="str">
            <v>Douche</v>
          </cell>
          <cell r="C95" t="str">
            <v>Sanitair</v>
          </cell>
          <cell r="D95" t="str">
            <v>10/w</v>
          </cell>
          <cell r="E95">
            <v>0</v>
          </cell>
        </row>
        <row r="96">
          <cell r="A96" t="str">
            <v>8.4</v>
          </cell>
          <cell r="B96" t="str">
            <v>Kleedkamer</v>
          </cell>
          <cell r="C96" t="str">
            <v>Sanitair</v>
          </cell>
          <cell r="D96" t="str">
            <v>10/w</v>
          </cell>
          <cell r="E96">
            <v>0</v>
          </cell>
        </row>
        <row r="97">
          <cell r="A97" t="str">
            <v>8.5</v>
          </cell>
          <cell r="B97" t="str">
            <v>Toiletgroep</v>
          </cell>
          <cell r="C97" t="str">
            <v>Sanitair</v>
          </cell>
          <cell r="D97" t="str">
            <v>10/w</v>
          </cell>
          <cell r="E97">
            <v>0</v>
          </cell>
        </row>
        <row r="98">
          <cell r="A98" t="str">
            <v>8.6</v>
          </cell>
          <cell r="B98" t="str">
            <v>Miva toiletruimte</v>
          </cell>
          <cell r="C98" t="str">
            <v>Sanitair</v>
          </cell>
          <cell r="D98" t="str">
            <v>10/w</v>
          </cell>
          <cell r="E98">
            <v>0</v>
          </cell>
        </row>
        <row r="99">
          <cell r="A99" t="str">
            <v>8.7</v>
          </cell>
          <cell r="B99" t="str">
            <v>Toilet/wasruimte</v>
          </cell>
          <cell r="C99" t="str">
            <v>Sanitair</v>
          </cell>
          <cell r="D99" t="str">
            <v>10/w</v>
          </cell>
          <cell r="E99">
            <v>0</v>
          </cell>
        </row>
        <row r="100">
          <cell r="A100" t="str">
            <v>8.8</v>
          </cell>
          <cell r="B100" t="str">
            <v>Voorruimte</v>
          </cell>
          <cell r="C100" t="str">
            <v>Sanitair</v>
          </cell>
          <cell r="D100" t="str">
            <v>10/w</v>
          </cell>
          <cell r="E100">
            <v>0</v>
          </cell>
        </row>
        <row r="101">
          <cell r="A101" t="str">
            <v>8.9</v>
          </cell>
          <cell r="B101" t="str">
            <v>Wasruimte</v>
          </cell>
          <cell r="C101" t="str">
            <v>Sanitair</v>
          </cell>
          <cell r="D101" t="str">
            <v>10/w</v>
          </cell>
          <cell r="E101">
            <v>0</v>
          </cell>
        </row>
        <row r="104">
          <cell r="A104" t="str">
            <v>9.1</v>
          </cell>
          <cell r="B104" t="str">
            <v>Kookleslokalen</v>
          </cell>
          <cell r="C104" t="str">
            <v>Grootkeukens</v>
          </cell>
          <cell r="D104">
            <v>10</v>
          </cell>
          <cell r="E104">
            <v>0</v>
          </cell>
        </row>
      </sheetData>
      <sheetData sheetId="1">
        <row r="10">
          <cell r="A10" t="str">
            <v>1.1</v>
          </cell>
          <cell r="B10" t="str">
            <v>Gang</v>
          </cell>
          <cell r="C10" t="str">
            <v>Verkeersruimten</v>
          </cell>
          <cell r="D10" t="str">
            <v>5/w</v>
          </cell>
          <cell r="E10">
            <v>0</v>
          </cell>
          <cell r="F10" t="str">
            <v>4/w</v>
          </cell>
          <cell r="G10">
            <v>0</v>
          </cell>
          <cell r="H10" t="str">
            <v>3/w</v>
          </cell>
          <cell r="I10">
            <v>0</v>
          </cell>
          <cell r="J10" t="str">
            <v>2/w</v>
          </cell>
          <cell r="K10">
            <v>0</v>
          </cell>
          <cell r="L10" t="str">
            <v>1/w</v>
          </cell>
          <cell r="M10">
            <v>0</v>
          </cell>
        </row>
        <row r="11">
          <cell r="A11" t="str">
            <v>1.2</v>
          </cell>
          <cell r="B11" t="str">
            <v>Entree</v>
          </cell>
          <cell r="C11" t="str">
            <v>Verkeersruimten</v>
          </cell>
          <cell r="D11" t="str">
            <v>5/w</v>
          </cell>
          <cell r="E11">
            <v>0</v>
          </cell>
          <cell r="F11" t="str">
            <v>4/w</v>
          </cell>
          <cell r="G11">
            <v>0</v>
          </cell>
          <cell r="H11" t="str">
            <v>3/w</v>
          </cell>
          <cell r="I11">
            <v>0</v>
          </cell>
          <cell r="J11" t="str">
            <v>2/w</v>
          </cell>
          <cell r="K11">
            <v>0</v>
          </cell>
          <cell r="L11" t="str">
            <v>1/w</v>
          </cell>
          <cell r="M11">
            <v>0</v>
          </cell>
        </row>
        <row r="12">
          <cell r="A12" t="str">
            <v>1.3</v>
          </cell>
          <cell r="B12" t="str">
            <v>(Lift)hal</v>
          </cell>
          <cell r="C12" t="str">
            <v>Verkeersruimten</v>
          </cell>
          <cell r="D12" t="str">
            <v>5/w</v>
          </cell>
          <cell r="E12">
            <v>0</v>
          </cell>
          <cell r="F12" t="str">
            <v>4/w</v>
          </cell>
          <cell r="G12">
            <v>0</v>
          </cell>
          <cell r="H12" t="str">
            <v>3/w</v>
          </cell>
          <cell r="I12">
            <v>0</v>
          </cell>
          <cell r="J12" t="str">
            <v>2/w</v>
          </cell>
          <cell r="K12">
            <v>0</v>
          </cell>
          <cell r="L12" t="str">
            <v>1/w</v>
          </cell>
          <cell r="M12">
            <v>0</v>
          </cell>
        </row>
        <row r="13">
          <cell r="A13" t="str">
            <v>1.4</v>
          </cell>
          <cell r="B13" t="str">
            <v>Garderobe</v>
          </cell>
          <cell r="C13" t="str">
            <v>Verkeersruimten</v>
          </cell>
          <cell r="D13" t="str">
            <v>5/w</v>
          </cell>
          <cell r="E13">
            <v>0</v>
          </cell>
          <cell r="F13" t="str">
            <v>4/w</v>
          </cell>
          <cell r="G13">
            <v>0</v>
          </cell>
          <cell r="H13" t="str">
            <v>3/w</v>
          </cell>
          <cell r="I13">
            <v>0</v>
          </cell>
          <cell r="J13" t="str">
            <v>2/w</v>
          </cell>
          <cell r="K13">
            <v>0</v>
          </cell>
          <cell r="L13" t="str">
            <v>1/w</v>
          </cell>
          <cell r="M13">
            <v>0</v>
          </cell>
        </row>
        <row r="14">
          <cell r="A14" t="str">
            <v>1.5</v>
          </cell>
          <cell r="B14" t="str">
            <v>Lift</v>
          </cell>
          <cell r="C14" t="str">
            <v>Verkeersruimten</v>
          </cell>
          <cell r="D14" t="str">
            <v>5/w</v>
          </cell>
          <cell r="E14">
            <v>0</v>
          </cell>
          <cell r="F14" t="str">
            <v>4/w</v>
          </cell>
          <cell r="G14">
            <v>0</v>
          </cell>
          <cell r="H14" t="str">
            <v>3/w</v>
          </cell>
          <cell r="I14">
            <v>0</v>
          </cell>
          <cell r="J14" t="str">
            <v>2/w</v>
          </cell>
          <cell r="K14">
            <v>0</v>
          </cell>
          <cell r="L14" t="str">
            <v>1/w</v>
          </cell>
          <cell r="M14">
            <v>0</v>
          </cell>
        </row>
        <row r="15">
          <cell r="A15" t="str">
            <v>1.6</v>
          </cell>
          <cell r="B15" t="str">
            <v>Trap</v>
          </cell>
          <cell r="C15" t="str">
            <v>Verkeersruimten</v>
          </cell>
          <cell r="D15" t="str">
            <v>5/w</v>
          </cell>
          <cell r="E15">
            <v>0</v>
          </cell>
          <cell r="F15" t="str">
            <v>4/w</v>
          </cell>
          <cell r="G15">
            <v>0</v>
          </cell>
          <cell r="H15" t="str">
            <v>3/w</v>
          </cell>
          <cell r="I15">
            <v>0</v>
          </cell>
          <cell r="J15" t="str">
            <v>2/w</v>
          </cell>
          <cell r="K15">
            <v>0</v>
          </cell>
          <cell r="L15" t="str">
            <v>1/w</v>
          </cell>
          <cell r="M15">
            <v>0</v>
          </cell>
        </row>
        <row r="16">
          <cell r="A16" t="str">
            <v>1.7</v>
          </cell>
          <cell r="B16" t="str">
            <v>Trappenhuis</v>
          </cell>
          <cell r="C16" t="str">
            <v>Verkeersruimten</v>
          </cell>
          <cell r="D16" t="str">
            <v>5/w</v>
          </cell>
          <cell r="E16">
            <v>0</v>
          </cell>
          <cell r="F16" t="str">
            <v>4/w</v>
          </cell>
          <cell r="G16">
            <v>0</v>
          </cell>
          <cell r="H16" t="str">
            <v>3/w</v>
          </cell>
          <cell r="I16">
            <v>0</v>
          </cell>
          <cell r="J16" t="str">
            <v>2/w</v>
          </cell>
          <cell r="K16">
            <v>0</v>
          </cell>
          <cell r="L16" t="str">
            <v>1/w</v>
          </cell>
          <cell r="M16">
            <v>0</v>
          </cell>
        </row>
        <row r="17">
          <cell r="A17" t="str">
            <v>1.8</v>
          </cell>
          <cell r="B17" t="str">
            <v>Noodtrappenhuis</v>
          </cell>
          <cell r="C17" t="str">
            <v>Verkeersruimten</v>
          </cell>
          <cell r="D17" t="str">
            <v>5/w</v>
          </cell>
          <cell r="E17">
            <v>0</v>
          </cell>
          <cell r="F17" t="str">
            <v>4/w</v>
          </cell>
          <cell r="G17">
            <v>0</v>
          </cell>
          <cell r="H17" t="str">
            <v>3/w</v>
          </cell>
          <cell r="I17">
            <v>0</v>
          </cell>
          <cell r="J17" t="str">
            <v>2/w</v>
          </cell>
          <cell r="K17">
            <v>0</v>
          </cell>
          <cell r="L17" t="str">
            <v>1/w</v>
          </cell>
          <cell r="M17">
            <v>0</v>
          </cell>
        </row>
        <row r="18">
          <cell r="A18" t="str">
            <v>2.1</v>
          </cell>
          <cell r="B18" t="str">
            <v>Kantoorruimte</v>
          </cell>
          <cell r="C18" t="str">
            <v>Administratieve ruimten</v>
          </cell>
          <cell r="D18" t="str">
            <v>5/w</v>
          </cell>
          <cell r="E18">
            <v>0</v>
          </cell>
          <cell r="F18" t="str">
            <v>4/w</v>
          </cell>
          <cell r="G18">
            <v>0</v>
          </cell>
          <cell r="H18" t="str">
            <v>3/w</v>
          </cell>
          <cell r="I18">
            <v>0</v>
          </cell>
          <cell r="J18" t="str">
            <v>2/w</v>
          </cell>
          <cell r="K18">
            <v>0</v>
          </cell>
          <cell r="L18" t="str">
            <v>1/w</v>
          </cell>
          <cell r="M18">
            <v>0</v>
          </cell>
        </row>
        <row r="19">
          <cell r="A19" t="str">
            <v>2.2</v>
          </cell>
          <cell r="B19" t="str">
            <v>Werkruimte</v>
          </cell>
          <cell r="C19" t="str">
            <v>Administratieve ruimten</v>
          </cell>
          <cell r="D19" t="str">
            <v>5/w</v>
          </cell>
          <cell r="E19">
            <v>0</v>
          </cell>
          <cell r="F19" t="str">
            <v>4/w</v>
          </cell>
          <cell r="G19">
            <v>0</v>
          </cell>
          <cell r="H19" t="str">
            <v>3/w</v>
          </cell>
          <cell r="I19">
            <v>0</v>
          </cell>
          <cell r="J19" t="str">
            <v>2/w</v>
          </cell>
          <cell r="K19">
            <v>0</v>
          </cell>
          <cell r="L19" t="str">
            <v>1/w</v>
          </cell>
          <cell r="M19">
            <v>0</v>
          </cell>
        </row>
        <row r="20">
          <cell r="A20" t="str">
            <v>2.3</v>
          </cell>
          <cell r="B20" t="str">
            <v>Receptieruimte</v>
          </cell>
          <cell r="C20" t="str">
            <v>Administratieve ruimten</v>
          </cell>
          <cell r="D20" t="str">
            <v>5/w</v>
          </cell>
          <cell r="E20">
            <v>0</v>
          </cell>
          <cell r="F20" t="str">
            <v>4/w</v>
          </cell>
          <cell r="G20">
            <v>0</v>
          </cell>
          <cell r="H20" t="str">
            <v>3/w</v>
          </cell>
          <cell r="I20">
            <v>0</v>
          </cell>
          <cell r="J20" t="str">
            <v>2/w</v>
          </cell>
          <cell r="K20">
            <v>0</v>
          </cell>
          <cell r="L20" t="str">
            <v>1/w</v>
          </cell>
          <cell r="M20">
            <v>0</v>
          </cell>
        </row>
        <row r="21">
          <cell r="A21" t="str">
            <v>2.4</v>
          </cell>
          <cell r="B21" t="str">
            <v>Spreekkamer</v>
          </cell>
          <cell r="C21" t="str">
            <v>Administratieve ruimten</v>
          </cell>
          <cell r="D21" t="str">
            <v>5/w</v>
          </cell>
          <cell r="E21">
            <v>0</v>
          </cell>
          <cell r="F21" t="str">
            <v>4/w</v>
          </cell>
          <cell r="G21">
            <v>0</v>
          </cell>
          <cell r="H21" t="str">
            <v>3/w</v>
          </cell>
          <cell r="I21">
            <v>0</v>
          </cell>
          <cell r="J21" t="str">
            <v>2/w</v>
          </cell>
          <cell r="K21">
            <v>0</v>
          </cell>
          <cell r="L21" t="str">
            <v>1/w</v>
          </cell>
          <cell r="M21">
            <v>0</v>
          </cell>
        </row>
        <row r="22">
          <cell r="A22" t="str">
            <v>2.5</v>
          </cell>
          <cell r="B22" t="str">
            <v>Vergaderruimte</v>
          </cell>
          <cell r="C22" t="str">
            <v>Administratieve ruimten</v>
          </cell>
          <cell r="D22" t="str">
            <v>5/w</v>
          </cell>
          <cell r="E22">
            <v>0</v>
          </cell>
          <cell r="F22" t="str">
            <v>4/w</v>
          </cell>
          <cell r="G22">
            <v>0</v>
          </cell>
          <cell r="H22" t="str">
            <v>3/w</v>
          </cell>
          <cell r="I22">
            <v>0</v>
          </cell>
          <cell r="J22" t="str">
            <v>2/w</v>
          </cell>
          <cell r="K22">
            <v>0</v>
          </cell>
          <cell r="L22" t="str">
            <v>1/w</v>
          </cell>
          <cell r="M22">
            <v>0</v>
          </cell>
        </row>
        <row r="23">
          <cell r="A23" t="str">
            <v>3.1</v>
          </cell>
          <cell r="B23" t="str">
            <v>Archief</v>
          </cell>
          <cell r="C23" t="str">
            <v>Algemene ruimten</v>
          </cell>
          <cell r="D23" t="str">
            <v>5/w</v>
          </cell>
          <cell r="E23">
            <v>0</v>
          </cell>
          <cell r="F23" t="str">
            <v>4/w</v>
          </cell>
          <cell r="G23">
            <v>0</v>
          </cell>
          <cell r="H23" t="str">
            <v>3/w</v>
          </cell>
          <cell r="I23">
            <v>0</v>
          </cell>
          <cell r="J23" t="str">
            <v>2/w</v>
          </cell>
          <cell r="K23">
            <v>0</v>
          </cell>
          <cell r="L23" t="str">
            <v>1/w</v>
          </cell>
          <cell r="M23">
            <v>0</v>
          </cell>
        </row>
        <row r="24">
          <cell r="A24" t="str">
            <v>3.2</v>
          </cell>
          <cell r="B24" t="str">
            <v>Kopieerruimte</v>
          </cell>
          <cell r="C24" t="str">
            <v>Algemene ruimten</v>
          </cell>
          <cell r="D24" t="str">
            <v>5/w</v>
          </cell>
          <cell r="E24">
            <v>0</v>
          </cell>
          <cell r="F24" t="str">
            <v>4/w</v>
          </cell>
          <cell r="G24">
            <v>0</v>
          </cell>
          <cell r="H24" t="str">
            <v>3/w</v>
          </cell>
          <cell r="I24">
            <v>0</v>
          </cell>
          <cell r="J24" t="str">
            <v>2/w</v>
          </cell>
          <cell r="K24">
            <v>0</v>
          </cell>
          <cell r="L24" t="str">
            <v>1/w</v>
          </cell>
          <cell r="M24">
            <v>0</v>
          </cell>
        </row>
        <row r="25">
          <cell r="A25" t="str">
            <v>3.3</v>
          </cell>
          <cell r="B25" t="str">
            <v>Forum</v>
          </cell>
          <cell r="C25" t="str">
            <v>Algemene ruimten</v>
          </cell>
          <cell r="D25" t="str">
            <v>5/w</v>
          </cell>
          <cell r="E25">
            <v>0</v>
          </cell>
          <cell r="F25" t="str">
            <v>4/w</v>
          </cell>
          <cell r="G25">
            <v>0</v>
          </cell>
          <cell r="H25" t="str">
            <v>3/w</v>
          </cell>
          <cell r="I25">
            <v>0</v>
          </cell>
          <cell r="J25" t="str">
            <v>2/w</v>
          </cell>
          <cell r="K25">
            <v>0</v>
          </cell>
          <cell r="L25" t="str">
            <v>1/w</v>
          </cell>
          <cell r="M25">
            <v>0</v>
          </cell>
        </row>
        <row r="26">
          <cell r="A26" t="str">
            <v>3.4</v>
          </cell>
          <cell r="B26" t="str">
            <v>Groepsruimte</v>
          </cell>
          <cell r="C26" t="str">
            <v>Algemene ruimten</v>
          </cell>
          <cell r="D26" t="str">
            <v>5/w</v>
          </cell>
          <cell r="E26">
            <v>0</v>
          </cell>
          <cell r="F26" t="str">
            <v>4/w</v>
          </cell>
          <cell r="G26">
            <v>0</v>
          </cell>
          <cell r="H26" t="str">
            <v>3/w</v>
          </cell>
          <cell r="I26">
            <v>0</v>
          </cell>
          <cell r="J26" t="str">
            <v>2/w</v>
          </cell>
          <cell r="K26">
            <v>0</v>
          </cell>
          <cell r="L26" t="str">
            <v>1/w</v>
          </cell>
          <cell r="M26">
            <v>0</v>
          </cell>
        </row>
        <row r="27">
          <cell r="A27" t="str">
            <v>3.5</v>
          </cell>
          <cell r="B27" t="str">
            <v>Wachtruimte</v>
          </cell>
          <cell r="C27" t="str">
            <v>Algemene ruimten</v>
          </cell>
          <cell r="D27" t="str">
            <v>5/w</v>
          </cell>
          <cell r="E27">
            <v>0</v>
          </cell>
          <cell r="F27" t="str">
            <v>4/w</v>
          </cell>
          <cell r="G27">
            <v>0</v>
          </cell>
          <cell r="H27" t="str">
            <v>3/w</v>
          </cell>
          <cell r="I27">
            <v>0</v>
          </cell>
          <cell r="J27" t="str">
            <v>2/w</v>
          </cell>
          <cell r="K27">
            <v>0</v>
          </cell>
          <cell r="L27" t="str">
            <v>1/w</v>
          </cell>
          <cell r="M27">
            <v>0</v>
          </cell>
        </row>
        <row r="28">
          <cell r="A28" t="str">
            <v>3.6</v>
          </cell>
          <cell r="B28" t="str">
            <v>Slaapkamer</v>
          </cell>
          <cell r="C28" t="str">
            <v>Algemene ruimten</v>
          </cell>
          <cell r="D28" t="str">
            <v>5/w</v>
          </cell>
          <cell r="E28">
            <v>0</v>
          </cell>
          <cell r="F28" t="str">
            <v>4/w</v>
          </cell>
          <cell r="G28">
            <v>0</v>
          </cell>
          <cell r="H28" t="str">
            <v>3/w</v>
          </cell>
          <cell r="I28">
            <v>0</v>
          </cell>
          <cell r="J28" t="str">
            <v>2/w</v>
          </cell>
          <cell r="K28">
            <v>0</v>
          </cell>
          <cell r="L28" t="str">
            <v>1/w</v>
          </cell>
          <cell r="M28">
            <v>0</v>
          </cell>
        </row>
        <row r="29">
          <cell r="A29" t="str">
            <v>4.1</v>
          </cell>
          <cell r="B29" t="str">
            <v>Kantine</v>
          </cell>
          <cell r="C29" t="str">
            <v>Restauratieve ruimten</v>
          </cell>
          <cell r="D29" t="str">
            <v>5/w</v>
          </cell>
          <cell r="E29">
            <v>0</v>
          </cell>
          <cell r="F29" t="str">
            <v>4/w</v>
          </cell>
          <cell r="G29">
            <v>0</v>
          </cell>
          <cell r="H29" t="str">
            <v>3/w</v>
          </cell>
          <cell r="I29">
            <v>0</v>
          </cell>
          <cell r="J29" t="str">
            <v>2/w</v>
          </cell>
          <cell r="K29">
            <v>0</v>
          </cell>
          <cell r="L29" t="str">
            <v>1/w</v>
          </cell>
          <cell r="M29">
            <v>0</v>
          </cell>
        </row>
        <row r="30">
          <cell r="A30" t="str">
            <v>4.2</v>
          </cell>
          <cell r="B30" t="str">
            <v>Pantry</v>
          </cell>
          <cell r="C30" t="str">
            <v>Restauratieve ruimten</v>
          </cell>
          <cell r="D30" t="str">
            <v>5/w</v>
          </cell>
          <cell r="E30">
            <v>0</v>
          </cell>
          <cell r="F30" t="str">
            <v>4/w</v>
          </cell>
          <cell r="G30">
            <v>0</v>
          </cell>
          <cell r="H30" t="str">
            <v>3/w</v>
          </cell>
          <cell r="I30">
            <v>0</v>
          </cell>
          <cell r="J30" t="str">
            <v>2/w</v>
          </cell>
          <cell r="K30">
            <v>0</v>
          </cell>
          <cell r="L30" t="str">
            <v>1/w</v>
          </cell>
          <cell r="M30">
            <v>0</v>
          </cell>
        </row>
        <row r="31">
          <cell r="A31" t="str">
            <v>4.3</v>
          </cell>
          <cell r="B31" t="str">
            <v>Restaurant</v>
          </cell>
          <cell r="C31" t="str">
            <v>Restauratieve ruimten</v>
          </cell>
          <cell r="D31" t="str">
            <v>5/w</v>
          </cell>
          <cell r="E31">
            <v>0</v>
          </cell>
          <cell r="F31" t="str">
            <v>4/w</v>
          </cell>
          <cell r="G31">
            <v>0</v>
          </cell>
          <cell r="H31" t="str">
            <v>3/w</v>
          </cell>
          <cell r="I31">
            <v>0</v>
          </cell>
          <cell r="J31" t="str">
            <v>2/w</v>
          </cell>
          <cell r="K31">
            <v>0</v>
          </cell>
          <cell r="L31" t="str">
            <v>1/w</v>
          </cell>
          <cell r="M31">
            <v>0</v>
          </cell>
        </row>
        <row r="32">
          <cell r="A32" t="str">
            <v>4.4</v>
          </cell>
          <cell r="B32" t="str">
            <v>Keuken</v>
          </cell>
          <cell r="C32" t="str">
            <v>Restauratieve ruimten</v>
          </cell>
          <cell r="D32" t="str">
            <v>5/w</v>
          </cell>
          <cell r="E32">
            <v>0</v>
          </cell>
          <cell r="F32" t="str">
            <v>4/w</v>
          </cell>
          <cell r="G32">
            <v>0</v>
          </cell>
          <cell r="H32" t="str">
            <v>3/w</v>
          </cell>
          <cell r="I32">
            <v>0</v>
          </cell>
          <cell r="J32" t="str">
            <v>2/w</v>
          </cell>
          <cell r="K32">
            <v>0</v>
          </cell>
          <cell r="L32" t="str">
            <v>1/w</v>
          </cell>
          <cell r="M32">
            <v>0</v>
          </cell>
        </row>
        <row r="33">
          <cell r="A33" t="str">
            <v>5.1</v>
          </cell>
          <cell r="B33" t="str">
            <v>Badkamer</v>
          </cell>
          <cell r="C33" t="str">
            <v>Sanitair</v>
          </cell>
          <cell r="D33" t="str">
            <v>5/w</v>
          </cell>
          <cell r="E33">
            <v>0</v>
          </cell>
          <cell r="F33" t="str">
            <v>4/w</v>
          </cell>
          <cell r="G33">
            <v>0</v>
          </cell>
          <cell r="H33" t="str">
            <v>3/w</v>
          </cell>
          <cell r="I33">
            <v>0</v>
          </cell>
          <cell r="J33" t="str">
            <v>2/w</v>
          </cell>
          <cell r="K33">
            <v>0</v>
          </cell>
          <cell r="L33" t="str">
            <v>1/w</v>
          </cell>
          <cell r="M33">
            <v>0</v>
          </cell>
        </row>
        <row r="34">
          <cell r="A34" t="str">
            <v>5.2</v>
          </cell>
          <cell r="B34" t="str">
            <v>Toiletruimte</v>
          </cell>
          <cell r="C34" t="str">
            <v>Sanitair</v>
          </cell>
          <cell r="D34" t="str">
            <v>5/w</v>
          </cell>
          <cell r="E34">
            <v>0</v>
          </cell>
          <cell r="F34" t="str">
            <v>4/w</v>
          </cell>
          <cell r="G34">
            <v>0</v>
          </cell>
          <cell r="H34" t="str">
            <v>3/w</v>
          </cell>
          <cell r="I34">
            <v>0</v>
          </cell>
          <cell r="J34" t="str">
            <v>2/w</v>
          </cell>
          <cell r="K34">
            <v>0</v>
          </cell>
          <cell r="L34" t="str">
            <v>1/w</v>
          </cell>
          <cell r="M34">
            <v>0</v>
          </cell>
        </row>
        <row r="35">
          <cell r="A35" t="str">
            <v>5.3</v>
          </cell>
          <cell r="B35" t="str">
            <v>Douche</v>
          </cell>
          <cell r="C35" t="str">
            <v>Sanitair</v>
          </cell>
          <cell r="D35" t="str">
            <v>5/w</v>
          </cell>
          <cell r="E35">
            <v>0</v>
          </cell>
          <cell r="F35" t="str">
            <v>4/w</v>
          </cell>
          <cell r="G35">
            <v>0</v>
          </cell>
          <cell r="H35" t="str">
            <v>3/w</v>
          </cell>
          <cell r="I35">
            <v>0</v>
          </cell>
          <cell r="J35" t="str">
            <v>2/w</v>
          </cell>
          <cell r="K35">
            <v>0</v>
          </cell>
          <cell r="L35" t="str">
            <v>1/w</v>
          </cell>
          <cell r="M35">
            <v>0</v>
          </cell>
        </row>
        <row r="36">
          <cell r="A36" t="str">
            <v>5.4</v>
          </cell>
          <cell r="B36" t="str">
            <v>Kleedkamer</v>
          </cell>
          <cell r="C36" t="str">
            <v>Sanitair</v>
          </cell>
          <cell r="D36" t="str">
            <v>5/w</v>
          </cell>
          <cell r="E36">
            <v>0</v>
          </cell>
          <cell r="F36" t="str">
            <v>4/w</v>
          </cell>
          <cell r="G36">
            <v>0</v>
          </cell>
          <cell r="H36" t="str">
            <v>3/w</v>
          </cell>
          <cell r="I36">
            <v>0</v>
          </cell>
          <cell r="J36" t="str">
            <v>2/w</v>
          </cell>
          <cell r="K36">
            <v>0</v>
          </cell>
          <cell r="L36" t="str">
            <v>1/w</v>
          </cell>
          <cell r="M36">
            <v>0</v>
          </cell>
        </row>
        <row r="37">
          <cell r="A37" t="str">
            <v>5.5</v>
          </cell>
          <cell r="B37" t="str">
            <v>Toiletgroep</v>
          </cell>
          <cell r="C37" t="str">
            <v>Sanitair</v>
          </cell>
          <cell r="D37" t="str">
            <v>5/w</v>
          </cell>
          <cell r="E37">
            <v>0</v>
          </cell>
          <cell r="F37" t="str">
            <v>4/w</v>
          </cell>
          <cell r="G37">
            <v>0</v>
          </cell>
          <cell r="H37" t="str">
            <v>3/w</v>
          </cell>
          <cell r="I37">
            <v>0</v>
          </cell>
          <cell r="J37" t="str">
            <v>2/w</v>
          </cell>
          <cell r="K37">
            <v>0</v>
          </cell>
          <cell r="L37" t="str">
            <v>1/w</v>
          </cell>
          <cell r="M37">
            <v>0</v>
          </cell>
        </row>
        <row r="38">
          <cell r="A38" t="str">
            <v>5.6</v>
          </cell>
          <cell r="B38" t="str">
            <v>Miva toiletruimte</v>
          </cell>
          <cell r="C38" t="str">
            <v>Sanitair</v>
          </cell>
          <cell r="D38" t="str">
            <v>5/w</v>
          </cell>
          <cell r="E38">
            <v>0</v>
          </cell>
          <cell r="F38" t="str">
            <v>4/w</v>
          </cell>
          <cell r="G38">
            <v>0</v>
          </cell>
          <cell r="H38" t="str">
            <v>3/w</v>
          </cell>
          <cell r="I38">
            <v>0</v>
          </cell>
          <cell r="J38" t="str">
            <v>2/w</v>
          </cell>
          <cell r="K38">
            <v>0</v>
          </cell>
          <cell r="L38" t="str">
            <v>1/w</v>
          </cell>
          <cell r="M38">
            <v>0</v>
          </cell>
        </row>
        <row r="39">
          <cell r="A39" t="str">
            <v>5.7</v>
          </cell>
          <cell r="B39" t="str">
            <v>Toilet/wasruimte</v>
          </cell>
          <cell r="C39" t="str">
            <v>Sanitair</v>
          </cell>
          <cell r="D39" t="str">
            <v>5/w</v>
          </cell>
          <cell r="E39">
            <v>0</v>
          </cell>
          <cell r="F39" t="str">
            <v>4/w</v>
          </cell>
          <cell r="G39">
            <v>0</v>
          </cell>
          <cell r="H39" t="str">
            <v>3/w</v>
          </cell>
          <cell r="I39">
            <v>0</v>
          </cell>
          <cell r="J39" t="str">
            <v>2/w</v>
          </cell>
          <cell r="K39">
            <v>0</v>
          </cell>
          <cell r="L39" t="str">
            <v>1/w</v>
          </cell>
          <cell r="M39">
            <v>0</v>
          </cell>
        </row>
        <row r="40">
          <cell r="A40" t="str">
            <v>5.8</v>
          </cell>
          <cell r="B40" t="str">
            <v>Voorruimte</v>
          </cell>
          <cell r="C40" t="str">
            <v>Sanitair</v>
          </cell>
          <cell r="D40" t="str">
            <v>5/w</v>
          </cell>
          <cell r="E40">
            <v>0</v>
          </cell>
          <cell r="F40" t="str">
            <v>4/w</v>
          </cell>
          <cell r="G40">
            <v>0</v>
          </cell>
          <cell r="H40" t="str">
            <v>3/w</v>
          </cell>
          <cell r="I40">
            <v>0</v>
          </cell>
          <cell r="J40" t="str">
            <v>2/w</v>
          </cell>
          <cell r="K40">
            <v>0</v>
          </cell>
          <cell r="L40" t="str">
            <v>1/w</v>
          </cell>
          <cell r="M40">
            <v>0</v>
          </cell>
        </row>
        <row r="41">
          <cell r="A41" t="str">
            <v>5.9</v>
          </cell>
          <cell r="B41" t="str">
            <v>Wasruimte</v>
          </cell>
          <cell r="C41" t="str">
            <v>Sanitair</v>
          </cell>
          <cell r="D41" t="str">
            <v>5/w</v>
          </cell>
          <cell r="E41">
            <v>0</v>
          </cell>
          <cell r="F41" t="str">
            <v>4/w</v>
          </cell>
          <cell r="G41">
            <v>0</v>
          </cell>
          <cell r="H41" t="str">
            <v>3/w</v>
          </cell>
          <cell r="I41">
            <v>0</v>
          </cell>
          <cell r="J41" t="str">
            <v>2/w</v>
          </cell>
          <cell r="K41">
            <v>0</v>
          </cell>
          <cell r="L41" t="str">
            <v>1/w</v>
          </cell>
          <cell r="M41">
            <v>0</v>
          </cell>
        </row>
        <row r="44">
          <cell r="A44" t="str">
            <v>6.1</v>
          </cell>
          <cell r="B44" t="str">
            <v>Badkamer</v>
          </cell>
          <cell r="C44" t="str">
            <v>Sanitair</v>
          </cell>
          <cell r="D44" t="str">
            <v>10/w</v>
          </cell>
          <cell r="E44">
            <v>0</v>
          </cell>
        </row>
        <row r="45">
          <cell r="A45" t="str">
            <v>6.2</v>
          </cell>
          <cell r="B45" t="str">
            <v>Toiletruimte</v>
          </cell>
          <cell r="C45" t="str">
            <v>Sanitair</v>
          </cell>
          <cell r="D45" t="str">
            <v>10/w</v>
          </cell>
          <cell r="E45">
            <v>0</v>
          </cell>
        </row>
        <row r="46">
          <cell r="A46" t="str">
            <v>6.3</v>
          </cell>
          <cell r="B46" t="str">
            <v>Douche</v>
          </cell>
          <cell r="C46" t="str">
            <v>Sanitair</v>
          </cell>
          <cell r="D46" t="str">
            <v>10/w</v>
          </cell>
          <cell r="E46">
            <v>0</v>
          </cell>
        </row>
        <row r="47">
          <cell r="A47" t="str">
            <v>6.4</v>
          </cell>
          <cell r="B47" t="str">
            <v>Kleedkamer</v>
          </cell>
          <cell r="C47" t="str">
            <v>Sanitair</v>
          </cell>
          <cell r="D47" t="str">
            <v>10/w</v>
          </cell>
          <cell r="E47">
            <v>0</v>
          </cell>
        </row>
        <row r="48">
          <cell r="A48" t="str">
            <v>6.5</v>
          </cell>
          <cell r="B48" t="str">
            <v>Toiletgroep</v>
          </cell>
          <cell r="C48" t="str">
            <v>Sanitair</v>
          </cell>
          <cell r="D48" t="str">
            <v>10/w</v>
          </cell>
          <cell r="E48">
            <v>0</v>
          </cell>
        </row>
        <row r="49">
          <cell r="A49" t="str">
            <v>6.6</v>
          </cell>
          <cell r="B49" t="str">
            <v>Miva toiletruimte</v>
          </cell>
          <cell r="C49" t="str">
            <v>Sanitair</v>
          </cell>
          <cell r="D49" t="str">
            <v>10/w</v>
          </cell>
          <cell r="E49">
            <v>0</v>
          </cell>
        </row>
        <row r="50">
          <cell r="A50" t="str">
            <v>6.7</v>
          </cell>
          <cell r="B50" t="str">
            <v>Toilet/wasruimte</v>
          </cell>
          <cell r="C50" t="str">
            <v>Sanitair</v>
          </cell>
          <cell r="D50" t="str">
            <v>10/w</v>
          </cell>
          <cell r="E50">
            <v>0</v>
          </cell>
        </row>
        <row r="51">
          <cell r="A51" t="str">
            <v>6.8</v>
          </cell>
          <cell r="B51" t="str">
            <v>Voorruimte</v>
          </cell>
          <cell r="C51" t="str">
            <v>Sanitair</v>
          </cell>
          <cell r="D51" t="str">
            <v>10/w</v>
          </cell>
          <cell r="E51">
            <v>0</v>
          </cell>
        </row>
        <row r="52">
          <cell r="A52" t="str">
            <v>6.9</v>
          </cell>
          <cell r="B52" t="str">
            <v>Wasruimte</v>
          </cell>
          <cell r="C52" t="str">
            <v>Sanitair</v>
          </cell>
          <cell r="D52" t="str">
            <v>10/w</v>
          </cell>
          <cell r="E5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6">
          <cell r="B6" t="str">
            <v>Anna Palownalaan 1-3</v>
          </cell>
          <cell r="C6" t="str">
            <v>Emmen</v>
          </cell>
          <cell r="D6">
            <v>200</v>
          </cell>
          <cell r="E6">
            <v>160</v>
          </cell>
          <cell r="F6">
            <v>120</v>
          </cell>
          <cell r="G6">
            <v>80</v>
          </cell>
          <cell r="H6">
            <v>40</v>
          </cell>
          <cell r="I6">
            <v>400</v>
          </cell>
          <cell r="J6">
            <v>10</v>
          </cell>
        </row>
        <row r="7">
          <cell r="B7" t="str">
            <v>Flintstraat 29</v>
          </cell>
          <cell r="C7" t="str">
            <v>Emmen</v>
          </cell>
          <cell r="D7">
            <v>200</v>
          </cell>
          <cell r="E7">
            <v>160</v>
          </cell>
          <cell r="F7">
            <v>120</v>
          </cell>
          <cell r="G7">
            <v>80</v>
          </cell>
          <cell r="H7">
            <v>40</v>
          </cell>
          <cell r="I7">
            <v>400</v>
          </cell>
          <cell r="J7">
            <v>10</v>
          </cell>
        </row>
        <row r="8">
          <cell r="B8" t="str">
            <v>Van Schaikweg 98</v>
          </cell>
          <cell r="C8" t="str">
            <v>Emmen</v>
          </cell>
          <cell r="D8">
            <v>200</v>
          </cell>
          <cell r="E8">
            <v>160</v>
          </cell>
          <cell r="F8">
            <v>120</v>
          </cell>
          <cell r="G8">
            <v>80</v>
          </cell>
          <cell r="H8">
            <v>40</v>
          </cell>
          <cell r="I8">
            <v>400</v>
          </cell>
          <cell r="J8">
            <v>10</v>
          </cell>
        </row>
        <row r="9">
          <cell r="B9" t="str">
            <v>Veldlaan 2</v>
          </cell>
          <cell r="C9" t="str">
            <v>Emmen</v>
          </cell>
          <cell r="D9">
            <v>200</v>
          </cell>
          <cell r="E9">
            <v>160</v>
          </cell>
          <cell r="F9">
            <v>120</v>
          </cell>
          <cell r="G9">
            <v>80</v>
          </cell>
          <cell r="H9">
            <v>40</v>
          </cell>
          <cell r="I9">
            <v>400</v>
          </cell>
          <cell r="J9">
            <v>10</v>
          </cell>
        </row>
        <row r="10">
          <cell r="B10" t="str">
            <v>Stadionplein 5</v>
          </cell>
          <cell r="C10" t="str">
            <v>Emmen</v>
          </cell>
          <cell r="D10">
            <v>210</v>
          </cell>
          <cell r="E10">
            <v>168</v>
          </cell>
          <cell r="F10">
            <v>126</v>
          </cell>
          <cell r="G10">
            <v>84</v>
          </cell>
          <cell r="H10">
            <v>42</v>
          </cell>
          <cell r="I10">
            <v>420</v>
          </cell>
          <cell r="J10">
            <v>10</v>
          </cell>
        </row>
        <row r="12">
          <cell r="B12" t="str">
            <v>Perceel 2:</v>
          </cell>
          <cell r="C12" t="str">
            <v>Plaats</v>
          </cell>
          <cell r="D12" t="str">
            <v>5/w</v>
          </cell>
          <cell r="E12" t="str">
            <v>4/w</v>
          </cell>
          <cell r="F12" t="str">
            <v>3/w</v>
          </cell>
          <cell r="G12" t="str">
            <v>2/w</v>
          </cell>
          <cell r="H12" t="str">
            <v>1/w</v>
          </cell>
          <cell r="I12" t="str">
            <v>10/w</v>
          </cell>
          <cell r="J12" t="str">
            <v>1/mnd</v>
          </cell>
        </row>
        <row r="13">
          <cell r="B13" t="str">
            <v>Aska (KDO)</v>
          </cell>
          <cell r="C13" t="str">
            <v>Assen</v>
          </cell>
          <cell r="D13">
            <v>255</v>
          </cell>
          <cell r="E13">
            <v>208</v>
          </cell>
          <cell r="F13">
            <v>156</v>
          </cell>
          <cell r="G13">
            <v>104</v>
          </cell>
          <cell r="H13">
            <v>52</v>
          </cell>
          <cell r="I13">
            <v>510</v>
          </cell>
          <cell r="J13">
            <v>12</v>
          </cell>
        </row>
        <row r="14">
          <cell r="B14" t="str">
            <v>Idee ICT</v>
          </cell>
          <cell r="C14" t="str">
            <v>Assen</v>
          </cell>
          <cell r="D14">
            <v>255</v>
          </cell>
          <cell r="E14">
            <v>208</v>
          </cell>
          <cell r="F14">
            <v>156</v>
          </cell>
          <cell r="G14">
            <v>104</v>
          </cell>
          <cell r="H14">
            <v>52</v>
          </cell>
          <cell r="I14">
            <v>510</v>
          </cell>
          <cell r="J14">
            <v>12</v>
          </cell>
        </row>
        <row r="15">
          <cell r="B15" t="str">
            <v>Cicero</v>
          </cell>
          <cell r="C15" t="str">
            <v>Assen</v>
          </cell>
          <cell r="D15">
            <v>200</v>
          </cell>
          <cell r="E15">
            <v>160</v>
          </cell>
          <cell r="F15">
            <v>120</v>
          </cell>
          <cell r="G15">
            <v>80</v>
          </cell>
          <cell r="H15">
            <v>40</v>
          </cell>
          <cell r="I15">
            <v>400</v>
          </cell>
          <cell r="J15">
            <v>10</v>
          </cell>
        </row>
        <row r="16">
          <cell r="B16" t="str">
            <v>A.H.G. Fokkerstraat 7-9</v>
          </cell>
          <cell r="C16" t="str">
            <v>Assen</v>
          </cell>
          <cell r="D16">
            <v>200</v>
          </cell>
          <cell r="E16">
            <v>160</v>
          </cell>
          <cell r="F16">
            <v>120</v>
          </cell>
          <cell r="G16">
            <v>80</v>
          </cell>
          <cell r="H16">
            <v>40</v>
          </cell>
          <cell r="I16">
            <v>400</v>
          </cell>
          <cell r="J16">
            <v>10</v>
          </cell>
        </row>
        <row r="17">
          <cell r="B17" t="str">
            <v>Stuifzandseweg 40</v>
          </cell>
          <cell r="C17" t="str">
            <v>Hoogeveen</v>
          </cell>
          <cell r="D17">
            <v>200</v>
          </cell>
          <cell r="E17">
            <v>160</v>
          </cell>
          <cell r="F17">
            <v>120</v>
          </cell>
          <cell r="G17">
            <v>80</v>
          </cell>
          <cell r="H17">
            <v>40</v>
          </cell>
          <cell r="I17">
            <v>400</v>
          </cell>
          <cell r="J17">
            <v>10</v>
          </cell>
        </row>
        <row r="18">
          <cell r="B18" t="str">
            <v>Werkhorst 30</v>
          </cell>
          <cell r="C18" t="str">
            <v>Meppel</v>
          </cell>
          <cell r="D18">
            <v>200</v>
          </cell>
          <cell r="E18">
            <v>160</v>
          </cell>
          <cell r="F18">
            <v>120</v>
          </cell>
          <cell r="G18">
            <v>80</v>
          </cell>
          <cell r="H18">
            <v>40</v>
          </cell>
          <cell r="I18">
            <v>400</v>
          </cell>
          <cell r="J18">
            <v>10</v>
          </cell>
        </row>
      </sheetData>
      <sheetData sheetId="16" refreshError="1"/>
      <sheetData sheetId="17" refreshError="1"/>
      <sheetData sheetId="18">
        <row r="16">
          <cell r="F16" t="str">
            <v>Perceel 1EmmenAnna Palownalaan 1-3</v>
          </cell>
          <cell r="G16">
            <v>0</v>
          </cell>
        </row>
        <row r="17">
          <cell r="F17" t="str">
            <v>Perceel 1EmmenFlintstraat 29</v>
          </cell>
          <cell r="G17">
            <v>0</v>
          </cell>
        </row>
        <row r="18">
          <cell r="F18" t="str">
            <v>Perceel 1EmmenVan Schaikweg 98</v>
          </cell>
          <cell r="G18">
            <v>0</v>
          </cell>
        </row>
        <row r="19">
          <cell r="F19" t="str">
            <v>Perceel 1EmmenVeldlaan 2</v>
          </cell>
          <cell r="G19">
            <v>0</v>
          </cell>
        </row>
        <row r="20">
          <cell r="F20" t="str">
            <v>Perceel 1EmmenStadionplein 5</v>
          </cell>
          <cell r="G20">
            <v>0</v>
          </cell>
        </row>
        <row r="21">
          <cell r="F21"/>
        </row>
        <row r="22">
          <cell r="F22" t="str">
            <v>Perceel 2AssenAska (KDO)A. de Vriesstraat 70</v>
          </cell>
          <cell r="G22">
            <v>0</v>
          </cell>
        </row>
        <row r="23">
          <cell r="F23" t="str">
            <v>Perceel 2AssenIdee ICTA. de Vriesstraat 70</v>
          </cell>
          <cell r="G23">
            <v>0</v>
          </cell>
        </row>
        <row r="24">
          <cell r="F24" t="str">
            <v>Perceel 2AssenCiceroA. de Vriesstraat 70</v>
          </cell>
          <cell r="G24">
            <v>0</v>
          </cell>
        </row>
        <row r="25">
          <cell r="F25" t="str">
            <v>Perceel 2AssenA.H.G. Fokkerstraat 7-9</v>
          </cell>
          <cell r="G25">
            <v>0</v>
          </cell>
        </row>
        <row r="26">
          <cell r="F26" t="str">
            <v>Perceel 2HoogeveenStuifzandseweg 40</v>
          </cell>
          <cell r="G26">
            <v>0</v>
          </cell>
        </row>
        <row r="27">
          <cell r="F27" t="str">
            <v>Perceel 2MeppelWerkhorst 30</v>
          </cell>
          <cell r="G27">
            <v>0</v>
          </cell>
        </row>
      </sheetData>
      <sheetData sheetId="19" refreshError="1"/>
      <sheetData sheetId="2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1682CF-798A-4EAB-80B6-8BB242BDF858}" name="Ruimtesoort" displayName="Ruimtesoort" ref="A11:B374" totalsRowShown="0" headerRowDxfId="32">
  <autoFilter ref="A11:B374" xr:uid="{551682CF-798A-4EAB-80B6-8BB242BDF858}"/>
  <tableColumns count="2">
    <tableColumn id="1" xr3:uid="{1753E3AF-7C08-404E-91BA-2FD8CAA5D1FD}" name="Beschrijving ruimte"/>
    <tableColumn id="2" xr3:uid="{1C1E7E6E-99F5-4313-9337-A08F1E214327}" name="Ruimtesoor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A7B0DE-5E74-4B19-A91B-2119DD38C43E}" name="Ruimtestaat" displayName="Ruimtestaat" ref="A3:M593" totalsRowShown="0" tableBorderDxfId="31">
  <tableColumns count="13">
    <tableColumn id="1" xr3:uid="{74F9481F-D6AA-46AB-94AD-F263DC82B63E}" name="Stichting" dataDxfId="30"/>
    <tableColumn id="2" xr3:uid="{5426C37C-6A86-491A-9173-29CBDD2A6B9F}" name="Locatienaam" dataDxfId="29"/>
    <tableColumn id="3" xr3:uid="{1FF897FC-8F4F-4411-9492-8B79FD7A6328}" name="Gebouw" dataDxfId="28"/>
    <tableColumn id="4" xr3:uid="{AF24B197-154E-4E53-AB6A-4FEE7D64B166}" name="Adres" dataDxfId="27"/>
    <tableColumn id="5" xr3:uid="{6B62E469-2F67-47A5-9F4D-4F88A6DFB2B7}" name="Plaats" dataDxfId="26"/>
    <tableColumn id="6" xr3:uid="{25840E5E-ACB1-42DD-8308-DB13986B2BD7}" name="Verdieping" dataDxfId="25"/>
    <tableColumn id="7" xr3:uid="{A1597C07-1D24-488A-8243-2D093ADC7CAD}" name="Beschrijving ruimte" dataDxfId="24"/>
    <tableColumn id="8" xr3:uid="{C82C2420-82F4-4A74-9ED9-84E358FE0867}" name="Ruimtesoort / Werkprogramma " dataDxfId="23">
      <calculatedColumnFormula>VLOOKUP(G4,Ruimtesoort[],2,FALSE)</calculatedColumnFormula>
    </tableColumn>
    <tableColumn id="9" xr3:uid="{6085BE96-8486-47E0-8826-8FFF4CB0E0E1}" name="Ruimte-nummer" dataDxfId="22"/>
    <tableColumn id="10" xr3:uid="{A1991A49-406D-45A2-93D0-57C104EAB8E0}" name="Vloer-afwerking" dataDxfId="21"/>
    <tableColumn id="11" xr3:uid="{8BB592BD-B548-4384-990C-FCC85E2CB6D7}" name="Opp.m²" dataDxfId="20"/>
    <tableColumn id="12" xr3:uid="{9A31FEEA-91E5-4E85-BB0E-48C5FA577B0F}" name="Prijs per m² per Werkprogramma p/j" dataDxfId="19" dataCellStyle="Valuta">
      <calculatedColumnFormula>_xlfn.XLOOKUP(Ruimtestaat[[#This Row],[Ruimtesoort / Werkprogramma ]],'Prijzenblad SCOT'!$C$2:$C$10,'Prijzenblad SCOT'!$G$2:$G$10,"")</calculatedColumnFormula>
    </tableColumn>
    <tableColumn id="13" xr3:uid="{36ED120C-9C06-4514-AD59-B52353A4ADC6}" name="Prijs per ruimte per jaar" dataDxfId="18" dataCellStyle="Valuta">
      <calculatedColumnFormula>IF(L4=0,0,L4*K4)</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EFA938-9A9C-45C2-9BA0-FDD6B996C2AF}" name="Locaties" displayName="Locaties" ref="A2:F18" totalsRowCount="1" headerRowDxfId="17" dataDxfId="15" headerRowBorderDxfId="16" tableBorderDxfId="14" totalsRowBorderDxfId="13">
  <autoFilter ref="A2:F17" xr:uid="{67EFA938-9A9C-45C2-9BA0-FDD6B996C2AF}"/>
  <tableColumns count="6">
    <tableColumn id="1" xr3:uid="{09529B4B-C304-4248-964E-CAC3526E92F4}" name="Scholen" totalsRowLabel="Totaal" dataDxfId="12" totalsRowDxfId="11"/>
    <tableColumn id="2" xr3:uid="{8DAFFCBE-4FF9-43F6-B1FF-76D8520BA4E9}" name="Locatienaam" dataDxfId="10" totalsRowDxfId="9"/>
    <tableColumn id="3" xr3:uid="{CA9D7D78-44C4-4D11-ACAF-03179853E4E4}" name="Adres" dataDxfId="8" totalsRowDxfId="7"/>
    <tableColumn id="4" xr3:uid="{2A5BAFCE-D453-4334-A7B8-7537893AD67B}" name="Postcode" dataDxfId="6" totalsRowDxfId="5"/>
    <tableColumn id="5" xr3:uid="{463F331B-CA0F-4A4F-A07B-C471E447F7B1}" name="Plaats" dataDxfId="4" totalsRowDxfId="3"/>
    <tableColumn id="6" xr3:uid="{5EAA232C-5326-4D66-8918-3B7013ECA406}" name="# m²" totalsRowFunction="sum" dataDxfId="2" totalsRowDxfId="1">
      <calculatedColumnFormula>SUM('Ruimtestaat'!K4:K21)</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AC28-F493-4203-B4D4-DCE7DAD6FE00}">
  <sheetPr codeName="Blad3"/>
  <dimension ref="A1:B16"/>
  <sheetViews>
    <sheetView showGridLines="0" zoomScale="90" zoomScaleNormal="90" workbookViewId="0">
      <selection activeCell="B6" sqref="B6"/>
    </sheetView>
  </sheetViews>
  <sheetFormatPr defaultColWidth="8.88671875" defaultRowHeight="19.8" x14ac:dyDescent="0.3"/>
  <cols>
    <col min="1" max="1" width="31.6640625" style="109" bestFit="1" customWidth="1"/>
    <col min="2" max="2" width="157" customWidth="1"/>
    <col min="3" max="4" width="8.88671875" customWidth="1"/>
  </cols>
  <sheetData>
    <row r="1" spans="1:2" ht="22.2" thickTop="1" thickBot="1" x14ac:dyDescent="0.45">
      <c r="A1" s="101" t="s">
        <v>0</v>
      </c>
      <c r="B1" s="102" t="s">
        <v>1</v>
      </c>
    </row>
    <row r="2" spans="1:2" ht="62.4" thickTop="1" thickBot="1" x14ac:dyDescent="0.35">
      <c r="A2" s="113" t="s">
        <v>2</v>
      </c>
      <c r="B2" s="110" t="s">
        <v>3</v>
      </c>
    </row>
    <row r="3" spans="1:2" ht="44.4" thickTop="1" thickBot="1" x14ac:dyDescent="0.35">
      <c r="A3" s="113" t="s">
        <v>2</v>
      </c>
      <c r="B3" s="111" t="s">
        <v>4</v>
      </c>
    </row>
    <row r="4" spans="1:2" ht="59.4" customHeight="1" thickTop="1" thickBot="1" x14ac:dyDescent="0.35">
      <c r="A4" s="113" t="s">
        <v>2</v>
      </c>
      <c r="B4" s="111" t="s">
        <v>5</v>
      </c>
    </row>
    <row r="5" spans="1:2" ht="94.8" customHeight="1" thickTop="1" thickBot="1" x14ac:dyDescent="0.35">
      <c r="A5" s="233" t="s">
        <v>789</v>
      </c>
      <c r="B5" s="418" t="s">
        <v>1192</v>
      </c>
    </row>
    <row r="6" spans="1:2" ht="61.2" thickTop="1" thickBot="1" x14ac:dyDescent="0.35">
      <c r="A6" s="114" t="s">
        <v>6</v>
      </c>
      <c r="B6" s="111" t="s">
        <v>7</v>
      </c>
    </row>
    <row r="7" spans="1:2" ht="21" customHeight="1" thickTop="1" thickBot="1" x14ac:dyDescent="0.35">
      <c r="A7" s="235" t="s">
        <v>8</v>
      </c>
      <c r="B7" s="442" t="s">
        <v>1180</v>
      </c>
    </row>
    <row r="8" spans="1:2" ht="21" customHeight="1" thickTop="1" thickBot="1" x14ac:dyDescent="0.35">
      <c r="A8" s="236" t="s">
        <v>778</v>
      </c>
      <c r="B8" s="442"/>
    </row>
    <row r="9" spans="1:2" ht="21" customHeight="1" thickTop="1" thickBot="1" x14ac:dyDescent="0.35">
      <c r="A9" s="236" t="s">
        <v>779</v>
      </c>
      <c r="B9" s="442"/>
    </row>
    <row r="10" spans="1:2" ht="21" customHeight="1" thickTop="1" thickBot="1" x14ac:dyDescent="0.35">
      <c r="A10" s="236" t="s">
        <v>780</v>
      </c>
      <c r="B10" s="442"/>
    </row>
    <row r="11" spans="1:2" ht="21" customHeight="1" thickTop="1" thickBot="1" x14ac:dyDescent="0.35">
      <c r="A11" s="236" t="s">
        <v>781</v>
      </c>
      <c r="B11" s="442"/>
    </row>
    <row r="12" spans="1:2" ht="21" customHeight="1" thickTop="1" thickBot="1" x14ac:dyDescent="0.35">
      <c r="A12" s="236" t="s">
        <v>9</v>
      </c>
      <c r="B12" s="442"/>
    </row>
    <row r="13" spans="1:2" ht="21" customHeight="1" thickTop="1" thickBot="1" x14ac:dyDescent="0.35">
      <c r="A13" s="237" t="s">
        <v>782</v>
      </c>
      <c r="B13" s="442"/>
    </row>
    <row r="14" spans="1:2" ht="21" customHeight="1" thickTop="1" thickBot="1" x14ac:dyDescent="0.35">
      <c r="A14" s="245" t="s">
        <v>787</v>
      </c>
      <c r="B14" s="442"/>
    </row>
    <row r="15" spans="1:2" s="87" customFormat="1" ht="46.8" thickTop="1" thickBot="1" x14ac:dyDescent="0.35">
      <c r="A15" s="234" t="s">
        <v>790</v>
      </c>
      <c r="B15" s="112" t="s">
        <v>10</v>
      </c>
    </row>
    <row r="16" spans="1:2" ht="20.399999999999999" thickTop="1" x14ac:dyDescent="0.3"/>
  </sheetData>
  <mergeCells count="1">
    <mergeCell ref="B7:B14"/>
  </mergeCells>
  <dataValidations count="1">
    <dataValidation allowBlank="1" showInputMessage="1" showErrorMessage="1" promptTitle="Locaties Viadere" sqref="A15" xr:uid="{D6FD79E2-3BE1-4529-ADFD-CF9F23AEA7F8}"/>
  </dataValidations>
  <hyperlinks>
    <hyperlink ref="A6" location="Ruimtestaat!M2" display="Ruimtestaat" xr:uid="{920B269A-BC14-4D8F-A583-81CBB6BD0F06}"/>
    <hyperlink ref="A7" location="'Admistratieve ruimte (1)'!E1" display="Adm ruimte (1)" xr:uid="{98C1F354-EA68-4CAE-9AB3-2C92EA8E6A96}"/>
    <hyperlink ref="A5" location="'Prijzenblad Viadere'!A1" display="Prijzenblad Viadere" xr:uid="{62F00610-4B1C-4B56-AFD1-CFFB6CB47AB7}"/>
    <hyperlink ref="A15" location="'Locaties Viadere'!A1" display="Locaties Viadere" xr:uid="{CC1D4F57-4824-4101-81E0-E8DF6993D7D6}"/>
    <hyperlink ref="A14" location="'BSO (8)'!A1" display="'BSO (8)'!A1" xr:uid="{632CA42C-617B-4128-92EB-548817290A3D}"/>
    <hyperlink ref="A13" location="'Speellokaal (7)'!A1" display="Speellokaal (7)" xr:uid="{2974A79F-8A67-4F0E-8AB4-426719BB758B}"/>
    <hyperlink ref="A8" location="'Leslokaal (2)'!A1" display="Leslokaal (2)" xr:uid="{A3D21E09-0380-4DA8-817B-52DA36384E36}"/>
    <hyperlink ref="A9" location="'Kleuterlokaal (3)'!A1" display="Kleuterlokaal (3)" xr:uid="{E30F0E30-FD29-4D14-BC89-0F63EF703EDE}"/>
    <hyperlink ref="A10" location="'Sanitair (4)'!E1" display="Sanitaire ruimte (4)" xr:uid="{2D448FC9-0E39-4CB6-BB90-4488DD5A9760}"/>
    <hyperlink ref="A11" location="'Restauratieve ruimte (5)'!A1" display="Restauratieve ruimte (5)" xr:uid="{63FE9868-52B9-469B-82DC-425ECC952401}"/>
    <hyperlink ref="A12" location="'Verkeersruimte (6)'!A1" display="Verkeersruimte (6)" xr:uid="{91FB479E-82DD-4FB9-95EF-4ADBF656C16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FC36F-1B9A-49DB-B704-7DEDAAFA65EB}">
  <sheetPr codeName="Blad7"/>
  <dimension ref="A1:B374"/>
  <sheetViews>
    <sheetView workbookViewId="0">
      <pane ySplit="9" topLeftCell="A370" activePane="bottomLeft" state="frozen"/>
      <selection pane="bottomLeft" activeCell="B377" sqref="B377"/>
    </sheetView>
  </sheetViews>
  <sheetFormatPr defaultRowHeight="14.4" x14ac:dyDescent="0.3"/>
  <cols>
    <col min="1" max="1" width="33.6640625" bestFit="1" customWidth="1"/>
    <col min="2" max="2" width="28.109375" customWidth="1"/>
  </cols>
  <sheetData>
    <row r="1" spans="1:2" x14ac:dyDescent="0.3">
      <c r="A1" s="33" t="s">
        <v>28</v>
      </c>
    </row>
    <row r="2" spans="1:2" x14ac:dyDescent="0.3">
      <c r="A2" s="32" t="s">
        <v>18</v>
      </c>
    </row>
    <row r="3" spans="1:2" x14ac:dyDescent="0.3">
      <c r="A3" s="32" t="s">
        <v>21</v>
      </c>
    </row>
    <row r="4" spans="1:2" x14ac:dyDescent="0.3">
      <c r="A4" s="32" t="s">
        <v>22</v>
      </c>
    </row>
    <row r="5" spans="1:2" x14ac:dyDescent="0.3">
      <c r="A5" s="32" t="s">
        <v>26</v>
      </c>
    </row>
    <row r="6" spans="1:2" x14ac:dyDescent="0.3">
      <c r="A6" s="32" t="s">
        <v>19</v>
      </c>
    </row>
    <row r="7" spans="1:2" x14ac:dyDescent="0.3">
      <c r="A7" s="32" t="s">
        <v>29</v>
      </c>
    </row>
    <row r="8" spans="1:2" x14ac:dyDescent="0.3">
      <c r="A8" s="32" t="s">
        <v>30</v>
      </c>
    </row>
    <row r="9" spans="1:2" x14ac:dyDescent="0.3">
      <c r="A9" s="32" t="s">
        <v>20</v>
      </c>
    </row>
    <row r="11" spans="1:2" x14ac:dyDescent="0.3">
      <c r="A11" s="31" t="s">
        <v>31</v>
      </c>
      <c r="B11" s="31" t="s">
        <v>11</v>
      </c>
    </row>
    <row r="12" spans="1:2" x14ac:dyDescent="0.3">
      <c r="A12" t="s">
        <v>32</v>
      </c>
      <c r="B12" t="s">
        <v>23</v>
      </c>
    </row>
    <row r="13" spans="1:2" x14ac:dyDescent="0.3">
      <c r="A13" t="s">
        <v>33</v>
      </c>
      <c r="B13" t="s">
        <v>23</v>
      </c>
    </row>
    <row r="14" spans="1:2" x14ac:dyDescent="0.3">
      <c r="A14" t="s">
        <v>34</v>
      </c>
      <c r="B14" t="s">
        <v>23</v>
      </c>
    </row>
    <row r="15" spans="1:2" x14ac:dyDescent="0.3">
      <c r="A15" t="s">
        <v>35</v>
      </c>
      <c r="B15" t="s">
        <v>18</v>
      </c>
    </row>
    <row r="16" spans="1:2" x14ac:dyDescent="0.3">
      <c r="A16" t="s">
        <v>36</v>
      </c>
      <c r="B16" t="s">
        <v>23</v>
      </c>
    </row>
    <row r="17" spans="1:2" x14ac:dyDescent="0.3">
      <c r="A17" t="s">
        <v>37</v>
      </c>
      <c r="B17" t="s">
        <v>23</v>
      </c>
    </row>
    <row r="18" spans="1:2" x14ac:dyDescent="0.3">
      <c r="A18" t="s">
        <v>38</v>
      </c>
      <c r="B18" t="s">
        <v>23</v>
      </c>
    </row>
    <row r="19" spans="1:2" x14ac:dyDescent="0.3">
      <c r="A19" t="s">
        <v>39</v>
      </c>
      <c r="B19" t="s">
        <v>26</v>
      </c>
    </row>
    <row r="20" spans="1:2" x14ac:dyDescent="0.3">
      <c r="A20" t="s">
        <v>40</v>
      </c>
      <c r="B20" t="s">
        <v>26</v>
      </c>
    </row>
    <row r="21" spans="1:2" x14ac:dyDescent="0.3">
      <c r="A21" t="s">
        <v>41</v>
      </c>
      <c r="B21" t="s">
        <v>26</v>
      </c>
    </row>
    <row r="22" spans="1:2" x14ac:dyDescent="0.3">
      <c r="A22" t="s">
        <v>42</v>
      </c>
      <c r="B22" t="s">
        <v>26</v>
      </c>
    </row>
    <row r="23" spans="1:2" x14ac:dyDescent="0.3">
      <c r="A23" t="s">
        <v>43</v>
      </c>
      <c r="B23" t="s">
        <v>26</v>
      </c>
    </row>
    <row r="24" spans="1:2" x14ac:dyDescent="0.3">
      <c r="A24" t="s">
        <v>44</v>
      </c>
      <c r="B24" t="s">
        <v>26</v>
      </c>
    </row>
    <row r="25" spans="1:2" x14ac:dyDescent="0.3">
      <c r="A25" t="s">
        <v>45</v>
      </c>
      <c r="B25" t="s">
        <v>26</v>
      </c>
    </row>
    <row r="26" spans="1:2" x14ac:dyDescent="0.3">
      <c r="A26" t="s">
        <v>46</v>
      </c>
      <c r="B26" t="s">
        <v>26</v>
      </c>
    </row>
    <row r="27" spans="1:2" x14ac:dyDescent="0.3">
      <c r="A27" t="s">
        <v>47</v>
      </c>
      <c r="B27" t="s">
        <v>26</v>
      </c>
    </row>
    <row r="28" spans="1:2" x14ac:dyDescent="0.3">
      <c r="A28" t="s">
        <v>48</v>
      </c>
      <c r="B28" t="s">
        <v>26</v>
      </c>
    </row>
    <row r="29" spans="1:2" x14ac:dyDescent="0.3">
      <c r="A29" t="s">
        <v>49</v>
      </c>
      <c r="B29" t="s">
        <v>26</v>
      </c>
    </row>
    <row r="30" spans="1:2" x14ac:dyDescent="0.3">
      <c r="A30" t="s">
        <v>50</v>
      </c>
      <c r="B30" t="s">
        <v>21</v>
      </c>
    </row>
    <row r="31" spans="1:2" x14ac:dyDescent="0.3">
      <c r="A31" t="s">
        <v>51</v>
      </c>
      <c r="B31" t="s">
        <v>26</v>
      </c>
    </row>
    <row r="32" spans="1:2" x14ac:dyDescent="0.3">
      <c r="A32" t="s">
        <v>52</v>
      </c>
      <c r="B32" t="s">
        <v>26</v>
      </c>
    </row>
    <row r="33" spans="1:2" x14ac:dyDescent="0.3">
      <c r="A33" t="s">
        <v>53</v>
      </c>
      <c r="B33" t="s">
        <v>26</v>
      </c>
    </row>
    <row r="34" spans="1:2" x14ac:dyDescent="0.3">
      <c r="A34" t="s">
        <v>54</v>
      </c>
      <c r="B34" t="s">
        <v>26</v>
      </c>
    </row>
    <row r="35" spans="1:2" x14ac:dyDescent="0.3">
      <c r="A35" t="s">
        <v>55</v>
      </c>
      <c r="B35" t="s">
        <v>26</v>
      </c>
    </row>
    <row r="36" spans="1:2" x14ac:dyDescent="0.3">
      <c r="A36" t="s">
        <v>56</v>
      </c>
      <c r="B36" t="s">
        <v>26</v>
      </c>
    </row>
    <row r="37" spans="1:2" x14ac:dyDescent="0.3">
      <c r="A37" t="s">
        <v>57</v>
      </c>
      <c r="B37" t="s">
        <v>26</v>
      </c>
    </row>
    <row r="38" spans="1:2" x14ac:dyDescent="0.3">
      <c r="A38" t="s">
        <v>58</v>
      </c>
      <c r="B38" t="s">
        <v>26</v>
      </c>
    </row>
    <row r="39" spans="1:2" x14ac:dyDescent="0.3">
      <c r="A39" t="s">
        <v>59</v>
      </c>
      <c r="B39" t="s">
        <v>26</v>
      </c>
    </row>
    <row r="40" spans="1:2" x14ac:dyDescent="0.3">
      <c r="A40" t="s">
        <v>60</v>
      </c>
      <c r="B40" t="s">
        <v>26</v>
      </c>
    </row>
    <row r="41" spans="1:2" x14ac:dyDescent="0.3">
      <c r="A41" t="s">
        <v>61</v>
      </c>
      <c r="B41" t="s">
        <v>23</v>
      </c>
    </row>
    <row r="42" spans="1:2" x14ac:dyDescent="0.3">
      <c r="A42" t="s">
        <v>62</v>
      </c>
      <c r="B42" t="s">
        <v>26</v>
      </c>
    </row>
    <row r="43" spans="1:2" x14ac:dyDescent="0.3">
      <c r="A43" t="s">
        <v>63</v>
      </c>
      <c r="B43" t="s">
        <v>26</v>
      </c>
    </row>
    <row r="44" spans="1:2" x14ac:dyDescent="0.3">
      <c r="A44" t="s">
        <v>64</v>
      </c>
      <c r="B44" t="s">
        <v>26</v>
      </c>
    </row>
    <row r="45" spans="1:2" x14ac:dyDescent="0.3">
      <c r="A45" t="s">
        <v>65</v>
      </c>
      <c r="B45" t="s">
        <v>22</v>
      </c>
    </row>
    <row r="46" spans="1:2" x14ac:dyDescent="0.3">
      <c r="A46" t="s">
        <v>66</v>
      </c>
      <c r="B46" t="s">
        <v>22</v>
      </c>
    </row>
    <row r="47" spans="1:2" x14ac:dyDescent="0.3">
      <c r="A47" t="s">
        <v>67</v>
      </c>
      <c r="B47" t="s">
        <v>23</v>
      </c>
    </row>
    <row r="48" spans="1:2" x14ac:dyDescent="0.3">
      <c r="A48" t="s">
        <v>68</v>
      </c>
      <c r="B48" t="s">
        <v>25</v>
      </c>
    </row>
    <row r="49" spans="1:2" x14ac:dyDescent="0.3">
      <c r="A49" t="s">
        <v>69</v>
      </c>
      <c r="B49" t="s">
        <v>26</v>
      </c>
    </row>
    <row r="50" spans="1:2" x14ac:dyDescent="0.3">
      <c r="A50" t="s">
        <v>70</v>
      </c>
      <c r="B50" t="s">
        <v>26</v>
      </c>
    </row>
    <row r="51" spans="1:2" x14ac:dyDescent="0.3">
      <c r="A51" t="s">
        <v>71</v>
      </c>
      <c r="B51" t="s">
        <v>23</v>
      </c>
    </row>
    <row r="52" spans="1:2" x14ac:dyDescent="0.3">
      <c r="A52" t="s">
        <v>72</v>
      </c>
      <c r="B52" t="s">
        <v>23</v>
      </c>
    </row>
    <row r="53" spans="1:2" x14ac:dyDescent="0.3">
      <c r="A53" t="s">
        <v>73</v>
      </c>
      <c r="B53" t="s">
        <v>22</v>
      </c>
    </row>
    <row r="54" spans="1:2" x14ac:dyDescent="0.3">
      <c r="A54" t="s">
        <v>74</v>
      </c>
      <c r="B54" t="s">
        <v>22</v>
      </c>
    </row>
    <row r="55" spans="1:2" x14ac:dyDescent="0.3">
      <c r="A55" t="s">
        <v>75</v>
      </c>
      <c r="B55" t="s">
        <v>23</v>
      </c>
    </row>
    <row r="56" spans="1:2" x14ac:dyDescent="0.3">
      <c r="A56" t="s">
        <v>76</v>
      </c>
      <c r="B56" t="s">
        <v>18</v>
      </c>
    </row>
    <row r="57" spans="1:2" x14ac:dyDescent="0.3">
      <c r="A57" t="s">
        <v>77</v>
      </c>
      <c r="B57" t="s">
        <v>26</v>
      </c>
    </row>
    <row r="58" spans="1:2" x14ac:dyDescent="0.3">
      <c r="A58" t="s">
        <v>78</v>
      </c>
      <c r="B58" t="s">
        <v>18</v>
      </c>
    </row>
    <row r="59" spans="1:2" x14ac:dyDescent="0.3">
      <c r="A59" t="s">
        <v>79</v>
      </c>
      <c r="B59" t="s">
        <v>23</v>
      </c>
    </row>
    <row r="60" spans="1:2" x14ac:dyDescent="0.3">
      <c r="A60" t="s">
        <v>80</v>
      </c>
      <c r="B60" t="s">
        <v>23</v>
      </c>
    </row>
    <row r="61" spans="1:2" x14ac:dyDescent="0.3">
      <c r="A61" t="s">
        <v>81</v>
      </c>
      <c r="B61" t="s">
        <v>18</v>
      </c>
    </row>
    <row r="62" spans="1:2" x14ac:dyDescent="0.3">
      <c r="A62" t="s">
        <v>82</v>
      </c>
      <c r="B62" t="s">
        <v>18</v>
      </c>
    </row>
    <row r="63" spans="1:2" x14ac:dyDescent="0.3">
      <c r="A63" t="s">
        <v>83</v>
      </c>
      <c r="B63" t="s">
        <v>18</v>
      </c>
    </row>
    <row r="64" spans="1:2" x14ac:dyDescent="0.3">
      <c r="A64" t="s">
        <v>84</v>
      </c>
      <c r="B64" t="s">
        <v>18</v>
      </c>
    </row>
    <row r="65" spans="1:2" x14ac:dyDescent="0.3">
      <c r="A65" t="s">
        <v>85</v>
      </c>
      <c r="B65" t="s">
        <v>18</v>
      </c>
    </row>
    <row r="66" spans="1:2" x14ac:dyDescent="0.3">
      <c r="A66" t="s">
        <v>86</v>
      </c>
      <c r="B66" t="s">
        <v>21</v>
      </c>
    </row>
    <row r="67" spans="1:2" x14ac:dyDescent="0.3">
      <c r="A67" t="s">
        <v>87</v>
      </c>
      <c r="B67" t="s">
        <v>23</v>
      </c>
    </row>
    <row r="68" spans="1:2" x14ac:dyDescent="0.3">
      <c r="A68" t="s">
        <v>88</v>
      </c>
      <c r="B68" t="s">
        <v>23</v>
      </c>
    </row>
    <row r="69" spans="1:2" x14ac:dyDescent="0.3">
      <c r="A69" t="s">
        <v>89</v>
      </c>
      <c r="B69" t="s">
        <v>23</v>
      </c>
    </row>
    <row r="70" spans="1:2" x14ac:dyDescent="0.3">
      <c r="A70" t="s">
        <v>90</v>
      </c>
      <c r="B70" t="s">
        <v>26</v>
      </c>
    </row>
    <row r="71" spans="1:2" x14ac:dyDescent="0.3">
      <c r="A71" t="s">
        <v>91</v>
      </c>
      <c r="B71" t="s">
        <v>23</v>
      </c>
    </row>
    <row r="72" spans="1:2" x14ac:dyDescent="0.3">
      <c r="A72" t="s">
        <v>92</v>
      </c>
      <c r="B72" t="s">
        <v>23</v>
      </c>
    </row>
    <row r="73" spans="1:2" x14ac:dyDescent="0.3">
      <c r="A73" t="s">
        <v>93</v>
      </c>
      <c r="B73" t="s">
        <v>23</v>
      </c>
    </row>
    <row r="74" spans="1:2" x14ac:dyDescent="0.3">
      <c r="A74" t="s">
        <v>94</v>
      </c>
      <c r="B74" t="s">
        <v>23</v>
      </c>
    </row>
    <row r="75" spans="1:2" x14ac:dyDescent="0.3">
      <c r="A75" t="s">
        <v>95</v>
      </c>
      <c r="B75" t="s">
        <v>23</v>
      </c>
    </row>
    <row r="76" spans="1:2" x14ac:dyDescent="0.3">
      <c r="A76" t="s">
        <v>96</v>
      </c>
      <c r="B76" t="s">
        <v>23</v>
      </c>
    </row>
    <row r="77" spans="1:2" x14ac:dyDescent="0.3">
      <c r="A77" t="s">
        <v>97</v>
      </c>
      <c r="B77" t="s">
        <v>23</v>
      </c>
    </row>
    <row r="78" spans="1:2" x14ac:dyDescent="0.3">
      <c r="A78" t="s">
        <v>98</v>
      </c>
      <c r="B78" t="s">
        <v>26</v>
      </c>
    </row>
    <row r="79" spans="1:2" x14ac:dyDescent="0.3">
      <c r="A79" t="s">
        <v>99</v>
      </c>
      <c r="B79" t="s">
        <v>23</v>
      </c>
    </row>
    <row r="80" spans="1:2" x14ac:dyDescent="0.3">
      <c r="A80" t="s">
        <v>100</v>
      </c>
      <c r="B80" t="s">
        <v>23</v>
      </c>
    </row>
    <row r="81" spans="1:2" x14ac:dyDescent="0.3">
      <c r="A81" t="s">
        <v>101</v>
      </c>
      <c r="B81" t="s">
        <v>23</v>
      </c>
    </row>
    <row r="82" spans="1:2" x14ac:dyDescent="0.3">
      <c r="A82" t="s">
        <v>102</v>
      </c>
      <c r="B82" t="s">
        <v>23</v>
      </c>
    </row>
    <row r="83" spans="1:2" x14ac:dyDescent="0.3">
      <c r="A83" t="s">
        <v>103</v>
      </c>
      <c r="B83" t="s">
        <v>23</v>
      </c>
    </row>
    <row r="84" spans="1:2" x14ac:dyDescent="0.3">
      <c r="A84" t="s">
        <v>104</v>
      </c>
      <c r="B84" t="s">
        <v>23</v>
      </c>
    </row>
    <row r="85" spans="1:2" x14ac:dyDescent="0.3">
      <c r="A85" t="s">
        <v>105</v>
      </c>
      <c r="B85" t="s">
        <v>23</v>
      </c>
    </row>
    <row r="86" spans="1:2" x14ac:dyDescent="0.3">
      <c r="A86" t="s">
        <v>106</v>
      </c>
      <c r="B86" t="s">
        <v>23</v>
      </c>
    </row>
    <row r="87" spans="1:2" x14ac:dyDescent="0.3">
      <c r="A87" t="s">
        <v>107</v>
      </c>
      <c r="B87" t="s">
        <v>23</v>
      </c>
    </row>
    <row r="88" spans="1:2" x14ac:dyDescent="0.3">
      <c r="A88" t="s">
        <v>108</v>
      </c>
      <c r="B88" t="s">
        <v>22</v>
      </c>
    </row>
    <row r="89" spans="1:2" x14ac:dyDescent="0.3">
      <c r="A89" t="s">
        <v>109</v>
      </c>
      <c r="B89" t="s">
        <v>22</v>
      </c>
    </row>
    <row r="90" spans="1:2" x14ac:dyDescent="0.3">
      <c r="A90" t="s">
        <v>110</v>
      </c>
      <c r="B90" t="s">
        <v>23</v>
      </c>
    </row>
    <row r="91" spans="1:2" x14ac:dyDescent="0.3">
      <c r="A91" t="s">
        <v>111</v>
      </c>
      <c r="B91" t="s">
        <v>26</v>
      </c>
    </row>
    <row r="92" spans="1:2" x14ac:dyDescent="0.3">
      <c r="A92" t="s">
        <v>112</v>
      </c>
      <c r="B92" t="s">
        <v>26</v>
      </c>
    </row>
    <row r="93" spans="1:2" x14ac:dyDescent="0.3">
      <c r="A93" t="s">
        <v>113</v>
      </c>
      <c r="B93" t="s">
        <v>26</v>
      </c>
    </row>
    <row r="94" spans="1:2" x14ac:dyDescent="0.3">
      <c r="A94" t="s">
        <v>114</v>
      </c>
      <c r="B94" t="s">
        <v>24</v>
      </c>
    </row>
    <row r="95" spans="1:2" x14ac:dyDescent="0.3">
      <c r="A95" t="s">
        <v>115</v>
      </c>
      <c r="B95" t="s">
        <v>24</v>
      </c>
    </row>
    <row r="96" spans="1:2" x14ac:dyDescent="0.3">
      <c r="A96" t="s">
        <v>116</v>
      </c>
      <c r="B96" t="s">
        <v>24</v>
      </c>
    </row>
    <row r="97" spans="1:2" x14ac:dyDescent="0.3">
      <c r="A97" t="s">
        <v>117</v>
      </c>
      <c r="B97" t="s">
        <v>23</v>
      </c>
    </row>
    <row r="98" spans="1:2" x14ac:dyDescent="0.3">
      <c r="A98" t="s">
        <v>118</v>
      </c>
      <c r="B98" t="s">
        <v>23</v>
      </c>
    </row>
    <row r="99" spans="1:2" x14ac:dyDescent="0.3">
      <c r="A99" t="s">
        <v>119</v>
      </c>
      <c r="B99" t="s">
        <v>23</v>
      </c>
    </row>
    <row r="100" spans="1:2" x14ac:dyDescent="0.3">
      <c r="A100" t="s">
        <v>120</v>
      </c>
      <c r="B100" t="s">
        <v>22</v>
      </c>
    </row>
    <row r="101" spans="1:2" x14ac:dyDescent="0.3">
      <c r="A101" t="s">
        <v>121</v>
      </c>
      <c r="B101" t="s">
        <v>22</v>
      </c>
    </row>
    <row r="102" spans="1:2" x14ac:dyDescent="0.3">
      <c r="A102" t="s">
        <v>122</v>
      </c>
      <c r="B102" t="s">
        <v>23</v>
      </c>
    </row>
    <row r="103" spans="1:2" x14ac:dyDescent="0.3">
      <c r="A103" t="s">
        <v>123</v>
      </c>
      <c r="B103" t="s">
        <v>23</v>
      </c>
    </row>
    <row r="104" spans="1:2" x14ac:dyDescent="0.3">
      <c r="A104" t="s">
        <v>124</v>
      </c>
      <c r="B104" t="s">
        <v>23</v>
      </c>
    </row>
    <row r="105" spans="1:2" x14ac:dyDescent="0.3">
      <c r="A105" t="s">
        <v>125</v>
      </c>
      <c r="B105" t="s">
        <v>18</v>
      </c>
    </row>
    <row r="106" spans="1:2" x14ac:dyDescent="0.3">
      <c r="A106" t="s">
        <v>126</v>
      </c>
      <c r="B106" t="s">
        <v>18</v>
      </c>
    </row>
    <row r="107" spans="1:2" x14ac:dyDescent="0.3">
      <c r="A107" t="s">
        <v>127</v>
      </c>
      <c r="B107" t="s">
        <v>22</v>
      </c>
    </row>
    <row r="108" spans="1:2" x14ac:dyDescent="0.3">
      <c r="A108" t="s">
        <v>128</v>
      </c>
      <c r="B108" t="s">
        <v>22</v>
      </c>
    </row>
    <row r="109" spans="1:2" x14ac:dyDescent="0.3">
      <c r="A109" t="s">
        <v>129</v>
      </c>
      <c r="B109" t="s">
        <v>22</v>
      </c>
    </row>
    <row r="110" spans="1:2" x14ac:dyDescent="0.3">
      <c r="A110" t="s">
        <v>130</v>
      </c>
      <c r="B110" t="s">
        <v>26</v>
      </c>
    </row>
    <row r="111" spans="1:2" x14ac:dyDescent="0.3">
      <c r="A111" t="s">
        <v>131</v>
      </c>
      <c r="B111" t="s">
        <v>22</v>
      </c>
    </row>
    <row r="112" spans="1:2" x14ac:dyDescent="0.3">
      <c r="A112" t="s">
        <v>132</v>
      </c>
      <c r="B112" t="s">
        <v>18</v>
      </c>
    </row>
    <row r="113" spans="1:2" x14ac:dyDescent="0.3">
      <c r="A113" t="s">
        <v>133</v>
      </c>
      <c r="B113" t="s">
        <v>20</v>
      </c>
    </row>
    <row r="114" spans="1:2" x14ac:dyDescent="0.3">
      <c r="A114" t="s">
        <v>134</v>
      </c>
      <c r="B114" t="s">
        <v>18</v>
      </c>
    </row>
    <row r="115" spans="1:2" x14ac:dyDescent="0.3">
      <c r="A115" t="s">
        <v>135</v>
      </c>
      <c r="B115" t="s">
        <v>18</v>
      </c>
    </row>
    <row r="116" spans="1:2" x14ac:dyDescent="0.3">
      <c r="A116" t="s">
        <v>136</v>
      </c>
      <c r="B116" t="s">
        <v>18</v>
      </c>
    </row>
    <row r="117" spans="1:2" x14ac:dyDescent="0.3">
      <c r="A117" t="s">
        <v>137</v>
      </c>
      <c r="B117" t="s">
        <v>18</v>
      </c>
    </row>
    <row r="118" spans="1:2" x14ac:dyDescent="0.3">
      <c r="A118" t="s">
        <v>138</v>
      </c>
      <c r="B118" t="s">
        <v>18</v>
      </c>
    </row>
    <row r="119" spans="1:2" x14ac:dyDescent="0.3">
      <c r="A119" t="s">
        <v>139</v>
      </c>
      <c r="B119" t="s">
        <v>18</v>
      </c>
    </row>
    <row r="120" spans="1:2" x14ac:dyDescent="0.3">
      <c r="A120" t="s">
        <v>140</v>
      </c>
      <c r="B120" t="s">
        <v>18</v>
      </c>
    </row>
    <row r="121" spans="1:2" x14ac:dyDescent="0.3">
      <c r="A121" t="s">
        <v>141</v>
      </c>
      <c r="B121" t="s">
        <v>18</v>
      </c>
    </row>
    <row r="122" spans="1:2" x14ac:dyDescent="0.3">
      <c r="A122" t="s">
        <v>142</v>
      </c>
      <c r="B122" t="s">
        <v>18</v>
      </c>
    </row>
    <row r="123" spans="1:2" x14ac:dyDescent="0.3">
      <c r="A123" t="s">
        <v>143</v>
      </c>
      <c r="B123" t="s">
        <v>18</v>
      </c>
    </row>
    <row r="124" spans="1:2" x14ac:dyDescent="0.3">
      <c r="A124" t="s">
        <v>144</v>
      </c>
      <c r="B124" t="s">
        <v>18</v>
      </c>
    </row>
    <row r="125" spans="1:2" x14ac:dyDescent="0.3">
      <c r="A125" t="s">
        <v>145</v>
      </c>
      <c r="B125" t="s">
        <v>18</v>
      </c>
    </row>
    <row r="126" spans="1:2" x14ac:dyDescent="0.3">
      <c r="A126" t="s">
        <v>146</v>
      </c>
      <c r="B126" t="s">
        <v>18</v>
      </c>
    </row>
    <row r="127" spans="1:2" x14ac:dyDescent="0.3">
      <c r="A127" t="s">
        <v>147</v>
      </c>
      <c r="B127" t="s">
        <v>26</v>
      </c>
    </row>
    <row r="128" spans="1:2" x14ac:dyDescent="0.3">
      <c r="A128" t="s">
        <v>148</v>
      </c>
      <c r="B128" t="s">
        <v>26</v>
      </c>
    </row>
    <row r="129" spans="1:2" x14ac:dyDescent="0.3">
      <c r="A129" t="s">
        <v>149</v>
      </c>
      <c r="B129" t="s">
        <v>20</v>
      </c>
    </row>
    <row r="130" spans="1:2" x14ac:dyDescent="0.3">
      <c r="A130" t="s">
        <v>150</v>
      </c>
      <c r="B130" t="s">
        <v>20</v>
      </c>
    </row>
    <row r="131" spans="1:2" x14ac:dyDescent="0.3">
      <c r="A131" t="s">
        <v>151</v>
      </c>
      <c r="B131" t="s">
        <v>19</v>
      </c>
    </row>
    <row r="132" spans="1:2" x14ac:dyDescent="0.3">
      <c r="A132" t="s">
        <v>152</v>
      </c>
      <c r="B132" t="s">
        <v>21</v>
      </c>
    </row>
    <row r="133" spans="1:2" x14ac:dyDescent="0.3">
      <c r="A133" t="s">
        <v>153</v>
      </c>
      <c r="B133" t="s">
        <v>21</v>
      </c>
    </row>
    <row r="134" spans="1:2" x14ac:dyDescent="0.3">
      <c r="A134" t="s">
        <v>154</v>
      </c>
      <c r="B134" t="s">
        <v>21</v>
      </c>
    </row>
    <row r="135" spans="1:2" x14ac:dyDescent="0.3">
      <c r="A135" t="s">
        <v>155</v>
      </c>
      <c r="B135" t="s">
        <v>26</v>
      </c>
    </row>
    <row r="136" spans="1:2" x14ac:dyDescent="0.3">
      <c r="A136" t="s">
        <v>156</v>
      </c>
      <c r="B136" t="s">
        <v>22</v>
      </c>
    </row>
    <row r="137" spans="1:2" x14ac:dyDescent="0.3">
      <c r="A137" t="s">
        <v>157</v>
      </c>
      <c r="B137" t="s">
        <v>26</v>
      </c>
    </row>
    <row r="138" spans="1:2" x14ac:dyDescent="0.3">
      <c r="A138" t="s">
        <v>158</v>
      </c>
      <c r="B138" t="s">
        <v>26</v>
      </c>
    </row>
    <row r="139" spans="1:2" x14ac:dyDescent="0.3">
      <c r="A139" t="s">
        <v>159</v>
      </c>
      <c r="B139" t="s">
        <v>23</v>
      </c>
    </row>
    <row r="140" spans="1:2" x14ac:dyDescent="0.3">
      <c r="A140" t="s">
        <v>160</v>
      </c>
      <c r="B140" t="s">
        <v>22</v>
      </c>
    </row>
    <row r="141" spans="1:2" x14ac:dyDescent="0.3">
      <c r="A141" t="s">
        <v>161</v>
      </c>
      <c r="B141" t="s">
        <v>23</v>
      </c>
    </row>
    <row r="142" spans="1:2" x14ac:dyDescent="0.3">
      <c r="A142" t="s">
        <v>162</v>
      </c>
      <c r="B142" t="s">
        <v>19</v>
      </c>
    </row>
    <row r="143" spans="1:2" x14ac:dyDescent="0.3">
      <c r="A143" t="s">
        <v>163</v>
      </c>
      <c r="B143" t="s">
        <v>19</v>
      </c>
    </row>
    <row r="144" spans="1:2" x14ac:dyDescent="0.3">
      <c r="A144" t="s">
        <v>164</v>
      </c>
      <c r="B144" t="s">
        <v>19</v>
      </c>
    </row>
    <row r="145" spans="1:2" x14ac:dyDescent="0.3">
      <c r="A145" t="s">
        <v>165</v>
      </c>
      <c r="B145" t="s">
        <v>19</v>
      </c>
    </row>
    <row r="146" spans="1:2" x14ac:dyDescent="0.3">
      <c r="A146" t="s">
        <v>166</v>
      </c>
      <c r="B146" t="s">
        <v>18</v>
      </c>
    </row>
    <row r="147" spans="1:2" x14ac:dyDescent="0.3">
      <c r="A147" t="s">
        <v>167</v>
      </c>
      <c r="B147" t="s">
        <v>18</v>
      </c>
    </row>
    <row r="148" spans="1:2" x14ac:dyDescent="0.3">
      <c r="A148" t="s">
        <v>168</v>
      </c>
      <c r="B148" t="s">
        <v>19</v>
      </c>
    </row>
    <row r="149" spans="1:2" x14ac:dyDescent="0.3">
      <c r="A149" t="s">
        <v>169</v>
      </c>
      <c r="B149" t="s">
        <v>19</v>
      </c>
    </row>
    <row r="150" spans="1:2" x14ac:dyDescent="0.3">
      <c r="A150" t="s">
        <v>170</v>
      </c>
      <c r="B150" t="s">
        <v>19</v>
      </c>
    </row>
    <row r="151" spans="1:2" x14ac:dyDescent="0.3">
      <c r="A151" t="s">
        <v>171</v>
      </c>
      <c r="B151" t="s">
        <v>19</v>
      </c>
    </row>
    <row r="152" spans="1:2" x14ac:dyDescent="0.3">
      <c r="A152" t="s">
        <v>172</v>
      </c>
      <c r="B152" t="s">
        <v>19</v>
      </c>
    </row>
    <row r="153" spans="1:2" x14ac:dyDescent="0.3">
      <c r="A153" t="s">
        <v>173</v>
      </c>
      <c r="B153" t="s">
        <v>19</v>
      </c>
    </row>
    <row r="154" spans="1:2" x14ac:dyDescent="0.3">
      <c r="A154" t="s">
        <v>174</v>
      </c>
      <c r="B154" t="s">
        <v>19</v>
      </c>
    </row>
    <row r="155" spans="1:2" x14ac:dyDescent="0.3">
      <c r="A155" t="s">
        <v>175</v>
      </c>
      <c r="B155" t="s">
        <v>19</v>
      </c>
    </row>
    <row r="156" spans="1:2" x14ac:dyDescent="0.3">
      <c r="A156" t="s">
        <v>176</v>
      </c>
      <c r="B156" t="s">
        <v>19</v>
      </c>
    </row>
    <row r="157" spans="1:2" x14ac:dyDescent="0.3">
      <c r="A157" t="s">
        <v>177</v>
      </c>
      <c r="B157" t="s">
        <v>19</v>
      </c>
    </row>
    <row r="158" spans="1:2" x14ac:dyDescent="0.3">
      <c r="A158" t="s">
        <v>178</v>
      </c>
      <c r="B158" t="s">
        <v>19</v>
      </c>
    </row>
    <row r="159" spans="1:2" x14ac:dyDescent="0.3">
      <c r="A159" t="s">
        <v>179</v>
      </c>
      <c r="B159" t="s">
        <v>26</v>
      </c>
    </row>
    <row r="160" spans="1:2" x14ac:dyDescent="0.3">
      <c r="A160" t="s">
        <v>180</v>
      </c>
      <c r="B160" t="s">
        <v>23</v>
      </c>
    </row>
    <row r="161" spans="1:2" x14ac:dyDescent="0.3">
      <c r="A161" t="s">
        <v>181</v>
      </c>
      <c r="B161" t="s">
        <v>26</v>
      </c>
    </row>
    <row r="162" spans="1:2" x14ac:dyDescent="0.3">
      <c r="A162" t="s">
        <v>182</v>
      </c>
      <c r="B162" t="s">
        <v>19</v>
      </c>
    </row>
    <row r="163" spans="1:2" x14ac:dyDescent="0.3">
      <c r="A163" t="s">
        <v>183</v>
      </c>
      <c r="B163" t="s">
        <v>19</v>
      </c>
    </row>
    <row r="164" spans="1:2" x14ac:dyDescent="0.3">
      <c r="A164" t="s">
        <v>184</v>
      </c>
      <c r="B164" t="s">
        <v>19</v>
      </c>
    </row>
    <row r="165" spans="1:2" x14ac:dyDescent="0.3">
      <c r="A165" t="s">
        <v>185</v>
      </c>
      <c r="B165" t="s">
        <v>19</v>
      </c>
    </row>
    <row r="166" spans="1:2" x14ac:dyDescent="0.3">
      <c r="A166" t="s">
        <v>186</v>
      </c>
      <c r="B166" t="s">
        <v>26</v>
      </c>
    </row>
    <row r="167" spans="1:2" x14ac:dyDescent="0.3">
      <c r="A167" t="s">
        <v>187</v>
      </c>
      <c r="B167" t="s">
        <v>19</v>
      </c>
    </row>
    <row r="168" spans="1:2" x14ac:dyDescent="0.3">
      <c r="A168" t="s">
        <v>188</v>
      </c>
      <c r="B168" t="s">
        <v>19</v>
      </c>
    </row>
    <row r="169" spans="1:2" x14ac:dyDescent="0.3">
      <c r="A169" t="s">
        <v>189</v>
      </c>
      <c r="B169" t="s">
        <v>19</v>
      </c>
    </row>
    <row r="170" spans="1:2" x14ac:dyDescent="0.3">
      <c r="A170" t="s">
        <v>190</v>
      </c>
      <c r="B170" t="s">
        <v>19</v>
      </c>
    </row>
    <row r="171" spans="1:2" x14ac:dyDescent="0.3">
      <c r="A171" t="s">
        <v>191</v>
      </c>
      <c r="B171" t="s">
        <v>19</v>
      </c>
    </row>
    <row r="172" spans="1:2" x14ac:dyDescent="0.3">
      <c r="A172" t="s">
        <v>192</v>
      </c>
      <c r="B172" t="s">
        <v>19</v>
      </c>
    </row>
    <row r="173" spans="1:2" x14ac:dyDescent="0.3">
      <c r="A173" t="s">
        <v>193</v>
      </c>
      <c r="B173" t="s">
        <v>19</v>
      </c>
    </row>
    <row r="174" spans="1:2" x14ac:dyDescent="0.3">
      <c r="A174" t="s">
        <v>194</v>
      </c>
      <c r="B174" t="s">
        <v>19</v>
      </c>
    </row>
    <row r="175" spans="1:2" x14ac:dyDescent="0.3">
      <c r="A175" t="s">
        <v>195</v>
      </c>
      <c r="B175" t="s">
        <v>19</v>
      </c>
    </row>
    <row r="176" spans="1:2" x14ac:dyDescent="0.3">
      <c r="A176" t="s">
        <v>196</v>
      </c>
      <c r="B176" t="s">
        <v>19</v>
      </c>
    </row>
    <row r="177" spans="1:2" x14ac:dyDescent="0.3">
      <c r="A177" t="s">
        <v>197</v>
      </c>
      <c r="B177" t="s">
        <v>19</v>
      </c>
    </row>
    <row r="178" spans="1:2" x14ac:dyDescent="0.3">
      <c r="A178" t="s">
        <v>198</v>
      </c>
      <c r="B178" t="s">
        <v>19</v>
      </c>
    </row>
    <row r="179" spans="1:2" x14ac:dyDescent="0.3">
      <c r="A179" t="s">
        <v>199</v>
      </c>
      <c r="B179" t="s">
        <v>19</v>
      </c>
    </row>
    <row r="180" spans="1:2" x14ac:dyDescent="0.3">
      <c r="A180" t="s">
        <v>200</v>
      </c>
      <c r="B180" t="s">
        <v>19</v>
      </c>
    </row>
    <row r="181" spans="1:2" x14ac:dyDescent="0.3">
      <c r="A181" t="s">
        <v>201</v>
      </c>
      <c r="B181" t="s">
        <v>19</v>
      </c>
    </row>
    <row r="182" spans="1:2" x14ac:dyDescent="0.3">
      <c r="A182" t="s">
        <v>202</v>
      </c>
      <c r="B182" t="s">
        <v>19</v>
      </c>
    </row>
    <row r="183" spans="1:2" x14ac:dyDescent="0.3">
      <c r="A183" t="s">
        <v>203</v>
      </c>
      <c r="B183" t="s">
        <v>19</v>
      </c>
    </row>
    <row r="184" spans="1:2" x14ac:dyDescent="0.3">
      <c r="A184" t="s">
        <v>204</v>
      </c>
      <c r="B184" t="s">
        <v>19</v>
      </c>
    </row>
    <row r="185" spans="1:2" x14ac:dyDescent="0.3">
      <c r="A185" t="s">
        <v>205</v>
      </c>
      <c r="B185" t="s">
        <v>19</v>
      </c>
    </row>
    <row r="186" spans="1:2" x14ac:dyDescent="0.3">
      <c r="A186" t="s">
        <v>206</v>
      </c>
      <c r="B186" t="s">
        <v>19</v>
      </c>
    </row>
    <row r="187" spans="1:2" x14ac:dyDescent="0.3">
      <c r="A187" t="s">
        <v>207</v>
      </c>
      <c r="B187" t="s">
        <v>19</v>
      </c>
    </row>
    <row r="188" spans="1:2" x14ac:dyDescent="0.3">
      <c r="A188" t="s">
        <v>208</v>
      </c>
      <c r="B188" t="s">
        <v>19</v>
      </c>
    </row>
    <row r="189" spans="1:2" x14ac:dyDescent="0.3">
      <c r="A189" t="s">
        <v>209</v>
      </c>
      <c r="B189" t="s">
        <v>19</v>
      </c>
    </row>
    <row r="190" spans="1:2" x14ac:dyDescent="0.3">
      <c r="A190" t="s">
        <v>210</v>
      </c>
      <c r="B190" t="s">
        <v>19</v>
      </c>
    </row>
    <row r="191" spans="1:2" x14ac:dyDescent="0.3">
      <c r="A191" t="s">
        <v>211</v>
      </c>
      <c r="B191" t="s">
        <v>26</v>
      </c>
    </row>
    <row r="192" spans="1:2" x14ac:dyDescent="0.3">
      <c r="A192" t="s">
        <v>212</v>
      </c>
      <c r="B192" t="s">
        <v>19</v>
      </c>
    </row>
    <row r="193" spans="1:2" x14ac:dyDescent="0.3">
      <c r="A193" t="s">
        <v>213</v>
      </c>
      <c r="B193" t="s">
        <v>19</v>
      </c>
    </row>
    <row r="194" spans="1:2" x14ac:dyDescent="0.3">
      <c r="A194" t="s">
        <v>214</v>
      </c>
      <c r="B194" t="s">
        <v>19</v>
      </c>
    </row>
    <row r="195" spans="1:2" x14ac:dyDescent="0.3">
      <c r="A195" t="s">
        <v>215</v>
      </c>
      <c r="B195" t="s">
        <v>19</v>
      </c>
    </row>
    <row r="196" spans="1:2" x14ac:dyDescent="0.3">
      <c r="A196" t="s">
        <v>216</v>
      </c>
      <c r="B196" t="s">
        <v>26</v>
      </c>
    </row>
    <row r="197" spans="1:2" x14ac:dyDescent="0.3">
      <c r="A197" t="s">
        <v>217</v>
      </c>
      <c r="B197" t="s">
        <v>19</v>
      </c>
    </row>
    <row r="198" spans="1:2" x14ac:dyDescent="0.3">
      <c r="A198" t="s">
        <v>218</v>
      </c>
      <c r="B198" t="s">
        <v>19</v>
      </c>
    </row>
    <row r="199" spans="1:2" x14ac:dyDescent="0.3">
      <c r="A199" t="s">
        <v>219</v>
      </c>
      <c r="B199" t="s">
        <v>19</v>
      </c>
    </row>
    <row r="200" spans="1:2" x14ac:dyDescent="0.3">
      <c r="A200" t="s">
        <v>220</v>
      </c>
      <c r="B200" t="s">
        <v>19</v>
      </c>
    </row>
    <row r="201" spans="1:2" x14ac:dyDescent="0.3">
      <c r="A201" t="s">
        <v>221</v>
      </c>
      <c r="B201" t="s">
        <v>19</v>
      </c>
    </row>
    <row r="202" spans="1:2" x14ac:dyDescent="0.3">
      <c r="A202" t="s">
        <v>222</v>
      </c>
      <c r="B202" t="s">
        <v>19</v>
      </c>
    </row>
    <row r="203" spans="1:2" x14ac:dyDescent="0.3">
      <c r="A203" t="s">
        <v>223</v>
      </c>
      <c r="B203" t="s">
        <v>19</v>
      </c>
    </row>
    <row r="204" spans="1:2" x14ac:dyDescent="0.3">
      <c r="A204" t="s">
        <v>224</v>
      </c>
      <c r="B204" t="s">
        <v>19</v>
      </c>
    </row>
    <row r="205" spans="1:2" x14ac:dyDescent="0.3">
      <c r="A205" t="s">
        <v>225</v>
      </c>
      <c r="B205" t="s">
        <v>19</v>
      </c>
    </row>
    <row r="206" spans="1:2" x14ac:dyDescent="0.3">
      <c r="A206" t="s">
        <v>226</v>
      </c>
      <c r="B206" t="s">
        <v>19</v>
      </c>
    </row>
    <row r="207" spans="1:2" x14ac:dyDescent="0.3">
      <c r="A207" t="s">
        <v>227</v>
      </c>
      <c r="B207" t="s">
        <v>19</v>
      </c>
    </row>
    <row r="208" spans="1:2" x14ac:dyDescent="0.3">
      <c r="A208" t="s">
        <v>228</v>
      </c>
      <c r="B208" t="s">
        <v>19</v>
      </c>
    </row>
    <row r="209" spans="1:2" x14ac:dyDescent="0.3">
      <c r="A209" t="s">
        <v>229</v>
      </c>
      <c r="B209" t="s">
        <v>23</v>
      </c>
    </row>
    <row r="210" spans="1:2" x14ac:dyDescent="0.3">
      <c r="A210" t="s">
        <v>230</v>
      </c>
      <c r="B210" t="s">
        <v>23</v>
      </c>
    </row>
    <row r="211" spans="1:2" x14ac:dyDescent="0.3">
      <c r="A211" t="s">
        <v>231</v>
      </c>
      <c r="B211" t="s">
        <v>26</v>
      </c>
    </row>
    <row r="212" spans="1:2" x14ac:dyDescent="0.3">
      <c r="A212" t="s">
        <v>232</v>
      </c>
      <c r="B212" t="s">
        <v>26</v>
      </c>
    </row>
    <row r="213" spans="1:2" x14ac:dyDescent="0.3">
      <c r="A213" t="s">
        <v>233</v>
      </c>
      <c r="B213" t="s">
        <v>26</v>
      </c>
    </row>
    <row r="214" spans="1:2" x14ac:dyDescent="0.3">
      <c r="A214" t="s">
        <v>234</v>
      </c>
      <c r="B214" t="s">
        <v>26</v>
      </c>
    </row>
    <row r="215" spans="1:2" x14ac:dyDescent="0.3">
      <c r="A215" t="s">
        <v>235</v>
      </c>
      <c r="B215" t="s">
        <v>21</v>
      </c>
    </row>
    <row r="216" spans="1:2" x14ac:dyDescent="0.3">
      <c r="A216" t="s">
        <v>236</v>
      </c>
      <c r="B216" t="s">
        <v>26</v>
      </c>
    </row>
    <row r="217" spans="1:2" x14ac:dyDescent="0.3">
      <c r="A217" t="s">
        <v>237</v>
      </c>
      <c r="B217" t="s">
        <v>19</v>
      </c>
    </row>
    <row r="218" spans="1:2" x14ac:dyDescent="0.3">
      <c r="A218" t="s">
        <v>238</v>
      </c>
      <c r="B218" t="s">
        <v>19</v>
      </c>
    </row>
    <row r="219" spans="1:2" x14ac:dyDescent="0.3">
      <c r="A219" t="s">
        <v>239</v>
      </c>
      <c r="B219" t="s">
        <v>22</v>
      </c>
    </row>
    <row r="220" spans="1:2" x14ac:dyDescent="0.3">
      <c r="A220" t="s">
        <v>240</v>
      </c>
      <c r="B220" t="s">
        <v>26</v>
      </c>
    </row>
    <row r="221" spans="1:2" x14ac:dyDescent="0.3">
      <c r="A221" t="s">
        <v>241</v>
      </c>
      <c r="B221" t="s">
        <v>26</v>
      </c>
    </row>
    <row r="222" spans="1:2" x14ac:dyDescent="0.3">
      <c r="A222" t="s">
        <v>242</v>
      </c>
      <c r="B222" t="s">
        <v>23</v>
      </c>
    </row>
    <row r="223" spans="1:2" x14ac:dyDescent="0.3">
      <c r="A223" t="s">
        <v>243</v>
      </c>
      <c r="B223" t="s">
        <v>19</v>
      </c>
    </row>
    <row r="224" spans="1:2" x14ac:dyDescent="0.3">
      <c r="A224" t="s">
        <v>244</v>
      </c>
      <c r="B224" t="s">
        <v>19</v>
      </c>
    </row>
    <row r="225" spans="1:2" x14ac:dyDescent="0.3">
      <c r="A225" t="s">
        <v>245</v>
      </c>
      <c r="B225" t="s">
        <v>23</v>
      </c>
    </row>
    <row r="226" spans="1:2" x14ac:dyDescent="0.3">
      <c r="A226" t="s">
        <v>246</v>
      </c>
      <c r="B226" t="s">
        <v>23</v>
      </c>
    </row>
    <row r="227" spans="1:2" x14ac:dyDescent="0.3">
      <c r="A227" t="s">
        <v>247</v>
      </c>
      <c r="B227" t="s">
        <v>22</v>
      </c>
    </row>
    <row r="228" spans="1:2" x14ac:dyDescent="0.3">
      <c r="A228" t="s">
        <v>248</v>
      </c>
      <c r="B228" t="s">
        <v>22</v>
      </c>
    </row>
    <row r="229" spans="1:2" x14ac:dyDescent="0.3">
      <c r="A229" t="s">
        <v>249</v>
      </c>
      <c r="B229" t="s">
        <v>18</v>
      </c>
    </row>
    <row r="230" spans="1:2" x14ac:dyDescent="0.3">
      <c r="A230" t="s">
        <v>250</v>
      </c>
      <c r="B230" t="s">
        <v>18</v>
      </c>
    </row>
    <row r="231" spans="1:2" x14ac:dyDescent="0.3">
      <c r="A231" t="s">
        <v>251</v>
      </c>
      <c r="B231" t="s">
        <v>18</v>
      </c>
    </row>
    <row r="232" spans="1:2" x14ac:dyDescent="0.3">
      <c r="A232" t="s">
        <v>252</v>
      </c>
      <c r="B232" t="s">
        <v>18</v>
      </c>
    </row>
    <row r="233" spans="1:2" x14ac:dyDescent="0.3">
      <c r="A233" t="s">
        <v>253</v>
      </c>
      <c r="B233" t="s">
        <v>18</v>
      </c>
    </row>
    <row r="234" spans="1:2" x14ac:dyDescent="0.3">
      <c r="A234" t="s">
        <v>254</v>
      </c>
      <c r="B234" t="s">
        <v>18</v>
      </c>
    </row>
    <row r="235" spans="1:2" x14ac:dyDescent="0.3">
      <c r="A235" t="s">
        <v>255</v>
      </c>
      <c r="B235" t="s">
        <v>25</v>
      </c>
    </row>
    <row r="236" spans="1:2" x14ac:dyDescent="0.3">
      <c r="A236" t="s">
        <v>256</v>
      </c>
      <c r="B236" t="s">
        <v>19</v>
      </c>
    </row>
    <row r="237" spans="1:2" x14ac:dyDescent="0.3">
      <c r="A237" t="s">
        <v>257</v>
      </c>
      <c r="B237" t="s">
        <v>23</v>
      </c>
    </row>
    <row r="238" spans="1:2" x14ac:dyDescent="0.3">
      <c r="A238" t="s">
        <v>258</v>
      </c>
      <c r="B238" t="s">
        <v>23</v>
      </c>
    </row>
    <row r="239" spans="1:2" x14ac:dyDescent="0.3">
      <c r="A239" t="s">
        <v>259</v>
      </c>
      <c r="B239" t="s">
        <v>23</v>
      </c>
    </row>
    <row r="240" spans="1:2" x14ac:dyDescent="0.3">
      <c r="A240" t="s">
        <v>260</v>
      </c>
      <c r="B240" t="s">
        <v>21</v>
      </c>
    </row>
    <row r="241" spans="1:2" x14ac:dyDescent="0.3">
      <c r="A241" t="s">
        <v>261</v>
      </c>
      <c r="B241" t="s">
        <v>23</v>
      </c>
    </row>
    <row r="242" spans="1:2" x14ac:dyDescent="0.3">
      <c r="A242" t="s">
        <v>262</v>
      </c>
      <c r="B242" t="s">
        <v>23</v>
      </c>
    </row>
    <row r="243" spans="1:2" x14ac:dyDescent="0.3">
      <c r="A243" t="s">
        <v>263</v>
      </c>
      <c r="B243" t="s">
        <v>23</v>
      </c>
    </row>
    <row r="244" spans="1:2" x14ac:dyDescent="0.3">
      <c r="A244" t="s">
        <v>264</v>
      </c>
      <c r="B244" t="s">
        <v>23</v>
      </c>
    </row>
    <row r="245" spans="1:2" x14ac:dyDescent="0.3">
      <c r="A245" t="s">
        <v>265</v>
      </c>
      <c r="B245" t="s">
        <v>23</v>
      </c>
    </row>
    <row r="246" spans="1:2" x14ac:dyDescent="0.3">
      <c r="A246" t="s">
        <v>266</v>
      </c>
      <c r="B246" t="s">
        <v>23</v>
      </c>
    </row>
    <row r="247" spans="1:2" x14ac:dyDescent="0.3">
      <c r="A247" t="s">
        <v>267</v>
      </c>
      <c r="B247" t="s">
        <v>23</v>
      </c>
    </row>
    <row r="248" spans="1:2" x14ac:dyDescent="0.3">
      <c r="A248" t="s">
        <v>268</v>
      </c>
      <c r="B248" t="s">
        <v>23</v>
      </c>
    </row>
    <row r="249" spans="1:2" x14ac:dyDescent="0.3">
      <c r="A249" t="s">
        <v>269</v>
      </c>
      <c r="B249" t="s">
        <v>23</v>
      </c>
    </row>
    <row r="250" spans="1:2" x14ac:dyDescent="0.3">
      <c r="A250" t="s">
        <v>270</v>
      </c>
      <c r="B250" t="s">
        <v>21</v>
      </c>
    </row>
    <row r="251" spans="1:2" x14ac:dyDescent="0.3">
      <c r="A251" t="s">
        <v>271</v>
      </c>
      <c r="B251" t="s">
        <v>21</v>
      </c>
    </row>
    <row r="252" spans="1:2" x14ac:dyDescent="0.3">
      <c r="A252" t="s">
        <v>272</v>
      </c>
      <c r="B252" t="s">
        <v>26</v>
      </c>
    </row>
    <row r="253" spans="1:2" x14ac:dyDescent="0.3">
      <c r="A253" t="s">
        <v>273</v>
      </c>
      <c r="B253" t="s">
        <v>21</v>
      </c>
    </row>
    <row r="254" spans="1:2" x14ac:dyDescent="0.3">
      <c r="A254" t="s">
        <v>274</v>
      </c>
      <c r="B254" t="s">
        <v>26</v>
      </c>
    </row>
    <row r="255" spans="1:2" x14ac:dyDescent="0.3">
      <c r="A255" t="s">
        <v>275</v>
      </c>
      <c r="B255" t="s">
        <v>21</v>
      </c>
    </row>
    <row r="256" spans="1:2" x14ac:dyDescent="0.3">
      <c r="A256" t="s">
        <v>276</v>
      </c>
      <c r="B256" t="s">
        <v>21</v>
      </c>
    </row>
    <row r="257" spans="1:2" x14ac:dyDescent="0.3">
      <c r="A257" t="s">
        <v>277</v>
      </c>
      <c r="B257" t="s">
        <v>26</v>
      </c>
    </row>
    <row r="258" spans="1:2" x14ac:dyDescent="0.3">
      <c r="A258" t="s">
        <v>278</v>
      </c>
      <c r="B258" t="s">
        <v>23</v>
      </c>
    </row>
    <row r="259" spans="1:2" x14ac:dyDescent="0.3">
      <c r="A259" t="s">
        <v>279</v>
      </c>
      <c r="B259" t="s">
        <v>26</v>
      </c>
    </row>
    <row r="260" spans="1:2" x14ac:dyDescent="0.3">
      <c r="A260" t="s">
        <v>280</v>
      </c>
      <c r="B260" t="s">
        <v>22</v>
      </c>
    </row>
    <row r="261" spans="1:2" x14ac:dyDescent="0.3">
      <c r="A261" t="s">
        <v>281</v>
      </c>
      <c r="B261" t="s">
        <v>22</v>
      </c>
    </row>
    <row r="262" spans="1:2" x14ac:dyDescent="0.3">
      <c r="A262" t="s">
        <v>282</v>
      </c>
      <c r="B262" t="s">
        <v>22</v>
      </c>
    </row>
    <row r="263" spans="1:2" x14ac:dyDescent="0.3">
      <c r="A263" t="s">
        <v>283</v>
      </c>
      <c r="B263" t="s">
        <v>22</v>
      </c>
    </row>
    <row r="264" spans="1:2" x14ac:dyDescent="0.3">
      <c r="A264" t="s">
        <v>284</v>
      </c>
      <c r="B264" t="s">
        <v>22</v>
      </c>
    </row>
    <row r="265" spans="1:2" x14ac:dyDescent="0.3">
      <c r="A265" t="s">
        <v>285</v>
      </c>
      <c r="B265" t="s">
        <v>22</v>
      </c>
    </row>
    <row r="266" spans="1:2" x14ac:dyDescent="0.3">
      <c r="A266" t="s">
        <v>286</v>
      </c>
      <c r="B266" t="s">
        <v>22</v>
      </c>
    </row>
    <row r="267" spans="1:2" x14ac:dyDescent="0.3">
      <c r="A267" t="s">
        <v>287</v>
      </c>
      <c r="B267" t="s">
        <v>22</v>
      </c>
    </row>
    <row r="268" spans="1:2" x14ac:dyDescent="0.3">
      <c r="A268" t="s">
        <v>288</v>
      </c>
      <c r="B268" t="s">
        <v>22</v>
      </c>
    </row>
    <row r="269" spans="1:2" x14ac:dyDescent="0.3">
      <c r="A269" t="s">
        <v>289</v>
      </c>
      <c r="B269" t="s">
        <v>22</v>
      </c>
    </row>
    <row r="270" spans="1:2" x14ac:dyDescent="0.3">
      <c r="A270" t="s">
        <v>290</v>
      </c>
      <c r="B270" t="s">
        <v>22</v>
      </c>
    </row>
    <row r="271" spans="1:2" x14ac:dyDescent="0.3">
      <c r="A271" t="s">
        <v>291</v>
      </c>
      <c r="B271" t="s">
        <v>26</v>
      </c>
    </row>
    <row r="272" spans="1:2" x14ac:dyDescent="0.3">
      <c r="A272" t="s">
        <v>292</v>
      </c>
      <c r="B272" t="s">
        <v>26</v>
      </c>
    </row>
    <row r="273" spans="1:2" x14ac:dyDescent="0.3">
      <c r="A273" t="s">
        <v>293</v>
      </c>
      <c r="B273" t="s">
        <v>19</v>
      </c>
    </row>
    <row r="274" spans="1:2" x14ac:dyDescent="0.3">
      <c r="A274" t="s">
        <v>294</v>
      </c>
      <c r="B274" t="s">
        <v>22</v>
      </c>
    </row>
    <row r="275" spans="1:2" x14ac:dyDescent="0.3">
      <c r="A275" t="s">
        <v>295</v>
      </c>
      <c r="B275" t="s">
        <v>26</v>
      </c>
    </row>
    <row r="276" spans="1:2" x14ac:dyDescent="0.3">
      <c r="A276" t="s">
        <v>296</v>
      </c>
      <c r="B276" t="s">
        <v>26</v>
      </c>
    </row>
    <row r="277" spans="1:2" x14ac:dyDescent="0.3">
      <c r="A277" t="s">
        <v>297</v>
      </c>
      <c r="B277" t="s">
        <v>21</v>
      </c>
    </row>
    <row r="278" spans="1:2" x14ac:dyDescent="0.3">
      <c r="A278" t="s">
        <v>298</v>
      </c>
      <c r="B278" t="s">
        <v>21</v>
      </c>
    </row>
    <row r="279" spans="1:2" x14ac:dyDescent="0.3">
      <c r="A279" t="s">
        <v>299</v>
      </c>
      <c r="B279" t="s">
        <v>21</v>
      </c>
    </row>
    <row r="280" spans="1:2" x14ac:dyDescent="0.3">
      <c r="A280" t="s">
        <v>300</v>
      </c>
      <c r="B280" t="s">
        <v>26</v>
      </c>
    </row>
    <row r="281" spans="1:2" x14ac:dyDescent="0.3">
      <c r="A281" t="s">
        <v>301</v>
      </c>
      <c r="B281" t="s">
        <v>21</v>
      </c>
    </row>
    <row r="282" spans="1:2" x14ac:dyDescent="0.3">
      <c r="A282" t="s">
        <v>302</v>
      </c>
      <c r="B282" t="s">
        <v>21</v>
      </c>
    </row>
    <row r="283" spans="1:2" x14ac:dyDescent="0.3">
      <c r="A283" t="s">
        <v>303</v>
      </c>
      <c r="B283" t="s">
        <v>21</v>
      </c>
    </row>
    <row r="284" spans="1:2" x14ac:dyDescent="0.3">
      <c r="A284" t="s">
        <v>304</v>
      </c>
      <c r="B284" t="s">
        <v>21</v>
      </c>
    </row>
    <row r="285" spans="1:2" x14ac:dyDescent="0.3">
      <c r="A285" t="s">
        <v>305</v>
      </c>
      <c r="B285" t="s">
        <v>21</v>
      </c>
    </row>
    <row r="286" spans="1:2" x14ac:dyDescent="0.3">
      <c r="A286" t="s">
        <v>306</v>
      </c>
      <c r="B286" t="s">
        <v>21</v>
      </c>
    </row>
    <row r="287" spans="1:2" x14ac:dyDescent="0.3">
      <c r="A287" t="s">
        <v>307</v>
      </c>
      <c r="B287" t="s">
        <v>21</v>
      </c>
    </row>
    <row r="288" spans="1:2" x14ac:dyDescent="0.3">
      <c r="A288" t="s">
        <v>308</v>
      </c>
      <c r="B288" t="s">
        <v>21</v>
      </c>
    </row>
    <row r="289" spans="1:2" x14ac:dyDescent="0.3">
      <c r="A289" t="s">
        <v>309</v>
      </c>
      <c r="B289" t="s">
        <v>21</v>
      </c>
    </row>
    <row r="290" spans="1:2" x14ac:dyDescent="0.3">
      <c r="A290" t="s">
        <v>310</v>
      </c>
      <c r="B290" t="s">
        <v>21</v>
      </c>
    </row>
    <row r="291" spans="1:2" x14ac:dyDescent="0.3">
      <c r="A291" t="s">
        <v>311</v>
      </c>
      <c r="B291" t="s">
        <v>21</v>
      </c>
    </row>
    <row r="292" spans="1:2" x14ac:dyDescent="0.3">
      <c r="A292" t="s">
        <v>312</v>
      </c>
      <c r="B292" t="s">
        <v>21</v>
      </c>
    </row>
    <row r="293" spans="1:2" x14ac:dyDescent="0.3">
      <c r="A293" t="s">
        <v>313</v>
      </c>
      <c r="B293" t="s">
        <v>21</v>
      </c>
    </row>
    <row r="294" spans="1:2" x14ac:dyDescent="0.3">
      <c r="A294" t="s">
        <v>314</v>
      </c>
      <c r="B294" t="s">
        <v>23</v>
      </c>
    </row>
    <row r="295" spans="1:2" x14ac:dyDescent="0.3">
      <c r="A295" t="s">
        <v>315</v>
      </c>
      <c r="B295" t="s">
        <v>23</v>
      </c>
    </row>
    <row r="296" spans="1:2" x14ac:dyDescent="0.3">
      <c r="A296" t="s">
        <v>316</v>
      </c>
      <c r="B296" t="s">
        <v>23</v>
      </c>
    </row>
    <row r="297" spans="1:2" x14ac:dyDescent="0.3">
      <c r="A297" t="s">
        <v>317</v>
      </c>
      <c r="B297" t="s">
        <v>23</v>
      </c>
    </row>
    <row r="298" spans="1:2" x14ac:dyDescent="0.3">
      <c r="A298" t="s">
        <v>318</v>
      </c>
      <c r="B298" t="s">
        <v>23</v>
      </c>
    </row>
    <row r="299" spans="1:2" x14ac:dyDescent="0.3">
      <c r="A299" t="s">
        <v>319</v>
      </c>
      <c r="B299" t="s">
        <v>23</v>
      </c>
    </row>
    <row r="300" spans="1:2" x14ac:dyDescent="0.3">
      <c r="A300" t="s">
        <v>320</v>
      </c>
      <c r="B300" t="s">
        <v>23</v>
      </c>
    </row>
    <row r="301" spans="1:2" x14ac:dyDescent="0.3">
      <c r="A301" t="s">
        <v>321</v>
      </c>
      <c r="B301" t="s">
        <v>23</v>
      </c>
    </row>
    <row r="302" spans="1:2" x14ac:dyDescent="0.3">
      <c r="A302" t="s">
        <v>322</v>
      </c>
      <c r="B302" t="s">
        <v>23</v>
      </c>
    </row>
    <row r="303" spans="1:2" x14ac:dyDescent="0.3">
      <c r="A303" t="s">
        <v>323</v>
      </c>
      <c r="B303" t="s">
        <v>22</v>
      </c>
    </row>
    <row r="304" spans="1:2" x14ac:dyDescent="0.3">
      <c r="A304" t="s">
        <v>324</v>
      </c>
      <c r="B304" t="s">
        <v>18</v>
      </c>
    </row>
    <row r="305" spans="1:2" x14ac:dyDescent="0.3">
      <c r="A305" t="s">
        <v>325</v>
      </c>
      <c r="B305" t="s">
        <v>23</v>
      </c>
    </row>
    <row r="306" spans="1:2" x14ac:dyDescent="0.3">
      <c r="A306" t="s">
        <v>326</v>
      </c>
      <c r="B306" t="s">
        <v>23</v>
      </c>
    </row>
    <row r="307" spans="1:2" x14ac:dyDescent="0.3">
      <c r="A307" t="s">
        <v>327</v>
      </c>
      <c r="B307" t="s">
        <v>23</v>
      </c>
    </row>
    <row r="308" spans="1:2" x14ac:dyDescent="0.3">
      <c r="A308" t="s">
        <v>328</v>
      </c>
      <c r="B308" t="s">
        <v>23</v>
      </c>
    </row>
    <row r="309" spans="1:2" x14ac:dyDescent="0.3">
      <c r="A309" t="s">
        <v>329</v>
      </c>
      <c r="B309" t="s">
        <v>23</v>
      </c>
    </row>
    <row r="310" spans="1:2" x14ac:dyDescent="0.3">
      <c r="A310" t="s">
        <v>330</v>
      </c>
      <c r="B310" t="s">
        <v>23</v>
      </c>
    </row>
    <row r="311" spans="1:2" x14ac:dyDescent="0.3">
      <c r="A311" t="s">
        <v>331</v>
      </c>
      <c r="B311" t="s">
        <v>23</v>
      </c>
    </row>
    <row r="312" spans="1:2" x14ac:dyDescent="0.3">
      <c r="A312" t="s">
        <v>332</v>
      </c>
      <c r="B312" t="s">
        <v>25</v>
      </c>
    </row>
    <row r="313" spans="1:2" x14ac:dyDescent="0.3">
      <c r="A313" t="s">
        <v>333</v>
      </c>
      <c r="B313" t="s">
        <v>22</v>
      </c>
    </row>
    <row r="314" spans="1:2" x14ac:dyDescent="0.3">
      <c r="A314" t="s">
        <v>334</v>
      </c>
      <c r="B314" t="s">
        <v>22</v>
      </c>
    </row>
    <row r="315" spans="1:2" x14ac:dyDescent="0.3">
      <c r="A315" t="s">
        <v>335</v>
      </c>
      <c r="B315" t="s">
        <v>23</v>
      </c>
    </row>
    <row r="316" spans="1:2" x14ac:dyDescent="0.3">
      <c r="A316" t="s">
        <v>336</v>
      </c>
      <c r="B316" t="s">
        <v>21</v>
      </c>
    </row>
    <row r="317" spans="1:2" x14ac:dyDescent="0.3">
      <c r="A317" t="s">
        <v>337</v>
      </c>
      <c r="B317" t="s">
        <v>21</v>
      </c>
    </row>
    <row r="318" spans="1:2" x14ac:dyDescent="0.3">
      <c r="A318" t="s">
        <v>338</v>
      </c>
      <c r="B318" t="s">
        <v>26</v>
      </c>
    </row>
    <row r="319" spans="1:2" x14ac:dyDescent="0.3">
      <c r="A319" t="s">
        <v>339</v>
      </c>
      <c r="B319" t="s">
        <v>26</v>
      </c>
    </row>
    <row r="320" spans="1:2" x14ac:dyDescent="0.3">
      <c r="A320" t="s">
        <v>340</v>
      </c>
      <c r="B320" t="s">
        <v>26</v>
      </c>
    </row>
    <row r="321" spans="1:2" x14ac:dyDescent="0.3">
      <c r="A321" t="s">
        <v>341</v>
      </c>
      <c r="B321" t="s">
        <v>26</v>
      </c>
    </row>
    <row r="322" spans="1:2" x14ac:dyDescent="0.3">
      <c r="A322" t="s">
        <v>342</v>
      </c>
      <c r="B322" t="s">
        <v>26</v>
      </c>
    </row>
    <row r="323" spans="1:2" x14ac:dyDescent="0.3">
      <c r="A323" t="s">
        <v>343</v>
      </c>
      <c r="B323" t="s">
        <v>26</v>
      </c>
    </row>
    <row r="324" spans="1:2" x14ac:dyDescent="0.3">
      <c r="A324" t="s">
        <v>344</v>
      </c>
      <c r="B324" t="s">
        <v>26</v>
      </c>
    </row>
    <row r="325" spans="1:2" x14ac:dyDescent="0.3">
      <c r="A325" t="s">
        <v>345</v>
      </c>
      <c r="B325" t="s">
        <v>26</v>
      </c>
    </row>
    <row r="326" spans="1:2" x14ac:dyDescent="0.3">
      <c r="A326" t="s">
        <v>346</v>
      </c>
      <c r="B326" t="s">
        <v>26</v>
      </c>
    </row>
    <row r="327" spans="1:2" x14ac:dyDescent="0.3">
      <c r="A327" t="s">
        <v>347</v>
      </c>
      <c r="B327" t="s">
        <v>26</v>
      </c>
    </row>
    <row r="328" spans="1:2" x14ac:dyDescent="0.3">
      <c r="A328" t="s">
        <v>348</v>
      </c>
      <c r="B328" t="s">
        <v>22</v>
      </c>
    </row>
    <row r="329" spans="1:2" x14ac:dyDescent="0.3">
      <c r="A329" t="s">
        <v>349</v>
      </c>
      <c r="B329" t="s">
        <v>23</v>
      </c>
    </row>
    <row r="330" spans="1:2" x14ac:dyDescent="0.3">
      <c r="A330" t="s">
        <v>350</v>
      </c>
      <c r="B330" t="s">
        <v>23</v>
      </c>
    </row>
    <row r="331" spans="1:2" x14ac:dyDescent="0.3">
      <c r="A331" t="s">
        <v>351</v>
      </c>
      <c r="B331" t="s">
        <v>23</v>
      </c>
    </row>
    <row r="332" spans="1:2" x14ac:dyDescent="0.3">
      <c r="A332" t="s">
        <v>352</v>
      </c>
      <c r="B332" t="s">
        <v>26</v>
      </c>
    </row>
    <row r="333" spans="1:2" x14ac:dyDescent="0.3">
      <c r="A333" t="s">
        <v>353</v>
      </c>
      <c r="B333" t="s">
        <v>26</v>
      </c>
    </row>
    <row r="334" spans="1:2" x14ac:dyDescent="0.3">
      <c r="A334" t="s">
        <v>354</v>
      </c>
      <c r="B334" t="s">
        <v>23</v>
      </c>
    </row>
    <row r="335" spans="1:2" x14ac:dyDescent="0.3">
      <c r="A335" t="s">
        <v>355</v>
      </c>
      <c r="B335" t="s">
        <v>18</v>
      </c>
    </row>
    <row r="336" spans="1:2" x14ac:dyDescent="0.3">
      <c r="A336" t="s">
        <v>356</v>
      </c>
      <c r="B336" t="s">
        <v>22</v>
      </c>
    </row>
    <row r="337" spans="1:2" x14ac:dyDescent="0.3">
      <c r="A337" t="s">
        <v>357</v>
      </c>
      <c r="B337" t="s">
        <v>23</v>
      </c>
    </row>
    <row r="338" spans="1:2" x14ac:dyDescent="0.3">
      <c r="A338" t="s">
        <v>358</v>
      </c>
      <c r="B338" t="s">
        <v>26</v>
      </c>
    </row>
    <row r="339" spans="1:2" x14ac:dyDescent="0.3">
      <c r="A339" t="s">
        <v>359</v>
      </c>
      <c r="B339" t="s">
        <v>26</v>
      </c>
    </row>
    <row r="340" spans="1:2" x14ac:dyDescent="0.3">
      <c r="A340" t="s">
        <v>360</v>
      </c>
      <c r="B340" t="s">
        <v>26</v>
      </c>
    </row>
    <row r="341" spans="1:2" x14ac:dyDescent="0.3">
      <c r="A341" t="s">
        <v>361</v>
      </c>
      <c r="B341" t="s">
        <v>22</v>
      </c>
    </row>
    <row r="342" spans="1:2" x14ac:dyDescent="0.3">
      <c r="A342" t="s">
        <v>362</v>
      </c>
      <c r="B342" t="s">
        <v>22</v>
      </c>
    </row>
    <row r="343" spans="1:2" x14ac:dyDescent="0.3">
      <c r="A343" t="s">
        <v>363</v>
      </c>
      <c r="B343" t="s">
        <v>26</v>
      </c>
    </row>
    <row r="344" spans="1:2" x14ac:dyDescent="0.3">
      <c r="A344" t="s">
        <v>364</v>
      </c>
      <c r="B344" t="s">
        <v>25</v>
      </c>
    </row>
    <row r="345" spans="1:2" x14ac:dyDescent="0.3">
      <c r="A345" t="s">
        <v>68</v>
      </c>
      <c r="B345" t="s">
        <v>25</v>
      </c>
    </row>
    <row r="346" spans="1:2" x14ac:dyDescent="0.3">
      <c r="A346" t="s">
        <v>365</v>
      </c>
      <c r="B346" t="s">
        <v>23</v>
      </c>
    </row>
    <row r="347" spans="1:2" x14ac:dyDescent="0.3">
      <c r="A347" t="s">
        <v>366</v>
      </c>
      <c r="B347" t="s">
        <v>22</v>
      </c>
    </row>
    <row r="348" spans="1:2" x14ac:dyDescent="0.3">
      <c r="A348" t="s">
        <v>367</v>
      </c>
      <c r="B348" t="s">
        <v>23</v>
      </c>
    </row>
    <row r="349" spans="1:2" x14ac:dyDescent="0.3">
      <c r="A349" t="s">
        <v>368</v>
      </c>
      <c r="B349" t="s">
        <v>26</v>
      </c>
    </row>
    <row r="350" spans="1:2" x14ac:dyDescent="0.3">
      <c r="A350" t="s">
        <v>369</v>
      </c>
      <c r="B350" t="s">
        <v>26</v>
      </c>
    </row>
    <row r="351" spans="1:2" x14ac:dyDescent="0.3">
      <c r="A351" t="s">
        <v>370</v>
      </c>
      <c r="B351" t="s">
        <v>23</v>
      </c>
    </row>
    <row r="352" spans="1:2" x14ac:dyDescent="0.3">
      <c r="A352" t="s">
        <v>371</v>
      </c>
      <c r="B352" t="s">
        <v>19</v>
      </c>
    </row>
    <row r="353" spans="1:2" x14ac:dyDescent="0.3">
      <c r="A353" t="s">
        <v>372</v>
      </c>
      <c r="B353" t="s">
        <v>23</v>
      </c>
    </row>
    <row r="354" spans="1:2" x14ac:dyDescent="0.3">
      <c r="A354" t="s">
        <v>373</v>
      </c>
      <c r="B354" t="s">
        <v>26</v>
      </c>
    </row>
    <row r="355" spans="1:2" x14ac:dyDescent="0.3">
      <c r="A355" t="s">
        <v>374</v>
      </c>
      <c r="B355" t="s">
        <v>25</v>
      </c>
    </row>
    <row r="356" spans="1:2" x14ac:dyDescent="0.3">
      <c r="A356" t="s">
        <v>375</v>
      </c>
      <c r="B356" t="s">
        <v>25</v>
      </c>
    </row>
    <row r="357" spans="1:2" x14ac:dyDescent="0.3">
      <c r="A357" t="s">
        <v>376</v>
      </c>
      <c r="B357" t="s">
        <v>25</v>
      </c>
    </row>
    <row r="358" spans="1:2" x14ac:dyDescent="0.3">
      <c r="A358" t="s">
        <v>377</v>
      </c>
      <c r="B358" t="s">
        <v>25</v>
      </c>
    </row>
    <row r="359" spans="1:2" x14ac:dyDescent="0.3">
      <c r="A359" t="s">
        <v>378</v>
      </c>
      <c r="B359" t="s">
        <v>25</v>
      </c>
    </row>
    <row r="360" spans="1:2" x14ac:dyDescent="0.3">
      <c r="A360" t="s">
        <v>379</v>
      </c>
      <c r="B360" t="s">
        <v>26</v>
      </c>
    </row>
    <row r="361" spans="1:2" x14ac:dyDescent="0.3">
      <c r="A361" t="s">
        <v>380</v>
      </c>
      <c r="B361" t="s">
        <v>22</v>
      </c>
    </row>
    <row r="362" spans="1:2" x14ac:dyDescent="0.3">
      <c r="A362" t="s">
        <v>381</v>
      </c>
      <c r="B362" t="s">
        <v>19</v>
      </c>
    </row>
    <row r="363" spans="1:2" x14ac:dyDescent="0.3">
      <c r="A363" t="s">
        <v>382</v>
      </c>
      <c r="B363" t="s">
        <v>26</v>
      </c>
    </row>
    <row r="364" spans="1:2" x14ac:dyDescent="0.3">
      <c r="A364" t="s">
        <v>383</v>
      </c>
      <c r="B364" t="s">
        <v>26</v>
      </c>
    </row>
    <row r="365" spans="1:2" x14ac:dyDescent="0.3">
      <c r="A365" s="119" t="s">
        <v>384</v>
      </c>
      <c r="B365" t="s">
        <v>25</v>
      </c>
    </row>
    <row r="366" spans="1:2" x14ac:dyDescent="0.3">
      <c r="A366" t="s">
        <v>385</v>
      </c>
      <c r="B366" t="s">
        <v>26</v>
      </c>
    </row>
    <row r="367" spans="1:2" x14ac:dyDescent="0.3">
      <c r="A367" t="s">
        <v>386</v>
      </c>
      <c r="B367" t="s">
        <v>26</v>
      </c>
    </row>
    <row r="368" spans="1:2" x14ac:dyDescent="0.3">
      <c r="A368" t="s">
        <v>387</v>
      </c>
      <c r="B368" t="s">
        <v>26</v>
      </c>
    </row>
    <row r="369" spans="1:2" x14ac:dyDescent="0.3">
      <c r="A369" t="s">
        <v>388</v>
      </c>
      <c r="B369" t="s">
        <v>26</v>
      </c>
    </row>
    <row r="370" spans="1:2" x14ac:dyDescent="0.3">
      <c r="A370" t="s">
        <v>389</v>
      </c>
      <c r="B370" t="s">
        <v>22</v>
      </c>
    </row>
    <row r="371" spans="1:2" x14ac:dyDescent="0.3">
      <c r="A371" t="s">
        <v>390</v>
      </c>
      <c r="B371" t="s">
        <v>22</v>
      </c>
    </row>
    <row r="372" spans="1:2" x14ac:dyDescent="0.3">
      <c r="A372" s="119" t="s">
        <v>391</v>
      </c>
      <c r="B372" t="s">
        <v>25</v>
      </c>
    </row>
    <row r="373" spans="1:2" x14ac:dyDescent="0.3">
      <c r="A373" t="s">
        <v>392</v>
      </c>
      <c r="B373" t="s">
        <v>26</v>
      </c>
    </row>
    <row r="374" spans="1:2" x14ac:dyDescent="0.3">
      <c r="A374" t="s">
        <v>393</v>
      </c>
      <c r="B374" t="s">
        <v>26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CD01-FB09-4070-B423-D95618CA441A}">
  <sheetPr codeName="Blad5">
    <tabColor rgb="FF172983"/>
  </sheetPr>
  <dimension ref="A1:N28"/>
  <sheetViews>
    <sheetView showGridLines="0" tabSelected="1" zoomScale="90" zoomScaleNormal="90" workbookViewId="0">
      <selection activeCell="F22" sqref="F22"/>
    </sheetView>
  </sheetViews>
  <sheetFormatPr defaultColWidth="8.88671875" defaultRowHeight="14.4" x14ac:dyDescent="0.3"/>
  <cols>
    <col min="1" max="1" width="12" style="51" customWidth="1"/>
    <col min="2" max="2" width="7.33203125" style="51" customWidth="1"/>
    <col min="3" max="3" width="25.33203125" customWidth="1"/>
    <col min="4" max="4" width="17.88671875" style="51" customWidth="1"/>
    <col min="5" max="5" width="9.6640625" customWidth="1"/>
    <col min="6" max="6" width="22.6640625" style="51" customWidth="1"/>
    <col min="7" max="7" width="30.21875" style="51" customWidth="1"/>
    <col min="8" max="8" width="24" style="51" customWidth="1"/>
    <col min="9" max="9" width="20.5546875" style="51" customWidth="1"/>
    <col min="10" max="10" width="22.33203125" style="51" customWidth="1"/>
    <col min="11" max="11" width="20.5546875" bestFit="1" customWidth="1"/>
    <col min="12" max="12" width="12" customWidth="1"/>
    <col min="13" max="13" width="34.44140625" bestFit="1" customWidth="1"/>
    <col min="14" max="14" width="15.33203125" bestFit="1" customWidth="1"/>
    <col min="15" max="15" width="17" bestFit="1" customWidth="1"/>
    <col min="16" max="16" width="10" bestFit="1" customWidth="1"/>
  </cols>
  <sheetData>
    <row r="1" spans="1:12" ht="50.25" customHeight="1" thickBot="1" x14ac:dyDescent="0.35">
      <c r="A1" s="431" t="s">
        <v>791</v>
      </c>
      <c r="B1" s="434">
        <v>1</v>
      </c>
      <c r="C1" s="284" t="s">
        <v>11</v>
      </c>
      <c r="D1" s="285" t="s">
        <v>12</v>
      </c>
      <c r="E1" s="286" t="s">
        <v>13</v>
      </c>
      <c r="F1" s="287" t="s">
        <v>14</v>
      </c>
      <c r="G1" s="288" t="s">
        <v>15</v>
      </c>
      <c r="H1" s="288" t="s">
        <v>16</v>
      </c>
      <c r="I1" s="103" t="s">
        <v>17</v>
      </c>
      <c r="J1"/>
    </row>
    <row r="2" spans="1:12" x14ac:dyDescent="0.3">
      <c r="A2" s="432"/>
      <c r="B2" s="435"/>
      <c r="C2" s="105" t="s">
        <v>18</v>
      </c>
      <c r="D2" s="86">
        <f>SUMIF('Ruimtestaat'!$H$4:$H$593,'Prijzenblad SCOT'!C2,'Ruimtestaat'!$K$4:$K$593)</f>
        <v>1645.6999999999998</v>
      </c>
      <c r="E2" s="106">
        <f>COUNTIF('Ruimtestaat'!$H$4:$H$593,'Prijzenblad SCOT'!C2)</f>
        <v>77</v>
      </c>
      <c r="F2" s="231">
        <v>1</v>
      </c>
      <c r="G2" s="107">
        <f>'Admistratieve ruimte (1)'!E1</f>
        <v>0</v>
      </c>
      <c r="H2" s="107">
        <f t="shared" ref="H2:H9" si="0">D2*G2</f>
        <v>0</v>
      </c>
      <c r="I2"/>
      <c r="J2"/>
      <c r="K2" s="50"/>
    </row>
    <row r="3" spans="1:12" x14ac:dyDescent="0.3">
      <c r="A3" s="432"/>
      <c r="B3" s="435"/>
      <c r="C3" s="83" t="s">
        <v>408</v>
      </c>
      <c r="D3" s="86">
        <f>SUMIF('Ruimtestaat'!$H$4:$H$593,'Prijzenblad SCOT'!C3,'Ruimtestaat'!$K$4:$K$593)</f>
        <v>5512.6499999999987</v>
      </c>
      <c r="E3" s="106">
        <f>COUNTIF('Ruimtestaat'!$H$4:$H$593,'Prijzenblad SCOT'!C3)</f>
        <v>114</v>
      </c>
      <c r="F3" s="232">
        <v>2</v>
      </c>
      <c r="G3" s="84">
        <f>'Leslokaal (2)'!E1</f>
        <v>0</v>
      </c>
      <c r="H3" s="107">
        <f t="shared" si="0"/>
        <v>0</v>
      </c>
      <c r="I3"/>
      <c r="J3"/>
      <c r="K3" s="50"/>
    </row>
    <row r="4" spans="1:12" x14ac:dyDescent="0.3">
      <c r="A4" s="432"/>
      <c r="B4" s="435"/>
      <c r="C4" s="83" t="s">
        <v>760</v>
      </c>
      <c r="D4" s="86">
        <f>SUMIF('Ruimtestaat'!$H$4:$H$593,'Prijzenblad SCOT'!C4,'Ruimtestaat'!$K$4:$K$593)</f>
        <v>1409.87</v>
      </c>
      <c r="E4" s="106">
        <f>COUNTIF('Ruimtestaat'!$H$4:$H$593,'Prijzenblad SCOT'!C4)</f>
        <v>25</v>
      </c>
      <c r="F4" s="232">
        <v>3</v>
      </c>
      <c r="G4" s="84">
        <f>'Kleuterlokaal (3)'!E1</f>
        <v>0</v>
      </c>
      <c r="H4" s="107">
        <f t="shared" si="0"/>
        <v>0</v>
      </c>
      <c r="I4"/>
      <c r="J4"/>
      <c r="K4" s="50"/>
    </row>
    <row r="5" spans="1:12" x14ac:dyDescent="0.3">
      <c r="A5" s="432"/>
      <c r="B5" s="435"/>
      <c r="C5" s="83" t="s">
        <v>21</v>
      </c>
      <c r="D5" s="86">
        <f>SUMIF('Ruimtestaat'!$H$4:$H$593,'Prijzenblad SCOT'!C5,'Ruimtestaat'!$K$4:$K$593)</f>
        <v>554.45999999999992</v>
      </c>
      <c r="E5" s="106">
        <f>COUNTIF('Ruimtestaat'!$H$4:$H$593,'Prijzenblad SCOT'!C5)</f>
        <v>107</v>
      </c>
      <c r="F5" s="232">
        <v>4</v>
      </c>
      <c r="G5" s="84">
        <f>'Sanitair (4)'!E1</f>
        <v>0</v>
      </c>
      <c r="H5" s="107">
        <f t="shared" si="0"/>
        <v>0</v>
      </c>
      <c r="I5"/>
      <c r="J5"/>
      <c r="K5" s="50"/>
    </row>
    <row r="6" spans="1:12" x14ac:dyDescent="0.3">
      <c r="A6" s="432"/>
      <c r="B6" s="435"/>
      <c r="C6" s="83" t="s">
        <v>20</v>
      </c>
      <c r="D6" s="86">
        <f>SUMIF('Ruimtestaat'!$H$4:$H$593,'Prijzenblad SCOT'!C6,'Ruimtestaat'!$K$4:$K$593)</f>
        <v>107.09</v>
      </c>
      <c r="E6" s="106">
        <f>COUNTIF('Ruimtestaat'!$H$4:$H$593,'Prijzenblad SCOT'!C6)</f>
        <v>11</v>
      </c>
      <c r="F6" s="232">
        <v>5</v>
      </c>
      <c r="G6" s="84">
        <f>'Restauratieve ruimte (5)'!E1</f>
        <v>0</v>
      </c>
      <c r="H6" s="107">
        <f t="shared" si="0"/>
        <v>0</v>
      </c>
      <c r="I6"/>
      <c r="J6"/>
      <c r="K6" s="50"/>
    </row>
    <row r="7" spans="1:12" x14ac:dyDescent="0.3">
      <c r="A7" s="432"/>
      <c r="B7" s="435"/>
      <c r="C7" s="83" t="s">
        <v>23</v>
      </c>
      <c r="D7" s="86">
        <f>SUMIF('Ruimtestaat'!$H$4:$H$593,'Prijzenblad SCOT'!C7,'Ruimtestaat'!$K$4:$K$593)</f>
        <v>3676.6800000000003</v>
      </c>
      <c r="E7" s="106">
        <f>COUNTIF('Ruimtestaat'!$H$4:$H$593,'Prijzenblad SCOT'!C7)</f>
        <v>101</v>
      </c>
      <c r="F7" s="232">
        <v>6</v>
      </c>
      <c r="G7" s="84">
        <f>'Verkeersruimte (6)'!E1</f>
        <v>0</v>
      </c>
      <c r="H7" s="107">
        <f t="shared" si="0"/>
        <v>0</v>
      </c>
      <c r="I7"/>
      <c r="J7"/>
      <c r="K7" s="50"/>
    </row>
    <row r="8" spans="1:12" x14ac:dyDescent="0.3">
      <c r="A8" s="432"/>
      <c r="B8" s="435"/>
      <c r="C8" s="85" t="s">
        <v>410</v>
      </c>
      <c r="D8" s="86">
        <f>SUMIF('Ruimtestaat'!$H$4:$H$593,'Prijzenblad SCOT'!C8,'Ruimtestaat'!$K$4:$K$593)</f>
        <v>959.22</v>
      </c>
      <c r="E8" s="106">
        <f>COUNTIF('Ruimtestaat'!$H$4:$H$593,'Prijzenblad SCOT'!C8)</f>
        <v>13</v>
      </c>
      <c r="F8" s="387">
        <v>7</v>
      </c>
      <c r="G8" s="385">
        <f>'Speellokaal (7)'!E1</f>
        <v>0</v>
      </c>
      <c r="H8" s="107">
        <f t="shared" si="0"/>
        <v>0</v>
      </c>
      <c r="I8"/>
      <c r="J8"/>
      <c r="K8" s="50"/>
    </row>
    <row r="9" spans="1:12" x14ac:dyDescent="0.3">
      <c r="A9" s="432"/>
      <c r="B9" s="435"/>
      <c r="C9" s="85" t="s">
        <v>376</v>
      </c>
      <c r="D9" s="86">
        <f>SUMIF('Ruimtestaat'!$H$4:$H$593,'Prijzenblad SCOT'!C9,'Ruimtestaat'!$K$4:$K$593)</f>
        <v>323</v>
      </c>
      <c r="E9" s="393">
        <f>COUNTIF('Ruimtestaat'!$H$4:$H$593,'Prijzenblad SCOT'!C9)</f>
        <v>7</v>
      </c>
      <c r="F9" s="388">
        <v>8</v>
      </c>
      <c r="G9" s="84">
        <f>'BSO (8)'!E1</f>
        <v>0</v>
      </c>
      <c r="H9" s="386">
        <f t="shared" si="0"/>
        <v>0</v>
      </c>
      <c r="I9"/>
      <c r="J9"/>
      <c r="K9" s="50"/>
    </row>
    <row r="10" spans="1:12" ht="15" thickBot="1" x14ac:dyDescent="0.35">
      <c r="A10" s="432"/>
      <c r="B10" s="435"/>
      <c r="C10" s="85" t="s">
        <v>26</v>
      </c>
      <c r="D10" s="86">
        <f>SUMIF('Ruimtestaat'!$H$4:$H$593,'Prijzenblad SCOT'!C10,'Ruimtestaat'!$K$4:$K$593)</f>
        <v>804.43</v>
      </c>
      <c r="E10" s="389">
        <f>COUNTIF('Ruimtestaat'!$H$4:$H$593,'Prijzenblad SCOT'!C10)</f>
        <v>135</v>
      </c>
      <c r="F10" s="390"/>
      <c r="G10" s="391"/>
      <c r="H10" s="392"/>
      <c r="I10" s="72"/>
      <c r="J10"/>
    </row>
    <row r="11" spans="1:12" ht="53.4" customHeight="1" thickBot="1" x14ac:dyDescent="0.35">
      <c r="A11" s="432"/>
      <c r="B11" s="436"/>
      <c r="C11" s="293" t="s">
        <v>27</v>
      </c>
      <c r="D11" s="294">
        <f>SUM(D2:D10)</f>
        <v>14993.099999999997</v>
      </c>
      <c r="E11" s="71"/>
      <c r="F11" s="52"/>
      <c r="G11" s="383" t="s">
        <v>1186</v>
      </c>
      <c r="H11" s="395">
        <f>SUM(H2:H9)</f>
        <v>0</v>
      </c>
      <c r="I11" s="437"/>
      <c r="J11" s="437"/>
      <c r="K11" s="229"/>
      <c r="L11" s="384"/>
    </row>
    <row r="12" spans="1:12" ht="35.4" customHeight="1" thickBot="1" x14ac:dyDescent="0.35">
      <c r="A12" s="432"/>
      <c r="B12" s="54"/>
      <c r="C12" s="52"/>
      <c r="E12" s="51"/>
      <c r="F12" s="52"/>
      <c r="H12" s="52"/>
      <c r="I12" s="441"/>
      <c r="J12" s="441"/>
      <c r="K12" s="394">
        <v>0</v>
      </c>
      <c r="L12" s="384"/>
    </row>
    <row r="13" spans="1:12" ht="36.6" thickBot="1" x14ac:dyDescent="0.35">
      <c r="A13" s="432"/>
      <c r="B13" s="438">
        <v>2</v>
      </c>
      <c r="C13" s="409" t="s">
        <v>1026</v>
      </c>
      <c r="D13" s="289" t="s">
        <v>12</v>
      </c>
      <c r="E13" s="290" t="s">
        <v>1027</v>
      </c>
      <c r="F13" s="291" t="s">
        <v>1185</v>
      </c>
      <c r="G13" s="292" t="s">
        <v>1188</v>
      </c>
      <c r="H13" s="403"/>
      <c r="I13" s="437"/>
      <c r="J13" s="437"/>
      <c r="K13" s="229"/>
    </row>
    <row r="14" spans="1:12" ht="18.600000000000001" customHeight="1" x14ac:dyDescent="0.35">
      <c r="A14" s="432"/>
      <c r="B14" s="439"/>
      <c r="C14" s="410" t="s">
        <v>1028</v>
      </c>
      <c r="D14" s="281">
        <f>E14*D11</f>
        <v>1124.4824999999996</v>
      </c>
      <c r="E14" s="428">
        <v>7.4999999999999997E-2</v>
      </c>
      <c r="F14" s="412">
        <f>Glasbewassing!J1</f>
        <v>0</v>
      </c>
      <c r="G14" s="382">
        <f>(F14*D14)*2</f>
        <v>0</v>
      </c>
      <c r="H14" s="148"/>
      <c r="J14" s="230"/>
      <c r="K14" s="228"/>
    </row>
    <row r="15" spans="1:12" ht="18" customHeight="1" thickBot="1" x14ac:dyDescent="0.35">
      <c r="A15" s="432"/>
      <c r="B15" s="439"/>
      <c r="C15" s="417" t="s">
        <v>1029</v>
      </c>
      <c r="D15" s="282">
        <f>E15*D11</f>
        <v>4497.9299999999985</v>
      </c>
      <c r="E15" s="414">
        <v>0.3</v>
      </c>
      <c r="F15" s="413">
        <f>Glasbewassing!J1</f>
        <v>0</v>
      </c>
      <c r="G15" s="381">
        <f>(D15*F15)*2</f>
        <v>0</v>
      </c>
      <c r="H15"/>
      <c r="I15"/>
      <c r="J15"/>
    </row>
    <row r="16" spans="1:12" ht="63" customHeight="1" thickBot="1" x14ac:dyDescent="0.35">
      <c r="A16" s="432"/>
      <c r="B16" s="440"/>
      <c r="C16" s="411" t="s">
        <v>1030</v>
      </c>
      <c r="D16" s="415">
        <f>SUM(D14:D15)</f>
        <v>5622.4124999999985</v>
      </c>
      <c r="E16" s="416"/>
      <c r="G16" s="383" t="s">
        <v>1187</v>
      </c>
      <c r="H16" s="395">
        <f>SUM(G14:G15)</f>
        <v>0</v>
      </c>
      <c r="I16" s="380"/>
      <c r="J16"/>
    </row>
    <row r="17" spans="1:14" ht="18.600000000000001" thickBot="1" x14ac:dyDescent="0.35">
      <c r="A17" s="432"/>
      <c r="C17" s="155"/>
      <c r="D17" s="156"/>
      <c r="E17" s="100"/>
      <c r="F17" s="148"/>
      <c r="G17" s="72"/>
      <c r="H17" s="148"/>
      <c r="I17" s="437"/>
      <c r="J17" s="437"/>
      <c r="K17" s="226"/>
    </row>
    <row r="18" spans="1:14" ht="36" customHeight="1" thickBot="1" x14ac:dyDescent="0.35">
      <c r="A18" s="432"/>
      <c r="B18" s="404"/>
      <c r="C18" s="404"/>
      <c r="D18" s="404"/>
      <c r="E18" s="404"/>
      <c r="F18" s="404"/>
      <c r="G18" s="406" t="s">
        <v>1191</v>
      </c>
      <c r="H18" s="405">
        <f>H16+H11</f>
        <v>0</v>
      </c>
      <c r="I18" s="407"/>
      <c r="J18" s="408"/>
      <c r="K18" s="154"/>
    </row>
    <row r="19" spans="1:14" ht="34.200000000000003" customHeight="1" x14ac:dyDescent="0.3">
      <c r="A19" s="432"/>
      <c r="B19" s="441"/>
      <c r="C19" s="441"/>
      <c r="D19" s="441"/>
      <c r="E19" s="441"/>
      <c r="F19" s="441"/>
      <c r="G19" s="441"/>
      <c r="H19" s="441"/>
      <c r="I19"/>
      <c r="J19"/>
    </row>
    <row r="20" spans="1:14" ht="15" customHeight="1" x14ac:dyDescent="0.4">
      <c r="A20" s="432"/>
      <c r="E20" s="56"/>
      <c r="I20"/>
      <c r="J20"/>
      <c r="N20" s="57"/>
    </row>
    <row r="21" spans="1:14" ht="18" customHeight="1" thickBot="1" x14ac:dyDescent="0.35">
      <c r="A21" s="433"/>
      <c r="C21" s="223"/>
      <c r="D21" s="224"/>
      <c r="E21" s="100"/>
      <c r="F21" s="225"/>
      <c r="G21" s="72"/>
      <c r="H21"/>
      <c r="I21"/>
      <c r="J21"/>
    </row>
    <row r="22" spans="1:14" ht="18.600000000000001" customHeight="1" x14ac:dyDescent="0.3">
      <c r="A22" s="58"/>
      <c r="K22" s="51"/>
    </row>
    <row r="23" spans="1:14" ht="38.4" customHeight="1" x14ac:dyDescent="0.3">
      <c r="I23" s="430"/>
      <c r="J23" s="430"/>
      <c r="K23" s="227"/>
    </row>
    <row r="24" spans="1:14" ht="12.6" customHeight="1" x14ac:dyDescent="0.3"/>
    <row r="26" spans="1:14" ht="45" customHeight="1" x14ac:dyDescent="0.3"/>
    <row r="28" spans="1:14" ht="48" customHeight="1" x14ac:dyDescent="0.3"/>
  </sheetData>
  <protectedRanges>
    <protectedRange password="CC64" sqref="B18:E19" name="Bereik1_3"/>
  </protectedRanges>
  <mergeCells count="9">
    <mergeCell ref="I23:J23"/>
    <mergeCell ref="A1:A21"/>
    <mergeCell ref="B1:B11"/>
    <mergeCell ref="I13:J13"/>
    <mergeCell ref="I17:J17"/>
    <mergeCell ref="I11:J11"/>
    <mergeCell ref="B13:B16"/>
    <mergeCell ref="I12:J12"/>
    <mergeCell ref="B19:H19"/>
  </mergeCells>
  <hyperlinks>
    <hyperlink ref="I1" location="Toelichting!A1" display="Terug naar het tabblad Toelichting" xr:uid="{6695CCA5-9E95-43B6-A2F8-1C366AACEB98}"/>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87CC-830D-441A-A40D-64DC695070DB}">
  <dimension ref="A1:J23"/>
  <sheetViews>
    <sheetView workbookViewId="0">
      <selection activeCell="G2" sqref="G2"/>
    </sheetView>
  </sheetViews>
  <sheetFormatPr defaultRowHeight="14.4" x14ac:dyDescent="0.3"/>
  <cols>
    <col min="1" max="1" width="5.44140625" bestFit="1" customWidth="1"/>
    <col min="2" max="2" width="33" customWidth="1"/>
    <col min="3" max="3" width="12.77734375" bestFit="1" customWidth="1"/>
    <col min="4" max="4" width="12.77734375" customWidth="1"/>
    <col min="5" max="5" width="12.21875" customWidth="1"/>
    <col min="7" max="7" width="20.6640625" customWidth="1"/>
    <col min="9" max="9" width="23.88671875" customWidth="1"/>
    <col min="10" max="10" width="10.88671875" customWidth="1"/>
  </cols>
  <sheetData>
    <row r="1" spans="1:10" ht="16.8" customHeight="1" thickBot="1" x14ac:dyDescent="0.4">
      <c r="H1" s="444" t="s">
        <v>1185</v>
      </c>
      <c r="I1" s="445"/>
      <c r="J1" s="299">
        <v>0</v>
      </c>
    </row>
    <row r="2" spans="1:10" ht="62.4" customHeight="1" x14ac:dyDescent="0.35">
      <c r="A2" s="396"/>
      <c r="B2" s="396"/>
      <c r="C2" s="397" t="s">
        <v>1189</v>
      </c>
      <c r="D2" s="397"/>
      <c r="E2" s="397" t="s">
        <v>1190</v>
      </c>
      <c r="F2" s="396"/>
      <c r="G2" s="398" t="s">
        <v>1193</v>
      </c>
      <c r="H2" s="443"/>
      <c r="I2" s="443"/>
      <c r="J2" s="116"/>
    </row>
    <row r="3" spans="1:10" x14ac:dyDescent="0.3">
      <c r="A3" s="396"/>
      <c r="B3" s="396"/>
      <c r="C3" s="429">
        <v>7.4999999999999997E-2</v>
      </c>
      <c r="D3" s="399"/>
      <c r="E3" s="399">
        <v>0.3</v>
      </c>
      <c r="F3" s="400"/>
      <c r="G3" s="400"/>
    </row>
    <row r="4" spans="1:10" x14ac:dyDescent="0.3">
      <c r="A4" s="378" t="s">
        <v>791</v>
      </c>
      <c r="B4" s="379" t="s">
        <v>792</v>
      </c>
      <c r="C4" s="419">
        <f>$C$3*'Locaties SCOT'!F3</f>
        <v>42.629999999999995</v>
      </c>
      <c r="D4" s="401">
        <f>C4*$J$1</f>
        <v>0</v>
      </c>
      <c r="E4" s="419">
        <f>$E$3*'Locaties SCOT'!F3</f>
        <v>170.51999999999998</v>
      </c>
      <c r="F4" s="402">
        <f>E4*$J$1</f>
        <v>0</v>
      </c>
      <c r="G4" s="402">
        <f>F4+D4</f>
        <v>0</v>
      </c>
    </row>
    <row r="5" spans="1:10" x14ac:dyDescent="0.3">
      <c r="A5" s="119" t="s">
        <v>791</v>
      </c>
      <c r="B5" s="247" t="s">
        <v>827</v>
      </c>
      <c r="C5" s="420">
        <f>$C$3*'Locaties SCOT'!F4</f>
        <v>86.174999999999997</v>
      </c>
      <c r="D5" s="53">
        <f t="shared" ref="D5:D18" si="0">C5*$J$1</f>
        <v>0</v>
      </c>
      <c r="E5" s="420">
        <f>$E$3*'Locaties SCOT'!F4</f>
        <v>344.7</v>
      </c>
      <c r="F5" s="380">
        <f t="shared" ref="F5:F16" si="1">E5*$J$1</f>
        <v>0</v>
      </c>
      <c r="G5" s="380">
        <f t="shared" ref="G5:G18" si="2">F5+D5</f>
        <v>0</v>
      </c>
    </row>
    <row r="6" spans="1:10" x14ac:dyDescent="0.3">
      <c r="A6" s="378" t="s">
        <v>791</v>
      </c>
      <c r="B6" s="379" t="s">
        <v>800</v>
      </c>
      <c r="C6" s="419">
        <f>$C$3*'Locaties SCOT'!F5</f>
        <v>62.827500000000008</v>
      </c>
      <c r="D6" s="401">
        <f t="shared" si="0"/>
        <v>0</v>
      </c>
      <c r="E6" s="419">
        <f>$E$3*'Locaties SCOT'!F5</f>
        <v>251.31000000000003</v>
      </c>
      <c r="F6" s="402">
        <f t="shared" si="1"/>
        <v>0</v>
      </c>
      <c r="G6" s="402">
        <f t="shared" si="2"/>
        <v>0</v>
      </c>
    </row>
    <row r="7" spans="1:10" x14ac:dyDescent="0.3">
      <c r="A7" s="119" t="s">
        <v>791</v>
      </c>
      <c r="B7" s="247" t="s">
        <v>796</v>
      </c>
      <c r="C7" s="420">
        <f>$C$3*'Locaties SCOT'!F6</f>
        <v>72.427499999999995</v>
      </c>
      <c r="D7" s="53">
        <f t="shared" si="0"/>
        <v>0</v>
      </c>
      <c r="E7" s="420">
        <f>$E$3*'Locaties SCOT'!F6</f>
        <v>289.70999999999998</v>
      </c>
      <c r="F7" s="380">
        <f t="shared" si="1"/>
        <v>0</v>
      </c>
      <c r="G7" s="380">
        <f t="shared" si="2"/>
        <v>0</v>
      </c>
    </row>
    <row r="8" spans="1:10" x14ac:dyDescent="0.3">
      <c r="A8" s="378" t="s">
        <v>791</v>
      </c>
      <c r="B8" s="379" t="s">
        <v>819</v>
      </c>
      <c r="C8" s="419">
        <f>$C$3*'Locaties SCOT'!F7</f>
        <v>45.074999999999996</v>
      </c>
      <c r="D8" s="401">
        <f t="shared" si="0"/>
        <v>0</v>
      </c>
      <c r="E8" s="419">
        <f>$E$3*'Locaties SCOT'!F7</f>
        <v>180.29999999999998</v>
      </c>
      <c r="F8" s="402">
        <f t="shared" si="1"/>
        <v>0</v>
      </c>
      <c r="G8" s="402">
        <f t="shared" si="2"/>
        <v>0</v>
      </c>
    </row>
    <row r="9" spans="1:10" x14ac:dyDescent="0.3">
      <c r="A9" s="119" t="s">
        <v>791</v>
      </c>
      <c r="B9" s="247" t="s">
        <v>802</v>
      </c>
      <c r="C9" s="420">
        <f>$C$3*'Locaties SCOT'!F8</f>
        <v>77.325000000000003</v>
      </c>
      <c r="D9" s="53">
        <f t="shared" si="0"/>
        <v>0</v>
      </c>
      <c r="E9" s="420">
        <f>$E$3*'Locaties SCOT'!F8</f>
        <v>309.3</v>
      </c>
      <c r="F9" s="380">
        <f t="shared" si="1"/>
        <v>0</v>
      </c>
      <c r="G9" s="380">
        <f t="shared" si="2"/>
        <v>0</v>
      </c>
    </row>
    <row r="10" spans="1:10" x14ac:dyDescent="0.3">
      <c r="A10" s="378" t="s">
        <v>791</v>
      </c>
      <c r="B10" s="379" t="s">
        <v>806</v>
      </c>
      <c r="C10" s="419">
        <f>$C$3*'Locaties SCOT'!F9</f>
        <v>38.253000000000007</v>
      </c>
      <c r="D10" s="401">
        <f t="shared" si="0"/>
        <v>0</v>
      </c>
      <c r="E10" s="419">
        <f>$E$3*'Locaties SCOT'!F9</f>
        <v>153.01200000000003</v>
      </c>
      <c r="F10" s="402">
        <f t="shared" si="1"/>
        <v>0</v>
      </c>
      <c r="G10" s="402">
        <f t="shared" si="2"/>
        <v>0</v>
      </c>
    </row>
    <row r="11" spans="1:10" x14ac:dyDescent="0.3">
      <c r="A11" s="119" t="s">
        <v>791</v>
      </c>
      <c r="B11" s="247" t="s">
        <v>809</v>
      </c>
      <c r="C11" s="420">
        <f>$C$3*'Locaties SCOT'!F10</f>
        <v>72.389999999999986</v>
      </c>
      <c r="D11" s="53">
        <f t="shared" si="0"/>
        <v>0</v>
      </c>
      <c r="E11" s="420">
        <f>$E$3*'Locaties SCOT'!F10</f>
        <v>289.55999999999995</v>
      </c>
      <c r="F11" s="380">
        <f t="shared" si="1"/>
        <v>0</v>
      </c>
      <c r="G11" s="380">
        <f t="shared" si="2"/>
        <v>0</v>
      </c>
    </row>
    <row r="12" spans="1:10" x14ac:dyDescent="0.3">
      <c r="A12" s="378" t="s">
        <v>791</v>
      </c>
      <c r="B12" s="379" t="s">
        <v>833</v>
      </c>
      <c r="C12" s="419">
        <f>$C$3*'Locaties SCOT'!F11</f>
        <v>80.250749999999982</v>
      </c>
      <c r="D12" s="401">
        <f t="shared" si="0"/>
        <v>0</v>
      </c>
      <c r="E12" s="419">
        <f>$E$3*'Locaties SCOT'!F11</f>
        <v>321.00299999999993</v>
      </c>
      <c r="F12" s="402">
        <f t="shared" si="1"/>
        <v>0</v>
      </c>
      <c r="G12" s="402">
        <f t="shared" si="2"/>
        <v>0</v>
      </c>
    </row>
    <row r="13" spans="1:10" x14ac:dyDescent="0.3">
      <c r="A13" s="119" t="s">
        <v>791</v>
      </c>
      <c r="B13" s="247" t="s">
        <v>836</v>
      </c>
      <c r="C13" s="420">
        <f>$C$3*'Locaties SCOT'!F12</f>
        <v>96.974999999999994</v>
      </c>
      <c r="D13" s="53">
        <f t="shared" si="0"/>
        <v>0</v>
      </c>
      <c r="E13" s="420">
        <f>$E$3*'Locaties SCOT'!F12</f>
        <v>387.9</v>
      </c>
      <c r="F13" s="380">
        <f t="shared" si="1"/>
        <v>0</v>
      </c>
      <c r="G13" s="380">
        <f t="shared" si="2"/>
        <v>0</v>
      </c>
    </row>
    <row r="14" spans="1:10" x14ac:dyDescent="0.3">
      <c r="A14" s="378" t="s">
        <v>791</v>
      </c>
      <c r="B14" s="379" t="s">
        <v>812</v>
      </c>
      <c r="C14" s="419">
        <f>$C$3*'Locaties SCOT'!F13</f>
        <v>86.572499999999991</v>
      </c>
      <c r="D14" s="401">
        <f t="shared" si="0"/>
        <v>0</v>
      </c>
      <c r="E14" s="419">
        <f>$E$3*'Locaties SCOT'!F13</f>
        <v>346.28999999999996</v>
      </c>
      <c r="F14" s="402">
        <f t="shared" si="1"/>
        <v>0</v>
      </c>
      <c r="G14" s="402">
        <f t="shared" si="2"/>
        <v>0</v>
      </c>
    </row>
    <row r="15" spans="1:10" x14ac:dyDescent="0.3">
      <c r="A15" s="119" t="s">
        <v>791</v>
      </c>
      <c r="B15" s="247" t="s">
        <v>816</v>
      </c>
      <c r="C15" s="420">
        <f>$C$3*'Locaties SCOT'!F14</f>
        <v>194.02500000000001</v>
      </c>
      <c r="D15" s="53">
        <f t="shared" si="0"/>
        <v>0</v>
      </c>
      <c r="E15" s="420">
        <f>$E$3*'Locaties SCOT'!F14</f>
        <v>776.1</v>
      </c>
      <c r="F15" s="380">
        <f t="shared" si="1"/>
        <v>0</v>
      </c>
      <c r="G15" s="380">
        <f t="shared" si="2"/>
        <v>0</v>
      </c>
    </row>
    <row r="16" spans="1:10" x14ac:dyDescent="0.3">
      <c r="A16" s="378" t="s">
        <v>791</v>
      </c>
      <c r="B16" s="379" t="s">
        <v>823</v>
      </c>
      <c r="C16" s="419">
        <f>$C$3*'Locaties SCOT'!F15</f>
        <v>83.774999999999991</v>
      </c>
      <c r="D16" s="401">
        <f t="shared" si="0"/>
        <v>0</v>
      </c>
      <c r="E16" s="419">
        <f>$E$3*'Locaties SCOT'!F15</f>
        <v>335.09999999999997</v>
      </c>
      <c r="F16" s="402">
        <f t="shared" si="1"/>
        <v>0</v>
      </c>
      <c r="G16" s="402">
        <f t="shared" si="2"/>
        <v>0</v>
      </c>
    </row>
    <row r="17" spans="1:8" x14ac:dyDescent="0.3">
      <c r="A17" s="119" t="s">
        <v>791</v>
      </c>
      <c r="B17" s="247" t="s">
        <v>830</v>
      </c>
      <c r="C17" s="420">
        <f>$C$3*'Locaties SCOT'!F16</f>
        <v>71.55</v>
      </c>
      <c r="D17" s="53">
        <f t="shared" si="0"/>
        <v>0</v>
      </c>
      <c r="E17" s="420">
        <f>$E$3*'Locaties SCOT'!F16</f>
        <v>286.2</v>
      </c>
      <c r="F17" s="380">
        <f>E17*$J$1</f>
        <v>0</v>
      </c>
      <c r="G17" s="380">
        <f t="shared" si="2"/>
        <v>0</v>
      </c>
    </row>
    <row r="18" spans="1:8" ht="15" thickBot="1" x14ac:dyDescent="0.35">
      <c r="A18" s="421" t="s">
        <v>791</v>
      </c>
      <c r="B18" s="422" t="s">
        <v>839</v>
      </c>
      <c r="C18" s="419">
        <f>$C$3*'Locaties SCOT'!F17</f>
        <v>14.231249999999999</v>
      </c>
      <c r="D18" s="423">
        <f t="shared" si="0"/>
        <v>0</v>
      </c>
      <c r="E18" s="419">
        <f>$E$3*'Locaties SCOT'!F17</f>
        <v>56.924999999999997</v>
      </c>
      <c r="F18" s="402">
        <f>E18*$J$1</f>
        <v>0</v>
      </c>
      <c r="G18" s="402">
        <f t="shared" si="2"/>
        <v>0</v>
      </c>
    </row>
    <row r="19" spans="1:8" ht="15" thickBot="1" x14ac:dyDescent="0.35">
      <c r="A19" s="424"/>
      <c r="B19" s="425" t="s">
        <v>1194</v>
      </c>
      <c r="C19" s="426"/>
      <c r="D19" s="426"/>
      <c r="E19" s="426"/>
      <c r="F19" s="426"/>
      <c r="G19" s="427">
        <f>SUM(G4:G18)</f>
        <v>0</v>
      </c>
    </row>
    <row r="21" spans="1:8" ht="18" x14ac:dyDescent="0.3">
      <c r="B21" s="51" t="s">
        <v>786</v>
      </c>
      <c r="C21" s="155"/>
      <c r="D21" s="156"/>
      <c r="E21" s="100"/>
      <c r="F21" s="148"/>
      <c r="G21" s="72"/>
      <c r="H21" s="148"/>
    </row>
    <row r="22" spans="1:8" ht="28.2" customHeight="1" x14ac:dyDescent="0.3">
      <c r="B22" s="446" t="s">
        <v>1183</v>
      </c>
      <c r="C22" s="446"/>
      <c r="D22" s="446"/>
      <c r="E22" s="446"/>
      <c r="F22" s="446"/>
      <c r="G22" s="446"/>
      <c r="H22" s="446"/>
    </row>
    <row r="23" spans="1:8" ht="48.6" customHeight="1" x14ac:dyDescent="0.3">
      <c r="B23" s="446" t="s">
        <v>1184</v>
      </c>
      <c r="C23" s="446"/>
      <c r="D23" s="446"/>
      <c r="E23" s="446"/>
      <c r="F23" s="446"/>
      <c r="G23" s="446"/>
      <c r="H23" s="446"/>
    </row>
  </sheetData>
  <protectedRanges>
    <protectedRange password="CC64" sqref="B22:E23" name="Bereik1_3"/>
  </protectedRanges>
  <mergeCells count="4">
    <mergeCell ref="H2:I2"/>
    <mergeCell ref="H1:I1"/>
    <mergeCell ref="B22:H22"/>
    <mergeCell ref="B23:H23"/>
  </mergeCells>
  <conditionalFormatting sqref="J1">
    <cfRule type="cellIs" dxfId="0" priority="1" operator="greaterThan">
      <formula>0.8</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6">
    <tabColor rgb="FF00B050"/>
  </sheetPr>
  <dimension ref="A1:R593"/>
  <sheetViews>
    <sheetView showGridLines="0" zoomScale="90" zoomScaleNormal="90" workbookViewId="0">
      <pane xSplit="2" ySplit="1" topLeftCell="F2" activePane="bottomRight" state="frozen"/>
      <selection pane="topRight" sqref="A1:A21"/>
      <selection pane="bottomLeft" sqref="A1:A21"/>
      <selection pane="bottomRight" activeCell="I119" sqref="I119"/>
    </sheetView>
  </sheetViews>
  <sheetFormatPr defaultColWidth="9.109375" defaultRowHeight="14.4" outlineLevelRow="2" x14ac:dyDescent="0.3"/>
  <cols>
    <col min="1" max="1" width="15.44140625" customWidth="1"/>
    <col min="2" max="2" width="31.33203125" customWidth="1"/>
    <col min="3" max="3" width="31" bestFit="1" customWidth="1"/>
    <col min="4" max="4" width="24" bestFit="1" customWidth="1"/>
    <col min="5" max="5" width="15.44140625" customWidth="1"/>
    <col min="6" max="6" width="17.88671875" bestFit="1" customWidth="1"/>
    <col min="7" max="7" width="25.6640625" style="173" customWidth="1"/>
    <col min="8" max="8" width="34" customWidth="1"/>
    <col min="9" max="9" width="19.33203125" style="55" customWidth="1"/>
    <col min="10" max="10" width="18.88671875" customWidth="1"/>
    <col min="11" max="11" width="15.33203125" style="183" customWidth="1"/>
    <col min="12" max="12" width="38.6640625" style="369" customWidth="1"/>
    <col min="13" max="13" width="33.6640625" style="53" customWidth="1"/>
    <col min="14" max="14" width="20.33203125" style="78" bestFit="1" customWidth="1"/>
    <col min="15" max="15" width="17" style="81" bestFit="1" customWidth="1"/>
    <col min="16" max="16" width="18.109375" style="78" bestFit="1" customWidth="1"/>
    <col min="17" max="16384" width="9.109375" style="78"/>
  </cols>
  <sheetData>
    <row r="1" spans="1:16" s="79" customFormat="1" ht="54.6" thickBot="1" x14ac:dyDescent="0.35">
      <c r="A1" s="103" t="s">
        <v>17</v>
      </c>
      <c r="B1" s="44" t="s">
        <v>394</v>
      </c>
      <c r="C1" s="44" t="s">
        <v>395</v>
      </c>
      <c r="D1" s="45" t="s">
        <v>396</v>
      </c>
      <c r="E1" s="46" t="s">
        <v>397</v>
      </c>
      <c r="F1" s="47" t="s">
        <v>398</v>
      </c>
      <c r="G1" s="47" t="s">
        <v>31</v>
      </c>
      <c r="H1" s="47" t="s">
        <v>399</v>
      </c>
      <c r="I1" s="47" t="s">
        <v>400</v>
      </c>
      <c r="J1" s="47" t="s">
        <v>401</v>
      </c>
      <c r="K1" s="365" t="s">
        <v>402</v>
      </c>
      <c r="L1" s="75" t="s">
        <v>403</v>
      </c>
      <c r="M1" s="73" t="s">
        <v>404</v>
      </c>
      <c r="O1" s="82"/>
    </row>
    <row r="2" spans="1:16" x14ac:dyDescent="0.3">
      <c r="K2" s="181"/>
      <c r="L2" s="368"/>
      <c r="M2" s="74"/>
      <c r="N2"/>
      <c r="O2"/>
      <c r="P2"/>
    </row>
    <row r="3" spans="1:16" ht="15.6" x14ac:dyDescent="0.3">
      <c r="A3" s="157" t="s">
        <v>405</v>
      </c>
      <c r="B3" s="157" t="s">
        <v>394</v>
      </c>
      <c r="C3" s="158" t="s">
        <v>395</v>
      </c>
      <c r="D3" s="159" t="s">
        <v>396</v>
      </c>
      <c r="E3" s="160" t="s">
        <v>397</v>
      </c>
      <c r="F3" s="160" t="s">
        <v>398</v>
      </c>
      <c r="G3" s="174" t="s">
        <v>31</v>
      </c>
      <c r="H3" s="160" t="s">
        <v>399</v>
      </c>
      <c r="I3" s="160" t="s">
        <v>400</v>
      </c>
      <c r="J3" s="160" t="s">
        <v>401</v>
      </c>
      <c r="K3" s="182" t="s">
        <v>402</v>
      </c>
      <c r="L3" s="161" t="s">
        <v>406</v>
      </c>
      <c r="M3" s="161" t="s">
        <v>404</v>
      </c>
      <c r="N3"/>
      <c r="O3"/>
      <c r="P3"/>
    </row>
    <row r="4" spans="1:16" outlineLevel="2" x14ac:dyDescent="0.3">
      <c r="A4" s="295" t="s">
        <v>791</v>
      </c>
      <c r="B4" s="164" t="s">
        <v>792</v>
      </c>
      <c r="C4" s="164" t="s">
        <v>792</v>
      </c>
      <c r="D4" s="165" t="s">
        <v>793</v>
      </c>
      <c r="E4" s="164" t="s">
        <v>795</v>
      </c>
      <c r="F4" s="164" t="s">
        <v>407</v>
      </c>
      <c r="G4" s="166" t="s">
        <v>409</v>
      </c>
      <c r="H4" s="166" t="s">
        <v>23</v>
      </c>
      <c r="I4" s="167" t="s">
        <v>841</v>
      </c>
      <c r="J4" s="171" t="s">
        <v>842</v>
      </c>
      <c r="K4" s="171">
        <v>14.6</v>
      </c>
      <c r="L4" s="76">
        <f>_xlfn.XLOOKUP(Ruimtestaat[[#This Row],[Ruimtesoort / Werkprogramma ]],'Prijzenblad SCOT'!$C$2:$C$10,'Prijzenblad SCOT'!$G$2:$G$10,"")</f>
        <v>0</v>
      </c>
      <c r="M4" s="118">
        <f>IF(L4=0,0,L4*K4)</f>
        <v>0</v>
      </c>
      <c r="N4" s="80"/>
    </row>
    <row r="5" spans="1:16" outlineLevel="2" x14ac:dyDescent="0.3">
      <c r="A5" s="295" t="s">
        <v>791</v>
      </c>
      <c r="B5" s="164" t="s">
        <v>792</v>
      </c>
      <c r="C5" s="164" t="s">
        <v>792</v>
      </c>
      <c r="D5" s="165" t="s">
        <v>793</v>
      </c>
      <c r="E5" s="164" t="s">
        <v>795</v>
      </c>
      <c r="F5" s="164" t="s">
        <v>407</v>
      </c>
      <c r="G5" s="166" t="s">
        <v>134</v>
      </c>
      <c r="H5" s="166" t="s">
        <v>18</v>
      </c>
      <c r="I5" s="167" t="s">
        <v>843</v>
      </c>
      <c r="J5" s="171" t="s">
        <v>721</v>
      </c>
      <c r="K5" s="171">
        <v>10.8</v>
      </c>
      <c r="L5" s="76">
        <f>_xlfn.XLOOKUP(Ruimtestaat[[#This Row],[Ruimtesoort / Werkprogramma ]],'Prijzenblad SCOT'!$C$2:$C$10,'Prijzenblad SCOT'!$G$2:$G$10,"")</f>
        <v>0</v>
      </c>
      <c r="M5" s="118">
        <f t="shared" ref="M5:M68" si="0">IF(L5=0,0,L5*K5)</f>
        <v>0</v>
      </c>
      <c r="N5" s="80"/>
    </row>
    <row r="6" spans="1:16" outlineLevel="2" x14ac:dyDescent="0.3">
      <c r="A6" s="295" t="s">
        <v>791</v>
      </c>
      <c r="B6" s="164" t="s">
        <v>792</v>
      </c>
      <c r="C6" s="164" t="s">
        <v>792</v>
      </c>
      <c r="D6" s="165" t="s">
        <v>793</v>
      </c>
      <c r="E6" s="164" t="s">
        <v>795</v>
      </c>
      <c r="F6" s="164" t="s">
        <v>407</v>
      </c>
      <c r="G6" s="166" t="s">
        <v>245</v>
      </c>
      <c r="H6" s="166" t="s">
        <v>20</v>
      </c>
      <c r="I6" s="167" t="s">
        <v>844</v>
      </c>
      <c r="J6" s="171" t="s">
        <v>845</v>
      </c>
      <c r="K6" s="171">
        <v>4.2</v>
      </c>
      <c r="L6" s="76">
        <f>_xlfn.XLOOKUP(Ruimtestaat[[#This Row],[Ruimtesoort / Werkprogramma ]],'Prijzenblad SCOT'!$C$2:$C$10,'Prijzenblad SCOT'!$G$2:$G$10,"")</f>
        <v>0</v>
      </c>
      <c r="M6" s="118">
        <f t="shared" si="0"/>
        <v>0</v>
      </c>
      <c r="N6" s="80"/>
    </row>
    <row r="7" spans="1:16" outlineLevel="2" x14ac:dyDescent="0.3">
      <c r="A7" s="295" t="s">
        <v>791</v>
      </c>
      <c r="B7" s="164" t="s">
        <v>792</v>
      </c>
      <c r="C7" s="164" t="s">
        <v>792</v>
      </c>
      <c r="D7" s="165" t="s">
        <v>793</v>
      </c>
      <c r="E7" s="164" t="s">
        <v>795</v>
      </c>
      <c r="F7" s="164" t="s">
        <v>407</v>
      </c>
      <c r="G7" s="166" t="s">
        <v>134</v>
      </c>
      <c r="H7" s="166" t="s">
        <v>18</v>
      </c>
      <c r="I7" s="167" t="s">
        <v>846</v>
      </c>
      <c r="J7" s="171" t="s">
        <v>721</v>
      </c>
      <c r="K7" s="171">
        <v>13.9</v>
      </c>
      <c r="L7" s="76">
        <f>_xlfn.XLOOKUP(Ruimtestaat[[#This Row],[Ruimtesoort / Werkprogramma ]],'Prijzenblad SCOT'!$C$2:$C$10,'Prijzenblad SCOT'!$G$2:$G$10,"")</f>
        <v>0</v>
      </c>
      <c r="M7" s="118">
        <f t="shared" si="0"/>
        <v>0</v>
      </c>
      <c r="N7" s="80"/>
    </row>
    <row r="8" spans="1:16" outlineLevel="2" x14ac:dyDescent="0.3">
      <c r="A8" s="295" t="s">
        <v>791</v>
      </c>
      <c r="B8" s="164" t="s">
        <v>792</v>
      </c>
      <c r="C8" s="164" t="s">
        <v>792</v>
      </c>
      <c r="D8" s="165" t="s">
        <v>793</v>
      </c>
      <c r="E8" s="164" t="s">
        <v>795</v>
      </c>
      <c r="F8" s="164" t="s">
        <v>407</v>
      </c>
      <c r="G8" s="166" t="s">
        <v>410</v>
      </c>
      <c r="H8" s="166" t="s">
        <v>410</v>
      </c>
      <c r="I8" s="167" t="s">
        <v>847</v>
      </c>
      <c r="J8" s="171" t="s">
        <v>845</v>
      </c>
      <c r="K8" s="168">
        <v>48.9</v>
      </c>
      <c r="L8" s="76">
        <f>_xlfn.XLOOKUP(Ruimtestaat[[#This Row],[Ruimtesoort / Werkprogramma ]],'Prijzenblad SCOT'!$C$2:$C$10,'Prijzenblad SCOT'!$G$2:$G$10,"")</f>
        <v>0</v>
      </c>
      <c r="M8" s="118">
        <f t="shared" si="0"/>
        <v>0</v>
      </c>
      <c r="N8" s="80"/>
    </row>
    <row r="9" spans="1:16" outlineLevel="2" x14ac:dyDescent="0.3">
      <c r="A9" s="295" t="s">
        <v>791</v>
      </c>
      <c r="B9" s="164" t="s">
        <v>792</v>
      </c>
      <c r="C9" s="164" t="s">
        <v>792</v>
      </c>
      <c r="D9" s="165" t="s">
        <v>793</v>
      </c>
      <c r="E9" s="164" t="s">
        <v>795</v>
      </c>
      <c r="F9" s="164" t="s">
        <v>407</v>
      </c>
      <c r="G9" s="166" t="s">
        <v>862</v>
      </c>
      <c r="H9" s="166" t="s">
        <v>760</v>
      </c>
      <c r="I9" s="167" t="s">
        <v>848</v>
      </c>
      <c r="J9" s="171" t="s">
        <v>845</v>
      </c>
      <c r="K9" s="168">
        <v>90.9</v>
      </c>
      <c r="L9" s="76">
        <f>_xlfn.XLOOKUP(Ruimtestaat[[#This Row],[Ruimtesoort / Werkprogramma ]],'Prijzenblad SCOT'!$C$2:$C$10,'Prijzenblad SCOT'!$G$2:$G$10,"")</f>
        <v>0</v>
      </c>
      <c r="M9" s="118">
        <f t="shared" si="0"/>
        <v>0</v>
      </c>
      <c r="N9" s="80"/>
    </row>
    <row r="10" spans="1:16" outlineLevel="2" x14ac:dyDescent="0.3">
      <c r="A10" s="295" t="s">
        <v>791</v>
      </c>
      <c r="B10" s="164" t="s">
        <v>792</v>
      </c>
      <c r="C10" s="164" t="s">
        <v>792</v>
      </c>
      <c r="D10" s="165" t="s">
        <v>793</v>
      </c>
      <c r="E10" s="164" t="s">
        <v>795</v>
      </c>
      <c r="F10" s="164" t="s">
        <v>407</v>
      </c>
      <c r="G10" s="166" t="s">
        <v>863</v>
      </c>
      <c r="H10" s="166" t="s">
        <v>21</v>
      </c>
      <c r="I10" s="167" t="s">
        <v>849</v>
      </c>
      <c r="J10" s="171" t="s">
        <v>850</v>
      </c>
      <c r="K10" s="168">
        <v>4.9000000000000004</v>
      </c>
      <c r="L10" s="76">
        <f>_xlfn.XLOOKUP(Ruimtestaat[[#This Row],[Ruimtesoort / Werkprogramma ]],'Prijzenblad SCOT'!$C$2:$C$10,'Prijzenblad SCOT'!$G$2:$G$10,"")</f>
        <v>0</v>
      </c>
      <c r="M10" s="118">
        <f t="shared" si="0"/>
        <v>0</v>
      </c>
      <c r="N10" s="80"/>
    </row>
    <row r="11" spans="1:16" outlineLevel="2" x14ac:dyDescent="0.3">
      <c r="A11" s="295" t="s">
        <v>791</v>
      </c>
      <c r="B11" s="164" t="s">
        <v>792</v>
      </c>
      <c r="C11" s="164" t="s">
        <v>792</v>
      </c>
      <c r="D11" s="165" t="s">
        <v>793</v>
      </c>
      <c r="E11" s="164" t="s">
        <v>795</v>
      </c>
      <c r="F11" s="164" t="s">
        <v>407</v>
      </c>
      <c r="G11" s="166" t="s">
        <v>412</v>
      </c>
      <c r="H11" s="166" t="s">
        <v>23</v>
      </c>
      <c r="I11" s="167" t="s">
        <v>851</v>
      </c>
      <c r="J11" s="171" t="s">
        <v>845</v>
      </c>
      <c r="K11" s="168">
        <v>6.5</v>
      </c>
      <c r="L11" s="76">
        <f>_xlfn.XLOOKUP(Ruimtestaat[[#This Row],[Ruimtesoort / Werkprogramma ]],'Prijzenblad SCOT'!$C$2:$C$10,'Prijzenblad SCOT'!$G$2:$G$10,"")</f>
        <v>0</v>
      </c>
      <c r="M11" s="118">
        <f t="shared" si="0"/>
        <v>0</v>
      </c>
      <c r="N11" s="80"/>
    </row>
    <row r="12" spans="1:16" outlineLevel="2" x14ac:dyDescent="0.3">
      <c r="A12" s="295" t="s">
        <v>791</v>
      </c>
      <c r="B12" s="164" t="s">
        <v>792</v>
      </c>
      <c r="C12" s="164" t="s">
        <v>792</v>
      </c>
      <c r="D12" s="165" t="s">
        <v>793</v>
      </c>
      <c r="E12" s="164" t="s">
        <v>795</v>
      </c>
      <c r="F12" s="164" t="s">
        <v>407</v>
      </c>
      <c r="G12" s="166" t="s">
        <v>1054</v>
      </c>
      <c r="H12" s="166" t="s">
        <v>26</v>
      </c>
      <c r="I12" s="167" t="s">
        <v>852</v>
      </c>
      <c r="J12" s="171" t="s">
        <v>722</v>
      </c>
      <c r="K12" s="265">
        <v>2.2999999999999998</v>
      </c>
      <c r="L12" s="76">
        <f>_xlfn.XLOOKUP(Ruimtestaat[[#This Row],[Ruimtesoort / Werkprogramma ]],'Prijzenblad SCOT'!$C$2:$C$10,'Prijzenblad SCOT'!$G$2:$G$10,"")</f>
        <v>0</v>
      </c>
      <c r="M12" s="118">
        <f t="shared" si="0"/>
        <v>0</v>
      </c>
      <c r="N12" s="80"/>
    </row>
    <row r="13" spans="1:16" outlineLevel="2" x14ac:dyDescent="0.3">
      <c r="A13" s="295" t="s">
        <v>791</v>
      </c>
      <c r="B13" s="164" t="s">
        <v>792</v>
      </c>
      <c r="C13" s="164" t="s">
        <v>792</v>
      </c>
      <c r="D13" s="165" t="s">
        <v>793</v>
      </c>
      <c r="E13" s="164" t="s">
        <v>795</v>
      </c>
      <c r="F13" s="164" t="s">
        <v>407</v>
      </c>
      <c r="G13" s="166" t="s">
        <v>409</v>
      </c>
      <c r="H13" s="166" t="s">
        <v>23</v>
      </c>
      <c r="I13" s="167" t="s">
        <v>853</v>
      </c>
      <c r="J13" s="171" t="s">
        <v>845</v>
      </c>
      <c r="K13" s="265">
        <v>169</v>
      </c>
      <c r="L13" s="76">
        <f>_xlfn.XLOOKUP(Ruimtestaat[[#This Row],[Ruimtesoort / Werkprogramma ]],'Prijzenblad SCOT'!$C$2:$C$10,'Prijzenblad SCOT'!$G$2:$G$10,"")</f>
        <v>0</v>
      </c>
      <c r="M13" s="118">
        <f t="shared" si="0"/>
        <v>0</v>
      </c>
      <c r="N13" s="80"/>
    </row>
    <row r="14" spans="1:16" outlineLevel="2" x14ac:dyDescent="0.3">
      <c r="A14" s="295" t="s">
        <v>791</v>
      </c>
      <c r="B14" s="164" t="s">
        <v>792</v>
      </c>
      <c r="C14" s="164" t="s">
        <v>792</v>
      </c>
      <c r="D14" s="165" t="s">
        <v>793</v>
      </c>
      <c r="E14" s="164" t="s">
        <v>795</v>
      </c>
      <c r="F14" s="164" t="s">
        <v>407</v>
      </c>
      <c r="G14" s="166" t="s">
        <v>134</v>
      </c>
      <c r="H14" s="166" t="s">
        <v>18</v>
      </c>
      <c r="I14" s="167" t="s">
        <v>854</v>
      </c>
      <c r="J14" s="171" t="s">
        <v>721</v>
      </c>
      <c r="K14" s="265">
        <v>19</v>
      </c>
      <c r="L14" s="76">
        <f>_xlfn.XLOOKUP(Ruimtestaat[[#This Row],[Ruimtesoort / Werkprogramma ]],'Prijzenblad SCOT'!$C$2:$C$10,'Prijzenblad SCOT'!$G$2:$G$10,"")</f>
        <v>0</v>
      </c>
      <c r="M14" s="118">
        <f t="shared" si="0"/>
        <v>0</v>
      </c>
      <c r="N14" s="80"/>
    </row>
    <row r="15" spans="1:16" outlineLevel="2" x14ac:dyDescent="0.3">
      <c r="A15" s="295" t="s">
        <v>791</v>
      </c>
      <c r="B15" s="164" t="s">
        <v>792</v>
      </c>
      <c r="C15" s="164" t="s">
        <v>792</v>
      </c>
      <c r="D15" s="165" t="s">
        <v>793</v>
      </c>
      <c r="E15" s="164" t="s">
        <v>795</v>
      </c>
      <c r="F15" s="164" t="s">
        <v>407</v>
      </c>
      <c r="G15" s="166" t="s">
        <v>863</v>
      </c>
      <c r="H15" s="166" t="s">
        <v>21</v>
      </c>
      <c r="I15" s="167" t="s">
        <v>855</v>
      </c>
      <c r="J15" s="171" t="s">
        <v>850</v>
      </c>
      <c r="K15" s="265">
        <v>4.8</v>
      </c>
      <c r="L15" s="76">
        <f>_xlfn.XLOOKUP(Ruimtestaat[[#This Row],[Ruimtesoort / Werkprogramma ]],'Prijzenblad SCOT'!$C$2:$C$10,'Prijzenblad SCOT'!$G$2:$G$10,"")</f>
        <v>0</v>
      </c>
      <c r="M15" s="118">
        <f t="shared" si="0"/>
        <v>0</v>
      </c>
      <c r="N15" s="80"/>
    </row>
    <row r="16" spans="1:16" outlineLevel="2" x14ac:dyDescent="0.3">
      <c r="A16" s="295" t="s">
        <v>791</v>
      </c>
      <c r="B16" s="164" t="s">
        <v>792</v>
      </c>
      <c r="C16" s="164" t="s">
        <v>792</v>
      </c>
      <c r="D16" s="165" t="s">
        <v>793</v>
      </c>
      <c r="E16" s="164" t="s">
        <v>795</v>
      </c>
      <c r="F16" s="164" t="s">
        <v>407</v>
      </c>
      <c r="G16" s="166" t="s">
        <v>863</v>
      </c>
      <c r="H16" s="166" t="s">
        <v>21</v>
      </c>
      <c r="I16" s="167" t="s">
        <v>856</v>
      </c>
      <c r="J16" s="171" t="s">
        <v>850</v>
      </c>
      <c r="K16" s="265">
        <v>4.7</v>
      </c>
      <c r="L16" s="76">
        <f>_xlfn.XLOOKUP(Ruimtestaat[[#This Row],[Ruimtesoort / Werkprogramma ]],'Prijzenblad SCOT'!$C$2:$C$10,'Prijzenblad SCOT'!$G$2:$G$10,"")</f>
        <v>0</v>
      </c>
      <c r="M16" s="118">
        <f t="shared" si="0"/>
        <v>0</v>
      </c>
      <c r="N16" s="80"/>
    </row>
    <row r="17" spans="1:14" outlineLevel="2" x14ac:dyDescent="0.3">
      <c r="A17" s="295" t="s">
        <v>791</v>
      </c>
      <c r="B17" s="164" t="s">
        <v>792</v>
      </c>
      <c r="C17" s="164" t="s">
        <v>792</v>
      </c>
      <c r="D17" s="165" t="s">
        <v>793</v>
      </c>
      <c r="E17" s="164" t="s">
        <v>795</v>
      </c>
      <c r="F17" s="164" t="s">
        <v>407</v>
      </c>
      <c r="G17" s="166" t="s">
        <v>863</v>
      </c>
      <c r="H17" s="166" t="s">
        <v>21</v>
      </c>
      <c r="I17" s="167" t="s">
        <v>857</v>
      </c>
      <c r="J17" s="171" t="s">
        <v>850</v>
      </c>
      <c r="K17" s="265">
        <v>1.8</v>
      </c>
      <c r="L17" s="76">
        <f>_xlfn.XLOOKUP(Ruimtestaat[[#This Row],[Ruimtesoort / Werkprogramma ]],'Prijzenblad SCOT'!$C$2:$C$10,'Prijzenblad SCOT'!$G$2:$G$10,"")</f>
        <v>0</v>
      </c>
      <c r="M17" s="118">
        <f t="shared" si="0"/>
        <v>0</v>
      </c>
      <c r="N17" s="80"/>
    </row>
    <row r="18" spans="1:14" outlineLevel="2" x14ac:dyDescent="0.3">
      <c r="A18" s="295" t="s">
        <v>791</v>
      </c>
      <c r="B18" s="164" t="s">
        <v>792</v>
      </c>
      <c r="C18" s="164" t="s">
        <v>792</v>
      </c>
      <c r="D18" s="165" t="s">
        <v>793</v>
      </c>
      <c r="E18" s="164" t="s">
        <v>795</v>
      </c>
      <c r="F18" s="164" t="s">
        <v>407</v>
      </c>
      <c r="G18" s="166" t="s">
        <v>412</v>
      </c>
      <c r="H18" s="166" t="s">
        <v>23</v>
      </c>
      <c r="I18" s="167" t="s">
        <v>858</v>
      </c>
      <c r="J18" s="171" t="s">
        <v>842</v>
      </c>
      <c r="K18" s="265">
        <v>4.8</v>
      </c>
      <c r="L18" s="76">
        <f>_xlfn.XLOOKUP(Ruimtestaat[[#This Row],[Ruimtesoort / Werkprogramma ]],'Prijzenblad SCOT'!$C$2:$C$10,'Prijzenblad SCOT'!$G$2:$G$10,"")</f>
        <v>0</v>
      </c>
      <c r="M18" s="118">
        <f t="shared" si="0"/>
        <v>0</v>
      </c>
      <c r="N18" s="80"/>
    </row>
    <row r="19" spans="1:14" outlineLevel="2" x14ac:dyDescent="0.3">
      <c r="A19" s="295" t="s">
        <v>791</v>
      </c>
      <c r="B19" s="164" t="s">
        <v>792</v>
      </c>
      <c r="C19" s="164" t="s">
        <v>792</v>
      </c>
      <c r="D19" s="165" t="s">
        <v>793</v>
      </c>
      <c r="E19" s="164" t="s">
        <v>795</v>
      </c>
      <c r="F19" s="164" t="s">
        <v>407</v>
      </c>
      <c r="G19" s="166" t="s">
        <v>862</v>
      </c>
      <c r="H19" s="166" t="s">
        <v>408</v>
      </c>
      <c r="I19" s="167" t="s">
        <v>859</v>
      </c>
      <c r="J19" s="171" t="s">
        <v>845</v>
      </c>
      <c r="K19" s="265">
        <v>68.5</v>
      </c>
      <c r="L19" s="76">
        <f>_xlfn.XLOOKUP(Ruimtestaat[[#This Row],[Ruimtesoort / Werkprogramma ]],'Prijzenblad SCOT'!$C$2:$C$10,'Prijzenblad SCOT'!$G$2:$G$10,"")</f>
        <v>0</v>
      </c>
      <c r="M19" s="118">
        <f t="shared" si="0"/>
        <v>0</v>
      </c>
      <c r="N19" s="80"/>
    </row>
    <row r="20" spans="1:14" outlineLevel="2" x14ac:dyDescent="0.3">
      <c r="A20" s="295" t="s">
        <v>791</v>
      </c>
      <c r="B20" s="164" t="s">
        <v>792</v>
      </c>
      <c r="C20" s="164" t="s">
        <v>792</v>
      </c>
      <c r="D20" s="165" t="s">
        <v>793</v>
      </c>
      <c r="E20" s="164" t="s">
        <v>795</v>
      </c>
      <c r="F20" s="164" t="s">
        <v>407</v>
      </c>
      <c r="G20" s="166" t="s">
        <v>862</v>
      </c>
      <c r="H20" s="166" t="s">
        <v>408</v>
      </c>
      <c r="I20" s="167" t="s">
        <v>860</v>
      </c>
      <c r="J20" s="171" t="s">
        <v>845</v>
      </c>
      <c r="K20" s="265">
        <v>49.4</v>
      </c>
      <c r="L20" s="76">
        <f>_xlfn.XLOOKUP(Ruimtestaat[[#This Row],[Ruimtesoort / Werkprogramma ]],'Prijzenblad SCOT'!$C$2:$C$10,'Prijzenblad SCOT'!$G$2:$G$10,"")</f>
        <v>0</v>
      </c>
      <c r="M20" s="118">
        <f t="shared" si="0"/>
        <v>0</v>
      </c>
      <c r="N20" s="80"/>
    </row>
    <row r="21" spans="1:14" ht="15" outlineLevel="2" thickBot="1" x14ac:dyDescent="0.35">
      <c r="A21" s="295" t="s">
        <v>791</v>
      </c>
      <c r="B21" s="259" t="s">
        <v>792</v>
      </c>
      <c r="C21" s="259" t="s">
        <v>792</v>
      </c>
      <c r="D21" s="260" t="s">
        <v>793</v>
      </c>
      <c r="E21" s="259" t="s">
        <v>795</v>
      </c>
      <c r="F21" s="259" t="s">
        <v>407</v>
      </c>
      <c r="G21" s="261" t="s">
        <v>862</v>
      </c>
      <c r="H21" s="261" t="s">
        <v>408</v>
      </c>
      <c r="I21" s="262" t="s">
        <v>861</v>
      </c>
      <c r="J21" s="263" t="s">
        <v>845</v>
      </c>
      <c r="K21" s="263">
        <v>49.4</v>
      </c>
      <c r="L21" s="269">
        <f>_xlfn.XLOOKUP(Ruimtestaat[[#This Row],[Ruimtesoort / Werkprogramma ]],'Prijzenblad SCOT'!$C$2:$C$10,'Prijzenblad SCOT'!$G$2:$G$10,"")</f>
        <v>0</v>
      </c>
      <c r="M21" s="118">
        <f>IF(L21=0,0,L21*K21)</f>
        <v>0</v>
      </c>
      <c r="N21" s="80"/>
    </row>
    <row r="22" spans="1:14" outlineLevel="2" x14ac:dyDescent="0.3">
      <c r="A22" s="295" t="s">
        <v>791</v>
      </c>
      <c r="B22" s="253" t="s">
        <v>864</v>
      </c>
      <c r="C22" s="253" t="s">
        <v>864</v>
      </c>
      <c r="D22" s="254" t="s">
        <v>828</v>
      </c>
      <c r="E22" s="253" t="s">
        <v>795</v>
      </c>
      <c r="F22" s="253" t="s">
        <v>407</v>
      </c>
      <c r="G22" s="255" t="s">
        <v>862</v>
      </c>
      <c r="H22" s="255" t="s">
        <v>408</v>
      </c>
      <c r="I22" s="256" t="s">
        <v>841</v>
      </c>
      <c r="J22" s="257" t="s">
        <v>845</v>
      </c>
      <c r="K22" s="258">
        <v>56</v>
      </c>
      <c r="L22" s="184">
        <f>_xlfn.XLOOKUP(Ruimtestaat[[#This Row],[Ruimtesoort / Werkprogramma ]],'Prijzenblad SCOT'!$C$2:$C$10,'Prijzenblad SCOT'!$G$2:$G$10,"")</f>
        <v>0</v>
      </c>
      <c r="M22" s="118">
        <f t="shared" si="0"/>
        <v>0</v>
      </c>
      <c r="N22" s="80"/>
    </row>
    <row r="23" spans="1:14" outlineLevel="2" x14ac:dyDescent="0.3">
      <c r="A23" s="295" t="s">
        <v>791</v>
      </c>
      <c r="B23" s="164" t="s">
        <v>864</v>
      </c>
      <c r="C23" s="164" t="s">
        <v>864</v>
      </c>
      <c r="D23" s="165" t="s">
        <v>828</v>
      </c>
      <c r="E23" s="164" t="s">
        <v>795</v>
      </c>
      <c r="F23" s="164" t="s">
        <v>407</v>
      </c>
      <c r="G23" s="166" t="s">
        <v>862</v>
      </c>
      <c r="H23" s="166" t="s">
        <v>408</v>
      </c>
      <c r="I23" s="167" t="s">
        <v>865</v>
      </c>
      <c r="J23" s="171" t="s">
        <v>845</v>
      </c>
      <c r="K23" s="265">
        <v>56</v>
      </c>
      <c r="L23" s="76">
        <f>_xlfn.XLOOKUP(Ruimtestaat[[#This Row],[Ruimtesoort / Werkprogramma ]],'Prijzenblad SCOT'!$C$2:$C$10,'Prijzenblad SCOT'!$G$2:$G$10,"")</f>
        <v>0</v>
      </c>
      <c r="M23" s="118">
        <f t="shared" si="0"/>
        <v>0</v>
      </c>
      <c r="N23" s="80"/>
    </row>
    <row r="24" spans="1:14" outlineLevel="2" x14ac:dyDescent="0.3">
      <c r="A24" s="295" t="s">
        <v>791</v>
      </c>
      <c r="B24" s="164" t="s">
        <v>864</v>
      </c>
      <c r="C24" s="164" t="s">
        <v>864</v>
      </c>
      <c r="D24" s="165" t="s">
        <v>828</v>
      </c>
      <c r="E24" s="164" t="s">
        <v>795</v>
      </c>
      <c r="F24" s="164" t="s">
        <v>407</v>
      </c>
      <c r="G24" s="166" t="s">
        <v>862</v>
      </c>
      <c r="H24" s="166" t="s">
        <v>408</v>
      </c>
      <c r="I24" s="167" t="s">
        <v>846</v>
      </c>
      <c r="J24" s="171" t="s">
        <v>845</v>
      </c>
      <c r="K24" s="265">
        <v>56</v>
      </c>
      <c r="L24" s="76">
        <f>_xlfn.XLOOKUP(Ruimtestaat[[#This Row],[Ruimtesoort / Werkprogramma ]],'Prijzenblad SCOT'!$C$2:$C$10,'Prijzenblad SCOT'!$G$2:$G$10,"")</f>
        <v>0</v>
      </c>
      <c r="M24" s="118">
        <f t="shared" si="0"/>
        <v>0</v>
      </c>
      <c r="N24" s="80"/>
    </row>
    <row r="25" spans="1:14" outlineLevel="2" x14ac:dyDescent="0.3">
      <c r="A25" s="295" t="s">
        <v>791</v>
      </c>
      <c r="B25" s="164" t="s">
        <v>864</v>
      </c>
      <c r="C25" s="164" t="s">
        <v>864</v>
      </c>
      <c r="D25" s="165" t="s">
        <v>828</v>
      </c>
      <c r="E25" s="164" t="s">
        <v>795</v>
      </c>
      <c r="F25" s="164" t="s">
        <v>407</v>
      </c>
      <c r="G25" s="166" t="s">
        <v>863</v>
      </c>
      <c r="H25" s="166" t="s">
        <v>21</v>
      </c>
      <c r="I25" s="167" t="s">
        <v>847</v>
      </c>
      <c r="J25" s="171" t="s">
        <v>723</v>
      </c>
      <c r="K25" s="265">
        <v>27</v>
      </c>
      <c r="L25" s="76">
        <f>_xlfn.XLOOKUP(Ruimtestaat[[#This Row],[Ruimtesoort / Werkprogramma ]],'Prijzenblad SCOT'!$C$2:$C$10,'Prijzenblad SCOT'!$G$2:$G$10,"")</f>
        <v>0</v>
      </c>
      <c r="M25" s="118">
        <f t="shared" si="0"/>
        <v>0</v>
      </c>
      <c r="N25" s="80"/>
    </row>
    <row r="26" spans="1:14" outlineLevel="2" x14ac:dyDescent="0.3">
      <c r="A26" s="295" t="s">
        <v>791</v>
      </c>
      <c r="B26" s="164" t="s">
        <v>864</v>
      </c>
      <c r="C26" s="164" t="s">
        <v>864</v>
      </c>
      <c r="D26" s="165" t="s">
        <v>828</v>
      </c>
      <c r="E26" s="164" t="s">
        <v>795</v>
      </c>
      <c r="F26" s="164" t="s">
        <v>407</v>
      </c>
      <c r="G26" s="166" t="s">
        <v>409</v>
      </c>
      <c r="H26" s="166" t="s">
        <v>23</v>
      </c>
      <c r="I26" s="167" t="s">
        <v>848</v>
      </c>
      <c r="J26" s="168" t="s">
        <v>845</v>
      </c>
      <c r="K26" s="265">
        <v>42</v>
      </c>
      <c r="L26" s="76">
        <f>_xlfn.XLOOKUP(Ruimtestaat[[#This Row],[Ruimtesoort / Werkprogramma ]],'Prijzenblad SCOT'!$C$2:$C$10,'Prijzenblad SCOT'!$G$2:$G$10,"")</f>
        <v>0</v>
      </c>
      <c r="M26" s="118">
        <f t="shared" si="0"/>
        <v>0</v>
      </c>
      <c r="N26" s="80"/>
    </row>
    <row r="27" spans="1:14" outlineLevel="2" x14ac:dyDescent="0.3">
      <c r="A27" s="295" t="s">
        <v>791</v>
      </c>
      <c r="B27" s="164" t="s">
        <v>864</v>
      </c>
      <c r="C27" s="164" t="s">
        <v>864</v>
      </c>
      <c r="D27" s="165" t="s">
        <v>828</v>
      </c>
      <c r="E27" s="164" t="s">
        <v>795</v>
      </c>
      <c r="F27" s="164" t="s">
        <v>407</v>
      </c>
      <c r="G27" s="166" t="s">
        <v>862</v>
      </c>
      <c r="H27" s="166" t="s">
        <v>408</v>
      </c>
      <c r="I27" s="167" t="s">
        <v>849</v>
      </c>
      <c r="J27" s="168" t="s">
        <v>845</v>
      </c>
      <c r="K27" s="265">
        <v>17</v>
      </c>
      <c r="L27" s="76">
        <f>_xlfn.XLOOKUP(Ruimtestaat[[#This Row],[Ruimtesoort / Werkprogramma ]],'Prijzenblad SCOT'!$C$2:$C$10,'Prijzenblad SCOT'!$G$2:$G$10,"")</f>
        <v>0</v>
      </c>
      <c r="M27" s="118">
        <f t="shared" si="0"/>
        <v>0</v>
      </c>
      <c r="N27" s="80"/>
    </row>
    <row r="28" spans="1:14" outlineLevel="2" x14ac:dyDescent="0.3">
      <c r="A28" s="295" t="s">
        <v>791</v>
      </c>
      <c r="B28" s="164" t="s">
        <v>864</v>
      </c>
      <c r="C28" s="164" t="s">
        <v>864</v>
      </c>
      <c r="D28" s="165" t="s">
        <v>828</v>
      </c>
      <c r="E28" s="164" t="s">
        <v>795</v>
      </c>
      <c r="F28" s="164" t="s">
        <v>407</v>
      </c>
      <c r="G28" s="166" t="s">
        <v>862</v>
      </c>
      <c r="H28" s="166" t="s">
        <v>408</v>
      </c>
      <c r="I28" s="167" t="s">
        <v>851</v>
      </c>
      <c r="J28" s="168" t="s">
        <v>845</v>
      </c>
      <c r="K28" s="265">
        <v>56</v>
      </c>
      <c r="L28" s="76">
        <f>_xlfn.XLOOKUP(Ruimtestaat[[#This Row],[Ruimtesoort / Werkprogramma ]],'Prijzenblad SCOT'!$C$2:$C$10,'Prijzenblad SCOT'!$G$2:$G$10,"")</f>
        <v>0</v>
      </c>
      <c r="M28" s="118">
        <f t="shared" si="0"/>
        <v>0</v>
      </c>
      <c r="N28" s="80"/>
    </row>
    <row r="29" spans="1:14" outlineLevel="2" x14ac:dyDescent="0.3">
      <c r="A29" s="295" t="s">
        <v>791</v>
      </c>
      <c r="B29" s="164" t="s">
        <v>864</v>
      </c>
      <c r="C29" s="164" t="s">
        <v>864</v>
      </c>
      <c r="D29" s="165" t="s">
        <v>828</v>
      </c>
      <c r="E29" s="164" t="s">
        <v>795</v>
      </c>
      <c r="F29" s="164" t="s">
        <v>407</v>
      </c>
      <c r="G29" s="166" t="s">
        <v>72</v>
      </c>
      <c r="H29" s="166" t="s">
        <v>23</v>
      </c>
      <c r="I29" s="167" t="s">
        <v>866</v>
      </c>
      <c r="J29" s="168" t="s">
        <v>845</v>
      </c>
      <c r="K29" s="265">
        <v>109</v>
      </c>
      <c r="L29" s="76">
        <f>_xlfn.XLOOKUP(Ruimtestaat[[#This Row],[Ruimtesoort / Werkprogramma ]],'Prijzenblad SCOT'!$C$2:$C$10,'Prijzenblad SCOT'!$G$2:$G$10,"")</f>
        <v>0</v>
      </c>
      <c r="M29" s="118">
        <f t="shared" si="0"/>
        <v>0</v>
      </c>
      <c r="N29" s="80"/>
    </row>
    <row r="30" spans="1:14" outlineLevel="2" x14ac:dyDescent="0.3">
      <c r="A30" s="295" t="s">
        <v>791</v>
      </c>
      <c r="B30" s="164" t="s">
        <v>864</v>
      </c>
      <c r="C30" s="164" t="s">
        <v>864</v>
      </c>
      <c r="D30" s="165" t="s">
        <v>828</v>
      </c>
      <c r="E30" s="164" t="s">
        <v>795</v>
      </c>
      <c r="F30" s="164" t="s">
        <v>407</v>
      </c>
      <c r="G30" s="166" t="s">
        <v>412</v>
      </c>
      <c r="H30" s="166" t="s">
        <v>23</v>
      </c>
      <c r="I30" s="167" t="s">
        <v>867</v>
      </c>
      <c r="J30" s="170" t="s">
        <v>842</v>
      </c>
      <c r="K30" s="265">
        <v>18</v>
      </c>
      <c r="L30" s="76">
        <f>_xlfn.XLOOKUP(Ruimtestaat[[#This Row],[Ruimtesoort / Werkprogramma ]],'Prijzenblad SCOT'!$C$2:$C$10,'Prijzenblad SCOT'!$G$2:$G$10,"")</f>
        <v>0</v>
      </c>
      <c r="M30" s="118">
        <f t="shared" si="0"/>
        <v>0</v>
      </c>
      <c r="N30" s="80"/>
    </row>
    <row r="31" spans="1:14" outlineLevel="2" x14ac:dyDescent="0.3">
      <c r="A31" s="295" t="s">
        <v>791</v>
      </c>
      <c r="B31" s="164" t="s">
        <v>864</v>
      </c>
      <c r="C31" s="164" t="s">
        <v>864</v>
      </c>
      <c r="D31" s="165" t="s">
        <v>828</v>
      </c>
      <c r="E31" s="164" t="s">
        <v>795</v>
      </c>
      <c r="F31" s="164" t="s">
        <v>407</v>
      </c>
      <c r="G31" s="166" t="s">
        <v>1097</v>
      </c>
      <c r="H31" s="166" t="s">
        <v>18</v>
      </c>
      <c r="I31" s="167" t="s">
        <v>853</v>
      </c>
      <c r="J31" s="170" t="s">
        <v>845</v>
      </c>
      <c r="K31" s="265">
        <v>14</v>
      </c>
      <c r="L31" s="76">
        <f>_xlfn.XLOOKUP(Ruimtestaat[[#This Row],[Ruimtesoort / Werkprogramma ]],'Prijzenblad SCOT'!$C$2:$C$10,'Prijzenblad SCOT'!$G$2:$G$10,"")</f>
        <v>0</v>
      </c>
      <c r="M31" s="118">
        <f t="shared" si="0"/>
        <v>0</v>
      </c>
      <c r="N31" s="80"/>
    </row>
    <row r="32" spans="1:14" outlineLevel="2" x14ac:dyDescent="0.3">
      <c r="A32" s="295" t="s">
        <v>791</v>
      </c>
      <c r="B32" s="164" t="s">
        <v>864</v>
      </c>
      <c r="C32" s="164" t="s">
        <v>864</v>
      </c>
      <c r="D32" s="165" t="s">
        <v>828</v>
      </c>
      <c r="E32" s="164" t="s">
        <v>795</v>
      </c>
      <c r="F32" s="164" t="s">
        <v>407</v>
      </c>
      <c r="G32" s="166" t="s">
        <v>726</v>
      </c>
      <c r="H32" s="166" t="s">
        <v>21</v>
      </c>
      <c r="I32" s="167" t="s">
        <v>854</v>
      </c>
      <c r="J32" s="170" t="s">
        <v>723</v>
      </c>
      <c r="K32" s="265">
        <v>5</v>
      </c>
      <c r="L32" s="76">
        <f>_xlfn.XLOOKUP(Ruimtestaat[[#This Row],[Ruimtesoort / Werkprogramma ]],'Prijzenblad SCOT'!$C$2:$C$10,'Prijzenblad SCOT'!$G$2:$G$10,"")</f>
        <v>0</v>
      </c>
      <c r="M32" s="118">
        <f t="shared" si="0"/>
        <v>0</v>
      </c>
      <c r="N32" s="80"/>
    </row>
    <row r="33" spans="1:14" outlineLevel="2" x14ac:dyDescent="0.3">
      <c r="A33" s="295" t="s">
        <v>791</v>
      </c>
      <c r="B33" s="164" t="s">
        <v>864</v>
      </c>
      <c r="C33" s="164" t="s">
        <v>864</v>
      </c>
      <c r="D33" s="165" t="s">
        <v>828</v>
      </c>
      <c r="E33" s="164" t="s">
        <v>795</v>
      </c>
      <c r="F33" s="164" t="s">
        <v>407</v>
      </c>
      <c r="G33" s="166" t="s">
        <v>249</v>
      </c>
      <c r="H33" s="166" t="s">
        <v>18</v>
      </c>
      <c r="I33" s="167" t="s">
        <v>855</v>
      </c>
      <c r="J33" s="170" t="s">
        <v>845</v>
      </c>
      <c r="K33" s="168">
        <v>27</v>
      </c>
      <c r="L33" s="76">
        <f>_xlfn.XLOOKUP(Ruimtestaat[[#This Row],[Ruimtesoort / Werkprogramma ]],'Prijzenblad SCOT'!$C$2:$C$10,'Prijzenblad SCOT'!$G$2:$G$10,"")</f>
        <v>0</v>
      </c>
      <c r="M33" s="118">
        <f t="shared" si="0"/>
        <v>0</v>
      </c>
      <c r="N33" s="80"/>
    </row>
    <row r="34" spans="1:14" outlineLevel="2" x14ac:dyDescent="0.3">
      <c r="A34" s="295" t="s">
        <v>791</v>
      </c>
      <c r="B34" s="164" t="s">
        <v>864</v>
      </c>
      <c r="C34" s="164" t="s">
        <v>864</v>
      </c>
      <c r="D34" s="165" t="s">
        <v>828</v>
      </c>
      <c r="E34" s="164" t="s">
        <v>795</v>
      </c>
      <c r="F34" s="164" t="s">
        <v>407</v>
      </c>
      <c r="G34" s="166" t="s">
        <v>862</v>
      </c>
      <c r="H34" s="166" t="s">
        <v>408</v>
      </c>
      <c r="I34" s="167" t="s">
        <v>856</v>
      </c>
      <c r="J34" s="170" t="s">
        <v>845</v>
      </c>
      <c r="K34" s="265">
        <v>56</v>
      </c>
      <c r="L34" s="76">
        <f>_xlfn.XLOOKUP(Ruimtestaat[[#This Row],[Ruimtesoort / Werkprogramma ]],'Prijzenblad SCOT'!$C$2:$C$10,'Prijzenblad SCOT'!$G$2:$G$10,"")</f>
        <v>0</v>
      </c>
      <c r="M34" s="118">
        <f t="shared" si="0"/>
        <v>0</v>
      </c>
      <c r="N34" s="80"/>
    </row>
    <row r="35" spans="1:14" outlineLevel="2" x14ac:dyDescent="0.3">
      <c r="A35" s="295" t="s">
        <v>791</v>
      </c>
      <c r="B35" s="164" t="s">
        <v>864</v>
      </c>
      <c r="C35" s="164" t="s">
        <v>864</v>
      </c>
      <c r="D35" s="165" t="s">
        <v>828</v>
      </c>
      <c r="E35" s="164" t="s">
        <v>795</v>
      </c>
      <c r="F35" s="164" t="s">
        <v>407</v>
      </c>
      <c r="G35" s="166" t="s">
        <v>862</v>
      </c>
      <c r="H35" s="166" t="s">
        <v>408</v>
      </c>
      <c r="I35" s="167" t="s">
        <v>857</v>
      </c>
      <c r="J35" s="170" t="s">
        <v>845</v>
      </c>
      <c r="K35" s="265">
        <v>67</v>
      </c>
      <c r="L35" s="76">
        <f>_xlfn.XLOOKUP(Ruimtestaat[[#This Row],[Ruimtesoort / Werkprogramma ]],'Prijzenblad SCOT'!$C$2:$C$10,'Prijzenblad SCOT'!$G$2:$G$10,"")</f>
        <v>0</v>
      </c>
      <c r="M35" s="118">
        <f t="shared" si="0"/>
        <v>0</v>
      </c>
      <c r="N35" s="80"/>
    </row>
    <row r="36" spans="1:14" outlineLevel="2" x14ac:dyDescent="0.3">
      <c r="A36" s="295" t="s">
        <v>791</v>
      </c>
      <c r="B36" s="164" t="s">
        <v>864</v>
      </c>
      <c r="C36" s="164" t="s">
        <v>864</v>
      </c>
      <c r="D36" s="165" t="s">
        <v>828</v>
      </c>
      <c r="E36" s="164" t="s">
        <v>795</v>
      </c>
      <c r="F36" s="164" t="s">
        <v>407</v>
      </c>
      <c r="G36" s="166" t="s">
        <v>862</v>
      </c>
      <c r="H36" s="166" t="s">
        <v>408</v>
      </c>
      <c r="I36" s="167" t="s">
        <v>868</v>
      </c>
      <c r="J36" s="170" t="s">
        <v>721</v>
      </c>
      <c r="K36" s="265">
        <v>45</v>
      </c>
      <c r="L36" s="76">
        <f>_xlfn.XLOOKUP(Ruimtestaat[[#This Row],[Ruimtesoort / Werkprogramma ]],'Prijzenblad SCOT'!$C$2:$C$10,'Prijzenblad SCOT'!$G$2:$G$10,"")</f>
        <v>0</v>
      </c>
      <c r="M36" s="118">
        <f t="shared" si="0"/>
        <v>0</v>
      </c>
      <c r="N36" s="80"/>
    </row>
    <row r="37" spans="1:14" outlineLevel="2" x14ac:dyDescent="0.3">
      <c r="A37" s="295" t="s">
        <v>791</v>
      </c>
      <c r="B37" s="164" t="s">
        <v>864</v>
      </c>
      <c r="C37" s="164" t="s">
        <v>864</v>
      </c>
      <c r="D37" s="165" t="s">
        <v>828</v>
      </c>
      <c r="E37" s="164" t="s">
        <v>795</v>
      </c>
      <c r="F37" s="164" t="s">
        <v>407</v>
      </c>
      <c r="G37" s="166" t="s">
        <v>1034</v>
      </c>
      <c r="H37" s="166" t="s">
        <v>26</v>
      </c>
      <c r="I37" s="167" t="s">
        <v>869</v>
      </c>
      <c r="J37" s="170" t="s">
        <v>884</v>
      </c>
      <c r="K37" s="265" t="s">
        <v>884</v>
      </c>
      <c r="L37" s="76">
        <f>_xlfn.XLOOKUP(Ruimtestaat[[#This Row],[Ruimtesoort / Werkprogramma ]],'Prijzenblad SCOT'!$C$2:$C$10,'Prijzenblad SCOT'!$G$2:$G$10,"")</f>
        <v>0</v>
      </c>
      <c r="M37" s="118">
        <f t="shared" si="0"/>
        <v>0</v>
      </c>
      <c r="N37" s="80"/>
    </row>
    <row r="38" spans="1:14" outlineLevel="2" x14ac:dyDescent="0.3">
      <c r="A38" s="295" t="s">
        <v>791</v>
      </c>
      <c r="B38" s="164" t="s">
        <v>864</v>
      </c>
      <c r="C38" s="164" t="s">
        <v>864</v>
      </c>
      <c r="D38" s="165" t="s">
        <v>828</v>
      </c>
      <c r="E38" s="164" t="s">
        <v>795</v>
      </c>
      <c r="F38" s="164" t="s">
        <v>407</v>
      </c>
      <c r="G38" s="166" t="s">
        <v>134</v>
      </c>
      <c r="H38" s="166" t="s">
        <v>18</v>
      </c>
      <c r="I38" s="167" t="s">
        <v>859</v>
      </c>
      <c r="J38" s="170" t="s">
        <v>961</v>
      </c>
      <c r="K38" s="265">
        <v>23</v>
      </c>
      <c r="L38" s="76">
        <f>_xlfn.XLOOKUP(Ruimtestaat[[#This Row],[Ruimtesoort / Werkprogramma ]],'Prijzenblad SCOT'!$C$2:$C$10,'Prijzenblad SCOT'!$G$2:$G$10,"")</f>
        <v>0</v>
      </c>
      <c r="M38" s="118">
        <f t="shared" si="0"/>
        <v>0</v>
      </c>
      <c r="N38" s="80"/>
    </row>
    <row r="39" spans="1:14" x14ac:dyDescent="0.3">
      <c r="A39" s="295" t="s">
        <v>791</v>
      </c>
      <c r="B39" s="164" t="s">
        <v>864</v>
      </c>
      <c r="C39" s="164" t="s">
        <v>864</v>
      </c>
      <c r="D39" s="165" t="s">
        <v>828</v>
      </c>
      <c r="E39" s="164" t="s">
        <v>795</v>
      </c>
      <c r="F39" s="164" t="s">
        <v>407</v>
      </c>
      <c r="G39" s="166" t="s">
        <v>134</v>
      </c>
      <c r="H39" s="166" t="s">
        <v>18</v>
      </c>
      <c r="I39" s="167" t="s">
        <v>860</v>
      </c>
      <c r="J39" s="170" t="s">
        <v>721</v>
      </c>
      <c r="K39" s="265">
        <v>14</v>
      </c>
      <c r="L39" s="76">
        <f>_xlfn.XLOOKUP(Ruimtestaat[[#This Row],[Ruimtesoort / Werkprogramma ]],'Prijzenblad SCOT'!$C$2:$C$10,'Prijzenblad SCOT'!$G$2:$G$10,"")</f>
        <v>0</v>
      </c>
      <c r="M39" s="118">
        <f t="shared" si="0"/>
        <v>0</v>
      </c>
      <c r="N39" s="80"/>
    </row>
    <row r="40" spans="1:14" x14ac:dyDescent="0.3">
      <c r="A40" s="295" t="s">
        <v>791</v>
      </c>
      <c r="B40" s="164" t="s">
        <v>864</v>
      </c>
      <c r="C40" s="164" t="s">
        <v>864</v>
      </c>
      <c r="D40" s="165" t="s">
        <v>828</v>
      </c>
      <c r="E40" s="164" t="s">
        <v>795</v>
      </c>
      <c r="F40" s="164" t="s">
        <v>407</v>
      </c>
      <c r="G40" s="166" t="s">
        <v>156</v>
      </c>
      <c r="H40" s="166" t="s">
        <v>26</v>
      </c>
      <c r="I40" s="167" t="s">
        <v>861</v>
      </c>
      <c r="J40" s="171" t="s">
        <v>884</v>
      </c>
      <c r="K40" s="265" t="s">
        <v>884</v>
      </c>
      <c r="L40" s="76">
        <f>_xlfn.XLOOKUP(Ruimtestaat[[#This Row],[Ruimtesoort / Werkprogramma ]],'Prijzenblad SCOT'!$C$2:$C$10,'Prijzenblad SCOT'!$G$2:$G$10,"")</f>
        <v>0</v>
      </c>
      <c r="M40" s="118">
        <f t="shared" si="0"/>
        <v>0</v>
      </c>
      <c r="N40" s="80"/>
    </row>
    <row r="41" spans="1:14" x14ac:dyDescent="0.3">
      <c r="A41" s="295" t="s">
        <v>791</v>
      </c>
      <c r="B41" s="164" t="s">
        <v>864</v>
      </c>
      <c r="C41" s="164" t="s">
        <v>864</v>
      </c>
      <c r="D41" s="165" t="s">
        <v>828</v>
      </c>
      <c r="E41" s="164" t="s">
        <v>795</v>
      </c>
      <c r="F41" s="164" t="s">
        <v>407</v>
      </c>
      <c r="G41" s="166" t="s">
        <v>863</v>
      </c>
      <c r="H41" s="166" t="s">
        <v>21</v>
      </c>
      <c r="I41" s="167" t="s">
        <v>870</v>
      </c>
      <c r="J41" s="171" t="s">
        <v>723</v>
      </c>
      <c r="K41" s="265">
        <v>8</v>
      </c>
      <c r="L41" s="76">
        <f>_xlfn.XLOOKUP(Ruimtestaat[[#This Row],[Ruimtesoort / Werkprogramma ]],'Prijzenblad SCOT'!$C$2:$C$10,'Prijzenblad SCOT'!$G$2:$G$10,"")</f>
        <v>0</v>
      </c>
      <c r="M41" s="118">
        <f t="shared" si="0"/>
        <v>0</v>
      </c>
      <c r="N41" s="80"/>
    </row>
    <row r="42" spans="1:14" x14ac:dyDescent="0.3">
      <c r="A42" s="295" t="s">
        <v>791</v>
      </c>
      <c r="B42" s="164" t="s">
        <v>864</v>
      </c>
      <c r="C42" s="164" t="s">
        <v>864</v>
      </c>
      <c r="D42" s="165" t="s">
        <v>828</v>
      </c>
      <c r="E42" s="164" t="s">
        <v>795</v>
      </c>
      <c r="F42" s="164" t="s">
        <v>407</v>
      </c>
      <c r="G42" s="166" t="s">
        <v>1034</v>
      </c>
      <c r="H42" s="166" t="s">
        <v>26</v>
      </c>
      <c r="I42" s="167" t="s">
        <v>871</v>
      </c>
      <c r="J42" s="171" t="s">
        <v>884</v>
      </c>
      <c r="K42" s="265" t="s">
        <v>884</v>
      </c>
      <c r="L42" s="76">
        <f>_xlfn.XLOOKUP(Ruimtestaat[[#This Row],[Ruimtesoort / Werkprogramma ]],'Prijzenblad SCOT'!$C$2:$C$10,'Prijzenblad SCOT'!$G$2:$G$10,"")</f>
        <v>0</v>
      </c>
      <c r="M42" s="118">
        <f t="shared" si="0"/>
        <v>0</v>
      </c>
      <c r="N42" s="80"/>
    </row>
    <row r="43" spans="1:14" x14ac:dyDescent="0.3">
      <c r="A43" s="295" t="s">
        <v>791</v>
      </c>
      <c r="B43" s="164" t="s">
        <v>864</v>
      </c>
      <c r="C43" s="164" t="s">
        <v>864</v>
      </c>
      <c r="D43" s="165" t="s">
        <v>828</v>
      </c>
      <c r="E43" s="164" t="s">
        <v>795</v>
      </c>
      <c r="F43" s="164" t="s">
        <v>407</v>
      </c>
      <c r="G43" s="166" t="s">
        <v>863</v>
      </c>
      <c r="H43" s="166" t="s">
        <v>21</v>
      </c>
      <c r="I43" s="167" t="s">
        <v>872</v>
      </c>
      <c r="J43" s="171" t="s">
        <v>723</v>
      </c>
      <c r="K43" s="265">
        <v>8</v>
      </c>
      <c r="L43" s="76">
        <f>_xlfn.XLOOKUP(Ruimtestaat[[#This Row],[Ruimtesoort / Werkprogramma ]],'Prijzenblad SCOT'!$C$2:$C$10,'Prijzenblad SCOT'!$G$2:$G$10,"")</f>
        <v>0</v>
      </c>
      <c r="M43" s="118">
        <f t="shared" si="0"/>
        <v>0</v>
      </c>
      <c r="N43" s="80"/>
    </row>
    <row r="44" spans="1:14" x14ac:dyDescent="0.3">
      <c r="A44" s="295" t="s">
        <v>791</v>
      </c>
      <c r="B44" s="164" t="s">
        <v>864</v>
      </c>
      <c r="C44" s="164" t="s">
        <v>864</v>
      </c>
      <c r="D44" s="165" t="s">
        <v>828</v>
      </c>
      <c r="E44" s="164" t="s">
        <v>795</v>
      </c>
      <c r="F44" s="164" t="s">
        <v>407</v>
      </c>
      <c r="G44" s="166" t="s">
        <v>410</v>
      </c>
      <c r="H44" s="166" t="s">
        <v>410</v>
      </c>
      <c r="I44" s="167" t="s">
        <v>873</v>
      </c>
      <c r="J44" s="168" t="s">
        <v>845</v>
      </c>
      <c r="K44" s="168">
        <v>88</v>
      </c>
      <c r="L44" s="76">
        <f>_xlfn.XLOOKUP(Ruimtestaat[[#This Row],[Ruimtesoort / Werkprogramma ]],'Prijzenblad SCOT'!$C$2:$C$10,'Prijzenblad SCOT'!$G$2:$G$10,"")</f>
        <v>0</v>
      </c>
      <c r="M44" s="118">
        <f t="shared" si="0"/>
        <v>0</v>
      </c>
      <c r="N44" s="80"/>
    </row>
    <row r="45" spans="1:14" x14ac:dyDescent="0.3">
      <c r="A45" s="295" t="s">
        <v>791</v>
      </c>
      <c r="B45" s="164" t="s">
        <v>864</v>
      </c>
      <c r="C45" s="164" t="s">
        <v>864</v>
      </c>
      <c r="D45" s="165" t="s">
        <v>828</v>
      </c>
      <c r="E45" s="164" t="s">
        <v>795</v>
      </c>
      <c r="F45" s="164" t="s">
        <v>407</v>
      </c>
      <c r="G45" s="166" t="s">
        <v>409</v>
      </c>
      <c r="H45" s="166" t="s">
        <v>23</v>
      </c>
      <c r="I45" s="167" t="s">
        <v>874</v>
      </c>
      <c r="J45" s="168" t="s">
        <v>845</v>
      </c>
      <c r="K45" s="265">
        <v>84</v>
      </c>
      <c r="L45" s="76">
        <f>_xlfn.XLOOKUP(Ruimtestaat[[#This Row],[Ruimtesoort / Werkprogramma ]],'Prijzenblad SCOT'!$C$2:$C$10,'Prijzenblad SCOT'!$G$2:$G$10,"")</f>
        <v>0</v>
      </c>
      <c r="M45" s="118">
        <f t="shared" si="0"/>
        <v>0</v>
      </c>
      <c r="N45" s="80"/>
    </row>
    <row r="46" spans="1:14" x14ac:dyDescent="0.3">
      <c r="A46" s="295" t="s">
        <v>791</v>
      </c>
      <c r="B46" s="164" t="s">
        <v>864</v>
      </c>
      <c r="C46" s="164" t="s">
        <v>864</v>
      </c>
      <c r="D46" s="165" t="s">
        <v>828</v>
      </c>
      <c r="E46" s="164" t="s">
        <v>795</v>
      </c>
      <c r="F46" s="164" t="s">
        <v>407</v>
      </c>
      <c r="G46" s="166" t="s">
        <v>412</v>
      </c>
      <c r="H46" s="166" t="s">
        <v>23</v>
      </c>
      <c r="I46" s="167" t="s">
        <v>875</v>
      </c>
      <c r="J46" s="168" t="s">
        <v>842</v>
      </c>
      <c r="K46" s="265">
        <v>4</v>
      </c>
      <c r="L46" s="76">
        <f>_xlfn.XLOOKUP(Ruimtestaat[[#This Row],[Ruimtesoort / Werkprogramma ]],'Prijzenblad SCOT'!$C$2:$C$10,'Prijzenblad SCOT'!$G$2:$G$10,"")</f>
        <v>0</v>
      </c>
      <c r="M46" s="118">
        <f t="shared" si="0"/>
        <v>0</v>
      </c>
      <c r="N46" s="80"/>
    </row>
    <row r="47" spans="1:14" x14ac:dyDescent="0.3">
      <c r="A47" s="295" t="s">
        <v>791</v>
      </c>
      <c r="B47" s="164" t="s">
        <v>864</v>
      </c>
      <c r="C47" s="164" t="s">
        <v>864</v>
      </c>
      <c r="D47" s="165" t="s">
        <v>828</v>
      </c>
      <c r="E47" s="164" t="s">
        <v>795</v>
      </c>
      <c r="F47" s="164" t="s">
        <v>407</v>
      </c>
      <c r="G47" s="166" t="s">
        <v>1034</v>
      </c>
      <c r="H47" s="166" t="s">
        <v>26</v>
      </c>
      <c r="I47" s="167" t="s">
        <v>876</v>
      </c>
      <c r="J47" s="168" t="s">
        <v>884</v>
      </c>
      <c r="K47" s="265" t="s">
        <v>884</v>
      </c>
      <c r="L47" s="76">
        <f>_xlfn.XLOOKUP(Ruimtestaat[[#This Row],[Ruimtesoort / Werkprogramma ]],'Prijzenblad SCOT'!$C$2:$C$10,'Prijzenblad SCOT'!$G$2:$G$10,"")</f>
        <v>0</v>
      </c>
      <c r="M47" s="118">
        <f t="shared" si="0"/>
        <v>0</v>
      </c>
      <c r="N47" s="80"/>
    </row>
    <row r="48" spans="1:14" x14ac:dyDescent="0.3">
      <c r="A48" s="295" t="s">
        <v>791</v>
      </c>
      <c r="B48" s="164" t="s">
        <v>864</v>
      </c>
      <c r="C48" s="164" t="s">
        <v>864</v>
      </c>
      <c r="D48" s="165" t="s">
        <v>828</v>
      </c>
      <c r="E48" s="164" t="s">
        <v>795</v>
      </c>
      <c r="F48" s="164" t="s">
        <v>407</v>
      </c>
      <c r="G48" s="166" t="s">
        <v>862</v>
      </c>
      <c r="H48" s="166" t="s">
        <v>760</v>
      </c>
      <c r="I48" s="167" t="s">
        <v>877</v>
      </c>
      <c r="J48" s="170" t="s">
        <v>845</v>
      </c>
      <c r="K48" s="265">
        <v>52</v>
      </c>
      <c r="L48" s="76">
        <f>_xlfn.XLOOKUP(Ruimtestaat[[#This Row],[Ruimtesoort / Werkprogramma ]],'Prijzenblad SCOT'!$C$2:$C$10,'Prijzenblad SCOT'!$G$2:$G$10,"")</f>
        <v>0</v>
      </c>
      <c r="M48" s="118">
        <f t="shared" si="0"/>
        <v>0</v>
      </c>
      <c r="N48" s="80"/>
    </row>
    <row r="49" spans="1:14" x14ac:dyDescent="0.3">
      <c r="A49" s="295" t="s">
        <v>791</v>
      </c>
      <c r="B49" s="164" t="s">
        <v>864</v>
      </c>
      <c r="C49" s="164" t="s">
        <v>864</v>
      </c>
      <c r="D49" s="165" t="s">
        <v>828</v>
      </c>
      <c r="E49" s="164" t="s">
        <v>795</v>
      </c>
      <c r="F49" s="164" t="s">
        <v>407</v>
      </c>
      <c r="G49" s="166" t="s">
        <v>862</v>
      </c>
      <c r="H49" s="166" t="s">
        <v>760</v>
      </c>
      <c r="I49" s="167" t="s">
        <v>878</v>
      </c>
      <c r="J49" s="170" t="s">
        <v>845</v>
      </c>
      <c r="K49" s="265">
        <v>52</v>
      </c>
      <c r="L49" s="76">
        <f>_xlfn.XLOOKUP(Ruimtestaat[[#This Row],[Ruimtesoort / Werkprogramma ]],'Prijzenblad SCOT'!$C$2:$C$10,'Prijzenblad SCOT'!$G$2:$G$10,"")</f>
        <v>0</v>
      </c>
      <c r="M49" s="118">
        <f t="shared" si="0"/>
        <v>0</v>
      </c>
      <c r="N49" s="80"/>
    </row>
    <row r="50" spans="1:14" x14ac:dyDescent="0.3">
      <c r="A50" s="295" t="s">
        <v>791</v>
      </c>
      <c r="B50" s="164" t="s">
        <v>864</v>
      </c>
      <c r="C50" s="164" t="s">
        <v>864</v>
      </c>
      <c r="D50" s="165" t="s">
        <v>828</v>
      </c>
      <c r="E50" s="164" t="s">
        <v>795</v>
      </c>
      <c r="F50" s="164" t="s">
        <v>407</v>
      </c>
      <c r="G50" s="166" t="s">
        <v>862</v>
      </c>
      <c r="H50" s="166" t="s">
        <v>760</v>
      </c>
      <c r="I50" s="167" t="s">
        <v>879</v>
      </c>
      <c r="J50" s="170" t="s">
        <v>845</v>
      </c>
      <c r="K50" s="265">
        <v>56</v>
      </c>
      <c r="L50" s="76">
        <f>_xlfn.XLOOKUP(Ruimtestaat[[#This Row],[Ruimtesoort / Werkprogramma ]],'Prijzenblad SCOT'!$C$2:$C$10,'Prijzenblad SCOT'!$G$2:$G$10,"")</f>
        <v>0</v>
      </c>
      <c r="M50" s="118">
        <f t="shared" si="0"/>
        <v>0</v>
      </c>
      <c r="N50" s="80"/>
    </row>
    <row r="51" spans="1:14" x14ac:dyDescent="0.3">
      <c r="A51" s="295" t="s">
        <v>791</v>
      </c>
      <c r="B51" s="164" t="s">
        <v>864</v>
      </c>
      <c r="C51" s="164" t="s">
        <v>864</v>
      </c>
      <c r="D51" s="165" t="s">
        <v>828</v>
      </c>
      <c r="E51" s="164" t="s">
        <v>795</v>
      </c>
      <c r="F51" s="164" t="s">
        <v>411</v>
      </c>
      <c r="G51" s="166" t="s">
        <v>360</v>
      </c>
      <c r="H51" s="166" t="s">
        <v>26</v>
      </c>
      <c r="I51" s="167" t="s">
        <v>880</v>
      </c>
      <c r="J51" s="170" t="s">
        <v>884</v>
      </c>
      <c r="K51" s="265" t="s">
        <v>884</v>
      </c>
      <c r="L51" s="76">
        <f>_xlfn.XLOOKUP(Ruimtestaat[[#This Row],[Ruimtesoort / Werkprogramma ]],'Prijzenblad SCOT'!$C$2:$C$10,'Prijzenblad SCOT'!$G$2:$G$10,"")</f>
        <v>0</v>
      </c>
      <c r="M51" s="118">
        <f t="shared" si="0"/>
        <v>0</v>
      </c>
      <c r="N51" s="80"/>
    </row>
    <row r="52" spans="1:14" x14ac:dyDescent="0.3">
      <c r="A52" s="295" t="s">
        <v>791</v>
      </c>
      <c r="B52" s="164" t="s">
        <v>864</v>
      </c>
      <c r="C52" s="164" t="s">
        <v>864</v>
      </c>
      <c r="D52" s="165" t="s">
        <v>828</v>
      </c>
      <c r="E52" s="164" t="s">
        <v>795</v>
      </c>
      <c r="F52" s="164" t="s">
        <v>411</v>
      </c>
      <c r="G52" s="166" t="s">
        <v>862</v>
      </c>
      <c r="H52" s="166" t="s">
        <v>408</v>
      </c>
      <c r="I52" s="167" t="s">
        <v>881</v>
      </c>
      <c r="J52" s="170" t="s">
        <v>845</v>
      </c>
      <c r="K52" s="265">
        <v>49</v>
      </c>
      <c r="L52" s="76">
        <f>_xlfn.XLOOKUP(Ruimtestaat[[#This Row],[Ruimtesoort / Werkprogramma ]],'Prijzenblad SCOT'!$C$2:$C$10,'Prijzenblad SCOT'!$G$2:$G$10,"")</f>
        <v>0</v>
      </c>
      <c r="M52" s="118">
        <f t="shared" si="0"/>
        <v>0</v>
      </c>
      <c r="N52" s="80"/>
    </row>
    <row r="53" spans="1:14" x14ac:dyDescent="0.3">
      <c r="A53" s="295" t="s">
        <v>791</v>
      </c>
      <c r="B53" s="164" t="s">
        <v>864</v>
      </c>
      <c r="C53" s="164" t="s">
        <v>864</v>
      </c>
      <c r="D53" s="165" t="s">
        <v>828</v>
      </c>
      <c r="E53" s="164" t="s">
        <v>795</v>
      </c>
      <c r="F53" s="164" t="s">
        <v>411</v>
      </c>
      <c r="G53" s="166" t="s">
        <v>409</v>
      </c>
      <c r="H53" s="166" t="s">
        <v>23</v>
      </c>
      <c r="I53" s="167" t="s">
        <v>882</v>
      </c>
      <c r="J53" s="170" t="s">
        <v>721</v>
      </c>
      <c r="K53" s="265">
        <v>4</v>
      </c>
      <c r="L53" s="76">
        <f>_xlfn.XLOOKUP(Ruimtestaat[[#This Row],[Ruimtesoort / Werkprogramma ]],'Prijzenblad SCOT'!$C$2:$C$10,'Prijzenblad SCOT'!$G$2:$G$10,"")</f>
        <v>0</v>
      </c>
      <c r="M53" s="118">
        <f t="shared" si="0"/>
        <v>0</v>
      </c>
      <c r="N53" s="80"/>
    </row>
    <row r="54" spans="1:14" ht="15" thickBot="1" x14ac:dyDescent="0.35">
      <c r="A54" s="295" t="s">
        <v>791</v>
      </c>
      <c r="B54" s="259" t="s">
        <v>864</v>
      </c>
      <c r="C54" s="259" t="s">
        <v>864</v>
      </c>
      <c r="D54" s="260" t="s">
        <v>828</v>
      </c>
      <c r="E54" s="259" t="s">
        <v>795</v>
      </c>
      <c r="F54" s="259" t="s">
        <v>411</v>
      </c>
      <c r="G54" s="261" t="s">
        <v>862</v>
      </c>
      <c r="H54" s="261" t="s">
        <v>408</v>
      </c>
      <c r="I54" s="262" t="s">
        <v>883</v>
      </c>
      <c r="J54" s="264" t="s">
        <v>845</v>
      </c>
      <c r="K54" s="263">
        <v>56</v>
      </c>
      <c r="L54" s="269">
        <f>_xlfn.XLOOKUP(Ruimtestaat[[#This Row],[Ruimtesoort / Werkprogramma ]],'Prijzenblad SCOT'!$C$2:$C$10,'Prijzenblad SCOT'!$G$2:$G$10,"")</f>
        <v>0</v>
      </c>
      <c r="M54" s="118">
        <f t="shared" si="0"/>
        <v>0</v>
      </c>
      <c r="N54" s="80"/>
    </row>
    <row r="55" spans="1:14" x14ac:dyDescent="0.3">
      <c r="A55" s="295" t="s">
        <v>791</v>
      </c>
      <c r="B55" s="48" t="s">
        <v>885</v>
      </c>
      <c r="C55" s="48" t="s">
        <v>886</v>
      </c>
      <c r="D55" s="48" t="s">
        <v>801</v>
      </c>
      <c r="E55" s="48" t="s">
        <v>795</v>
      </c>
      <c r="F55" s="48" t="s">
        <v>407</v>
      </c>
      <c r="G55" s="169" t="s">
        <v>134</v>
      </c>
      <c r="H55" s="169" t="s">
        <v>18</v>
      </c>
      <c r="I55" s="172" t="s">
        <v>841</v>
      </c>
      <c r="J55" s="265" t="s">
        <v>721</v>
      </c>
      <c r="K55" s="265">
        <v>22.7</v>
      </c>
      <c r="L55" s="184">
        <f>_xlfn.XLOOKUP(Ruimtestaat[[#This Row],[Ruimtesoort / Werkprogramma ]],'Prijzenblad SCOT'!$C$2:$C$10,'Prijzenblad SCOT'!$G$2:$G$10,"")</f>
        <v>0</v>
      </c>
      <c r="M55" s="118">
        <f t="shared" si="0"/>
        <v>0</v>
      </c>
      <c r="N55" s="80"/>
    </row>
    <row r="56" spans="1:14" x14ac:dyDescent="0.3">
      <c r="A56" s="295" t="s">
        <v>791</v>
      </c>
      <c r="B56" s="164" t="s">
        <v>885</v>
      </c>
      <c r="C56" s="164" t="s">
        <v>886</v>
      </c>
      <c r="D56" s="165" t="s">
        <v>801</v>
      </c>
      <c r="E56" s="164" t="s">
        <v>795</v>
      </c>
      <c r="F56" s="164" t="s">
        <v>407</v>
      </c>
      <c r="G56" s="166" t="s">
        <v>863</v>
      </c>
      <c r="H56" s="166" t="s">
        <v>21</v>
      </c>
      <c r="I56" s="167" t="s">
        <v>865</v>
      </c>
      <c r="J56" s="170" t="s">
        <v>722</v>
      </c>
      <c r="K56" s="265">
        <v>1.8</v>
      </c>
      <c r="L56" s="76">
        <f>_xlfn.XLOOKUP(Ruimtestaat[[#This Row],[Ruimtesoort / Werkprogramma ]],'Prijzenblad SCOT'!$C$2:$C$10,'Prijzenblad SCOT'!$G$2:$G$10,"")</f>
        <v>0</v>
      </c>
      <c r="M56" s="118">
        <f t="shared" si="0"/>
        <v>0</v>
      </c>
      <c r="N56" s="80"/>
    </row>
    <row r="57" spans="1:14" x14ac:dyDescent="0.3">
      <c r="A57" s="295" t="s">
        <v>791</v>
      </c>
      <c r="B57" s="164" t="s">
        <v>885</v>
      </c>
      <c r="C57" s="164" t="s">
        <v>886</v>
      </c>
      <c r="D57" s="165" t="s">
        <v>801</v>
      </c>
      <c r="E57" s="164" t="s">
        <v>795</v>
      </c>
      <c r="F57" s="164" t="s">
        <v>407</v>
      </c>
      <c r="G57" s="166" t="s">
        <v>412</v>
      </c>
      <c r="H57" s="166" t="s">
        <v>23</v>
      </c>
      <c r="I57" s="167" t="s">
        <v>846</v>
      </c>
      <c r="J57" s="170" t="s">
        <v>721</v>
      </c>
      <c r="K57" s="265">
        <v>2.2999999999999998</v>
      </c>
      <c r="L57" s="76">
        <f>_xlfn.XLOOKUP(Ruimtestaat[[#This Row],[Ruimtesoort / Werkprogramma ]],'Prijzenblad SCOT'!$C$2:$C$10,'Prijzenblad SCOT'!$G$2:$G$10,"")</f>
        <v>0</v>
      </c>
      <c r="M57" s="118">
        <f t="shared" si="0"/>
        <v>0</v>
      </c>
      <c r="N57" s="80"/>
    </row>
    <row r="58" spans="1:14" ht="15" customHeight="1" x14ac:dyDescent="0.3">
      <c r="A58" s="295" t="s">
        <v>791</v>
      </c>
      <c r="B58" s="164" t="s">
        <v>885</v>
      </c>
      <c r="C58" s="164" t="s">
        <v>886</v>
      </c>
      <c r="D58" s="165" t="s">
        <v>801</v>
      </c>
      <c r="E58" s="164" t="s">
        <v>795</v>
      </c>
      <c r="F58" s="164" t="s">
        <v>407</v>
      </c>
      <c r="G58" s="166" t="s">
        <v>862</v>
      </c>
      <c r="H58" s="166" t="s">
        <v>26</v>
      </c>
      <c r="I58" s="167" t="s">
        <v>847</v>
      </c>
      <c r="J58" s="170" t="s">
        <v>721</v>
      </c>
      <c r="K58" s="265">
        <v>50.9</v>
      </c>
      <c r="L58" s="76">
        <f>_xlfn.XLOOKUP(Ruimtestaat[[#This Row],[Ruimtesoort / Werkprogramma ]],'Prijzenblad SCOT'!$C$2:$C$10,'Prijzenblad SCOT'!$G$2:$G$10,"")</f>
        <v>0</v>
      </c>
      <c r="M58" s="118">
        <f t="shared" si="0"/>
        <v>0</v>
      </c>
      <c r="N58" s="80"/>
    </row>
    <row r="59" spans="1:14" ht="15" customHeight="1" x14ac:dyDescent="0.3">
      <c r="A59" s="295" t="s">
        <v>791</v>
      </c>
      <c r="B59" s="164" t="s">
        <v>885</v>
      </c>
      <c r="C59" s="164" t="s">
        <v>886</v>
      </c>
      <c r="D59" s="165" t="s">
        <v>801</v>
      </c>
      <c r="E59" s="164" t="s">
        <v>795</v>
      </c>
      <c r="F59" s="164" t="s">
        <v>407</v>
      </c>
      <c r="G59" s="166" t="s">
        <v>862</v>
      </c>
      <c r="H59" s="166" t="s">
        <v>408</v>
      </c>
      <c r="I59" s="167" t="s">
        <v>848</v>
      </c>
      <c r="J59" s="170" t="s">
        <v>721</v>
      </c>
      <c r="K59" s="265">
        <v>51.1</v>
      </c>
      <c r="L59" s="76">
        <f>_xlfn.XLOOKUP(Ruimtestaat[[#This Row],[Ruimtesoort / Werkprogramma ]],'Prijzenblad SCOT'!$C$2:$C$10,'Prijzenblad SCOT'!$G$2:$G$10,"")</f>
        <v>0</v>
      </c>
      <c r="M59" s="118">
        <f t="shared" si="0"/>
        <v>0</v>
      </c>
      <c r="N59" s="80"/>
    </row>
    <row r="60" spans="1:14" x14ac:dyDescent="0.3">
      <c r="A60" s="295" t="s">
        <v>791</v>
      </c>
      <c r="B60" s="164" t="s">
        <v>885</v>
      </c>
      <c r="C60" s="164" t="s">
        <v>886</v>
      </c>
      <c r="D60" s="165" t="s">
        <v>801</v>
      </c>
      <c r="E60" s="164" t="s">
        <v>795</v>
      </c>
      <c r="F60" s="164" t="s">
        <v>407</v>
      </c>
      <c r="G60" s="166" t="s">
        <v>862</v>
      </c>
      <c r="H60" s="166" t="s">
        <v>408</v>
      </c>
      <c r="I60" s="167" t="s">
        <v>849</v>
      </c>
      <c r="J60" s="170" t="s">
        <v>721</v>
      </c>
      <c r="K60" s="265">
        <v>50.9</v>
      </c>
      <c r="L60" s="76">
        <f>_xlfn.XLOOKUP(Ruimtestaat[[#This Row],[Ruimtesoort / Werkprogramma ]],'Prijzenblad SCOT'!$C$2:$C$10,'Prijzenblad SCOT'!$G$2:$G$10,"")</f>
        <v>0</v>
      </c>
      <c r="M60" s="118">
        <f t="shared" si="0"/>
        <v>0</v>
      </c>
      <c r="N60" s="80"/>
    </row>
    <row r="61" spans="1:14" x14ac:dyDescent="0.3">
      <c r="A61" s="295" t="s">
        <v>791</v>
      </c>
      <c r="B61" s="164" t="s">
        <v>885</v>
      </c>
      <c r="C61" s="164" t="s">
        <v>886</v>
      </c>
      <c r="D61" s="165" t="s">
        <v>801</v>
      </c>
      <c r="E61" s="164" t="s">
        <v>795</v>
      </c>
      <c r="F61" s="164" t="s">
        <v>407</v>
      </c>
      <c r="G61" s="166" t="s">
        <v>134</v>
      </c>
      <c r="H61" s="166" t="s">
        <v>18</v>
      </c>
      <c r="I61" s="167" t="s">
        <v>851</v>
      </c>
      <c r="J61" s="170" t="s">
        <v>721</v>
      </c>
      <c r="K61" s="265">
        <v>13.8</v>
      </c>
      <c r="L61" s="76">
        <f>_xlfn.XLOOKUP(Ruimtestaat[[#This Row],[Ruimtesoort / Werkprogramma ]],'Prijzenblad SCOT'!$C$2:$C$10,'Prijzenblad SCOT'!$G$2:$G$10,"")</f>
        <v>0</v>
      </c>
      <c r="M61" s="118">
        <f t="shared" si="0"/>
        <v>0</v>
      </c>
      <c r="N61" s="80"/>
    </row>
    <row r="62" spans="1:14" x14ac:dyDescent="0.3">
      <c r="A62" s="295" t="s">
        <v>791</v>
      </c>
      <c r="B62" s="164" t="s">
        <v>885</v>
      </c>
      <c r="C62" s="164" t="s">
        <v>886</v>
      </c>
      <c r="D62" s="165" t="s">
        <v>801</v>
      </c>
      <c r="E62" s="164" t="s">
        <v>795</v>
      </c>
      <c r="F62" s="164" t="s">
        <v>407</v>
      </c>
      <c r="G62" s="166" t="s">
        <v>862</v>
      </c>
      <c r="H62" s="166" t="s">
        <v>408</v>
      </c>
      <c r="I62" s="167" t="s">
        <v>852</v>
      </c>
      <c r="J62" s="170" t="s">
        <v>845</v>
      </c>
      <c r="K62" s="265">
        <v>51.3</v>
      </c>
      <c r="L62" s="76">
        <f>_xlfn.XLOOKUP(Ruimtestaat[[#This Row],[Ruimtesoort / Werkprogramma ]],'Prijzenblad SCOT'!$C$2:$C$10,'Prijzenblad SCOT'!$G$2:$G$10,"")</f>
        <v>0</v>
      </c>
      <c r="M62" s="118">
        <f t="shared" si="0"/>
        <v>0</v>
      </c>
      <c r="N62" s="80"/>
    </row>
    <row r="63" spans="1:14" x14ac:dyDescent="0.3">
      <c r="A63" s="295" t="s">
        <v>791</v>
      </c>
      <c r="B63" s="164" t="s">
        <v>885</v>
      </c>
      <c r="C63" s="164" t="s">
        <v>886</v>
      </c>
      <c r="D63" s="165" t="s">
        <v>801</v>
      </c>
      <c r="E63" s="164" t="s">
        <v>795</v>
      </c>
      <c r="F63" s="164" t="s">
        <v>407</v>
      </c>
      <c r="G63" s="166" t="s">
        <v>134</v>
      </c>
      <c r="H63" s="166" t="s">
        <v>18</v>
      </c>
      <c r="I63" s="167" t="s">
        <v>853</v>
      </c>
      <c r="J63" s="170" t="s">
        <v>721</v>
      </c>
      <c r="K63" s="265">
        <v>23.9</v>
      </c>
      <c r="L63" s="76">
        <f>_xlfn.XLOOKUP(Ruimtestaat[[#This Row],[Ruimtesoort / Werkprogramma ]],'Prijzenblad SCOT'!$C$2:$C$10,'Prijzenblad SCOT'!$G$2:$G$10,"")</f>
        <v>0</v>
      </c>
      <c r="M63" s="118">
        <f t="shared" si="0"/>
        <v>0</v>
      </c>
      <c r="N63" s="80"/>
    </row>
    <row r="64" spans="1:14" x14ac:dyDescent="0.3">
      <c r="A64" s="295" t="s">
        <v>791</v>
      </c>
      <c r="B64" s="164" t="s">
        <v>885</v>
      </c>
      <c r="C64" s="164" t="s">
        <v>886</v>
      </c>
      <c r="D64" s="165" t="s">
        <v>801</v>
      </c>
      <c r="E64" s="164" t="s">
        <v>795</v>
      </c>
      <c r="F64" s="164" t="s">
        <v>407</v>
      </c>
      <c r="G64" s="166" t="s">
        <v>862</v>
      </c>
      <c r="H64" s="166" t="s">
        <v>408</v>
      </c>
      <c r="I64" s="167" t="s">
        <v>854</v>
      </c>
      <c r="J64" s="170" t="s">
        <v>845</v>
      </c>
      <c r="K64" s="265">
        <v>55</v>
      </c>
      <c r="L64" s="76">
        <f>_xlfn.XLOOKUP(Ruimtestaat[[#This Row],[Ruimtesoort / Werkprogramma ]],'Prijzenblad SCOT'!$C$2:$C$10,'Prijzenblad SCOT'!$G$2:$G$10,"")</f>
        <v>0</v>
      </c>
      <c r="M64" s="118">
        <f t="shared" si="0"/>
        <v>0</v>
      </c>
      <c r="N64" s="80"/>
    </row>
    <row r="65" spans="1:14" x14ac:dyDescent="0.3">
      <c r="A65" s="295" t="s">
        <v>791</v>
      </c>
      <c r="B65" s="164" t="s">
        <v>885</v>
      </c>
      <c r="C65" s="164" t="s">
        <v>886</v>
      </c>
      <c r="D65" s="165" t="s">
        <v>801</v>
      </c>
      <c r="E65" s="164" t="s">
        <v>795</v>
      </c>
      <c r="F65" s="164" t="s">
        <v>407</v>
      </c>
      <c r="G65" s="169" t="s">
        <v>1034</v>
      </c>
      <c r="H65" s="169" t="s">
        <v>26</v>
      </c>
      <c r="I65" s="172" t="s">
        <v>855</v>
      </c>
      <c r="J65" s="265" t="s">
        <v>845</v>
      </c>
      <c r="K65" s="265">
        <v>14.7</v>
      </c>
      <c r="L65" s="76">
        <f>_xlfn.XLOOKUP(Ruimtestaat[[#This Row],[Ruimtesoort / Werkprogramma ]],'Prijzenblad SCOT'!$C$2:$C$10,'Prijzenblad SCOT'!$G$2:$G$10,"")</f>
        <v>0</v>
      </c>
      <c r="M65" s="118">
        <f t="shared" si="0"/>
        <v>0</v>
      </c>
      <c r="N65" s="80"/>
    </row>
    <row r="66" spans="1:14" x14ac:dyDescent="0.3">
      <c r="A66" s="295" t="s">
        <v>791</v>
      </c>
      <c r="B66" s="164" t="s">
        <v>885</v>
      </c>
      <c r="C66" s="164" t="s">
        <v>886</v>
      </c>
      <c r="D66" s="165" t="s">
        <v>801</v>
      </c>
      <c r="E66" s="164" t="s">
        <v>795</v>
      </c>
      <c r="F66" s="164" t="s">
        <v>407</v>
      </c>
      <c r="G66" s="166" t="s">
        <v>1054</v>
      </c>
      <c r="H66" s="166" t="s">
        <v>26</v>
      </c>
      <c r="I66" s="167" t="s">
        <v>856</v>
      </c>
      <c r="J66" s="170" t="s">
        <v>884</v>
      </c>
      <c r="K66" s="265">
        <v>5.7</v>
      </c>
      <c r="L66" s="76">
        <f>_xlfn.XLOOKUP(Ruimtestaat[[#This Row],[Ruimtesoort / Werkprogramma ]],'Prijzenblad SCOT'!$C$2:$C$10,'Prijzenblad SCOT'!$G$2:$G$10,"")</f>
        <v>0</v>
      </c>
      <c r="M66" s="118">
        <f t="shared" si="0"/>
        <v>0</v>
      </c>
      <c r="N66" s="80"/>
    </row>
    <row r="67" spans="1:14" x14ac:dyDescent="0.3">
      <c r="A67" s="295" t="s">
        <v>791</v>
      </c>
      <c r="B67" s="164" t="s">
        <v>885</v>
      </c>
      <c r="C67" s="164" t="s">
        <v>886</v>
      </c>
      <c r="D67" s="165" t="s">
        <v>801</v>
      </c>
      <c r="E67" s="164" t="s">
        <v>795</v>
      </c>
      <c r="F67" s="164" t="s">
        <v>407</v>
      </c>
      <c r="G67" s="169" t="s">
        <v>863</v>
      </c>
      <c r="H67" s="169" t="s">
        <v>21</v>
      </c>
      <c r="I67" s="172" t="s">
        <v>857</v>
      </c>
      <c r="J67" s="265" t="s">
        <v>850</v>
      </c>
      <c r="K67" s="265">
        <v>5.2</v>
      </c>
      <c r="L67" s="76">
        <f>_xlfn.XLOOKUP(Ruimtestaat[[#This Row],[Ruimtesoort / Werkprogramma ]],'Prijzenblad SCOT'!$C$2:$C$10,'Prijzenblad SCOT'!$G$2:$G$10,"")</f>
        <v>0</v>
      </c>
      <c r="M67" s="118">
        <f t="shared" si="0"/>
        <v>0</v>
      </c>
      <c r="N67" s="80"/>
    </row>
    <row r="68" spans="1:14" x14ac:dyDescent="0.3">
      <c r="A68" s="295" t="s">
        <v>791</v>
      </c>
      <c r="B68" s="164" t="s">
        <v>885</v>
      </c>
      <c r="C68" s="164" t="s">
        <v>886</v>
      </c>
      <c r="D68" s="165" t="s">
        <v>801</v>
      </c>
      <c r="E68" s="164" t="s">
        <v>795</v>
      </c>
      <c r="F68" s="164" t="s">
        <v>407</v>
      </c>
      <c r="G68" s="166" t="s">
        <v>862</v>
      </c>
      <c r="H68" s="166" t="s">
        <v>26</v>
      </c>
      <c r="I68" s="167" t="s">
        <v>858</v>
      </c>
      <c r="J68" s="170" t="s">
        <v>845</v>
      </c>
      <c r="K68" s="265">
        <v>66.599999999999994</v>
      </c>
      <c r="L68" s="76">
        <f>_xlfn.XLOOKUP(Ruimtestaat[[#This Row],[Ruimtesoort / Werkprogramma ]],'Prijzenblad SCOT'!$C$2:$C$10,'Prijzenblad SCOT'!$G$2:$G$10,"")</f>
        <v>0</v>
      </c>
      <c r="M68" s="118">
        <f t="shared" si="0"/>
        <v>0</v>
      </c>
      <c r="N68" s="80"/>
    </row>
    <row r="69" spans="1:14" x14ac:dyDescent="0.3">
      <c r="A69" s="295" t="s">
        <v>791</v>
      </c>
      <c r="B69" s="164" t="s">
        <v>885</v>
      </c>
      <c r="C69" s="164" t="s">
        <v>886</v>
      </c>
      <c r="D69" s="165" t="s">
        <v>801</v>
      </c>
      <c r="E69" s="164" t="s">
        <v>795</v>
      </c>
      <c r="F69" s="164" t="s">
        <v>407</v>
      </c>
      <c r="G69" s="169" t="s">
        <v>863</v>
      </c>
      <c r="H69" s="169" t="s">
        <v>1128</v>
      </c>
      <c r="I69" s="172" t="s">
        <v>859</v>
      </c>
      <c r="J69" s="265" t="s">
        <v>850</v>
      </c>
      <c r="K69" s="265">
        <v>6.6</v>
      </c>
      <c r="L69" s="76">
        <f>_xlfn.XLOOKUP(Ruimtestaat[[#This Row],[Ruimtesoort / Werkprogramma ]],'Prijzenblad SCOT'!$C$2:$C$10,'Prijzenblad SCOT'!$G$2:$G$10,"")</f>
        <v>0</v>
      </c>
      <c r="M69" s="118">
        <f t="shared" ref="M69:M132" si="1">IF(L69=0,0,L69*K69)</f>
        <v>0</v>
      </c>
    </row>
    <row r="70" spans="1:14" x14ac:dyDescent="0.3">
      <c r="A70" s="295" t="s">
        <v>791</v>
      </c>
      <c r="B70" s="164" t="s">
        <v>885</v>
      </c>
      <c r="C70" s="164" t="s">
        <v>886</v>
      </c>
      <c r="D70" s="165" t="s">
        <v>801</v>
      </c>
      <c r="E70" s="164" t="s">
        <v>795</v>
      </c>
      <c r="F70" s="164" t="s">
        <v>407</v>
      </c>
      <c r="G70" s="166" t="s">
        <v>412</v>
      </c>
      <c r="H70" s="166" t="s">
        <v>26</v>
      </c>
      <c r="I70" s="167" t="s">
        <v>860</v>
      </c>
      <c r="J70" s="170" t="s">
        <v>842</v>
      </c>
      <c r="K70" s="265">
        <v>13.9</v>
      </c>
      <c r="L70" s="76">
        <f>_xlfn.XLOOKUP(Ruimtestaat[[#This Row],[Ruimtesoort / Werkprogramma ]],'Prijzenblad SCOT'!$C$2:$C$10,'Prijzenblad SCOT'!$G$2:$G$10,"")</f>
        <v>0</v>
      </c>
      <c r="M70" s="118">
        <f t="shared" si="1"/>
        <v>0</v>
      </c>
      <c r="N70" s="80"/>
    </row>
    <row r="71" spans="1:14" x14ac:dyDescent="0.3">
      <c r="A71" s="295" t="s">
        <v>791</v>
      </c>
      <c r="B71" s="164" t="s">
        <v>885</v>
      </c>
      <c r="C71" s="164" t="s">
        <v>886</v>
      </c>
      <c r="D71" s="165" t="s">
        <v>801</v>
      </c>
      <c r="E71" s="164" t="s">
        <v>795</v>
      </c>
      <c r="F71" s="164" t="s">
        <v>407</v>
      </c>
      <c r="G71" s="169" t="s">
        <v>972</v>
      </c>
      <c r="H71" s="169" t="s">
        <v>26</v>
      </c>
      <c r="I71" s="172" t="s">
        <v>861</v>
      </c>
      <c r="J71" s="265" t="s">
        <v>845</v>
      </c>
      <c r="K71" s="265">
        <v>90.1</v>
      </c>
      <c r="L71" s="76">
        <f>_xlfn.XLOOKUP(Ruimtestaat[[#This Row],[Ruimtesoort / Werkprogramma ]],'Prijzenblad SCOT'!$C$2:$C$10,'Prijzenblad SCOT'!$G$2:$G$10,"")</f>
        <v>0</v>
      </c>
      <c r="M71" s="118">
        <f t="shared" si="1"/>
        <v>0</v>
      </c>
      <c r="N71" s="80"/>
    </row>
    <row r="72" spans="1:14" x14ac:dyDescent="0.3">
      <c r="A72" s="295" t="s">
        <v>791</v>
      </c>
      <c r="B72" s="164" t="s">
        <v>885</v>
      </c>
      <c r="C72" s="164" t="s">
        <v>886</v>
      </c>
      <c r="D72" s="165" t="s">
        <v>801</v>
      </c>
      <c r="E72" s="164" t="s">
        <v>795</v>
      </c>
      <c r="F72" s="164" t="s">
        <v>407</v>
      </c>
      <c r="G72" s="166" t="s">
        <v>412</v>
      </c>
      <c r="H72" s="166" t="s">
        <v>23</v>
      </c>
      <c r="I72" s="167" t="s">
        <v>870</v>
      </c>
      <c r="J72" s="170" t="s">
        <v>842</v>
      </c>
      <c r="K72" s="265">
        <v>9.1999999999999993</v>
      </c>
      <c r="L72" s="76">
        <f>_xlfn.XLOOKUP(Ruimtestaat[[#This Row],[Ruimtesoort / Werkprogramma ]],'Prijzenblad SCOT'!$C$2:$C$10,'Prijzenblad SCOT'!$G$2:$G$10,"")</f>
        <v>0</v>
      </c>
      <c r="M72" s="118">
        <f t="shared" si="1"/>
        <v>0</v>
      </c>
      <c r="N72" s="80"/>
    </row>
    <row r="73" spans="1:14" x14ac:dyDescent="0.3">
      <c r="A73" s="295" t="s">
        <v>791</v>
      </c>
      <c r="B73" s="164" t="s">
        <v>885</v>
      </c>
      <c r="C73" s="164" t="s">
        <v>886</v>
      </c>
      <c r="D73" s="165" t="s">
        <v>801</v>
      </c>
      <c r="E73" s="164" t="s">
        <v>795</v>
      </c>
      <c r="F73" s="164" t="s">
        <v>407</v>
      </c>
      <c r="G73" s="169" t="s">
        <v>414</v>
      </c>
      <c r="H73" s="169" t="s">
        <v>20</v>
      </c>
      <c r="I73" s="172" t="s">
        <v>871</v>
      </c>
      <c r="J73" s="265" t="s">
        <v>845</v>
      </c>
      <c r="K73" s="265">
        <v>14.1</v>
      </c>
      <c r="L73" s="76">
        <f>_xlfn.XLOOKUP(Ruimtestaat[[#This Row],[Ruimtesoort / Werkprogramma ]],'Prijzenblad SCOT'!$C$2:$C$10,'Prijzenblad SCOT'!$G$2:$G$10,"")</f>
        <v>0</v>
      </c>
      <c r="M73" s="118">
        <f t="shared" si="1"/>
        <v>0</v>
      </c>
      <c r="N73" s="80"/>
    </row>
    <row r="74" spans="1:14" x14ac:dyDescent="0.3">
      <c r="A74" s="295" t="s">
        <v>791</v>
      </c>
      <c r="B74" s="164" t="s">
        <v>885</v>
      </c>
      <c r="C74" s="164" t="s">
        <v>886</v>
      </c>
      <c r="D74" s="165" t="s">
        <v>801</v>
      </c>
      <c r="E74" s="164" t="s">
        <v>795</v>
      </c>
      <c r="F74" s="164" t="s">
        <v>407</v>
      </c>
      <c r="G74" s="166" t="s">
        <v>249</v>
      </c>
      <c r="H74" s="166" t="s">
        <v>18</v>
      </c>
      <c r="I74" s="167" t="s">
        <v>872</v>
      </c>
      <c r="J74" s="170" t="s">
        <v>721</v>
      </c>
      <c r="K74" s="265">
        <v>26.4</v>
      </c>
      <c r="L74" s="76">
        <f>_xlfn.XLOOKUP(Ruimtestaat[[#This Row],[Ruimtesoort / Werkprogramma ]],'Prijzenblad SCOT'!$C$2:$C$10,'Prijzenblad SCOT'!$G$2:$G$10,"")</f>
        <v>0</v>
      </c>
      <c r="M74" s="118">
        <f t="shared" si="1"/>
        <v>0</v>
      </c>
      <c r="N74" s="80"/>
    </row>
    <row r="75" spans="1:14" x14ac:dyDescent="0.3">
      <c r="A75" s="295" t="s">
        <v>791</v>
      </c>
      <c r="B75" s="164" t="s">
        <v>885</v>
      </c>
      <c r="C75" s="164" t="s">
        <v>886</v>
      </c>
      <c r="D75" s="165" t="s">
        <v>801</v>
      </c>
      <c r="E75" s="164" t="s">
        <v>795</v>
      </c>
      <c r="F75" s="164" t="s">
        <v>407</v>
      </c>
      <c r="G75" s="169" t="s">
        <v>862</v>
      </c>
      <c r="H75" s="169" t="s">
        <v>26</v>
      </c>
      <c r="I75" s="172" t="s">
        <v>873</v>
      </c>
      <c r="J75" s="265" t="s">
        <v>721</v>
      </c>
      <c r="K75" s="265">
        <v>49.5</v>
      </c>
      <c r="L75" s="76">
        <f>_xlfn.XLOOKUP(Ruimtestaat[[#This Row],[Ruimtesoort / Werkprogramma ]],'Prijzenblad SCOT'!$C$2:$C$10,'Prijzenblad SCOT'!$G$2:$G$10,"")</f>
        <v>0</v>
      </c>
      <c r="M75" s="118">
        <f t="shared" si="1"/>
        <v>0</v>
      </c>
      <c r="N75" s="80"/>
    </row>
    <row r="76" spans="1:14" x14ac:dyDescent="0.3">
      <c r="A76" s="295" t="s">
        <v>791</v>
      </c>
      <c r="B76" s="164" t="s">
        <v>885</v>
      </c>
      <c r="C76" s="164" t="s">
        <v>886</v>
      </c>
      <c r="D76" s="165" t="s">
        <v>801</v>
      </c>
      <c r="E76" s="164" t="s">
        <v>795</v>
      </c>
      <c r="F76" s="164" t="s">
        <v>407</v>
      </c>
      <c r="G76" s="166" t="s">
        <v>863</v>
      </c>
      <c r="H76" s="166" t="s">
        <v>21</v>
      </c>
      <c r="I76" s="167" t="s">
        <v>887</v>
      </c>
      <c r="J76" s="170" t="s">
        <v>850</v>
      </c>
      <c r="K76" s="265">
        <v>8.6</v>
      </c>
      <c r="L76" s="76">
        <f>_xlfn.XLOOKUP(Ruimtestaat[[#This Row],[Ruimtesoort / Werkprogramma ]],'Prijzenblad SCOT'!$C$2:$C$10,'Prijzenblad SCOT'!$G$2:$G$10,"")</f>
        <v>0</v>
      </c>
      <c r="M76" s="118">
        <f t="shared" si="1"/>
        <v>0</v>
      </c>
      <c r="N76" s="80"/>
    </row>
    <row r="77" spans="1:14" x14ac:dyDescent="0.3">
      <c r="A77" s="295" t="s">
        <v>791</v>
      </c>
      <c r="B77" s="164" t="s">
        <v>885</v>
      </c>
      <c r="C77" s="164" t="s">
        <v>886</v>
      </c>
      <c r="D77" s="165" t="s">
        <v>801</v>
      </c>
      <c r="E77" s="164" t="s">
        <v>795</v>
      </c>
      <c r="F77" s="164" t="s">
        <v>407</v>
      </c>
      <c r="G77" s="169" t="s">
        <v>863</v>
      </c>
      <c r="H77" s="169" t="s">
        <v>21</v>
      </c>
      <c r="I77" s="172" t="s">
        <v>876</v>
      </c>
      <c r="J77" s="265" t="s">
        <v>850</v>
      </c>
      <c r="K77" s="265">
        <v>10.199999999999999</v>
      </c>
      <c r="L77" s="76">
        <f>_xlfn.XLOOKUP(Ruimtestaat[[#This Row],[Ruimtesoort / Werkprogramma ]],'Prijzenblad SCOT'!$C$2:$C$10,'Prijzenblad SCOT'!$G$2:$G$10,"")</f>
        <v>0</v>
      </c>
      <c r="M77" s="118">
        <f t="shared" si="1"/>
        <v>0</v>
      </c>
      <c r="N77" s="80"/>
    </row>
    <row r="78" spans="1:14" x14ac:dyDescent="0.3">
      <c r="A78" s="295" t="s">
        <v>791</v>
      </c>
      <c r="B78" s="164" t="s">
        <v>885</v>
      </c>
      <c r="C78" s="164" t="s">
        <v>886</v>
      </c>
      <c r="D78" s="165" t="s">
        <v>801</v>
      </c>
      <c r="E78" s="164" t="s">
        <v>795</v>
      </c>
      <c r="F78" s="164" t="s">
        <v>407</v>
      </c>
      <c r="G78" s="166" t="s">
        <v>863</v>
      </c>
      <c r="H78" s="166" t="s">
        <v>21</v>
      </c>
      <c r="I78" s="167" t="s">
        <v>877</v>
      </c>
      <c r="J78" s="170" t="s">
        <v>850</v>
      </c>
      <c r="K78" s="265">
        <v>4.0999999999999996</v>
      </c>
      <c r="L78" s="76">
        <f>_xlfn.XLOOKUP(Ruimtestaat[[#This Row],[Ruimtesoort / Werkprogramma ]],'Prijzenblad SCOT'!$C$2:$C$10,'Prijzenblad SCOT'!$G$2:$G$10,"")</f>
        <v>0</v>
      </c>
      <c r="M78" s="118">
        <f t="shared" si="1"/>
        <v>0</v>
      </c>
      <c r="N78" s="80"/>
    </row>
    <row r="79" spans="1:14" x14ac:dyDescent="0.3">
      <c r="A79" s="295" t="s">
        <v>791</v>
      </c>
      <c r="B79" s="164" t="s">
        <v>885</v>
      </c>
      <c r="C79" s="164" t="s">
        <v>886</v>
      </c>
      <c r="D79" s="165" t="s">
        <v>801</v>
      </c>
      <c r="E79" s="164" t="s">
        <v>795</v>
      </c>
      <c r="F79" s="164" t="s">
        <v>407</v>
      </c>
      <c r="G79" s="169" t="s">
        <v>412</v>
      </c>
      <c r="H79" s="169" t="s">
        <v>23</v>
      </c>
      <c r="I79" s="172" t="s">
        <v>878</v>
      </c>
      <c r="J79" s="265" t="s">
        <v>842</v>
      </c>
      <c r="K79" s="265">
        <v>8.1999999999999993</v>
      </c>
      <c r="L79" s="76">
        <f>_xlfn.XLOOKUP(Ruimtestaat[[#This Row],[Ruimtesoort / Werkprogramma ]],'Prijzenblad SCOT'!$C$2:$C$10,'Prijzenblad SCOT'!$G$2:$G$10,"")</f>
        <v>0</v>
      </c>
      <c r="M79" s="118">
        <f t="shared" si="1"/>
        <v>0</v>
      </c>
      <c r="N79" s="80"/>
    </row>
    <row r="80" spans="1:14" ht="15" thickBot="1" x14ac:dyDescent="0.35">
      <c r="A80" s="295" t="s">
        <v>791</v>
      </c>
      <c r="B80" s="259" t="s">
        <v>885</v>
      </c>
      <c r="C80" s="259" t="s">
        <v>886</v>
      </c>
      <c r="D80" s="260" t="s">
        <v>801</v>
      </c>
      <c r="E80" s="259" t="s">
        <v>795</v>
      </c>
      <c r="F80" s="259" t="s">
        <v>407</v>
      </c>
      <c r="G80" s="261" t="s">
        <v>72</v>
      </c>
      <c r="H80" s="261" t="s">
        <v>23</v>
      </c>
      <c r="I80" s="262" t="s">
        <v>879</v>
      </c>
      <c r="J80" s="264" t="s">
        <v>845</v>
      </c>
      <c r="K80" s="263">
        <v>180.9</v>
      </c>
      <c r="L80" s="269">
        <f>_xlfn.XLOOKUP(Ruimtestaat[[#This Row],[Ruimtesoort / Werkprogramma ]],'Prijzenblad SCOT'!$C$2:$C$10,'Prijzenblad SCOT'!$G$2:$G$10,"")</f>
        <v>0</v>
      </c>
      <c r="M80" s="118">
        <f t="shared" si="1"/>
        <v>0</v>
      </c>
      <c r="N80" s="80"/>
    </row>
    <row r="81" spans="1:14" x14ac:dyDescent="0.3">
      <c r="A81" s="295" t="s">
        <v>791</v>
      </c>
      <c r="B81" s="164" t="s">
        <v>888</v>
      </c>
      <c r="C81" s="164" t="s">
        <v>886</v>
      </c>
      <c r="D81" s="165" t="s">
        <v>797</v>
      </c>
      <c r="E81" s="164" t="s">
        <v>795</v>
      </c>
      <c r="F81" s="164" t="s">
        <v>407</v>
      </c>
      <c r="G81" s="169" t="s">
        <v>862</v>
      </c>
      <c r="H81" s="169" t="s">
        <v>408</v>
      </c>
      <c r="I81" s="172" t="s">
        <v>841</v>
      </c>
      <c r="J81" s="265" t="s">
        <v>845</v>
      </c>
      <c r="K81" s="265">
        <v>53.3</v>
      </c>
      <c r="L81" s="184">
        <f>_xlfn.XLOOKUP(Ruimtestaat[[#This Row],[Ruimtesoort / Werkprogramma ]],'Prijzenblad SCOT'!$C$2:$C$10,'Prijzenblad SCOT'!$G$2:$G$10,"")</f>
        <v>0</v>
      </c>
      <c r="M81" s="118">
        <f t="shared" si="1"/>
        <v>0</v>
      </c>
      <c r="N81" s="80"/>
    </row>
    <row r="82" spans="1:14" x14ac:dyDescent="0.3">
      <c r="A82" s="295" t="s">
        <v>791</v>
      </c>
      <c r="B82" s="164" t="s">
        <v>888</v>
      </c>
      <c r="C82" s="164" t="s">
        <v>886</v>
      </c>
      <c r="D82" s="165" t="s">
        <v>797</v>
      </c>
      <c r="E82" s="164" t="s">
        <v>795</v>
      </c>
      <c r="F82" s="164" t="s">
        <v>407</v>
      </c>
      <c r="G82" s="361" t="s">
        <v>134</v>
      </c>
      <c r="H82" s="361" t="s">
        <v>18</v>
      </c>
      <c r="I82" s="172" t="s">
        <v>865</v>
      </c>
      <c r="J82" s="265" t="s">
        <v>845</v>
      </c>
      <c r="K82" s="265">
        <v>12.8</v>
      </c>
      <c r="L82" s="76">
        <f>_xlfn.XLOOKUP(Ruimtestaat[[#This Row],[Ruimtesoort / Werkprogramma ]],'Prijzenblad SCOT'!$C$2:$C$10,'Prijzenblad SCOT'!$G$2:$G$10,"")</f>
        <v>0</v>
      </c>
      <c r="M82" s="118">
        <f t="shared" si="1"/>
        <v>0</v>
      </c>
      <c r="N82" s="80"/>
    </row>
    <row r="83" spans="1:14" x14ac:dyDescent="0.3">
      <c r="A83" s="295" t="s">
        <v>791</v>
      </c>
      <c r="B83" s="164" t="s">
        <v>888</v>
      </c>
      <c r="C83" s="164" t="s">
        <v>886</v>
      </c>
      <c r="D83" s="165" t="s">
        <v>797</v>
      </c>
      <c r="E83" s="164" t="s">
        <v>795</v>
      </c>
      <c r="F83" s="164" t="s">
        <v>407</v>
      </c>
      <c r="G83" s="360" t="s">
        <v>1034</v>
      </c>
      <c r="H83" s="360" t="s">
        <v>26</v>
      </c>
      <c r="I83" s="172" t="s">
        <v>846</v>
      </c>
      <c r="J83" s="265" t="s">
        <v>884</v>
      </c>
      <c r="K83" s="265" t="s">
        <v>884</v>
      </c>
      <c r="L83" s="76">
        <f>_xlfn.XLOOKUP(Ruimtestaat[[#This Row],[Ruimtesoort / Werkprogramma ]],'Prijzenblad SCOT'!$C$2:$C$10,'Prijzenblad SCOT'!$G$2:$G$10,"")</f>
        <v>0</v>
      </c>
      <c r="M83" s="118">
        <f t="shared" si="1"/>
        <v>0</v>
      </c>
      <c r="N83" s="80"/>
    </row>
    <row r="84" spans="1:14" x14ac:dyDescent="0.3">
      <c r="A84" s="295" t="s">
        <v>791</v>
      </c>
      <c r="B84" s="164" t="s">
        <v>888</v>
      </c>
      <c r="C84" s="164" t="s">
        <v>886</v>
      </c>
      <c r="D84" s="165" t="s">
        <v>797</v>
      </c>
      <c r="E84" s="164" t="s">
        <v>795</v>
      </c>
      <c r="F84" s="164" t="s">
        <v>407</v>
      </c>
      <c r="G84" s="166" t="s">
        <v>412</v>
      </c>
      <c r="H84" s="166" t="s">
        <v>23</v>
      </c>
      <c r="I84" s="172" t="s">
        <v>889</v>
      </c>
      <c r="J84" s="265" t="s">
        <v>842</v>
      </c>
      <c r="K84" s="265">
        <v>20.399999999999999</v>
      </c>
      <c r="L84" s="76">
        <f>_xlfn.XLOOKUP(Ruimtestaat[[#This Row],[Ruimtesoort / Werkprogramma ]],'Prijzenblad SCOT'!$C$2:$C$10,'Prijzenblad SCOT'!$G$2:$G$10,"")</f>
        <v>0</v>
      </c>
      <c r="M84" s="118">
        <f t="shared" si="1"/>
        <v>0</v>
      </c>
      <c r="N84" s="80"/>
    </row>
    <row r="85" spans="1:14" x14ac:dyDescent="0.3">
      <c r="A85" s="295" t="s">
        <v>791</v>
      </c>
      <c r="B85" s="164" t="s">
        <v>888</v>
      </c>
      <c r="C85" s="164" t="s">
        <v>886</v>
      </c>
      <c r="D85" s="165" t="s">
        <v>797</v>
      </c>
      <c r="E85" s="164" t="s">
        <v>795</v>
      </c>
      <c r="F85" s="164" t="s">
        <v>407</v>
      </c>
      <c r="G85" s="169" t="s">
        <v>409</v>
      </c>
      <c r="H85" s="169" t="s">
        <v>23</v>
      </c>
      <c r="I85" s="172" t="s">
        <v>890</v>
      </c>
      <c r="J85" s="265" t="s">
        <v>845</v>
      </c>
      <c r="K85" s="265">
        <v>2.7</v>
      </c>
      <c r="L85" s="76">
        <f>_xlfn.XLOOKUP(Ruimtestaat[[#This Row],[Ruimtesoort / Werkprogramma ]],'Prijzenblad SCOT'!$C$2:$C$10,'Prijzenblad SCOT'!$G$2:$G$10,"")</f>
        <v>0</v>
      </c>
      <c r="M85" s="118">
        <f t="shared" si="1"/>
        <v>0</v>
      </c>
      <c r="N85" s="80"/>
    </row>
    <row r="86" spans="1:14" x14ac:dyDescent="0.3">
      <c r="A86" s="295" t="s">
        <v>791</v>
      </c>
      <c r="B86" s="164" t="s">
        <v>888</v>
      </c>
      <c r="C86" s="164" t="s">
        <v>886</v>
      </c>
      <c r="D86" s="165" t="s">
        <v>797</v>
      </c>
      <c r="E86" s="164" t="s">
        <v>795</v>
      </c>
      <c r="F86" s="164" t="s">
        <v>407</v>
      </c>
      <c r="G86" s="166" t="s">
        <v>862</v>
      </c>
      <c r="H86" s="166" t="s">
        <v>408</v>
      </c>
      <c r="I86" s="172" t="s">
        <v>848</v>
      </c>
      <c r="J86" s="265" t="s">
        <v>845</v>
      </c>
      <c r="K86" s="265">
        <v>46.9</v>
      </c>
      <c r="L86" s="76">
        <f>_xlfn.XLOOKUP(Ruimtestaat[[#This Row],[Ruimtesoort / Werkprogramma ]],'Prijzenblad SCOT'!$C$2:$C$10,'Prijzenblad SCOT'!$G$2:$G$10,"")</f>
        <v>0</v>
      </c>
      <c r="M86" s="118">
        <f t="shared" si="1"/>
        <v>0</v>
      </c>
      <c r="N86" s="80"/>
    </row>
    <row r="87" spans="1:14" x14ac:dyDescent="0.3">
      <c r="A87" s="295" t="s">
        <v>791</v>
      </c>
      <c r="B87" s="164" t="s">
        <v>888</v>
      </c>
      <c r="C87" s="164" t="s">
        <v>886</v>
      </c>
      <c r="D87" s="165" t="s">
        <v>797</v>
      </c>
      <c r="E87" s="164" t="s">
        <v>795</v>
      </c>
      <c r="F87" s="164" t="s">
        <v>407</v>
      </c>
      <c r="G87" s="169" t="s">
        <v>862</v>
      </c>
      <c r="H87" s="169" t="s">
        <v>760</v>
      </c>
      <c r="I87" s="172" t="s">
        <v>849</v>
      </c>
      <c r="J87" s="265" t="s">
        <v>845</v>
      </c>
      <c r="K87" s="265">
        <v>53.5</v>
      </c>
      <c r="L87" s="76">
        <f>_xlfn.XLOOKUP(Ruimtestaat[[#This Row],[Ruimtesoort / Werkprogramma ]],'Prijzenblad SCOT'!$C$2:$C$10,'Prijzenblad SCOT'!$G$2:$G$10,"")</f>
        <v>0</v>
      </c>
      <c r="M87" s="118">
        <f t="shared" si="1"/>
        <v>0</v>
      </c>
      <c r="N87" s="80"/>
    </row>
    <row r="88" spans="1:14" x14ac:dyDescent="0.3">
      <c r="A88" s="295" t="s">
        <v>791</v>
      </c>
      <c r="B88" s="164" t="s">
        <v>888</v>
      </c>
      <c r="C88" s="164" t="s">
        <v>886</v>
      </c>
      <c r="D88" s="165" t="s">
        <v>797</v>
      </c>
      <c r="E88" s="164" t="s">
        <v>795</v>
      </c>
      <c r="F88" s="164" t="s">
        <v>407</v>
      </c>
      <c r="G88" s="166" t="s">
        <v>409</v>
      </c>
      <c r="H88" s="166" t="s">
        <v>23</v>
      </c>
      <c r="I88" s="172" t="s">
        <v>851</v>
      </c>
      <c r="J88" s="265" t="s">
        <v>845</v>
      </c>
      <c r="K88" s="265">
        <v>62.8</v>
      </c>
      <c r="L88" s="76">
        <f>_xlfn.XLOOKUP(Ruimtestaat[[#This Row],[Ruimtesoort / Werkprogramma ]],'Prijzenblad SCOT'!$C$2:$C$10,'Prijzenblad SCOT'!$G$2:$G$10,"")</f>
        <v>0</v>
      </c>
      <c r="M88" s="118">
        <f t="shared" si="1"/>
        <v>0</v>
      </c>
      <c r="N88" s="80"/>
    </row>
    <row r="89" spans="1:14" x14ac:dyDescent="0.3">
      <c r="A89" s="295" t="s">
        <v>791</v>
      </c>
      <c r="B89" s="164" t="s">
        <v>888</v>
      </c>
      <c r="C89" s="164" t="s">
        <v>886</v>
      </c>
      <c r="D89" s="165" t="s">
        <v>797</v>
      </c>
      <c r="E89" s="164" t="s">
        <v>795</v>
      </c>
      <c r="F89" s="164" t="s">
        <v>407</v>
      </c>
      <c r="G89" s="169" t="s">
        <v>863</v>
      </c>
      <c r="H89" s="169" t="s">
        <v>21</v>
      </c>
      <c r="I89" s="172" t="s">
        <v>852</v>
      </c>
      <c r="J89" s="265" t="s">
        <v>850</v>
      </c>
      <c r="K89" s="265">
        <v>3.85</v>
      </c>
      <c r="L89" s="76">
        <f>_xlfn.XLOOKUP(Ruimtestaat[[#This Row],[Ruimtesoort / Werkprogramma ]],'Prijzenblad SCOT'!$C$2:$C$10,'Prijzenblad SCOT'!$G$2:$G$10,"")</f>
        <v>0</v>
      </c>
      <c r="M89" s="118">
        <f t="shared" si="1"/>
        <v>0</v>
      </c>
      <c r="N89" s="80"/>
    </row>
    <row r="90" spans="1:14" x14ac:dyDescent="0.3">
      <c r="A90" s="295" t="s">
        <v>791</v>
      </c>
      <c r="B90" s="164" t="s">
        <v>888</v>
      </c>
      <c r="C90" s="164" t="s">
        <v>886</v>
      </c>
      <c r="D90" s="165" t="s">
        <v>797</v>
      </c>
      <c r="E90" s="164" t="s">
        <v>795</v>
      </c>
      <c r="F90" s="164" t="s">
        <v>407</v>
      </c>
      <c r="G90" s="166" t="s">
        <v>863</v>
      </c>
      <c r="H90" s="166" t="s">
        <v>21</v>
      </c>
      <c r="I90" s="172" t="s">
        <v>853</v>
      </c>
      <c r="J90" s="265" t="s">
        <v>850</v>
      </c>
      <c r="K90" s="265">
        <v>1.5</v>
      </c>
      <c r="L90" s="76">
        <f>_xlfn.XLOOKUP(Ruimtestaat[[#This Row],[Ruimtesoort / Werkprogramma ]],'Prijzenblad SCOT'!$C$2:$C$10,'Prijzenblad SCOT'!$G$2:$G$10,"")</f>
        <v>0</v>
      </c>
      <c r="M90" s="118">
        <f t="shared" si="1"/>
        <v>0</v>
      </c>
      <c r="N90" s="80"/>
    </row>
    <row r="91" spans="1:14" x14ac:dyDescent="0.3">
      <c r="A91" s="295" t="s">
        <v>791</v>
      </c>
      <c r="B91" s="164" t="s">
        <v>888</v>
      </c>
      <c r="C91" s="164" t="s">
        <v>886</v>
      </c>
      <c r="D91" s="165" t="s">
        <v>797</v>
      </c>
      <c r="E91" s="164" t="s">
        <v>795</v>
      </c>
      <c r="F91" s="164" t="s">
        <v>407</v>
      </c>
      <c r="G91" s="169" t="s">
        <v>863</v>
      </c>
      <c r="H91" s="169" t="s">
        <v>21</v>
      </c>
      <c r="I91" s="172" t="s">
        <v>854</v>
      </c>
      <c r="J91" s="265" t="s">
        <v>850</v>
      </c>
      <c r="K91" s="265">
        <v>1.5</v>
      </c>
      <c r="L91" s="76">
        <f>_xlfn.XLOOKUP(Ruimtestaat[[#This Row],[Ruimtesoort / Werkprogramma ]],'Prijzenblad SCOT'!$C$2:$C$10,'Prijzenblad SCOT'!$G$2:$G$10,"")</f>
        <v>0</v>
      </c>
      <c r="M91" s="118">
        <f t="shared" si="1"/>
        <v>0</v>
      </c>
      <c r="N91" s="80"/>
    </row>
    <row r="92" spans="1:14" x14ac:dyDescent="0.3">
      <c r="A92" s="295" t="s">
        <v>791</v>
      </c>
      <c r="B92" s="164" t="s">
        <v>888</v>
      </c>
      <c r="C92" s="164" t="s">
        <v>886</v>
      </c>
      <c r="D92" s="165" t="s">
        <v>797</v>
      </c>
      <c r="E92" s="164" t="s">
        <v>795</v>
      </c>
      <c r="F92" s="164" t="s">
        <v>407</v>
      </c>
      <c r="G92" s="166" t="s">
        <v>1034</v>
      </c>
      <c r="H92" s="166" t="s">
        <v>26</v>
      </c>
      <c r="I92" s="172" t="s">
        <v>855</v>
      </c>
      <c r="J92" s="265" t="s">
        <v>884</v>
      </c>
      <c r="K92" s="265" t="s">
        <v>884</v>
      </c>
      <c r="L92" s="76">
        <f>_xlfn.XLOOKUP(Ruimtestaat[[#This Row],[Ruimtesoort / Werkprogramma ]],'Prijzenblad SCOT'!$C$2:$C$10,'Prijzenblad SCOT'!$G$2:$G$10,"")</f>
        <v>0</v>
      </c>
      <c r="M92" s="118">
        <f t="shared" si="1"/>
        <v>0</v>
      </c>
      <c r="N92" s="80"/>
    </row>
    <row r="93" spans="1:14" x14ac:dyDescent="0.3">
      <c r="A93" s="295" t="s">
        <v>791</v>
      </c>
      <c r="B93" s="164" t="s">
        <v>888</v>
      </c>
      <c r="C93" s="164" t="s">
        <v>886</v>
      </c>
      <c r="D93" s="165" t="s">
        <v>797</v>
      </c>
      <c r="E93" s="164" t="s">
        <v>795</v>
      </c>
      <c r="F93" s="164" t="s">
        <v>407</v>
      </c>
      <c r="G93" s="360" t="s">
        <v>410</v>
      </c>
      <c r="H93" s="360" t="s">
        <v>410</v>
      </c>
      <c r="I93" s="172" t="s">
        <v>856</v>
      </c>
      <c r="J93" s="265" t="s">
        <v>845</v>
      </c>
      <c r="K93" s="265">
        <v>83.1</v>
      </c>
      <c r="L93" s="76">
        <f>_xlfn.XLOOKUP(Ruimtestaat[[#This Row],[Ruimtesoort / Werkprogramma ]],'Prijzenblad SCOT'!$C$2:$C$10,'Prijzenblad SCOT'!$G$2:$G$10,"")</f>
        <v>0</v>
      </c>
      <c r="M93" s="118">
        <f t="shared" si="1"/>
        <v>0</v>
      </c>
      <c r="N93" s="80"/>
    </row>
    <row r="94" spans="1:14" x14ac:dyDescent="0.3">
      <c r="A94" s="295" t="s">
        <v>791</v>
      </c>
      <c r="B94" s="164" t="s">
        <v>888</v>
      </c>
      <c r="C94" s="164" t="s">
        <v>886</v>
      </c>
      <c r="D94" s="165" t="s">
        <v>797</v>
      </c>
      <c r="E94" s="164" t="s">
        <v>795</v>
      </c>
      <c r="F94" s="164" t="s">
        <v>407</v>
      </c>
      <c r="G94" s="166" t="s">
        <v>862</v>
      </c>
      <c r="H94" s="166" t="s">
        <v>408</v>
      </c>
      <c r="I94" s="172" t="s">
        <v>857</v>
      </c>
      <c r="J94" s="265" t="s">
        <v>845</v>
      </c>
      <c r="K94" s="265">
        <v>70.5</v>
      </c>
      <c r="L94" s="76">
        <f>_xlfn.XLOOKUP(Ruimtestaat[[#This Row],[Ruimtesoort / Werkprogramma ]],'Prijzenblad SCOT'!$C$2:$C$10,'Prijzenblad SCOT'!$G$2:$G$10,"")</f>
        <v>0</v>
      </c>
      <c r="M94" s="118">
        <f t="shared" si="1"/>
        <v>0</v>
      </c>
      <c r="N94" s="80"/>
    </row>
    <row r="95" spans="1:14" x14ac:dyDescent="0.3">
      <c r="A95" s="295" t="s">
        <v>791</v>
      </c>
      <c r="B95" s="164" t="s">
        <v>888</v>
      </c>
      <c r="C95" s="164" t="s">
        <v>886</v>
      </c>
      <c r="D95" s="165" t="s">
        <v>797</v>
      </c>
      <c r="E95" s="164" t="s">
        <v>795</v>
      </c>
      <c r="F95" s="164" t="s">
        <v>407</v>
      </c>
      <c r="G95" s="169" t="s">
        <v>409</v>
      </c>
      <c r="H95" s="169" t="s">
        <v>23</v>
      </c>
      <c r="I95" s="172" t="s">
        <v>858</v>
      </c>
      <c r="J95" s="265" t="s">
        <v>842</v>
      </c>
      <c r="K95" s="265">
        <v>21.95</v>
      </c>
      <c r="L95" s="76">
        <f>_xlfn.XLOOKUP(Ruimtestaat[[#This Row],[Ruimtesoort / Werkprogramma ]],'Prijzenblad SCOT'!$C$2:$C$10,'Prijzenblad SCOT'!$G$2:$G$10,"")</f>
        <v>0</v>
      </c>
      <c r="M95" s="118">
        <f t="shared" si="1"/>
        <v>0</v>
      </c>
      <c r="N95" s="80"/>
    </row>
    <row r="96" spans="1:14" x14ac:dyDescent="0.3">
      <c r="A96" s="295" t="s">
        <v>791</v>
      </c>
      <c r="B96" s="164" t="s">
        <v>888</v>
      </c>
      <c r="C96" s="164" t="s">
        <v>886</v>
      </c>
      <c r="D96" s="165" t="s">
        <v>797</v>
      </c>
      <c r="E96" s="164" t="s">
        <v>795</v>
      </c>
      <c r="F96" s="164" t="s">
        <v>407</v>
      </c>
      <c r="G96" s="166" t="s">
        <v>156</v>
      </c>
      <c r="H96" s="166" t="s">
        <v>26</v>
      </c>
      <c r="I96" s="172" t="s">
        <v>859</v>
      </c>
      <c r="J96" s="265" t="s">
        <v>884</v>
      </c>
      <c r="K96" s="265" t="s">
        <v>884</v>
      </c>
      <c r="L96" s="76">
        <f>_xlfn.XLOOKUP(Ruimtestaat[[#This Row],[Ruimtesoort / Werkprogramma ]],'Prijzenblad SCOT'!$C$2:$C$10,'Prijzenblad SCOT'!$G$2:$G$10,"")</f>
        <v>0</v>
      </c>
      <c r="M96" s="118">
        <f t="shared" si="1"/>
        <v>0</v>
      </c>
      <c r="N96" s="80"/>
    </row>
    <row r="97" spans="1:14" x14ac:dyDescent="0.3">
      <c r="A97" s="295" t="s">
        <v>791</v>
      </c>
      <c r="B97" s="164" t="s">
        <v>888</v>
      </c>
      <c r="C97" s="164" t="s">
        <v>886</v>
      </c>
      <c r="D97" s="165" t="s">
        <v>797</v>
      </c>
      <c r="E97" s="164" t="s">
        <v>795</v>
      </c>
      <c r="F97" s="164" t="s">
        <v>407</v>
      </c>
      <c r="G97" s="360" t="s">
        <v>414</v>
      </c>
      <c r="H97" s="360" t="s">
        <v>20</v>
      </c>
      <c r="I97" s="172" t="s">
        <v>860</v>
      </c>
      <c r="J97" s="265" t="s">
        <v>845</v>
      </c>
      <c r="K97" s="265">
        <v>8.6</v>
      </c>
      <c r="L97" s="76">
        <f>_xlfn.XLOOKUP(Ruimtestaat[[#This Row],[Ruimtesoort / Werkprogramma ]],'Prijzenblad SCOT'!$C$2:$C$10,'Prijzenblad SCOT'!$G$2:$G$10,"")</f>
        <v>0</v>
      </c>
      <c r="M97" s="118">
        <f t="shared" si="1"/>
        <v>0</v>
      </c>
      <c r="N97" s="80"/>
    </row>
    <row r="98" spans="1:14" x14ac:dyDescent="0.3">
      <c r="A98" s="295" t="s">
        <v>791</v>
      </c>
      <c r="B98" s="164" t="s">
        <v>888</v>
      </c>
      <c r="C98" s="164" t="s">
        <v>886</v>
      </c>
      <c r="D98" s="165" t="s">
        <v>797</v>
      </c>
      <c r="E98" s="164" t="s">
        <v>795</v>
      </c>
      <c r="F98" s="164" t="s">
        <v>407</v>
      </c>
      <c r="G98" s="166" t="s">
        <v>134</v>
      </c>
      <c r="H98" s="166" t="s">
        <v>18</v>
      </c>
      <c r="I98" s="172" t="s">
        <v>861</v>
      </c>
      <c r="J98" s="265" t="s">
        <v>845</v>
      </c>
      <c r="K98" s="265">
        <v>17.3</v>
      </c>
      <c r="L98" s="76">
        <f>_xlfn.XLOOKUP(Ruimtestaat[[#This Row],[Ruimtesoort / Werkprogramma ]],'Prijzenblad SCOT'!$C$2:$C$10,'Prijzenblad SCOT'!$G$2:$G$10,"")</f>
        <v>0</v>
      </c>
      <c r="M98" s="118">
        <f t="shared" si="1"/>
        <v>0</v>
      </c>
      <c r="N98" s="80"/>
    </row>
    <row r="99" spans="1:14" x14ac:dyDescent="0.3">
      <c r="A99" s="295" t="s">
        <v>791</v>
      </c>
      <c r="B99" s="164" t="s">
        <v>888</v>
      </c>
      <c r="C99" s="164" t="s">
        <v>886</v>
      </c>
      <c r="D99" s="165" t="s">
        <v>797</v>
      </c>
      <c r="E99" s="164" t="s">
        <v>795</v>
      </c>
      <c r="F99" s="164" t="s">
        <v>407</v>
      </c>
      <c r="G99" s="169" t="s">
        <v>863</v>
      </c>
      <c r="H99" s="169" t="s">
        <v>21</v>
      </c>
      <c r="I99" s="172" t="s">
        <v>870</v>
      </c>
      <c r="J99" s="265" t="s">
        <v>850</v>
      </c>
      <c r="K99" s="265">
        <v>6</v>
      </c>
      <c r="L99" s="76">
        <f>_xlfn.XLOOKUP(Ruimtestaat[[#This Row],[Ruimtesoort / Werkprogramma ]],'Prijzenblad SCOT'!$C$2:$C$10,'Prijzenblad SCOT'!$G$2:$G$10,"")</f>
        <v>0</v>
      </c>
      <c r="M99" s="118">
        <f t="shared" si="1"/>
        <v>0</v>
      </c>
      <c r="N99" s="80"/>
    </row>
    <row r="100" spans="1:14" x14ac:dyDescent="0.3">
      <c r="A100" s="295" t="s">
        <v>791</v>
      </c>
      <c r="B100" s="164" t="s">
        <v>888</v>
      </c>
      <c r="C100" s="164" t="s">
        <v>886</v>
      </c>
      <c r="D100" s="165" t="s">
        <v>797</v>
      </c>
      <c r="E100" s="164" t="s">
        <v>795</v>
      </c>
      <c r="F100" s="164" t="s">
        <v>407</v>
      </c>
      <c r="G100" s="166" t="s">
        <v>862</v>
      </c>
      <c r="H100" s="166" t="s">
        <v>760</v>
      </c>
      <c r="I100" s="172" t="s">
        <v>871</v>
      </c>
      <c r="J100" s="265" t="s">
        <v>845</v>
      </c>
      <c r="K100" s="265">
        <v>56</v>
      </c>
      <c r="L100" s="76">
        <f>_xlfn.XLOOKUP(Ruimtestaat[[#This Row],[Ruimtesoort / Werkprogramma ]],'Prijzenblad SCOT'!$C$2:$C$10,'Prijzenblad SCOT'!$G$2:$G$10,"")</f>
        <v>0</v>
      </c>
      <c r="M100" s="118">
        <f t="shared" si="1"/>
        <v>0</v>
      </c>
      <c r="N100" s="80"/>
    </row>
    <row r="101" spans="1:14" x14ac:dyDescent="0.3">
      <c r="A101" s="295" t="s">
        <v>791</v>
      </c>
      <c r="B101" s="164" t="s">
        <v>888</v>
      </c>
      <c r="C101" s="164" t="s">
        <v>886</v>
      </c>
      <c r="D101" s="165" t="s">
        <v>797</v>
      </c>
      <c r="E101" s="164" t="s">
        <v>795</v>
      </c>
      <c r="F101" s="164" t="s">
        <v>411</v>
      </c>
      <c r="G101" s="169" t="s">
        <v>862</v>
      </c>
      <c r="H101" s="169" t="s">
        <v>408</v>
      </c>
      <c r="I101" s="172" t="s">
        <v>880</v>
      </c>
      <c r="J101" s="265" t="s">
        <v>845</v>
      </c>
      <c r="K101" s="265">
        <v>54</v>
      </c>
      <c r="L101" s="76">
        <f>_xlfn.XLOOKUP(Ruimtestaat[[#This Row],[Ruimtesoort / Werkprogramma ]],'Prijzenblad SCOT'!$C$2:$C$10,'Prijzenblad SCOT'!$G$2:$G$10,"")</f>
        <v>0</v>
      </c>
      <c r="M101" s="118">
        <f t="shared" si="1"/>
        <v>0</v>
      </c>
      <c r="N101" s="80"/>
    </row>
    <row r="102" spans="1:14" x14ac:dyDescent="0.3">
      <c r="A102" s="295" t="s">
        <v>791</v>
      </c>
      <c r="B102" s="164" t="s">
        <v>888</v>
      </c>
      <c r="C102" s="164" t="s">
        <v>886</v>
      </c>
      <c r="D102" s="165" t="s">
        <v>797</v>
      </c>
      <c r="E102" s="164" t="s">
        <v>795</v>
      </c>
      <c r="F102" s="164" t="s">
        <v>411</v>
      </c>
      <c r="G102" s="166" t="s">
        <v>134</v>
      </c>
      <c r="H102" s="166" t="s">
        <v>18</v>
      </c>
      <c r="I102" s="172" t="s">
        <v>881</v>
      </c>
      <c r="J102" s="265" t="s">
        <v>845</v>
      </c>
      <c r="K102" s="265">
        <v>13</v>
      </c>
      <c r="L102" s="76">
        <f>_xlfn.XLOOKUP(Ruimtestaat[[#This Row],[Ruimtesoort / Werkprogramma ]],'Prijzenblad SCOT'!$C$2:$C$10,'Prijzenblad SCOT'!$G$2:$G$10,"")</f>
        <v>0</v>
      </c>
      <c r="M102" s="118">
        <f t="shared" si="1"/>
        <v>0</v>
      </c>
      <c r="N102" s="80"/>
    </row>
    <row r="103" spans="1:14" x14ac:dyDescent="0.3">
      <c r="A103" s="295" t="s">
        <v>791</v>
      </c>
      <c r="B103" s="164" t="s">
        <v>888</v>
      </c>
      <c r="C103" s="164" t="s">
        <v>886</v>
      </c>
      <c r="D103" s="165" t="s">
        <v>797</v>
      </c>
      <c r="E103" s="164" t="s">
        <v>795</v>
      </c>
      <c r="F103" s="164" t="s">
        <v>411</v>
      </c>
      <c r="G103" s="169" t="s">
        <v>1034</v>
      </c>
      <c r="H103" s="169" t="s">
        <v>26</v>
      </c>
      <c r="I103" s="172" t="s">
        <v>882</v>
      </c>
      <c r="J103" s="265" t="s">
        <v>884</v>
      </c>
      <c r="K103" s="265" t="s">
        <v>884</v>
      </c>
      <c r="L103" s="76">
        <f>_xlfn.XLOOKUP(Ruimtestaat[[#This Row],[Ruimtesoort / Werkprogramma ]],'Prijzenblad SCOT'!$C$2:$C$10,'Prijzenblad SCOT'!$G$2:$G$10,"")</f>
        <v>0</v>
      </c>
      <c r="M103" s="118">
        <f t="shared" si="1"/>
        <v>0</v>
      </c>
      <c r="N103" s="80"/>
    </row>
    <row r="104" spans="1:14" x14ac:dyDescent="0.3">
      <c r="A104" s="295" t="s">
        <v>791</v>
      </c>
      <c r="B104" s="164" t="s">
        <v>888</v>
      </c>
      <c r="C104" s="164" t="s">
        <v>886</v>
      </c>
      <c r="D104" s="165" t="s">
        <v>797</v>
      </c>
      <c r="E104" s="164" t="s">
        <v>795</v>
      </c>
      <c r="F104" s="164" t="s">
        <v>411</v>
      </c>
      <c r="G104" s="166" t="s">
        <v>409</v>
      </c>
      <c r="H104" s="166" t="s">
        <v>23</v>
      </c>
      <c r="I104" s="172" t="s">
        <v>883</v>
      </c>
      <c r="J104" s="265" t="s">
        <v>845</v>
      </c>
      <c r="K104" s="265">
        <v>8</v>
      </c>
      <c r="L104" s="76">
        <f>_xlfn.XLOOKUP(Ruimtestaat[[#This Row],[Ruimtesoort / Werkprogramma ]],'Prijzenblad SCOT'!$C$2:$C$10,'Prijzenblad SCOT'!$G$2:$G$10,"")</f>
        <v>0</v>
      </c>
      <c r="M104" s="118">
        <f t="shared" si="1"/>
        <v>0</v>
      </c>
      <c r="N104" s="80"/>
    </row>
    <row r="105" spans="1:14" x14ac:dyDescent="0.3">
      <c r="A105" s="295" t="s">
        <v>791</v>
      </c>
      <c r="B105" s="164" t="s">
        <v>888</v>
      </c>
      <c r="C105" s="164" t="s">
        <v>886</v>
      </c>
      <c r="D105" s="165" t="s">
        <v>797</v>
      </c>
      <c r="E105" s="164" t="s">
        <v>795</v>
      </c>
      <c r="F105" s="164" t="s">
        <v>411</v>
      </c>
      <c r="G105" s="169" t="s">
        <v>862</v>
      </c>
      <c r="H105" s="169" t="s">
        <v>408</v>
      </c>
      <c r="I105" s="172" t="s">
        <v>891</v>
      </c>
      <c r="J105" s="265" t="s">
        <v>845</v>
      </c>
      <c r="K105" s="265">
        <v>54</v>
      </c>
      <c r="L105" s="76">
        <f>_xlfn.XLOOKUP(Ruimtestaat[[#This Row],[Ruimtesoort / Werkprogramma ]],'Prijzenblad SCOT'!$C$2:$C$10,'Prijzenblad SCOT'!$G$2:$G$10,"")</f>
        <v>0</v>
      </c>
      <c r="M105" s="118">
        <f t="shared" si="1"/>
        <v>0</v>
      </c>
      <c r="N105" s="80"/>
    </row>
    <row r="106" spans="1:14" x14ac:dyDescent="0.3">
      <c r="A106" s="295" t="s">
        <v>791</v>
      </c>
      <c r="B106" s="164" t="s">
        <v>888</v>
      </c>
      <c r="C106" s="164" t="s">
        <v>886</v>
      </c>
      <c r="D106" s="165" t="s">
        <v>797</v>
      </c>
      <c r="E106" s="164" t="s">
        <v>795</v>
      </c>
      <c r="F106" s="164" t="s">
        <v>411</v>
      </c>
      <c r="G106" s="166" t="s">
        <v>862</v>
      </c>
      <c r="H106" s="166" t="s">
        <v>408</v>
      </c>
      <c r="I106" s="172" t="s">
        <v>892</v>
      </c>
      <c r="J106" s="265" t="s">
        <v>845</v>
      </c>
      <c r="K106" s="265">
        <v>54</v>
      </c>
      <c r="L106" s="76">
        <f>_xlfn.XLOOKUP(Ruimtestaat[[#This Row],[Ruimtesoort / Werkprogramma ]],'Prijzenblad SCOT'!$C$2:$C$10,'Prijzenblad SCOT'!$G$2:$G$10,"")</f>
        <v>0</v>
      </c>
      <c r="M106" s="118">
        <f t="shared" si="1"/>
        <v>0</v>
      </c>
      <c r="N106" s="80"/>
    </row>
    <row r="107" spans="1:14" x14ac:dyDescent="0.3">
      <c r="A107" s="295" t="s">
        <v>791</v>
      </c>
      <c r="B107" s="164" t="s">
        <v>888</v>
      </c>
      <c r="C107" s="164" t="s">
        <v>886</v>
      </c>
      <c r="D107" s="165" t="s">
        <v>797</v>
      </c>
      <c r="E107" s="164" t="s">
        <v>795</v>
      </c>
      <c r="F107" s="164" t="s">
        <v>411</v>
      </c>
      <c r="G107" s="169" t="s">
        <v>409</v>
      </c>
      <c r="H107" s="169" t="s">
        <v>23</v>
      </c>
      <c r="I107" s="172" t="s">
        <v>893</v>
      </c>
      <c r="J107" s="265" t="s">
        <v>845</v>
      </c>
      <c r="K107" s="265">
        <v>101</v>
      </c>
      <c r="L107" s="76">
        <f>_xlfn.XLOOKUP(Ruimtestaat[[#This Row],[Ruimtesoort / Werkprogramma ]],'Prijzenblad SCOT'!$C$2:$C$10,'Prijzenblad SCOT'!$G$2:$G$10,"")</f>
        <v>0</v>
      </c>
      <c r="M107" s="118">
        <f t="shared" si="1"/>
        <v>0</v>
      </c>
      <c r="N107" s="80"/>
    </row>
    <row r="108" spans="1:14" x14ac:dyDescent="0.3">
      <c r="A108" s="295" t="s">
        <v>791</v>
      </c>
      <c r="B108" s="164" t="s">
        <v>888</v>
      </c>
      <c r="C108" s="164" t="s">
        <v>886</v>
      </c>
      <c r="D108" s="165" t="s">
        <v>797</v>
      </c>
      <c r="E108" s="164" t="s">
        <v>795</v>
      </c>
      <c r="F108" s="164" t="s">
        <v>411</v>
      </c>
      <c r="G108" s="166" t="s">
        <v>863</v>
      </c>
      <c r="H108" s="166" t="s">
        <v>21</v>
      </c>
      <c r="I108" s="172" t="s">
        <v>894</v>
      </c>
      <c r="J108" s="265" t="s">
        <v>850</v>
      </c>
      <c r="K108" s="265">
        <v>4</v>
      </c>
      <c r="L108" s="76">
        <f>_xlfn.XLOOKUP(Ruimtestaat[[#This Row],[Ruimtesoort / Werkprogramma ]],'Prijzenblad SCOT'!$C$2:$C$10,'Prijzenblad SCOT'!$G$2:$G$10,"")</f>
        <v>0</v>
      </c>
      <c r="M108" s="118">
        <f t="shared" si="1"/>
        <v>0</v>
      </c>
      <c r="N108" s="80"/>
    </row>
    <row r="109" spans="1:14" x14ac:dyDescent="0.3">
      <c r="A109" s="295" t="s">
        <v>791</v>
      </c>
      <c r="B109" s="164" t="s">
        <v>888</v>
      </c>
      <c r="C109" s="164" t="s">
        <v>886</v>
      </c>
      <c r="D109" s="165" t="s">
        <v>797</v>
      </c>
      <c r="E109" s="164" t="s">
        <v>795</v>
      </c>
      <c r="F109" s="164" t="s">
        <v>411</v>
      </c>
      <c r="G109" s="169" t="s">
        <v>379</v>
      </c>
      <c r="H109" s="169" t="s">
        <v>26</v>
      </c>
      <c r="I109" s="172" t="s">
        <v>895</v>
      </c>
      <c r="J109" s="265" t="s">
        <v>884</v>
      </c>
      <c r="K109" s="265" t="s">
        <v>884</v>
      </c>
      <c r="L109" s="76">
        <f>_xlfn.XLOOKUP(Ruimtestaat[[#This Row],[Ruimtesoort / Werkprogramma ]],'Prijzenblad SCOT'!$C$2:$C$10,'Prijzenblad SCOT'!$G$2:$G$10,"")</f>
        <v>0</v>
      </c>
      <c r="M109" s="118">
        <f t="shared" si="1"/>
        <v>0</v>
      </c>
      <c r="N109" s="80"/>
    </row>
    <row r="110" spans="1:14" x14ac:dyDescent="0.3">
      <c r="A110" s="295" t="s">
        <v>791</v>
      </c>
      <c r="B110" s="164" t="s">
        <v>888</v>
      </c>
      <c r="C110" s="164" t="s">
        <v>886</v>
      </c>
      <c r="D110" s="165" t="s">
        <v>797</v>
      </c>
      <c r="E110" s="164" t="s">
        <v>795</v>
      </c>
      <c r="F110" s="164" t="s">
        <v>411</v>
      </c>
      <c r="G110" s="166" t="s">
        <v>862</v>
      </c>
      <c r="H110" s="166" t="s">
        <v>408</v>
      </c>
      <c r="I110" s="172" t="s">
        <v>896</v>
      </c>
      <c r="J110" s="265" t="s">
        <v>845</v>
      </c>
      <c r="K110" s="265">
        <v>56</v>
      </c>
      <c r="L110" s="76">
        <f>_xlfn.XLOOKUP(Ruimtestaat[[#This Row],[Ruimtesoort / Werkprogramma ]],'Prijzenblad SCOT'!$C$2:$C$10,'Prijzenblad SCOT'!$G$2:$G$10,"")</f>
        <v>0</v>
      </c>
      <c r="M110" s="118">
        <f t="shared" si="1"/>
        <v>0</v>
      </c>
      <c r="N110" s="80"/>
    </row>
    <row r="111" spans="1:14" x14ac:dyDescent="0.3">
      <c r="A111" s="295" t="s">
        <v>791</v>
      </c>
      <c r="B111" s="164" t="s">
        <v>888</v>
      </c>
      <c r="C111" s="164" t="s">
        <v>886</v>
      </c>
      <c r="D111" s="165" t="s">
        <v>797</v>
      </c>
      <c r="E111" s="164" t="s">
        <v>795</v>
      </c>
      <c r="F111" s="164" t="s">
        <v>411</v>
      </c>
      <c r="G111" s="169" t="s">
        <v>863</v>
      </c>
      <c r="H111" s="169" t="s">
        <v>21</v>
      </c>
      <c r="I111" s="172" t="s">
        <v>897</v>
      </c>
      <c r="J111" s="265" t="s">
        <v>850</v>
      </c>
      <c r="K111" s="265">
        <v>4</v>
      </c>
      <c r="L111" s="76">
        <f>_xlfn.XLOOKUP(Ruimtestaat[[#This Row],[Ruimtesoort / Werkprogramma ]],'Prijzenblad SCOT'!$C$2:$C$10,'Prijzenblad SCOT'!$G$2:$G$10,"")</f>
        <v>0</v>
      </c>
      <c r="M111" s="118">
        <f t="shared" si="1"/>
        <v>0</v>
      </c>
      <c r="N111" s="80"/>
    </row>
    <row r="112" spans="1:14" x14ac:dyDescent="0.3">
      <c r="A112" s="295" t="s">
        <v>791</v>
      </c>
      <c r="B112" s="164" t="s">
        <v>888</v>
      </c>
      <c r="C112" s="164" t="s">
        <v>886</v>
      </c>
      <c r="D112" s="165" t="s">
        <v>797</v>
      </c>
      <c r="E112" s="164" t="s">
        <v>795</v>
      </c>
      <c r="F112" s="164" t="s">
        <v>411</v>
      </c>
      <c r="G112" s="166" t="s">
        <v>1054</v>
      </c>
      <c r="H112" s="166" t="s">
        <v>26</v>
      </c>
      <c r="I112" s="172" t="s">
        <v>898</v>
      </c>
      <c r="J112" s="265" t="s">
        <v>884</v>
      </c>
      <c r="K112" s="265" t="s">
        <v>884</v>
      </c>
      <c r="L112" s="76">
        <f>_xlfn.XLOOKUP(Ruimtestaat[[#This Row],[Ruimtesoort / Werkprogramma ]],'Prijzenblad SCOT'!$C$2:$C$10,'Prijzenblad SCOT'!$G$2:$G$10,"")</f>
        <v>0</v>
      </c>
      <c r="M112" s="118">
        <f t="shared" si="1"/>
        <v>0</v>
      </c>
      <c r="N112" s="80"/>
    </row>
    <row r="113" spans="1:14" x14ac:dyDescent="0.3">
      <c r="A113" s="295" t="s">
        <v>791</v>
      </c>
      <c r="B113" s="164" t="s">
        <v>888</v>
      </c>
      <c r="C113" s="164" t="s">
        <v>886</v>
      </c>
      <c r="D113" s="165" t="s">
        <v>797</v>
      </c>
      <c r="E113" s="164" t="s">
        <v>795</v>
      </c>
      <c r="F113" s="164" t="s">
        <v>411</v>
      </c>
      <c r="G113" s="169" t="s">
        <v>862</v>
      </c>
      <c r="H113" s="169" t="s">
        <v>408</v>
      </c>
      <c r="I113" s="172" t="s">
        <v>899</v>
      </c>
      <c r="J113" s="265" t="s">
        <v>845</v>
      </c>
      <c r="K113" s="265">
        <v>36</v>
      </c>
      <c r="L113" s="76">
        <f>_xlfn.XLOOKUP(Ruimtestaat[[#This Row],[Ruimtesoort / Werkprogramma ]],'Prijzenblad SCOT'!$C$2:$C$10,'Prijzenblad SCOT'!$G$2:$G$10,"")</f>
        <v>0</v>
      </c>
      <c r="M113" s="118">
        <f t="shared" si="1"/>
        <v>0</v>
      </c>
      <c r="N113" s="80"/>
    </row>
    <row r="114" spans="1:14" x14ac:dyDescent="0.3">
      <c r="A114" s="295" t="s">
        <v>791</v>
      </c>
      <c r="B114" s="164" t="s">
        <v>888</v>
      </c>
      <c r="C114" s="164" t="s">
        <v>886</v>
      </c>
      <c r="D114" s="165" t="s">
        <v>797</v>
      </c>
      <c r="E114" s="164" t="s">
        <v>795</v>
      </c>
      <c r="F114" s="164" t="s">
        <v>411</v>
      </c>
      <c r="G114" s="166" t="s">
        <v>863</v>
      </c>
      <c r="H114" s="166" t="s">
        <v>21</v>
      </c>
      <c r="I114" s="172" t="s">
        <v>900</v>
      </c>
      <c r="J114" s="265" t="s">
        <v>850</v>
      </c>
      <c r="K114" s="265">
        <v>6</v>
      </c>
      <c r="L114" s="76">
        <f>_xlfn.XLOOKUP(Ruimtestaat[[#This Row],[Ruimtesoort / Werkprogramma ]],'Prijzenblad SCOT'!$C$2:$C$10,'Prijzenblad SCOT'!$G$2:$G$10,"")</f>
        <v>0</v>
      </c>
      <c r="M114" s="118">
        <f t="shared" si="1"/>
        <v>0</v>
      </c>
      <c r="N114" s="80"/>
    </row>
    <row r="115" spans="1:14" ht="15" thickBot="1" x14ac:dyDescent="0.35">
      <c r="A115" s="295" t="s">
        <v>791</v>
      </c>
      <c r="B115" s="259" t="s">
        <v>888</v>
      </c>
      <c r="C115" s="259" t="s">
        <v>886</v>
      </c>
      <c r="D115" s="260" t="s">
        <v>797</v>
      </c>
      <c r="E115" s="259" t="s">
        <v>795</v>
      </c>
      <c r="F115" s="259" t="s">
        <v>411</v>
      </c>
      <c r="G115" s="267" t="s">
        <v>862</v>
      </c>
      <c r="H115" s="267" t="s">
        <v>408</v>
      </c>
      <c r="I115" s="268" t="s">
        <v>901</v>
      </c>
      <c r="J115" s="263" t="s">
        <v>845</v>
      </c>
      <c r="K115" s="263">
        <v>53</v>
      </c>
      <c r="L115" s="269">
        <f>_xlfn.XLOOKUP(Ruimtestaat[[#This Row],[Ruimtesoort / Werkprogramma ]],'Prijzenblad SCOT'!$C$2:$C$10,'Prijzenblad SCOT'!$G$2:$G$10,"")</f>
        <v>0</v>
      </c>
      <c r="M115" s="118">
        <f t="shared" si="1"/>
        <v>0</v>
      </c>
      <c r="N115" s="80"/>
    </row>
    <row r="116" spans="1:14" x14ac:dyDescent="0.3">
      <c r="A116" s="295" t="s">
        <v>791</v>
      </c>
      <c r="B116" s="164" t="s">
        <v>819</v>
      </c>
      <c r="C116" s="164" t="s">
        <v>819</v>
      </c>
      <c r="D116" s="165" t="s">
        <v>820</v>
      </c>
      <c r="E116" s="164" t="s">
        <v>822</v>
      </c>
      <c r="F116" s="164" t="s">
        <v>407</v>
      </c>
      <c r="G116" s="169" t="s">
        <v>862</v>
      </c>
      <c r="H116" s="169" t="s">
        <v>760</v>
      </c>
      <c r="I116" s="172" t="s">
        <v>902</v>
      </c>
      <c r="J116" s="265" t="s">
        <v>845</v>
      </c>
      <c r="K116" s="265">
        <v>73</v>
      </c>
      <c r="L116" s="184">
        <f>_xlfn.XLOOKUP(Ruimtestaat[[#This Row],[Ruimtesoort / Werkprogramma ]],'Prijzenblad SCOT'!$C$2:$C$10,'Prijzenblad SCOT'!$G$2:$G$10,"")</f>
        <v>0</v>
      </c>
      <c r="M116" s="118">
        <f t="shared" si="1"/>
        <v>0</v>
      </c>
      <c r="N116" s="80"/>
    </row>
    <row r="117" spans="1:14" x14ac:dyDescent="0.3">
      <c r="A117" s="295" t="s">
        <v>791</v>
      </c>
      <c r="B117" s="164" t="s">
        <v>819</v>
      </c>
      <c r="C117" s="164" t="s">
        <v>819</v>
      </c>
      <c r="D117" s="165" t="s">
        <v>820</v>
      </c>
      <c r="E117" s="164" t="s">
        <v>822</v>
      </c>
      <c r="F117" s="164" t="s">
        <v>407</v>
      </c>
      <c r="G117" s="169" t="s">
        <v>862</v>
      </c>
      <c r="H117" s="169" t="s">
        <v>760</v>
      </c>
      <c r="I117" s="172" t="s">
        <v>903</v>
      </c>
      <c r="J117" s="265" t="s">
        <v>721</v>
      </c>
      <c r="K117" s="265">
        <v>10</v>
      </c>
      <c r="L117" s="76">
        <f>_xlfn.XLOOKUP(Ruimtestaat[[#This Row],[Ruimtesoort / Werkprogramma ]],'Prijzenblad SCOT'!$C$2:$C$10,'Prijzenblad SCOT'!$G$2:$G$10,"")</f>
        <v>0</v>
      </c>
      <c r="M117" s="118">
        <f t="shared" si="1"/>
        <v>0</v>
      </c>
      <c r="N117" s="80"/>
    </row>
    <row r="118" spans="1:14" x14ac:dyDescent="0.3">
      <c r="A118" s="295" t="s">
        <v>791</v>
      </c>
      <c r="B118" s="164" t="s">
        <v>819</v>
      </c>
      <c r="C118" s="164" t="s">
        <v>819</v>
      </c>
      <c r="D118" s="165" t="s">
        <v>820</v>
      </c>
      <c r="E118" s="164" t="s">
        <v>822</v>
      </c>
      <c r="F118" s="164" t="s">
        <v>407</v>
      </c>
      <c r="G118" s="169" t="s">
        <v>1112</v>
      </c>
      <c r="H118" s="169" t="s">
        <v>26</v>
      </c>
      <c r="I118" s="172" t="s">
        <v>865</v>
      </c>
      <c r="J118" s="265" t="s">
        <v>721</v>
      </c>
      <c r="K118" s="265">
        <v>6</v>
      </c>
      <c r="L118" s="76">
        <f>_xlfn.XLOOKUP(Ruimtestaat[[#This Row],[Ruimtesoort / Werkprogramma ]],'Prijzenblad SCOT'!$C$2:$C$10,'Prijzenblad SCOT'!$G$2:$G$10,"")</f>
        <v>0</v>
      </c>
      <c r="M118" s="118">
        <f t="shared" si="1"/>
        <v>0</v>
      </c>
      <c r="N118" s="80"/>
    </row>
    <row r="119" spans="1:14" x14ac:dyDescent="0.3">
      <c r="A119" s="295" t="s">
        <v>791</v>
      </c>
      <c r="B119" s="164" t="s">
        <v>819</v>
      </c>
      <c r="C119" s="164" t="s">
        <v>819</v>
      </c>
      <c r="D119" s="165" t="s">
        <v>820</v>
      </c>
      <c r="E119" s="164" t="s">
        <v>822</v>
      </c>
      <c r="F119" s="164" t="s">
        <v>407</v>
      </c>
      <c r="G119" s="169" t="s">
        <v>1124</v>
      </c>
      <c r="H119" s="169" t="s">
        <v>26</v>
      </c>
      <c r="I119" s="172" t="s">
        <v>846</v>
      </c>
      <c r="J119" s="265" t="s">
        <v>721</v>
      </c>
      <c r="K119" s="265">
        <v>4</v>
      </c>
      <c r="L119" s="76">
        <f>_xlfn.XLOOKUP(Ruimtestaat[[#This Row],[Ruimtesoort / Werkprogramma ]],'Prijzenblad SCOT'!$C$2:$C$10,'Prijzenblad SCOT'!$G$2:$G$10,"")</f>
        <v>0</v>
      </c>
      <c r="M119" s="118">
        <f t="shared" si="1"/>
        <v>0</v>
      </c>
      <c r="N119" s="80"/>
    </row>
    <row r="120" spans="1:14" x14ac:dyDescent="0.3">
      <c r="A120" s="295" t="s">
        <v>791</v>
      </c>
      <c r="B120" s="164" t="s">
        <v>819</v>
      </c>
      <c r="C120" s="164" t="s">
        <v>819</v>
      </c>
      <c r="D120" s="165" t="s">
        <v>820</v>
      </c>
      <c r="E120" s="164" t="s">
        <v>822</v>
      </c>
      <c r="F120" s="164" t="s">
        <v>407</v>
      </c>
      <c r="G120" s="169" t="s">
        <v>725</v>
      </c>
      <c r="H120" s="169" t="s">
        <v>21</v>
      </c>
      <c r="I120" s="172" t="s">
        <v>847</v>
      </c>
      <c r="J120" s="265" t="s">
        <v>722</v>
      </c>
      <c r="K120" s="265">
        <v>2</v>
      </c>
      <c r="L120" s="76">
        <f>_xlfn.XLOOKUP(Ruimtestaat[[#This Row],[Ruimtesoort / Werkprogramma ]],'Prijzenblad SCOT'!$C$2:$C$10,'Prijzenblad SCOT'!$G$2:$G$10,"")</f>
        <v>0</v>
      </c>
      <c r="M120" s="118">
        <f t="shared" si="1"/>
        <v>0</v>
      </c>
      <c r="N120" s="80"/>
    </row>
    <row r="121" spans="1:14" x14ac:dyDescent="0.3">
      <c r="A121" s="295" t="s">
        <v>791</v>
      </c>
      <c r="B121" s="164" t="s">
        <v>819</v>
      </c>
      <c r="C121" s="164" t="s">
        <v>819</v>
      </c>
      <c r="D121" s="165" t="s">
        <v>820</v>
      </c>
      <c r="E121" s="164" t="s">
        <v>822</v>
      </c>
      <c r="F121" s="164" t="s">
        <v>407</v>
      </c>
      <c r="G121" s="169" t="s">
        <v>117</v>
      </c>
      <c r="H121" s="169" t="s">
        <v>23</v>
      </c>
      <c r="I121" s="172" t="s">
        <v>904</v>
      </c>
      <c r="J121" s="265" t="s">
        <v>721</v>
      </c>
      <c r="K121" s="265">
        <v>2</v>
      </c>
      <c r="L121" s="76">
        <f>_xlfn.XLOOKUP(Ruimtestaat[[#This Row],[Ruimtesoort / Werkprogramma ]],'Prijzenblad SCOT'!$C$2:$C$10,'Prijzenblad SCOT'!$G$2:$G$10,"")</f>
        <v>0</v>
      </c>
      <c r="M121" s="118">
        <f t="shared" si="1"/>
        <v>0</v>
      </c>
      <c r="N121" s="80"/>
    </row>
    <row r="122" spans="1:14" x14ac:dyDescent="0.3">
      <c r="A122" s="295" t="s">
        <v>791</v>
      </c>
      <c r="B122" s="164" t="s">
        <v>819</v>
      </c>
      <c r="C122" s="164" t="s">
        <v>819</v>
      </c>
      <c r="D122" s="165" t="s">
        <v>820</v>
      </c>
      <c r="E122" s="164" t="s">
        <v>822</v>
      </c>
      <c r="F122" s="164" t="s">
        <v>407</v>
      </c>
      <c r="G122" s="169" t="s">
        <v>409</v>
      </c>
      <c r="H122" s="169" t="s">
        <v>23</v>
      </c>
      <c r="I122" s="172" t="s">
        <v>905</v>
      </c>
      <c r="J122" s="265" t="s">
        <v>845</v>
      </c>
      <c r="K122" s="265">
        <v>23</v>
      </c>
      <c r="L122" s="76">
        <f>_xlfn.XLOOKUP(Ruimtestaat[[#This Row],[Ruimtesoort / Werkprogramma ]],'Prijzenblad SCOT'!$C$2:$C$10,'Prijzenblad SCOT'!$G$2:$G$10,"")</f>
        <v>0</v>
      </c>
      <c r="M122" s="118">
        <f t="shared" si="1"/>
        <v>0</v>
      </c>
      <c r="N122" s="80"/>
    </row>
    <row r="123" spans="1:14" x14ac:dyDescent="0.3">
      <c r="A123" s="295" t="s">
        <v>791</v>
      </c>
      <c r="B123" s="164" t="s">
        <v>819</v>
      </c>
      <c r="C123" s="164" t="s">
        <v>819</v>
      </c>
      <c r="D123" s="165" t="s">
        <v>820</v>
      </c>
      <c r="E123" s="164" t="s">
        <v>822</v>
      </c>
      <c r="F123" s="164" t="s">
        <v>407</v>
      </c>
      <c r="G123" s="169" t="s">
        <v>1054</v>
      </c>
      <c r="H123" s="169" t="s">
        <v>26</v>
      </c>
      <c r="I123" s="172" t="s">
        <v>849</v>
      </c>
      <c r="J123" s="265" t="s">
        <v>845</v>
      </c>
      <c r="K123" s="265">
        <v>1</v>
      </c>
      <c r="L123" s="76">
        <f>_xlfn.XLOOKUP(Ruimtestaat[[#This Row],[Ruimtesoort / Werkprogramma ]],'Prijzenblad SCOT'!$C$2:$C$10,'Prijzenblad SCOT'!$G$2:$G$10,"")</f>
        <v>0</v>
      </c>
      <c r="M123" s="118">
        <f t="shared" si="1"/>
        <v>0</v>
      </c>
      <c r="N123" s="80"/>
    </row>
    <row r="124" spans="1:14" x14ac:dyDescent="0.3">
      <c r="A124" s="295" t="s">
        <v>791</v>
      </c>
      <c r="B124" s="164" t="s">
        <v>819</v>
      </c>
      <c r="C124" s="164" t="s">
        <v>819</v>
      </c>
      <c r="D124" s="165" t="s">
        <v>820</v>
      </c>
      <c r="E124" s="164" t="s">
        <v>822</v>
      </c>
      <c r="F124" s="164" t="s">
        <v>407</v>
      </c>
      <c r="G124" s="169" t="s">
        <v>725</v>
      </c>
      <c r="H124" s="169" t="s">
        <v>21</v>
      </c>
      <c r="I124" s="172" t="s">
        <v>851</v>
      </c>
      <c r="J124" s="265" t="s">
        <v>722</v>
      </c>
      <c r="K124" s="265">
        <v>7</v>
      </c>
      <c r="L124" s="76">
        <f>_xlfn.XLOOKUP(Ruimtestaat[[#This Row],[Ruimtesoort / Werkprogramma ]],'Prijzenblad SCOT'!$C$2:$C$10,'Prijzenblad SCOT'!$G$2:$G$10,"")</f>
        <v>0</v>
      </c>
      <c r="M124" s="118">
        <f t="shared" si="1"/>
        <v>0</v>
      </c>
      <c r="N124" s="80"/>
    </row>
    <row r="125" spans="1:14" x14ac:dyDescent="0.3">
      <c r="A125" s="295" t="s">
        <v>791</v>
      </c>
      <c r="B125" s="164" t="s">
        <v>819</v>
      </c>
      <c r="C125" s="164" t="s">
        <v>819</v>
      </c>
      <c r="D125" s="165" t="s">
        <v>820</v>
      </c>
      <c r="E125" s="164" t="s">
        <v>822</v>
      </c>
      <c r="F125" s="164" t="s">
        <v>407</v>
      </c>
      <c r="G125" s="169" t="s">
        <v>412</v>
      </c>
      <c r="H125" s="169" t="s">
        <v>23</v>
      </c>
      <c r="I125" s="172" t="s">
        <v>866</v>
      </c>
      <c r="J125" s="265" t="s">
        <v>842</v>
      </c>
      <c r="K125" s="265">
        <v>4</v>
      </c>
      <c r="L125" s="76">
        <f>_xlfn.XLOOKUP(Ruimtestaat[[#This Row],[Ruimtesoort / Werkprogramma ]],'Prijzenblad SCOT'!$C$2:$C$10,'Prijzenblad SCOT'!$G$2:$G$10,"")</f>
        <v>0</v>
      </c>
      <c r="M125" s="118">
        <f t="shared" si="1"/>
        <v>0</v>
      </c>
      <c r="N125" s="80"/>
    </row>
    <row r="126" spans="1:14" x14ac:dyDescent="0.3">
      <c r="A126" s="295" t="s">
        <v>791</v>
      </c>
      <c r="B126" s="164" t="s">
        <v>819</v>
      </c>
      <c r="C126" s="164" t="s">
        <v>819</v>
      </c>
      <c r="D126" s="165" t="s">
        <v>820</v>
      </c>
      <c r="E126" s="164" t="s">
        <v>822</v>
      </c>
      <c r="F126" s="164" t="s">
        <v>407</v>
      </c>
      <c r="G126" s="169" t="s">
        <v>412</v>
      </c>
      <c r="H126" s="169" t="s">
        <v>23</v>
      </c>
      <c r="I126" s="172" t="s">
        <v>867</v>
      </c>
      <c r="J126" s="265" t="s">
        <v>721</v>
      </c>
      <c r="K126" s="265">
        <v>13</v>
      </c>
      <c r="L126" s="76">
        <f>_xlfn.XLOOKUP(Ruimtestaat[[#This Row],[Ruimtesoort / Werkprogramma ]],'Prijzenblad SCOT'!$C$2:$C$10,'Prijzenblad SCOT'!$G$2:$G$10,"")</f>
        <v>0</v>
      </c>
      <c r="M126" s="118">
        <f t="shared" si="1"/>
        <v>0</v>
      </c>
      <c r="N126" s="80"/>
    </row>
    <row r="127" spans="1:14" x14ac:dyDescent="0.3">
      <c r="A127" s="295" t="s">
        <v>791</v>
      </c>
      <c r="B127" s="164" t="s">
        <v>819</v>
      </c>
      <c r="C127" s="164" t="s">
        <v>819</v>
      </c>
      <c r="D127" s="165" t="s">
        <v>820</v>
      </c>
      <c r="E127" s="164" t="s">
        <v>822</v>
      </c>
      <c r="F127" s="164" t="s">
        <v>407</v>
      </c>
      <c r="G127" s="169" t="s">
        <v>249</v>
      </c>
      <c r="H127" s="169" t="s">
        <v>18</v>
      </c>
      <c r="I127" s="172" t="s">
        <v>853</v>
      </c>
      <c r="J127" s="265" t="s">
        <v>722</v>
      </c>
      <c r="K127" s="265">
        <v>2</v>
      </c>
      <c r="L127" s="76">
        <f>_xlfn.XLOOKUP(Ruimtestaat[[#This Row],[Ruimtesoort / Werkprogramma ]],'Prijzenblad SCOT'!$C$2:$C$10,'Prijzenblad SCOT'!$G$2:$G$10,"")</f>
        <v>0</v>
      </c>
      <c r="M127" s="118">
        <f t="shared" si="1"/>
        <v>0</v>
      </c>
      <c r="N127" s="80"/>
    </row>
    <row r="128" spans="1:14" x14ac:dyDescent="0.3">
      <c r="A128" s="295" t="s">
        <v>791</v>
      </c>
      <c r="B128" s="164" t="s">
        <v>819</v>
      </c>
      <c r="C128" s="164" t="s">
        <v>819</v>
      </c>
      <c r="D128" s="165" t="s">
        <v>820</v>
      </c>
      <c r="E128" s="164" t="s">
        <v>822</v>
      </c>
      <c r="F128" s="164" t="s">
        <v>407</v>
      </c>
      <c r="G128" s="169" t="s">
        <v>1054</v>
      </c>
      <c r="H128" s="169" t="s">
        <v>26</v>
      </c>
      <c r="I128" s="172" t="s">
        <v>854</v>
      </c>
      <c r="J128" s="265" t="s">
        <v>845</v>
      </c>
      <c r="K128" s="265">
        <v>1</v>
      </c>
      <c r="L128" s="76">
        <f>_xlfn.XLOOKUP(Ruimtestaat[[#This Row],[Ruimtesoort / Werkprogramma ]],'Prijzenblad SCOT'!$C$2:$C$10,'Prijzenblad SCOT'!$G$2:$G$10,"")</f>
        <v>0</v>
      </c>
      <c r="M128" s="118">
        <f t="shared" si="1"/>
        <v>0</v>
      </c>
      <c r="N128" s="80"/>
    </row>
    <row r="129" spans="1:14" x14ac:dyDescent="0.3">
      <c r="A129" s="295" t="s">
        <v>791</v>
      </c>
      <c r="B129" s="164" t="s">
        <v>819</v>
      </c>
      <c r="C129" s="164" t="s">
        <v>819</v>
      </c>
      <c r="D129" s="165" t="s">
        <v>820</v>
      </c>
      <c r="E129" s="164" t="s">
        <v>822</v>
      </c>
      <c r="F129" s="164" t="s">
        <v>407</v>
      </c>
      <c r="G129" s="169" t="s">
        <v>409</v>
      </c>
      <c r="H129" s="169" t="s">
        <v>23</v>
      </c>
      <c r="I129" s="172" t="s">
        <v>855</v>
      </c>
      <c r="J129" s="265" t="s">
        <v>845</v>
      </c>
      <c r="K129" s="265">
        <v>32</v>
      </c>
      <c r="L129" s="76">
        <f>_xlfn.XLOOKUP(Ruimtestaat[[#This Row],[Ruimtesoort / Werkprogramma ]],'Prijzenblad SCOT'!$C$2:$C$10,'Prijzenblad SCOT'!$G$2:$G$10,"")</f>
        <v>0</v>
      </c>
      <c r="M129" s="118">
        <f t="shared" si="1"/>
        <v>0</v>
      </c>
      <c r="N129" s="80"/>
    </row>
    <row r="130" spans="1:14" x14ac:dyDescent="0.3">
      <c r="A130" s="295" t="s">
        <v>791</v>
      </c>
      <c r="B130" s="164" t="s">
        <v>819</v>
      </c>
      <c r="C130" s="164" t="s">
        <v>819</v>
      </c>
      <c r="D130" s="165" t="s">
        <v>820</v>
      </c>
      <c r="E130" s="164" t="s">
        <v>822</v>
      </c>
      <c r="F130" s="164" t="s">
        <v>407</v>
      </c>
      <c r="G130" s="169" t="s">
        <v>725</v>
      </c>
      <c r="H130" s="169" t="s">
        <v>21</v>
      </c>
      <c r="I130" s="172" t="s">
        <v>856</v>
      </c>
      <c r="J130" s="265" t="s">
        <v>722</v>
      </c>
      <c r="K130" s="265">
        <v>6</v>
      </c>
      <c r="L130" s="76">
        <f>_xlfn.XLOOKUP(Ruimtestaat[[#This Row],[Ruimtesoort / Werkprogramma ]],'Prijzenblad SCOT'!$C$2:$C$10,'Prijzenblad SCOT'!$G$2:$G$10,"")</f>
        <v>0</v>
      </c>
      <c r="M130" s="118">
        <f t="shared" si="1"/>
        <v>0</v>
      </c>
      <c r="N130" s="80"/>
    </row>
    <row r="131" spans="1:14" x14ac:dyDescent="0.3">
      <c r="A131" s="295" t="s">
        <v>791</v>
      </c>
      <c r="B131" s="164" t="s">
        <v>819</v>
      </c>
      <c r="C131" s="164" t="s">
        <v>819</v>
      </c>
      <c r="D131" s="165" t="s">
        <v>820</v>
      </c>
      <c r="E131" s="164" t="s">
        <v>822</v>
      </c>
      <c r="F131" s="164" t="s">
        <v>407</v>
      </c>
      <c r="G131" s="169" t="s">
        <v>725</v>
      </c>
      <c r="H131" s="169" t="s">
        <v>21</v>
      </c>
      <c r="I131" s="172" t="s">
        <v>857</v>
      </c>
      <c r="J131" s="265" t="s">
        <v>722</v>
      </c>
      <c r="K131" s="265">
        <v>7</v>
      </c>
      <c r="L131" s="76">
        <f>_xlfn.XLOOKUP(Ruimtestaat[[#This Row],[Ruimtesoort / Werkprogramma ]],'Prijzenblad SCOT'!$C$2:$C$10,'Prijzenblad SCOT'!$G$2:$G$10,"")</f>
        <v>0</v>
      </c>
      <c r="M131" s="118">
        <f t="shared" si="1"/>
        <v>0</v>
      </c>
      <c r="N131" s="80"/>
    </row>
    <row r="132" spans="1:14" x14ac:dyDescent="0.3">
      <c r="A132" s="295" t="s">
        <v>791</v>
      </c>
      <c r="B132" s="164" t="s">
        <v>819</v>
      </c>
      <c r="C132" s="164" t="s">
        <v>819</v>
      </c>
      <c r="D132" s="165" t="s">
        <v>820</v>
      </c>
      <c r="E132" s="164" t="s">
        <v>822</v>
      </c>
      <c r="F132" s="164" t="s">
        <v>407</v>
      </c>
      <c r="G132" s="169" t="s">
        <v>134</v>
      </c>
      <c r="H132" s="169" t="s">
        <v>18</v>
      </c>
      <c r="I132" s="172" t="s">
        <v>858</v>
      </c>
      <c r="J132" s="265" t="s">
        <v>721</v>
      </c>
      <c r="K132" s="265">
        <v>8</v>
      </c>
      <c r="L132" s="76">
        <f>_xlfn.XLOOKUP(Ruimtestaat[[#This Row],[Ruimtesoort / Werkprogramma ]],'Prijzenblad SCOT'!$C$2:$C$10,'Prijzenblad SCOT'!$G$2:$G$10,"")</f>
        <v>0</v>
      </c>
      <c r="M132" s="118">
        <f t="shared" si="1"/>
        <v>0</v>
      </c>
      <c r="N132" s="80"/>
    </row>
    <row r="133" spans="1:14" x14ac:dyDescent="0.3">
      <c r="A133" s="295" t="s">
        <v>791</v>
      </c>
      <c r="B133" s="164" t="s">
        <v>819</v>
      </c>
      <c r="C133" s="164" t="s">
        <v>819</v>
      </c>
      <c r="D133" s="165" t="s">
        <v>820</v>
      </c>
      <c r="E133" s="164" t="s">
        <v>822</v>
      </c>
      <c r="F133" s="164" t="s">
        <v>407</v>
      </c>
      <c r="G133" s="169" t="s">
        <v>1125</v>
      </c>
      <c r="H133" s="169" t="s">
        <v>26</v>
      </c>
      <c r="I133" s="172" t="s">
        <v>859</v>
      </c>
      <c r="J133" s="265" t="s">
        <v>884</v>
      </c>
      <c r="K133" s="265" t="s">
        <v>884</v>
      </c>
      <c r="L133" s="76">
        <f>_xlfn.XLOOKUP(Ruimtestaat[[#This Row],[Ruimtesoort / Werkprogramma ]],'Prijzenblad SCOT'!$C$2:$C$10,'Prijzenblad SCOT'!$G$2:$G$10,"")</f>
        <v>0</v>
      </c>
      <c r="M133" s="118">
        <f t="shared" ref="M133:M196" si="2">IF(L133=0,0,L133*K133)</f>
        <v>0</v>
      </c>
      <c r="N133" s="80"/>
    </row>
    <row r="134" spans="1:14" x14ac:dyDescent="0.3">
      <c r="A134" s="295" t="s">
        <v>791</v>
      </c>
      <c r="B134" s="164" t="s">
        <v>819</v>
      </c>
      <c r="C134" s="164" t="s">
        <v>819</v>
      </c>
      <c r="D134" s="165" t="s">
        <v>820</v>
      </c>
      <c r="E134" s="164" t="s">
        <v>822</v>
      </c>
      <c r="F134" s="164" t="s">
        <v>407</v>
      </c>
      <c r="G134" s="169" t="s">
        <v>358</v>
      </c>
      <c r="H134" s="169" t="s">
        <v>26</v>
      </c>
      <c r="I134" s="172" t="s">
        <v>860</v>
      </c>
      <c r="J134" s="265" t="s">
        <v>884</v>
      </c>
      <c r="K134" s="265" t="s">
        <v>884</v>
      </c>
      <c r="L134" s="76">
        <f>_xlfn.XLOOKUP(Ruimtestaat[[#This Row],[Ruimtesoort / Werkprogramma ]],'Prijzenblad SCOT'!$C$2:$C$10,'Prijzenblad SCOT'!$G$2:$G$10,"")</f>
        <v>0</v>
      </c>
      <c r="M134" s="118">
        <f t="shared" si="2"/>
        <v>0</v>
      </c>
      <c r="N134" s="80"/>
    </row>
    <row r="135" spans="1:14" x14ac:dyDescent="0.3">
      <c r="A135" s="295" t="s">
        <v>791</v>
      </c>
      <c r="B135" s="164" t="s">
        <v>819</v>
      </c>
      <c r="C135" s="164" t="s">
        <v>819</v>
      </c>
      <c r="D135" s="165" t="s">
        <v>820</v>
      </c>
      <c r="E135" s="164" t="s">
        <v>822</v>
      </c>
      <c r="F135" s="164" t="s">
        <v>407</v>
      </c>
      <c r="G135" s="169" t="s">
        <v>358</v>
      </c>
      <c r="H135" s="169" t="s">
        <v>26</v>
      </c>
      <c r="I135" s="172" t="s">
        <v>861</v>
      </c>
      <c r="J135" s="265" t="s">
        <v>884</v>
      </c>
      <c r="K135" s="265" t="s">
        <v>884</v>
      </c>
      <c r="L135" s="76">
        <f>_xlfn.XLOOKUP(Ruimtestaat[[#This Row],[Ruimtesoort / Werkprogramma ]],'Prijzenblad SCOT'!$C$2:$C$10,'Prijzenblad SCOT'!$G$2:$G$10,"")</f>
        <v>0</v>
      </c>
      <c r="M135" s="118">
        <f t="shared" si="2"/>
        <v>0</v>
      </c>
      <c r="N135" s="80"/>
    </row>
    <row r="136" spans="1:14" x14ac:dyDescent="0.3">
      <c r="A136" s="295" t="s">
        <v>791</v>
      </c>
      <c r="B136" s="164" t="s">
        <v>819</v>
      </c>
      <c r="C136" s="164" t="s">
        <v>819</v>
      </c>
      <c r="D136" s="165" t="s">
        <v>820</v>
      </c>
      <c r="E136" s="164" t="s">
        <v>822</v>
      </c>
      <c r="F136" s="164" t="s">
        <v>407</v>
      </c>
      <c r="G136" s="169" t="s">
        <v>412</v>
      </c>
      <c r="H136" s="169" t="s">
        <v>23</v>
      </c>
      <c r="I136" s="172" t="s">
        <v>870</v>
      </c>
      <c r="J136" s="265" t="s">
        <v>842</v>
      </c>
      <c r="K136" s="265">
        <v>4</v>
      </c>
      <c r="L136" s="76">
        <f>_xlfn.XLOOKUP(Ruimtestaat[[#This Row],[Ruimtesoort / Werkprogramma ]],'Prijzenblad SCOT'!$C$2:$C$10,'Prijzenblad SCOT'!$G$2:$G$10,"")</f>
        <v>0</v>
      </c>
      <c r="M136" s="118">
        <f t="shared" si="2"/>
        <v>0</v>
      </c>
      <c r="N136" s="80"/>
    </row>
    <row r="137" spans="1:14" x14ac:dyDescent="0.3">
      <c r="A137" s="295" t="s">
        <v>791</v>
      </c>
      <c r="B137" s="164" t="s">
        <v>819</v>
      </c>
      <c r="C137" s="164" t="s">
        <v>819</v>
      </c>
      <c r="D137" s="165" t="s">
        <v>820</v>
      </c>
      <c r="E137" s="164" t="s">
        <v>822</v>
      </c>
      <c r="F137" s="164" t="s">
        <v>407</v>
      </c>
      <c r="G137" s="169" t="s">
        <v>862</v>
      </c>
      <c r="H137" s="169" t="s">
        <v>408</v>
      </c>
      <c r="I137" s="172" t="s">
        <v>871</v>
      </c>
      <c r="J137" s="265" t="s">
        <v>845</v>
      </c>
      <c r="K137" s="265">
        <v>48</v>
      </c>
      <c r="L137" s="76">
        <f>_xlfn.XLOOKUP(Ruimtestaat[[#This Row],[Ruimtesoort / Werkprogramma ]],'Prijzenblad SCOT'!$C$2:$C$10,'Prijzenblad SCOT'!$G$2:$G$10,"")</f>
        <v>0</v>
      </c>
      <c r="M137" s="118">
        <f t="shared" si="2"/>
        <v>0</v>
      </c>
      <c r="N137" s="80"/>
    </row>
    <row r="138" spans="1:14" x14ac:dyDescent="0.3">
      <c r="A138" s="295" t="s">
        <v>791</v>
      </c>
      <c r="B138" s="164" t="s">
        <v>819</v>
      </c>
      <c r="C138" s="164" t="s">
        <v>819</v>
      </c>
      <c r="D138" s="165" t="s">
        <v>820</v>
      </c>
      <c r="E138" s="164" t="s">
        <v>822</v>
      </c>
      <c r="F138" s="164" t="s">
        <v>407</v>
      </c>
      <c r="G138" s="169" t="s">
        <v>862</v>
      </c>
      <c r="H138" s="169" t="s">
        <v>408</v>
      </c>
      <c r="I138" s="172" t="s">
        <v>872</v>
      </c>
      <c r="J138" s="265" t="s">
        <v>845</v>
      </c>
      <c r="K138" s="265">
        <v>50</v>
      </c>
      <c r="L138" s="76">
        <f>_xlfn.XLOOKUP(Ruimtestaat[[#This Row],[Ruimtesoort / Werkprogramma ]],'Prijzenblad SCOT'!$C$2:$C$10,'Prijzenblad SCOT'!$G$2:$G$10,"")</f>
        <v>0</v>
      </c>
      <c r="M138" s="118">
        <f t="shared" si="2"/>
        <v>0</v>
      </c>
      <c r="N138" s="80"/>
    </row>
    <row r="139" spans="1:14" x14ac:dyDescent="0.3">
      <c r="A139" s="295" t="s">
        <v>791</v>
      </c>
      <c r="B139" s="164" t="s">
        <v>819</v>
      </c>
      <c r="C139" s="164" t="s">
        <v>819</v>
      </c>
      <c r="D139" s="165" t="s">
        <v>820</v>
      </c>
      <c r="E139" s="164" t="s">
        <v>822</v>
      </c>
      <c r="F139" s="164" t="s">
        <v>407</v>
      </c>
      <c r="G139" s="169" t="s">
        <v>862</v>
      </c>
      <c r="H139" s="169" t="s">
        <v>408</v>
      </c>
      <c r="I139" s="172" t="s">
        <v>873</v>
      </c>
      <c r="J139" s="265" t="s">
        <v>845</v>
      </c>
      <c r="K139" s="265">
        <v>64</v>
      </c>
      <c r="L139" s="76">
        <f>_xlfn.XLOOKUP(Ruimtestaat[[#This Row],[Ruimtesoort / Werkprogramma ]],'Prijzenblad SCOT'!$C$2:$C$10,'Prijzenblad SCOT'!$G$2:$G$10,"")</f>
        <v>0</v>
      </c>
      <c r="M139" s="118">
        <f t="shared" si="2"/>
        <v>0</v>
      </c>
      <c r="N139" s="80"/>
    </row>
    <row r="140" spans="1:14" x14ac:dyDescent="0.3">
      <c r="A140" s="295" t="s">
        <v>791</v>
      </c>
      <c r="B140" s="164" t="s">
        <v>819</v>
      </c>
      <c r="C140" s="164" t="s">
        <v>819</v>
      </c>
      <c r="D140" s="165" t="s">
        <v>820</v>
      </c>
      <c r="E140" s="164" t="s">
        <v>822</v>
      </c>
      <c r="F140" s="164" t="s">
        <v>411</v>
      </c>
      <c r="G140" s="169" t="s">
        <v>134</v>
      </c>
      <c r="H140" s="169" t="s">
        <v>18</v>
      </c>
      <c r="I140" s="172" t="s">
        <v>880</v>
      </c>
      <c r="J140" s="265" t="s">
        <v>721</v>
      </c>
      <c r="K140" s="265">
        <v>15</v>
      </c>
      <c r="L140" s="76">
        <f>_xlfn.XLOOKUP(Ruimtestaat[[#This Row],[Ruimtesoort / Werkprogramma ]],'Prijzenblad SCOT'!$C$2:$C$10,'Prijzenblad SCOT'!$G$2:$G$10,"")</f>
        <v>0</v>
      </c>
      <c r="M140" s="118">
        <f t="shared" si="2"/>
        <v>0</v>
      </c>
      <c r="N140" s="80"/>
    </row>
    <row r="141" spans="1:14" x14ac:dyDescent="0.3">
      <c r="A141" s="295" t="s">
        <v>791</v>
      </c>
      <c r="B141" s="164" t="s">
        <v>819</v>
      </c>
      <c r="C141" s="164" t="s">
        <v>819</v>
      </c>
      <c r="D141" s="165" t="s">
        <v>820</v>
      </c>
      <c r="E141" s="164" t="s">
        <v>822</v>
      </c>
      <c r="F141" s="164" t="s">
        <v>411</v>
      </c>
      <c r="G141" s="169" t="s">
        <v>348</v>
      </c>
      <c r="H141" s="169" t="s">
        <v>18</v>
      </c>
      <c r="I141" s="172" t="s">
        <v>881</v>
      </c>
      <c r="J141" s="265" t="s">
        <v>721</v>
      </c>
      <c r="K141" s="265">
        <v>26</v>
      </c>
      <c r="L141" s="76">
        <f>_xlfn.XLOOKUP(Ruimtestaat[[#This Row],[Ruimtesoort / Werkprogramma ]],'Prijzenblad SCOT'!$C$2:$C$10,'Prijzenblad SCOT'!$G$2:$G$10,"")</f>
        <v>0</v>
      </c>
      <c r="M141" s="118">
        <f t="shared" si="2"/>
        <v>0</v>
      </c>
      <c r="N141" s="80"/>
    </row>
    <row r="142" spans="1:14" x14ac:dyDescent="0.3">
      <c r="A142" s="295" t="s">
        <v>791</v>
      </c>
      <c r="B142" s="164" t="s">
        <v>819</v>
      </c>
      <c r="C142" s="164" t="s">
        <v>819</v>
      </c>
      <c r="D142" s="165" t="s">
        <v>820</v>
      </c>
      <c r="E142" s="164" t="s">
        <v>822</v>
      </c>
      <c r="F142" s="164" t="s">
        <v>411</v>
      </c>
      <c r="G142" s="169" t="s">
        <v>409</v>
      </c>
      <c r="H142" s="169" t="s">
        <v>23</v>
      </c>
      <c r="I142" s="172" t="s">
        <v>882</v>
      </c>
      <c r="J142" s="265" t="s">
        <v>845</v>
      </c>
      <c r="K142" s="265">
        <v>28</v>
      </c>
      <c r="L142" s="76">
        <f>_xlfn.XLOOKUP(Ruimtestaat[[#This Row],[Ruimtesoort / Werkprogramma ]],'Prijzenblad SCOT'!$C$2:$C$10,'Prijzenblad SCOT'!$G$2:$G$10,"")</f>
        <v>0</v>
      </c>
      <c r="M142" s="118">
        <f t="shared" si="2"/>
        <v>0</v>
      </c>
      <c r="N142" s="80"/>
    </row>
    <row r="143" spans="1:14" x14ac:dyDescent="0.3">
      <c r="A143" s="295" t="s">
        <v>791</v>
      </c>
      <c r="B143" s="164" t="s">
        <v>819</v>
      </c>
      <c r="C143" s="164" t="s">
        <v>819</v>
      </c>
      <c r="D143" s="165" t="s">
        <v>820</v>
      </c>
      <c r="E143" s="164" t="s">
        <v>822</v>
      </c>
      <c r="F143" s="164" t="s">
        <v>411</v>
      </c>
      <c r="G143" s="169" t="s">
        <v>1112</v>
      </c>
      <c r="H143" s="169" t="s">
        <v>26</v>
      </c>
      <c r="I143" s="172" t="s">
        <v>883</v>
      </c>
      <c r="J143" s="265" t="s">
        <v>722</v>
      </c>
      <c r="K143" s="265">
        <v>2</v>
      </c>
      <c r="L143" s="76">
        <f>_xlfn.XLOOKUP(Ruimtestaat[[#This Row],[Ruimtesoort / Werkprogramma ]],'Prijzenblad SCOT'!$C$2:$C$10,'Prijzenblad SCOT'!$G$2:$G$10,"")</f>
        <v>0</v>
      </c>
      <c r="M143" s="118">
        <f t="shared" si="2"/>
        <v>0</v>
      </c>
      <c r="N143" s="80"/>
    </row>
    <row r="144" spans="1:14" x14ac:dyDescent="0.3">
      <c r="A144" s="295" t="s">
        <v>791</v>
      </c>
      <c r="B144" s="164" t="s">
        <v>819</v>
      </c>
      <c r="C144" s="164" t="s">
        <v>819</v>
      </c>
      <c r="D144" s="165" t="s">
        <v>820</v>
      </c>
      <c r="E144" s="164" t="s">
        <v>822</v>
      </c>
      <c r="F144" s="164" t="s">
        <v>411</v>
      </c>
      <c r="G144" s="169" t="s">
        <v>725</v>
      </c>
      <c r="H144" s="169" t="s">
        <v>21</v>
      </c>
      <c r="I144" s="172" t="s">
        <v>891</v>
      </c>
      <c r="J144" s="265" t="s">
        <v>722</v>
      </c>
      <c r="K144" s="265">
        <v>1</v>
      </c>
      <c r="L144" s="76">
        <f>_xlfn.XLOOKUP(Ruimtestaat[[#This Row],[Ruimtesoort / Werkprogramma ]],'Prijzenblad SCOT'!$C$2:$C$10,'Prijzenblad SCOT'!$G$2:$G$10,"")</f>
        <v>0</v>
      </c>
      <c r="M144" s="118">
        <f t="shared" si="2"/>
        <v>0</v>
      </c>
      <c r="N144" s="80"/>
    </row>
    <row r="145" spans="1:14" x14ac:dyDescent="0.3">
      <c r="A145" s="295" t="s">
        <v>791</v>
      </c>
      <c r="B145" s="164" t="s">
        <v>819</v>
      </c>
      <c r="C145" s="164" t="s">
        <v>819</v>
      </c>
      <c r="D145" s="165" t="s">
        <v>820</v>
      </c>
      <c r="E145" s="164" t="s">
        <v>822</v>
      </c>
      <c r="F145" s="164" t="s">
        <v>411</v>
      </c>
      <c r="G145" s="169" t="s">
        <v>1126</v>
      </c>
      <c r="H145" s="169" t="s">
        <v>26</v>
      </c>
      <c r="I145" s="172" t="s">
        <v>892</v>
      </c>
      <c r="J145" s="265" t="s">
        <v>722</v>
      </c>
      <c r="K145" s="265">
        <v>1</v>
      </c>
      <c r="L145" s="76">
        <f>_xlfn.XLOOKUP(Ruimtestaat[[#This Row],[Ruimtesoort / Werkprogramma ]],'Prijzenblad SCOT'!$C$2:$C$10,'Prijzenblad SCOT'!$G$2:$G$10,"")</f>
        <v>0</v>
      </c>
      <c r="M145" s="118">
        <f t="shared" si="2"/>
        <v>0</v>
      </c>
      <c r="N145" s="80"/>
    </row>
    <row r="146" spans="1:14" x14ac:dyDescent="0.3">
      <c r="A146" s="295" t="s">
        <v>791</v>
      </c>
      <c r="B146" s="164" t="s">
        <v>819</v>
      </c>
      <c r="C146" s="164" t="s">
        <v>819</v>
      </c>
      <c r="D146" s="165" t="s">
        <v>820</v>
      </c>
      <c r="E146" s="164" t="s">
        <v>822</v>
      </c>
      <c r="F146" s="164" t="s">
        <v>411</v>
      </c>
      <c r="G146" s="169" t="s">
        <v>1126</v>
      </c>
      <c r="H146" s="169" t="s">
        <v>26</v>
      </c>
      <c r="I146" s="172" t="s">
        <v>893</v>
      </c>
      <c r="J146" s="265" t="s">
        <v>722</v>
      </c>
      <c r="K146" s="265">
        <v>3</v>
      </c>
      <c r="L146" s="76">
        <f>_xlfn.XLOOKUP(Ruimtestaat[[#This Row],[Ruimtesoort / Werkprogramma ]],'Prijzenblad SCOT'!$C$2:$C$10,'Prijzenblad SCOT'!$G$2:$G$10,"")</f>
        <v>0</v>
      </c>
      <c r="M146" s="118">
        <f t="shared" si="2"/>
        <v>0</v>
      </c>
      <c r="N146" s="80"/>
    </row>
    <row r="147" spans="1:14" x14ac:dyDescent="0.3">
      <c r="A147" s="295" t="s">
        <v>791</v>
      </c>
      <c r="B147" s="164" t="s">
        <v>819</v>
      </c>
      <c r="C147" s="164" t="s">
        <v>819</v>
      </c>
      <c r="D147" s="165" t="s">
        <v>820</v>
      </c>
      <c r="E147" s="164" t="s">
        <v>822</v>
      </c>
      <c r="F147" s="164" t="s">
        <v>411</v>
      </c>
      <c r="G147" s="360" t="s">
        <v>1127</v>
      </c>
      <c r="H147" s="360" t="s">
        <v>26</v>
      </c>
      <c r="I147" s="172" t="s">
        <v>906</v>
      </c>
      <c r="J147" s="265" t="s">
        <v>845</v>
      </c>
      <c r="K147" s="265">
        <v>116</v>
      </c>
      <c r="L147" s="76">
        <f>_xlfn.XLOOKUP(Ruimtestaat[[#This Row],[Ruimtesoort / Werkprogramma ]],'Prijzenblad SCOT'!$C$2:$C$10,'Prijzenblad SCOT'!$G$2:$G$10,"")</f>
        <v>0</v>
      </c>
      <c r="M147" s="118">
        <f t="shared" si="2"/>
        <v>0</v>
      </c>
      <c r="N147" s="80"/>
    </row>
    <row r="148" spans="1:14" x14ac:dyDescent="0.3">
      <c r="A148" s="295" t="s">
        <v>791</v>
      </c>
      <c r="B148" s="164" t="s">
        <v>819</v>
      </c>
      <c r="C148" s="164" t="s">
        <v>819</v>
      </c>
      <c r="D148" s="165" t="s">
        <v>820</v>
      </c>
      <c r="E148" s="164" t="s">
        <v>822</v>
      </c>
      <c r="F148" s="164" t="s">
        <v>411</v>
      </c>
      <c r="G148" s="360" t="s">
        <v>1122</v>
      </c>
      <c r="H148" s="360" t="s">
        <v>26</v>
      </c>
      <c r="I148" s="172" t="s">
        <v>907</v>
      </c>
      <c r="J148" s="265" t="s">
        <v>721</v>
      </c>
      <c r="K148" s="265">
        <v>40</v>
      </c>
      <c r="L148" s="76">
        <f>_xlfn.XLOOKUP(Ruimtestaat[[#This Row],[Ruimtesoort / Werkprogramma ]],'Prijzenblad SCOT'!$C$2:$C$10,'Prijzenblad SCOT'!$G$2:$G$10,"")</f>
        <v>0</v>
      </c>
      <c r="M148" s="118">
        <f t="shared" si="2"/>
        <v>0</v>
      </c>
      <c r="N148" s="80"/>
    </row>
    <row r="149" spans="1:14" ht="15" thickBot="1" x14ac:dyDescent="0.35">
      <c r="A149" s="295" t="s">
        <v>791</v>
      </c>
      <c r="B149" s="259" t="s">
        <v>819</v>
      </c>
      <c r="C149" s="259" t="s">
        <v>819</v>
      </c>
      <c r="D149" s="260" t="s">
        <v>820</v>
      </c>
      <c r="E149" s="259" t="s">
        <v>822</v>
      </c>
      <c r="F149" s="259" t="s">
        <v>411</v>
      </c>
      <c r="G149" s="267" t="s">
        <v>412</v>
      </c>
      <c r="H149" s="267" t="s">
        <v>23</v>
      </c>
      <c r="I149" s="268" t="s">
        <v>895</v>
      </c>
      <c r="J149" s="263" t="s">
        <v>845</v>
      </c>
      <c r="K149" s="263">
        <v>2</v>
      </c>
      <c r="L149" s="269">
        <f>_xlfn.XLOOKUP(Ruimtestaat[[#This Row],[Ruimtesoort / Werkprogramma ]],'Prijzenblad SCOT'!$C$2:$C$10,'Prijzenblad SCOT'!$G$2:$G$10,"")</f>
        <v>0</v>
      </c>
      <c r="M149" s="118">
        <f t="shared" si="2"/>
        <v>0</v>
      </c>
      <c r="N149" s="80"/>
    </row>
    <row r="150" spans="1:14" x14ac:dyDescent="0.3">
      <c r="A150" s="295" t="s">
        <v>791</v>
      </c>
      <c r="B150" s="253" t="s">
        <v>802</v>
      </c>
      <c r="C150" s="254" t="s">
        <v>802</v>
      </c>
      <c r="D150" s="253" t="s">
        <v>803</v>
      </c>
      <c r="E150" s="253" t="s">
        <v>805</v>
      </c>
      <c r="F150" s="266" t="s">
        <v>407</v>
      </c>
      <c r="G150" s="266" t="s">
        <v>862</v>
      </c>
      <c r="H150" s="169" t="s">
        <v>760</v>
      </c>
      <c r="I150" s="172" t="s">
        <v>841</v>
      </c>
      <c r="J150" s="265" t="s">
        <v>845</v>
      </c>
      <c r="K150" s="265">
        <v>56</v>
      </c>
      <c r="L150" s="184">
        <f>_xlfn.XLOOKUP(Ruimtestaat[[#This Row],[Ruimtesoort / Werkprogramma ]],'Prijzenblad SCOT'!$C$2:$C$10,'Prijzenblad SCOT'!$G$2:$G$10,"")</f>
        <v>0</v>
      </c>
      <c r="M150" s="118">
        <f t="shared" si="2"/>
        <v>0</v>
      </c>
      <c r="N150" s="80"/>
    </row>
    <row r="151" spans="1:14" x14ac:dyDescent="0.3">
      <c r="A151" s="295" t="s">
        <v>791</v>
      </c>
      <c r="B151" s="164" t="s">
        <v>802</v>
      </c>
      <c r="C151" s="164" t="s">
        <v>802</v>
      </c>
      <c r="D151" s="165" t="s">
        <v>803</v>
      </c>
      <c r="E151" s="164" t="s">
        <v>805</v>
      </c>
      <c r="F151" s="164" t="s">
        <v>407</v>
      </c>
      <c r="G151" s="169" t="s">
        <v>863</v>
      </c>
      <c r="H151" s="169" t="s">
        <v>21</v>
      </c>
      <c r="I151" s="172" t="s">
        <v>865</v>
      </c>
      <c r="J151" s="265" t="s">
        <v>850</v>
      </c>
      <c r="K151" s="265">
        <v>13</v>
      </c>
      <c r="L151" s="76">
        <f>_xlfn.XLOOKUP(Ruimtestaat[[#This Row],[Ruimtesoort / Werkprogramma ]],'Prijzenblad SCOT'!$C$2:$C$10,'Prijzenblad SCOT'!$G$2:$G$10,"")</f>
        <v>0</v>
      </c>
      <c r="M151" s="118">
        <f t="shared" si="2"/>
        <v>0</v>
      </c>
      <c r="N151" s="80"/>
    </row>
    <row r="152" spans="1:14" x14ac:dyDescent="0.3">
      <c r="A152" s="295" t="s">
        <v>791</v>
      </c>
      <c r="B152" s="164" t="s">
        <v>802</v>
      </c>
      <c r="C152" s="164" t="s">
        <v>802</v>
      </c>
      <c r="D152" s="165" t="s">
        <v>803</v>
      </c>
      <c r="E152" s="164" t="s">
        <v>805</v>
      </c>
      <c r="F152" s="164" t="s">
        <v>407</v>
      </c>
      <c r="G152" s="169" t="s">
        <v>1110</v>
      </c>
      <c r="H152" s="169" t="s">
        <v>18</v>
      </c>
      <c r="I152" s="172" t="s">
        <v>846</v>
      </c>
      <c r="J152" s="265" t="s">
        <v>721</v>
      </c>
      <c r="K152" s="265">
        <v>16</v>
      </c>
      <c r="L152" s="76">
        <f>_xlfn.XLOOKUP(Ruimtestaat[[#This Row],[Ruimtesoort / Werkprogramma ]],'Prijzenblad SCOT'!$C$2:$C$10,'Prijzenblad SCOT'!$G$2:$G$10,"")</f>
        <v>0</v>
      </c>
      <c r="M152" s="118">
        <f t="shared" si="2"/>
        <v>0</v>
      </c>
      <c r="N152" s="80"/>
    </row>
    <row r="153" spans="1:14" x14ac:dyDescent="0.3">
      <c r="A153" s="295" t="s">
        <v>791</v>
      </c>
      <c r="B153" s="164" t="s">
        <v>802</v>
      </c>
      <c r="C153" s="164" t="s">
        <v>802</v>
      </c>
      <c r="D153" s="165" t="s">
        <v>803</v>
      </c>
      <c r="E153" s="164" t="s">
        <v>805</v>
      </c>
      <c r="F153" s="164" t="s">
        <v>407</v>
      </c>
      <c r="G153" s="169" t="s">
        <v>1111</v>
      </c>
      <c r="H153" s="169" t="s">
        <v>26</v>
      </c>
      <c r="I153" s="172" t="s">
        <v>847</v>
      </c>
      <c r="J153" s="265" t="s">
        <v>845</v>
      </c>
      <c r="K153" s="265">
        <v>6</v>
      </c>
      <c r="L153" s="76">
        <f>_xlfn.XLOOKUP(Ruimtestaat[[#This Row],[Ruimtesoort / Werkprogramma ]],'Prijzenblad SCOT'!$C$2:$C$10,'Prijzenblad SCOT'!$G$2:$G$10,"")</f>
        <v>0</v>
      </c>
      <c r="M153" s="118">
        <f t="shared" si="2"/>
        <v>0</v>
      </c>
      <c r="N153" s="80"/>
    </row>
    <row r="154" spans="1:14" x14ac:dyDescent="0.3">
      <c r="A154" s="295" t="s">
        <v>791</v>
      </c>
      <c r="B154" s="164" t="s">
        <v>802</v>
      </c>
      <c r="C154" s="164" t="s">
        <v>802</v>
      </c>
      <c r="D154" s="165" t="s">
        <v>803</v>
      </c>
      <c r="E154" s="164" t="s">
        <v>805</v>
      </c>
      <c r="F154" s="164" t="s">
        <v>407</v>
      </c>
      <c r="G154" s="169" t="s">
        <v>862</v>
      </c>
      <c r="H154" s="169" t="s">
        <v>408</v>
      </c>
      <c r="I154" s="172" t="s">
        <v>848</v>
      </c>
      <c r="J154" s="265" t="s">
        <v>721</v>
      </c>
      <c r="K154" s="265">
        <v>56</v>
      </c>
      <c r="L154" s="76">
        <f>_xlfn.XLOOKUP(Ruimtestaat[[#This Row],[Ruimtesoort / Werkprogramma ]],'Prijzenblad SCOT'!$C$2:$C$10,'Prijzenblad SCOT'!$G$2:$G$10,"")</f>
        <v>0</v>
      </c>
      <c r="M154" s="118">
        <f t="shared" si="2"/>
        <v>0</v>
      </c>
      <c r="N154" s="80"/>
    </row>
    <row r="155" spans="1:14" x14ac:dyDescent="0.3">
      <c r="A155" s="295" t="s">
        <v>791</v>
      </c>
      <c r="B155" s="164" t="s">
        <v>802</v>
      </c>
      <c r="C155" s="164" t="s">
        <v>802</v>
      </c>
      <c r="D155" s="165" t="s">
        <v>803</v>
      </c>
      <c r="E155" s="164" t="s">
        <v>805</v>
      </c>
      <c r="F155" s="164" t="s">
        <v>407</v>
      </c>
      <c r="G155" s="360" t="s">
        <v>1112</v>
      </c>
      <c r="H155" s="360" t="s">
        <v>26</v>
      </c>
      <c r="I155" s="172" t="s">
        <v>849</v>
      </c>
      <c r="J155" s="265" t="s">
        <v>721</v>
      </c>
      <c r="K155" s="265">
        <v>10</v>
      </c>
      <c r="L155" s="76">
        <f>_xlfn.XLOOKUP(Ruimtestaat[[#This Row],[Ruimtesoort / Werkprogramma ]],'Prijzenblad SCOT'!$C$2:$C$10,'Prijzenblad SCOT'!$G$2:$G$10,"")</f>
        <v>0</v>
      </c>
      <c r="M155" s="118">
        <f t="shared" si="2"/>
        <v>0</v>
      </c>
      <c r="N155" s="80"/>
    </row>
    <row r="156" spans="1:14" x14ac:dyDescent="0.3">
      <c r="A156" s="295" t="s">
        <v>791</v>
      </c>
      <c r="B156" s="164" t="s">
        <v>802</v>
      </c>
      <c r="C156" s="164" t="s">
        <v>802</v>
      </c>
      <c r="D156" s="165" t="s">
        <v>803</v>
      </c>
      <c r="E156" s="164" t="s">
        <v>805</v>
      </c>
      <c r="F156" s="164" t="s">
        <v>407</v>
      </c>
      <c r="G156" s="169" t="s">
        <v>1097</v>
      </c>
      <c r="H156" s="169" t="s">
        <v>18</v>
      </c>
      <c r="I156" s="172" t="s">
        <v>851</v>
      </c>
      <c r="J156" s="265" t="s">
        <v>845</v>
      </c>
      <c r="K156" s="265">
        <v>4</v>
      </c>
      <c r="L156" s="76">
        <f>_xlfn.XLOOKUP(Ruimtestaat[[#This Row],[Ruimtesoort / Werkprogramma ]],'Prijzenblad SCOT'!$C$2:$C$10,'Prijzenblad SCOT'!$G$2:$G$10,"")</f>
        <v>0</v>
      </c>
      <c r="M156" s="118">
        <f t="shared" si="2"/>
        <v>0</v>
      </c>
      <c r="N156" s="80"/>
    </row>
    <row r="157" spans="1:14" x14ac:dyDescent="0.3">
      <c r="A157" s="295" t="s">
        <v>791</v>
      </c>
      <c r="B157" s="164" t="s">
        <v>802</v>
      </c>
      <c r="C157" s="164" t="s">
        <v>802</v>
      </c>
      <c r="D157" s="165" t="s">
        <v>803</v>
      </c>
      <c r="E157" s="164" t="s">
        <v>805</v>
      </c>
      <c r="F157" s="164" t="s">
        <v>407</v>
      </c>
      <c r="G157" s="169" t="s">
        <v>862</v>
      </c>
      <c r="H157" s="169" t="s">
        <v>408</v>
      </c>
      <c r="I157" s="172" t="s">
        <v>852</v>
      </c>
      <c r="J157" s="265" t="s">
        <v>845</v>
      </c>
      <c r="K157" s="265">
        <v>53</v>
      </c>
      <c r="L157" s="76">
        <f>_xlfn.XLOOKUP(Ruimtestaat[[#This Row],[Ruimtesoort / Werkprogramma ]],'Prijzenblad SCOT'!$C$2:$C$10,'Prijzenblad SCOT'!$G$2:$G$10,"")</f>
        <v>0</v>
      </c>
      <c r="M157" s="118">
        <f t="shared" si="2"/>
        <v>0</v>
      </c>
      <c r="N157" s="80"/>
    </row>
    <row r="158" spans="1:14" x14ac:dyDescent="0.3">
      <c r="A158" s="295" t="s">
        <v>791</v>
      </c>
      <c r="B158" s="164" t="s">
        <v>802</v>
      </c>
      <c r="C158" s="164" t="s">
        <v>802</v>
      </c>
      <c r="D158" s="165" t="s">
        <v>803</v>
      </c>
      <c r="E158" s="164" t="s">
        <v>805</v>
      </c>
      <c r="F158" s="164" t="s">
        <v>407</v>
      </c>
      <c r="G158" s="169" t="s">
        <v>884</v>
      </c>
      <c r="H158" s="169" t="s">
        <v>26</v>
      </c>
      <c r="I158" s="172" t="s">
        <v>853</v>
      </c>
      <c r="J158" s="265" t="s">
        <v>884</v>
      </c>
      <c r="K158" s="265" t="s">
        <v>884</v>
      </c>
      <c r="L158" s="76">
        <f>_xlfn.XLOOKUP(Ruimtestaat[[#This Row],[Ruimtesoort / Werkprogramma ]],'Prijzenblad SCOT'!$C$2:$C$10,'Prijzenblad SCOT'!$G$2:$G$10,"")</f>
        <v>0</v>
      </c>
      <c r="M158" s="118">
        <f t="shared" si="2"/>
        <v>0</v>
      </c>
      <c r="N158" s="80"/>
    </row>
    <row r="159" spans="1:14" x14ac:dyDescent="0.3">
      <c r="A159" s="295" t="s">
        <v>791</v>
      </c>
      <c r="B159" s="164" t="s">
        <v>802</v>
      </c>
      <c r="C159" s="164" t="s">
        <v>802</v>
      </c>
      <c r="D159" s="165" t="s">
        <v>803</v>
      </c>
      <c r="E159" s="164" t="s">
        <v>805</v>
      </c>
      <c r="F159" s="164" t="s">
        <v>407</v>
      </c>
      <c r="G159" s="169" t="s">
        <v>863</v>
      </c>
      <c r="H159" s="169" t="s">
        <v>21</v>
      </c>
      <c r="I159" s="172" t="s">
        <v>854</v>
      </c>
      <c r="J159" s="265" t="s">
        <v>850</v>
      </c>
      <c r="K159" s="265">
        <v>5</v>
      </c>
      <c r="L159" s="76">
        <f>_xlfn.XLOOKUP(Ruimtestaat[[#This Row],[Ruimtesoort / Werkprogramma ]],'Prijzenblad SCOT'!$C$2:$C$10,'Prijzenblad SCOT'!$G$2:$G$10,"")</f>
        <v>0</v>
      </c>
      <c r="M159" s="118">
        <f t="shared" si="2"/>
        <v>0</v>
      </c>
      <c r="N159" s="80"/>
    </row>
    <row r="160" spans="1:14" x14ac:dyDescent="0.3">
      <c r="A160" s="295" t="s">
        <v>791</v>
      </c>
      <c r="B160" s="164" t="s">
        <v>802</v>
      </c>
      <c r="C160" s="164" t="s">
        <v>802</v>
      </c>
      <c r="D160" s="165" t="s">
        <v>803</v>
      </c>
      <c r="E160" s="164" t="s">
        <v>805</v>
      </c>
      <c r="F160" s="164" t="s">
        <v>407</v>
      </c>
      <c r="G160" s="169" t="s">
        <v>134</v>
      </c>
      <c r="H160" s="169" t="s">
        <v>18</v>
      </c>
      <c r="I160" s="172" t="s">
        <v>855</v>
      </c>
      <c r="J160" s="265" t="s">
        <v>721</v>
      </c>
      <c r="K160" s="265">
        <v>20</v>
      </c>
      <c r="L160" s="76">
        <f>_xlfn.XLOOKUP(Ruimtestaat[[#This Row],[Ruimtesoort / Werkprogramma ]],'Prijzenblad SCOT'!$C$2:$C$10,'Prijzenblad SCOT'!$G$2:$G$10,"")</f>
        <v>0</v>
      </c>
      <c r="M160" s="118">
        <f t="shared" si="2"/>
        <v>0</v>
      </c>
      <c r="N160" s="80"/>
    </row>
    <row r="161" spans="1:14" x14ac:dyDescent="0.3">
      <c r="A161" s="295" t="s">
        <v>791</v>
      </c>
      <c r="B161" s="164" t="s">
        <v>802</v>
      </c>
      <c r="C161" s="164" t="s">
        <v>802</v>
      </c>
      <c r="D161" s="165" t="s">
        <v>803</v>
      </c>
      <c r="E161" s="164" t="s">
        <v>805</v>
      </c>
      <c r="F161" s="164" t="s">
        <v>407</v>
      </c>
      <c r="G161" s="169" t="s">
        <v>1112</v>
      </c>
      <c r="H161" s="169" t="s">
        <v>26</v>
      </c>
      <c r="I161" s="172" t="s">
        <v>856</v>
      </c>
      <c r="J161" s="265" t="s">
        <v>884</v>
      </c>
      <c r="K161" s="265" t="s">
        <v>884</v>
      </c>
      <c r="L161" s="76">
        <f>_xlfn.XLOOKUP(Ruimtestaat[[#This Row],[Ruimtesoort / Werkprogramma ]],'Prijzenblad SCOT'!$C$2:$C$10,'Prijzenblad SCOT'!$G$2:$G$10,"")</f>
        <v>0</v>
      </c>
      <c r="M161" s="118">
        <f t="shared" si="2"/>
        <v>0</v>
      </c>
      <c r="N161" s="80"/>
    </row>
    <row r="162" spans="1:14" x14ac:dyDescent="0.3">
      <c r="A162" s="295" t="s">
        <v>791</v>
      </c>
      <c r="B162" s="164" t="s">
        <v>802</v>
      </c>
      <c r="C162" s="164" t="s">
        <v>802</v>
      </c>
      <c r="D162" s="165" t="s">
        <v>803</v>
      </c>
      <c r="E162" s="164" t="s">
        <v>805</v>
      </c>
      <c r="F162" s="164" t="s">
        <v>407</v>
      </c>
      <c r="G162" s="169" t="s">
        <v>1038</v>
      </c>
      <c r="H162" s="169" t="s">
        <v>26</v>
      </c>
      <c r="I162" s="172" t="s">
        <v>857</v>
      </c>
      <c r="J162" s="265" t="s">
        <v>884</v>
      </c>
      <c r="K162" s="265" t="s">
        <v>884</v>
      </c>
      <c r="L162" s="76">
        <f>_xlfn.XLOOKUP(Ruimtestaat[[#This Row],[Ruimtesoort / Werkprogramma ]],'Prijzenblad SCOT'!$C$2:$C$10,'Prijzenblad SCOT'!$G$2:$G$10,"")</f>
        <v>0</v>
      </c>
      <c r="M162" s="118">
        <f t="shared" si="2"/>
        <v>0</v>
      </c>
      <c r="N162" s="80"/>
    </row>
    <row r="163" spans="1:14" x14ac:dyDescent="0.3">
      <c r="A163" s="295" t="s">
        <v>791</v>
      </c>
      <c r="B163" s="164" t="s">
        <v>802</v>
      </c>
      <c r="C163" s="164" t="s">
        <v>802</v>
      </c>
      <c r="D163" s="165" t="s">
        <v>803</v>
      </c>
      <c r="E163" s="164" t="s">
        <v>805</v>
      </c>
      <c r="F163" s="164" t="s">
        <v>407</v>
      </c>
      <c r="G163" s="169" t="s">
        <v>412</v>
      </c>
      <c r="H163" s="169" t="s">
        <v>23</v>
      </c>
      <c r="I163" s="172" t="s">
        <v>858</v>
      </c>
      <c r="J163" s="265" t="s">
        <v>842</v>
      </c>
      <c r="K163" s="265">
        <v>8</v>
      </c>
      <c r="L163" s="76">
        <f>_xlfn.XLOOKUP(Ruimtestaat[[#This Row],[Ruimtesoort / Werkprogramma ]],'Prijzenblad SCOT'!$C$2:$C$10,'Prijzenblad SCOT'!$G$2:$G$10,"")</f>
        <v>0</v>
      </c>
      <c r="M163" s="118">
        <f t="shared" si="2"/>
        <v>0</v>
      </c>
      <c r="N163" s="80"/>
    </row>
    <row r="164" spans="1:14" x14ac:dyDescent="0.3">
      <c r="A164" s="295" t="s">
        <v>791</v>
      </c>
      <c r="B164" s="164" t="s">
        <v>802</v>
      </c>
      <c r="C164" s="164" t="s">
        <v>802</v>
      </c>
      <c r="D164" s="165" t="s">
        <v>803</v>
      </c>
      <c r="E164" s="164" t="s">
        <v>805</v>
      </c>
      <c r="F164" s="164" t="s">
        <v>407</v>
      </c>
      <c r="G164" s="169" t="s">
        <v>862</v>
      </c>
      <c r="H164" s="169" t="s">
        <v>760</v>
      </c>
      <c r="I164" s="172" t="s">
        <v>859</v>
      </c>
      <c r="J164" s="265" t="s">
        <v>845</v>
      </c>
      <c r="K164" s="265">
        <v>58</v>
      </c>
      <c r="L164" s="76">
        <f>_xlfn.XLOOKUP(Ruimtestaat[[#This Row],[Ruimtesoort / Werkprogramma ]],'Prijzenblad SCOT'!$C$2:$C$10,'Prijzenblad SCOT'!$G$2:$G$10,"")</f>
        <v>0</v>
      </c>
      <c r="M164" s="118">
        <f t="shared" si="2"/>
        <v>0</v>
      </c>
      <c r="N164" s="80"/>
    </row>
    <row r="165" spans="1:14" x14ac:dyDescent="0.3">
      <c r="A165" s="295" t="s">
        <v>791</v>
      </c>
      <c r="B165" s="164" t="s">
        <v>802</v>
      </c>
      <c r="C165" s="164" t="s">
        <v>802</v>
      </c>
      <c r="D165" s="165" t="s">
        <v>803</v>
      </c>
      <c r="E165" s="164" t="s">
        <v>805</v>
      </c>
      <c r="F165" s="164" t="s">
        <v>407</v>
      </c>
      <c r="G165" s="169" t="s">
        <v>409</v>
      </c>
      <c r="H165" s="169" t="s">
        <v>23</v>
      </c>
      <c r="I165" s="172" t="s">
        <v>860</v>
      </c>
      <c r="J165" s="265" t="s">
        <v>845</v>
      </c>
      <c r="K165" s="265">
        <v>87</v>
      </c>
      <c r="L165" s="76">
        <f>_xlfn.XLOOKUP(Ruimtestaat[[#This Row],[Ruimtesoort / Werkprogramma ]],'Prijzenblad SCOT'!$C$2:$C$10,'Prijzenblad SCOT'!$G$2:$G$10,"")</f>
        <v>0</v>
      </c>
      <c r="M165" s="118">
        <f t="shared" si="2"/>
        <v>0</v>
      </c>
      <c r="N165" s="80"/>
    </row>
    <row r="166" spans="1:14" x14ac:dyDescent="0.3">
      <c r="A166" s="295" t="s">
        <v>791</v>
      </c>
      <c r="B166" s="164" t="s">
        <v>802</v>
      </c>
      <c r="C166" s="164" t="s">
        <v>802</v>
      </c>
      <c r="D166" s="165" t="s">
        <v>803</v>
      </c>
      <c r="E166" s="164" t="s">
        <v>805</v>
      </c>
      <c r="F166" s="164" t="s">
        <v>407</v>
      </c>
      <c r="G166" s="169" t="s">
        <v>410</v>
      </c>
      <c r="H166" s="169" t="s">
        <v>410</v>
      </c>
      <c r="I166" s="172" t="s">
        <v>861</v>
      </c>
      <c r="J166" s="265" t="s">
        <v>845</v>
      </c>
      <c r="K166" s="265">
        <v>81</v>
      </c>
      <c r="L166" s="76">
        <f>_xlfn.XLOOKUP(Ruimtestaat[[#This Row],[Ruimtesoort / Werkprogramma ]],'Prijzenblad SCOT'!$C$2:$C$10,'Prijzenblad SCOT'!$G$2:$G$10,"")</f>
        <v>0</v>
      </c>
      <c r="M166" s="118">
        <f t="shared" si="2"/>
        <v>0</v>
      </c>
      <c r="N166" s="80"/>
    </row>
    <row r="167" spans="1:14" x14ac:dyDescent="0.3">
      <c r="A167" s="295" t="s">
        <v>791</v>
      </c>
      <c r="B167" s="164" t="s">
        <v>802</v>
      </c>
      <c r="C167" s="164" t="s">
        <v>802</v>
      </c>
      <c r="D167" s="165" t="s">
        <v>803</v>
      </c>
      <c r="E167" s="164" t="s">
        <v>805</v>
      </c>
      <c r="F167" s="164" t="s">
        <v>407</v>
      </c>
      <c r="G167" s="169" t="s">
        <v>1034</v>
      </c>
      <c r="H167" s="169" t="s">
        <v>26</v>
      </c>
      <c r="I167" s="172" t="s">
        <v>870</v>
      </c>
      <c r="J167" s="265" t="s">
        <v>884</v>
      </c>
      <c r="K167" s="265" t="s">
        <v>884</v>
      </c>
      <c r="L167" s="76">
        <f>_xlfn.XLOOKUP(Ruimtestaat[[#This Row],[Ruimtesoort / Werkprogramma ]],'Prijzenblad SCOT'!$C$2:$C$10,'Prijzenblad SCOT'!$G$2:$G$10,"")</f>
        <v>0</v>
      </c>
      <c r="M167" s="118">
        <f t="shared" si="2"/>
        <v>0</v>
      </c>
      <c r="N167" s="80"/>
    </row>
    <row r="168" spans="1:14" x14ac:dyDescent="0.3">
      <c r="A168" s="295" t="s">
        <v>791</v>
      </c>
      <c r="B168" s="164" t="s">
        <v>802</v>
      </c>
      <c r="C168" s="164" t="s">
        <v>802</v>
      </c>
      <c r="D168" s="165" t="s">
        <v>803</v>
      </c>
      <c r="E168" s="164" t="s">
        <v>805</v>
      </c>
      <c r="F168" s="164" t="s">
        <v>407</v>
      </c>
      <c r="G168" s="169" t="s">
        <v>409</v>
      </c>
      <c r="H168" s="169" t="s">
        <v>23</v>
      </c>
      <c r="I168" s="172" t="s">
        <v>871</v>
      </c>
      <c r="J168" s="265" t="s">
        <v>845</v>
      </c>
      <c r="K168" s="265">
        <v>96</v>
      </c>
      <c r="L168" s="76">
        <f>_xlfn.XLOOKUP(Ruimtestaat[[#This Row],[Ruimtesoort / Werkprogramma ]],'Prijzenblad SCOT'!$C$2:$C$10,'Prijzenblad SCOT'!$G$2:$G$10,"")</f>
        <v>0</v>
      </c>
      <c r="M168" s="118">
        <f t="shared" si="2"/>
        <v>0</v>
      </c>
      <c r="N168" s="80"/>
    </row>
    <row r="169" spans="1:14" x14ac:dyDescent="0.3">
      <c r="A169" s="295" t="s">
        <v>791</v>
      </c>
      <c r="B169" s="164" t="s">
        <v>802</v>
      </c>
      <c r="C169" s="164" t="s">
        <v>802</v>
      </c>
      <c r="D169" s="165" t="s">
        <v>803</v>
      </c>
      <c r="E169" s="164" t="s">
        <v>805</v>
      </c>
      <c r="F169" s="164" t="s">
        <v>407</v>
      </c>
      <c r="G169" s="360" t="s">
        <v>1113</v>
      </c>
      <c r="H169" s="360" t="s">
        <v>408</v>
      </c>
      <c r="I169" s="172" t="s">
        <v>872</v>
      </c>
      <c r="J169" s="265" t="s">
        <v>845</v>
      </c>
      <c r="K169" s="265">
        <v>33</v>
      </c>
      <c r="L169" s="76">
        <f>_xlfn.XLOOKUP(Ruimtestaat[[#This Row],[Ruimtesoort / Werkprogramma ]],'Prijzenblad SCOT'!$C$2:$C$10,'Prijzenblad SCOT'!$G$2:$G$10,"")</f>
        <v>0</v>
      </c>
      <c r="M169" s="118">
        <f t="shared" si="2"/>
        <v>0</v>
      </c>
      <c r="N169" s="80"/>
    </row>
    <row r="170" spans="1:14" x14ac:dyDescent="0.3">
      <c r="A170" s="295" t="s">
        <v>791</v>
      </c>
      <c r="B170" s="164" t="s">
        <v>802</v>
      </c>
      <c r="C170" s="164" t="s">
        <v>802</v>
      </c>
      <c r="D170" s="165" t="s">
        <v>803</v>
      </c>
      <c r="E170" s="164" t="s">
        <v>805</v>
      </c>
      <c r="F170" s="164" t="s">
        <v>407</v>
      </c>
      <c r="G170" s="169" t="s">
        <v>1038</v>
      </c>
      <c r="H170" s="169" t="s">
        <v>26</v>
      </c>
      <c r="I170" s="172" t="s">
        <v>873</v>
      </c>
      <c r="J170" s="265" t="s">
        <v>884</v>
      </c>
      <c r="K170" s="265" t="s">
        <v>884</v>
      </c>
      <c r="L170" s="76">
        <f>_xlfn.XLOOKUP(Ruimtestaat[[#This Row],[Ruimtesoort / Werkprogramma ]],'Prijzenblad SCOT'!$C$2:$C$10,'Prijzenblad SCOT'!$G$2:$G$10,"")</f>
        <v>0</v>
      </c>
      <c r="M170" s="118">
        <f t="shared" si="2"/>
        <v>0</v>
      </c>
      <c r="N170" s="80"/>
    </row>
    <row r="171" spans="1:14" x14ac:dyDescent="0.3">
      <c r="A171" s="295" t="s">
        <v>791</v>
      </c>
      <c r="B171" s="164" t="s">
        <v>802</v>
      </c>
      <c r="C171" s="164" t="s">
        <v>802</v>
      </c>
      <c r="D171" s="165" t="s">
        <v>803</v>
      </c>
      <c r="E171" s="164" t="s">
        <v>805</v>
      </c>
      <c r="F171" s="164" t="s">
        <v>407</v>
      </c>
      <c r="G171" s="169" t="s">
        <v>412</v>
      </c>
      <c r="H171" s="169" t="s">
        <v>23</v>
      </c>
      <c r="I171" s="172" t="s">
        <v>887</v>
      </c>
      <c r="J171" s="265" t="s">
        <v>842</v>
      </c>
      <c r="K171" s="265">
        <v>7</v>
      </c>
      <c r="L171" s="76">
        <f>_xlfn.XLOOKUP(Ruimtestaat[[#This Row],[Ruimtesoort / Werkprogramma ]],'Prijzenblad SCOT'!$C$2:$C$10,'Prijzenblad SCOT'!$G$2:$G$10,"")</f>
        <v>0</v>
      </c>
      <c r="M171" s="118">
        <f t="shared" si="2"/>
        <v>0</v>
      </c>
      <c r="N171" s="80"/>
    </row>
    <row r="172" spans="1:14" x14ac:dyDescent="0.3">
      <c r="A172" s="295" t="s">
        <v>791</v>
      </c>
      <c r="B172" s="164" t="s">
        <v>802</v>
      </c>
      <c r="C172" s="164" t="s">
        <v>802</v>
      </c>
      <c r="D172" s="165" t="s">
        <v>803</v>
      </c>
      <c r="E172" s="164" t="s">
        <v>805</v>
      </c>
      <c r="F172" s="164" t="s">
        <v>407</v>
      </c>
      <c r="G172" s="360" t="s">
        <v>413</v>
      </c>
      <c r="H172" s="360" t="s">
        <v>18</v>
      </c>
      <c r="I172" s="172" t="s">
        <v>908</v>
      </c>
      <c r="J172" s="265" t="s">
        <v>721</v>
      </c>
      <c r="K172" s="265">
        <v>36</v>
      </c>
      <c r="L172" s="76">
        <f>_xlfn.XLOOKUP(Ruimtestaat[[#This Row],[Ruimtesoort / Werkprogramma ]],'Prijzenblad SCOT'!$C$2:$C$10,'Prijzenblad SCOT'!$G$2:$G$10,"")</f>
        <v>0</v>
      </c>
      <c r="M172" s="118">
        <f t="shared" si="2"/>
        <v>0</v>
      </c>
      <c r="N172" s="80"/>
    </row>
    <row r="173" spans="1:14" x14ac:dyDescent="0.3">
      <c r="A173" s="295" t="s">
        <v>791</v>
      </c>
      <c r="B173" s="164" t="s">
        <v>802</v>
      </c>
      <c r="C173" s="164" t="s">
        <v>802</v>
      </c>
      <c r="D173" s="165" t="s">
        <v>803</v>
      </c>
      <c r="E173" s="164" t="s">
        <v>805</v>
      </c>
      <c r="F173" s="164" t="s">
        <v>407</v>
      </c>
      <c r="G173" s="169" t="s">
        <v>1034</v>
      </c>
      <c r="H173" s="169" t="s">
        <v>26</v>
      </c>
      <c r="I173" s="172" t="s">
        <v>909</v>
      </c>
      <c r="J173" s="265" t="s">
        <v>884</v>
      </c>
      <c r="K173" s="265" t="s">
        <v>884</v>
      </c>
      <c r="L173" s="76">
        <f>_xlfn.XLOOKUP(Ruimtestaat[[#This Row],[Ruimtesoort / Werkprogramma ]],'Prijzenblad SCOT'!$C$2:$C$10,'Prijzenblad SCOT'!$G$2:$G$10,"")</f>
        <v>0</v>
      </c>
      <c r="M173" s="118">
        <f t="shared" si="2"/>
        <v>0</v>
      </c>
      <c r="N173" s="80"/>
    </row>
    <row r="174" spans="1:14" x14ac:dyDescent="0.3">
      <c r="A174" s="295" t="s">
        <v>791</v>
      </c>
      <c r="B174" s="164" t="s">
        <v>802</v>
      </c>
      <c r="C174" s="164" t="s">
        <v>802</v>
      </c>
      <c r="D174" s="165" t="s">
        <v>803</v>
      </c>
      <c r="E174" s="164" t="s">
        <v>805</v>
      </c>
      <c r="F174" s="164" t="s">
        <v>407</v>
      </c>
      <c r="G174" s="169" t="s">
        <v>156</v>
      </c>
      <c r="H174" s="169" t="s">
        <v>26</v>
      </c>
      <c r="I174" s="172" t="s">
        <v>877</v>
      </c>
      <c r="J174" s="265" t="s">
        <v>884</v>
      </c>
      <c r="K174" s="265" t="s">
        <v>884</v>
      </c>
      <c r="L174" s="76">
        <f>_xlfn.XLOOKUP(Ruimtestaat[[#This Row],[Ruimtesoort / Werkprogramma ]],'Prijzenblad SCOT'!$C$2:$C$10,'Prijzenblad SCOT'!$G$2:$G$10,"")</f>
        <v>0</v>
      </c>
      <c r="M174" s="118">
        <f t="shared" si="2"/>
        <v>0</v>
      </c>
      <c r="N174" s="80"/>
    </row>
    <row r="175" spans="1:14" x14ac:dyDescent="0.3">
      <c r="A175" s="295" t="s">
        <v>791</v>
      </c>
      <c r="B175" s="164" t="s">
        <v>802</v>
      </c>
      <c r="C175" s="164" t="s">
        <v>802</v>
      </c>
      <c r="D175" s="165" t="s">
        <v>803</v>
      </c>
      <c r="E175" s="164" t="s">
        <v>805</v>
      </c>
      <c r="F175" s="164" t="s">
        <v>407</v>
      </c>
      <c r="G175" s="360" t="s">
        <v>1114</v>
      </c>
      <c r="H175" s="360" t="s">
        <v>18</v>
      </c>
      <c r="I175" s="172" t="s">
        <v>878</v>
      </c>
      <c r="J175" s="265" t="s">
        <v>721</v>
      </c>
      <c r="K175" s="265">
        <v>17</v>
      </c>
      <c r="L175" s="76">
        <f>_xlfn.XLOOKUP(Ruimtestaat[[#This Row],[Ruimtesoort / Werkprogramma ]],'Prijzenblad SCOT'!$C$2:$C$10,'Prijzenblad SCOT'!$G$2:$G$10,"")</f>
        <v>0</v>
      </c>
      <c r="M175" s="118">
        <f t="shared" si="2"/>
        <v>0</v>
      </c>
      <c r="N175" s="80"/>
    </row>
    <row r="176" spans="1:14" x14ac:dyDescent="0.3">
      <c r="A176" s="295" t="s">
        <v>791</v>
      </c>
      <c r="B176" s="164" t="s">
        <v>802</v>
      </c>
      <c r="C176" s="164" t="s">
        <v>802</v>
      </c>
      <c r="D176" s="165" t="s">
        <v>803</v>
      </c>
      <c r="E176" s="164" t="s">
        <v>805</v>
      </c>
      <c r="F176" s="164" t="s">
        <v>407</v>
      </c>
      <c r="G176" s="360" t="s">
        <v>134</v>
      </c>
      <c r="H176" s="360" t="s">
        <v>18</v>
      </c>
      <c r="I176" s="172" t="s">
        <v>879</v>
      </c>
      <c r="J176" s="265" t="s">
        <v>721</v>
      </c>
      <c r="K176" s="265">
        <v>13</v>
      </c>
      <c r="L176" s="76">
        <f>_xlfn.XLOOKUP(Ruimtestaat[[#This Row],[Ruimtesoort / Werkprogramma ]],'Prijzenblad SCOT'!$C$2:$C$10,'Prijzenblad SCOT'!$G$2:$G$10,"")</f>
        <v>0</v>
      </c>
      <c r="M176" s="118">
        <f t="shared" si="2"/>
        <v>0</v>
      </c>
      <c r="N176" s="80"/>
    </row>
    <row r="177" spans="1:14" x14ac:dyDescent="0.3">
      <c r="A177" s="295" t="s">
        <v>791</v>
      </c>
      <c r="B177" s="164" t="s">
        <v>802</v>
      </c>
      <c r="C177" s="164" t="s">
        <v>802</v>
      </c>
      <c r="D177" s="165" t="s">
        <v>803</v>
      </c>
      <c r="E177" s="164" t="s">
        <v>805</v>
      </c>
      <c r="F177" s="164" t="s">
        <v>407</v>
      </c>
      <c r="G177" s="169" t="s">
        <v>863</v>
      </c>
      <c r="H177" s="169" t="s">
        <v>21</v>
      </c>
      <c r="I177" s="172" t="s">
        <v>910</v>
      </c>
      <c r="J177" s="265" t="s">
        <v>850</v>
      </c>
      <c r="K177" s="265">
        <v>2</v>
      </c>
      <c r="L177" s="76">
        <f>_xlfn.XLOOKUP(Ruimtestaat[[#This Row],[Ruimtesoort / Werkprogramma ]],'Prijzenblad SCOT'!$C$2:$C$10,'Prijzenblad SCOT'!$G$2:$G$10,"")</f>
        <v>0</v>
      </c>
      <c r="M177" s="118">
        <f t="shared" si="2"/>
        <v>0</v>
      </c>
      <c r="N177" s="80"/>
    </row>
    <row r="178" spans="1:14" x14ac:dyDescent="0.3">
      <c r="A178" s="295" t="s">
        <v>791</v>
      </c>
      <c r="B178" s="164" t="s">
        <v>802</v>
      </c>
      <c r="C178" s="164" t="s">
        <v>802</v>
      </c>
      <c r="D178" s="165" t="s">
        <v>803</v>
      </c>
      <c r="E178" s="164" t="s">
        <v>805</v>
      </c>
      <c r="F178" s="164" t="s">
        <v>407</v>
      </c>
      <c r="G178" s="169" t="s">
        <v>863</v>
      </c>
      <c r="H178" s="169" t="s">
        <v>21</v>
      </c>
      <c r="I178" s="172" t="s">
        <v>911</v>
      </c>
      <c r="J178" s="265" t="s">
        <v>850</v>
      </c>
      <c r="K178" s="265">
        <v>6</v>
      </c>
      <c r="L178" s="76">
        <f>_xlfn.XLOOKUP(Ruimtestaat[[#This Row],[Ruimtesoort / Werkprogramma ]],'Prijzenblad SCOT'!$C$2:$C$10,'Prijzenblad SCOT'!$G$2:$G$10,"")</f>
        <v>0</v>
      </c>
      <c r="M178" s="118">
        <f t="shared" si="2"/>
        <v>0</v>
      </c>
      <c r="N178" s="80"/>
    </row>
    <row r="179" spans="1:14" x14ac:dyDescent="0.3">
      <c r="A179" s="295" t="s">
        <v>791</v>
      </c>
      <c r="B179" s="164" t="s">
        <v>802</v>
      </c>
      <c r="C179" s="164" t="s">
        <v>802</v>
      </c>
      <c r="D179" s="165" t="s">
        <v>803</v>
      </c>
      <c r="E179" s="164" t="s">
        <v>805</v>
      </c>
      <c r="F179" s="164" t="s">
        <v>407</v>
      </c>
      <c r="G179" s="169" t="s">
        <v>1115</v>
      </c>
      <c r="H179" s="169" t="s">
        <v>26</v>
      </c>
      <c r="I179" s="172" t="s">
        <v>912</v>
      </c>
      <c r="J179" s="265" t="s">
        <v>884</v>
      </c>
      <c r="K179" s="265" t="s">
        <v>884</v>
      </c>
      <c r="L179" s="76">
        <f>_xlfn.XLOOKUP(Ruimtestaat[[#This Row],[Ruimtesoort / Werkprogramma ]],'Prijzenblad SCOT'!$C$2:$C$10,'Prijzenblad SCOT'!$G$2:$G$10,"")</f>
        <v>0</v>
      </c>
      <c r="M179" s="118">
        <f t="shared" si="2"/>
        <v>0</v>
      </c>
      <c r="N179" s="80"/>
    </row>
    <row r="180" spans="1:14" x14ac:dyDescent="0.3">
      <c r="A180" s="295" t="s">
        <v>791</v>
      </c>
      <c r="B180" s="164" t="s">
        <v>802</v>
      </c>
      <c r="C180" s="164" t="s">
        <v>802</v>
      </c>
      <c r="D180" s="165" t="s">
        <v>803</v>
      </c>
      <c r="E180" s="164" t="s">
        <v>805</v>
      </c>
      <c r="F180" s="164" t="s">
        <v>407</v>
      </c>
      <c r="G180" s="360" t="s">
        <v>1116</v>
      </c>
      <c r="H180" s="360" t="s">
        <v>18</v>
      </c>
      <c r="I180" s="172" t="s">
        <v>913</v>
      </c>
      <c r="J180" s="265" t="s">
        <v>721</v>
      </c>
      <c r="K180" s="265">
        <v>18</v>
      </c>
      <c r="L180" s="76">
        <f>_xlfn.XLOOKUP(Ruimtestaat[[#This Row],[Ruimtesoort / Werkprogramma ]],'Prijzenblad SCOT'!$C$2:$C$10,'Prijzenblad SCOT'!$G$2:$G$10,"")</f>
        <v>0</v>
      </c>
      <c r="M180" s="118">
        <f t="shared" si="2"/>
        <v>0</v>
      </c>
      <c r="N180" s="80"/>
    </row>
    <row r="181" spans="1:14" x14ac:dyDescent="0.3">
      <c r="A181" s="295" t="s">
        <v>791</v>
      </c>
      <c r="B181" s="164" t="s">
        <v>802</v>
      </c>
      <c r="C181" s="164" t="s">
        <v>802</v>
      </c>
      <c r="D181" s="165" t="s">
        <v>803</v>
      </c>
      <c r="E181" s="164" t="s">
        <v>805</v>
      </c>
      <c r="F181" s="164" t="s">
        <v>407</v>
      </c>
      <c r="G181" s="169" t="s">
        <v>863</v>
      </c>
      <c r="H181" s="169" t="s">
        <v>21</v>
      </c>
      <c r="I181" s="172" t="s">
        <v>914</v>
      </c>
      <c r="J181" s="265" t="s">
        <v>850</v>
      </c>
      <c r="K181" s="265">
        <v>6</v>
      </c>
      <c r="L181" s="76">
        <f>_xlfn.XLOOKUP(Ruimtestaat[[#This Row],[Ruimtesoort / Werkprogramma ]],'Prijzenblad SCOT'!$C$2:$C$10,'Prijzenblad SCOT'!$G$2:$G$10,"")</f>
        <v>0</v>
      </c>
      <c r="M181" s="118">
        <f t="shared" si="2"/>
        <v>0</v>
      </c>
      <c r="N181" s="80"/>
    </row>
    <row r="182" spans="1:14" x14ac:dyDescent="0.3">
      <c r="A182" s="295" t="s">
        <v>791</v>
      </c>
      <c r="B182" s="164" t="s">
        <v>802</v>
      </c>
      <c r="C182" s="164" t="s">
        <v>802</v>
      </c>
      <c r="D182" s="165" t="s">
        <v>803</v>
      </c>
      <c r="E182" s="164" t="s">
        <v>805</v>
      </c>
      <c r="F182" s="164" t="s">
        <v>407</v>
      </c>
      <c r="G182" s="169" t="s">
        <v>862</v>
      </c>
      <c r="H182" s="169" t="s">
        <v>408</v>
      </c>
      <c r="I182" s="172" t="s">
        <v>915</v>
      </c>
      <c r="J182" s="265" t="s">
        <v>721</v>
      </c>
      <c r="K182" s="265">
        <v>51</v>
      </c>
      <c r="L182" s="76">
        <f>_xlfn.XLOOKUP(Ruimtestaat[[#This Row],[Ruimtesoort / Werkprogramma ]],'Prijzenblad SCOT'!$C$2:$C$10,'Prijzenblad SCOT'!$G$2:$G$10,"")</f>
        <v>0</v>
      </c>
      <c r="M182" s="118">
        <f t="shared" si="2"/>
        <v>0</v>
      </c>
      <c r="N182" s="80"/>
    </row>
    <row r="183" spans="1:14" x14ac:dyDescent="0.3">
      <c r="A183" s="295" t="s">
        <v>791</v>
      </c>
      <c r="B183" s="164" t="s">
        <v>802</v>
      </c>
      <c r="C183" s="164" t="s">
        <v>802</v>
      </c>
      <c r="D183" s="165" t="s">
        <v>803</v>
      </c>
      <c r="E183" s="164" t="s">
        <v>805</v>
      </c>
      <c r="F183" s="164" t="s">
        <v>407</v>
      </c>
      <c r="G183" s="169" t="s">
        <v>1112</v>
      </c>
      <c r="H183" s="169" t="s">
        <v>26</v>
      </c>
      <c r="I183" s="172" t="s">
        <v>916</v>
      </c>
      <c r="J183" s="265" t="s">
        <v>884</v>
      </c>
      <c r="K183" s="265" t="s">
        <v>884</v>
      </c>
      <c r="L183" s="76">
        <f>_xlfn.XLOOKUP(Ruimtestaat[[#This Row],[Ruimtesoort / Werkprogramma ]],'Prijzenblad SCOT'!$C$2:$C$10,'Prijzenblad SCOT'!$G$2:$G$10,"")</f>
        <v>0</v>
      </c>
      <c r="M183" s="118">
        <f t="shared" si="2"/>
        <v>0</v>
      </c>
      <c r="N183" s="80"/>
    </row>
    <row r="184" spans="1:14" x14ac:dyDescent="0.3">
      <c r="A184" s="295" t="s">
        <v>791</v>
      </c>
      <c r="B184" s="164" t="s">
        <v>802</v>
      </c>
      <c r="C184" s="164" t="s">
        <v>802</v>
      </c>
      <c r="D184" s="165" t="s">
        <v>803</v>
      </c>
      <c r="E184" s="164" t="s">
        <v>805</v>
      </c>
      <c r="F184" s="164" t="s">
        <v>407</v>
      </c>
      <c r="G184" s="360" t="s">
        <v>1097</v>
      </c>
      <c r="H184" s="360" t="s">
        <v>18</v>
      </c>
      <c r="I184" s="172" t="s">
        <v>917</v>
      </c>
      <c r="J184" s="265" t="s">
        <v>721</v>
      </c>
      <c r="K184" s="265">
        <v>8</v>
      </c>
      <c r="L184" s="76">
        <f>_xlfn.XLOOKUP(Ruimtestaat[[#This Row],[Ruimtesoort / Werkprogramma ]],'Prijzenblad SCOT'!$C$2:$C$10,'Prijzenblad SCOT'!$G$2:$G$10,"")</f>
        <v>0</v>
      </c>
      <c r="M184" s="118">
        <f t="shared" si="2"/>
        <v>0</v>
      </c>
      <c r="N184" s="80"/>
    </row>
    <row r="185" spans="1:14" x14ac:dyDescent="0.3">
      <c r="A185" s="295" t="s">
        <v>791</v>
      </c>
      <c r="B185" s="164" t="s">
        <v>802</v>
      </c>
      <c r="C185" s="164" t="s">
        <v>802</v>
      </c>
      <c r="D185" s="165" t="s">
        <v>803</v>
      </c>
      <c r="E185" s="164" t="s">
        <v>805</v>
      </c>
      <c r="F185" s="164" t="s">
        <v>407</v>
      </c>
      <c r="G185" s="169" t="s">
        <v>862</v>
      </c>
      <c r="H185" s="169" t="s">
        <v>408</v>
      </c>
      <c r="I185" s="172" t="s">
        <v>918</v>
      </c>
      <c r="J185" s="265" t="s">
        <v>721</v>
      </c>
      <c r="K185" s="265">
        <v>51</v>
      </c>
      <c r="L185" s="76">
        <f>_xlfn.XLOOKUP(Ruimtestaat[[#This Row],[Ruimtesoort / Werkprogramma ]],'Prijzenblad SCOT'!$C$2:$C$10,'Prijzenblad SCOT'!$G$2:$G$10,"")</f>
        <v>0</v>
      </c>
      <c r="M185" s="118">
        <f t="shared" si="2"/>
        <v>0</v>
      </c>
      <c r="N185" s="80"/>
    </row>
    <row r="186" spans="1:14" x14ac:dyDescent="0.3">
      <c r="A186" s="295" t="s">
        <v>791</v>
      </c>
      <c r="B186" s="164" t="s">
        <v>802</v>
      </c>
      <c r="C186" s="164" t="s">
        <v>802</v>
      </c>
      <c r="D186" s="165" t="s">
        <v>803</v>
      </c>
      <c r="E186" s="164" t="s">
        <v>805</v>
      </c>
      <c r="F186" s="164" t="s">
        <v>407</v>
      </c>
      <c r="G186" s="169" t="s">
        <v>862</v>
      </c>
      <c r="H186" s="169" t="s">
        <v>408</v>
      </c>
      <c r="I186" s="172" t="s">
        <v>919</v>
      </c>
      <c r="J186" s="265" t="s">
        <v>721</v>
      </c>
      <c r="K186" s="265">
        <v>55</v>
      </c>
      <c r="L186" s="76">
        <f>_xlfn.XLOOKUP(Ruimtestaat[[#This Row],[Ruimtesoort / Werkprogramma ]],'Prijzenblad SCOT'!$C$2:$C$10,'Prijzenblad SCOT'!$G$2:$G$10,"")</f>
        <v>0</v>
      </c>
      <c r="M186" s="118">
        <f t="shared" si="2"/>
        <v>0</v>
      </c>
      <c r="N186" s="80"/>
    </row>
    <row r="187" spans="1:14" x14ac:dyDescent="0.3">
      <c r="A187" s="295" t="s">
        <v>791</v>
      </c>
      <c r="B187" s="164" t="s">
        <v>802</v>
      </c>
      <c r="C187" s="164" t="s">
        <v>802</v>
      </c>
      <c r="D187" s="165" t="s">
        <v>803</v>
      </c>
      <c r="E187" s="164" t="s">
        <v>805</v>
      </c>
      <c r="F187" s="164" t="s">
        <v>407</v>
      </c>
      <c r="G187" s="360" t="s">
        <v>1112</v>
      </c>
      <c r="H187" s="360" t="s">
        <v>26</v>
      </c>
      <c r="I187" s="172" t="s">
        <v>920</v>
      </c>
      <c r="J187" s="265" t="s">
        <v>884</v>
      </c>
      <c r="K187" s="265" t="s">
        <v>884</v>
      </c>
      <c r="L187" s="76">
        <f>_xlfn.XLOOKUP(Ruimtestaat[[#This Row],[Ruimtesoort / Werkprogramma ]],'Prijzenblad SCOT'!$C$2:$C$10,'Prijzenblad SCOT'!$G$2:$G$10,"")</f>
        <v>0</v>
      </c>
      <c r="M187" s="118">
        <f t="shared" si="2"/>
        <v>0</v>
      </c>
      <c r="N187" s="80"/>
    </row>
    <row r="188" spans="1:14" x14ac:dyDescent="0.3">
      <c r="A188" s="295" t="s">
        <v>791</v>
      </c>
      <c r="B188" s="164" t="s">
        <v>802</v>
      </c>
      <c r="C188" s="164" t="s">
        <v>802</v>
      </c>
      <c r="D188" s="165" t="s">
        <v>803</v>
      </c>
      <c r="E188" s="164" t="s">
        <v>805</v>
      </c>
      <c r="F188" s="164" t="s">
        <v>407</v>
      </c>
      <c r="G188" s="360" t="s">
        <v>1097</v>
      </c>
      <c r="H188" s="360" t="s">
        <v>18</v>
      </c>
      <c r="I188" s="172" t="s">
        <v>921</v>
      </c>
      <c r="J188" s="265" t="s">
        <v>721</v>
      </c>
      <c r="K188" s="265">
        <v>7</v>
      </c>
      <c r="L188" s="76">
        <f>_xlfn.XLOOKUP(Ruimtestaat[[#This Row],[Ruimtesoort / Werkprogramma ]],'Prijzenblad SCOT'!$C$2:$C$10,'Prijzenblad SCOT'!$G$2:$G$10,"")</f>
        <v>0</v>
      </c>
      <c r="M188" s="118">
        <f t="shared" si="2"/>
        <v>0</v>
      </c>
      <c r="N188" s="80"/>
    </row>
    <row r="189" spans="1:14" x14ac:dyDescent="0.3">
      <c r="A189" s="295" t="s">
        <v>791</v>
      </c>
      <c r="B189" s="164" t="s">
        <v>802</v>
      </c>
      <c r="C189" s="164" t="s">
        <v>802</v>
      </c>
      <c r="D189" s="165" t="s">
        <v>803</v>
      </c>
      <c r="E189" s="164" t="s">
        <v>805</v>
      </c>
      <c r="F189" s="164" t="s">
        <v>407</v>
      </c>
      <c r="G189" s="169" t="s">
        <v>862</v>
      </c>
      <c r="H189" s="169" t="s">
        <v>408</v>
      </c>
      <c r="I189" s="172" t="s">
        <v>922</v>
      </c>
      <c r="J189" s="265" t="s">
        <v>721</v>
      </c>
      <c r="K189" s="265">
        <v>55</v>
      </c>
      <c r="L189" s="76">
        <f>_xlfn.XLOOKUP(Ruimtestaat[[#This Row],[Ruimtesoort / Werkprogramma ]],'Prijzenblad SCOT'!$C$2:$C$10,'Prijzenblad SCOT'!$G$2:$G$10,"")</f>
        <v>0</v>
      </c>
      <c r="M189" s="118">
        <f t="shared" si="2"/>
        <v>0</v>
      </c>
      <c r="N189" s="80"/>
    </row>
    <row r="190" spans="1:14" ht="15" thickBot="1" x14ac:dyDescent="0.35">
      <c r="A190" s="295" t="s">
        <v>791</v>
      </c>
      <c r="B190" s="259" t="s">
        <v>802</v>
      </c>
      <c r="C190" s="259" t="s">
        <v>802</v>
      </c>
      <c r="D190" s="260" t="s">
        <v>803</v>
      </c>
      <c r="E190" s="259" t="s">
        <v>805</v>
      </c>
      <c r="F190" s="259" t="s">
        <v>407</v>
      </c>
      <c r="G190" s="267" t="s">
        <v>72</v>
      </c>
      <c r="H190" s="267" t="s">
        <v>23</v>
      </c>
      <c r="I190" s="268" t="s">
        <v>923</v>
      </c>
      <c r="J190" s="263" t="s">
        <v>845</v>
      </c>
      <c r="K190" s="263">
        <v>97</v>
      </c>
      <c r="L190" s="269">
        <f>_xlfn.XLOOKUP(Ruimtestaat[[#This Row],[Ruimtesoort / Werkprogramma ]],'Prijzenblad SCOT'!$C$2:$C$10,'Prijzenblad SCOT'!$G$2:$G$10,"")</f>
        <v>0</v>
      </c>
      <c r="M190" s="118">
        <f t="shared" si="2"/>
        <v>0</v>
      </c>
      <c r="N190" s="80"/>
    </row>
    <row r="191" spans="1:14" x14ac:dyDescent="0.3">
      <c r="A191" s="295" t="s">
        <v>791</v>
      </c>
      <c r="B191" s="164" t="s">
        <v>924</v>
      </c>
      <c r="C191" s="164" t="s">
        <v>924</v>
      </c>
      <c r="D191" s="165" t="s">
        <v>807</v>
      </c>
      <c r="E191" s="164" t="s">
        <v>795</v>
      </c>
      <c r="F191" s="164" t="s">
        <v>407</v>
      </c>
      <c r="G191" s="169" t="s">
        <v>410</v>
      </c>
      <c r="H191" s="169" t="s">
        <v>410</v>
      </c>
      <c r="I191" s="172" t="s">
        <v>873</v>
      </c>
      <c r="J191" s="265" t="s">
        <v>845</v>
      </c>
      <c r="K191" s="265">
        <v>101.42</v>
      </c>
      <c r="L191" s="184">
        <f>_xlfn.XLOOKUP(Ruimtestaat[[#This Row],[Ruimtesoort / Werkprogramma ]],'Prijzenblad SCOT'!$C$2:$C$10,'Prijzenblad SCOT'!$G$2:$G$10,"")</f>
        <v>0</v>
      </c>
      <c r="M191" s="118">
        <f t="shared" si="2"/>
        <v>0</v>
      </c>
      <c r="N191" s="80"/>
    </row>
    <row r="192" spans="1:14" x14ac:dyDescent="0.3">
      <c r="A192" s="295" t="s">
        <v>791</v>
      </c>
      <c r="B192" s="164" t="s">
        <v>924</v>
      </c>
      <c r="C192" s="164" t="s">
        <v>924</v>
      </c>
      <c r="D192" s="165" t="s">
        <v>807</v>
      </c>
      <c r="E192" s="164" t="s">
        <v>795</v>
      </c>
      <c r="F192" s="164" t="s">
        <v>407</v>
      </c>
      <c r="G192" s="169" t="s">
        <v>862</v>
      </c>
      <c r="H192" s="169" t="s">
        <v>408</v>
      </c>
      <c r="I192" s="172" t="s">
        <v>887</v>
      </c>
      <c r="J192" s="265" t="s">
        <v>845</v>
      </c>
      <c r="K192" s="265">
        <v>51.19</v>
      </c>
      <c r="L192" s="76">
        <f>_xlfn.XLOOKUP(Ruimtestaat[[#This Row],[Ruimtesoort / Werkprogramma ]],'Prijzenblad SCOT'!$C$2:$C$10,'Prijzenblad SCOT'!$G$2:$G$10,"")</f>
        <v>0</v>
      </c>
      <c r="M192" s="118">
        <f t="shared" si="2"/>
        <v>0</v>
      </c>
      <c r="N192" s="80"/>
    </row>
    <row r="193" spans="1:14" x14ac:dyDescent="0.3">
      <c r="A193" s="295" t="s">
        <v>791</v>
      </c>
      <c r="B193" s="164" t="s">
        <v>924</v>
      </c>
      <c r="C193" s="164" t="s">
        <v>924</v>
      </c>
      <c r="D193" s="165" t="s">
        <v>807</v>
      </c>
      <c r="E193" s="164" t="s">
        <v>795</v>
      </c>
      <c r="F193" s="164" t="s">
        <v>407</v>
      </c>
      <c r="G193" s="169" t="s">
        <v>862</v>
      </c>
      <c r="H193" s="169" t="s">
        <v>408</v>
      </c>
      <c r="I193" s="172" t="s">
        <v>876</v>
      </c>
      <c r="J193" s="265" t="s">
        <v>845</v>
      </c>
      <c r="K193" s="265">
        <v>50.83</v>
      </c>
      <c r="L193" s="76">
        <f>_xlfn.XLOOKUP(Ruimtestaat[[#This Row],[Ruimtesoort / Werkprogramma ]],'Prijzenblad SCOT'!$C$2:$C$10,'Prijzenblad SCOT'!$G$2:$G$10,"")</f>
        <v>0</v>
      </c>
      <c r="M193" s="118">
        <f t="shared" si="2"/>
        <v>0</v>
      </c>
      <c r="N193" s="80"/>
    </row>
    <row r="194" spans="1:14" x14ac:dyDescent="0.3">
      <c r="A194" s="295" t="s">
        <v>791</v>
      </c>
      <c r="B194" s="164" t="s">
        <v>924</v>
      </c>
      <c r="C194" s="164" t="s">
        <v>924</v>
      </c>
      <c r="D194" s="165" t="s">
        <v>807</v>
      </c>
      <c r="E194" s="164" t="s">
        <v>795</v>
      </c>
      <c r="F194" s="164" t="s">
        <v>407</v>
      </c>
      <c r="G194" s="169" t="s">
        <v>1132</v>
      </c>
      <c r="H194" s="169" t="s">
        <v>26</v>
      </c>
      <c r="I194" s="172" t="s">
        <v>1133</v>
      </c>
      <c r="J194" s="265" t="s">
        <v>884</v>
      </c>
      <c r="K194" s="265" t="s">
        <v>884</v>
      </c>
      <c r="L194" s="76">
        <f>_xlfn.XLOOKUP(Ruimtestaat[[#This Row],[Ruimtesoort / Werkprogramma ]],'Prijzenblad SCOT'!$C$2:$C$10,'Prijzenblad SCOT'!$G$2:$G$10,"")</f>
        <v>0</v>
      </c>
      <c r="M194" s="118">
        <f t="shared" si="2"/>
        <v>0</v>
      </c>
      <c r="N194" s="80"/>
    </row>
    <row r="195" spans="1:14" x14ac:dyDescent="0.3">
      <c r="A195" s="295" t="s">
        <v>791</v>
      </c>
      <c r="B195" s="164" t="s">
        <v>924</v>
      </c>
      <c r="C195" s="164" t="s">
        <v>924</v>
      </c>
      <c r="D195" s="165" t="s">
        <v>807</v>
      </c>
      <c r="E195" s="164" t="s">
        <v>795</v>
      </c>
      <c r="F195" s="164" t="s">
        <v>407</v>
      </c>
      <c r="G195" s="169" t="s">
        <v>409</v>
      </c>
      <c r="H195" s="169" t="s">
        <v>23</v>
      </c>
      <c r="I195" s="172" t="s">
        <v>856</v>
      </c>
      <c r="J195" s="265" t="s">
        <v>845</v>
      </c>
      <c r="K195" s="265">
        <v>15.84</v>
      </c>
      <c r="L195" s="76">
        <f>_xlfn.XLOOKUP(Ruimtestaat[[#This Row],[Ruimtesoort / Werkprogramma ]],'Prijzenblad SCOT'!$C$2:$C$10,'Prijzenblad SCOT'!$G$2:$G$10,"")</f>
        <v>0</v>
      </c>
      <c r="M195" s="118">
        <f t="shared" si="2"/>
        <v>0</v>
      </c>
      <c r="N195" s="80"/>
    </row>
    <row r="196" spans="1:14" x14ac:dyDescent="0.3">
      <c r="A196" s="295" t="s">
        <v>791</v>
      </c>
      <c r="B196" s="164" t="s">
        <v>924</v>
      </c>
      <c r="C196" s="164" t="s">
        <v>924</v>
      </c>
      <c r="D196" s="165" t="s">
        <v>807</v>
      </c>
      <c r="E196" s="164" t="s">
        <v>795</v>
      </c>
      <c r="F196" s="164" t="s">
        <v>407</v>
      </c>
      <c r="G196" s="169" t="s">
        <v>863</v>
      </c>
      <c r="H196" s="169" t="s">
        <v>21</v>
      </c>
      <c r="I196" s="172" t="s">
        <v>1135</v>
      </c>
      <c r="J196" s="265" t="s">
        <v>845</v>
      </c>
      <c r="K196" s="265">
        <v>2</v>
      </c>
      <c r="L196" s="76">
        <f>_xlfn.XLOOKUP(Ruimtestaat[[#This Row],[Ruimtesoort / Werkprogramma ]],'Prijzenblad SCOT'!$C$2:$C$10,'Prijzenblad SCOT'!$G$2:$G$10,"")</f>
        <v>0</v>
      </c>
      <c r="M196" s="118">
        <f t="shared" si="2"/>
        <v>0</v>
      </c>
      <c r="N196" s="80"/>
    </row>
    <row r="197" spans="1:14" x14ac:dyDescent="0.3">
      <c r="A197" s="295" t="s">
        <v>791</v>
      </c>
      <c r="B197" s="164" t="s">
        <v>924</v>
      </c>
      <c r="C197" s="164" t="s">
        <v>924</v>
      </c>
      <c r="D197" s="165" t="s">
        <v>807</v>
      </c>
      <c r="E197" s="164" t="s">
        <v>795</v>
      </c>
      <c r="F197" s="164" t="s">
        <v>407</v>
      </c>
      <c r="G197" s="48" t="s">
        <v>1034</v>
      </c>
      <c r="H197" s="48" t="s">
        <v>26</v>
      </c>
      <c r="I197" s="77" t="s">
        <v>1136</v>
      </c>
      <c r="J197" s="265" t="s">
        <v>884</v>
      </c>
      <c r="K197" s="265" t="s">
        <v>884</v>
      </c>
      <c r="L197" s="76">
        <f>_xlfn.XLOOKUP(Ruimtestaat[[#This Row],[Ruimtesoort / Werkprogramma ]],'Prijzenblad SCOT'!$C$2:$C$10,'Prijzenblad SCOT'!$G$2:$G$10,"")</f>
        <v>0</v>
      </c>
      <c r="M197" s="118">
        <f t="shared" ref="M197:M260" si="3">IF(L197=0,0,L197*K197)</f>
        <v>0</v>
      </c>
      <c r="N197" s="80"/>
    </row>
    <row r="198" spans="1:14" x14ac:dyDescent="0.3">
      <c r="A198" s="295" t="s">
        <v>791</v>
      </c>
      <c r="B198" s="164" t="s">
        <v>924</v>
      </c>
      <c r="C198" s="164" t="s">
        <v>924</v>
      </c>
      <c r="D198" s="165" t="s">
        <v>807</v>
      </c>
      <c r="E198" s="164" t="s">
        <v>795</v>
      </c>
      <c r="F198" s="164" t="s">
        <v>407</v>
      </c>
      <c r="G198" s="169" t="s">
        <v>946</v>
      </c>
      <c r="H198" s="169" t="s">
        <v>23</v>
      </c>
      <c r="I198" s="172" t="s">
        <v>858</v>
      </c>
      <c r="J198" s="265" t="s">
        <v>845</v>
      </c>
      <c r="K198" s="265">
        <v>9.5299999999999994</v>
      </c>
      <c r="L198" s="76">
        <f>_xlfn.XLOOKUP(Ruimtestaat[[#This Row],[Ruimtesoort / Werkprogramma ]],'Prijzenblad SCOT'!$C$2:$C$10,'Prijzenblad SCOT'!$G$2:$G$10,"")</f>
        <v>0</v>
      </c>
      <c r="M198" s="118">
        <f t="shared" si="3"/>
        <v>0</v>
      </c>
      <c r="N198" s="80"/>
    </row>
    <row r="199" spans="1:14" x14ac:dyDescent="0.3">
      <c r="A199" s="295" t="s">
        <v>791</v>
      </c>
      <c r="B199" s="164" t="s">
        <v>924</v>
      </c>
      <c r="C199" s="164" t="s">
        <v>924</v>
      </c>
      <c r="D199" s="165" t="s">
        <v>807</v>
      </c>
      <c r="E199" s="164" t="s">
        <v>795</v>
      </c>
      <c r="F199" s="164" t="s">
        <v>407</v>
      </c>
      <c r="G199" s="169" t="s">
        <v>1054</v>
      </c>
      <c r="H199" s="169" t="s">
        <v>26</v>
      </c>
      <c r="I199" s="172" t="s">
        <v>1134</v>
      </c>
      <c r="J199" s="265" t="s">
        <v>884</v>
      </c>
      <c r="K199" s="265" t="s">
        <v>884</v>
      </c>
      <c r="L199" s="76">
        <f>_xlfn.XLOOKUP(Ruimtestaat[[#This Row],[Ruimtesoort / Werkprogramma ]],'Prijzenblad SCOT'!$C$2:$C$10,'Prijzenblad SCOT'!$G$2:$G$10,"")</f>
        <v>0</v>
      </c>
      <c r="M199" s="118">
        <f t="shared" si="3"/>
        <v>0</v>
      </c>
      <c r="N199" s="80"/>
    </row>
    <row r="200" spans="1:14" x14ac:dyDescent="0.3">
      <c r="A200" s="295" t="s">
        <v>791</v>
      </c>
      <c r="B200" s="164" t="s">
        <v>924</v>
      </c>
      <c r="C200" s="164" t="s">
        <v>924</v>
      </c>
      <c r="D200" s="165" t="s">
        <v>807</v>
      </c>
      <c r="E200" s="164" t="s">
        <v>795</v>
      </c>
      <c r="F200" s="164" t="s">
        <v>407</v>
      </c>
      <c r="G200" s="169" t="s">
        <v>1137</v>
      </c>
      <c r="H200" s="169" t="s">
        <v>26</v>
      </c>
      <c r="I200" s="172" t="s">
        <v>916</v>
      </c>
      <c r="J200" s="265" t="s">
        <v>884</v>
      </c>
      <c r="K200" s="265" t="s">
        <v>884</v>
      </c>
      <c r="L200" s="76">
        <f>_xlfn.XLOOKUP(Ruimtestaat[[#This Row],[Ruimtesoort / Werkprogramma ]],'Prijzenblad SCOT'!$C$2:$C$10,'Prijzenblad SCOT'!$G$2:$G$10,"")</f>
        <v>0</v>
      </c>
      <c r="M200" s="118">
        <f t="shared" si="3"/>
        <v>0</v>
      </c>
      <c r="N200" s="80"/>
    </row>
    <row r="201" spans="1:14" x14ac:dyDescent="0.3">
      <c r="A201" s="295" t="s">
        <v>791</v>
      </c>
      <c r="B201" s="164" t="s">
        <v>924</v>
      </c>
      <c r="C201" s="164" t="s">
        <v>924</v>
      </c>
      <c r="D201" s="165" t="s">
        <v>807</v>
      </c>
      <c r="E201" s="164" t="s">
        <v>795</v>
      </c>
      <c r="F201" s="164" t="s">
        <v>407</v>
      </c>
      <c r="G201" s="169" t="s">
        <v>1138</v>
      </c>
      <c r="H201" s="169" t="s">
        <v>410</v>
      </c>
      <c r="I201" s="172" t="s">
        <v>915</v>
      </c>
      <c r="J201" s="265" t="s">
        <v>845</v>
      </c>
      <c r="K201" s="265">
        <v>8.9499999999999993</v>
      </c>
      <c r="L201" s="76">
        <f>_xlfn.XLOOKUP(Ruimtestaat[[#This Row],[Ruimtesoort / Werkprogramma ]],'Prijzenblad SCOT'!$C$2:$C$10,'Prijzenblad SCOT'!$G$2:$G$10,"")</f>
        <v>0</v>
      </c>
      <c r="M201" s="118">
        <f t="shared" si="3"/>
        <v>0</v>
      </c>
      <c r="N201" s="80"/>
    </row>
    <row r="202" spans="1:14" x14ac:dyDescent="0.3">
      <c r="A202" s="295" t="s">
        <v>791</v>
      </c>
      <c r="B202" s="164" t="s">
        <v>924</v>
      </c>
      <c r="C202" s="164" t="s">
        <v>924</v>
      </c>
      <c r="D202" s="165" t="s">
        <v>807</v>
      </c>
      <c r="E202" s="164" t="s">
        <v>795</v>
      </c>
      <c r="F202" s="164" t="s">
        <v>407</v>
      </c>
      <c r="G202" s="169" t="s">
        <v>1138</v>
      </c>
      <c r="H202" s="169" t="s">
        <v>410</v>
      </c>
      <c r="I202" s="172" t="s">
        <v>914</v>
      </c>
      <c r="J202" s="265" t="s">
        <v>845</v>
      </c>
      <c r="K202" s="265">
        <v>8.9499999999999993</v>
      </c>
      <c r="L202" s="76">
        <f>_xlfn.XLOOKUP(Ruimtestaat[[#This Row],[Ruimtesoort / Werkprogramma ]],'Prijzenblad SCOT'!$C$2:$C$10,'Prijzenblad SCOT'!$G$2:$G$10,"")</f>
        <v>0</v>
      </c>
      <c r="M202" s="118">
        <f t="shared" si="3"/>
        <v>0</v>
      </c>
      <c r="N202" s="80"/>
    </row>
    <row r="203" spans="1:14" x14ac:dyDescent="0.3">
      <c r="A203" s="295" t="s">
        <v>791</v>
      </c>
      <c r="B203" s="164" t="s">
        <v>924</v>
      </c>
      <c r="C203" s="164" t="s">
        <v>924</v>
      </c>
      <c r="D203" s="165" t="s">
        <v>807</v>
      </c>
      <c r="E203" s="164" t="s">
        <v>795</v>
      </c>
      <c r="F203" s="164" t="s">
        <v>407</v>
      </c>
      <c r="G203" s="169" t="s">
        <v>372</v>
      </c>
      <c r="H203" s="169" t="s">
        <v>18</v>
      </c>
      <c r="I203" s="172" t="s">
        <v>1139</v>
      </c>
      <c r="J203" s="265" t="s">
        <v>721</v>
      </c>
      <c r="K203" s="265">
        <v>20.23</v>
      </c>
      <c r="L203" s="76">
        <f>_xlfn.XLOOKUP(Ruimtestaat[[#This Row],[Ruimtesoort / Werkprogramma ]],'Prijzenblad SCOT'!$C$2:$C$10,'Prijzenblad SCOT'!$G$2:$G$10,"")</f>
        <v>0</v>
      </c>
      <c r="M203" s="118">
        <f t="shared" si="3"/>
        <v>0</v>
      </c>
      <c r="N203" s="80"/>
    </row>
    <row r="204" spans="1:14" x14ac:dyDescent="0.3">
      <c r="A204" s="295" t="s">
        <v>791</v>
      </c>
      <c r="B204" s="164" t="s">
        <v>924</v>
      </c>
      <c r="C204" s="164" t="s">
        <v>924</v>
      </c>
      <c r="D204" s="165" t="s">
        <v>807</v>
      </c>
      <c r="E204" s="164" t="s">
        <v>795</v>
      </c>
      <c r="F204" s="164" t="s">
        <v>407</v>
      </c>
      <c r="G204" s="169" t="s">
        <v>412</v>
      </c>
      <c r="H204" s="169" t="s">
        <v>23</v>
      </c>
      <c r="I204" s="172" t="s">
        <v>865</v>
      </c>
      <c r="J204" s="265" t="s">
        <v>845</v>
      </c>
      <c r="K204" s="265">
        <v>12.72</v>
      </c>
      <c r="L204" s="76">
        <f>_xlfn.XLOOKUP(Ruimtestaat[[#This Row],[Ruimtesoort / Werkprogramma ]],'Prijzenblad SCOT'!$C$2:$C$10,'Prijzenblad SCOT'!$G$2:$G$10,"")</f>
        <v>0</v>
      </c>
      <c r="M204" s="118">
        <f t="shared" si="3"/>
        <v>0</v>
      </c>
      <c r="N204" s="80"/>
    </row>
    <row r="205" spans="1:14" x14ac:dyDescent="0.3">
      <c r="A205" s="295" t="s">
        <v>791</v>
      </c>
      <c r="B205" s="164" t="s">
        <v>924</v>
      </c>
      <c r="C205" s="164" t="s">
        <v>924</v>
      </c>
      <c r="D205" s="165" t="s">
        <v>807</v>
      </c>
      <c r="E205" s="164" t="s">
        <v>795</v>
      </c>
      <c r="F205" s="164" t="s">
        <v>407</v>
      </c>
      <c r="G205" s="169" t="s">
        <v>725</v>
      </c>
      <c r="H205" s="169" t="s">
        <v>21</v>
      </c>
      <c r="I205" s="172" t="s">
        <v>1140</v>
      </c>
      <c r="J205" s="265" t="s">
        <v>845</v>
      </c>
      <c r="K205" s="265">
        <v>2</v>
      </c>
      <c r="L205" s="76">
        <f>_xlfn.XLOOKUP(Ruimtestaat[[#This Row],[Ruimtesoort / Werkprogramma ]],'Prijzenblad SCOT'!$C$2:$C$10,'Prijzenblad SCOT'!$G$2:$G$10,"")</f>
        <v>0</v>
      </c>
      <c r="M205" s="118">
        <f t="shared" si="3"/>
        <v>0</v>
      </c>
      <c r="N205" s="80"/>
    </row>
    <row r="206" spans="1:14" x14ac:dyDescent="0.3">
      <c r="A206" s="295" t="s">
        <v>791</v>
      </c>
      <c r="B206" s="164" t="s">
        <v>924</v>
      </c>
      <c r="C206" s="164" t="s">
        <v>924</v>
      </c>
      <c r="D206" s="165" t="s">
        <v>807</v>
      </c>
      <c r="E206" s="164" t="s">
        <v>795</v>
      </c>
      <c r="F206" s="164" t="s">
        <v>407</v>
      </c>
      <c r="G206" s="169" t="s">
        <v>126</v>
      </c>
      <c r="H206" s="169" t="s">
        <v>18</v>
      </c>
      <c r="I206" s="172" t="s">
        <v>1141</v>
      </c>
      <c r="J206" s="265" t="s">
        <v>721</v>
      </c>
      <c r="K206" s="265">
        <v>18.37</v>
      </c>
      <c r="L206" s="76">
        <f>_xlfn.XLOOKUP(Ruimtestaat[[#This Row],[Ruimtesoort / Werkprogramma ]],'Prijzenblad SCOT'!$C$2:$C$10,'Prijzenblad SCOT'!$G$2:$G$10,"")</f>
        <v>0</v>
      </c>
      <c r="M206" s="118">
        <f t="shared" si="3"/>
        <v>0</v>
      </c>
      <c r="N206" s="80"/>
    </row>
    <row r="207" spans="1:14" x14ac:dyDescent="0.3">
      <c r="A207" s="295" t="s">
        <v>791</v>
      </c>
      <c r="B207" s="164" t="s">
        <v>924</v>
      </c>
      <c r="C207" s="164" t="s">
        <v>924</v>
      </c>
      <c r="D207" s="165" t="s">
        <v>807</v>
      </c>
      <c r="E207" s="164" t="s">
        <v>795</v>
      </c>
      <c r="F207" s="164" t="s">
        <v>407</v>
      </c>
      <c r="G207" s="169" t="s">
        <v>1094</v>
      </c>
      <c r="H207" s="169" t="s">
        <v>18</v>
      </c>
      <c r="I207" s="172" t="s">
        <v>1142</v>
      </c>
      <c r="J207" s="265" t="s">
        <v>721</v>
      </c>
      <c r="K207" s="265">
        <v>26.69</v>
      </c>
      <c r="L207" s="76">
        <f>_xlfn.XLOOKUP(Ruimtestaat[[#This Row],[Ruimtesoort / Werkprogramma ]],'Prijzenblad SCOT'!$C$2:$C$10,'Prijzenblad SCOT'!$G$2:$G$10,"")</f>
        <v>0</v>
      </c>
      <c r="M207" s="118">
        <f t="shared" si="3"/>
        <v>0</v>
      </c>
      <c r="N207" s="80"/>
    </row>
    <row r="208" spans="1:14" x14ac:dyDescent="0.3">
      <c r="A208" s="295" t="s">
        <v>791</v>
      </c>
      <c r="B208" s="164" t="s">
        <v>924</v>
      </c>
      <c r="C208" s="164" t="s">
        <v>924</v>
      </c>
      <c r="D208" s="165" t="s">
        <v>807</v>
      </c>
      <c r="E208" s="164" t="s">
        <v>795</v>
      </c>
      <c r="F208" s="164" t="s">
        <v>407</v>
      </c>
      <c r="G208" s="169" t="s">
        <v>412</v>
      </c>
      <c r="H208" s="169" t="s">
        <v>23</v>
      </c>
      <c r="I208" s="172" t="s">
        <v>841</v>
      </c>
      <c r="J208" s="265" t="s">
        <v>845</v>
      </c>
      <c r="K208" s="265">
        <v>6.97</v>
      </c>
      <c r="L208" s="76">
        <f>_xlfn.XLOOKUP(Ruimtestaat[[#This Row],[Ruimtesoort / Werkprogramma ]],'Prijzenblad SCOT'!$C$2:$C$10,'Prijzenblad SCOT'!$G$2:$G$10,"")</f>
        <v>0</v>
      </c>
      <c r="M208" s="118">
        <f t="shared" si="3"/>
        <v>0</v>
      </c>
      <c r="N208" s="80"/>
    </row>
    <row r="209" spans="1:14" x14ac:dyDescent="0.3">
      <c r="A209" s="295" t="s">
        <v>791</v>
      </c>
      <c r="B209" s="164" t="s">
        <v>924</v>
      </c>
      <c r="C209" s="164" t="s">
        <v>924</v>
      </c>
      <c r="D209" s="165" t="s">
        <v>807</v>
      </c>
      <c r="E209" s="164" t="s">
        <v>795</v>
      </c>
      <c r="F209" s="164" t="s">
        <v>407</v>
      </c>
      <c r="G209" s="169" t="s">
        <v>414</v>
      </c>
      <c r="H209" s="169" t="s">
        <v>20</v>
      </c>
      <c r="I209" s="172" t="s">
        <v>877</v>
      </c>
      <c r="J209" s="265" t="s">
        <v>845</v>
      </c>
      <c r="K209" s="265">
        <v>27.14</v>
      </c>
      <c r="L209" s="76">
        <f>_xlfn.XLOOKUP(Ruimtestaat[[#This Row],[Ruimtesoort / Werkprogramma ]],'Prijzenblad SCOT'!$C$2:$C$10,'Prijzenblad SCOT'!$G$2:$G$10,"")</f>
        <v>0</v>
      </c>
      <c r="M209" s="118">
        <f t="shared" si="3"/>
        <v>0</v>
      </c>
      <c r="N209" s="80"/>
    </row>
    <row r="210" spans="1:14" x14ac:dyDescent="0.3">
      <c r="A210" s="295" t="s">
        <v>791</v>
      </c>
      <c r="B210" s="164" t="s">
        <v>924</v>
      </c>
      <c r="C210" s="164" t="s">
        <v>924</v>
      </c>
      <c r="D210" s="165" t="s">
        <v>807</v>
      </c>
      <c r="E210" s="164" t="s">
        <v>795</v>
      </c>
      <c r="F210" s="164" t="s">
        <v>407</v>
      </c>
      <c r="G210" s="169" t="s">
        <v>80</v>
      </c>
      <c r="H210" s="169" t="s">
        <v>26</v>
      </c>
      <c r="I210" s="172" t="s">
        <v>1143</v>
      </c>
      <c r="J210" s="265" t="s">
        <v>884</v>
      </c>
      <c r="K210" s="265" t="s">
        <v>884</v>
      </c>
      <c r="L210" s="76">
        <f>_xlfn.XLOOKUP(Ruimtestaat[[#This Row],[Ruimtesoort / Werkprogramma ]],'Prijzenblad SCOT'!$C$2:$C$10,'Prijzenblad SCOT'!$G$2:$G$10,"")</f>
        <v>0</v>
      </c>
      <c r="M210" s="118">
        <f t="shared" si="3"/>
        <v>0</v>
      </c>
      <c r="N210" s="80"/>
    </row>
    <row r="211" spans="1:14" x14ac:dyDescent="0.3">
      <c r="A211" s="295" t="s">
        <v>791</v>
      </c>
      <c r="B211" s="164" t="s">
        <v>924</v>
      </c>
      <c r="C211" s="164" t="s">
        <v>924</v>
      </c>
      <c r="D211" s="165" t="s">
        <v>807</v>
      </c>
      <c r="E211" s="164" t="s">
        <v>795</v>
      </c>
      <c r="F211" s="164" t="s">
        <v>407</v>
      </c>
      <c r="G211" s="169" t="s">
        <v>1034</v>
      </c>
      <c r="H211" s="169" t="s">
        <v>26</v>
      </c>
      <c r="I211" s="172" t="s">
        <v>1144</v>
      </c>
      <c r="J211" s="265" t="s">
        <v>884</v>
      </c>
      <c r="K211" s="265" t="s">
        <v>884</v>
      </c>
      <c r="L211" s="76">
        <f>_xlfn.XLOOKUP(Ruimtestaat[[#This Row],[Ruimtesoort / Werkprogramma ]],'Prijzenblad SCOT'!$C$2:$C$10,'Prijzenblad SCOT'!$G$2:$G$10,"")</f>
        <v>0</v>
      </c>
      <c r="M211" s="118">
        <f t="shared" si="3"/>
        <v>0</v>
      </c>
      <c r="N211" s="80"/>
    </row>
    <row r="212" spans="1:14" x14ac:dyDescent="0.3">
      <c r="A212" s="295" t="s">
        <v>791</v>
      </c>
      <c r="B212" s="164" t="s">
        <v>924</v>
      </c>
      <c r="C212" s="164" t="s">
        <v>924</v>
      </c>
      <c r="D212" s="165" t="s">
        <v>807</v>
      </c>
      <c r="E212" s="164" t="s">
        <v>795</v>
      </c>
      <c r="F212" s="164" t="s">
        <v>407</v>
      </c>
      <c r="G212" s="169" t="s">
        <v>409</v>
      </c>
      <c r="H212" s="169" t="s">
        <v>23</v>
      </c>
      <c r="I212" s="172" t="s">
        <v>857</v>
      </c>
      <c r="J212" s="265" t="s">
        <v>845</v>
      </c>
      <c r="K212" s="265">
        <v>30.24</v>
      </c>
      <c r="L212" s="76">
        <f>_xlfn.XLOOKUP(Ruimtestaat[[#This Row],[Ruimtesoort / Werkprogramma ]],'Prijzenblad SCOT'!$C$2:$C$10,'Prijzenblad SCOT'!$G$2:$G$10,"")</f>
        <v>0</v>
      </c>
      <c r="M212" s="118">
        <f t="shared" si="3"/>
        <v>0</v>
      </c>
      <c r="N212" s="80"/>
    </row>
    <row r="213" spans="1:14" x14ac:dyDescent="0.3">
      <c r="A213" s="295" t="s">
        <v>791</v>
      </c>
      <c r="B213" s="164" t="s">
        <v>924</v>
      </c>
      <c r="C213" s="164" t="s">
        <v>924</v>
      </c>
      <c r="D213" s="165" t="s">
        <v>807</v>
      </c>
      <c r="E213" s="164" t="s">
        <v>795</v>
      </c>
      <c r="F213" s="164" t="s">
        <v>407</v>
      </c>
      <c r="G213" s="169" t="s">
        <v>412</v>
      </c>
      <c r="H213" s="169" t="str">
        <f>VLOOKUP(G213,Ruimtesoort[],2,FALSE)</f>
        <v>Verkeersruimte</v>
      </c>
      <c r="I213" s="172" t="s">
        <v>846</v>
      </c>
      <c r="J213" s="265" t="s">
        <v>845</v>
      </c>
      <c r="K213" s="265">
        <v>9.43</v>
      </c>
      <c r="L213" s="76">
        <f>_xlfn.XLOOKUP(Ruimtestaat[[#This Row],[Ruimtesoort / Werkprogramma ]],'Prijzenblad SCOT'!$C$2:$C$10,'Prijzenblad SCOT'!$G$2:$G$10,"")</f>
        <v>0</v>
      </c>
      <c r="M213" s="118">
        <f t="shared" si="3"/>
        <v>0</v>
      </c>
      <c r="N213" s="80"/>
    </row>
    <row r="214" spans="1:14" x14ac:dyDescent="0.3">
      <c r="A214" s="295" t="s">
        <v>791</v>
      </c>
      <c r="B214" s="164" t="s">
        <v>924</v>
      </c>
      <c r="C214" s="164" t="s">
        <v>924</v>
      </c>
      <c r="D214" s="165" t="s">
        <v>807</v>
      </c>
      <c r="E214" s="164" t="s">
        <v>795</v>
      </c>
      <c r="F214" s="164" t="s">
        <v>407</v>
      </c>
      <c r="G214" s="169" t="s">
        <v>1145</v>
      </c>
      <c r="H214" s="169" t="s">
        <v>18</v>
      </c>
      <c r="I214" s="172" t="s">
        <v>1146</v>
      </c>
      <c r="J214" s="265" t="s">
        <v>721</v>
      </c>
      <c r="K214" s="265">
        <v>16.66</v>
      </c>
      <c r="L214" s="76">
        <f>_xlfn.XLOOKUP(Ruimtestaat[[#This Row],[Ruimtesoort / Werkprogramma ]],'Prijzenblad SCOT'!$C$2:$C$10,'Prijzenblad SCOT'!$G$2:$G$10,"")</f>
        <v>0</v>
      </c>
      <c r="M214" s="118">
        <f t="shared" si="3"/>
        <v>0</v>
      </c>
      <c r="N214" s="80"/>
    </row>
    <row r="215" spans="1:14" x14ac:dyDescent="0.3">
      <c r="A215" s="295" t="s">
        <v>791</v>
      </c>
      <c r="B215" s="164" t="s">
        <v>924</v>
      </c>
      <c r="C215" s="164" t="s">
        <v>924</v>
      </c>
      <c r="D215" s="165" t="s">
        <v>807</v>
      </c>
      <c r="E215" s="164" t="s">
        <v>795</v>
      </c>
      <c r="F215" s="164" t="s">
        <v>407</v>
      </c>
      <c r="G215" s="169" t="s">
        <v>1054</v>
      </c>
      <c r="H215" s="169" t="s">
        <v>26</v>
      </c>
      <c r="I215" s="172" t="s">
        <v>1147</v>
      </c>
      <c r="J215" s="265" t="s">
        <v>884</v>
      </c>
      <c r="K215" s="265" t="s">
        <v>884</v>
      </c>
      <c r="L215" s="76">
        <f>_xlfn.XLOOKUP(Ruimtestaat[[#This Row],[Ruimtesoort / Werkprogramma ]],'Prijzenblad SCOT'!$C$2:$C$10,'Prijzenblad SCOT'!$G$2:$G$10,"")</f>
        <v>0</v>
      </c>
      <c r="M215" s="118">
        <f t="shared" si="3"/>
        <v>0</v>
      </c>
      <c r="N215" s="80"/>
    </row>
    <row r="216" spans="1:14" x14ac:dyDescent="0.3">
      <c r="A216" s="295" t="s">
        <v>791</v>
      </c>
      <c r="B216" s="164" t="s">
        <v>924</v>
      </c>
      <c r="C216" s="164" t="s">
        <v>924</v>
      </c>
      <c r="D216" s="165" t="s">
        <v>807</v>
      </c>
      <c r="E216" s="164" t="s">
        <v>795</v>
      </c>
      <c r="F216" s="164" t="s">
        <v>407</v>
      </c>
      <c r="G216" s="169" t="s">
        <v>725</v>
      </c>
      <c r="H216" s="169" t="s">
        <v>21</v>
      </c>
      <c r="I216" s="172" t="s">
        <v>1148</v>
      </c>
      <c r="J216" s="265" t="s">
        <v>845</v>
      </c>
      <c r="K216" s="265">
        <v>2</v>
      </c>
      <c r="L216" s="76">
        <f>_xlfn.XLOOKUP(Ruimtestaat[[#This Row],[Ruimtesoort / Werkprogramma ]],'Prijzenblad SCOT'!$C$2:$C$10,'Prijzenblad SCOT'!$G$2:$G$10,"")</f>
        <v>0</v>
      </c>
      <c r="M216" s="118">
        <f t="shared" si="3"/>
        <v>0</v>
      </c>
      <c r="N216" s="80"/>
    </row>
    <row r="217" spans="1:14" x14ac:dyDescent="0.3">
      <c r="A217" s="295" t="s">
        <v>791</v>
      </c>
      <c r="B217" s="164" t="s">
        <v>924</v>
      </c>
      <c r="C217" s="164" t="s">
        <v>924</v>
      </c>
      <c r="D217" s="165" t="s">
        <v>807</v>
      </c>
      <c r="E217" s="164" t="s">
        <v>795</v>
      </c>
      <c r="F217" s="164" t="s">
        <v>407</v>
      </c>
      <c r="G217" s="169" t="s">
        <v>863</v>
      </c>
      <c r="H217" s="169" t="s">
        <v>21</v>
      </c>
      <c r="I217" s="172" t="s">
        <v>1149</v>
      </c>
      <c r="J217" s="265" t="s">
        <v>845</v>
      </c>
      <c r="K217" s="265">
        <v>2</v>
      </c>
      <c r="L217" s="76">
        <f>_xlfn.XLOOKUP(Ruimtestaat[[#This Row],[Ruimtesoort / Werkprogramma ]],'Prijzenblad SCOT'!$C$2:$C$10,'Prijzenblad SCOT'!$G$2:$G$10,"")</f>
        <v>0</v>
      </c>
      <c r="M217" s="118">
        <f t="shared" si="3"/>
        <v>0</v>
      </c>
      <c r="N217" s="80"/>
    </row>
    <row r="218" spans="1:14" x14ac:dyDescent="0.3">
      <c r="A218" s="295" t="s">
        <v>791</v>
      </c>
      <c r="B218" s="164" t="s">
        <v>924</v>
      </c>
      <c r="C218" s="164" t="s">
        <v>924</v>
      </c>
      <c r="D218" s="165" t="s">
        <v>807</v>
      </c>
      <c r="E218" s="164" t="s">
        <v>795</v>
      </c>
      <c r="F218" s="164" t="s">
        <v>407</v>
      </c>
      <c r="G218" s="169" t="s">
        <v>862</v>
      </c>
      <c r="H218" s="169" t="s">
        <v>408</v>
      </c>
      <c r="I218" s="172" t="s">
        <v>879</v>
      </c>
      <c r="J218" s="265" t="s">
        <v>845</v>
      </c>
      <c r="K218" s="265">
        <v>86.88</v>
      </c>
      <c r="L218" s="76">
        <f>_xlfn.XLOOKUP(Ruimtestaat[[#This Row],[Ruimtesoort / Werkprogramma ]],'Prijzenblad SCOT'!$C$2:$C$10,'Prijzenblad SCOT'!$G$2:$G$10,"")</f>
        <v>0</v>
      </c>
      <c r="M218" s="118">
        <f t="shared" si="3"/>
        <v>0</v>
      </c>
      <c r="N218" s="80"/>
    </row>
    <row r="219" spans="1:14" ht="15" thickBot="1" x14ac:dyDescent="0.35">
      <c r="A219" s="359" t="s">
        <v>791</v>
      </c>
      <c r="B219" s="259" t="s">
        <v>924</v>
      </c>
      <c r="C219" s="259" t="s">
        <v>924</v>
      </c>
      <c r="D219" s="260" t="s">
        <v>807</v>
      </c>
      <c r="E219" s="259" t="s">
        <v>795</v>
      </c>
      <c r="F219" s="259" t="s">
        <v>407</v>
      </c>
      <c r="G219" s="267" t="s">
        <v>1034</v>
      </c>
      <c r="H219" s="267" t="s">
        <v>26</v>
      </c>
      <c r="I219" s="268" t="s">
        <v>917</v>
      </c>
      <c r="J219" s="263" t="s">
        <v>884</v>
      </c>
      <c r="K219" s="263" t="s">
        <v>884</v>
      </c>
      <c r="L219" s="269">
        <f>_xlfn.XLOOKUP(Ruimtestaat[[#This Row],[Ruimtesoort / Werkprogramma ]],'Prijzenblad SCOT'!$C$2:$C$10,'Prijzenblad SCOT'!$G$2:$G$10,"")</f>
        <v>0</v>
      </c>
      <c r="M219" s="118">
        <f t="shared" si="3"/>
        <v>0</v>
      </c>
      <c r="N219" s="80"/>
    </row>
    <row r="220" spans="1:14" x14ac:dyDescent="0.3">
      <c r="A220" s="358" t="s">
        <v>791</v>
      </c>
      <c r="B220" s="253" t="s">
        <v>809</v>
      </c>
      <c r="C220" s="253" t="s">
        <v>809</v>
      </c>
      <c r="D220" s="254" t="s">
        <v>810</v>
      </c>
      <c r="E220" s="253" t="s">
        <v>795</v>
      </c>
      <c r="F220" s="253" t="s">
        <v>407</v>
      </c>
      <c r="G220" s="266" t="s">
        <v>862</v>
      </c>
      <c r="H220" s="266" t="s">
        <v>408</v>
      </c>
      <c r="I220" s="278" t="s">
        <v>841</v>
      </c>
      <c r="J220" s="279" t="s">
        <v>845</v>
      </c>
      <c r="K220" s="279">
        <v>56.7</v>
      </c>
      <c r="L220" s="184">
        <f>_xlfn.XLOOKUP(Ruimtestaat[[#This Row],[Ruimtesoort / Werkprogramma ]],'Prijzenblad SCOT'!$C$2:$C$10,'Prijzenblad SCOT'!$G$2:$G$10,"")</f>
        <v>0</v>
      </c>
      <c r="M220" s="118">
        <f t="shared" si="3"/>
        <v>0</v>
      </c>
      <c r="N220" s="80"/>
    </row>
    <row r="221" spans="1:14" x14ac:dyDescent="0.3">
      <c r="A221" s="295" t="s">
        <v>791</v>
      </c>
      <c r="B221" s="164" t="s">
        <v>809</v>
      </c>
      <c r="C221" s="164" t="s">
        <v>809</v>
      </c>
      <c r="D221" s="165" t="s">
        <v>810</v>
      </c>
      <c r="E221" s="164" t="s">
        <v>795</v>
      </c>
      <c r="F221" s="164" t="s">
        <v>407</v>
      </c>
      <c r="G221" s="169" t="s">
        <v>862</v>
      </c>
      <c r="H221" s="169" t="s">
        <v>408</v>
      </c>
      <c r="I221" s="172" t="s">
        <v>865</v>
      </c>
      <c r="J221" s="265" t="s">
        <v>845</v>
      </c>
      <c r="K221" s="265">
        <v>57.1</v>
      </c>
      <c r="L221" s="76">
        <f>_xlfn.XLOOKUP(Ruimtestaat[[#This Row],[Ruimtesoort / Werkprogramma ]],'Prijzenblad SCOT'!$C$2:$C$10,'Prijzenblad SCOT'!$G$2:$G$10,"")</f>
        <v>0</v>
      </c>
      <c r="M221" s="118">
        <f t="shared" si="3"/>
        <v>0</v>
      </c>
      <c r="N221" s="80"/>
    </row>
    <row r="222" spans="1:14" x14ac:dyDescent="0.3">
      <c r="A222" s="295" t="s">
        <v>791</v>
      </c>
      <c r="B222" s="164" t="s">
        <v>809</v>
      </c>
      <c r="C222" s="164" t="s">
        <v>809</v>
      </c>
      <c r="D222" s="165" t="s">
        <v>810</v>
      </c>
      <c r="E222" s="164" t="s">
        <v>795</v>
      </c>
      <c r="F222" s="164" t="s">
        <v>407</v>
      </c>
      <c r="G222" s="169" t="s">
        <v>1034</v>
      </c>
      <c r="H222" s="169" t="s">
        <v>26</v>
      </c>
      <c r="I222" s="172" t="s">
        <v>846</v>
      </c>
      <c r="J222" s="265" t="s">
        <v>884</v>
      </c>
      <c r="K222" s="265" t="s">
        <v>884</v>
      </c>
      <c r="L222" s="76">
        <f>_xlfn.XLOOKUP(Ruimtestaat[[#This Row],[Ruimtesoort / Werkprogramma ]],'Prijzenblad SCOT'!$C$2:$C$10,'Prijzenblad SCOT'!$G$2:$G$10,"")</f>
        <v>0</v>
      </c>
      <c r="M222" s="118">
        <f t="shared" si="3"/>
        <v>0</v>
      </c>
      <c r="N222" s="80"/>
    </row>
    <row r="223" spans="1:14" x14ac:dyDescent="0.3">
      <c r="A223" s="295" t="s">
        <v>791</v>
      </c>
      <c r="B223" s="164" t="s">
        <v>809</v>
      </c>
      <c r="C223" s="164" t="s">
        <v>809</v>
      </c>
      <c r="D223" s="165" t="s">
        <v>810</v>
      </c>
      <c r="E223" s="164" t="s">
        <v>795</v>
      </c>
      <c r="F223" s="164" t="s">
        <v>407</v>
      </c>
      <c r="G223" s="169" t="s">
        <v>134</v>
      </c>
      <c r="H223" s="169" t="s">
        <v>18</v>
      </c>
      <c r="I223" s="172" t="s">
        <v>847</v>
      </c>
      <c r="J223" s="265" t="s">
        <v>721</v>
      </c>
      <c r="K223" s="265">
        <v>9.5</v>
      </c>
      <c r="L223" s="76">
        <f>_xlfn.XLOOKUP(Ruimtestaat[[#This Row],[Ruimtesoort / Werkprogramma ]],'Prijzenblad SCOT'!$C$2:$C$10,'Prijzenblad SCOT'!$G$2:$G$10,"")</f>
        <v>0</v>
      </c>
      <c r="M223" s="118">
        <f t="shared" si="3"/>
        <v>0</v>
      </c>
      <c r="N223" s="80"/>
    </row>
    <row r="224" spans="1:14" x14ac:dyDescent="0.3">
      <c r="A224" s="295" t="s">
        <v>791</v>
      </c>
      <c r="B224" s="164" t="s">
        <v>809</v>
      </c>
      <c r="C224" s="164" t="s">
        <v>809</v>
      </c>
      <c r="D224" s="165" t="s">
        <v>810</v>
      </c>
      <c r="E224" s="164" t="s">
        <v>795</v>
      </c>
      <c r="F224" s="164" t="s">
        <v>407</v>
      </c>
      <c r="G224" s="169" t="s">
        <v>412</v>
      </c>
      <c r="H224" s="169" t="s">
        <v>23</v>
      </c>
      <c r="I224" s="172" t="s">
        <v>848</v>
      </c>
      <c r="J224" s="265" t="s">
        <v>842</v>
      </c>
      <c r="K224" s="265">
        <v>6.8</v>
      </c>
      <c r="L224" s="76">
        <f>_xlfn.XLOOKUP(Ruimtestaat[[#This Row],[Ruimtesoort / Werkprogramma ]],'Prijzenblad SCOT'!$C$2:$C$10,'Prijzenblad SCOT'!$G$2:$G$10,"")</f>
        <v>0</v>
      </c>
      <c r="M224" s="118">
        <f t="shared" si="3"/>
        <v>0</v>
      </c>
      <c r="N224" s="80"/>
    </row>
    <row r="225" spans="1:15" x14ac:dyDescent="0.3">
      <c r="A225" s="295" t="s">
        <v>791</v>
      </c>
      <c r="B225" s="164" t="s">
        <v>809</v>
      </c>
      <c r="C225" s="164" t="s">
        <v>809</v>
      </c>
      <c r="D225" s="165" t="s">
        <v>810</v>
      </c>
      <c r="E225" s="164" t="s">
        <v>795</v>
      </c>
      <c r="F225" s="164" t="s">
        <v>407</v>
      </c>
      <c r="G225" s="169" t="s">
        <v>863</v>
      </c>
      <c r="H225" s="169" t="s">
        <v>21</v>
      </c>
      <c r="I225" s="172" t="s">
        <v>849</v>
      </c>
      <c r="J225" s="265" t="s">
        <v>850</v>
      </c>
      <c r="K225" s="265">
        <v>7.9</v>
      </c>
      <c r="L225" s="76">
        <f>_xlfn.XLOOKUP(Ruimtestaat[[#This Row],[Ruimtesoort / Werkprogramma ]],'Prijzenblad SCOT'!$C$2:$C$10,'Prijzenblad SCOT'!$G$2:$G$10,"")</f>
        <v>0</v>
      </c>
      <c r="M225" s="118">
        <f t="shared" si="3"/>
        <v>0</v>
      </c>
      <c r="N225" s="80"/>
    </row>
    <row r="226" spans="1:15" x14ac:dyDescent="0.3">
      <c r="A226" s="295" t="s">
        <v>791</v>
      </c>
      <c r="B226" s="164" t="s">
        <v>809</v>
      </c>
      <c r="C226" s="164" t="s">
        <v>809</v>
      </c>
      <c r="D226" s="165" t="s">
        <v>810</v>
      </c>
      <c r="E226" s="164" t="s">
        <v>795</v>
      </c>
      <c r="F226" s="164" t="s">
        <v>407</v>
      </c>
      <c r="G226" s="169" t="s">
        <v>863</v>
      </c>
      <c r="H226" s="169" t="s">
        <v>21</v>
      </c>
      <c r="I226" s="172" t="s">
        <v>851</v>
      </c>
      <c r="J226" s="265" t="s">
        <v>850</v>
      </c>
      <c r="K226" s="265">
        <v>7.9</v>
      </c>
      <c r="L226" s="76">
        <f>_xlfn.XLOOKUP(Ruimtestaat[[#This Row],[Ruimtesoort / Werkprogramma ]],'Prijzenblad SCOT'!$C$2:$C$10,'Prijzenblad SCOT'!$G$2:$G$10,"")</f>
        <v>0</v>
      </c>
      <c r="M226" s="118">
        <f t="shared" si="3"/>
        <v>0</v>
      </c>
      <c r="N226" s="80"/>
    </row>
    <row r="227" spans="1:15" x14ac:dyDescent="0.3">
      <c r="A227" s="295" t="s">
        <v>791</v>
      </c>
      <c r="B227" s="164" t="s">
        <v>809</v>
      </c>
      <c r="C227" s="164" t="s">
        <v>809</v>
      </c>
      <c r="D227" s="165" t="s">
        <v>810</v>
      </c>
      <c r="E227" s="164" t="s">
        <v>795</v>
      </c>
      <c r="F227" s="164" t="s">
        <v>407</v>
      </c>
      <c r="G227" s="169" t="s">
        <v>862</v>
      </c>
      <c r="H227" s="169" t="s">
        <v>408</v>
      </c>
      <c r="I227" s="172" t="s">
        <v>852</v>
      </c>
      <c r="J227" s="265" t="s">
        <v>721</v>
      </c>
      <c r="K227" s="265">
        <v>57.2</v>
      </c>
      <c r="L227" s="76">
        <f>_xlfn.XLOOKUP(Ruimtestaat[[#This Row],[Ruimtesoort / Werkprogramma ]],'Prijzenblad SCOT'!$C$2:$C$10,'Prijzenblad SCOT'!$G$2:$G$10,"")</f>
        <v>0</v>
      </c>
      <c r="M227" s="118">
        <f t="shared" si="3"/>
        <v>0</v>
      </c>
      <c r="N227" s="80"/>
    </row>
    <row r="228" spans="1:15" x14ac:dyDescent="0.3">
      <c r="A228" s="295" t="s">
        <v>791</v>
      </c>
      <c r="B228" s="164" t="s">
        <v>809</v>
      </c>
      <c r="C228" s="164" t="s">
        <v>809</v>
      </c>
      <c r="D228" s="165" t="s">
        <v>810</v>
      </c>
      <c r="E228" s="164" t="s">
        <v>795</v>
      </c>
      <c r="F228" s="164" t="s">
        <v>407</v>
      </c>
      <c r="G228" s="169" t="s">
        <v>862</v>
      </c>
      <c r="H228" s="169" t="s">
        <v>408</v>
      </c>
      <c r="I228" s="172" t="s">
        <v>853</v>
      </c>
      <c r="J228" s="265" t="s">
        <v>721</v>
      </c>
      <c r="K228" s="265">
        <v>57.2</v>
      </c>
      <c r="L228" s="76">
        <f>_xlfn.XLOOKUP(Ruimtestaat[[#This Row],[Ruimtesoort / Werkprogramma ]],'Prijzenblad SCOT'!$C$2:$C$10,'Prijzenblad SCOT'!$G$2:$G$10,"")</f>
        <v>0</v>
      </c>
      <c r="M228" s="118">
        <f t="shared" si="3"/>
        <v>0</v>
      </c>
      <c r="N228" s="80"/>
    </row>
    <row r="229" spans="1:15" x14ac:dyDescent="0.3">
      <c r="A229" s="295" t="s">
        <v>791</v>
      </c>
      <c r="B229" s="164" t="s">
        <v>809</v>
      </c>
      <c r="C229" s="164" t="s">
        <v>809</v>
      </c>
      <c r="D229" s="165" t="s">
        <v>810</v>
      </c>
      <c r="E229" s="164" t="s">
        <v>795</v>
      </c>
      <c r="F229" s="164" t="s">
        <v>407</v>
      </c>
      <c r="G229" s="169" t="s">
        <v>409</v>
      </c>
      <c r="H229" s="169" t="s">
        <v>23</v>
      </c>
      <c r="I229" s="172" t="s">
        <v>854</v>
      </c>
      <c r="J229" s="265" t="s">
        <v>845</v>
      </c>
      <c r="K229" s="265">
        <v>111.4</v>
      </c>
      <c r="L229" s="76">
        <f>_xlfn.XLOOKUP(Ruimtestaat[[#This Row],[Ruimtesoort / Werkprogramma ]],'Prijzenblad SCOT'!$C$2:$C$10,'Prijzenblad SCOT'!$G$2:$G$10,"")</f>
        <v>0</v>
      </c>
      <c r="M229" s="118">
        <f t="shared" si="3"/>
        <v>0</v>
      </c>
      <c r="N229" s="80"/>
    </row>
    <row r="230" spans="1:15" x14ac:dyDescent="0.3">
      <c r="A230" s="295" t="s">
        <v>791</v>
      </c>
      <c r="B230" s="164" t="s">
        <v>809</v>
      </c>
      <c r="C230" s="164" t="s">
        <v>809</v>
      </c>
      <c r="D230" s="165" t="s">
        <v>810</v>
      </c>
      <c r="E230" s="164" t="s">
        <v>795</v>
      </c>
      <c r="F230" s="164" t="s">
        <v>407</v>
      </c>
      <c r="G230" s="169" t="s">
        <v>245</v>
      </c>
      <c r="H230" s="169" t="s">
        <v>20</v>
      </c>
      <c r="I230" s="172" t="s">
        <v>855</v>
      </c>
      <c r="J230" s="265" t="s">
        <v>845</v>
      </c>
      <c r="K230" s="265">
        <v>5.3</v>
      </c>
      <c r="L230" s="76">
        <f>_xlfn.XLOOKUP(Ruimtestaat[[#This Row],[Ruimtesoort / Werkprogramma ]],'Prijzenblad SCOT'!$C$2:$C$10,'Prijzenblad SCOT'!$G$2:$G$10,"")</f>
        <v>0</v>
      </c>
      <c r="M230" s="118">
        <f t="shared" si="3"/>
        <v>0</v>
      </c>
      <c r="N230" s="80"/>
    </row>
    <row r="231" spans="1:15" x14ac:dyDescent="0.3">
      <c r="A231" s="295" t="s">
        <v>791</v>
      </c>
      <c r="B231" s="164" t="s">
        <v>809</v>
      </c>
      <c r="C231" s="164" t="s">
        <v>809</v>
      </c>
      <c r="D231" s="165" t="s">
        <v>810</v>
      </c>
      <c r="E231" s="164" t="s">
        <v>795</v>
      </c>
      <c r="F231" s="164" t="s">
        <v>407</v>
      </c>
      <c r="G231" s="169" t="s">
        <v>726</v>
      </c>
      <c r="H231" s="169" t="s">
        <v>21</v>
      </c>
      <c r="I231" s="172" t="s">
        <v>856</v>
      </c>
      <c r="J231" s="265" t="s">
        <v>850</v>
      </c>
      <c r="K231" s="265">
        <v>2</v>
      </c>
      <c r="L231" s="76">
        <f>_xlfn.XLOOKUP(Ruimtestaat[[#This Row],[Ruimtesoort / Werkprogramma ]],'Prijzenblad SCOT'!$C$2:$C$10,'Prijzenblad SCOT'!$G$2:$G$10,"")</f>
        <v>0</v>
      </c>
      <c r="M231" s="118">
        <f t="shared" si="3"/>
        <v>0</v>
      </c>
      <c r="N231" s="80"/>
    </row>
    <row r="232" spans="1:15" x14ac:dyDescent="0.3">
      <c r="A232" s="295" t="s">
        <v>791</v>
      </c>
      <c r="B232" s="164" t="s">
        <v>809</v>
      </c>
      <c r="C232" s="164" t="s">
        <v>809</v>
      </c>
      <c r="D232" s="165" t="s">
        <v>810</v>
      </c>
      <c r="E232" s="164" t="s">
        <v>795</v>
      </c>
      <c r="F232" s="164" t="s">
        <v>407</v>
      </c>
      <c r="G232" s="169" t="s">
        <v>134</v>
      </c>
      <c r="H232" s="169" t="s">
        <v>18</v>
      </c>
      <c r="I232" s="172" t="s">
        <v>857</v>
      </c>
      <c r="J232" s="265" t="s">
        <v>721</v>
      </c>
      <c r="K232" s="265">
        <v>25.4</v>
      </c>
      <c r="L232" s="76">
        <f>_xlfn.XLOOKUP(Ruimtestaat[[#This Row],[Ruimtesoort / Werkprogramma ]],'Prijzenblad SCOT'!$C$2:$C$10,'Prijzenblad SCOT'!$G$2:$G$10,"")</f>
        <v>0</v>
      </c>
      <c r="M232" s="118">
        <f t="shared" si="3"/>
        <v>0</v>
      </c>
      <c r="N232" s="80"/>
    </row>
    <row r="233" spans="1:15" x14ac:dyDescent="0.3">
      <c r="A233" s="295" t="s">
        <v>791</v>
      </c>
      <c r="B233" s="164" t="s">
        <v>809</v>
      </c>
      <c r="C233" s="164" t="s">
        <v>809</v>
      </c>
      <c r="D233" s="165" t="s">
        <v>810</v>
      </c>
      <c r="E233" s="164" t="s">
        <v>795</v>
      </c>
      <c r="F233" s="164" t="s">
        <v>407</v>
      </c>
      <c r="G233" s="169" t="s">
        <v>1034</v>
      </c>
      <c r="H233" s="169" t="s">
        <v>26</v>
      </c>
      <c r="I233" s="172" t="s">
        <v>858</v>
      </c>
      <c r="J233" s="265" t="s">
        <v>884</v>
      </c>
      <c r="K233" s="265" t="s">
        <v>884</v>
      </c>
      <c r="L233" s="76">
        <f>_xlfn.XLOOKUP(Ruimtestaat[[#This Row],[Ruimtesoort / Werkprogramma ]],'Prijzenblad SCOT'!$C$2:$C$10,'Prijzenblad SCOT'!$G$2:$G$10,"")</f>
        <v>0</v>
      </c>
      <c r="M233" s="118">
        <f t="shared" si="3"/>
        <v>0</v>
      </c>
      <c r="N233" s="80"/>
    </row>
    <row r="234" spans="1:15" x14ac:dyDescent="0.3">
      <c r="A234" s="295" t="s">
        <v>791</v>
      </c>
      <c r="B234" s="164" t="s">
        <v>809</v>
      </c>
      <c r="C234" s="164" t="s">
        <v>809</v>
      </c>
      <c r="D234" s="165" t="s">
        <v>810</v>
      </c>
      <c r="E234" s="164" t="s">
        <v>795</v>
      </c>
      <c r="F234" s="164" t="s">
        <v>407</v>
      </c>
      <c r="G234" s="169" t="s">
        <v>862</v>
      </c>
      <c r="H234" s="169" t="s">
        <v>408</v>
      </c>
      <c r="I234" s="172" t="s">
        <v>859</v>
      </c>
      <c r="J234" s="265" t="s">
        <v>845</v>
      </c>
      <c r="K234" s="265">
        <v>74.900000000000006</v>
      </c>
      <c r="L234" s="76">
        <f>_xlfn.XLOOKUP(Ruimtestaat[[#This Row],[Ruimtesoort / Werkprogramma ]],'Prijzenblad SCOT'!$C$2:$C$10,'Prijzenblad SCOT'!$G$2:$G$10,"")</f>
        <v>0</v>
      </c>
      <c r="M234" s="118">
        <f t="shared" si="3"/>
        <v>0</v>
      </c>
      <c r="N234" s="80"/>
    </row>
    <row r="235" spans="1:15" x14ac:dyDescent="0.3">
      <c r="A235" s="295" t="s">
        <v>791</v>
      </c>
      <c r="B235" s="164" t="s">
        <v>809</v>
      </c>
      <c r="C235" s="164" t="s">
        <v>809</v>
      </c>
      <c r="D235" s="165" t="s">
        <v>810</v>
      </c>
      <c r="E235" s="164" t="s">
        <v>795</v>
      </c>
      <c r="F235" s="164" t="s">
        <v>407</v>
      </c>
      <c r="G235" s="169" t="s">
        <v>412</v>
      </c>
      <c r="H235" s="169" t="s">
        <v>23</v>
      </c>
      <c r="I235" s="172" t="s">
        <v>860</v>
      </c>
      <c r="J235" s="265" t="s">
        <v>721</v>
      </c>
      <c r="K235" s="265">
        <v>9.9</v>
      </c>
      <c r="L235" s="76">
        <f>_xlfn.XLOOKUP(Ruimtestaat[[#This Row],[Ruimtesoort / Werkprogramma ]],'Prijzenblad SCOT'!$C$2:$C$10,'Prijzenblad SCOT'!$G$2:$G$10,"")</f>
        <v>0</v>
      </c>
      <c r="M235" s="118">
        <f t="shared" si="3"/>
        <v>0</v>
      </c>
      <c r="N235" s="80"/>
    </row>
    <row r="236" spans="1:15" s="179" customFormat="1" x14ac:dyDescent="0.3">
      <c r="A236" s="295" t="s">
        <v>791</v>
      </c>
      <c r="B236" s="164" t="s">
        <v>809</v>
      </c>
      <c r="C236" s="164" t="s">
        <v>809</v>
      </c>
      <c r="D236" s="165" t="s">
        <v>810</v>
      </c>
      <c r="E236" s="164" t="s">
        <v>795</v>
      </c>
      <c r="F236" s="164" t="s">
        <v>407</v>
      </c>
      <c r="G236" s="169" t="s">
        <v>863</v>
      </c>
      <c r="H236" s="169" t="s">
        <v>21</v>
      </c>
      <c r="I236" s="172" t="s">
        <v>861</v>
      </c>
      <c r="J236" s="265" t="s">
        <v>850</v>
      </c>
      <c r="K236" s="265">
        <v>3.9</v>
      </c>
      <c r="L236" s="76">
        <f>_xlfn.XLOOKUP(Ruimtestaat[[#This Row],[Ruimtesoort / Werkprogramma ]],'Prijzenblad SCOT'!$C$2:$C$10,'Prijzenblad SCOT'!$G$2:$G$10,"")</f>
        <v>0</v>
      </c>
      <c r="M236" s="118">
        <f t="shared" si="3"/>
        <v>0</v>
      </c>
      <c r="N236" s="80"/>
      <c r="O236" s="178"/>
    </row>
    <row r="237" spans="1:15" s="179" customFormat="1" x14ac:dyDescent="0.3">
      <c r="A237" s="295" t="s">
        <v>791</v>
      </c>
      <c r="B237" s="164" t="s">
        <v>809</v>
      </c>
      <c r="C237" s="164" t="s">
        <v>809</v>
      </c>
      <c r="D237" s="165" t="s">
        <v>810</v>
      </c>
      <c r="E237" s="164" t="s">
        <v>795</v>
      </c>
      <c r="F237" s="164" t="s">
        <v>407</v>
      </c>
      <c r="G237" s="169" t="s">
        <v>863</v>
      </c>
      <c r="H237" s="169" t="s">
        <v>21</v>
      </c>
      <c r="I237" s="172" t="s">
        <v>870</v>
      </c>
      <c r="J237" s="265" t="s">
        <v>850</v>
      </c>
      <c r="K237" s="265">
        <v>3.9</v>
      </c>
      <c r="L237" s="76">
        <f>_xlfn.XLOOKUP(Ruimtestaat[[#This Row],[Ruimtesoort / Werkprogramma ]],'Prijzenblad SCOT'!$C$2:$C$10,'Prijzenblad SCOT'!$G$2:$G$10,"")</f>
        <v>0</v>
      </c>
      <c r="M237" s="118">
        <f t="shared" si="3"/>
        <v>0</v>
      </c>
      <c r="N237" s="80"/>
      <c r="O237" s="178"/>
    </row>
    <row r="238" spans="1:15" s="179" customFormat="1" x14ac:dyDescent="0.3">
      <c r="A238" s="295" t="s">
        <v>791</v>
      </c>
      <c r="B238" s="164" t="s">
        <v>809</v>
      </c>
      <c r="C238" s="164" t="s">
        <v>809</v>
      </c>
      <c r="D238" s="165" t="s">
        <v>810</v>
      </c>
      <c r="E238" s="164" t="s">
        <v>795</v>
      </c>
      <c r="F238" s="164" t="s">
        <v>407</v>
      </c>
      <c r="G238" s="169" t="s">
        <v>862</v>
      </c>
      <c r="H238" s="169" t="s">
        <v>408</v>
      </c>
      <c r="I238" s="172" t="s">
        <v>871</v>
      </c>
      <c r="J238" s="265" t="s">
        <v>721</v>
      </c>
      <c r="K238" s="265">
        <v>58.1</v>
      </c>
      <c r="L238" s="76">
        <f>_xlfn.XLOOKUP(Ruimtestaat[[#This Row],[Ruimtesoort / Werkprogramma ]],'Prijzenblad SCOT'!$C$2:$C$10,'Prijzenblad SCOT'!$G$2:$G$10,"")</f>
        <v>0</v>
      </c>
      <c r="M238" s="118">
        <f t="shared" si="3"/>
        <v>0</v>
      </c>
      <c r="N238" s="80"/>
      <c r="O238" s="178"/>
    </row>
    <row r="239" spans="1:15" s="179" customFormat="1" x14ac:dyDescent="0.3">
      <c r="A239" s="295" t="s">
        <v>791</v>
      </c>
      <c r="B239" s="164" t="s">
        <v>809</v>
      </c>
      <c r="C239" s="164" t="s">
        <v>809</v>
      </c>
      <c r="D239" s="165" t="s">
        <v>810</v>
      </c>
      <c r="E239" s="164" t="s">
        <v>795</v>
      </c>
      <c r="F239" s="164" t="s">
        <v>407</v>
      </c>
      <c r="G239" s="169" t="s">
        <v>862</v>
      </c>
      <c r="H239" s="169" t="s">
        <v>408</v>
      </c>
      <c r="I239" s="172" t="s">
        <v>872</v>
      </c>
      <c r="J239" s="265" t="s">
        <v>721</v>
      </c>
      <c r="K239" s="265">
        <v>58.1</v>
      </c>
      <c r="L239" s="76">
        <f>_xlfn.XLOOKUP(Ruimtestaat[[#This Row],[Ruimtesoort / Werkprogramma ]],'Prijzenblad SCOT'!$C$2:$C$10,'Prijzenblad SCOT'!$G$2:$G$10,"")</f>
        <v>0</v>
      </c>
      <c r="M239" s="118">
        <f t="shared" si="3"/>
        <v>0</v>
      </c>
      <c r="N239" s="80"/>
      <c r="O239" s="178"/>
    </row>
    <row r="240" spans="1:15" s="179" customFormat="1" x14ac:dyDescent="0.3">
      <c r="A240" s="295" t="s">
        <v>791</v>
      </c>
      <c r="B240" s="164" t="s">
        <v>809</v>
      </c>
      <c r="C240" s="164" t="s">
        <v>809</v>
      </c>
      <c r="D240" s="165" t="s">
        <v>810</v>
      </c>
      <c r="E240" s="164" t="s">
        <v>795</v>
      </c>
      <c r="F240" s="164" t="s">
        <v>407</v>
      </c>
      <c r="G240" s="169" t="s">
        <v>134</v>
      </c>
      <c r="H240" s="169" t="s">
        <v>18</v>
      </c>
      <c r="I240" s="172" t="s">
        <v>873</v>
      </c>
      <c r="J240" s="265" t="s">
        <v>721</v>
      </c>
      <c r="K240" s="265">
        <v>13</v>
      </c>
      <c r="L240" s="76">
        <f>_xlfn.XLOOKUP(Ruimtestaat[[#This Row],[Ruimtesoort / Werkprogramma ]],'Prijzenblad SCOT'!$C$2:$C$10,'Prijzenblad SCOT'!$G$2:$G$10,"")</f>
        <v>0</v>
      </c>
      <c r="M240" s="118">
        <f t="shared" si="3"/>
        <v>0</v>
      </c>
      <c r="N240" s="80"/>
      <c r="O240" s="178"/>
    </row>
    <row r="241" spans="1:15" s="179" customFormat="1" x14ac:dyDescent="0.3">
      <c r="A241" s="295" t="s">
        <v>791</v>
      </c>
      <c r="B241" s="164" t="s">
        <v>809</v>
      </c>
      <c r="C241" s="164" t="s">
        <v>809</v>
      </c>
      <c r="D241" s="165" t="s">
        <v>810</v>
      </c>
      <c r="E241" s="164" t="s">
        <v>795</v>
      </c>
      <c r="F241" s="164" t="s">
        <v>407</v>
      </c>
      <c r="G241" s="169" t="s">
        <v>863</v>
      </c>
      <c r="H241" s="169" t="s">
        <v>21</v>
      </c>
      <c r="I241" s="172" t="s">
        <v>887</v>
      </c>
      <c r="J241" s="265" t="s">
        <v>850</v>
      </c>
      <c r="K241" s="265">
        <v>2.4</v>
      </c>
      <c r="L241" s="76">
        <f>_xlfn.XLOOKUP(Ruimtestaat[[#This Row],[Ruimtesoort / Werkprogramma ]],'Prijzenblad SCOT'!$C$2:$C$10,'Prijzenblad SCOT'!$G$2:$G$10,"")</f>
        <v>0</v>
      </c>
      <c r="M241" s="118">
        <f t="shared" si="3"/>
        <v>0</v>
      </c>
      <c r="N241" s="80"/>
      <c r="O241" s="178"/>
    </row>
    <row r="242" spans="1:15" s="179" customFormat="1" x14ac:dyDescent="0.3">
      <c r="A242" s="295" t="s">
        <v>791</v>
      </c>
      <c r="B242" s="164" t="s">
        <v>809</v>
      </c>
      <c r="C242" s="164" t="s">
        <v>809</v>
      </c>
      <c r="D242" s="165" t="s">
        <v>810</v>
      </c>
      <c r="E242" s="164" t="s">
        <v>795</v>
      </c>
      <c r="F242" s="164" t="s">
        <v>407</v>
      </c>
      <c r="G242" s="169" t="s">
        <v>1034</v>
      </c>
      <c r="H242" s="169" t="s">
        <v>26</v>
      </c>
      <c r="I242" s="172" t="s">
        <v>876</v>
      </c>
      <c r="J242" s="265" t="s">
        <v>884</v>
      </c>
      <c r="K242" s="265" t="s">
        <v>884</v>
      </c>
      <c r="L242" s="76">
        <f>_xlfn.XLOOKUP(Ruimtestaat[[#This Row],[Ruimtesoort / Werkprogramma ]],'Prijzenblad SCOT'!$C$2:$C$10,'Prijzenblad SCOT'!$G$2:$G$10,"")</f>
        <v>0</v>
      </c>
      <c r="M242" s="118">
        <f t="shared" si="3"/>
        <v>0</v>
      </c>
      <c r="N242" s="80"/>
      <c r="O242" s="178"/>
    </row>
    <row r="243" spans="1:15" s="179" customFormat="1" x14ac:dyDescent="0.3">
      <c r="A243" s="295" t="s">
        <v>791</v>
      </c>
      <c r="B243" s="164" t="s">
        <v>809</v>
      </c>
      <c r="C243" s="164" t="s">
        <v>809</v>
      </c>
      <c r="D243" s="165" t="s">
        <v>810</v>
      </c>
      <c r="E243" s="164" t="s">
        <v>795</v>
      </c>
      <c r="F243" s="164" t="s">
        <v>407</v>
      </c>
      <c r="G243" s="169" t="s">
        <v>412</v>
      </c>
      <c r="H243" s="169" t="s">
        <v>23</v>
      </c>
      <c r="I243" s="172" t="s">
        <v>877</v>
      </c>
      <c r="J243" s="265" t="s">
        <v>842</v>
      </c>
      <c r="K243" s="265">
        <v>5.6</v>
      </c>
      <c r="L243" s="76">
        <f>_xlfn.XLOOKUP(Ruimtestaat[[#This Row],[Ruimtesoort / Werkprogramma ]],'Prijzenblad SCOT'!$C$2:$C$10,'Prijzenblad SCOT'!$G$2:$G$10,"")</f>
        <v>0</v>
      </c>
      <c r="M243" s="118">
        <f t="shared" si="3"/>
        <v>0</v>
      </c>
      <c r="N243" s="80"/>
      <c r="O243" s="178"/>
    </row>
    <row r="244" spans="1:15" s="179" customFormat="1" x14ac:dyDescent="0.3">
      <c r="A244" s="295" t="s">
        <v>791</v>
      </c>
      <c r="B244" s="164" t="s">
        <v>809</v>
      </c>
      <c r="C244" s="164" t="s">
        <v>809</v>
      </c>
      <c r="D244" s="165" t="s">
        <v>810</v>
      </c>
      <c r="E244" s="164" t="s">
        <v>795</v>
      </c>
      <c r="F244" s="164" t="s">
        <v>407</v>
      </c>
      <c r="G244" s="169" t="s">
        <v>134</v>
      </c>
      <c r="H244" s="169" t="s">
        <v>18</v>
      </c>
      <c r="I244" s="172" t="s">
        <v>878</v>
      </c>
      <c r="J244" s="265" t="s">
        <v>721</v>
      </c>
      <c r="K244" s="265">
        <v>30.4</v>
      </c>
      <c r="L244" s="76">
        <f>_xlfn.XLOOKUP(Ruimtestaat[[#This Row],[Ruimtesoort / Werkprogramma ]],'Prijzenblad SCOT'!$C$2:$C$10,'Prijzenblad SCOT'!$G$2:$G$10,"")</f>
        <v>0</v>
      </c>
      <c r="M244" s="118">
        <f t="shared" si="3"/>
        <v>0</v>
      </c>
      <c r="N244" s="80"/>
      <c r="O244" s="178"/>
    </row>
    <row r="245" spans="1:15" s="179" customFormat="1" x14ac:dyDescent="0.3">
      <c r="A245" s="295" t="s">
        <v>791</v>
      </c>
      <c r="B245" s="164" t="s">
        <v>809</v>
      </c>
      <c r="C245" s="164" t="s">
        <v>809</v>
      </c>
      <c r="D245" s="165" t="s">
        <v>810</v>
      </c>
      <c r="E245" s="164" t="s">
        <v>795</v>
      </c>
      <c r="F245" s="164" t="s">
        <v>407</v>
      </c>
      <c r="G245" s="169" t="s">
        <v>863</v>
      </c>
      <c r="H245" s="169" t="s">
        <v>21</v>
      </c>
      <c r="I245" s="172" t="s">
        <v>879</v>
      </c>
      <c r="J245" s="265" t="s">
        <v>850</v>
      </c>
      <c r="K245" s="265">
        <v>8.8000000000000007</v>
      </c>
      <c r="L245" s="76">
        <f>_xlfn.XLOOKUP(Ruimtestaat[[#This Row],[Ruimtesoort / Werkprogramma ]],'Prijzenblad SCOT'!$C$2:$C$10,'Prijzenblad SCOT'!$G$2:$G$10,"")</f>
        <v>0</v>
      </c>
      <c r="M245" s="118">
        <f t="shared" si="3"/>
        <v>0</v>
      </c>
      <c r="N245" s="80"/>
      <c r="O245" s="178"/>
    </row>
    <row r="246" spans="1:15" s="179" customFormat="1" x14ac:dyDescent="0.3">
      <c r="A246" s="295" t="s">
        <v>791</v>
      </c>
      <c r="B246" s="164" t="s">
        <v>809</v>
      </c>
      <c r="C246" s="164" t="s">
        <v>809</v>
      </c>
      <c r="D246" s="165" t="s">
        <v>810</v>
      </c>
      <c r="E246" s="164" t="s">
        <v>795</v>
      </c>
      <c r="F246" s="164" t="s">
        <v>407</v>
      </c>
      <c r="G246" s="169" t="s">
        <v>862</v>
      </c>
      <c r="H246" s="169" t="s">
        <v>760</v>
      </c>
      <c r="I246" s="172" t="s">
        <v>910</v>
      </c>
      <c r="J246" s="265" t="s">
        <v>845</v>
      </c>
      <c r="K246" s="265">
        <v>57.8</v>
      </c>
      <c r="L246" s="76">
        <f>_xlfn.XLOOKUP(Ruimtestaat[[#This Row],[Ruimtesoort / Werkprogramma ]],'Prijzenblad SCOT'!$C$2:$C$10,'Prijzenblad SCOT'!$G$2:$G$10,"")</f>
        <v>0</v>
      </c>
      <c r="M246" s="118">
        <f t="shared" si="3"/>
        <v>0</v>
      </c>
      <c r="N246" s="80"/>
      <c r="O246" s="178"/>
    </row>
    <row r="247" spans="1:15" s="179" customFormat="1" x14ac:dyDescent="0.3">
      <c r="A247" s="295" t="s">
        <v>791</v>
      </c>
      <c r="B247" s="164" t="s">
        <v>809</v>
      </c>
      <c r="C247" s="164" t="s">
        <v>809</v>
      </c>
      <c r="D247" s="165" t="s">
        <v>810</v>
      </c>
      <c r="E247" s="164" t="s">
        <v>795</v>
      </c>
      <c r="F247" s="164" t="s">
        <v>407</v>
      </c>
      <c r="G247" s="169" t="s">
        <v>862</v>
      </c>
      <c r="H247" s="169" t="s">
        <v>760</v>
      </c>
      <c r="I247" s="172" t="s">
        <v>911</v>
      </c>
      <c r="J247" s="265" t="s">
        <v>845</v>
      </c>
      <c r="K247" s="265">
        <v>57.8</v>
      </c>
      <c r="L247" s="76">
        <f>_xlfn.XLOOKUP(Ruimtestaat[[#This Row],[Ruimtesoort / Werkprogramma ]],'Prijzenblad SCOT'!$C$2:$C$10,'Prijzenblad SCOT'!$G$2:$G$10,"")</f>
        <v>0</v>
      </c>
      <c r="M247" s="118">
        <f t="shared" si="3"/>
        <v>0</v>
      </c>
      <c r="N247" s="80"/>
      <c r="O247" s="178"/>
    </row>
    <row r="248" spans="1:15" s="179" customFormat="1" x14ac:dyDescent="0.3">
      <c r="A248" s="295" t="s">
        <v>791</v>
      </c>
      <c r="B248" s="164" t="s">
        <v>809</v>
      </c>
      <c r="C248" s="164" t="s">
        <v>809</v>
      </c>
      <c r="D248" s="165" t="s">
        <v>810</v>
      </c>
      <c r="E248" s="164" t="s">
        <v>795</v>
      </c>
      <c r="F248" s="164" t="s">
        <v>407</v>
      </c>
      <c r="G248" s="169" t="s">
        <v>409</v>
      </c>
      <c r="H248" s="169" t="s">
        <v>23</v>
      </c>
      <c r="I248" s="172" t="s">
        <v>912</v>
      </c>
      <c r="J248" s="265" t="s">
        <v>845</v>
      </c>
      <c r="K248" s="265">
        <v>91.3</v>
      </c>
      <c r="L248" s="76">
        <f>_xlfn.XLOOKUP(Ruimtestaat[[#This Row],[Ruimtesoort / Werkprogramma ]],'Prijzenblad SCOT'!$C$2:$C$10,'Prijzenblad SCOT'!$G$2:$G$10,"")</f>
        <v>0</v>
      </c>
      <c r="M248" s="118">
        <f t="shared" si="3"/>
        <v>0</v>
      </c>
      <c r="N248" s="80"/>
      <c r="O248" s="178"/>
    </row>
    <row r="249" spans="1:15" s="179" customFormat="1" x14ac:dyDescent="0.3">
      <c r="A249" s="295" t="s">
        <v>791</v>
      </c>
      <c r="B249" s="164" t="s">
        <v>809</v>
      </c>
      <c r="C249" s="164" t="s">
        <v>809</v>
      </c>
      <c r="D249" s="165" t="s">
        <v>810</v>
      </c>
      <c r="E249" s="164" t="s">
        <v>795</v>
      </c>
      <c r="F249" s="164" t="s">
        <v>407</v>
      </c>
      <c r="G249" s="169" t="s">
        <v>1034</v>
      </c>
      <c r="H249" s="169" t="s">
        <v>26</v>
      </c>
      <c r="I249" s="172" t="s">
        <v>913</v>
      </c>
      <c r="J249" s="265" t="s">
        <v>884</v>
      </c>
      <c r="K249" s="265" t="s">
        <v>884</v>
      </c>
      <c r="L249" s="76">
        <f>_xlfn.XLOOKUP(Ruimtestaat[[#This Row],[Ruimtesoort / Werkprogramma ]],'Prijzenblad SCOT'!$C$2:$C$10,'Prijzenblad SCOT'!$G$2:$G$10,"")</f>
        <v>0</v>
      </c>
      <c r="M249" s="118">
        <f t="shared" si="3"/>
        <v>0</v>
      </c>
      <c r="N249" s="80"/>
      <c r="O249" s="178"/>
    </row>
    <row r="250" spans="1:15" s="179" customFormat="1" x14ac:dyDescent="0.3">
      <c r="A250" s="295" t="s">
        <v>791</v>
      </c>
      <c r="B250" s="164" t="s">
        <v>809</v>
      </c>
      <c r="C250" s="164" t="s">
        <v>809</v>
      </c>
      <c r="D250" s="165" t="s">
        <v>810</v>
      </c>
      <c r="E250" s="164" t="s">
        <v>795</v>
      </c>
      <c r="F250" s="164" t="s">
        <v>407</v>
      </c>
      <c r="G250" s="169" t="s">
        <v>1034</v>
      </c>
      <c r="H250" s="169" t="s">
        <v>26</v>
      </c>
      <c r="I250" s="172" t="s">
        <v>914</v>
      </c>
      <c r="J250" s="265" t="s">
        <v>884</v>
      </c>
      <c r="K250" s="265" t="s">
        <v>884</v>
      </c>
      <c r="L250" s="76">
        <f>_xlfn.XLOOKUP(Ruimtestaat[[#This Row],[Ruimtesoort / Werkprogramma ]],'Prijzenblad SCOT'!$C$2:$C$10,'Prijzenblad SCOT'!$G$2:$G$10,"")</f>
        <v>0</v>
      </c>
      <c r="M250" s="118">
        <f t="shared" si="3"/>
        <v>0</v>
      </c>
      <c r="N250" s="80"/>
      <c r="O250" s="178"/>
    </row>
    <row r="251" spans="1:15" s="179" customFormat="1" ht="15" thickBot="1" x14ac:dyDescent="0.35">
      <c r="A251" s="295" t="s">
        <v>791</v>
      </c>
      <c r="B251" s="259" t="s">
        <v>809</v>
      </c>
      <c r="C251" s="259" t="s">
        <v>809</v>
      </c>
      <c r="D251" s="260" t="s">
        <v>810</v>
      </c>
      <c r="E251" s="259" t="s">
        <v>795</v>
      </c>
      <c r="F251" s="259" t="s">
        <v>407</v>
      </c>
      <c r="G251" s="267" t="s">
        <v>410</v>
      </c>
      <c r="H251" s="267" t="s">
        <v>410</v>
      </c>
      <c r="I251" s="268" t="s">
        <v>915</v>
      </c>
      <c r="J251" s="263" t="s">
        <v>845</v>
      </c>
      <c r="K251" s="263">
        <v>84.9</v>
      </c>
      <c r="L251" s="269">
        <f>_xlfn.XLOOKUP(Ruimtestaat[[#This Row],[Ruimtesoort / Werkprogramma ]],'Prijzenblad SCOT'!$C$2:$C$10,'Prijzenblad SCOT'!$G$2:$G$10,"")</f>
        <v>0</v>
      </c>
      <c r="M251" s="118">
        <f t="shared" si="3"/>
        <v>0</v>
      </c>
      <c r="N251" s="80"/>
      <c r="O251" s="178"/>
    </row>
    <row r="252" spans="1:15" s="179" customFormat="1" x14ac:dyDescent="0.3">
      <c r="A252" s="295" t="s">
        <v>791</v>
      </c>
      <c r="B252" s="164" t="s">
        <v>925</v>
      </c>
      <c r="C252" s="164" t="s">
        <v>925</v>
      </c>
      <c r="D252" s="165" t="s">
        <v>834</v>
      </c>
      <c r="E252" s="164" t="s">
        <v>795</v>
      </c>
      <c r="F252" s="164" t="s">
        <v>407</v>
      </c>
      <c r="G252" s="169" t="s">
        <v>862</v>
      </c>
      <c r="H252" s="169" t="s">
        <v>26</v>
      </c>
      <c r="I252" s="172" t="s">
        <v>841</v>
      </c>
      <c r="J252" s="265" t="s">
        <v>721</v>
      </c>
      <c r="K252" s="265">
        <v>50.3</v>
      </c>
      <c r="L252" s="184">
        <f>_xlfn.XLOOKUP(Ruimtestaat[[#This Row],[Ruimtesoort / Werkprogramma ]],'Prijzenblad SCOT'!$C$2:$C$10,'Prijzenblad SCOT'!$G$2:$G$10,"")</f>
        <v>0</v>
      </c>
      <c r="M252" s="118">
        <f t="shared" si="3"/>
        <v>0</v>
      </c>
      <c r="N252" s="80"/>
      <c r="O252" s="178"/>
    </row>
    <row r="253" spans="1:15" s="179" customFormat="1" x14ac:dyDescent="0.3">
      <c r="A253" s="295" t="s">
        <v>791</v>
      </c>
      <c r="B253" s="164" t="s">
        <v>925</v>
      </c>
      <c r="C253" s="164" t="s">
        <v>925</v>
      </c>
      <c r="D253" s="165" t="s">
        <v>834</v>
      </c>
      <c r="E253" s="164" t="s">
        <v>795</v>
      </c>
      <c r="F253" s="164" t="s">
        <v>407</v>
      </c>
      <c r="G253" s="169" t="s">
        <v>862</v>
      </c>
      <c r="H253" s="169" t="s">
        <v>408</v>
      </c>
      <c r="I253" s="172" t="s">
        <v>865</v>
      </c>
      <c r="J253" s="265" t="s">
        <v>721</v>
      </c>
      <c r="K253" s="265">
        <v>53.7</v>
      </c>
      <c r="L253" s="76">
        <f>_xlfn.XLOOKUP(Ruimtestaat[[#This Row],[Ruimtesoort / Werkprogramma ]],'Prijzenblad SCOT'!$C$2:$C$10,'Prijzenblad SCOT'!$G$2:$G$10,"")</f>
        <v>0</v>
      </c>
      <c r="M253" s="118">
        <f t="shared" si="3"/>
        <v>0</v>
      </c>
      <c r="N253" s="80"/>
      <c r="O253" s="178"/>
    </row>
    <row r="254" spans="1:15" s="179" customFormat="1" x14ac:dyDescent="0.3">
      <c r="A254" s="295" t="s">
        <v>791</v>
      </c>
      <c r="B254" s="164" t="s">
        <v>925</v>
      </c>
      <c r="C254" s="164" t="s">
        <v>925</v>
      </c>
      <c r="D254" s="165" t="s">
        <v>834</v>
      </c>
      <c r="E254" s="164" t="s">
        <v>795</v>
      </c>
      <c r="F254" s="164" t="s">
        <v>407</v>
      </c>
      <c r="G254" s="169" t="s">
        <v>862</v>
      </c>
      <c r="H254" s="169" t="s">
        <v>408</v>
      </c>
      <c r="I254" s="172" t="s">
        <v>843</v>
      </c>
      <c r="J254" s="265" t="s">
        <v>845</v>
      </c>
      <c r="K254" s="265">
        <v>2.54</v>
      </c>
      <c r="L254" s="76">
        <f>_xlfn.XLOOKUP(Ruimtestaat[[#This Row],[Ruimtesoort / Werkprogramma ]],'Prijzenblad SCOT'!$C$2:$C$10,'Prijzenblad SCOT'!$G$2:$G$10,"")</f>
        <v>0</v>
      </c>
      <c r="M254" s="118">
        <f t="shared" si="3"/>
        <v>0</v>
      </c>
      <c r="N254" s="80"/>
      <c r="O254" s="178"/>
    </row>
    <row r="255" spans="1:15" s="179" customFormat="1" x14ac:dyDescent="0.3">
      <c r="A255" s="295" t="s">
        <v>791</v>
      </c>
      <c r="B255" s="164" t="s">
        <v>925</v>
      </c>
      <c r="C255" s="164" t="s">
        <v>925</v>
      </c>
      <c r="D255" s="165" t="s">
        <v>834</v>
      </c>
      <c r="E255" s="164" t="s">
        <v>795</v>
      </c>
      <c r="F255" s="164" t="s">
        <v>407</v>
      </c>
      <c r="G255" s="169" t="s">
        <v>862</v>
      </c>
      <c r="H255" s="169" t="s">
        <v>408</v>
      </c>
      <c r="I255" s="172" t="s">
        <v>846</v>
      </c>
      <c r="J255" s="265" t="s">
        <v>721</v>
      </c>
      <c r="K255" s="265">
        <v>54.7</v>
      </c>
      <c r="L255" s="76">
        <f>_xlfn.XLOOKUP(Ruimtestaat[[#This Row],[Ruimtesoort / Werkprogramma ]],'Prijzenblad SCOT'!$C$2:$C$10,'Prijzenblad SCOT'!$G$2:$G$10,"")</f>
        <v>0</v>
      </c>
      <c r="M255" s="118">
        <f t="shared" si="3"/>
        <v>0</v>
      </c>
      <c r="N255" s="80"/>
      <c r="O255" s="178"/>
    </row>
    <row r="256" spans="1:15" s="179" customFormat="1" x14ac:dyDescent="0.3">
      <c r="A256" s="295" t="s">
        <v>791</v>
      </c>
      <c r="B256" s="164" t="s">
        <v>925</v>
      </c>
      <c r="C256" s="164" t="s">
        <v>925</v>
      </c>
      <c r="D256" s="165" t="s">
        <v>834</v>
      </c>
      <c r="E256" s="164" t="s">
        <v>795</v>
      </c>
      <c r="F256" s="164" t="s">
        <v>407</v>
      </c>
      <c r="G256" s="169" t="s">
        <v>862</v>
      </c>
      <c r="H256" s="169" t="s">
        <v>408</v>
      </c>
      <c r="I256" s="172" t="s">
        <v>847</v>
      </c>
      <c r="J256" s="265" t="s">
        <v>721</v>
      </c>
      <c r="K256" s="265">
        <v>54.6</v>
      </c>
      <c r="L256" s="76">
        <f>_xlfn.XLOOKUP(Ruimtestaat[[#This Row],[Ruimtesoort / Werkprogramma ]],'Prijzenblad SCOT'!$C$2:$C$10,'Prijzenblad SCOT'!$G$2:$G$10,"")</f>
        <v>0</v>
      </c>
      <c r="M256" s="118">
        <f t="shared" si="3"/>
        <v>0</v>
      </c>
      <c r="N256" s="80"/>
      <c r="O256" s="178"/>
    </row>
    <row r="257" spans="1:15" s="179" customFormat="1" x14ac:dyDescent="0.3">
      <c r="A257" s="295" t="s">
        <v>791</v>
      </c>
      <c r="B257" s="164" t="s">
        <v>925</v>
      </c>
      <c r="C257" s="164" t="s">
        <v>925</v>
      </c>
      <c r="D257" s="165" t="s">
        <v>834</v>
      </c>
      <c r="E257" s="164" t="s">
        <v>795</v>
      </c>
      <c r="F257" s="164" t="s">
        <v>407</v>
      </c>
      <c r="G257" s="169" t="s">
        <v>862</v>
      </c>
      <c r="H257" s="169" t="s">
        <v>408</v>
      </c>
      <c r="I257" s="172" t="s">
        <v>889</v>
      </c>
      <c r="J257" s="265" t="s">
        <v>845</v>
      </c>
      <c r="K257" s="265">
        <v>2.54</v>
      </c>
      <c r="L257" s="76">
        <f>_xlfn.XLOOKUP(Ruimtestaat[[#This Row],[Ruimtesoort / Werkprogramma ]],'Prijzenblad SCOT'!$C$2:$C$10,'Prijzenblad SCOT'!$G$2:$G$10,"")</f>
        <v>0</v>
      </c>
      <c r="M257" s="118">
        <f t="shared" si="3"/>
        <v>0</v>
      </c>
      <c r="N257" s="80"/>
      <c r="O257" s="178"/>
    </row>
    <row r="258" spans="1:15" s="179" customFormat="1" x14ac:dyDescent="0.3">
      <c r="A258" s="295" t="s">
        <v>791</v>
      </c>
      <c r="B258" s="164" t="s">
        <v>925</v>
      </c>
      <c r="C258" s="164" t="s">
        <v>925</v>
      </c>
      <c r="D258" s="165" t="s">
        <v>834</v>
      </c>
      <c r="E258" s="164" t="s">
        <v>795</v>
      </c>
      <c r="F258" s="164" t="s">
        <v>407</v>
      </c>
      <c r="G258" s="169" t="s">
        <v>409</v>
      </c>
      <c r="H258" s="169" t="s">
        <v>23</v>
      </c>
      <c r="I258" s="172" t="s">
        <v>848</v>
      </c>
      <c r="J258" s="265" t="s">
        <v>842</v>
      </c>
      <c r="K258" s="265">
        <v>15.96</v>
      </c>
      <c r="L258" s="76">
        <f>_xlfn.XLOOKUP(Ruimtestaat[[#This Row],[Ruimtesoort / Werkprogramma ]],'Prijzenblad SCOT'!$C$2:$C$10,'Prijzenblad SCOT'!$G$2:$G$10,"")</f>
        <v>0</v>
      </c>
      <c r="M258" s="118">
        <f t="shared" si="3"/>
        <v>0</v>
      </c>
      <c r="N258" s="80"/>
      <c r="O258" s="178"/>
    </row>
    <row r="259" spans="1:15" s="179" customFormat="1" x14ac:dyDescent="0.3">
      <c r="A259" s="295" t="s">
        <v>791</v>
      </c>
      <c r="B259" s="164" t="s">
        <v>925</v>
      </c>
      <c r="C259" s="164" t="s">
        <v>925</v>
      </c>
      <c r="D259" s="165" t="s">
        <v>834</v>
      </c>
      <c r="E259" s="164" t="s">
        <v>795</v>
      </c>
      <c r="F259" s="164" t="s">
        <v>407</v>
      </c>
      <c r="G259" s="169" t="s">
        <v>134</v>
      </c>
      <c r="H259" s="169" t="s">
        <v>18</v>
      </c>
      <c r="I259" s="172" t="s">
        <v>849</v>
      </c>
      <c r="J259" s="265" t="s">
        <v>721</v>
      </c>
      <c r="K259" s="265">
        <v>9.8000000000000007</v>
      </c>
      <c r="L259" s="76">
        <f>_xlfn.XLOOKUP(Ruimtestaat[[#This Row],[Ruimtesoort / Werkprogramma ]],'Prijzenblad SCOT'!$C$2:$C$10,'Prijzenblad SCOT'!$G$2:$G$10,"")</f>
        <v>0</v>
      </c>
      <c r="M259" s="118">
        <f t="shared" si="3"/>
        <v>0</v>
      </c>
      <c r="N259" s="80"/>
      <c r="O259" s="178"/>
    </row>
    <row r="260" spans="1:15" s="179" customFormat="1" x14ac:dyDescent="0.3">
      <c r="A260" s="295" t="s">
        <v>791</v>
      </c>
      <c r="B260" s="164" t="s">
        <v>925</v>
      </c>
      <c r="C260" s="164" t="s">
        <v>925</v>
      </c>
      <c r="D260" s="165" t="s">
        <v>834</v>
      </c>
      <c r="E260" s="164" t="s">
        <v>795</v>
      </c>
      <c r="F260" s="164" t="s">
        <v>407</v>
      </c>
      <c r="G260" s="169" t="s">
        <v>863</v>
      </c>
      <c r="H260" s="169" t="s">
        <v>21</v>
      </c>
      <c r="I260" s="172" t="s">
        <v>851</v>
      </c>
      <c r="J260" s="265" t="s">
        <v>850</v>
      </c>
      <c r="K260" s="265">
        <v>3.4</v>
      </c>
      <c r="L260" s="76">
        <f>_xlfn.XLOOKUP(Ruimtestaat[[#This Row],[Ruimtesoort / Werkprogramma ]],'Prijzenblad SCOT'!$C$2:$C$10,'Prijzenblad SCOT'!$G$2:$G$10,"")</f>
        <v>0</v>
      </c>
      <c r="M260" s="118">
        <f t="shared" si="3"/>
        <v>0</v>
      </c>
      <c r="N260" s="80"/>
      <c r="O260" s="178"/>
    </row>
    <row r="261" spans="1:15" s="179" customFormat="1" x14ac:dyDescent="0.3">
      <c r="A261" s="295" t="s">
        <v>791</v>
      </c>
      <c r="B261" s="164" t="s">
        <v>925</v>
      </c>
      <c r="C261" s="164" t="s">
        <v>925</v>
      </c>
      <c r="D261" s="165" t="s">
        <v>834</v>
      </c>
      <c r="E261" s="164" t="s">
        <v>795</v>
      </c>
      <c r="F261" s="164" t="s">
        <v>407</v>
      </c>
      <c r="G261" s="169" t="s">
        <v>884</v>
      </c>
      <c r="H261" s="169" t="s">
        <v>26</v>
      </c>
      <c r="I261" s="172" t="s">
        <v>852</v>
      </c>
      <c r="J261" s="265" t="s">
        <v>884</v>
      </c>
      <c r="K261" s="265" t="s">
        <v>884</v>
      </c>
      <c r="L261" s="76">
        <f>_xlfn.XLOOKUP(Ruimtestaat[[#This Row],[Ruimtesoort / Werkprogramma ]],'Prijzenblad SCOT'!$C$2:$C$10,'Prijzenblad SCOT'!$G$2:$G$10,"")</f>
        <v>0</v>
      </c>
      <c r="M261" s="118">
        <f t="shared" ref="M261:M324" si="4">IF(L261=0,0,L261*K261)</f>
        <v>0</v>
      </c>
      <c r="N261" s="80"/>
      <c r="O261" s="178"/>
    </row>
    <row r="262" spans="1:15" s="179" customFormat="1" x14ac:dyDescent="0.3">
      <c r="A262" s="295" t="s">
        <v>791</v>
      </c>
      <c r="B262" s="164" t="s">
        <v>925</v>
      </c>
      <c r="C262" s="164" t="s">
        <v>925</v>
      </c>
      <c r="D262" s="165" t="s">
        <v>834</v>
      </c>
      <c r="E262" s="164" t="s">
        <v>795</v>
      </c>
      <c r="F262" s="164" t="s">
        <v>407</v>
      </c>
      <c r="G262" s="169" t="s">
        <v>863</v>
      </c>
      <c r="H262" s="169" t="s">
        <v>21</v>
      </c>
      <c r="I262" s="172" t="s">
        <v>853</v>
      </c>
      <c r="J262" s="265" t="s">
        <v>850</v>
      </c>
      <c r="K262" s="265">
        <v>4.97</v>
      </c>
      <c r="L262" s="76">
        <f>_xlfn.XLOOKUP(Ruimtestaat[[#This Row],[Ruimtesoort / Werkprogramma ]],'Prijzenblad SCOT'!$C$2:$C$10,'Prijzenblad SCOT'!$G$2:$G$10,"")</f>
        <v>0</v>
      </c>
      <c r="M262" s="118">
        <f t="shared" si="4"/>
        <v>0</v>
      </c>
      <c r="N262" s="80"/>
      <c r="O262" s="178"/>
    </row>
    <row r="263" spans="1:15" s="179" customFormat="1" x14ac:dyDescent="0.3">
      <c r="A263" s="295" t="s">
        <v>791</v>
      </c>
      <c r="B263" s="164" t="s">
        <v>925</v>
      </c>
      <c r="C263" s="164" t="s">
        <v>925</v>
      </c>
      <c r="D263" s="165" t="s">
        <v>834</v>
      </c>
      <c r="E263" s="164" t="s">
        <v>795</v>
      </c>
      <c r="F263" s="164" t="s">
        <v>407</v>
      </c>
      <c r="G263" s="169" t="s">
        <v>863</v>
      </c>
      <c r="H263" s="169" t="s">
        <v>21</v>
      </c>
      <c r="I263" s="172" t="s">
        <v>854</v>
      </c>
      <c r="J263" s="265" t="s">
        <v>850</v>
      </c>
      <c r="K263" s="265">
        <v>4.97</v>
      </c>
      <c r="L263" s="76">
        <f>_xlfn.XLOOKUP(Ruimtestaat[[#This Row],[Ruimtesoort / Werkprogramma ]],'Prijzenblad SCOT'!$C$2:$C$10,'Prijzenblad SCOT'!$G$2:$G$10,"")</f>
        <v>0</v>
      </c>
      <c r="M263" s="118">
        <f t="shared" si="4"/>
        <v>0</v>
      </c>
      <c r="N263" s="80"/>
      <c r="O263" s="178"/>
    </row>
    <row r="264" spans="1:15" s="179" customFormat="1" x14ac:dyDescent="0.3">
      <c r="A264" s="295" t="s">
        <v>791</v>
      </c>
      <c r="B264" s="164" t="s">
        <v>925</v>
      </c>
      <c r="C264" s="164" t="s">
        <v>925</v>
      </c>
      <c r="D264" s="165" t="s">
        <v>834</v>
      </c>
      <c r="E264" s="164" t="s">
        <v>795</v>
      </c>
      <c r="F264" s="164" t="s">
        <v>407</v>
      </c>
      <c r="G264" s="169" t="s">
        <v>409</v>
      </c>
      <c r="H264" s="169" t="s">
        <v>23</v>
      </c>
      <c r="I264" s="172" t="s">
        <v>855</v>
      </c>
      <c r="J264" s="265" t="s">
        <v>842</v>
      </c>
      <c r="K264" s="265">
        <v>4.5199999999999996</v>
      </c>
      <c r="L264" s="76">
        <f>_xlfn.XLOOKUP(Ruimtestaat[[#This Row],[Ruimtesoort / Werkprogramma ]],'Prijzenblad SCOT'!$C$2:$C$10,'Prijzenblad SCOT'!$G$2:$G$10,"")</f>
        <v>0</v>
      </c>
      <c r="M264" s="118">
        <f t="shared" si="4"/>
        <v>0</v>
      </c>
      <c r="N264" s="80"/>
      <c r="O264" s="178"/>
    </row>
    <row r="265" spans="1:15" s="179" customFormat="1" x14ac:dyDescent="0.3">
      <c r="A265" s="295" t="s">
        <v>791</v>
      </c>
      <c r="B265" s="164" t="s">
        <v>925</v>
      </c>
      <c r="C265" s="164" t="s">
        <v>925</v>
      </c>
      <c r="D265" s="165" t="s">
        <v>834</v>
      </c>
      <c r="E265" s="164" t="s">
        <v>795</v>
      </c>
      <c r="F265" s="164" t="s">
        <v>407</v>
      </c>
      <c r="G265" s="169" t="s">
        <v>72</v>
      </c>
      <c r="H265" s="169" t="s">
        <v>23</v>
      </c>
      <c r="I265" s="172" t="s">
        <v>856</v>
      </c>
      <c r="J265" s="265" t="s">
        <v>845</v>
      </c>
      <c r="K265" s="265">
        <v>139</v>
      </c>
      <c r="L265" s="76">
        <f>_xlfn.XLOOKUP(Ruimtestaat[[#This Row],[Ruimtesoort / Werkprogramma ]],'Prijzenblad SCOT'!$C$2:$C$10,'Prijzenblad SCOT'!$G$2:$G$10,"")</f>
        <v>0</v>
      </c>
      <c r="M265" s="118">
        <f t="shared" si="4"/>
        <v>0</v>
      </c>
      <c r="N265" s="80"/>
      <c r="O265" s="178"/>
    </row>
    <row r="266" spans="1:15" s="179" customFormat="1" x14ac:dyDescent="0.3">
      <c r="A266" s="295" t="s">
        <v>791</v>
      </c>
      <c r="B266" s="164" t="s">
        <v>925</v>
      </c>
      <c r="C266" s="164" t="s">
        <v>925</v>
      </c>
      <c r="D266" s="165" t="s">
        <v>834</v>
      </c>
      <c r="E266" s="164" t="s">
        <v>795</v>
      </c>
      <c r="F266" s="164" t="s">
        <v>407</v>
      </c>
      <c r="G266" s="169" t="s">
        <v>862</v>
      </c>
      <c r="H266" s="169" t="s">
        <v>760</v>
      </c>
      <c r="I266" s="172" t="s">
        <v>857</v>
      </c>
      <c r="J266" s="265" t="s">
        <v>845</v>
      </c>
      <c r="K266" s="265">
        <v>55.2</v>
      </c>
      <c r="L266" s="76">
        <f>_xlfn.XLOOKUP(Ruimtestaat[[#This Row],[Ruimtesoort / Werkprogramma ]],'Prijzenblad SCOT'!$C$2:$C$10,'Prijzenblad SCOT'!$G$2:$G$10,"")</f>
        <v>0</v>
      </c>
      <c r="M266" s="118">
        <f t="shared" si="4"/>
        <v>0</v>
      </c>
      <c r="N266" s="80"/>
      <c r="O266" s="178"/>
    </row>
    <row r="267" spans="1:15" s="179" customFormat="1" x14ac:dyDescent="0.3">
      <c r="A267" s="295" t="s">
        <v>791</v>
      </c>
      <c r="B267" s="164" t="s">
        <v>925</v>
      </c>
      <c r="C267" s="164" t="s">
        <v>925</v>
      </c>
      <c r="D267" s="165" t="s">
        <v>834</v>
      </c>
      <c r="E267" s="164" t="s">
        <v>795</v>
      </c>
      <c r="F267" s="164" t="s">
        <v>407</v>
      </c>
      <c r="G267" s="169" t="s">
        <v>862</v>
      </c>
      <c r="H267" s="169" t="s">
        <v>408</v>
      </c>
      <c r="I267" s="172" t="s">
        <v>858</v>
      </c>
      <c r="J267" s="265" t="s">
        <v>721</v>
      </c>
      <c r="K267" s="265">
        <v>23.92</v>
      </c>
      <c r="L267" s="76">
        <f>_xlfn.XLOOKUP(Ruimtestaat[[#This Row],[Ruimtesoort / Werkprogramma ]],'Prijzenblad SCOT'!$C$2:$C$10,'Prijzenblad SCOT'!$G$2:$G$10,"")</f>
        <v>0</v>
      </c>
      <c r="M267" s="118">
        <f t="shared" si="4"/>
        <v>0</v>
      </c>
      <c r="N267" s="80"/>
      <c r="O267" s="178"/>
    </row>
    <row r="268" spans="1:15" s="179" customFormat="1" x14ac:dyDescent="0.3">
      <c r="A268" s="295" t="s">
        <v>791</v>
      </c>
      <c r="B268" s="164" t="s">
        <v>925</v>
      </c>
      <c r="C268" s="164" t="s">
        <v>925</v>
      </c>
      <c r="D268" s="165" t="s">
        <v>834</v>
      </c>
      <c r="E268" s="164" t="s">
        <v>795</v>
      </c>
      <c r="F268" s="164" t="s">
        <v>407</v>
      </c>
      <c r="G268" s="169" t="s">
        <v>862</v>
      </c>
      <c r="H268" s="169" t="s">
        <v>26</v>
      </c>
      <c r="I268" s="172" t="s">
        <v>859</v>
      </c>
      <c r="J268" s="265" t="s">
        <v>721</v>
      </c>
      <c r="K268" s="265">
        <v>31.77</v>
      </c>
      <c r="L268" s="76">
        <f>_xlfn.XLOOKUP(Ruimtestaat[[#This Row],[Ruimtesoort / Werkprogramma ]],'Prijzenblad SCOT'!$C$2:$C$10,'Prijzenblad SCOT'!$G$2:$G$10,"")</f>
        <v>0</v>
      </c>
      <c r="M268" s="118">
        <f t="shared" si="4"/>
        <v>0</v>
      </c>
      <c r="N268" s="80"/>
      <c r="O268" s="178"/>
    </row>
    <row r="269" spans="1:15" s="179" customFormat="1" x14ac:dyDescent="0.3">
      <c r="A269" s="295" t="s">
        <v>791</v>
      </c>
      <c r="B269" s="164" t="s">
        <v>925</v>
      </c>
      <c r="C269" s="164" t="s">
        <v>925</v>
      </c>
      <c r="D269" s="165" t="s">
        <v>834</v>
      </c>
      <c r="E269" s="164" t="s">
        <v>795</v>
      </c>
      <c r="F269" s="164" t="s">
        <v>407</v>
      </c>
      <c r="G269" s="169" t="s">
        <v>862</v>
      </c>
      <c r="H269" s="169" t="s">
        <v>408</v>
      </c>
      <c r="I269" s="172" t="s">
        <v>926</v>
      </c>
      <c r="J269" s="265" t="s">
        <v>845</v>
      </c>
      <c r="K269" s="265">
        <v>2.5299999999999998</v>
      </c>
      <c r="L269" s="76">
        <f>_xlfn.XLOOKUP(Ruimtestaat[[#This Row],[Ruimtesoort / Werkprogramma ]],'Prijzenblad SCOT'!$C$2:$C$10,'Prijzenblad SCOT'!$G$2:$G$10,"")</f>
        <v>0</v>
      </c>
      <c r="M269" s="118">
        <f t="shared" si="4"/>
        <v>0</v>
      </c>
      <c r="N269" s="80"/>
      <c r="O269" s="178"/>
    </row>
    <row r="270" spans="1:15" s="179" customFormat="1" x14ac:dyDescent="0.3">
      <c r="A270" s="295" t="s">
        <v>791</v>
      </c>
      <c r="B270" s="164" t="s">
        <v>925</v>
      </c>
      <c r="C270" s="164" t="s">
        <v>925</v>
      </c>
      <c r="D270" s="165" t="s">
        <v>834</v>
      </c>
      <c r="E270" s="164" t="s">
        <v>795</v>
      </c>
      <c r="F270" s="164" t="s">
        <v>407</v>
      </c>
      <c r="G270" s="169" t="s">
        <v>862</v>
      </c>
      <c r="H270" s="169" t="s">
        <v>760</v>
      </c>
      <c r="I270" s="172" t="s">
        <v>860</v>
      </c>
      <c r="J270" s="265" t="s">
        <v>845</v>
      </c>
      <c r="K270" s="265">
        <v>54.5</v>
      </c>
      <c r="L270" s="76">
        <f>_xlfn.XLOOKUP(Ruimtestaat[[#This Row],[Ruimtesoort / Werkprogramma ]],'Prijzenblad SCOT'!$C$2:$C$10,'Prijzenblad SCOT'!$G$2:$G$10,"")</f>
        <v>0</v>
      </c>
      <c r="M270" s="118">
        <f t="shared" si="4"/>
        <v>0</v>
      </c>
      <c r="N270" s="80"/>
      <c r="O270" s="178"/>
    </row>
    <row r="271" spans="1:15" s="179" customFormat="1" x14ac:dyDescent="0.3">
      <c r="A271" s="295" t="s">
        <v>791</v>
      </c>
      <c r="B271" s="164" t="s">
        <v>925</v>
      </c>
      <c r="C271" s="164" t="s">
        <v>925</v>
      </c>
      <c r="D271" s="165" t="s">
        <v>834</v>
      </c>
      <c r="E271" s="164" t="s">
        <v>795</v>
      </c>
      <c r="F271" s="164" t="s">
        <v>407</v>
      </c>
      <c r="G271" s="169" t="s">
        <v>862</v>
      </c>
      <c r="H271" s="169" t="s">
        <v>760</v>
      </c>
      <c r="I271" s="172" t="s">
        <v>861</v>
      </c>
      <c r="J271" s="265" t="s">
        <v>845</v>
      </c>
      <c r="K271" s="265">
        <v>49.17</v>
      </c>
      <c r="L271" s="76">
        <f>_xlfn.XLOOKUP(Ruimtestaat[[#This Row],[Ruimtesoort / Werkprogramma ]],'Prijzenblad SCOT'!$C$2:$C$10,'Prijzenblad SCOT'!$G$2:$G$10,"")</f>
        <v>0</v>
      </c>
      <c r="M271" s="118">
        <f t="shared" si="4"/>
        <v>0</v>
      </c>
      <c r="N271" s="80"/>
      <c r="O271" s="178"/>
    </row>
    <row r="272" spans="1:15" s="179" customFormat="1" x14ac:dyDescent="0.3">
      <c r="A272" s="295" t="s">
        <v>791</v>
      </c>
      <c r="B272" s="164" t="s">
        <v>925</v>
      </c>
      <c r="C272" s="164" t="s">
        <v>925</v>
      </c>
      <c r="D272" s="165" t="s">
        <v>834</v>
      </c>
      <c r="E272" s="164" t="s">
        <v>795</v>
      </c>
      <c r="F272" s="164" t="s">
        <v>407</v>
      </c>
      <c r="G272" s="169" t="s">
        <v>862</v>
      </c>
      <c r="H272" s="169" t="s">
        <v>408</v>
      </c>
      <c r="I272" s="172" t="s">
        <v>870</v>
      </c>
      <c r="J272" s="265" t="s">
        <v>845</v>
      </c>
      <c r="K272" s="265">
        <v>48.9</v>
      </c>
      <c r="L272" s="76">
        <f>_xlfn.XLOOKUP(Ruimtestaat[[#This Row],[Ruimtesoort / Werkprogramma ]],'Prijzenblad SCOT'!$C$2:$C$10,'Prijzenblad SCOT'!$G$2:$G$10,"")</f>
        <v>0</v>
      </c>
      <c r="M272" s="118">
        <f t="shared" si="4"/>
        <v>0</v>
      </c>
      <c r="N272" s="80"/>
      <c r="O272" s="178"/>
    </row>
    <row r="273" spans="1:15" s="179" customFormat="1" x14ac:dyDescent="0.3">
      <c r="A273" s="295" t="s">
        <v>791</v>
      </c>
      <c r="B273" s="164" t="s">
        <v>925</v>
      </c>
      <c r="C273" s="164" t="s">
        <v>925</v>
      </c>
      <c r="D273" s="165" t="s">
        <v>834</v>
      </c>
      <c r="E273" s="164" t="s">
        <v>795</v>
      </c>
      <c r="F273" s="164" t="s">
        <v>407</v>
      </c>
      <c r="G273" s="169" t="s">
        <v>412</v>
      </c>
      <c r="H273" s="169" t="s">
        <v>23</v>
      </c>
      <c r="I273" s="172" t="s">
        <v>871</v>
      </c>
      <c r="J273" s="265" t="s">
        <v>842</v>
      </c>
      <c r="K273" s="265">
        <v>6.15</v>
      </c>
      <c r="L273" s="76">
        <f>_xlfn.XLOOKUP(Ruimtestaat[[#This Row],[Ruimtesoort / Werkprogramma ]],'Prijzenblad SCOT'!$C$2:$C$10,'Prijzenblad SCOT'!$G$2:$G$10,"")</f>
        <v>0</v>
      </c>
      <c r="M273" s="118">
        <f t="shared" si="4"/>
        <v>0</v>
      </c>
      <c r="N273" s="80"/>
      <c r="O273" s="178"/>
    </row>
    <row r="274" spans="1:15" s="179" customFormat="1" x14ac:dyDescent="0.3">
      <c r="A274" s="295" t="s">
        <v>791</v>
      </c>
      <c r="B274" s="164" t="s">
        <v>925</v>
      </c>
      <c r="C274" s="164" t="s">
        <v>925</v>
      </c>
      <c r="D274" s="165" t="s">
        <v>834</v>
      </c>
      <c r="E274" s="164" t="s">
        <v>795</v>
      </c>
      <c r="F274" s="164" t="s">
        <v>407</v>
      </c>
      <c r="G274" s="169" t="s">
        <v>249</v>
      </c>
      <c r="H274" s="169" t="s">
        <v>18</v>
      </c>
      <c r="I274" s="172" t="s">
        <v>872</v>
      </c>
      <c r="J274" s="265" t="s">
        <v>721</v>
      </c>
      <c r="K274" s="265">
        <v>31.5</v>
      </c>
      <c r="L274" s="76">
        <f>_xlfn.XLOOKUP(Ruimtestaat[[#This Row],[Ruimtesoort / Werkprogramma ]],'Prijzenblad SCOT'!$C$2:$C$10,'Prijzenblad SCOT'!$G$2:$G$10,"")</f>
        <v>0</v>
      </c>
      <c r="M274" s="118">
        <f t="shared" si="4"/>
        <v>0</v>
      </c>
      <c r="N274" s="80"/>
      <c r="O274" s="178"/>
    </row>
    <row r="275" spans="1:15" s="179" customFormat="1" x14ac:dyDescent="0.3">
      <c r="A275" s="295" t="s">
        <v>791</v>
      </c>
      <c r="B275" s="164" t="s">
        <v>925</v>
      </c>
      <c r="C275" s="164" t="s">
        <v>925</v>
      </c>
      <c r="D275" s="165" t="s">
        <v>834</v>
      </c>
      <c r="E275" s="164" t="s">
        <v>795</v>
      </c>
      <c r="F275" s="164" t="s">
        <v>407</v>
      </c>
      <c r="G275" s="169" t="s">
        <v>862</v>
      </c>
      <c r="H275" s="169" t="s">
        <v>408</v>
      </c>
      <c r="I275" s="172" t="s">
        <v>873</v>
      </c>
      <c r="J275" s="265" t="s">
        <v>845</v>
      </c>
      <c r="K275" s="265">
        <v>51.7</v>
      </c>
      <c r="L275" s="76">
        <f>_xlfn.XLOOKUP(Ruimtestaat[[#This Row],[Ruimtesoort / Werkprogramma ]],'Prijzenblad SCOT'!$C$2:$C$10,'Prijzenblad SCOT'!$G$2:$G$10,"")</f>
        <v>0</v>
      </c>
      <c r="M275" s="118">
        <f t="shared" si="4"/>
        <v>0</v>
      </c>
      <c r="N275" s="80"/>
      <c r="O275" s="178"/>
    </row>
    <row r="276" spans="1:15" s="179" customFormat="1" x14ac:dyDescent="0.3">
      <c r="A276" s="295" t="s">
        <v>791</v>
      </c>
      <c r="B276" s="164" t="s">
        <v>925</v>
      </c>
      <c r="C276" s="164" t="s">
        <v>925</v>
      </c>
      <c r="D276" s="165" t="s">
        <v>834</v>
      </c>
      <c r="E276" s="164" t="s">
        <v>795</v>
      </c>
      <c r="F276" s="164" t="s">
        <v>407</v>
      </c>
      <c r="G276" s="169" t="s">
        <v>863</v>
      </c>
      <c r="H276" s="169" t="s">
        <v>21</v>
      </c>
      <c r="I276" s="172" t="s">
        <v>887</v>
      </c>
      <c r="J276" s="265" t="s">
        <v>850</v>
      </c>
      <c r="K276" s="265">
        <v>4.7</v>
      </c>
      <c r="L276" s="76">
        <f>_xlfn.XLOOKUP(Ruimtestaat[[#This Row],[Ruimtesoort / Werkprogramma ]],'Prijzenblad SCOT'!$C$2:$C$10,'Prijzenblad SCOT'!$G$2:$G$10,"")</f>
        <v>0</v>
      </c>
      <c r="M276" s="118">
        <f t="shared" si="4"/>
        <v>0</v>
      </c>
      <c r="N276" s="80"/>
      <c r="O276" s="178"/>
    </row>
    <row r="277" spans="1:15" x14ac:dyDescent="0.3">
      <c r="A277" s="295" t="s">
        <v>791</v>
      </c>
      <c r="B277" s="164" t="s">
        <v>925</v>
      </c>
      <c r="C277" s="164" t="s">
        <v>925</v>
      </c>
      <c r="D277" s="165" t="s">
        <v>834</v>
      </c>
      <c r="E277" s="164" t="s">
        <v>795</v>
      </c>
      <c r="F277" s="164" t="s">
        <v>407</v>
      </c>
      <c r="G277" s="169" t="s">
        <v>884</v>
      </c>
      <c r="H277" s="169" t="s">
        <v>26</v>
      </c>
      <c r="I277" s="172" t="s">
        <v>876</v>
      </c>
      <c r="J277" s="265" t="s">
        <v>884</v>
      </c>
      <c r="K277" s="265" t="s">
        <v>884</v>
      </c>
      <c r="L277" s="76">
        <f>_xlfn.XLOOKUP(Ruimtestaat[[#This Row],[Ruimtesoort / Werkprogramma ]],'Prijzenblad SCOT'!$C$2:$C$10,'Prijzenblad SCOT'!$G$2:$G$10,"")</f>
        <v>0</v>
      </c>
      <c r="M277" s="118">
        <f t="shared" si="4"/>
        <v>0</v>
      </c>
      <c r="N277" s="80"/>
    </row>
    <row r="278" spans="1:15" x14ac:dyDescent="0.3">
      <c r="A278" s="295" t="s">
        <v>791</v>
      </c>
      <c r="B278" s="164" t="s">
        <v>925</v>
      </c>
      <c r="C278" s="164" t="s">
        <v>925</v>
      </c>
      <c r="D278" s="165" t="s">
        <v>834</v>
      </c>
      <c r="E278" s="164" t="s">
        <v>795</v>
      </c>
      <c r="F278" s="164" t="s">
        <v>407</v>
      </c>
      <c r="G278" s="169" t="s">
        <v>862</v>
      </c>
      <c r="H278" s="169" t="s">
        <v>408</v>
      </c>
      <c r="I278" s="172" t="s">
        <v>877</v>
      </c>
      <c r="J278" s="265" t="s">
        <v>845</v>
      </c>
      <c r="K278" s="265">
        <v>91.72</v>
      </c>
      <c r="L278" s="76">
        <f>_xlfn.XLOOKUP(Ruimtestaat[[#This Row],[Ruimtesoort / Werkprogramma ]],'Prijzenblad SCOT'!$C$2:$C$10,'Prijzenblad SCOT'!$G$2:$G$10,"")</f>
        <v>0</v>
      </c>
      <c r="M278" s="118">
        <f t="shared" si="4"/>
        <v>0</v>
      </c>
      <c r="N278" s="80"/>
    </row>
    <row r="279" spans="1:15" x14ac:dyDescent="0.3">
      <c r="A279" s="295" t="s">
        <v>791</v>
      </c>
      <c r="B279" s="164" t="s">
        <v>925</v>
      </c>
      <c r="C279" s="164" t="s">
        <v>925</v>
      </c>
      <c r="D279" s="165" t="s">
        <v>834</v>
      </c>
      <c r="E279" s="164" t="s">
        <v>795</v>
      </c>
      <c r="F279" s="164" t="s">
        <v>407</v>
      </c>
      <c r="G279" s="169" t="s">
        <v>412</v>
      </c>
      <c r="H279" s="169" t="s">
        <v>23</v>
      </c>
      <c r="I279" s="172" t="s">
        <v>878</v>
      </c>
      <c r="J279" s="265" t="s">
        <v>842</v>
      </c>
      <c r="K279" s="265">
        <v>6.38</v>
      </c>
      <c r="L279" s="76">
        <f>_xlfn.XLOOKUP(Ruimtestaat[[#This Row],[Ruimtesoort / Werkprogramma ]],'Prijzenblad SCOT'!$C$2:$C$10,'Prijzenblad SCOT'!$G$2:$G$10,"")</f>
        <v>0</v>
      </c>
      <c r="M279" s="118">
        <f t="shared" si="4"/>
        <v>0</v>
      </c>
      <c r="N279" s="80"/>
    </row>
    <row r="280" spans="1:15" x14ac:dyDescent="0.3">
      <c r="A280" s="295" t="s">
        <v>791</v>
      </c>
      <c r="B280" s="164" t="s">
        <v>925</v>
      </c>
      <c r="C280" s="164" t="s">
        <v>925</v>
      </c>
      <c r="D280" s="165" t="s">
        <v>834</v>
      </c>
      <c r="E280" s="164" t="s">
        <v>795</v>
      </c>
      <c r="F280" s="164" t="s">
        <v>407</v>
      </c>
      <c r="G280" s="169" t="s">
        <v>134</v>
      </c>
      <c r="H280" s="169" t="s">
        <v>18</v>
      </c>
      <c r="I280" s="172" t="s">
        <v>879</v>
      </c>
      <c r="J280" s="265" t="s">
        <v>721</v>
      </c>
      <c r="K280" s="265">
        <v>10.52</v>
      </c>
      <c r="L280" s="76">
        <f>_xlfn.XLOOKUP(Ruimtestaat[[#This Row],[Ruimtesoort / Werkprogramma ]],'Prijzenblad SCOT'!$C$2:$C$10,'Prijzenblad SCOT'!$G$2:$G$10,"")</f>
        <v>0</v>
      </c>
      <c r="M280" s="118">
        <f t="shared" si="4"/>
        <v>0</v>
      </c>
      <c r="N280" s="80"/>
    </row>
    <row r="281" spans="1:15" x14ac:dyDescent="0.3">
      <c r="A281" s="295" t="s">
        <v>791</v>
      </c>
      <c r="B281" s="164" t="s">
        <v>925</v>
      </c>
      <c r="C281" s="164" t="s">
        <v>925</v>
      </c>
      <c r="D281" s="165" t="s">
        <v>834</v>
      </c>
      <c r="E281" s="164" t="s">
        <v>795</v>
      </c>
      <c r="F281" s="164" t="s">
        <v>407</v>
      </c>
      <c r="G281" s="169" t="s">
        <v>134</v>
      </c>
      <c r="H281" s="169" t="s">
        <v>18</v>
      </c>
      <c r="I281" s="172" t="s">
        <v>910</v>
      </c>
      <c r="J281" s="265" t="s">
        <v>721</v>
      </c>
      <c r="K281" s="265">
        <v>21.3</v>
      </c>
      <c r="L281" s="76">
        <f>_xlfn.XLOOKUP(Ruimtestaat[[#This Row],[Ruimtesoort / Werkprogramma ]],'Prijzenblad SCOT'!$C$2:$C$10,'Prijzenblad SCOT'!$G$2:$G$10,"")</f>
        <v>0</v>
      </c>
      <c r="M281" s="118">
        <f t="shared" si="4"/>
        <v>0</v>
      </c>
      <c r="N281" s="80"/>
    </row>
    <row r="282" spans="1:15" x14ac:dyDescent="0.3">
      <c r="A282" s="295" t="s">
        <v>791</v>
      </c>
      <c r="B282" s="164" t="s">
        <v>925</v>
      </c>
      <c r="C282" s="164" t="s">
        <v>925</v>
      </c>
      <c r="D282" s="165" t="s">
        <v>834</v>
      </c>
      <c r="E282" s="164" t="s">
        <v>795</v>
      </c>
      <c r="F282" s="164" t="s">
        <v>407</v>
      </c>
      <c r="G282" s="169" t="s">
        <v>884</v>
      </c>
      <c r="H282" s="169" t="s">
        <v>26</v>
      </c>
      <c r="I282" s="172" t="s">
        <v>911</v>
      </c>
      <c r="J282" s="265" t="s">
        <v>884</v>
      </c>
      <c r="K282" s="265" t="s">
        <v>884</v>
      </c>
      <c r="L282" s="76">
        <f>_xlfn.XLOOKUP(Ruimtestaat[[#This Row],[Ruimtesoort / Werkprogramma ]],'Prijzenblad SCOT'!$C$2:$C$10,'Prijzenblad SCOT'!$G$2:$G$10,"")</f>
        <v>0</v>
      </c>
      <c r="M282" s="118">
        <f t="shared" si="4"/>
        <v>0</v>
      </c>
      <c r="N282" s="80"/>
    </row>
    <row r="283" spans="1:15" x14ac:dyDescent="0.3">
      <c r="A283" s="295" t="s">
        <v>791</v>
      </c>
      <c r="B283" s="164" t="s">
        <v>925</v>
      </c>
      <c r="C283" s="164" t="s">
        <v>925</v>
      </c>
      <c r="D283" s="165" t="s">
        <v>834</v>
      </c>
      <c r="E283" s="164" t="s">
        <v>795</v>
      </c>
      <c r="F283" s="164" t="s">
        <v>407</v>
      </c>
      <c r="G283" s="169" t="s">
        <v>863</v>
      </c>
      <c r="H283" s="169" t="s">
        <v>21</v>
      </c>
      <c r="I283" s="172" t="s">
        <v>912</v>
      </c>
      <c r="J283" s="265" t="s">
        <v>850</v>
      </c>
      <c r="K283" s="265">
        <v>4.55</v>
      </c>
      <c r="L283" s="76">
        <f>_xlfn.XLOOKUP(Ruimtestaat[[#This Row],[Ruimtesoort / Werkprogramma ]],'Prijzenblad SCOT'!$C$2:$C$10,'Prijzenblad SCOT'!$G$2:$G$10,"")</f>
        <v>0</v>
      </c>
      <c r="M283" s="118">
        <f t="shared" si="4"/>
        <v>0</v>
      </c>
      <c r="N283" s="80"/>
    </row>
    <row r="284" spans="1:15" x14ac:dyDescent="0.3">
      <c r="A284" s="295" t="s">
        <v>791</v>
      </c>
      <c r="B284" s="164" t="s">
        <v>925</v>
      </c>
      <c r="C284" s="164" t="s">
        <v>925</v>
      </c>
      <c r="D284" s="165" t="s">
        <v>834</v>
      </c>
      <c r="E284" s="164" t="s">
        <v>795</v>
      </c>
      <c r="F284" s="164" t="s">
        <v>407</v>
      </c>
      <c r="G284" s="169" t="s">
        <v>863</v>
      </c>
      <c r="H284" s="169" t="s">
        <v>21</v>
      </c>
      <c r="I284" s="172" t="s">
        <v>913</v>
      </c>
      <c r="J284" s="265" t="s">
        <v>850</v>
      </c>
      <c r="K284" s="265">
        <v>1.28</v>
      </c>
      <c r="L284" s="76">
        <f>_xlfn.XLOOKUP(Ruimtestaat[[#This Row],[Ruimtesoort / Werkprogramma ]],'Prijzenblad SCOT'!$C$2:$C$10,'Prijzenblad SCOT'!$G$2:$G$10,"")</f>
        <v>0</v>
      </c>
      <c r="M284" s="118">
        <f t="shared" si="4"/>
        <v>0</v>
      </c>
      <c r="N284" s="80"/>
    </row>
    <row r="285" spans="1:15" x14ac:dyDescent="0.3">
      <c r="A285" s="295" t="s">
        <v>791</v>
      </c>
      <c r="B285" s="164" t="s">
        <v>925</v>
      </c>
      <c r="C285" s="164" t="s">
        <v>925</v>
      </c>
      <c r="D285" s="165" t="s">
        <v>834</v>
      </c>
      <c r="E285" s="164" t="s">
        <v>795</v>
      </c>
      <c r="F285" s="164" t="s">
        <v>407</v>
      </c>
      <c r="G285" s="169" t="s">
        <v>884</v>
      </c>
      <c r="H285" s="169" t="s">
        <v>26</v>
      </c>
      <c r="I285" s="172" t="s">
        <v>914</v>
      </c>
      <c r="J285" s="265" t="s">
        <v>884</v>
      </c>
      <c r="K285" s="265" t="s">
        <v>884</v>
      </c>
      <c r="L285" s="76">
        <f>_xlfn.XLOOKUP(Ruimtestaat[[#This Row],[Ruimtesoort / Werkprogramma ]],'Prijzenblad SCOT'!$C$2:$C$10,'Prijzenblad SCOT'!$G$2:$G$10,"")</f>
        <v>0</v>
      </c>
      <c r="M285" s="118">
        <f t="shared" si="4"/>
        <v>0</v>
      </c>
      <c r="N285" s="80"/>
    </row>
    <row r="286" spans="1:15" x14ac:dyDescent="0.3">
      <c r="A286" s="295" t="s">
        <v>791</v>
      </c>
      <c r="B286" s="164" t="s">
        <v>925</v>
      </c>
      <c r="C286" s="164" t="s">
        <v>925</v>
      </c>
      <c r="D286" s="165" t="s">
        <v>834</v>
      </c>
      <c r="E286" s="164" t="s">
        <v>795</v>
      </c>
      <c r="F286" s="164" t="s">
        <v>407</v>
      </c>
      <c r="G286" s="169" t="s">
        <v>863</v>
      </c>
      <c r="H286" s="169" t="s">
        <v>21</v>
      </c>
      <c r="I286" s="172" t="s">
        <v>915</v>
      </c>
      <c r="J286" s="265" t="s">
        <v>850</v>
      </c>
      <c r="K286" s="265">
        <v>4.95</v>
      </c>
      <c r="L286" s="76">
        <f>_xlfn.XLOOKUP(Ruimtestaat[[#This Row],[Ruimtesoort / Werkprogramma ]],'Prijzenblad SCOT'!$C$2:$C$10,'Prijzenblad SCOT'!$G$2:$G$10,"")</f>
        <v>0</v>
      </c>
      <c r="M286" s="118">
        <f t="shared" si="4"/>
        <v>0</v>
      </c>
      <c r="N286" s="80"/>
    </row>
    <row r="287" spans="1:15" x14ac:dyDescent="0.3">
      <c r="A287" s="295" t="s">
        <v>791</v>
      </c>
      <c r="B287" s="164" t="s">
        <v>925</v>
      </c>
      <c r="C287" s="164" t="s">
        <v>925</v>
      </c>
      <c r="D287" s="165" t="s">
        <v>834</v>
      </c>
      <c r="E287" s="164" t="s">
        <v>795</v>
      </c>
      <c r="F287" s="164" t="s">
        <v>407</v>
      </c>
      <c r="G287" s="169" t="s">
        <v>884</v>
      </c>
      <c r="H287" s="169" t="s">
        <v>26</v>
      </c>
      <c r="I287" s="172" t="s">
        <v>916</v>
      </c>
      <c r="J287" s="265" t="s">
        <v>884</v>
      </c>
      <c r="K287" s="265" t="s">
        <v>884</v>
      </c>
      <c r="L287" s="76">
        <f>_xlfn.XLOOKUP(Ruimtestaat[[#This Row],[Ruimtesoort / Werkprogramma ]],'Prijzenblad SCOT'!$C$2:$C$10,'Prijzenblad SCOT'!$G$2:$G$10,"")</f>
        <v>0</v>
      </c>
      <c r="M287" s="118">
        <f t="shared" si="4"/>
        <v>0</v>
      </c>
      <c r="N287" s="80"/>
    </row>
    <row r="288" spans="1:15" x14ac:dyDescent="0.3">
      <c r="A288" s="295" t="s">
        <v>791</v>
      </c>
      <c r="B288" s="164" t="s">
        <v>925</v>
      </c>
      <c r="C288" s="164" t="s">
        <v>925</v>
      </c>
      <c r="D288" s="165" t="s">
        <v>834</v>
      </c>
      <c r="E288" s="164" t="s">
        <v>795</v>
      </c>
      <c r="F288" s="164" t="s">
        <v>407</v>
      </c>
      <c r="G288" s="169" t="s">
        <v>863</v>
      </c>
      <c r="H288" s="169" t="s">
        <v>26</v>
      </c>
      <c r="I288" s="172" t="s">
        <v>917</v>
      </c>
      <c r="J288" s="265" t="s">
        <v>850</v>
      </c>
      <c r="K288" s="265">
        <v>5.21</v>
      </c>
      <c r="L288" s="76">
        <f>_xlfn.XLOOKUP(Ruimtestaat[[#This Row],[Ruimtesoort / Werkprogramma ]],'Prijzenblad SCOT'!$C$2:$C$10,'Prijzenblad SCOT'!$G$2:$G$10,"")</f>
        <v>0</v>
      </c>
      <c r="M288" s="118">
        <f t="shared" si="4"/>
        <v>0</v>
      </c>
      <c r="N288" s="80"/>
    </row>
    <row r="289" spans="1:15" x14ac:dyDescent="0.3">
      <c r="A289" s="295" t="s">
        <v>791</v>
      </c>
      <c r="B289" s="164" t="s">
        <v>925</v>
      </c>
      <c r="C289" s="164" t="s">
        <v>925</v>
      </c>
      <c r="D289" s="165" t="s">
        <v>834</v>
      </c>
      <c r="E289" s="164" t="s">
        <v>795</v>
      </c>
      <c r="F289" s="164" t="s">
        <v>407</v>
      </c>
      <c r="G289" s="169" t="s">
        <v>409</v>
      </c>
      <c r="H289" s="169" t="s">
        <v>23</v>
      </c>
      <c r="I289" s="172" t="s">
        <v>918</v>
      </c>
      <c r="J289" s="265" t="s">
        <v>845</v>
      </c>
      <c r="K289" s="265">
        <v>148.5</v>
      </c>
      <c r="L289" s="76">
        <f>_xlfn.XLOOKUP(Ruimtestaat[[#This Row],[Ruimtesoort / Werkprogramma ]],'Prijzenblad SCOT'!$C$2:$C$10,'Prijzenblad SCOT'!$G$2:$G$10,"")</f>
        <v>0</v>
      </c>
      <c r="M289" s="118">
        <f t="shared" si="4"/>
        <v>0</v>
      </c>
      <c r="N289" s="80"/>
    </row>
    <row r="290" spans="1:15" x14ac:dyDescent="0.3">
      <c r="A290" s="295" t="s">
        <v>791</v>
      </c>
      <c r="B290" s="164" t="s">
        <v>925</v>
      </c>
      <c r="C290" s="164" t="s">
        <v>925</v>
      </c>
      <c r="D290" s="165" t="s">
        <v>834</v>
      </c>
      <c r="E290" s="164" t="s">
        <v>795</v>
      </c>
      <c r="F290" s="164" t="s">
        <v>407</v>
      </c>
      <c r="G290" s="360" t="s">
        <v>863</v>
      </c>
      <c r="H290" s="360" t="s">
        <v>21</v>
      </c>
      <c r="I290" s="172" t="s">
        <v>919</v>
      </c>
      <c r="J290" s="265" t="s">
        <v>850</v>
      </c>
      <c r="K290" s="265">
        <v>4.71</v>
      </c>
      <c r="L290" s="76">
        <f>_xlfn.XLOOKUP(Ruimtestaat[[#This Row],[Ruimtesoort / Werkprogramma ]],'Prijzenblad SCOT'!$C$2:$C$10,'Prijzenblad SCOT'!$G$2:$G$10,"")</f>
        <v>0</v>
      </c>
      <c r="M290" s="118">
        <f t="shared" si="4"/>
        <v>0</v>
      </c>
      <c r="N290" s="80"/>
    </row>
    <row r="291" spans="1:15" ht="15" thickBot="1" x14ac:dyDescent="0.35">
      <c r="A291" s="295" t="s">
        <v>791</v>
      </c>
      <c r="B291" s="259" t="s">
        <v>925</v>
      </c>
      <c r="C291" s="259" t="s">
        <v>925</v>
      </c>
      <c r="D291" s="260" t="s">
        <v>834</v>
      </c>
      <c r="E291" s="259" t="s">
        <v>795</v>
      </c>
      <c r="F291" s="259" t="s">
        <v>407</v>
      </c>
      <c r="G291" s="362" t="s">
        <v>156</v>
      </c>
      <c r="H291" s="362" t="s">
        <v>26</v>
      </c>
      <c r="I291" s="268" t="s">
        <v>920</v>
      </c>
      <c r="J291" s="263" t="s">
        <v>845</v>
      </c>
      <c r="K291" s="263">
        <v>9.85</v>
      </c>
      <c r="L291" s="269">
        <f>_xlfn.XLOOKUP(Ruimtestaat[[#This Row],[Ruimtesoort / Werkprogramma ]],'Prijzenblad SCOT'!$C$2:$C$10,'Prijzenblad SCOT'!$G$2:$G$10,"")</f>
        <v>0</v>
      </c>
      <c r="M291" s="118">
        <f t="shared" si="4"/>
        <v>0</v>
      </c>
      <c r="N291" s="80"/>
    </row>
    <row r="292" spans="1:15" x14ac:dyDescent="0.3">
      <c r="A292" s="295" t="s">
        <v>791</v>
      </c>
      <c r="B292" s="164" t="s">
        <v>927</v>
      </c>
      <c r="C292" s="164" t="s">
        <v>928</v>
      </c>
      <c r="D292" s="165" t="s">
        <v>837</v>
      </c>
      <c r="E292" s="164" t="s">
        <v>795</v>
      </c>
      <c r="F292" s="164" t="s">
        <v>407</v>
      </c>
      <c r="G292" s="169" t="s">
        <v>862</v>
      </c>
      <c r="H292" s="169" t="s">
        <v>408</v>
      </c>
      <c r="I292" s="172" t="s">
        <v>1032</v>
      </c>
      <c r="J292" s="363" t="s">
        <v>1129</v>
      </c>
      <c r="K292" s="363">
        <v>57</v>
      </c>
      <c r="L292" s="184">
        <f>_xlfn.XLOOKUP(Ruimtestaat[[#This Row],[Ruimtesoort / Werkprogramma ]],'Prijzenblad SCOT'!$C$2:$C$10,'Prijzenblad SCOT'!$G$2:$G$10,"")</f>
        <v>0</v>
      </c>
      <c r="M292" s="118">
        <f t="shared" si="4"/>
        <v>0</v>
      </c>
      <c r="N292" s="80"/>
    </row>
    <row r="293" spans="1:15" s="187" customFormat="1" x14ac:dyDescent="0.3">
      <c r="A293" s="295" t="s">
        <v>791</v>
      </c>
      <c r="B293" s="164" t="s">
        <v>927</v>
      </c>
      <c r="C293" s="164" t="s">
        <v>928</v>
      </c>
      <c r="D293" s="165" t="s">
        <v>837</v>
      </c>
      <c r="E293" s="164" t="s">
        <v>795</v>
      </c>
      <c r="F293" s="164" t="s">
        <v>407</v>
      </c>
      <c r="G293" s="169" t="s">
        <v>1034</v>
      </c>
      <c r="H293" s="169" t="s">
        <v>26</v>
      </c>
      <c r="I293" s="172" t="s">
        <v>1033</v>
      </c>
      <c r="J293" s="363" t="s">
        <v>845</v>
      </c>
      <c r="K293" s="363" t="s">
        <v>884</v>
      </c>
      <c r="L293" s="76">
        <f>_xlfn.XLOOKUP(Ruimtestaat[[#This Row],[Ruimtesoort / Werkprogramma ]],'Prijzenblad SCOT'!$C$2:$C$10,'Prijzenblad SCOT'!$G$2:$G$10,"")</f>
        <v>0</v>
      </c>
      <c r="M293" s="118">
        <f t="shared" si="4"/>
        <v>0</v>
      </c>
      <c r="N293" s="185"/>
      <c r="O293" s="186"/>
    </row>
    <row r="294" spans="1:15" x14ac:dyDescent="0.3">
      <c r="A294" s="295" t="s">
        <v>791</v>
      </c>
      <c r="B294" s="164" t="s">
        <v>927</v>
      </c>
      <c r="C294" s="164" t="s">
        <v>928</v>
      </c>
      <c r="D294" s="165" t="s">
        <v>837</v>
      </c>
      <c r="E294" s="164" t="s">
        <v>795</v>
      </c>
      <c r="F294" s="164" t="s">
        <v>407</v>
      </c>
      <c r="G294" s="169" t="s">
        <v>862</v>
      </c>
      <c r="H294" s="169" t="s">
        <v>408</v>
      </c>
      <c r="I294" s="172" t="s">
        <v>1035</v>
      </c>
      <c r="J294" s="363" t="s">
        <v>1129</v>
      </c>
      <c r="K294" s="363">
        <v>57</v>
      </c>
      <c r="L294" s="76">
        <f>_xlfn.XLOOKUP(Ruimtestaat[[#This Row],[Ruimtesoort / Werkprogramma ]],'Prijzenblad SCOT'!$C$2:$C$10,'Prijzenblad SCOT'!$G$2:$G$10,"")</f>
        <v>0</v>
      </c>
      <c r="M294" s="118">
        <f t="shared" si="4"/>
        <v>0</v>
      </c>
      <c r="N294" s="80"/>
    </row>
    <row r="295" spans="1:15" x14ac:dyDescent="0.3">
      <c r="A295" s="295" t="s">
        <v>791</v>
      </c>
      <c r="B295" s="164" t="s">
        <v>927</v>
      </c>
      <c r="C295" s="164" t="s">
        <v>928</v>
      </c>
      <c r="D295" s="165" t="s">
        <v>837</v>
      </c>
      <c r="E295" s="164" t="s">
        <v>795</v>
      </c>
      <c r="F295" s="164" t="s">
        <v>407</v>
      </c>
      <c r="G295" s="169" t="s">
        <v>862</v>
      </c>
      <c r="H295" s="169" t="s">
        <v>408</v>
      </c>
      <c r="I295" s="172" t="s">
        <v>1036</v>
      </c>
      <c r="J295" s="363" t="s">
        <v>1129</v>
      </c>
      <c r="K295" s="363">
        <v>57</v>
      </c>
      <c r="L295" s="76">
        <f>_xlfn.XLOOKUP(Ruimtestaat[[#This Row],[Ruimtesoort / Werkprogramma ]],'Prijzenblad SCOT'!$C$2:$C$10,'Prijzenblad SCOT'!$G$2:$G$10,"")</f>
        <v>0</v>
      </c>
      <c r="M295" s="118">
        <f t="shared" si="4"/>
        <v>0</v>
      </c>
      <c r="N295" s="80"/>
    </row>
    <row r="296" spans="1:15" x14ac:dyDescent="0.3">
      <c r="A296" s="295" t="s">
        <v>791</v>
      </c>
      <c r="B296" s="164" t="s">
        <v>927</v>
      </c>
      <c r="C296" s="164" t="s">
        <v>928</v>
      </c>
      <c r="D296" s="165" t="s">
        <v>837</v>
      </c>
      <c r="E296" s="164" t="s">
        <v>795</v>
      </c>
      <c r="F296" s="164" t="s">
        <v>407</v>
      </c>
      <c r="G296" s="169" t="s">
        <v>412</v>
      </c>
      <c r="H296" s="169" t="s">
        <v>23</v>
      </c>
      <c r="I296" s="172" t="s">
        <v>1037</v>
      </c>
      <c r="J296" s="363" t="s">
        <v>845</v>
      </c>
      <c r="K296" s="363">
        <v>5</v>
      </c>
      <c r="L296" s="76">
        <f>_xlfn.XLOOKUP(Ruimtestaat[[#This Row],[Ruimtesoort / Werkprogramma ]],'Prijzenblad SCOT'!$C$2:$C$10,'Prijzenblad SCOT'!$G$2:$G$10,"")</f>
        <v>0</v>
      </c>
      <c r="M296" s="118">
        <f t="shared" si="4"/>
        <v>0</v>
      </c>
      <c r="N296" s="80"/>
    </row>
    <row r="297" spans="1:15" x14ac:dyDescent="0.3">
      <c r="A297" s="295" t="s">
        <v>791</v>
      </c>
      <c r="B297" s="164" t="s">
        <v>927</v>
      </c>
      <c r="C297" s="164" t="s">
        <v>928</v>
      </c>
      <c r="D297" s="165" t="s">
        <v>837</v>
      </c>
      <c r="E297" s="164" t="s">
        <v>795</v>
      </c>
      <c r="F297" s="164" t="s">
        <v>407</v>
      </c>
      <c r="G297" s="169" t="s">
        <v>1038</v>
      </c>
      <c r="H297" s="169" t="s">
        <v>26</v>
      </c>
      <c r="I297" s="172" t="s">
        <v>1039</v>
      </c>
      <c r="J297" s="363" t="s">
        <v>884</v>
      </c>
      <c r="K297" s="363" t="s">
        <v>884</v>
      </c>
      <c r="L297" s="76">
        <f>_xlfn.XLOOKUP(Ruimtestaat[[#This Row],[Ruimtesoort / Werkprogramma ]],'Prijzenblad SCOT'!$C$2:$C$10,'Prijzenblad SCOT'!$G$2:$G$10,"")</f>
        <v>0</v>
      </c>
      <c r="M297" s="118">
        <f t="shared" si="4"/>
        <v>0</v>
      </c>
      <c r="N297" s="80"/>
    </row>
    <row r="298" spans="1:15" x14ac:dyDescent="0.3">
      <c r="A298" s="295" t="s">
        <v>791</v>
      </c>
      <c r="B298" s="164" t="s">
        <v>927</v>
      </c>
      <c r="C298" s="164" t="s">
        <v>928</v>
      </c>
      <c r="D298" s="165" t="s">
        <v>837</v>
      </c>
      <c r="E298" s="164" t="s">
        <v>795</v>
      </c>
      <c r="F298" s="164" t="s">
        <v>407</v>
      </c>
      <c r="G298" s="169" t="s">
        <v>862</v>
      </c>
      <c r="H298" s="169" t="s">
        <v>26</v>
      </c>
      <c r="I298" s="172" t="s">
        <v>1040</v>
      </c>
      <c r="J298" s="363" t="s">
        <v>1129</v>
      </c>
      <c r="K298" s="363">
        <v>57</v>
      </c>
      <c r="L298" s="76">
        <f>_xlfn.XLOOKUP(Ruimtestaat[[#This Row],[Ruimtesoort / Werkprogramma ]],'Prijzenblad SCOT'!$C$2:$C$10,'Prijzenblad SCOT'!$G$2:$G$10,"")</f>
        <v>0</v>
      </c>
      <c r="M298" s="118">
        <f t="shared" si="4"/>
        <v>0</v>
      </c>
      <c r="N298" s="80"/>
    </row>
    <row r="299" spans="1:15" x14ac:dyDescent="0.3">
      <c r="A299" s="295" t="s">
        <v>791</v>
      </c>
      <c r="B299" s="164" t="s">
        <v>927</v>
      </c>
      <c r="C299" s="164" t="s">
        <v>928</v>
      </c>
      <c r="D299" s="165" t="s">
        <v>837</v>
      </c>
      <c r="E299" s="164" t="s">
        <v>795</v>
      </c>
      <c r="F299" s="164" t="s">
        <v>407</v>
      </c>
      <c r="G299" s="169" t="s">
        <v>863</v>
      </c>
      <c r="H299" s="169" t="s">
        <v>21</v>
      </c>
      <c r="I299" s="172" t="s">
        <v>1041</v>
      </c>
      <c r="J299" s="363" t="s">
        <v>850</v>
      </c>
      <c r="K299" s="363">
        <v>7</v>
      </c>
      <c r="L299" s="76">
        <f>_xlfn.XLOOKUP(Ruimtestaat[[#This Row],[Ruimtesoort / Werkprogramma ]],'Prijzenblad SCOT'!$C$2:$C$10,'Prijzenblad SCOT'!$G$2:$G$10,"")</f>
        <v>0</v>
      </c>
      <c r="M299" s="118">
        <f t="shared" si="4"/>
        <v>0</v>
      </c>
      <c r="N299" s="80"/>
    </row>
    <row r="300" spans="1:15" x14ac:dyDescent="0.3">
      <c r="A300" s="295" t="s">
        <v>791</v>
      </c>
      <c r="B300" s="164" t="s">
        <v>927</v>
      </c>
      <c r="C300" s="164" t="s">
        <v>928</v>
      </c>
      <c r="D300" s="165" t="s">
        <v>837</v>
      </c>
      <c r="E300" s="164" t="s">
        <v>795</v>
      </c>
      <c r="F300" s="164" t="s">
        <v>407</v>
      </c>
      <c r="G300" s="169" t="s">
        <v>863</v>
      </c>
      <c r="H300" s="169" t="s">
        <v>21</v>
      </c>
      <c r="I300" s="172" t="s">
        <v>1042</v>
      </c>
      <c r="J300" s="363" t="s">
        <v>850</v>
      </c>
      <c r="K300" s="363">
        <v>3</v>
      </c>
      <c r="L300" s="76">
        <f>_xlfn.XLOOKUP(Ruimtestaat[[#This Row],[Ruimtesoort / Werkprogramma ]],'Prijzenblad SCOT'!$C$2:$C$10,'Prijzenblad SCOT'!$G$2:$G$10,"")</f>
        <v>0</v>
      </c>
      <c r="M300" s="118">
        <f t="shared" si="4"/>
        <v>0</v>
      </c>
      <c r="N300" s="80"/>
    </row>
    <row r="301" spans="1:15" x14ac:dyDescent="0.3">
      <c r="A301" s="295" t="s">
        <v>791</v>
      </c>
      <c r="B301" s="164" t="s">
        <v>927</v>
      </c>
      <c r="C301" s="164" t="s">
        <v>928</v>
      </c>
      <c r="D301" s="165" t="s">
        <v>837</v>
      </c>
      <c r="E301" s="164" t="s">
        <v>795</v>
      </c>
      <c r="F301" s="164" t="s">
        <v>407</v>
      </c>
      <c r="G301" s="169" t="s">
        <v>1034</v>
      </c>
      <c r="H301" s="169" t="s">
        <v>26</v>
      </c>
      <c r="I301" s="172" t="s">
        <v>1043</v>
      </c>
      <c r="J301" s="363" t="s">
        <v>845</v>
      </c>
      <c r="K301" s="363">
        <v>4</v>
      </c>
      <c r="L301" s="76">
        <f>_xlfn.XLOOKUP(Ruimtestaat[[#This Row],[Ruimtesoort / Werkprogramma ]],'Prijzenblad SCOT'!$C$2:$C$10,'Prijzenblad SCOT'!$G$2:$G$10,"")</f>
        <v>0</v>
      </c>
      <c r="M301" s="118">
        <f t="shared" si="4"/>
        <v>0</v>
      </c>
      <c r="N301" s="80"/>
    </row>
    <row r="302" spans="1:15" x14ac:dyDescent="0.3">
      <c r="A302" s="295" t="s">
        <v>791</v>
      </c>
      <c r="B302" s="164" t="s">
        <v>927</v>
      </c>
      <c r="C302" s="164" t="s">
        <v>928</v>
      </c>
      <c r="D302" s="165" t="s">
        <v>837</v>
      </c>
      <c r="E302" s="164" t="s">
        <v>795</v>
      </c>
      <c r="F302" s="164" t="s">
        <v>407</v>
      </c>
      <c r="G302" s="169" t="s">
        <v>249</v>
      </c>
      <c r="H302" s="169" t="s">
        <v>18</v>
      </c>
      <c r="I302" s="172" t="s">
        <v>1044</v>
      </c>
      <c r="J302" s="363" t="s">
        <v>721</v>
      </c>
      <c r="K302" s="363">
        <v>34</v>
      </c>
      <c r="L302" s="76">
        <f>_xlfn.XLOOKUP(Ruimtestaat[[#This Row],[Ruimtesoort / Werkprogramma ]],'Prijzenblad SCOT'!$C$2:$C$10,'Prijzenblad SCOT'!$G$2:$G$10,"")</f>
        <v>0</v>
      </c>
      <c r="M302" s="118">
        <f t="shared" si="4"/>
        <v>0</v>
      </c>
      <c r="N302" s="80"/>
    </row>
    <row r="303" spans="1:15" x14ac:dyDescent="0.3">
      <c r="A303" s="295" t="s">
        <v>791</v>
      </c>
      <c r="B303" s="164" t="s">
        <v>927</v>
      </c>
      <c r="C303" s="164" t="s">
        <v>928</v>
      </c>
      <c r="D303" s="165" t="s">
        <v>837</v>
      </c>
      <c r="E303" s="164" t="s">
        <v>795</v>
      </c>
      <c r="F303" s="164" t="s">
        <v>407</v>
      </c>
      <c r="G303" s="169" t="s">
        <v>134</v>
      </c>
      <c r="H303" s="169" t="s">
        <v>18</v>
      </c>
      <c r="I303" s="172" t="s">
        <v>1045</v>
      </c>
      <c r="J303" s="363" t="s">
        <v>721</v>
      </c>
      <c r="K303" s="363">
        <v>22</v>
      </c>
      <c r="L303" s="76">
        <f>_xlfn.XLOOKUP(Ruimtestaat[[#This Row],[Ruimtesoort / Werkprogramma ]],'Prijzenblad SCOT'!$C$2:$C$10,'Prijzenblad SCOT'!$G$2:$G$10,"")</f>
        <v>0</v>
      </c>
      <c r="M303" s="118">
        <f t="shared" si="4"/>
        <v>0</v>
      </c>
      <c r="N303" s="80"/>
    </row>
    <row r="304" spans="1:15" s="179" customFormat="1" x14ac:dyDescent="0.3">
      <c r="A304" s="295" t="s">
        <v>791</v>
      </c>
      <c r="B304" s="164" t="s">
        <v>927</v>
      </c>
      <c r="C304" s="164" t="s">
        <v>928</v>
      </c>
      <c r="D304" s="165" t="s">
        <v>837</v>
      </c>
      <c r="E304" s="164" t="s">
        <v>795</v>
      </c>
      <c r="F304" s="164" t="s">
        <v>407</v>
      </c>
      <c r="G304" s="169" t="s">
        <v>126</v>
      </c>
      <c r="H304" s="169" t="s">
        <v>18</v>
      </c>
      <c r="I304" s="172" t="s">
        <v>1046</v>
      </c>
      <c r="J304" s="363" t="s">
        <v>1130</v>
      </c>
      <c r="K304" s="363">
        <v>12</v>
      </c>
      <c r="L304" s="76">
        <f>_xlfn.XLOOKUP(Ruimtestaat[[#This Row],[Ruimtesoort / Werkprogramma ]],'Prijzenblad SCOT'!$C$2:$C$10,'Prijzenblad SCOT'!$G$2:$G$10,"")</f>
        <v>0</v>
      </c>
      <c r="M304" s="118">
        <f t="shared" si="4"/>
        <v>0</v>
      </c>
      <c r="N304" s="80"/>
      <c r="O304" s="178"/>
    </row>
    <row r="305" spans="1:15" s="179" customFormat="1" x14ac:dyDescent="0.3">
      <c r="A305" s="295" t="s">
        <v>791</v>
      </c>
      <c r="B305" s="164" t="s">
        <v>927</v>
      </c>
      <c r="C305" s="164" t="s">
        <v>928</v>
      </c>
      <c r="D305" s="165" t="s">
        <v>837</v>
      </c>
      <c r="E305" s="164" t="s">
        <v>795</v>
      </c>
      <c r="F305" s="164" t="s">
        <v>407</v>
      </c>
      <c r="G305" s="169" t="s">
        <v>1054</v>
      </c>
      <c r="H305" s="169" t="s">
        <v>26</v>
      </c>
      <c r="I305" s="172" t="s">
        <v>1047</v>
      </c>
      <c r="J305" s="363" t="s">
        <v>845</v>
      </c>
      <c r="K305" s="363" t="s">
        <v>884</v>
      </c>
      <c r="L305" s="76">
        <f>_xlfn.XLOOKUP(Ruimtestaat[[#This Row],[Ruimtesoort / Werkprogramma ]],'Prijzenblad SCOT'!$C$2:$C$10,'Prijzenblad SCOT'!$G$2:$G$10,"")</f>
        <v>0</v>
      </c>
      <c r="M305" s="118">
        <f t="shared" si="4"/>
        <v>0</v>
      </c>
      <c r="N305" s="80"/>
      <c r="O305" s="178"/>
    </row>
    <row r="306" spans="1:15" s="179" customFormat="1" x14ac:dyDescent="0.3">
      <c r="A306" s="295" t="s">
        <v>791</v>
      </c>
      <c r="B306" s="164" t="s">
        <v>927</v>
      </c>
      <c r="C306" s="164" t="s">
        <v>928</v>
      </c>
      <c r="D306" s="165" t="s">
        <v>837</v>
      </c>
      <c r="E306" s="164" t="s">
        <v>795</v>
      </c>
      <c r="F306" s="164" t="s">
        <v>407</v>
      </c>
      <c r="G306" s="169" t="s">
        <v>862</v>
      </c>
      <c r="H306" s="169" t="s">
        <v>376</v>
      </c>
      <c r="I306" s="172" t="s">
        <v>1048</v>
      </c>
      <c r="J306" s="363" t="s">
        <v>845</v>
      </c>
      <c r="K306" s="363">
        <v>52</v>
      </c>
      <c r="L306" s="76">
        <f>_xlfn.XLOOKUP(Ruimtestaat[[#This Row],[Ruimtesoort / Werkprogramma ]],'Prijzenblad SCOT'!$C$2:$C$10,'Prijzenblad SCOT'!$G$2:$G$10,"")</f>
        <v>0</v>
      </c>
      <c r="M306" s="118">
        <f t="shared" si="4"/>
        <v>0</v>
      </c>
      <c r="N306" s="80"/>
      <c r="O306" s="178"/>
    </row>
    <row r="307" spans="1:15" s="179" customFormat="1" x14ac:dyDescent="0.3">
      <c r="A307" s="295" t="s">
        <v>791</v>
      </c>
      <c r="B307" s="164" t="s">
        <v>927</v>
      </c>
      <c r="C307" s="164" t="s">
        <v>928</v>
      </c>
      <c r="D307" s="165" t="s">
        <v>837</v>
      </c>
      <c r="E307" s="164" t="s">
        <v>795</v>
      </c>
      <c r="F307" s="164" t="s">
        <v>407</v>
      </c>
      <c r="G307" s="169" t="s">
        <v>412</v>
      </c>
      <c r="H307" s="169" t="s">
        <v>23</v>
      </c>
      <c r="I307" s="172" t="s">
        <v>1049</v>
      </c>
      <c r="J307" s="363" t="s">
        <v>721</v>
      </c>
      <c r="K307" s="363">
        <v>12</v>
      </c>
      <c r="L307" s="76">
        <f>_xlfn.XLOOKUP(Ruimtestaat[[#This Row],[Ruimtesoort / Werkprogramma ]],'Prijzenblad SCOT'!$C$2:$C$10,'Prijzenblad SCOT'!$G$2:$G$10,"")</f>
        <v>0</v>
      </c>
      <c r="M307" s="118">
        <f t="shared" si="4"/>
        <v>0</v>
      </c>
      <c r="N307" s="80"/>
      <c r="O307" s="178"/>
    </row>
    <row r="308" spans="1:15" s="179" customFormat="1" x14ac:dyDescent="0.3">
      <c r="A308" s="295" t="s">
        <v>791</v>
      </c>
      <c r="B308" s="164" t="s">
        <v>927</v>
      </c>
      <c r="C308" s="164" t="s">
        <v>928</v>
      </c>
      <c r="D308" s="165" t="s">
        <v>837</v>
      </c>
      <c r="E308" s="164" t="s">
        <v>795</v>
      </c>
      <c r="F308" s="164" t="s">
        <v>407</v>
      </c>
      <c r="G308" s="169" t="s">
        <v>862</v>
      </c>
      <c r="H308" s="169" t="s">
        <v>408</v>
      </c>
      <c r="I308" s="172" t="s">
        <v>1050</v>
      </c>
      <c r="J308" s="363" t="s">
        <v>845</v>
      </c>
      <c r="K308" s="363">
        <v>52</v>
      </c>
      <c r="L308" s="76">
        <f>_xlfn.XLOOKUP(Ruimtestaat[[#This Row],[Ruimtesoort / Werkprogramma ]],'Prijzenblad SCOT'!$C$2:$C$10,'Prijzenblad SCOT'!$G$2:$G$10,"")</f>
        <v>0</v>
      </c>
      <c r="M308" s="118">
        <f t="shared" si="4"/>
        <v>0</v>
      </c>
      <c r="N308" s="80"/>
      <c r="O308" s="178"/>
    </row>
    <row r="309" spans="1:15" s="179" customFormat="1" x14ac:dyDescent="0.3">
      <c r="A309" s="295" t="s">
        <v>791</v>
      </c>
      <c r="B309" s="164" t="s">
        <v>927</v>
      </c>
      <c r="C309" s="164" t="s">
        <v>928</v>
      </c>
      <c r="D309" s="165" t="s">
        <v>837</v>
      </c>
      <c r="E309" s="164" t="s">
        <v>795</v>
      </c>
      <c r="F309" s="164" t="s">
        <v>407</v>
      </c>
      <c r="G309" s="169" t="s">
        <v>863</v>
      </c>
      <c r="H309" s="169" t="s">
        <v>21</v>
      </c>
      <c r="I309" s="172" t="s">
        <v>1051</v>
      </c>
      <c r="J309" s="363" t="s">
        <v>850</v>
      </c>
      <c r="K309" s="363">
        <v>7</v>
      </c>
      <c r="L309" s="76">
        <f>_xlfn.XLOOKUP(Ruimtestaat[[#This Row],[Ruimtesoort / Werkprogramma ]],'Prijzenblad SCOT'!$C$2:$C$10,'Prijzenblad SCOT'!$G$2:$G$10,"")</f>
        <v>0</v>
      </c>
      <c r="M309" s="118">
        <f t="shared" si="4"/>
        <v>0</v>
      </c>
      <c r="N309" s="80"/>
      <c r="O309" s="178"/>
    </row>
    <row r="310" spans="1:15" s="179" customFormat="1" x14ac:dyDescent="0.3">
      <c r="A310" s="295" t="s">
        <v>791</v>
      </c>
      <c r="B310" s="164" t="s">
        <v>927</v>
      </c>
      <c r="C310" s="164" t="s">
        <v>928</v>
      </c>
      <c r="D310" s="165" t="s">
        <v>837</v>
      </c>
      <c r="E310" s="164" t="s">
        <v>795</v>
      </c>
      <c r="F310" s="164" t="s">
        <v>407</v>
      </c>
      <c r="G310" s="169" t="s">
        <v>863</v>
      </c>
      <c r="H310" s="169" t="s">
        <v>21</v>
      </c>
      <c r="I310" s="172" t="s">
        <v>1052</v>
      </c>
      <c r="J310" s="363" t="s">
        <v>850</v>
      </c>
      <c r="K310" s="363">
        <v>7</v>
      </c>
      <c r="L310" s="76">
        <f>_xlfn.XLOOKUP(Ruimtestaat[[#This Row],[Ruimtesoort / Werkprogramma ]],'Prijzenblad SCOT'!$C$2:$C$10,'Prijzenblad SCOT'!$G$2:$G$10,"")</f>
        <v>0</v>
      </c>
      <c r="M310" s="118">
        <f t="shared" si="4"/>
        <v>0</v>
      </c>
      <c r="N310" s="80"/>
      <c r="O310" s="178"/>
    </row>
    <row r="311" spans="1:15" s="179" customFormat="1" x14ac:dyDescent="0.3">
      <c r="A311" s="295" t="s">
        <v>791</v>
      </c>
      <c r="B311" s="164" t="s">
        <v>927</v>
      </c>
      <c r="C311" s="164" t="s">
        <v>928</v>
      </c>
      <c r="D311" s="165" t="s">
        <v>837</v>
      </c>
      <c r="E311" s="164" t="s">
        <v>795</v>
      </c>
      <c r="F311" s="164" t="s">
        <v>407</v>
      </c>
      <c r="G311" s="169" t="s">
        <v>862</v>
      </c>
      <c r="H311" s="169" t="s">
        <v>408</v>
      </c>
      <c r="I311" s="172" t="s">
        <v>1053</v>
      </c>
      <c r="J311" s="363" t="s">
        <v>845</v>
      </c>
      <c r="K311" s="363">
        <v>52</v>
      </c>
      <c r="L311" s="76">
        <f>_xlfn.XLOOKUP(Ruimtestaat[[#This Row],[Ruimtesoort / Werkprogramma ]],'Prijzenblad SCOT'!$C$2:$C$10,'Prijzenblad SCOT'!$G$2:$G$10,"")</f>
        <v>0</v>
      </c>
      <c r="M311" s="118">
        <f t="shared" si="4"/>
        <v>0</v>
      </c>
      <c r="N311" s="80"/>
      <c r="O311" s="178"/>
    </row>
    <row r="312" spans="1:15" s="179" customFormat="1" x14ac:dyDescent="0.3">
      <c r="A312" s="295" t="s">
        <v>791</v>
      </c>
      <c r="B312" s="164" t="s">
        <v>927</v>
      </c>
      <c r="C312" s="164" t="s">
        <v>928</v>
      </c>
      <c r="D312" s="165" t="s">
        <v>837</v>
      </c>
      <c r="E312" s="164" t="s">
        <v>795</v>
      </c>
      <c r="F312" s="164" t="s">
        <v>407</v>
      </c>
      <c r="G312" s="169" t="s">
        <v>862</v>
      </c>
      <c r="H312" s="169" t="s">
        <v>408</v>
      </c>
      <c r="I312" s="172" t="s">
        <v>1055</v>
      </c>
      <c r="J312" s="363" t="s">
        <v>721</v>
      </c>
      <c r="K312" s="363">
        <v>52</v>
      </c>
      <c r="L312" s="76">
        <f>_xlfn.XLOOKUP(Ruimtestaat[[#This Row],[Ruimtesoort / Werkprogramma ]],'Prijzenblad SCOT'!$C$2:$C$10,'Prijzenblad SCOT'!$G$2:$G$10,"")</f>
        <v>0</v>
      </c>
      <c r="M312" s="118">
        <f t="shared" si="4"/>
        <v>0</v>
      </c>
      <c r="N312" s="80"/>
      <c r="O312" s="178"/>
    </row>
    <row r="313" spans="1:15" s="179" customFormat="1" x14ac:dyDescent="0.3">
      <c r="A313" s="295" t="s">
        <v>791</v>
      </c>
      <c r="B313" s="164" t="s">
        <v>927</v>
      </c>
      <c r="C313" s="164" t="s">
        <v>928</v>
      </c>
      <c r="D313" s="165" t="s">
        <v>837</v>
      </c>
      <c r="E313" s="164" t="s">
        <v>795</v>
      </c>
      <c r="F313" s="164" t="s">
        <v>407</v>
      </c>
      <c r="G313" s="169" t="s">
        <v>412</v>
      </c>
      <c r="H313" s="169" t="s">
        <v>23</v>
      </c>
      <c r="I313" s="172" t="s">
        <v>1056</v>
      </c>
      <c r="J313" s="363" t="s">
        <v>845</v>
      </c>
      <c r="K313" s="363">
        <v>5</v>
      </c>
      <c r="L313" s="76">
        <f>_xlfn.XLOOKUP(Ruimtestaat[[#This Row],[Ruimtesoort / Werkprogramma ]],'Prijzenblad SCOT'!$C$2:$C$10,'Prijzenblad SCOT'!$G$2:$G$10,"")</f>
        <v>0</v>
      </c>
      <c r="M313" s="118">
        <f t="shared" si="4"/>
        <v>0</v>
      </c>
      <c r="N313" s="80"/>
      <c r="O313" s="178"/>
    </row>
    <row r="314" spans="1:15" s="179" customFormat="1" x14ac:dyDescent="0.3">
      <c r="A314" s="295" t="s">
        <v>791</v>
      </c>
      <c r="B314" s="164" t="s">
        <v>927</v>
      </c>
      <c r="C314" s="164" t="s">
        <v>928</v>
      </c>
      <c r="D314" s="165" t="s">
        <v>837</v>
      </c>
      <c r="E314" s="164" t="s">
        <v>795</v>
      </c>
      <c r="F314" s="164" t="s">
        <v>407</v>
      </c>
      <c r="G314" s="169" t="s">
        <v>1034</v>
      </c>
      <c r="H314" s="169" t="s">
        <v>26</v>
      </c>
      <c r="I314" s="172" t="s">
        <v>1057</v>
      </c>
      <c r="J314" s="363" t="s">
        <v>845</v>
      </c>
      <c r="K314" s="363" t="s">
        <v>884</v>
      </c>
      <c r="L314" s="76">
        <f>_xlfn.XLOOKUP(Ruimtestaat[[#This Row],[Ruimtesoort / Werkprogramma ]],'Prijzenblad SCOT'!$C$2:$C$10,'Prijzenblad SCOT'!$G$2:$G$10,"")</f>
        <v>0</v>
      </c>
      <c r="M314" s="118">
        <f t="shared" si="4"/>
        <v>0</v>
      </c>
      <c r="N314" s="80"/>
      <c r="O314" s="178"/>
    </row>
    <row r="315" spans="1:15" s="179" customFormat="1" x14ac:dyDescent="0.3">
      <c r="A315" s="295" t="s">
        <v>791</v>
      </c>
      <c r="B315" s="164" t="s">
        <v>927</v>
      </c>
      <c r="C315" s="164" t="s">
        <v>928</v>
      </c>
      <c r="D315" s="165" t="s">
        <v>837</v>
      </c>
      <c r="E315" s="164" t="s">
        <v>795</v>
      </c>
      <c r="F315" s="164" t="s">
        <v>407</v>
      </c>
      <c r="G315" s="169" t="s">
        <v>1062</v>
      </c>
      <c r="H315" s="169" t="s">
        <v>26</v>
      </c>
      <c r="I315" s="172" t="s">
        <v>1058</v>
      </c>
      <c r="J315" s="363" t="s">
        <v>845</v>
      </c>
      <c r="K315" s="363" t="s">
        <v>884</v>
      </c>
      <c r="L315" s="76">
        <f>_xlfn.XLOOKUP(Ruimtestaat[[#This Row],[Ruimtesoort / Werkprogramma ]],'Prijzenblad SCOT'!$C$2:$C$10,'Prijzenblad SCOT'!$G$2:$G$10,"")</f>
        <v>0</v>
      </c>
      <c r="M315" s="118">
        <f t="shared" si="4"/>
        <v>0</v>
      </c>
      <c r="N315" s="80"/>
      <c r="O315" s="178"/>
    </row>
    <row r="316" spans="1:15" s="179" customFormat="1" x14ac:dyDescent="0.3">
      <c r="A316" s="295" t="s">
        <v>791</v>
      </c>
      <c r="B316" s="164" t="s">
        <v>927</v>
      </c>
      <c r="C316" s="164" t="s">
        <v>928</v>
      </c>
      <c r="D316" s="165" t="s">
        <v>837</v>
      </c>
      <c r="E316" s="164" t="s">
        <v>795</v>
      </c>
      <c r="F316" s="164" t="s">
        <v>407</v>
      </c>
      <c r="G316" s="169" t="s">
        <v>1070</v>
      </c>
      <c r="H316" s="169" t="s">
        <v>23</v>
      </c>
      <c r="I316" s="172" t="s">
        <v>1059</v>
      </c>
      <c r="J316" s="363" t="s">
        <v>845</v>
      </c>
      <c r="K316" s="363">
        <v>75</v>
      </c>
      <c r="L316" s="76">
        <f>_xlfn.XLOOKUP(Ruimtestaat[[#This Row],[Ruimtesoort / Werkprogramma ]],'Prijzenblad SCOT'!$C$2:$C$10,'Prijzenblad SCOT'!$G$2:$G$10,"")</f>
        <v>0</v>
      </c>
      <c r="M316" s="118">
        <f t="shared" si="4"/>
        <v>0</v>
      </c>
      <c r="N316" s="80"/>
      <c r="O316" s="178"/>
    </row>
    <row r="317" spans="1:15" s="179" customFormat="1" x14ac:dyDescent="0.3">
      <c r="A317" s="295" t="s">
        <v>791</v>
      </c>
      <c r="B317" s="164" t="s">
        <v>927</v>
      </c>
      <c r="C317" s="164" t="s">
        <v>928</v>
      </c>
      <c r="D317" s="165" t="s">
        <v>837</v>
      </c>
      <c r="E317" s="164" t="s">
        <v>795</v>
      </c>
      <c r="F317" s="164" t="s">
        <v>407</v>
      </c>
      <c r="G317" s="169" t="s">
        <v>726</v>
      </c>
      <c r="H317" s="169" t="s">
        <v>21</v>
      </c>
      <c r="I317" s="172" t="s">
        <v>1060</v>
      </c>
      <c r="J317" s="363" t="s">
        <v>850</v>
      </c>
      <c r="K317" s="363">
        <v>5</v>
      </c>
      <c r="L317" s="76">
        <f>_xlfn.XLOOKUP(Ruimtestaat[[#This Row],[Ruimtesoort / Werkprogramma ]],'Prijzenblad SCOT'!$C$2:$C$10,'Prijzenblad SCOT'!$G$2:$G$10,"")</f>
        <v>0</v>
      </c>
      <c r="M317" s="118">
        <f t="shared" si="4"/>
        <v>0</v>
      </c>
      <c r="N317" s="80"/>
      <c r="O317" s="178"/>
    </row>
    <row r="318" spans="1:15" s="179" customFormat="1" x14ac:dyDescent="0.3">
      <c r="A318" s="295" t="s">
        <v>791</v>
      </c>
      <c r="B318" s="164" t="s">
        <v>927</v>
      </c>
      <c r="C318" s="164" t="s">
        <v>928</v>
      </c>
      <c r="D318" s="165" t="s">
        <v>837</v>
      </c>
      <c r="E318" s="164" t="s">
        <v>795</v>
      </c>
      <c r="F318" s="164" t="s">
        <v>407</v>
      </c>
      <c r="G318" s="169" t="s">
        <v>414</v>
      </c>
      <c r="H318" s="169" t="s">
        <v>20</v>
      </c>
      <c r="I318" s="172" t="s">
        <v>1061</v>
      </c>
      <c r="J318" s="363" t="s">
        <v>845</v>
      </c>
      <c r="K318" s="363">
        <v>8</v>
      </c>
      <c r="L318" s="76">
        <f>_xlfn.XLOOKUP(Ruimtestaat[[#This Row],[Ruimtesoort / Werkprogramma ]],'Prijzenblad SCOT'!$C$2:$C$10,'Prijzenblad SCOT'!$G$2:$G$10,"")</f>
        <v>0</v>
      </c>
      <c r="M318" s="118">
        <f t="shared" si="4"/>
        <v>0</v>
      </c>
      <c r="N318" s="80"/>
      <c r="O318" s="178"/>
    </row>
    <row r="319" spans="1:15" s="179" customFormat="1" x14ac:dyDescent="0.3">
      <c r="A319" s="295" t="s">
        <v>791</v>
      </c>
      <c r="B319" s="164" t="s">
        <v>927</v>
      </c>
      <c r="C319" s="164" t="s">
        <v>928</v>
      </c>
      <c r="D319" s="165" t="s">
        <v>837</v>
      </c>
      <c r="E319" s="164" t="s">
        <v>795</v>
      </c>
      <c r="F319" s="164" t="s">
        <v>407</v>
      </c>
      <c r="G319" s="169" t="s">
        <v>1034</v>
      </c>
      <c r="H319" s="169" t="s">
        <v>26</v>
      </c>
      <c r="I319" s="172" t="s">
        <v>1063</v>
      </c>
      <c r="J319" s="363" t="s">
        <v>845</v>
      </c>
      <c r="K319" s="363" t="s">
        <v>884</v>
      </c>
      <c r="L319" s="76">
        <f>_xlfn.XLOOKUP(Ruimtestaat[[#This Row],[Ruimtesoort / Werkprogramma ]],'Prijzenblad SCOT'!$C$2:$C$10,'Prijzenblad SCOT'!$G$2:$G$10,"")</f>
        <v>0</v>
      </c>
      <c r="M319" s="118">
        <f t="shared" si="4"/>
        <v>0</v>
      </c>
      <c r="N319" s="80"/>
      <c r="O319" s="178"/>
    </row>
    <row r="320" spans="1:15" s="179" customFormat="1" x14ac:dyDescent="0.3">
      <c r="A320" s="295" t="s">
        <v>791</v>
      </c>
      <c r="B320" s="164" t="s">
        <v>927</v>
      </c>
      <c r="C320" s="164" t="s">
        <v>928</v>
      </c>
      <c r="D320" s="165" t="s">
        <v>837</v>
      </c>
      <c r="E320" s="164" t="s">
        <v>795</v>
      </c>
      <c r="F320" s="164" t="s">
        <v>407</v>
      </c>
      <c r="G320" s="169" t="s">
        <v>134</v>
      </c>
      <c r="H320" s="169" t="s">
        <v>26</v>
      </c>
      <c r="I320" s="172" t="s">
        <v>1064</v>
      </c>
      <c r="J320" s="363" t="s">
        <v>721</v>
      </c>
      <c r="K320" s="363">
        <v>11</v>
      </c>
      <c r="L320" s="76">
        <f>_xlfn.XLOOKUP(Ruimtestaat[[#This Row],[Ruimtesoort / Werkprogramma ]],'Prijzenblad SCOT'!$C$2:$C$10,'Prijzenblad SCOT'!$G$2:$G$10,"")</f>
        <v>0</v>
      </c>
      <c r="M320" s="118">
        <f t="shared" si="4"/>
        <v>0</v>
      </c>
      <c r="N320" s="80"/>
      <c r="O320" s="178"/>
    </row>
    <row r="321" spans="1:15" s="179" customFormat="1" x14ac:dyDescent="0.3">
      <c r="A321" s="295" t="s">
        <v>791</v>
      </c>
      <c r="B321" s="164" t="s">
        <v>927</v>
      </c>
      <c r="C321" s="164" t="s">
        <v>928</v>
      </c>
      <c r="D321" s="165" t="s">
        <v>837</v>
      </c>
      <c r="E321" s="164" t="s">
        <v>795</v>
      </c>
      <c r="F321" s="164" t="s">
        <v>407</v>
      </c>
      <c r="G321" s="169" t="s">
        <v>1034</v>
      </c>
      <c r="H321" s="169" t="s">
        <v>26</v>
      </c>
      <c r="I321" s="172" t="s">
        <v>1065</v>
      </c>
      <c r="J321" s="363" t="s">
        <v>845</v>
      </c>
      <c r="K321" s="363" t="s">
        <v>884</v>
      </c>
      <c r="L321" s="76">
        <f>_xlfn.XLOOKUP(Ruimtestaat[[#This Row],[Ruimtesoort / Werkprogramma ]],'Prijzenblad SCOT'!$C$2:$C$10,'Prijzenblad SCOT'!$G$2:$G$10,"")</f>
        <v>0</v>
      </c>
      <c r="M321" s="118">
        <f t="shared" si="4"/>
        <v>0</v>
      </c>
      <c r="N321" s="80"/>
      <c r="O321" s="178"/>
    </row>
    <row r="322" spans="1:15" s="179" customFormat="1" x14ac:dyDescent="0.3">
      <c r="A322" s="295" t="s">
        <v>791</v>
      </c>
      <c r="B322" s="164" t="s">
        <v>927</v>
      </c>
      <c r="C322" s="164" t="s">
        <v>928</v>
      </c>
      <c r="D322" s="165" t="s">
        <v>837</v>
      </c>
      <c r="E322" s="164" t="s">
        <v>795</v>
      </c>
      <c r="F322" s="164" t="s">
        <v>407</v>
      </c>
      <c r="G322" s="169" t="s">
        <v>1034</v>
      </c>
      <c r="H322" s="169" t="s">
        <v>26</v>
      </c>
      <c r="I322" s="172" t="s">
        <v>1066</v>
      </c>
      <c r="J322" s="363" t="s">
        <v>845</v>
      </c>
      <c r="K322" s="363" t="s">
        <v>884</v>
      </c>
      <c r="L322" s="76">
        <f>_xlfn.XLOOKUP(Ruimtestaat[[#This Row],[Ruimtesoort / Werkprogramma ]],'Prijzenblad SCOT'!$C$2:$C$10,'Prijzenblad SCOT'!$G$2:$G$10,"")</f>
        <v>0</v>
      </c>
      <c r="M322" s="118">
        <f t="shared" si="4"/>
        <v>0</v>
      </c>
      <c r="N322" s="80"/>
      <c r="O322" s="178"/>
    </row>
    <row r="323" spans="1:15" s="179" customFormat="1" x14ac:dyDescent="0.3">
      <c r="A323" s="295" t="s">
        <v>791</v>
      </c>
      <c r="B323" s="164" t="s">
        <v>927</v>
      </c>
      <c r="C323" s="164" t="s">
        <v>928</v>
      </c>
      <c r="D323" s="165" t="s">
        <v>837</v>
      </c>
      <c r="E323" s="164" t="s">
        <v>795</v>
      </c>
      <c r="F323" s="164" t="s">
        <v>407</v>
      </c>
      <c r="G323" s="169" t="s">
        <v>972</v>
      </c>
      <c r="H323" s="169" t="s">
        <v>410</v>
      </c>
      <c r="I323" s="172" t="s">
        <v>1067</v>
      </c>
      <c r="J323" s="363" t="s">
        <v>845</v>
      </c>
      <c r="K323" s="363">
        <v>84</v>
      </c>
      <c r="L323" s="76">
        <f>_xlfn.XLOOKUP(Ruimtestaat[[#This Row],[Ruimtesoort / Werkprogramma ]],'Prijzenblad SCOT'!$C$2:$C$10,'Prijzenblad SCOT'!$G$2:$G$10,"")</f>
        <v>0</v>
      </c>
      <c r="M323" s="118">
        <f t="shared" si="4"/>
        <v>0</v>
      </c>
      <c r="N323" s="80"/>
      <c r="O323" s="178"/>
    </row>
    <row r="324" spans="1:15" s="179" customFormat="1" x14ac:dyDescent="0.3">
      <c r="A324" s="295" t="s">
        <v>791</v>
      </c>
      <c r="B324" s="164" t="s">
        <v>927</v>
      </c>
      <c r="C324" s="164" t="s">
        <v>928</v>
      </c>
      <c r="D324" s="165" t="s">
        <v>837</v>
      </c>
      <c r="E324" s="164" t="s">
        <v>795</v>
      </c>
      <c r="F324" s="164" t="s">
        <v>407</v>
      </c>
      <c r="G324" s="169" t="s">
        <v>1034</v>
      </c>
      <c r="H324" s="169" t="s">
        <v>26</v>
      </c>
      <c r="I324" s="172" t="s">
        <v>1068</v>
      </c>
      <c r="J324" s="363" t="s">
        <v>845</v>
      </c>
      <c r="K324" s="363" t="s">
        <v>884</v>
      </c>
      <c r="L324" s="76">
        <f>_xlfn.XLOOKUP(Ruimtestaat[[#This Row],[Ruimtesoort / Werkprogramma ]],'Prijzenblad SCOT'!$C$2:$C$10,'Prijzenblad SCOT'!$G$2:$G$10,"")</f>
        <v>0</v>
      </c>
      <c r="M324" s="118">
        <f t="shared" si="4"/>
        <v>0</v>
      </c>
      <c r="N324" s="80"/>
      <c r="O324" s="178"/>
    </row>
    <row r="325" spans="1:15" s="179" customFormat="1" x14ac:dyDescent="0.3">
      <c r="A325" s="295" t="s">
        <v>791</v>
      </c>
      <c r="B325" s="164" t="s">
        <v>927</v>
      </c>
      <c r="C325" s="164" t="s">
        <v>928</v>
      </c>
      <c r="D325" s="165" t="s">
        <v>837</v>
      </c>
      <c r="E325" s="164" t="s">
        <v>795</v>
      </c>
      <c r="F325" s="164" t="s">
        <v>407</v>
      </c>
      <c r="G325" s="169" t="s">
        <v>863</v>
      </c>
      <c r="H325" s="169" t="s">
        <v>26</v>
      </c>
      <c r="I325" s="172" t="s">
        <v>1069</v>
      </c>
      <c r="J325" s="363" t="s">
        <v>850</v>
      </c>
      <c r="K325" s="363">
        <v>7</v>
      </c>
      <c r="L325" s="76">
        <f>_xlfn.XLOOKUP(Ruimtestaat[[#This Row],[Ruimtesoort / Werkprogramma ]],'Prijzenblad SCOT'!$C$2:$C$10,'Prijzenblad SCOT'!$G$2:$G$10,"")</f>
        <v>0</v>
      </c>
      <c r="M325" s="118">
        <f t="shared" ref="M325:M388" si="5">IF(L325=0,0,L325*K325)</f>
        <v>0</v>
      </c>
      <c r="N325" s="80"/>
      <c r="O325" s="178"/>
    </row>
    <row r="326" spans="1:15" s="179" customFormat="1" x14ac:dyDescent="0.3">
      <c r="A326" s="295" t="s">
        <v>791</v>
      </c>
      <c r="B326" s="164" t="s">
        <v>927</v>
      </c>
      <c r="C326" s="164" t="s">
        <v>928</v>
      </c>
      <c r="D326" s="165" t="s">
        <v>837</v>
      </c>
      <c r="E326" s="164" t="s">
        <v>795</v>
      </c>
      <c r="F326" s="164" t="s">
        <v>407</v>
      </c>
      <c r="G326" s="169" t="s">
        <v>1070</v>
      </c>
      <c r="H326" s="169" t="s">
        <v>23</v>
      </c>
      <c r="I326" s="172" t="s">
        <v>1071</v>
      </c>
      <c r="J326" s="363" t="s">
        <v>845</v>
      </c>
      <c r="K326" s="363">
        <v>180</v>
      </c>
      <c r="L326" s="76">
        <f>_xlfn.XLOOKUP(Ruimtestaat[[#This Row],[Ruimtesoort / Werkprogramma ]],'Prijzenblad SCOT'!$C$2:$C$10,'Prijzenblad SCOT'!$G$2:$G$10,"")</f>
        <v>0</v>
      </c>
      <c r="M326" s="118">
        <f t="shared" si="5"/>
        <v>0</v>
      </c>
      <c r="N326" s="80"/>
      <c r="O326" s="178"/>
    </row>
    <row r="327" spans="1:15" s="179" customFormat="1" x14ac:dyDescent="0.3">
      <c r="A327" s="295" t="s">
        <v>791</v>
      </c>
      <c r="B327" s="164" t="s">
        <v>927</v>
      </c>
      <c r="C327" s="164" t="s">
        <v>928</v>
      </c>
      <c r="D327" s="165" t="s">
        <v>837</v>
      </c>
      <c r="E327" s="164" t="s">
        <v>795</v>
      </c>
      <c r="F327" s="164" t="s">
        <v>411</v>
      </c>
      <c r="G327" s="169" t="s">
        <v>1070</v>
      </c>
      <c r="H327" s="169" t="s">
        <v>23</v>
      </c>
      <c r="I327" s="172" t="s">
        <v>1072</v>
      </c>
      <c r="J327" s="363" t="s">
        <v>845</v>
      </c>
      <c r="K327" s="363">
        <v>105</v>
      </c>
      <c r="L327" s="76">
        <f>_xlfn.XLOOKUP(Ruimtestaat[[#This Row],[Ruimtesoort / Werkprogramma ]],'Prijzenblad SCOT'!$C$2:$C$10,'Prijzenblad SCOT'!$G$2:$G$10,"")</f>
        <v>0</v>
      </c>
      <c r="M327" s="118">
        <f t="shared" si="5"/>
        <v>0</v>
      </c>
      <c r="N327" s="80"/>
      <c r="O327" s="178"/>
    </row>
    <row r="328" spans="1:15" s="179" customFormat="1" x14ac:dyDescent="0.3">
      <c r="A328" s="295" t="s">
        <v>791</v>
      </c>
      <c r="B328" s="164" t="s">
        <v>927</v>
      </c>
      <c r="C328" s="164" t="s">
        <v>928</v>
      </c>
      <c r="D328" s="165" t="s">
        <v>837</v>
      </c>
      <c r="E328" s="164" t="s">
        <v>795</v>
      </c>
      <c r="F328" s="164" t="s">
        <v>411</v>
      </c>
      <c r="G328" s="169" t="s">
        <v>134</v>
      </c>
      <c r="H328" s="169" t="s">
        <v>26</v>
      </c>
      <c r="I328" s="172" t="s">
        <v>1073</v>
      </c>
      <c r="J328" s="363" t="s">
        <v>721</v>
      </c>
      <c r="K328" s="363">
        <v>13</v>
      </c>
      <c r="L328" s="76">
        <f>_xlfn.XLOOKUP(Ruimtestaat[[#This Row],[Ruimtesoort / Werkprogramma ]],'Prijzenblad SCOT'!$C$2:$C$10,'Prijzenblad SCOT'!$G$2:$G$10,"")</f>
        <v>0</v>
      </c>
      <c r="M328" s="118">
        <f t="shared" si="5"/>
        <v>0</v>
      </c>
      <c r="N328" s="80"/>
      <c r="O328" s="178"/>
    </row>
    <row r="329" spans="1:15" s="179" customFormat="1" x14ac:dyDescent="0.3">
      <c r="A329" s="295" t="s">
        <v>791</v>
      </c>
      <c r="B329" s="164" t="s">
        <v>927</v>
      </c>
      <c r="C329" s="164" t="s">
        <v>928</v>
      </c>
      <c r="D329" s="165" t="s">
        <v>837</v>
      </c>
      <c r="E329" s="164" t="s">
        <v>795</v>
      </c>
      <c r="F329" s="164" t="s">
        <v>411</v>
      </c>
      <c r="G329" s="169" t="s">
        <v>1034</v>
      </c>
      <c r="H329" s="169" t="s">
        <v>26</v>
      </c>
      <c r="I329" s="172" t="s">
        <v>1074</v>
      </c>
      <c r="J329" s="363" t="s">
        <v>845</v>
      </c>
      <c r="K329" s="363" t="s">
        <v>884</v>
      </c>
      <c r="L329" s="76">
        <f>_xlfn.XLOOKUP(Ruimtestaat[[#This Row],[Ruimtesoort / Werkprogramma ]],'Prijzenblad SCOT'!$C$2:$C$10,'Prijzenblad SCOT'!$G$2:$G$10,"")</f>
        <v>0</v>
      </c>
      <c r="M329" s="118">
        <f t="shared" si="5"/>
        <v>0</v>
      </c>
      <c r="N329" s="80"/>
      <c r="O329" s="178"/>
    </row>
    <row r="330" spans="1:15" s="179" customFormat="1" x14ac:dyDescent="0.3">
      <c r="A330" s="295" t="s">
        <v>791</v>
      </c>
      <c r="B330" s="164" t="s">
        <v>927</v>
      </c>
      <c r="C330" s="164" t="s">
        <v>928</v>
      </c>
      <c r="D330" s="165" t="s">
        <v>837</v>
      </c>
      <c r="E330" s="164" t="s">
        <v>795</v>
      </c>
      <c r="F330" s="164" t="s">
        <v>411</v>
      </c>
      <c r="G330" s="169" t="s">
        <v>725</v>
      </c>
      <c r="H330" s="169" t="s">
        <v>21</v>
      </c>
      <c r="I330" s="172" t="s">
        <v>1075</v>
      </c>
      <c r="J330" s="363" t="s">
        <v>850</v>
      </c>
      <c r="K330" s="363">
        <v>3</v>
      </c>
      <c r="L330" s="76">
        <f>_xlfn.XLOOKUP(Ruimtestaat[[#This Row],[Ruimtesoort / Werkprogramma ]],'Prijzenblad SCOT'!$C$2:$C$10,'Prijzenblad SCOT'!$G$2:$G$10,"")</f>
        <v>0</v>
      </c>
      <c r="M330" s="118">
        <f t="shared" si="5"/>
        <v>0</v>
      </c>
      <c r="N330" s="80"/>
      <c r="O330" s="178"/>
    </row>
    <row r="331" spans="1:15" s="179" customFormat="1" x14ac:dyDescent="0.3">
      <c r="A331" s="295" t="s">
        <v>791</v>
      </c>
      <c r="B331" s="164" t="s">
        <v>927</v>
      </c>
      <c r="C331" s="164" t="s">
        <v>928</v>
      </c>
      <c r="D331" s="165" t="s">
        <v>837</v>
      </c>
      <c r="E331" s="164" t="s">
        <v>795</v>
      </c>
      <c r="F331" s="164" t="s">
        <v>411</v>
      </c>
      <c r="G331" s="169" t="s">
        <v>1054</v>
      </c>
      <c r="H331" s="169" t="s">
        <v>26</v>
      </c>
      <c r="I331" s="172" t="s">
        <v>1076</v>
      </c>
      <c r="J331" s="363" t="s">
        <v>845</v>
      </c>
      <c r="K331" s="363" t="s">
        <v>884</v>
      </c>
      <c r="L331" s="76">
        <f>_xlfn.XLOOKUP(Ruimtestaat[[#This Row],[Ruimtesoort / Werkprogramma ]],'Prijzenblad SCOT'!$C$2:$C$10,'Prijzenblad SCOT'!$G$2:$G$10,"")</f>
        <v>0</v>
      </c>
      <c r="M331" s="118">
        <f t="shared" si="5"/>
        <v>0</v>
      </c>
      <c r="N331" s="80"/>
      <c r="O331" s="178"/>
    </row>
    <row r="332" spans="1:15" s="179" customFormat="1" x14ac:dyDescent="0.3">
      <c r="A332" s="295" t="s">
        <v>791</v>
      </c>
      <c r="B332" s="164" t="s">
        <v>927</v>
      </c>
      <c r="C332" s="164" t="s">
        <v>928</v>
      </c>
      <c r="D332" s="165" t="s">
        <v>837</v>
      </c>
      <c r="E332" s="164" t="s">
        <v>795</v>
      </c>
      <c r="F332" s="164" t="s">
        <v>411</v>
      </c>
      <c r="G332" s="169" t="s">
        <v>863</v>
      </c>
      <c r="H332" s="169" t="s">
        <v>21</v>
      </c>
      <c r="I332" s="172" t="s">
        <v>1077</v>
      </c>
      <c r="J332" s="363" t="s">
        <v>850</v>
      </c>
      <c r="K332" s="363">
        <v>9</v>
      </c>
      <c r="L332" s="76">
        <f>_xlfn.XLOOKUP(Ruimtestaat[[#This Row],[Ruimtesoort / Werkprogramma ]],'Prijzenblad SCOT'!$C$2:$C$10,'Prijzenblad SCOT'!$G$2:$G$10,"")</f>
        <v>0</v>
      </c>
      <c r="M332" s="118">
        <f t="shared" si="5"/>
        <v>0</v>
      </c>
      <c r="N332" s="80"/>
      <c r="O332" s="178"/>
    </row>
    <row r="333" spans="1:15" s="179" customFormat="1" x14ac:dyDescent="0.3">
      <c r="A333" s="295" t="s">
        <v>791</v>
      </c>
      <c r="B333" s="164" t="s">
        <v>927</v>
      </c>
      <c r="C333" s="164" t="s">
        <v>928</v>
      </c>
      <c r="D333" s="165" t="s">
        <v>837</v>
      </c>
      <c r="E333" s="164" t="s">
        <v>795</v>
      </c>
      <c r="F333" s="164" t="s">
        <v>411</v>
      </c>
      <c r="G333" s="169" t="s">
        <v>862</v>
      </c>
      <c r="H333" s="169" t="s">
        <v>408</v>
      </c>
      <c r="I333" s="172" t="s">
        <v>1078</v>
      </c>
      <c r="J333" s="363" t="s">
        <v>1129</v>
      </c>
      <c r="K333" s="363">
        <v>55</v>
      </c>
      <c r="L333" s="76">
        <f>_xlfn.XLOOKUP(Ruimtestaat[[#This Row],[Ruimtesoort / Werkprogramma ]],'Prijzenblad SCOT'!$C$2:$C$10,'Prijzenblad SCOT'!$G$2:$G$10,"")</f>
        <v>0</v>
      </c>
      <c r="M333" s="118">
        <f t="shared" si="5"/>
        <v>0</v>
      </c>
      <c r="N333" s="80"/>
      <c r="O333" s="178"/>
    </row>
    <row r="334" spans="1:15" s="179" customFormat="1" x14ac:dyDescent="0.3">
      <c r="A334" s="295" t="s">
        <v>791</v>
      </c>
      <c r="B334" s="164" t="s">
        <v>927</v>
      </c>
      <c r="C334" s="164" t="s">
        <v>928</v>
      </c>
      <c r="D334" s="165" t="s">
        <v>837</v>
      </c>
      <c r="E334" s="164" t="s">
        <v>795</v>
      </c>
      <c r="F334" s="164" t="s">
        <v>411</v>
      </c>
      <c r="G334" s="169" t="s">
        <v>862</v>
      </c>
      <c r="H334" s="169" t="s">
        <v>408</v>
      </c>
      <c r="I334" s="172" t="s">
        <v>1079</v>
      </c>
      <c r="J334" s="363" t="s">
        <v>1129</v>
      </c>
      <c r="K334" s="363">
        <v>52</v>
      </c>
      <c r="L334" s="76">
        <f>_xlfn.XLOOKUP(Ruimtestaat[[#This Row],[Ruimtesoort / Werkprogramma ]],'Prijzenblad SCOT'!$C$2:$C$10,'Prijzenblad SCOT'!$G$2:$G$10,"")</f>
        <v>0</v>
      </c>
      <c r="M334" s="118">
        <f t="shared" si="5"/>
        <v>0</v>
      </c>
      <c r="N334" s="80"/>
      <c r="O334" s="178"/>
    </row>
    <row r="335" spans="1:15" s="179" customFormat="1" x14ac:dyDescent="0.3">
      <c r="A335" s="295" t="s">
        <v>791</v>
      </c>
      <c r="B335" s="164" t="s">
        <v>927</v>
      </c>
      <c r="C335" s="164" t="s">
        <v>928</v>
      </c>
      <c r="D335" s="165" t="s">
        <v>837</v>
      </c>
      <c r="E335" s="164" t="s">
        <v>795</v>
      </c>
      <c r="F335" s="164" t="s">
        <v>411</v>
      </c>
      <c r="G335" s="169" t="s">
        <v>862</v>
      </c>
      <c r="H335" s="169" t="s">
        <v>408</v>
      </c>
      <c r="I335" s="172" t="s">
        <v>1080</v>
      </c>
      <c r="J335" s="363" t="s">
        <v>1129</v>
      </c>
      <c r="K335" s="363">
        <v>52</v>
      </c>
      <c r="L335" s="76">
        <f>_xlfn.XLOOKUP(Ruimtestaat[[#This Row],[Ruimtesoort / Werkprogramma ]],'Prijzenblad SCOT'!$C$2:$C$10,'Prijzenblad SCOT'!$G$2:$G$10,"")</f>
        <v>0</v>
      </c>
      <c r="M335" s="118">
        <f t="shared" si="5"/>
        <v>0</v>
      </c>
      <c r="N335" s="80"/>
      <c r="O335" s="178"/>
    </row>
    <row r="336" spans="1:15" s="179" customFormat="1" x14ac:dyDescent="0.3">
      <c r="A336" s="295" t="s">
        <v>791</v>
      </c>
      <c r="B336" s="164" t="s">
        <v>927</v>
      </c>
      <c r="C336" s="164" t="s">
        <v>928</v>
      </c>
      <c r="D336" s="165" t="s">
        <v>837</v>
      </c>
      <c r="E336" s="164" t="s">
        <v>795</v>
      </c>
      <c r="F336" s="164" t="s">
        <v>411</v>
      </c>
      <c r="G336" s="169" t="s">
        <v>862</v>
      </c>
      <c r="H336" s="169" t="s">
        <v>26</v>
      </c>
      <c r="I336" s="172" t="s">
        <v>1081</v>
      </c>
      <c r="J336" s="363" t="s">
        <v>845</v>
      </c>
      <c r="K336" s="363">
        <v>55</v>
      </c>
      <c r="L336" s="76">
        <f>_xlfn.XLOOKUP(Ruimtestaat[[#This Row],[Ruimtesoort / Werkprogramma ]],'Prijzenblad SCOT'!$C$2:$C$10,'Prijzenblad SCOT'!$G$2:$G$10,"")</f>
        <v>0</v>
      </c>
      <c r="M336" s="118">
        <f t="shared" si="5"/>
        <v>0</v>
      </c>
      <c r="N336" s="80"/>
      <c r="O336" s="178"/>
    </row>
    <row r="337" spans="1:15" s="179" customFormat="1" x14ac:dyDescent="0.3">
      <c r="A337" s="295" t="s">
        <v>791</v>
      </c>
      <c r="B337" s="164" t="s">
        <v>927</v>
      </c>
      <c r="C337" s="164" t="s">
        <v>928</v>
      </c>
      <c r="D337" s="165" t="s">
        <v>837</v>
      </c>
      <c r="E337" s="164" t="s">
        <v>795</v>
      </c>
      <c r="F337" s="164" t="s">
        <v>411</v>
      </c>
      <c r="G337" s="169" t="s">
        <v>863</v>
      </c>
      <c r="H337" s="169" t="s">
        <v>21</v>
      </c>
      <c r="I337" s="172" t="s">
        <v>1082</v>
      </c>
      <c r="J337" s="363" t="s">
        <v>850</v>
      </c>
      <c r="K337" s="363">
        <v>7</v>
      </c>
      <c r="L337" s="76">
        <f>_xlfn.XLOOKUP(Ruimtestaat[[#This Row],[Ruimtesoort / Werkprogramma ]],'Prijzenblad SCOT'!$C$2:$C$10,'Prijzenblad SCOT'!$G$2:$G$10,"")</f>
        <v>0</v>
      </c>
      <c r="M337" s="118">
        <f t="shared" si="5"/>
        <v>0</v>
      </c>
      <c r="N337" s="80"/>
      <c r="O337" s="178"/>
    </row>
    <row r="338" spans="1:15" s="179" customFormat="1" x14ac:dyDescent="0.3">
      <c r="A338" s="295" t="s">
        <v>791</v>
      </c>
      <c r="B338" s="164" t="s">
        <v>927</v>
      </c>
      <c r="C338" s="164" t="s">
        <v>928</v>
      </c>
      <c r="D338" s="165" t="s">
        <v>837</v>
      </c>
      <c r="E338" s="164" t="s">
        <v>795</v>
      </c>
      <c r="F338" s="164" t="s">
        <v>411</v>
      </c>
      <c r="G338" s="169" t="s">
        <v>1034</v>
      </c>
      <c r="H338" s="169" t="s">
        <v>26</v>
      </c>
      <c r="I338" s="172" t="s">
        <v>1083</v>
      </c>
      <c r="J338" s="363" t="s">
        <v>845</v>
      </c>
      <c r="K338" s="363" t="s">
        <v>884</v>
      </c>
      <c r="L338" s="76">
        <f>_xlfn.XLOOKUP(Ruimtestaat[[#This Row],[Ruimtesoort / Werkprogramma ]],'Prijzenblad SCOT'!$C$2:$C$10,'Prijzenblad SCOT'!$G$2:$G$10,"")</f>
        <v>0</v>
      </c>
      <c r="M338" s="118">
        <f t="shared" si="5"/>
        <v>0</v>
      </c>
      <c r="N338" s="80"/>
      <c r="O338" s="178"/>
    </row>
    <row r="339" spans="1:15" s="179" customFormat="1" ht="15" thickBot="1" x14ac:dyDescent="0.35">
      <c r="A339" s="295" t="s">
        <v>791</v>
      </c>
      <c r="B339" s="259" t="s">
        <v>927</v>
      </c>
      <c r="C339" s="259" t="s">
        <v>928</v>
      </c>
      <c r="D339" s="260" t="s">
        <v>837</v>
      </c>
      <c r="E339" s="259" t="s">
        <v>795</v>
      </c>
      <c r="F339" s="259" t="s">
        <v>411</v>
      </c>
      <c r="G339" s="267" t="s">
        <v>134</v>
      </c>
      <c r="H339" s="267" t="s">
        <v>26</v>
      </c>
      <c r="I339" s="268" t="s">
        <v>1084</v>
      </c>
      <c r="J339" s="364" t="s">
        <v>721</v>
      </c>
      <c r="K339" s="366">
        <v>18</v>
      </c>
      <c r="L339" s="269">
        <f>_xlfn.XLOOKUP(Ruimtestaat[[#This Row],[Ruimtesoort / Werkprogramma ]],'Prijzenblad SCOT'!$C$2:$C$10,'Prijzenblad SCOT'!$G$2:$G$10,"")</f>
        <v>0</v>
      </c>
      <c r="M339" s="118">
        <f t="shared" si="5"/>
        <v>0</v>
      </c>
      <c r="N339" s="80"/>
      <c r="O339" s="178"/>
    </row>
    <row r="340" spans="1:15" s="179" customFormat="1" x14ac:dyDescent="0.3">
      <c r="A340" s="295" t="s">
        <v>791</v>
      </c>
      <c r="B340" s="164" t="s">
        <v>812</v>
      </c>
      <c r="C340" s="164" t="s">
        <v>812</v>
      </c>
      <c r="D340" s="165" t="s">
        <v>813</v>
      </c>
      <c r="E340" s="164" t="s">
        <v>815</v>
      </c>
      <c r="F340" s="164" t="s">
        <v>407</v>
      </c>
      <c r="G340" s="266" t="s">
        <v>412</v>
      </c>
      <c r="H340" s="266" t="s">
        <v>23</v>
      </c>
      <c r="I340" s="357" t="s">
        <v>963</v>
      </c>
      <c r="J340" s="265" t="s">
        <v>721</v>
      </c>
      <c r="K340" s="279">
        <v>12.5</v>
      </c>
      <c r="L340" s="184">
        <f>_xlfn.XLOOKUP(Ruimtestaat[[#This Row],[Ruimtesoort / Werkprogramma ]],'Prijzenblad SCOT'!$C$2:$C$10,'Prijzenblad SCOT'!$G$2:$G$10,"")</f>
        <v>0</v>
      </c>
      <c r="M340" s="118">
        <f t="shared" si="5"/>
        <v>0</v>
      </c>
      <c r="N340" s="80"/>
      <c r="O340" s="178"/>
    </row>
    <row r="341" spans="1:15" s="179" customFormat="1" x14ac:dyDescent="0.3">
      <c r="A341" s="295" t="s">
        <v>791</v>
      </c>
      <c r="B341" s="164" t="s">
        <v>812</v>
      </c>
      <c r="C341" s="164" t="s">
        <v>812</v>
      </c>
      <c r="D341" s="165" t="s">
        <v>813</v>
      </c>
      <c r="E341" s="164" t="s">
        <v>815</v>
      </c>
      <c r="F341" s="164" t="s">
        <v>407</v>
      </c>
      <c r="G341" s="169" t="s">
        <v>358</v>
      </c>
      <c r="H341" s="169" t="s">
        <v>26</v>
      </c>
      <c r="I341" s="270" t="s">
        <v>964</v>
      </c>
      <c r="J341" s="265" t="s">
        <v>884</v>
      </c>
      <c r="K341" s="279" t="s">
        <v>884</v>
      </c>
      <c r="L341" s="76">
        <f>_xlfn.XLOOKUP(Ruimtestaat[[#This Row],[Ruimtesoort / Werkprogramma ]],'Prijzenblad SCOT'!$C$2:$C$10,'Prijzenblad SCOT'!$G$2:$G$10,"")</f>
        <v>0</v>
      </c>
      <c r="M341" s="118">
        <f t="shared" si="5"/>
        <v>0</v>
      </c>
      <c r="N341" s="80"/>
      <c r="O341" s="178"/>
    </row>
    <row r="342" spans="1:15" x14ac:dyDescent="0.3">
      <c r="A342" s="295" t="s">
        <v>791</v>
      </c>
      <c r="B342" s="164" t="s">
        <v>812</v>
      </c>
      <c r="C342" s="164" t="s">
        <v>812</v>
      </c>
      <c r="D342" s="165" t="s">
        <v>813</v>
      </c>
      <c r="E342" s="164" t="s">
        <v>815</v>
      </c>
      <c r="F342" s="164" t="s">
        <v>407</v>
      </c>
      <c r="G342" s="169" t="s">
        <v>72</v>
      </c>
      <c r="H342" s="169" t="s">
        <v>23</v>
      </c>
      <c r="I342" s="270" t="s">
        <v>965</v>
      </c>
      <c r="J342" s="265" t="s">
        <v>724</v>
      </c>
      <c r="K342" s="279">
        <v>41.5</v>
      </c>
      <c r="L342" s="76">
        <f>_xlfn.XLOOKUP(Ruimtestaat[[#This Row],[Ruimtesoort / Werkprogramma ]],'Prijzenblad SCOT'!$C$2:$C$10,'Prijzenblad SCOT'!$G$2:$G$10,"")</f>
        <v>0</v>
      </c>
      <c r="M342" s="118">
        <f t="shared" si="5"/>
        <v>0</v>
      </c>
      <c r="N342" s="80"/>
    </row>
    <row r="343" spans="1:15" x14ac:dyDescent="0.3">
      <c r="A343" s="295" t="s">
        <v>791</v>
      </c>
      <c r="B343" s="164" t="s">
        <v>812</v>
      </c>
      <c r="C343" s="164" t="s">
        <v>812</v>
      </c>
      <c r="D343" s="165" t="s">
        <v>813</v>
      </c>
      <c r="E343" s="164" t="s">
        <v>815</v>
      </c>
      <c r="F343" s="164" t="s">
        <v>407</v>
      </c>
      <c r="G343" s="169" t="s">
        <v>1054</v>
      </c>
      <c r="H343" s="169" t="s">
        <v>26</v>
      </c>
      <c r="I343" s="270" t="s">
        <v>966</v>
      </c>
      <c r="J343" s="265" t="s">
        <v>884</v>
      </c>
      <c r="K343" s="279" t="s">
        <v>884</v>
      </c>
      <c r="L343" s="76">
        <f>_xlfn.XLOOKUP(Ruimtestaat[[#This Row],[Ruimtesoort / Werkprogramma ]],'Prijzenblad SCOT'!$C$2:$C$10,'Prijzenblad SCOT'!$G$2:$G$10,"")</f>
        <v>0</v>
      </c>
      <c r="M343" s="118">
        <f t="shared" si="5"/>
        <v>0</v>
      </c>
      <c r="N343" s="80"/>
    </row>
    <row r="344" spans="1:15" x14ac:dyDescent="0.3">
      <c r="A344" s="295" t="s">
        <v>791</v>
      </c>
      <c r="B344" s="164" t="s">
        <v>812</v>
      </c>
      <c r="C344" s="164" t="s">
        <v>812</v>
      </c>
      <c r="D344" s="165" t="s">
        <v>813</v>
      </c>
      <c r="E344" s="164" t="s">
        <v>815</v>
      </c>
      <c r="F344" s="164" t="s">
        <v>407</v>
      </c>
      <c r="G344" s="169" t="s">
        <v>725</v>
      </c>
      <c r="H344" s="169" t="s">
        <v>21</v>
      </c>
      <c r="I344" s="270" t="s">
        <v>967</v>
      </c>
      <c r="J344" s="265" t="s">
        <v>850</v>
      </c>
      <c r="K344" s="279">
        <v>5.5</v>
      </c>
      <c r="L344" s="76">
        <f>_xlfn.XLOOKUP(Ruimtestaat[[#This Row],[Ruimtesoort / Werkprogramma ]],'Prijzenblad SCOT'!$C$2:$C$10,'Prijzenblad SCOT'!$G$2:$G$10,"")</f>
        <v>0</v>
      </c>
      <c r="M344" s="118">
        <f t="shared" si="5"/>
        <v>0</v>
      </c>
      <c r="N344" s="80"/>
    </row>
    <row r="345" spans="1:15" x14ac:dyDescent="0.3">
      <c r="A345" s="295" t="s">
        <v>791</v>
      </c>
      <c r="B345" s="164" t="s">
        <v>812</v>
      </c>
      <c r="C345" s="164" t="s">
        <v>812</v>
      </c>
      <c r="D345" s="165" t="s">
        <v>813</v>
      </c>
      <c r="E345" s="164" t="s">
        <v>815</v>
      </c>
      <c r="F345" s="164" t="s">
        <v>407</v>
      </c>
      <c r="G345" s="169" t="s">
        <v>409</v>
      </c>
      <c r="H345" s="169" t="s">
        <v>23</v>
      </c>
      <c r="I345" s="270" t="s">
        <v>968</v>
      </c>
      <c r="J345" s="265" t="s">
        <v>724</v>
      </c>
      <c r="K345" s="279">
        <v>98</v>
      </c>
      <c r="L345" s="76">
        <f>_xlfn.XLOOKUP(Ruimtestaat[[#This Row],[Ruimtesoort / Werkprogramma ]],'Prijzenblad SCOT'!$C$2:$C$10,'Prijzenblad SCOT'!$G$2:$G$10,"")</f>
        <v>0</v>
      </c>
      <c r="M345" s="118">
        <f t="shared" si="5"/>
        <v>0</v>
      </c>
      <c r="N345" s="80"/>
    </row>
    <row r="346" spans="1:15" x14ac:dyDescent="0.3">
      <c r="A346" s="295" t="s">
        <v>791</v>
      </c>
      <c r="B346" s="164" t="s">
        <v>812</v>
      </c>
      <c r="C346" s="164" t="s">
        <v>812</v>
      </c>
      <c r="D346" s="165" t="s">
        <v>813</v>
      </c>
      <c r="E346" s="164" t="s">
        <v>815</v>
      </c>
      <c r="F346" s="164" t="s">
        <v>407</v>
      </c>
      <c r="G346" s="169" t="s">
        <v>972</v>
      </c>
      <c r="H346" s="169" t="s">
        <v>410</v>
      </c>
      <c r="I346" s="270" t="s">
        <v>969</v>
      </c>
      <c r="J346" s="265" t="s">
        <v>724</v>
      </c>
      <c r="K346" s="265">
        <v>84</v>
      </c>
      <c r="L346" s="76">
        <f>_xlfn.XLOOKUP(Ruimtestaat[[#This Row],[Ruimtesoort / Werkprogramma ]],'Prijzenblad SCOT'!$C$2:$C$10,'Prijzenblad SCOT'!$G$2:$G$10,"")</f>
        <v>0</v>
      </c>
      <c r="M346" s="118">
        <f t="shared" si="5"/>
        <v>0</v>
      </c>
      <c r="N346" s="80"/>
    </row>
    <row r="347" spans="1:15" x14ac:dyDescent="0.3">
      <c r="A347" s="295" t="s">
        <v>791</v>
      </c>
      <c r="B347" s="164" t="s">
        <v>812</v>
      </c>
      <c r="C347" s="164" t="s">
        <v>812</v>
      </c>
      <c r="D347" s="165" t="s">
        <v>813</v>
      </c>
      <c r="E347" s="164" t="s">
        <v>815</v>
      </c>
      <c r="F347" s="164" t="s">
        <v>407</v>
      </c>
      <c r="G347" s="169" t="s">
        <v>1034</v>
      </c>
      <c r="H347" s="169" t="s">
        <v>26</v>
      </c>
      <c r="I347" s="270" t="s">
        <v>970</v>
      </c>
      <c r="J347" s="265" t="s">
        <v>884</v>
      </c>
      <c r="K347" s="265" t="s">
        <v>884</v>
      </c>
      <c r="L347" s="76">
        <f>_xlfn.XLOOKUP(Ruimtestaat[[#This Row],[Ruimtesoort / Werkprogramma ]],'Prijzenblad SCOT'!$C$2:$C$10,'Prijzenblad SCOT'!$G$2:$G$10,"")</f>
        <v>0</v>
      </c>
      <c r="M347" s="118">
        <f t="shared" si="5"/>
        <v>0</v>
      </c>
      <c r="N347" s="80"/>
    </row>
    <row r="348" spans="1:15" x14ac:dyDescent="0.3">
      <c r="A348" s="295" t="s">
        <v>791</v>
      </c>
      <c r="B348" s="164" t="s">
        <v>812</v>
      </c>
      <c r="C348" s="164" t="s">
        <v>812</v>
      </c>
      <c r="D348" s="165" t="s">
        <v>813</v>
      </c>
      <c r="E348" s="164" t="s">
        <v>815</v>
      </c>
      <c r="F348" s="164" t="s">
        <v>407</v>
      </c>
      <c r="G348" s="169" t="s">
        <v>1117</v>
      </c>
      <c r="H348" s="169" t="s">
        <v>26</v>
      </c>
      <c r="I348" s="270" t="s">
        <v>971</v>
      </c>
      <c r="J348" s="265" t="s">
        <v>884</v>
      </c>
      <c r="K348" s="265" t="s">
        <v>884</v>
      </c>
      <c r="L348" s="76">
        <f>_xlfn.XLOOKUP(Ruimtestaat[[#This Row],[Ruimtesoort / Werkprogramma ]],'Prijzenblad SCOT'!$C$2:$C$10,'Prijzenblad SCOT'!$G$2:$G$10,"")</f>
        <v>0</v>
      </c>
      <c r="M348" s="118">
        <f t="shared" si="5"/>
        <v>0</v>
      </c>
      <c r="N348" s="80"/>
    </row>
    <row r="349" spans="1:15" x14ac:dyDescent="0.3">
      <c r="A349" s="295" t="s">
        <v>791</v>
      </c>
      <c r="B349" s="164" t="s">
        <v>812</v>
      </c>
      <c r="C349" s="164" t="s">
        <v>812</v>
      </c>
      <c r="D349" s="165" t="s">
        <v>813</v>
      </c>
      <c r="E349" s="164" t="s">
        <v>815</v>
      </c>
      <c r="F349" s="164" t="s">
        <v>407</v>
      </c>
      <c r="G349" s="169" t="s">
        <v>1062</v>
      </c>
      <c r="H349" s="169" t="s">
        <v>23</v>
      </c>
      <c r="I349" s="270" t="s">
        <v>1118</v>
      </c>
      <c r="J349" s="265" t="s">
        <v>724</v>
      </c>
      <c r="K349" s="265">
        <v>2.5</v>
      </c>
      <c r="L349" s="76">
        <f>_xlfn.XLOOKUP(Ruimtestaat[[#This Row],[Ruimtesoort / Werkprogramma ]],'Prijzenblad SCOT'!$C$2:$C$10,'Prijzenblad SCOT'!$G$2:$G$10,"")</f>
        <v>0</v>
      </c>
      <c r="M349" s="118">
        <f t="shared" si="5"/>
        <v>0</v>
      </c>
      <c r="N349" s="80"/>
    </row>
    <row r="350" spans="1:15" x14ac:dyDescent="0.3">
      <c r="A350" s="295" t="s">
        <v>791</v>
      </c>
      <c r="B350" s="164" t="s">
        <v>812</v>
      </c>
      <c r="C350" s="164" t="s">
        <v>812</v>
      </c>
      <c r="D350" s="165" t="s">
        <v>813</v>
      </c>
      <c r="E350" s="164" t="s">
        <v>815</v>
      </c>
      <c r="F350" s="164" t="s">
        <v>407</v>
      </c>
      <c r="G350" s="169" t="s">
        <v>409</v>
      </c>
      <c r="H350" s="169" t="s">
        <v>23</v>
      </c>
      <c r="I350" s="270" t="s">
        <v>973</v>
      </c>
      <c r="J350" s="265" t="s">
        <v>724</v>
      </c>
      <c r="K350" s="265">
        <v>62</v>
      </c>
      <c r="L350" s="76">
        <f>_xlfn.XLOOKUP(Ruimtestaat[[#This Row],[Ruimtesoort / Werkprogramma ]],'Prijzenblad SCOT'!$C$2:$C$10,'Prijzenblad SCOT'!$G$2:$G$10,"")</f>
        <v>0</v>
      </c>
      <c r="M350" s="118">
        <f t="shared" si="5"/>
        <v>0</v>
      </c>
      <c r="N350" s="80"/>
    </row>
    <row r="351" spans="1:15" x14ac:dyDescent="0.3">
      <c r="A351" s="295" t="s">
        <v>791</v>
      </c>
      <c r="B351" s="164" t="s">
        <v>812</v>
      </c>
      <c r="C351" s="164" t="s">
        <v>812</v>
      </c>
      <c r="D351" s="165" t="s">
        <v>813</v>
      </c>
      <c r="E351" s="164" t="s">
        <v>815</v>
      </c>
      <c r="F351" s="164" t="s">
        <v>407</v>
      </c>
      <c r="G351" s="169" t="s">
        <v>134</v>
      </c>
      <c r="H351" s="169" t="s">
        <v>18</v>
      </c>
      <c r="I351" s="270" t="s">
        <v>974</v>
      </c>
      <c r="J351" s="265" t="s">
        <v>724</v>
      </c>
      <c r="K351" s="265">
        <v>12.5</v>
      </c>
      <c r="L351" s="76">
        <f>_xlfn.XLOOKUP(Ruimtestaat[[#This Row],[Ruimtesoort / Werkprogramma ]],'Prijzenblad SCOT'!$C$2:$C$10,'Prijzenblad SCOT'!$G$2:$G$10,"")</f>
        <v>0</v>
      </c>
      <c r="M351" s="118">
        <f t="shared" si="5"/>
        <v>0</v>
      </c>
      <c r="N351" s="80"/>
    </row>
    <row r="352" spans="1:15" x14ac:dyDescent="0.3">
      <c r="A352" s="295" t="s">
        <v>791</v>
      </c>
      <c r="B352" s="164" t="s">
        <v>812</v>
      </c>
      <c r="C352" s="164" t="s">
        <v>812</v>
      </c>
      <c r="D352" s="165" t="s">
        <v>813</v>
      </c>
      <c r="E352" s="164" t="s">
        <v>815</v>
      </c>
      <c r="F352" s="164" t="s">
        <v>407</v>
      </c>
      <c r="G352" s="169" t="s">
        <v>134</v>
      </c>
      <c r="H352" s="169" t="s">
        <v>18</v>
      </c>
      <c r="I352" s="270" t="s">
        <v>975</v>
      </c>
      <c r="J352" s="265" t="s">
        <v>721</v>
      </c>
      <c r="K352" s="265">
        <v>11.5</v>
      </c>
      <c r="L352" s="76">
        <f>_xlfn.XLOOKUP(Ruimtestaat[[#This Row],[Ruimtesoort / Werkprogramma ]],'Prijzenblad SCOT'!$C$2:$C$10,'Prijzenblad SCOT'!$G$2:$G$10,"")</f>
        <v>0</v>
      </c>
      <c r="M352" s="118">
        <f t="shared" si="5"/>
        <v>0</v>
      </c>
      <c r="N352" s="80"/>
    </row>
    <row r="353" spans="1:14" x14ac:dyDescent="0.3">
      <c r="A353" s="295" t="s">
        <v>791</v>
      </c>
      <c r="B353" s="164" t="s">
        <v>812</v>
      </c>
      <c r="C353" s="164" t="s">
        <v>812</v>
      </c>
      <c r="D353" s="165" t="s">
        <v>813</v>
      </c>
      <c r="E353" s="164" t="s">
        <v>815</v>
      </c>
      <c r="F353" s="164" t="s">
        <v>407</v>
      </c>
      <c r="G353" s="169" t="s">
        <v>134</v>
      </c>
      <c r="H353" s="169" t="s">
        <v>18</v>
      </c>
      <c r="I353" s="270" t="s">
        <v>976</v>
      </c>
      <c r="J353" s="265" t="s">
        <v>721</v>
      </c>
      <c r="K353" s="265">
        <v>21.5</v>
      </c>
      <c r="L353" s="76">
        <f>_xlfn.XLOOKUP(Ruimtestaat[[#This Row],[Ruimtesoort / Werkprogramma ]],'Prijzenblad SCOT'!$C$2:$C$10,'Prijzenblad SCOT'!$G$2:$G$10,"")</f>
        <v>0</v>
      </c>
      <c r="M353" s="118">
        <f t="shared" si="5"/>
        <v>0</v>
      </c>
      <c r="N353" s="80"/>
    </row>
    <row r="354" spans="1:14" x14ac:dyDescent="0.3">
      <c r="A354" s="295" t="s">
        <v>791</v>
      </c>
      <c r="B354" s="164" t="s">
        <v>812</v>
      </c>
      <c r="C354" s="164" t="s">
        <v>812</v>
      </c>
      <c r="D354" s="165" t="s">
        <v>813</v>
      </c>
      <c r="E354" s="164" t="s">
        <v>815</v>
      </c>
      <c r="F354" s="164" t="s">
        <v>407</v>
      </c>
      <c r="G354" s="169" t="s">
        <v>884</v>
      </c>
      <c r="H354" s="169" t="s">
        <v>26</v>
      </c>
      <c r="I354" s="270" t="s">
        <v>977</v>
      </c>
      <c r="J354" s="265" t="s">
        <v>884</v>
      </c>
      <c r="K354" s="265" t="s">
        <v>884</v>
      </c>
      <c r="L354" s="76">
        <f>_xlfn.XLOOKUP(Ruimtestaat[[#This Row],[Ruimtesoort / Werkprogramma ]],'Prijzenblad SCOT'!$C$2:$C$10,'Prijzenblad SCOT'!$G$2:$G$10,"")</f>
        <v>0</v>
      </c>
      <c r="M354" s="118">
        <f t="shared" si="5"/>
        <v>0</v>
      </c>
      <c r="N354" s="80"/>
    </row>
    <row r="355" spans="1:14" x14ac:dyDescent="0.3">
      <c r="A355" s="295" t="s">
        <v>791</v>
      </c>
      <c r="B355" s="164" t="s">
        <v>812</v>
      </c>
      <c r="C355" s="164" t="s">
        <v>812</v>
      </c>
      <c r="D355" s="165" t="s">
        <v>813</v>
      </c>
      <c r="E355" s="164" t="s">
        <v>815</v>
      </c>
      <c r="F355" s="164" t="s">
        <v>407</v>
      </c>
      <c r="G355" s="169" t="s">
        <v>990</v>
      </c>
      <c r="H355" s="169" t="s">
        <v>18</v>
      </c>
      <c r="I355" s="270" t="s">
        <v>978</v>
      </c>
      <c r="J355" s="265" t="s">
        <v>721</v>
      </c>
      <c r="K355" s="265">
        <v>12</v>
      </c>
      <c r="L355" s="76">
        <f>_xlfn.XLOOKUP(Ruimtestaat[[#This Row],[Ruimtesoort / Werkprogramma ]],'Prijzenblad SCOT'!$C$2:$C$10,'Prijzenblad SCOT'!$G$2:$G$10,"")</f>
        <v>0</v>
      </c>
      <c r="M355" s="118">
        <f t="shared" si="5"/>
        <v>0</v>
      </c>
      <c r="N355" s="80"/>
    </row>
    <row r="356" spans="1:14" x14ac:dyDescent="0.3">
      <c r="A356" s="295" t="s">
        <v>791</v>
      </c>
      <c r="B356" s="164" t="s">
        <v>812</v>
      </c>
      <c r="C356" s="164" t="s">
        <v>812</v>
      </c>
      <c r="D356" s="165" t="s">
        <v>813</v>
      </c>
      <c r="E356" s="164" t="s">
        <v>815</v>
      </c>
      <c r="F356" s="164" t="s">
        <v>407</v>
      </c>
      <c r="G356" s="169" t="s">
        <v>725</v>
      </c>
      <c r="H356" s="169" t="s">
        <v>21</v>
      </c>
      <c r="I356" s="270" t="s">
        <v>979</v>
      </c>
      <c r="J356" s="265" t="s">
        <v>850</v>
      </c>
      <c r="K356" s="265">
        <v>1.5</v>
      </c>
      <c r="L356" s="76">
        <f>_xlfn.XLOOKUP(Ruimtestaat[[#This Row],[Ruimtesoort / Werkprogramma ]],'Prijzenblad SCOT'!$C$2:$C$10,'Prijzenblad SCOT'!$G$2:$G$10,"")</f>
        <v>0</v>
      </c>
      <c r="M356" s="118">
        <f t="shared" si="5"/>
        <v>0</v>
      </c>
      <c r="N356" s="80"/>
    </row>
    <row r="357" spans="1:14" x14ac:dyDescent="0.3">
      <c r="A357" s="295" t="s">
        <v>791</v>
      </c>
      <c r="B357" s="164" t="s">
        <v>812</v>
      </c>
      <c r="C357" s="164" t="s">
        <v>812</v>
      </c>
      <c r="D357" s="165" t="s">
        <v>813</v>
      </c>
      <c r="E357" s="164" t="s">
        <v>815</v>
      </c>
      <c r="F357" s="164" t="s">
        <v>407</v>
      </c>
      <c r="G357" s="169" t="s">
        <v>725</v>
      </c>
      <c r="H357" s="48" t="s">
        <v>21</v>
      </c>
      <c r="I357" s="270" t="s">
        <v>980</v>
      </c>
      <c r="J357" s="265" t="s">
        <v>850</v>
      </c>
      <c r="K357" s="265">
        <v>1.5</v>
      </c>
      <c r="L357" s="76">
        <f>_xlfn.XLOOKUP(Ruimtestaat[[#This Row],[Ruimtesoort / Werkprogramma ]],'Prijzenblad SCOT'!$C$2:$C$10,'Prijzenblad SCOT'!$G$2:$G$10,"")</f>
        <v>0</v>
      </c>
      <c r="M357" s="118">
        <f t="shared" si="5"/>
        <v>0</v>
      </c>
      <c r="N357" s="80"/>
    </row>
    <row r="358" spans="1:14" x14ac:dyDescent="0.3">
      <c r="A358" s="295" t="s">
        <v>791</v>
      </c>
      <c r="B358" s="164" t="s">
        <v>812</v>
      </c>
      <c r="C358" s="164" t="s">
        <v>812</v>
      </c>
      <c r="D358" s="165" t="s">
        <v>813</v>
      </c>
      <c r="E358" s="164" t="s">
        <v>815</v>
      </c>
      <c r="F358" s="164" t="s">
        <v>407</v>
      </c>
      <c r="G358" s="169" t="s">
        <v>862</v>
      </c>
      <c r="H358" s="169" t="s">
        <v>760</v>
      </c>
      <c r="I358" s="270" t="s">
        <v>981</v>
      </c>
      <c r="J358" s="265" t="s">
        <v>724</v>
      </c>
      <c r="K358" s="265">
        <v>55.5</v>
      </c>
      <c r="L358" s="76">
        <f>_xlfn.XLOOKUP(Ruimtestaat[[#This Row],[Ruimtesoort / Werkprogramma ]],'Prijzenblad SCOT'!$C$2:$C$10,'Prijzenblad SCOT'!$G$2:$G$10,"")</f>
        <v>0</v>
      </c>
      <c r="M358" s="118">
        <f t="shared" si="5"/>
        <v>0</v>
      </c>
      <c r="N358" s="80"/>
    </row>
    <row r="359" spans="1:14" x14ac:dyDescent="0.3">
      <c r="A359" s="295" t="s">
        <v>791</v>
      </c>
      <c r="B359" s="164" t="s">
        <v>812</v>
      </c>
      <c r="C359" s="164" t="s">
        <v>812</v>
      </c>
      <c r="D359" s="165" t="s">
        <v>813</v>
      </c>
      <c r="E359" s="164" t="s">
        <v>815</v>
      </c>
      <c r="F359" s="164" t="s">
        <v>407</v>
      </c>
      <c r="G359" s="169" t="s">
        <v>1034</v>
      </c>
      <c r="H359" s="169" t="s">
        <v>26</v>
      </c>
      <c r="I359" s="270" t="s">
        <v>982</v>
      </c>
      <c r="J359" s="265" t="s">
        <v>884</v>
      </c>
      <c r="K359" s="265" t="s">
        <v>884</v>
      </c>
      <c r="L359" s="76">
        <f>_xlfn.XLOOKUP(Ruimtestaat[[#This Row],[Ruimtesoort / Werkprogramma ]],'Prijzenblad SCOT'!$C$2:$C$10,'Prijzenblad SCOT'!$G$2:$G$10,"")</f>
        <v>0</v>
      </c>
      <c r="M359" s="118">
        <f t="shared" si="5"/>
        <v>0</v>
      </c>
      <c r="N359" s="80"/>
    </row>
    <row r="360" spans="1:14" x14ac:dyDescent="0.3">
      <c r="A360" s="295" t="s">
        <v>791</v>
      </c>
      <c r="B360" s="164" t="s">
        <v>812</v>
      </c>
      <c r="C360" s="164" t="s">
        <v>812</v>
      </c>
      <c r="D360" s="165" t="s">
        <v>813</v>
      </c>
      <c r="E360" s="164" t="s">
        <v>815</v>
      </c>
      <c r="F360" s="164" t="s">
        <v>407</v>
      </c>
      <c r="G360" s="169" t="s">
        <v>725</v>
      </c>
      <c r="H360" s="169" t="s">
        <v>21</v>
      </c>
      <c r="I360" s="270" t="s">
        <v>983</v>
      </c>
      <c r="J360" s="265" t="s">
        <v>850</v>
      </c>
      <c r="K360" s="265">
        <v>5</v>
      </c>
      <c r="L360" s="76">
        <f>_xlfn.XLOOKUP(Ruimtestaat[[#This Row],[Ruimtesoort / Werkprogramma ]],'Prijzenblad SCOT'!$C$2:$C$10,'Prijzenblad SCOT'!$G$2:$G$10,"")</f>
        <v>0</v>
      </c>
      <c r="M360" s="118">
        <f t="shared" si="5"/>
        <v>0</v>
      </c>
      <c r="N360" s="80"/>
    </row>
    <row r="361" spans="1:14" x14ac:dyDescent="0.3">
      <c r="A361" s="295" t="s">
        <v>791</v>
      </c>
      <c r="B361" s="164" t="s">
        <v>812</v>
      </c>
      <c r="C361" s="164" t="s">
        <v>812</v>
      </c>
      <c r="D361" s="165" t="s">
        <v>813</v>
      </c>
      <c r="E361" s="164" t="s">
        <v>815</v>
      </c>
      <c r="F361" s="164" t="s">
        <v>407</v>
      </c>
      <c r="G361" s="169" t="s">
        <v>725</v>
      </c>
      <c r="H361" s="169" t="s">
        <v>21</v>
      </c>
      <c r="I361" s="270" t="s">
        <v>984</v>
      </c>
      <c r="J361" s="265" t="s">
        <v>850</v>
      </c>
      <c r="K361" s="265">
        <v>1.5</v>
      </c>
      <c r="L361" s="76">
        <f>_xlfn.XLOOKUP(Ruimtestaat[[#This Row],[Ruimtesoort / Werkprogramma ]],'Prijzenblad SCOT'!$C$2:$C$10,'Prijzenblad SCOT'!$G$2:$G$10,"")</f>
        <v>0</v>
      </c>
      <c r="M361" s="118">
        <f t="shared" si="5"/>
        <v>0</v>
      </c>
      <c r="N361" s="80"/>
    </row>
    <row r="362" spans="1:14" x14ac:dyDescent="0.3">
      <c r="A362" s="295" t="s">
        <v>791</v>
      </c>
      <c r="B362" s="164" t="s">
        <v>812</v>
      </c>
      <c r="C362" s="164" t="s">
        <v>812</v>
      </c>
      <c r="D362" s="165" t="s">
        <v>813</v>
      </c>
      <c r="E362" s="164" t="s">
        <v>815</v>
      </c>
      <c r="F362" s="164" t="s">
        <v>407</v>
      </c>
      <c r="G362" s="169" t="s">
        <v>725</v>
      </c>
      <c r="H362" s="169" t="s">
        <v>21</v>
      </c>
      <c r="I362" s="270" t="s">
        <v>985</v>
      </c>
      <c r="J362" s="265" t="s">
        <v>850</v>
      </c>
      <c r="K362" s="265">
        <v>1.5</v>
      </c>
      <c r="L362" s="76">
        <f>_xlfn.XLOOKUP(Ruimtestaat[[#This Row],[Ruimtesoort / Werkprogramma ]],'Prijzenblad SCOT'!$C$2:$C$10,'Prijzenblad SCOT'!$G$2:$G$10,"")</f>
        <v>0</v>
      </c>
      <c r="M362" s="118">
        <f t="shared" si="5"/>
        <v>0</v>
      </c>
      <c r="N362" s="80"/>
    </row>
    <row r="363" spans="1:14" x14ac:dyDescent="0.3">
      <c r="A363" s="295" t="s">
        <v>791</v>
      </c>
      <c r="B363" s="164" t="s">
        <v>812</v>
      </c>
      <c r="C363" s="164" t="s">
        <v>812</v>
      </c>
      <c r="D363" s="165" t="s">
        <v>813</v>
      </c>
      <c r="E363" s="164" t="s">
        <v>815</v>
      </c>
      <c r="F363" s="164" t="s">
        <v>407</v>
      </c>
      <c r="G363" s="169" t="s">
        <v>862</v>
      </c>
      <c r="H363" s="169" t="s">
        <v>760</v>
      </c>
      <c r="I363" s="270" t="s">
        <v>986</v>
      </c>
      <c r="J363" s="265" t="s">
        <v>724</v>
      </c>
      <c r="K363" s="265">
        <v>55.5</v>
      </c>
      <c r="L363" s="76">
        <f>_xlfn.XLOOKUP(Ruimtestaat[[#This Row],[Ruimtesoort / Werkprogramma ]],'Prijzenblad SCOT'!$C$2:$C$10,'Prijzenblad SCOT'!$G$2:$G$10,"")</f>
        <v>0</v>
      </c>
      <c r="M363" s="118">
        <f t="shared" si="5"/>
        <v>0</v>
      </c>
      <c r="N363" s="80"/>
    </row>
    <row r="364" spans="1:14" x14ac:dyDescent="0.3">
      <c r="A364" s="295" t="s">
        <v>791</v>
      </c>
      <c r="B364" s="164" t="s">
        <v>812</v>
      </c>
      <c r="C364" s="164" t="s">
        <v>812</v>
      </c>
      <c r="D364" s="165" t="s">
        <v>813</v>
      </c>
      <c r="E364" s="164" t="s">
        <v>815</v>
      </c>
      <c r="F364" s="164" t="s">
        <v>407</v>
      </c>
      <c r="G364" s="169" t="s">
        <v>156</v>
      </c>
      <c r="H364" s="169" t="s">
        <v>26</v>
      </c>
      <c r="I364" s="270" t="s">
        <v>987</v>
      </c>
      <c r="J364" s="265" t="s">
        <v>884</v>
      </c>
      <c r="K364" s="265" t="s">
        <v>884</v>
      </c>
      <c r="L364" s="76">
        <f>_xlfn.XLOOKUP(Ruimtestaat[[#This Row],[Ruimtesoort / Werkprogramma ]],'Prijzenblad SCOT'!$C$2:$C$10,'Prijzenblad SCOT'!$G$2:$G$10,"")</f>
        <v>0</v>
      </c>
      <c r="M364" s="118">
        <f t="shared" si="5"/>
        <v>0</v>
      </c>
      <c r="N364" s="80"/>
    </row>
    <row r="365" spans="1:14" x14ac:dyDescent="0.3">
      <c r="A365" s="295" t="s">
        <v>791</v>
      </c>
      <c r="B365" s="164" t="s">
        <v>812</v>
      </c>
      <c r="C365" s="164" t="s">
        <v>812</v>
      </c>
      <c r="D365" s="165" t="s">
        <v>813</v>
      </c>
      <c r="E365" s="164" t="s">
        <v>815</v>
      </c>
      <c r="F365" s="164" t="s">
        <v>407</v>
      </c>
      <c r="G365" s="169" t="s">
        <v>1034</v>
      </c>
      <c r="H365" s="169" t="s">
        <v>26</v>
      </c>
      <c r="I365" s="270" t="s">
        <v>988</v>
      </c>
      <c r="J365" s="265" t="s">
        <v>884</v>
      </c>
      <c r="K365" s="265" t="s">
        <v>884</v>
      </c>
      <c r="L365" s="76">
        <f>_xlfn.XLOOKUP(Ruimtestaat[[#This Row],[Ruimtesoort / Werkprogramma ]],'Prijzenblad SCOT'!$C$2:$C$10,'Prijzenblad SCOT'!$G$2:$G$10,"")</f>
        <v>0</v>
      </c>
      <c r="M365" s="118">
        <f t="shared" si="5"/>
        <v>0</v>
      </c>
      <c r="N365" s="80"/>
    </row>
    <row r="366" spans="1:14" x14ac:dyDescent="0.3">
      <c r="A366" s="295" t="s">
        <v>791</v>
      </c>
      <c r="B366" s="164" t="s">
        <v>812</v>
      </c>
      <c r="C366" s="164" t="s">
        <v>812</v>
      </c>
      <c r="D366" s="165" t="s">
        <v>813</v>
      </c>
      <c r="E366" s="164" t="s">
        <v>815</v>
      </c>
      <c r="F366" s="164" t="s">
        <v>407</v>
      </c>
      <c r="G366" s="169" t="s">
        <v>862</v>
      </c>
      <c r="H366" s="169" t="s">
        <v>408</v>
      </c>
      <c r="I366" s="270" t="s">
        <v>989</v>
      </c>
      <c r="J366" s="265" t="s">
        <v>724</v>
      </c>
      <c r="K366" s="265">
        <v>55.5</v>
      </c>
      <c r="L366" s="76">
        <f>_xlfn.XLOOKUP(Ruimtestaat[[#This Row],[Ruimtesoort / Werkprogramma ]],'Prijzenblad SCOT'!$C$2:$C$10,'Prijzenblad SCOT'!$G$2:$G$10,"")</f>
        <v>0</v>
      </c>
      <c r="M366" s="118">
        <f t="shared" si="5"/>
        <v>0</v>
      </c>
      <c r="N366" s="80"/>
    </row>
    <row r="367" spans="1:14" x14ac:dyDescent="0.3">
      <c r="A367" s="295" t="s">
        <v>791</v>
      </c>
      <c r="B367" s="164" t="s">
        <v>812</v>
      </c>
      <c r="C367" s="164" t="s">
        <v>812</v>
      </c>
      <c r="D367" s="165" t="s">
        <v>813</v>
      </c>
      <c r="E367" s="164" t="s">
        <v>815</v>
      </c>
      <c r="F367" s="164" t="s">
        <v>407</v>
      </c>
      <c r="G367" s="169" t="s">
        <v>1120</v>
      </c>
      <c r="H367" s="169" t="s">
        <v>23</v>
      </c>
      <c r="I367" s="270" t="s">
        <v>1119</v>
      </c>
      <c r="J367" s="265" t="s">
        <v>721</v>
      </c>
      <c r="K367" s="265">
        <v>14</v>
      </c>
      <c r="L367" s="76">
        <f>_xlfn.XLOOKUP(Ruimtestaat[[#This Row],[Ruimtesoort / Werkprogramma ]],'Prijzenblad SCOT'!$C$2:$C$10,'Prijzenblad SCOT'!$G$2:$G$10,"")</f>
        <v>0</v>
      </c>
      <c r="M367" s="118">
        <f t="shared" si="5"/>
        <v>0</v>
      </c>
      <c r="N367" s="80"/>
    </row>
    <row r="368" spans="1:14" x14ac:dyDescent="0.3">
      <c r="A368" s="295" t="s">
        <v>791</v>
      </c>
      <c r="B368" s="164" t="s">
        <v>812</v>
      </c>
      <c r="C368" s="164" t="s">
        <v>812</v>
      </c>
      <c r="D368" s="165" t="s">
        <v>813</v>
      </c>
      <c r="E368" s="164" t="s">
        <v>815</v>
      </c>
      <c r="F368" s="164" t="s">
        <v>411</v>
      </c>
      <c r="G368" s="169" t="s">
        <v>409</v>
      </c>
      <c r="H368" s="169" t="s">
        <v>23</v>
      </c>
      <c r="I368" s="270" t="s">
        <v>991</v>
      </c>
      <c r="J368" s="265" t="s">
        <v>724</v>
      </c>
      <c r="K368" s="265">
        <v>35.5</v>
      </c>
      <c r="L368" s="76">
        <f>_xlfn.XLOOKUP(Ruimtestaat[[#This Row],[Ruimtesoort / Werkprogramma ]],'Prijzenblad SCOT'!$C$2:$C$10,'Prijzenblad SCOT'!$G$2:$G$10,"")</f>
        <v>0</v>
      </c>
      <c r="M368" s="118">
        <f t="shared" si="5"/>
        <v>0</v>
      </c>
      <c r="N368" s="80"/>
    </row>
    <row r="369" spans="1:14" x14ac:dyDescent="0.3">
      <c r="A369" s="295" t="s">
        <v>791</v>
      </c>
      <c r="B369" s="164" t="s">
        <v>812</v>
      </c>
      <c r="C369" s="164" t="s">
        <v>812</v>
      </c>
      <c r="D369" s="165" t="s">
        <v>813</v>
      </c>
      <c r="E369" s="164" t="s">
        <v>815</v>
      </c>
      <c r="F369" s="164" t="s">
        <v>411</v>
      </c>
      <c r="G369" s="169" t="s">
        <v>862</v>
      </c>
      <c r="H369" s="169" t="s">
        <v>408</v>
      </c>
      <c r="I369" s="270" t="s">
        <v>992</v>
      </c>
      <c r="J369" s="265" t="s">
        <v>721</v>
      </c>
      <c r="K369" s="265">
        <v>50</v>
      </c>
      <c r="L369" s="76">
        <f>_xlfn.XLOOKUP(Ruimtestaat[[#This Row],[Ruimtesoort / Werkprogramma ]],'Prijzenblad SCOT'!$C$2:$C$10,'Prijzenblad SCOT'!$G$2:$G$10,"")</f>
        <v>0</v>
      </c>
      <c r="M369" s="118">
        <f t="shared" si="5"/>
        <v>0</v>
      </c>
      <c r="N369" s="80"/>
    </row>
    <row r="370" spans="1:14" x14ac:dyDescent="0.3">
      <c r="A370" s="295" t="s">
        <v>791</v>
      </c>
      <c r="B370" s="164" t="s">
        <v>812</v>
      </c>
      <c r="C370" s="164" t="s">
        <v>812</v>
      </c>
      <c r="D370" s="165" t="s">
        <v>813</v>
      </c>
      <c r="E370" s="164" t="s">
        <v>815</v>
      </c>
      <c r="F370" s="164" t="s">
        <v>411</v>
      </c>
      <c r="G370" s="169" t="s">
        <v>1054</v>
      </c>
      <c r="H370" s="169" t="s">
        <v>26</v>
      </c>
      <c r="I370" s="270" t="s">
        <v>993</v>
      </c>
      <c r="J370" s="265" t="s">
        <v>884</v>
      </c>
      <c r="K370" s="265" t="s">
        <v>884</v>
      </c>
      <c r="L370" s="76">
        <f>_xlfn.XLOOKUP(Ruimtestaat[[#This Row],[Ruimtesoort / Werkprogramma ]],'Prijzenblad SCOT'!$C$2:$C$10,'Prijzenblad SCOT'!$G$2:$G$10,"")</f>
        <v>0</v>
      </c>
      <c r="M370" s="118">
        <f t="shared" si="5"/>
        <v>0</v>
      </c>
      <c r="N370" s="80"/>
    </row>
    <row r="371" spans="1:14" x14ac:dyDescent="0.3">
      <c r="A371" s="295" t="s">
        <v>791</v>
      </c>
      <c r="B371" s="164" t="s">
        <v>812</v>
      </c>
      <c r="C371" s="164" t="s">
        <v>812</v>
      </c>
      <c r="D371" s="165" t="s">
        <v>813</v>
      </c>
      <c r="E371" s="164" t="s">
        <v>815</v>
      </c>
      <c r="F371" s="164" t="s">
        <v>411</v>
      </c>
      <c r="G371" s="169" t="s">
        <v>409</v>
      </c>
      <c r="H371" s="169" t="s">
        <v>23</v>
      </c>
      <c r="I371" s="270" t="s">
        <v>994</v>
      </c>
      <c r="J371" s="265" t="s">
        <v>724</v>
      </c>
      <c r="K371" s="265">
        <v>56.5</v>
      </c>
      <c r="L371" s="76">
        <f>_xlfn.XLOOKUP(Ruimtestaat[[#This Row],[Ruimtesoort / Werkprogramma ]],'Prijzenblad SCOT'!$C$2:$C$10,'Prijzenblad SCOT'!$G$2:$G$10,"")</f>
        <v>0</v>
      </c>
      <c r="M371" s="118">
        <f t="shared" si="5"/>
        <v>0</v>
      </c>
      <c r="N371" s="80"/>
    </row>
    <row r="372" spans="1:14" x14ac:dyDescent="0.3">
      <c r="A372" s="295" t="s">
        <v>791</v>
      </c>
      <c r="B372" s="164" t="s">
        <v>812</v>
      </c>
      <c r="C372" s="164" t="s">
        <v>812</v>
      </c>
      <c r="D372" s="165" t="s">
        <v>813</v>
      </c>
      <c r="E372" s="164" t="s">
        <v>815</v>
      </c>
      <c r="F372" s="164" t="s">
        <v>411</v>
      </c>
      <c r="G372" s="169" t="s">
        <v>725</v>
      </c>
      <c r="H372" s="169" t="s">
        <v>21</v>
      </c>
      <c r="I372" s="270" t="s">
        <v>995</v>
      </c>
      <c r="J372" s="265" t="s">
        <v>850</v>
      </c>
      <c r="K372" s="265">
        <v>1.5</v>
      </c>
      <c r="L372" s="76">
        <f>_xlfn.XLOOKUP(Ruimtestaat[[#This Row],[Ruimtesoort / Werkprogramma ]],'Prijzenblad SCOT'!$C$2:$C$10,'Prijzenblad SCOT'!$G$2:$G$10,"")</f>
        <v>0</v>
      </c>
      <c r="M372" s="118">
        <f t="shared" si="5"/>
        <v>0</v>
      </c>
      <c r="N372" s="80"/>
    </row>
    <row r="373" spans="1:14" x14ac:dyDescent="0.3">
      <c r="A373" s="295" t="s">
        <v>791</v>
      </c>
      <c r="B373" s="164" t="s">
        <v>812</v>
      </c>
      <c r="C373" s="164" t="s">
        <v>812</v>
      </c>
      <c r="D373" s="165" t="s">
        <v>813</v>
      </c>
      <c r="E373" s="164" t="s">
        <v>815</v>
      </c>
      <c r="F373" s="164" t="s">
        <v>411</v>
      </c>
      <c r="G373" s="169" t="s">
        <v>725</v>
      </c>
      <c r="H373" s="169" t="s">
        <v>21</v>
      </c>
      <c r="I373" s="270" t="s">
        <v>996</v>
      </c>
      <c r="J373" s="265" t="s">
        <v>850</v>
      </c>
      <c r="K373" s="265">
        <v>4</v>
      </c>
      <c r="L373" s="76">
        <f>_xlfn.XLOOKUP(Ruimtestaat[[#This Row],[Ruimtesoort / Werkprogramma ]],'Prijzenblad SCOT'!$C$2:$C$10,'Prijzenblad SCOT'!$G$2:$G$10,"")</f>
        <v>0</v>
      </c>
      <c r="M373" s="118">
        <f t="shared" si="5"/>
        <v>0</v>
      </c>
      <c r="N373" s="80"/>
    </row>
    <row r="374" spans="1:14" x14ac:dyDescent="0.3">
      <c r="A374" s="295" t="s">
        <v>791</v>
      </c>
      <c r="B374" s="164" t="s">
        <v>812</v>
      </c>
      <c r="C374" s="164" t="s">
        <v>812</v>
      </c>
      <c r="D374" s="165" t="s">
        <v>813</v>
      </c>
      <c r="E374" s="164" t="s">
        <v>815</v>
      </c>
      <c r="F374" s="164" t="s">
        <v>411</v>
      </c>
      <c r="G374" s="169" t="s">
        <v>725</v>
      </c>
      <c r="H374" s="169" t="s">
        <v>21</v>
      </c>
      <c r="I374" s="270" t="s">
        <v>997</v>
      </c>
      <c r="J374" s="265" t="s">
        <v>850</v>
      </c>
      <c r="K374" s="265">
        <v>4</v>
      </c>
      <c r="L374" s="76">
        <f>_xlfn.XLOOKUP(Ruimtestaat[[#This Row],[Ruimtesoort / Werkprogramma ]],'Prijzenblad SCOT'!$C$2:$C$10,'Prijzenblad SCOT'!$G$2:$G$10,"")</f>
        <v>0</v>
      </c>
      <c r="M374" s="118">
        <f t="shared" si="5"/>
        <v>0</v>
      </c>
      <c r="N374" s="80"/>
    </row>
    <row r="375" spans="1:14" x14ac:dyDescent="0.3">
      <c r="A375" s="295" t="s">
        <v>791</v>
      </c>
      <c r="B375" s="164" t="s">
        <v>812</v>
      </c>
      <c r="C375" s="164" t="s">
        <v>812</v>
      </c>
      <c r="D375" s="165" t="s">
        <v>813</v>
      </c>
      <c r="E375" s="164" t="s">
        <v>815</v>
      </c>
      <c r="F375" s="164" t="s">
        <v>411</v>
      </c>
      <c r="G375" s="169" t="s">
        <v>725</v>
      </c>
      <c r="H375" s="169" t="s">
        <v>21</v>
      </c>
      <c r="I375" s="270" t="s">
        <v>998</v>
      </c>
      <c r="J375" s="265" t="s">
        <v>850</v>
      </c>
      <c r="K375" s="265">
        <v>1.5</v>
      </c>
      <c r="L375" s="76">
        <f>_xlfn.XLOOKUP(Ruimtestaat[[#This Row],[Ruimtesoort / Werkprogramma ]],'Prijzenblad SCOT'!$C$2:$C$10,'Prijzenblad SCOT'!$G$2:$G$10,"")</f>
        <v>0</v>
      </c>
      <c r="M375" s="118">
        <f t="shared" si="5"/>
        <v>0</v>
      </c>
      <c r="N375" s="80"/>
    </row>
    <row r="376" spans="1:14" x14ac:dyDescent="0.3">
      <c r="A376" s="295" t="s">
        <v>791</v>
      </c>
      <c r="B376" s="164" t="s">
        <v>812</v>
      </c>
      <c r="C376" s="164" t="s">
        <v>812</v>
      </c>
      <c r="D376" s="165" t="s">
        <v>813</v>
      </c>
      <c r="E376" s="164" t="s">
        <v>815</v>
      </c>
      <c r="F376" s="164" t="s">
        <v>411</v>
      </c>
      <c r="G376" s="169" t="s">
        <v>725</v>
      </c>
      <c r="H376" s="169" t="s">
        <v>21</v>
      </c>
      <c r="I376" s="270" t="s">
        <v>999</v>
      </c>
      <c r="J376" s="265" t="s">
        <v>850</v>
      </c>
      <c r="K376" s="265">
        <v>1.5</v>
      </c>
      <c r="L376" s="76">
        <f>_xlfn.XLOOKUP(Ruimtestaat[[#This Row],[Ruimtesoort / Werkprogramma ]],'Prijzenblad SCOT'!$C$2:$C$10,'Prijzenblad SCOT'!$G$2:$G$10,"")</f>
        <v>0</v>
      </c>
      <c r="M376" s="118">
        <f t="shared" si="5"/>
        <v>0</v>
      </c>
      <c r="N376" s="80"/>
    </row>
    <row r="377" spans="1:14" x14ac:dyDescent="0.3">
      <c r="A377" s="295" t="s">
        <v>791</v>
      </c>
      <c r="B377" s="164" t="s">
        <v>812</v>
      </c>
      <c r="C377" s="164" t="s">
        <v>812</v>
      </c>
      <c r="D377" s="165" t="s">
        <v>813</v>
      </c>
      <c r="E377" s="164" t="s">
        <v>815</v>
      </c>
      <c r="F377" s="164" t="s">
        <v>411</v>
      </c>
      <c r="G377" s="169" t="s">
        <v>725</v>
      </c>
      <c r="H377" s="169" t="s">
        <v>21</v>
      </c>
      <c r="I377" s="270" t="s">
        <v>1000</v>
      </c>
      <c r="J377" s="265" t="s">
        <v>850</v>
      </c>
      <c r="K377" s="265">
        <v>4</v>
      </c>
      <c r="L377" s="76">
        <f>_xlfn.XLOOKUP(Ruimtestaat[[#This Row],[Ruimtesoort / Werkprogramma ]],'Prijzenblad SCOT'!$C$2:$C$10,'Prijzenblad SCOT'!$G$2:$G$10,"")</f>
        <v>0</v>
      </c>
      <c r="M377" s="118">
        <f t="shared" si="5"/>
        <v>0</v>
      </c>
      <c r="N377" s="80"/>
    </row>
    <row r="378" spans="1:14" x14ac:dyDescent="0.3">
      <c r="A378" s="295" t="s">
        <v>791</v>
      </c>
      <c r="B378" s="164" t="s">
        <v>812</v>
      </c>
      <c r="C378" s="164" t="s">
        <v>812</v>
      </c>
      <c r="D378" s="165" t="s">
        <v>813</v>
      </c>
      <c r="E378" s="164" t="s">
        <v>815</v>
      </c>
      <c r="F378" s="164" t="s">
        <v>411</v>
      </c>
      <c r="G378" s="169" t="s">
        <v>725</v>
      </c>
      <c r="H378" s="169" t="s">
        <v>21</v>
      </c>
      <c r="I378" s="270" t="s">
        <v>1001</v>
      </c>
      <c r="J378" s="265" t="s">
        <v>850</v>
      </c>
      <c r="K378" s="265">
        <v>1.5</v>
      </c>
      <c r="L378" s="76">
        <f>_xlfn.XLOOKUP(Ruimtestaat[[#This Row],[Ruimtesoort / Werkprogramma ]],'Prijzenblad SCOT'!$C$2:$C$10,'Prijzenblad SCOT'!$G$2:$G$10,"")</f>
        <v>0</v>
      </c>
      <c r="M378" s="118">
        <f t="shared" si="5"/>
        <v>0</v>
      </c>
      <c r="N378" s="80"/>
    </row>
    <row r="379" spans="1:14" x14ac:dyDescent="0.3">
      <c r="A379" s="295" t="s">
        <v>791</v>
      </c>
      <c r="B379" s="164" t="s">
        <v>812</v>
      </c>
      <c r="C379" s="164" t="s">
        <v>812</v>
      </c>
      <c r="D379" s="165" t="s">
        <v>813</v>
      </c>
      <c r="E379" s="164" t="s">
        <v>815</v>
      </c>
      <c r="F379" s="164" t="s">
        <v>411</v>
      </c>
      <c r="G379" s="169" t="s">
        <v>725</v>
      </c>
      <c r="H379" s="169" t="s">
        <v>21</v>
      </c>
      <c r="I379" s="270" t="s">
        <v>1002</v>
      </c>
      <c r="J379" s="265" t="s">
        <v>850</v>
      </c>
      <c r="K379" s="265">
        <v>1.5</v>
      </c>
      <c r="L379" s="76">
        <f>_xlfn.XLOOKUP(Ruimtestaat[[#This Row],[Ruimtesoort / Werkprogramma ]],'Prijzenblad SCOT'!$C$2:$C$10,'Prijzenblad SCOT'!$G$2:$G$10,"")</f>
        <v>0</v>
      </c>
      <c r="M379" s="118">
        <f t="shared" si="5"/>
        <v>0</v>
      </c>
      <c r="N379" s="80"/>
    </row>
    <row r="380" spans="1:14" x14ac:dyDescent="0.3">
      <c r="A380" s="295" t="s">
        <v>791</v>
      </c>
      <c r="B380" s="164" t="s">
        <v>812</v>
      </c>
      <c r="C380" s="164" t="s">
        <v>812</v>
      </c>
      <c r="D380" s="165" t="s">
        <v>813</v>
      </c>
      <c r="E380" s="164" t="s">
        <v>815</v>
      </c>
      <c r="F380" s="164" t="s">
        <v>411</v>
      </c>
      <c r="G380" s="169" t="s">
        <v>1112</v>
      </c>
      <c r="H380" s="169" t="s">
        <v>26</v>
      </c>
      <c r="I380" s="270" t="s">
        <v>1003</v>
      </c>
      <c r="J380" s="265" t="s">
        <v>884</v>
      </c>
      <c r="K380" s="265" t="s">
        <v>884</v>
      </c>
      <c r="L380" s="76">
        <f>_xlfn.XLOOKUP(Ruimtestaat[[#This Row],[Ruimtesoort / Werkprogramma ]],'Prijzenblad SCOT'!$C$2:$C$10,'Prijzenblad SCOT'!$G$2:$G$10,"")</f>
        <v>0</v>
      </c>
      <c r="M380" s="118">
        <f t="shared" si="5"/>
        <v>0</v>
      </c>
      <c r="N380" s="80"/>
    </row>
    <row r="381" spans="1:14" x14ac:dyDescent="0.3">
      <c r="A381" s="295" t="s">
        <v>791</v>
      </c>
      <c r="B381" s="164" t="s">
        <v>812</v>
      </c>
      <c r="C381" s="164" t="s">
        <v>812</v>
      </c>
      <c r="D381" s="165" t="s">
        <v>813</v>
      </c>
      <c r="E381" s="164" t="s">
        <v>815</v>
      </c>
      <c r="F381" s="164" t="s">
        <v>411</v>
      </c>
      <c r="G381" s="169" t="s">
        <v>1121</v>
      </c>
      <c r="H381" s="169" t="s">
        <v>26</v>
      </c>
      <c r="I381" s="270" t="s">
        <v>1004</v>
      </c>
      <c r="J381" s="265" t="s">
        <v>884</v>
      </c>
      <c r="K381" s="265" t="s">
        <v>884</v>
      </c>
      <c r="L381" s="76">
        <f>_xlfn.XLOOKUP(Ruimtestaat[[#This Row],[Ruimtesoort / Werkprogramma ]],'Prijzenblad SCOT'!$C$2:$C$10,'Prijzenblad SCOT'!$G$2:$G$10,"")</f>
        <v>0</v>
      </c>
      <c r="M381" s="118">
        <f t="shared" si="5"/>
        <v>0</v>
      </c>
      <c r="N381" s="80"/>
    </row>
    <row r="382" spans="1:14" x14ac:dyDescent="0.3">
      <c r="A382" s="295" t="s">
        <v>791</v>
      </c>
      <c r="B382" s="164" t="s">
        <v>812</v>
      </c>
      <c r="C382" s="164" t="s">
        <v>812</v>
      </c>
      <c r="D382" s="165" t="s">
        <v>813</v>
      </c>
      <c r="E382" s="164" t="s">
        <v>815</v>
      </c>
      <c r="F382" s="164" t="s">
        <v>411</v>
      </c>
      <c r="G382" s="169" t="s">
        <v>862</v>
      </c>
      <c r="H382" s="169" t="s">
        <v>408</v>
      </c>
      <c r="I382" s="270" t="s">
        <v>1005</v>
      </c>
      <c r="J382" s="265" t="s">
        <v>724</v>
      </c>
      <c r="K382" s="265">
        <v>50</v>
      </c>
      <c r="L382" s="76">
        <f>_xlfn.XLOOKUP(Ruimtestaat[[#This Row],[Ruimtesoort / Werkprogramma ]],'Prijzenblad SCOT'!$C$2:$C$10,'Prijzenblad SCOT'!$G$2:$G$10,"")</f>
        <v>0</v>
      </c>
      <c r="M382" s="118">
        <f t="shared" si="5"/>
        <v>0</v>
      </c>
      <c r="N382" s="80"/>
    </row>
    <row r="383" spans="1:14" x14ac:dyDescent="0.3">
      <c r="A383" s="295" t="s">
        <v>791</v>
      </c>
      <c r="B383" s="164" t="s">
        <v>812</v>
      </c>
      <c r="C383" s="164" t="s">
        <v>812</v>
      </c>
      <c r="D383" s="165" t="s">
        <v>813</v>
      </c>
      <c r="E383" s="164" t="s">
        <v>815</v>
      </c>
      <c r="F383" s="164" t="s">
        <v>411</v>
      </c>
      <c r="G383" s="169" t="s">
        <v>134</v>
      </c>
      <c r="H383" s="169" t="s">
        <v>18</v>
      </c>
      <c r="I383" s="270" t="s">
        <v>1006</v>
      </c>
      <c r="J383" s="265" t="s">
        <v>721</v>
      </c>
      <c r="K383" s="265">
        <v>12</v>
      </c>
      <c r="L383" s="76">
        <f>_xlfn.XLOOKUP(Ruimtestaat[[#This Row],[Ruimtesoort / Werkprogramma ]],'Prijzenblad SCOT'!$C$2:$C$10,'Prijzenblad SCOT'!$G$2:$G$10,"")</f>
        <v>0</v>
      </c>
      <c r="M383" s="118">
        <f t="shared" si="5"/>
        <v>0</v>
      </c>
      <c r="N383" s="80"/>
    </row>
    <row r="384" spans="1:14" x14ac:dyDescent="0.3">
      <c r="A384" s="295" t="s">
        <v>791</v>
      </c>
      <c r="B384" s="164" t="s">
        <v>812</v>
      </c>
      <c r="C384" s="164" t="s">
        <v>812</v>
      </c>
      <c r="D384" s="165" t="s">
        <v>813</v>
      </c>
      <c r="E384" s="164" t="s">
        <v>815</v>
      </c>
      <c r="F384" s="164" t="s">
        <v>411</v>
      </c>
      <c r="G384" s="169" t="s">
        <v>583</v>
      </c>
      <c r="H384" s="169" t="s">
        <v>18</v>
      </c>
      <c r="I384" s="270" t="s">
        <v>1007</v>
      </c>
      <c r="J384" s="265" t="s">
        <v>721</v>
      </c>
      <c r="K384" s="265">
        <v>15</v>
      </c>
      <c r="L384" s="76">
        <f>_xlfn.XLOOKUP(Ruimtestaat[[#This Row],[Ruimtesoort / Werkprogramma ]],'Prijzenblad SCOT'!$C$2:$C$10,'Prijzenblad SCOT'!$G$2:$G$10,"")</f>
        <v>0</v>
      </c>
      <c r="M384" s="118">
        <f t="shared" si="5"/>
        <v>0</v>
      </c>
      <c r="N384" s="80"/>
    </row>
    <row r="385" spans="1:14" x14ac:dyDescent="0.3">
      <c r="A385" s="295" t="s">
        <v>791</v>
      </c>
      <c r="B385" s="164" t="s">
        <v>812</v>
      </c>
      <c r="C385" s="164" t="s">
        <v>812</v>
      </c>
      <c r="D385" s="165" t="s">
        <v>813</v>
      </c>
      <c r="E385" s="164" t="s">
        <v>815</v>
      </c>
      <c r="F385" s="164" t="s">
        <v>411</v>
      </c>
      <c r="G385" s="169" t="s">
        <v>884</v>
      </c>
      <c r="H385" s="169" t="s">
        <v>26</v>
      </c>
      <c r="I385" s="270" t="s">
        <v>1008</v>
      </c>
      <c r="J385" s="265" t="s">
        <v>884</v>
      </c>
      <c r="K385" s="265" t="s">
        <v>884</v>
      </c>
      <c r="L385" s="76">
        <f>_xlfn.XLOOKUP(Ruimtestaat[[#This Row],[Ruimtesoort / Werkprogramma ]],'Prijzenblad SCOT'!$C$2:$C$10,'Prijzenblad SCOT'!$G$2:$G$10,"")</f>
        <v>0</v>
      </c>
      <c r="M385" s="118">
        <f t="shared" si="5"/>
        <v>0</v>
      </c>
      <c r="N385" s="80"/>
    </row>
    <row r="386" spans="1:14" x14ac:dyDescent="0.3">
      <c r="A386" s="295" t="s">
        <v>791</v>
      </c>
      <c r="B386" s="164" t="s">
        <v>812</v>
      </c>
      <c r="C386" s="164" t="s">
        <v>812</v>
      </c>
      <c r="D386" s="165" t="s">
        <v>813</v>
      </c>
      <c r="E386" s="164" t="s">
        <v>815</v>
      </c>
      <c r="F386" s="164" t="s">
        <v>411</v>
      </c>
      <c r="G386" s="169" t="s">
        <v>862</v>
      </c>
      <c r="H386" s="169" t="s">
        <v>408</v>
      </c>
      <c r="I386" s="270" t="s">
        <v>1009</v>
      </c>
      <c r="J386" s="265" t="s">
        <v>724</v>
      </c>
      <c r="K386" s="265">
        <v>56.5</v>
      </c>
      <c r="L386" s="76">
        <f>_xlfn.XLOOKUP(Ruimtestaat[[#This Row],[Ruimtesoort / Werkprogramma ]],'Prijzenblad SCOT'!$C$2:$C$10,'Prijzenblad SCOT'!$G$2:$G$10,"")</f>
        <v>0</v>
      </c>
      <c r="M386" s="118">
        <f t="shared" si="5"/>
        <v>0</v>
      </c>
      <c r="N386" s="80"/>
    </row>
    <row r="387" spans="1:14" x14ac:dyDescent="0.3">
      <c r="A387" s="295" t="s">
        <v>791</v>
      </c>
      <c r="B387" s="164" t="s">
        <v>812</v>
      </c>
      <c r="C387" s="164" t="s">
        <v>812</v>
      </c>
      <c r="D387" s="165" t="s">
        <v>813</v>
      </c>
      <c r="E387" s="164" t="s">
        <v>815</v>
      </c>
      <c r="F387" s="164" t="s">
        <v>411</v>
      </c>
      <c r="G387" s="169" t="s">
        <v>1034</v>
      </c>
      <c r="H387" s="169" t="s">
        <v>26</v>
      </c>
      <c r="I387" s="270" t="s">
        <v>1010</v>
      </c>
      <c r="J387" s="265" t="s">
        <v>884</v>
      </c>
      <c r="K387" s="265" t="s">
        <v>884</v>
      </c>
      <c r="L387" s="76">
        <f>_xlfn.XLOOKUP(Ruimtestaat[[#This Row],[Ruimtesoort / Werkprogramma ]],'Prijzenblad SCOT'!$C$2:$C$10,'Prijzenblad SCOT'!$G$2:$G$10,"")</f>
        <v>0</v>
      </c>
      <c r="M387" s="118">
        <f t="shared" si="5"/>
        <v>0</v>
      </c>
      <c r="N387" s="80"/>
    </row>
    <row r="388" spans="1:14" x14ac:dyDescent="0.3">
      <c r="A388" s="295" t="s">
        <v>791</v>
      </c>
      <c r="B388" s="164" t="s">
        <v>812</v>
      </c>
      <c r="C388" s="164" t="s">
        <v>812</v>
      </c>
      <c r="D388" s="165" t="s">
        <v>813</v>
      </c>
      <c r="E388" s="164" t="s">
        <v>815</v>
      </c>
      <c r="F388" s="164" t="s">
        <v>411</v>
      </c>
      <c r="G388" s="169" t="s">
        <v>1131</v>
      </c>
      <c r="H388" s="169" t="s">
        <v>408</v>
      </c>
      <c r="I388" s="270" t="s">
        <v>1011</v>
      </c>
      <c r="J388" s="265" t="s">
        <v>724</v>
      </c>
      <c r="K388" s="265">
        <v>21.7</v>
      </c>
      <c r="L388" s="76">
        <f>_xlfn.XLOOKUP(Ruimtestaat[[#This Row],[Ruimtesoort / Werkprogramma ]],'Prijzenblad SCOT'!$C$2:$C$10,'Prijzenblad SCOT'!$G$2:$G$10,"")</f>
        <v>0</v>
      </c>
      <c r="M388" s="118">
        <f t="shared" si="5"/>
        <v>0</v>
      </c>
      <c r="N388" s="80"/>
    </row>
    <row r="389" spans="1:14" x14ac:dyDescent="0.3">
      <c r="A389" s="295" t="s">
        <v>791</v>
      </c>
      <c r="B389" s="164" t="s">
        <v>812</v>
      </c>
      <c r="C389" s="164" t="s">
        <v>812</v>
      </c>
      <c r="D389" s="165" t="s">
        <v>813</v>
      </c>
      <c r="E389" s="164" t="s">
        <v>815</v>
      </c>
      <c r="F389" s="164" t="s">
        <v>411</v>
      </c>
      <c r="G389" s="169" t="s">
        <v>1131</v>
      </c>
      <c r="H389" s="169" t="s">
        <v>408</v>
      </c>
      <c r="I389" s="270" t="s">
        <v>1012</v>
      </c>
      <c r="J389" s="265" t="s">
        <v>724</v>
      </c>
      <c r="K389" s="265">
        <v>19.3</v>
      </c>
      <c r="L389" s="76">
        <f>_xlfn.XLOOKUP(Ruimtestaat[[#This Row],[Ruimtesoort / Werkprogramma ]],'Prijzenblad SCOT'!$C$2:$C$10,'Prijzenblad SCOT'!$G$2:$G$10,"")</f>
        <v>0</v>
      </c>
      <c r="M389" s="118">
        <f t="shared" ref="M389:M452" si="6">IF(L389=0,0,L389*K389)</f>
        <v>0</v>
      </c>
      <c r="N389" s="80"/>
    </row>
    <row r="390" spans="1:14" x14ac:dyDescent="0.3">
      <c r="A390" s="295" t="s">
        <v>791</v>
      </c>
      <c r="B390" s="164" t="s">
        <v>812</v>
      </c>
      <c r="C390" s="164" t="s">
        <v>812</v>
      </c>
      <c r="D390" s="165" t="s">
        <v>813</v>
      </c>
      <c r="E390" s="164" t="s">
        <v>815</v>
      </c>
      <c r="F390" s="164" t="s">
        <v>411</v>
      </c>
      <c r="G390" s="169" t="s">
        <v>862</v>
      </c>
      <c r="H390" s="169" t="s">
        <v>408</v>
      </c>
      <c r="I390" s="270" t="s">
        <v>1013</v>
      </c>
      <c r="J390" s="265" t="s">
        <v>724</v>
      </c>
      <c r="K390" s="265">
        <v>55.5</v>
      </c>
      <c r="L390" s="76">
        <f>_xlfn.XLOOKUP(Ruimtestaat[[#This Row],[Ruimtesoort / Werkprogramma ]],'Prijzenblad SCOT'!$C$2:$C$10,'Prijzenblad SCOT'!$G$2:$G$10,"")</f>
        <v>0</v>
      </c>
      <c r="M390" s="118">
        <f t="shared" si="6"/>
        <v>0</v>
      </c>
      <c r="N390" s="80"/>
    </row>
    <row r="391" spans="1:14" x14ac:dyDescent="0.3">
      <c r="A391" s="295" t="s">
        <v>791</v>
      </c>
      <c r="B391" s="164" t="s">
        <v>812</v>
      </c>
      <c r="C391" s="164" t="s">
        <v>812</v>
      </c>
      <c r="D391" s="165" t="s">
        <v>813</v>
      </c>
      <c r="E391" s="164" t="s">
        <v>815</v>
      </c>
      <c r="F391" s="164" t="s">
        <v>411</v>
      </c>
      <c r="G391" s="169" t="s">
        <v>409</v>
      </c>
      <c r="H391" s="169" t="s">
        <v>23</v>
      </c>
      <c r="I391" s="270" t="s">
        <v>1014</v>
      </c>
      <c r="J391" s="265" t="s">
        <v>724</v>
      </c>
      <c r="K391" s="265">
        <v>15</v>
      </c>
      <c r="L391" s="76">
        <f>_xlfn.XLOOKUP(Ruimtestaat[[#This Row],[Ruimtesoort / Werkprogramma ]],'Prijzenblad SCOT'!$C$2:$C$10,'Prijzenblad SCOT'!$G$2:$G$10,"")</f>
        <v>0</v>
      </c>
      <c r="M391" s="118">
        <f t="shared" si="6"/>
        <v>0</v>
      </c>
      <c r="N391" s="80"/>
    </row>
    <row r="392" spans="1:14" x14ac:dyDescent="0.3">
      <c r="A392" s="295" t="s">
        <v>791</v>
      </c>
      <c r="B392" s="164" t="s">
        <v>812</v>
      </c>
      <c r="C392" s="164" t="s">
        <v>812</v>
      </c>
      <c r="D392" s="165" t="s">
        <v>813</v>
      </c>
      <c r="E392" s="164" t="s">
        <v>815</v>
      </c>
      <c r="F392" s="164" t="s">
        <v>411</v>
      </c>
      <c r="G392" s="169" t="s">
        <v>862</v>
      </c>
      <c r="H392" s="169" t="s">
        <v>408</v>
      </c>
      <c r="I392" s="270" t="s">
        <v>1015</v>
      </c>
      <c r="J392" s="265" t="s">
        <v>724</v>
      </c>
      <c r="K392" s="265">
        <v>57.5</v>
      </c>
      <c r="L392" s="76">
        <f>_xlfn.XLOOKUP(Ruimtestaat[[#This Row],[Ruimtesoort / Werkprogramma ]],'Prijzenblad SCOT'!$C$2:$C$10,'Prijzenblad SCOT'!$G$2:$G$10,"")</f>
        <v>0</v>
      </c>
      <c r="M392" s="118">
        <f t="shared" si="6"/>
        <v>0</v>
      </c>
      <c r="N392" s="80"/>
    </row>
    <row r="393" spans="1:14" x14ac:dyDescent="0.3">
      <c r="A393" s="295" t="s">
        <v>791</v>
      </c>
      <c r="B393" s="48" t="s">
        <v>812</v>
      </c>
      <c r="C393" s="48" t="s">
        <v>812</v>
      </c>
      <c r="D393" s="165" t="s">
        <v>813</v>
      </c>
      <c r="E393" s="48" t="s">
        <v>815</v>
      </c>
      <c r="F393" s="48" t="s">
        <v>411</v>
      </c>
      <c r="G393" s="169" t="s">
        <v>1034</v>
      </c>
      <c r="H393" s="169" t="s">
        <v>26</v>
      </c>
      <c r="I393" s="270" t="s">
        <v>1016</v>
      </c>
      <c r="J393" s="265" t="s">
        <v>884</v>
      </c>
      <c r="K393" s="265" t="s">
        <v>884</v>
      </c>
      <c r="L393" s="76">
        <f>_xlfn.XLOOKUP(Ruimtestaat[[#This Row],[Ruimtesoort / Werkprogramma ]],'Prijzenblad SCOT'!$C$2:$C$10,'Prijzenblad SCOT'!$G$2:$G$10,"")</f>
        <v>0</v>
      </c>
      <c r="M393" s="118">
        <f t="shared" si="6"/>
        <v>0</v>
      </c>
      <c r="N393" s="80"/>
    </row>
    <row r="394" spans="1:14" x14ac:dyDescent="0.3">
      <c r="A394" s="295" t="s">
        <v>791</v>
      </c>
      <c r="B394" s="164" t="s">
        <v>812</v>
      </c>
      <c r="C394" s="164" t="s">
        <v>812</v>
      </c>
      <c r="D394" s="165" t="s">
        <v>813</v>
      </c>
      <c r="E394" s="164" t="s">
        <v>815</v>
      </c>
      <c r="F394" s="164" t="s">
        <v>411</v>
      </c>
      <c r="G394" s="169" t="s">
        <v>1131</v>
      </c>
      <c r="H394" s="169" t="s">
        <v>408</v>
      </c>
      <c r="I394" s="270" t="s">
        <v>1017</v>
      </c>
      <c r="J394" s="265" t="s">
        <v>724</v>
      </c>
      <c r="K394" s="265">
        <v>7.8</v>
      </c>
      <c r="L394" s="76">
        <f>_xlfn.XLOOKUP(Ruimtestaat[[#This Row],[Ruimtesoort / Werkprogramma ]],'Prijzenblad SCOT'!$C$2:$C$10,'Prijzenblad SCOT'!$G$2:$G$10,"")</f>
        <v>0</v>
      </c>
      <c r="M394" s="118">
        <f t="shared" si="6"/>
        <v>0</v>
      </c>
      <c r="N394" s="80"/>
    </row>
    <row r="395" spans="1:14" x14ac:dyDescent="0.3">
      <c r="A395" s="295" t="s">
        <v>791</v>
      </c>
      <c r="B395" s="164" t="s">
        <v>812</v>
      </c>
      <c r="C395" s="164" t="s">
        <v>812</v>
      </c>
      <c r="D395" s="165" t="s">
        <v>813</v>
      </c>
      <c r="E395" s="164" t="s">
        <v>815</v>
      </c>
      <c r="F395" s="164" t="s">
        <v>411</v>
      </c>
      <c r="G395" s="169" t="s">
        <v>862</v>
      </c>
      <c r="H395" s="169" t="s">
        <v>408</v>
      </c>
      <c r="I395" s="270" t="s">
        <v>1018</v>
      </c>
      <c r="J395" s="265" t="s">
        <v>724</v>
      </c>
      <c r="K395" s="265">
        <v>55.5</v>
      </c>
      <c r="L395" s="76">
        <f>_xlfn.XLOOKUP(Ruimtestaat[[#This Row],[Ruimtesoort / Werkprogramma ]],'Prijzenblad SCOT'!$C$2:$C$10,'Prijzenblad SCOT'!$G$2:$G$10,"")</f>
        <v>0</v>
      </c>
      <c r="M395" s="118">
        <f t="shared" si="6"/>
        <v>0</v>
      </c>
      <c r="N395" s="80"/>
    </row>
    <row r="396" spans="1:14" x14ac:dyDescent="0.3">
      <c r="A396" s="295" t="s">
        <v>791</v>
      </c>
      <c r="B396" s="164" t="s">
        <v>812</v>
      </c>
      <c r="C396" s="164" t="s">
        <v>812</v>
      </c>
      <c r="D396" s="165" t="s">
        <v>813</v>
      </c>
      <c r="E396" s="164" t="s">
        <v>815</v>
      </c>
      <c r="F396" s="164" t="s">
        <v>411</v>
      </c>
      <c r="G396" s="169" t="s">
        <v>1131</v>
      </c>
      <c r="H396" s="169" t="s">
        <v>408</v>
      </c>
      <c r="I396" s="270" t="s">
        <v>1020</v>
      </c>
      <c r="J396" s="265" t="s">
        <v>724</v>
      </c>
      <c r="K396" s="265">
        <v>8</v>
      </c>
      <c r="L396" s="76">
        <f>_xlfn.XLOOKUP(Ruimtestaat[[#This Row],[Ruimtesoort / Werkprogramma ]],'Prijzenblad SCOT'!$C$2:$C$10,'Prijzenblad SCOT'!$G$2:$G$10,"")</f>
        <v>0</v>
      </c>
      <c r="M396" s="118">
        <f t="shared" si="6"/>
        <v>0</v>
      </c>
      <c r="N396" s="80"/>
    </row>
    <row r="397" spans="1:14" x14ac:dyDescent="0.3">
      <c r="A397" s="295" t="s">
        <v>791</v>
      </c>
      <c r="B397" s="164" t="s">
        <v>812</v>
      </c>
      <c r="C397" s="164" t="s">
        <v>812</v>
      </c>
      <c r="D397" s="165" t="s">
        <v>813</v>
      </c>
      <c r="E397" s="164" t="s">
        <v>815</v>
      </c>
      <c r="F397" s="164" t="s">
        <v>411</v>
      </c>
      <c r="G397" s="169" t="s">
        <v>1034</v>
      </c>
      <c r="H397" s="169" t="s">
        <v>26</v>
      </c>
      <c r="I397" s="270" t="s">
        <v>1019</v>
      </c>
      <c r="J397" s="265" t="s">
        <v>884</v>
      </c>
      <c r="K397" s="265" t="s">
        <v>884</v>
      </c>
      <c r="L397" s="76">
        <f>_xlfn.XLOOKUP(Ruimtestaat[[#This Row],[Ruimtesoort / Werkprogramma ]],'Prijzenblad SCOT'!$C$2:$C$10,'Prijzenblad SCOT'!$G$2:$G$10,"")</f>
        <v>0</v>
      </c>
      <c r="M397" s="118">
        <f t="shared" si="6"/>
        <v>0</v>
      </c>
      <c r="N397" s="80"/>
    </row>
    <row r="398" spans="1:14" x14ac:dyDescent="0.3">
      <c r="A398" s="295" t="s">
        <v>791</v>
      </c>
      <c r="B398" s="164" t="s">
        <v>812</v>
      </c>
      <c r="C398" s="164" t="s">
        <v>812</v>
      </c>
      <c r="D398" s="165" t="s">
        <v>813</v>
      </c>
      <c r="E398" s="164" t="s">
        <v>815</v>
      </c>
      <c r="F398" s="164" t="s">
        <v>411</v>
      </c>
      <c r="G398" s="169" t="s">
        <v>862</v>
      </c>
      <c r="H398" s="169" t="s">
        <v>408</v>
      </c>
      <c r="I398" s="270" t="s">
        <v>1021</v>
      </c>
      <c r="J398" s="265" t="s">
        <v>724</v>
      </c>
      <c r="K398" s="265">
        <v>56</v>
      </c>
      <c r="L398" s="76">
        <f>_xlfn.XLOOKUP(Ruimtestaat[[#This Row],[Ruimtesoort / Werkprogramma ]],'Prijzenblad SCOT'!$C$2:$C$10,'Prijzenblad SCOT'!$G$2:$G$10,"")</f>
        <v>0</v>
      </c>
      <c r="M398" s="118">
        <f t="shared" si="6"/>
        <v>0</v>
      </c>
      <c r="N398" s="80"/>
    </row>
    <row r="399" spans="1:14" ht="15" thickBot="1" x14ac:dyDescent="0.35">
      <c r="A399" s="295" t="s">
        <v>791</v>
      </c>
      <c r="B399" s="259" t="s">
        <v>812</v>
      </c>
      <c r="C399" s="259" t="s">
        <v>812</v>
      </c>
      <c r="D399" s="259" t="s">
        <v>813</v>
      </c>
      <c r="E399" s="259" t="s">
        <v>815</v>
      </c>
      <c r="F399" s="259" t="s">
        <v>411</v>
      </c>
      <c r="G399" s="259" t="s">
        <v>1131</v>
      </c>
      <c r="H399" s="259" t="s">
        <v>408</v>
      </c>
      <c r="I399" s="271" t="s">
        <v>1022</v>
      </c>
      <c r="J399" s="264" t="s">
        <v>724</v>
      </c>
      <c r="K399" s="263">
        <v>8</v>
      </c>
      <c r="L399" s="269">
        <f>_xlfn.XLOOKUP(Ruimtestaat[[#This Row],[Ruimtesoort / Werkprogramma ]],'Prijzenblad SCOT'!$C$2:$C$10,'Prijzenblad SCOT'!$G$2:$G$10,"")</f>
        <v>0</v>
      </c>
      <c r="M399" s="118">
        <f t="shared" si="6"/>
        <v>0</v>
      </c>
      <c r="N399" s="80"/>
    </row>
    <row r="400" spans="1:14" x14ac:dyDescent="0.3">
      <c r="A400" s="295" t="s">
        <v>791</v>
      </c>
      <c r="B400" s="164" t="s">
        <v>816</v>
      </c>
      <c r="C400" s="164" t="s">
        <v>816</v>
      </c>
      <c r="D400" s="165" t="s">
        <v>817</v>
      </c>
      <c r="E400" s="164" t="s">
        <v>805</v>
      </c>
      <c r="F400" s="164" t="s">
        <v>407</v>
      </c>
      <c r="G400" s="169" t="s">
        <v>862</v>
      </c>
      <c r="H400" s="169" t="s">
        <v>760</v>
      </c>
      <c r="I400" s="172" t="s">
        <v>841</v>
      </c>
      <c r="J400" s="279" t="s">
        <v>845</v>
      </c>
      <c r="K400" s="279">
        <v>64</v>
      </c>
      <c r="L400" s="184">
        <f>_xlfn.XLOOKUP(Ruimtestaat[[#This Row],[Ruimtesoort / Werkprogramma ]],'Prijzenblad SCOT'!$C$2:$C$10,'Prijzenblad SCOT'!$G$2:$G$10,"")</f>
        <v>0</v>
      </c>
      <c r="M400" s="118">
        <f t="shared" si="6"/>
        <v>0</v>
      </c>
      <c r="N400" s="80"/>
    </row>
    <row r="401" spans="1:15" x14ac:dyDescent="0.3">
      <c r="A401" s="295" t="s">
        <v>791</v>
      </c>
      <c r="B401" s="164" t="s">
        <v>816</v>
      </c>
      <c r="C401" s="164" t="s">
        <v>816</v>
      </c>
      <c r="D401" s="165" t="s">
        <v>817</v>
      </c>
      <c r="E401" s="164" t="s">
        <v>805</v>
      </c>
      <c r="F401" s="164" t="s">
        <v>407</v>
      </c>
      <c r="G401" s="169" t="s">
        <v>412</v>
      </c>
      <c r="H401" s="169" t="s">
        <v>23</v>
      </c>
      <c r="I401" s="172" t="s">
        <v>865</v>
      </c>
      <c r="J401" s="265" t="s">
        <v>721</v>
      </c>
      <c r="K401" s="265">
        <v>11</v>
      </c>
      <c r="L401" s="76">
        <f>_xlfn.XLOOKUP(Ruimtestaat[[#This Row],[Ruimtesoort / Werkprogramma ]],'Prijzenblad SCOT'!$C$2:$C$10,'Prijzenblad SCOT'!$G$2:$G$10,"")</f>
        <v>0</v>
      </c>
      <c r="M401" s="118">
        <f t="shared" si="6"/>
        <v>0</v>
      </c>
      <c r="N401" s="80"/>
    </row>
    <row r="402" spans="1:15" x14ac:dyDescent="0.3">
      <c r="A402" s="295" t="s">
        <v>791</v>
      </c>
      <c r="B402" s="164" t="s">
        <v>816</v>
      </c>
      <c r="C402" s="164" t="s">
        <v>816</v>
      </c>
      <c r="D402" s="165" t="s">
        <v>817</v>
      </c>
      <c r="E402" s="164" t="s">
        <v>805</v>
      </c>
      <c r="F402" s="164" t="s">
        <v>407</v>
      </c>
      <c r="G402" s="169" t="s">
        <v>863</v>
      </c>
      <c r="H402" s="169" t="s">
        <v>21</v>
      </c>
      <c r="I402" s="172" t="s">
        <v>846</v>
      </c>
      <c r="J402" s="265" t="s">
        <v>850</v>
      </c>
      <c r="K402" s="265">
        <v>7</v>
      </c>
      <c r="L402" s="76">
        <f>_xlfn.XLOOKUP(Ruimtestaat[[#This Row],[Ruimtesoort / Werkprogramma ]],'Prijzenblad SCOT'!$C$2:$C$10,'Prijzenblad SCOT'!$G$2:$G$10,"")</f>
        <v>0</v>
      </c>
      <c r="M402" s="118">
        <f t="shared" si="6"/>
        <v>0</v>
      </c>
      <c r="N402" s="80"/>
    </row>
    <row r="403" spans="1:15" x14ac:dyDescent="0.3">
      <c r="A403" s="295" t="s">
        <v>791</v>
      </c>
      <c r="B403" s="164" t="s">
        <v>816</v>
      </c>
      <c r="C403" s="164" t="s">
        <v>816</v>
      </c>
      <c r="D403" s="165" t="s">
        <v>817</v>
      </c>
      <c r="E403" s="164" t="s">
        <v>805</v>
      </c>
      <c r="F403" s="164" t="s">
        <v>407</v>
      </c>
      <c r="G403" s="169" t="s">
        <v>884</v>
      </c>
      <c r="H403" s="169" t="s">
        <v>26</v>
      </c>
      <c r="I403" s="172" t="s">
        <v>847</v>
      </c>
      <c r="J403" s="265" t="s">
        <v>884</v>
      </c>
      <c r="K403" s="265" t="s">
        <v>884</v>
      </c>
      <c r="L403" s="76">
        <f>_xlfn.XLOOKUP(Ruimtestaat[[#This Row],[Ruimtesoort / Werkprogramma ]],'Prijzenblad SCOT'!$C$2:$C$10,'Prijzenblad SCOT'!$G$2:$G$10,"")</f>
        <v>0</v>
      </c>
      <c r="M403" s="118">
        <f t="shared" si="6"/>
        <v>0</v>
      </c>
      <c r="N403" s="80"/>
    </row>
    <row r="404" spans="1:15" x14ac:dyDescent="0.3">
      <c r="A404" s="295" t="s">
        <v>791</v>
      </c>
      <c r="B404" s="164" t="s">
        <v>816</v>
      </c>
      <c r="C404" s="164" t="s">
        <v>816</v>
      </c>
      <c r="D404" s="165" t="s">
        <v>817</v>
      </c>
      <c r="E404" s="164" t="s">
        <v>805</v>
      </c>
      <c r="F404" s="164" t="s">
        <v>407</v>
      </c>
      <c r="G404" s="169" t="s">
        <v>862</v>
      </c>
      <c r="H404" s="169" t="s">
        <v>760</v>
      </c>
      <c r="I404" s="172" t="s">
        <v>848</v>
      </c>
      <c r="J404" s="265" t="s">
        <v>845</v>
      </c>
      <c r="K404" s="265">
        <v>64</v>
      </c>
      <c r="L404" s="76">
        <f>_xlfn.XLOOKUP(Ruimtestaat[[#This Row],[Ruimtesoort / Werkprogramma ]],'Prijzenblad SCOT'!$C$2:$C$10,'Prijzenblad SCOT'!$G$2:$G$10,"")</f>
        <v>0</v>
      </c>
      <c r="M404" s="118">
        <f t="shared" si="6"/>
        <v>0</v>
      </c>
      <c r="N404" s="80"/>
    </row>
    <row r="405" spans="1:15" customFormat="1" x14ac:dyDescent="0.3">
      <c r="A405" s="295" t="s">
        <v>1172</v>
      </c>
      <c r="B405" s="48" t="s">
        <v>1161</v>
      </c>
      <c r="C405" s="164" t="s">
        <v>816</v>
      </c>
      <c r="D405" s="165" t="s">
        <v>1154</v>
      </c>
      <c r="E405" s="164" t="s">
        <v>805</v>
      </c>
      <c r="F405" s="164" t="s">
        <v>407</v>
      </c>
      <c r="G405" s="169" t="s">
        <v>862</v>
      </c>
      <c r="H405" s="169" t="s">
        <v>408</v>
      </c>
      <c r="I405" s="172" t="s">
        <v>849</v>
      </c>
      <c r="J405" s="265" t="s">
        <v>845</v>
      </c>
      <c r="K405" s="170">
        <v>62</v>
      </c>
      <c r="L405" s="76">
        <f>_xlfn.XLOOKUP(Ruimtestaat[[#This Row],[Ruimtesoort / Werkprogramma ]],'Prijzenblad SCOT'!$C$2:$C$10,'Prijzenblad SCOT'!$G$2:$G$10,"")</f>
        <v>0</v>
      </c>
      <c r="M405" s="118">
        <f t="shared" si="6"/>
        <v>0</v>
      </c>
      <c r="N405" s="376"/>
      <c r="O405" s="377"/>
    </row>
    <row r="406" spans="1:15" customFormat="1" x14ac:dyDescent="0.3">
      <c r="A406" s="295" t="s">
        <v>1172</v>
      </c>
      <c r="B406" s="48" t="s">
        <v>1161</v>
      </c>
      <c r="C406" s="164" t="s">
        <v>816</v>
      </c>
      <c r="D406" s="165" t="s">
        <v>1155</v>
      </c>
      <c r="E406" s="164" t="s">
        <v>805</v>
      </c>
      <c r="F406" s="164" t="s">
        <v>407</v>
      </c>
      <c r="G406" s="169" t="s">
        <v>412</v>
      </c>
      <c r="H406" s="169" t="s">
        <v>23</v>
      </c>
      <c r="I406" s="172" t="s">
        <v>851</v>
      </c>
      <c r="J406" s="265" t="s">
        <v>842</v>
      </c>
      <c r="K406" s="170">
        <v>11</v>
      </c>
      <c r="L406" s="76">
        <f>_xlfn.XLOOKUP(Ruimtestaat[[#This Row],[Ruimtesoort / Werkprogramma ]],'Prijzenblad SCOT'!$C$2:$C$10,'Prijzenblad SCOT'!$G$2:$G$10,"")</f>
        <v>0</v>
      </c>
      <c r="M406" s="118">
        <f t="shared" si="6"/>
        <v>0</v>
      </c>
      <c r="N406" s="376"/>
      <c r="O406" s="377"/>
    </row>
    <row r="407" spans="1:15" customFormat="1" x14ac:dyDescent="0.3">
      <c r="A407" s="295" t="s">
        <v>1172</v>
      </c>
      <c r="B407" s="48" t="s">
        <v>1161</v>
      </c>
      <c r="C407" s="164" t="s">
        <v>816</v>
      </c>
      <c r="D407" s="165" t="s">
        <v>1156</v>
      </c>
      <c r="E407" s="164" t="s">
        <v>805</v>
      </c>
      <c r="F407" s="164" t="s">
        <v>407</v>
      </c>
      <c r="G407" s="169" t="s">
        <v>863</v>
      </c>
      <c r="H407" s="169" t="s">
        <v>21</v>
      </c>
      <c r="I407" s="172" t="s">
        <v>852</v>
      </c>
      <c r="J407" s="265" t="s">
        <v>721</v>
      </c>
      <c r="K407" s="170">
        <v>7</v>
      </c>
      <c r="L407" s="76">
        <f>_xlfn.XLOOKUP(Ruimtestaat[[#This Row],[Ruimtesoort / Werkprogramma ]],'Prijzenblad SCOT'!$C$2:$C$10,'Prijzenblad SCOT'!$G$2:$G$10,"")</f>
        <v>0</v>
      </c>
      <c r="M407" s="118">
        <f t="shared" si="6"/>
        <v>0</v>
      </c>
      <c r="N407" s="376"/>
      <c r="O407" s="377"/>
    </row>
    <row r="408" spans="1:15" customFormat="1" x14ac:dyDescent="0.3">
      <c r="A408" s="295" t="s">
        <v>1172</v>
      </c>
      <c r="B408" s="48" t="s">
        <v>1161</v>
      </c>
      <c r="C408" s="164" t="s">
        <v>816</v>
      </c>
      <c r="D408" s="165" t="s">
        <v>1157</v>
      </c>
      <c r="E408" s="164" t="s">
        <v>805</v>
      </c>
      <c r="F408" s="164" t="s">
        <v>407</v>
      </c>
      <c r="G408" s="169" t="s">
        <v>884</v>
      </c>
      <c r="H408" s="169" t="s">
        <v>26</v>
      </c>
      <c r="I408" s="172" t="s">
        <v>853</v>
      </c>
      <c r="J408" s="265" t="s">
        <v>884</v>
      </c>
      <c r="K408" s="265" t="s">
        <v>884</v>
      </c>
      <c r="L408" s="76">
        <f>_xlfn.XLOOKUP(Ruimtestaat[[#This Row],[Ruimtesoort / Werkprogramma ]],'Prijzenblad SCOT'!$C$2:$C$10,'Prijzenblad SCOT'!$G$2:$G$10,"")</f>
        <v>0</v>
      </c>
      <c r="M408" s="118">
        <f t="shared" si="6"/>
        <v>0</v>
      </c>
      <c r="N408" s="376"/>
      <c r="O408" s="377"/>
    </row>
    <row r="409" spans="1:15" customFormat="1" x14ac:dyDescent="0.3">
      <c r="A409" s="295" t="s">
        <v>1172</v>
      </c>
      <c r="B409" s="48" t="s">
        <v>1161</v>
      </c>
      <c r="C409" s="164" t="s">
        <v>816</v>
      </c>
      <c r="D409" s="165" t="s">
        <v>1158</v>
      </c>
      <c r="E409" s="164" t="s">
        <v>805</v>
      </c>
      <c r="F409" s="164" t="s">
        <v>407</v>
      </c>
      <c r="G409" s="169" t="s">
        <v>862</v>
      </c>
      <c r="H409" s="169" t="s">
        <v>408</v>
      </c>
      <c r="I409" s="172" t="s">
        <v>854</v>
      </c>
      <c r="J409" s="265" t="s">
        <v>845</v>
      </c>
      <c r="K409" s="170">
        <v>64</v>
      </c>
      <c r="L409" s="76">
        <f>_xlfn.XLOOKUP(Ruimtestaat[[#This Row],[Ruimtesoort / Werkprogramma ]],'Prijzenblad SCOT'!$C$2:$C$10,'Prijzenblad SCOT'!$G$2:$G$10,"")</f>
        <v>0</v>
      </c>
      <c r="M409" s="118">
        <f t="shared" si="6"/>
        <v>0</v>
      </c>
      <c r="N409" s="376"/>
      <c r="O409" s="377"/>
    </row>
    <row r="410" spans="1:15" x14ac:dyDescent="0.3">
      <c r="A410" s="295" t="s">
        <v>791</v>
      </c>
      <c r="B410" s="164" t="s">
        <v>816</v>
      </c>
      <c r="C410" s="164" t="s">
        <v>816</v>
      </c>
      <c r="D410" s="165" t="s">
        <v>817</v>
      </c>
      <c r="E410" s="164" t="s">
        <v>805</v>
      </c>
      <c r="F410" s="164" t="s">
        <v>407</v>
      </c>
      <c r="G410" s="169" t="s">
        <v>134</v>
      </c>
      <c r="H410" s="169" t="s">
        <v>18</v>
      </c>
      <c r="I410" s="172" t="s">
        <v>855</v>
      </c>
      <c r="J410" s="265" t="s">
        <v>845</v>
      </c>
      <c r="K410" s="265">
        <v>17</v>
      </c>
      <c r="L410" s="76">
        <f>_xlfn.XLOOKUP(Ruimtestaat[[#This Row],[Ruimtesoort / Werkprogramma ]],'Prijzenblad SCOT'!$C$2:$C$10,'Prijzenblad SCOT'!$G$2:$G$10,"")</f>
        <v>0</v>
      </c>
      <c r="M410" s="118">
        <f t="shared" si="6"/>
        <v>0</v>
      </c>
      <c r="N410" s="80"/>
    </row>
    <row r="411" spans="1:15" x14ac:dyDescent="0.3">
      <c r="A411" s="295" t="s">
        <v>791</v>
      </c>
      <c r="B411" s="164" t="s">
        <v>816</v>
      </c>
      <c r="C411" s="164" t="s">
        <v>816</v>
      </c>
      <c r="D411" s="165" t="s">
        <v>817</v>
      </c>
      <c r="E411" s="164" t="s">
        <v>805</v>
      </c>
      <c r="F411" s="164" t="s">
        <v>407</v>
      </c>
      <c r="G411" s="169" t="s">
        <v>409</v>
      </c>
      <c r="H411" s="169" t="s">
        <v>23</v>
      </c>
      <c r="I411" s="172" t="s">
        <v>856</v>
      </c>
      <c r="J411" s="265" t="s">
        <v>845</v>
      </c>
      <c r="K411" s="265">
        <v>106</v>
      </c>
      <c r="L411" s="76">
        <f>_xlfn.XLOOKUP(Ruimtestaat[[#This Row],[Ruimtesoort / Werkprogramma ]],'Prijzenblad SCOT'!$C$2:$C$10,'Prijzenblad SCOT'!$G$2:$G$10,"")</f>
        <v>0</v>
      </c>
      <c r="M411" s="118">
        <f t="shared" si="6"/>
        <v>0</v>
      </c>
      <c r="N411" s="80"/>
    </row>
    <row r="412" spans="1:15" x14ac:dyDescent="0.3">
      <c r="A412" s="295" t="s">
        <v>791</v>
      </c>
      <c r="B412" s="164" t="s">
        <v>816</v>
      </c>
      <c r="C412" s="164" t="s">
        <v>816</v>
      </c>
      <c r="D412" s="165" t="s">
        <v>817</v>
      </c>
      <c r="E412" s="164" t="s">
        <v>805</v>
      </c>
      <c r="F412" s="164" t="s">
        <v>407</v>
      </c>
      <c r="G412" s="169" t="s">
        <v>884</v>
      </c>
      <c r="H412" s="169" t="s">
        <v>26</v>
      </c>
      <c r="I412" s="172" t="s">
        <v>857</v>
      </c>
      <c r="J412" s="265" t="s">
        <v>884</v>
      </c>
      <c r="K412" s="265" t="s">
        <v>884</v>
      </c>
      <c r="L412" s="76">
        <f>_xlfn.XLOOKUP(Ruimtestaat[[#This Row],[Ruimtesoort / Werkprogramma ]],'Prijzenblad SCOT'!$C$2:$C$10,'Prijzenblad SCOT'!$G$2:$G$10,"")</f>
        <v>0</v>
      </c>
      <c r="M412" s="118">
        <f t="shared" si="6"/>
        <v>0</v>
      </c>
      <c r="N412" s="80"/>
    </row>
    <row r="413" spans="1:15" x14ac:dyDescent="0.3">
      <c r="A413" s="295" t="s">
        <v>791</v>
      </c>
      <c r="B413" s="164" t="s">
        <v>816</v>
      </c>
      <c r="C413" s="164" t="s">
        <v>816</v>
      </c>
      <c r="D413" s="165" t="s">
        <v>817</v>
      </c>
      <c r="E413" s="164" t="s">
        <v>805</v>
      </c>
      <c r="F413" s="164" t="s">
        <v>407</v>
      </c>
      <c r="G413" s="169" t="s">
        <v>884</v>
      </c>
      <c r="H413" s="169" t="s">
        <v>26</v>
      </c>
      <c r="I413" s="172" t="s">
        <v>858</v>
      </c>
      <c r="J413" s="265" t="s">
        <v>884</v>
      </c>
      <c r="K413" s="265" t="s">
        <v>884</v>
      </c>
      <c r="L413" s="76">
        <f>_xlfn.XLOOKUP(Ruimtestaat[[#This Row],[Ruimtesoort / Werkprogramma ]],'Prijzenblad SCOT'!$C$2:$C$10,'Prijzenblad SCOT'!$G$2:$G$10,"")</f>
        <v>0</v>
      </c>
      <c r="M413" s="118">
        <f t="shared" si="6"/>
        <v>0</v>
      </c>
      <c r="N413" s="80"/>
    </row>
    <row r="414" spans="1:15" x14ac:dyDescent="0.3">
      <c r="A414" s="295" t="s">
        <v>791</v>
      </c>
      <c r="B414" s="164" t="s">
        <v>816</v>
      </c>
      <c r="C414" s="164" t="s">
        <v>816</v>
      </c>
      <c r="D414" s="165" t="s">
        <v>817</v>
      </c>
      <c r="E414" s="164" t="s">
        <v>805</v>
      </c>
      <c r="F414" s="164" t="s">
        <v>407</v>
      </c>
      <c r="G414" s="169" t="s">
        <v>862</v>
      </c>
      <c r="H414" s="169" t="s">
        <v>760</v>
      </c>
      <c r="I414" s="172" t="s">
        <v>859</v>
      </c>
      <c r="J414" s="265" t="s">
        <v>845</v>
      </c>
      <c r="K414" s="265">
        <v>64</v>
      </c>
      <c r="L414" s="76">
        <f>_xlfn.XLOOKUP(Ruimtestaat[[#This Row],[Ruimtesoort / Werkprogramma ]],'Prijzenblad SCOT'!$C$2:$C$10,'Prijzenblad SCOT'!$G$2:$G$10,"")</f>
        <v>0</v>
      </c>
      <c r="M414" s="118">
        <f t="shared" si="6"/>
        <v>0</v>
      </c>
      <c r="N414" s="80"/>
    </row>
    <row r="415" spans="1:15" x14ac:dyDescent="0.3">
      <c r="A415" s="295" t="s">
        <v>791</v>
      </c>
      <c r="B415" s="164" t="s">
        <v>816</v>
      </c>
      <c r="C415" s="164" t="s">
        <v>816</v>
      </c>
      <c r="D415" s="165" t="s">
        <v>817</v>
      </c>
      <c r="E415" s="164" t="s">
        <v>805</v>
      </c>
      <c r="F415" s="164" t="s">
        <v>407</v>
      </c>
      <c r="G415" s="169" t="s">
        <v>884</v>
      </c>
      <c r="H415" s="169" t="s">
        <v>26</v>
      </c>
      <c r="I415" s="172" t="s">
        <v>860</v>
      </c>
      <c r="J415" s="265" t="s">
        <v>884</v>
      </c>
      <c r="K415" s="265" t="s">
        <v>884</v>
      </c>
      <c r="L415" s="76">
        <f>_xlfn.XLOOKUP(Ruimtestaat[[#This Row],[Ruimtesoort / Werkprogramma ]],'Prijzenblad SCOT'!$C$2:$C$10,'Prijzenblad SCOT'!$G$2:$G$10,"")</f>
        <v>0</v>
      </c>
      <c r="M415" s="118">
        <f t="shared" si="6"/>
        <v>0</v>
      </c>
      <c r="N415" s="80"/>
    </row>
    <row r="416" spans="1:15" x14ac:dyDescent="0.3">
      <c r="A416" s="295" t="s">
        <v>791</v>
      </c>
      <c r="B416" s="164" t="s">
        <v>816</v>
      </c>
      <c r="C416" s="164" t="s">
        <v>816</v>
      </c>
      <c r="D416" s="165" t="s">
        <v>817</v>
      </c>
      <c r="E416" s="164" t="s">
        <v>805</v>
      </c>
      <c r="F416" s="164" t="s">
        <v>407</v>
      </c>
      <c r="G416" s="169" t="s">
        <v>863</v>
      </c>
      <c r="H416" s="169" t="s">
        <v>21</v>
      </c>
      <c r="I416" s="172" t="s">
        <v>861</v>
      </c>
      <c r="J416" s="265" t="s">
        <v>722</v>
      </c>
      <c r="K416" s="265">
        <v>7</v>
      </c>
      <c r="L416" s="76">
        <f>_xlfn.XLOOKUP(Ruimtestaat[[#This Row],[Ruimtesoort / Werkprogramma ]],'Prijzenblad SCOT'!$C$2:$C$10,'Prijzenblad SCOT'!$G$2:$G$10,"")</f>
        <v>0</v>
      </c>
      <c r="M416" s="118">
        <f t="shared" si="6"/>
        <v>0</v>
      </c>
      <c r="N416" s="80"/>
    </row>
    <row r="417" spans="1:15" x14ac:dyDescent="0.3">
      <c r="A417" s="295" t="s">
        <v>791</v>
      </c>
      <c r="B417" s="164" t="s">
        <v>816</v>
      </c>
      <c r="C417" s="164" t="s">
        <v>816</v>
      </c>
      <c r="D417" s="165" t="s">
        <v>817</v>
      </c>
      <c r="E417" s="164" t="s">
        <v>805</v>
      </c>
      <c r="F417" s="164" t="s">
        <v>407</v>
      </c>
      <c r="G417" s="169" t="s">
        <v>412</v>
      </c>
      <c r="H417" s="169" t="s">
        <v>23</v>
      </c>
      <c r="I417" s="172" t="s">
        <v>870</v>
      </c>
      <c r="J417" s="265" t="s">
        <v>721</v>
      </c>
      <c r="K417" s="265">
        <v>11</v>
      </c>
      <c r="L417" s="76">
        <f>_xlfn.XLOOKUP(Ruimtestaat[[#This Row],[Ruimtesoort / Werkprogramma ]],'Prijzenblad SCOT'!$C$2:$C$10,'Prijzenblad SCOT'!$G$2:$G$10,"")</f>
        <v>0</v>
      </c>
      <c r="M417" s="118">
        <f t="shared" si="6"/>
        <v>0</v>
      </c>
      <c r="N417" s="80"/>
    </row>
    <row r="418" spans="1:15" x14ac:dyDescent="0.3">
      <c r="A418" s="295" t="s">
        <v>791</v>
      </c>
      <c r="B418" s="164" t="s">
        <v>816</v>
      </c>
      <c r="C418" s="164" t="s">
        <v>816</v>
      </c>
      <c r="D418" s="165" t="s">
        <v>817</v>
      </c>
      <c r="E418" s="164" t="s">
        <v>805</v>
      </c>
      <c r="F418" s="164" t="s">
        <v>407</v>
      </c>
      <c r="G418" s="169" t="s">
        <v>862</v>
      </c>
      <c r="H418" s="169" t="s">
        <v>408</v>
      </c>
      <c r="I418" s="172" t="s">
        <v>871</v>
      </c>
      <c r="J418" s="265" t="s">
        <v>845</v>
      </c>
      <c r="K418" s="265">
        <v>64</v>
      </c>
      <c r="L418" s="76">
        <f>_xlfn.XLOOKUP(Ruimtestaat[[#This Row],[Ruimtesoort / Werkprogramma ]],'Prijzenblad SCOT'!$C$2:$C$10,'Prijzenblad SCOT'!$G$2:$G$10,"")</f>
        <v>0</v>
      </c>
      <c r="M418" s="118">
        <f t="shared" si="6"/>
        <v>0</v>
      </c>
      <c r="N418" s="80"/>
    </row>
    <row r="419" spans="1:15" x14ac:dyDescent="0.3">
      <c r="A419" s="295" t="s">
        <v>791</v>
      </c>
      <c r="B419" s="164" t="s">
        <v>816</v>
      </c>
      <c r="C419" s="164" t="s">
        <v>816</v>
      </c>
      <c r="D419" s="165" t="s">
        <v>817</v>
      </c>
      <c r="E419" s="164" t="s">
        <v>805</v>
      </c>
      <c r="F419" s="164" t="s">
        <v>407</v>
      </c>
      <c r="G419" s="169" t="s">
        <v>862</v>
      </c>
      <c r="H419" s="169" t="s">
        <v>408</v>
      </c>
      <c r="I419" s="172" t="s">
        <v>872</v>
      </c>
      <c r="J419" s="265" t="s">
        <v>845</v>
      </c>
      <c r="K419" s="265">
        <v>62</v>
      </c>
      <c r="L419" s="76">
        <f>_xlfn.XLOOKUP(Ruimtestaat[[#This Row],[Ruimtesoort / Werkprogramma ]],'Prijzenblad SCOT'!$C$2:$C$10,'Prijzenblad SCOT'!$G$2:$G$10,"")</f>
        <v>0</v>
      </c>
      <c r="M419" s="118">
        <f t="shared" si="6"/>
        <v>0</v>
      </c>
      <c r="N419" s="80"/>
    </row>
    <row r="420" spans="1:15" x14ac:dyDescent="0.3">
      <c r="A420" s="295" t="s">
        <v>791</v>
      </c>
      <c r="B420" s="164" t="s">
        <v>816</v>
      </c>
      <c r="C420" s="164" t="s">
        <v>816</v>
      </c>
      <c r="D420" s="165" t="s">
        <v>817</v>
      </c>
      <c r="E420" s="164" t="s">
        <v>805</v>
      </c>
      <c r="F420" s="164" t="s">
        <v>407</v>
      </c>
      <c r="G420" s="169" t="s">
        <v>884</v>
      </c>
      <c r="H420" s="169" t="s">
        <v>26</v>
      </c>
      <c r="I420" s="172" t="s">
        <v>873</v>
      </c>
      <c r="J420" s="265" t="s">
        <v>884</v>
      </c>
      <c r="K420" s="265" t="s">
        <v>884</v>
      </c>
      <c r="L420" s="76">
        <f>_xlfn.XLOOKUP(Ruimtestaat[[#This Row],[Ruimtesoort / Werkprogramma ]],'Prijzenblad SCOT'!$C$2:$C$10,'Prijzenblad SCOT'!$G$2:$G$10,"")</f>
        <v>0</v>
      </c>
      <c r="M420" s="118">
        <f t="shared" si="6"/>
        <v>0</v>
      </c>
      <c r="N420" s="80"/>
    </row>
    <row r="421" spans="1:15" x14ac:dyDescent="0.3">
      <c r="A421" s="295" t="s">
        <v>791</v>
      </c>
      <c r="B421" s="164" t="s">
        <v>816</v>
      </c>
      <c r="C421" s="164" t="s">
        <v>816</v>
      </c>
      <c r="D421" s="165" t="s">
        <v>817</v>
      </c>
      <c r="E421" s="164" t="s">
        <v>805</v>
      </c>
      <c r="F421" s="164" t="s">
        <v>407</v>
      </c>
      <c r="G421" s="169" t="s">
        <v>884</v>
      </c>
      <c r="H421" s="169" t="s">
        <v>26</v>
      </c>
      <c r="I421" s="172" t="s">
        <v>887</v>
      </c>
      <c r="J421" s="265" t="s">
        <v>884</v>
      </c>
      <c r="K421" s="265" t="s">
        <v>884</v>
      </c>
      <c r="L421" s="76">
        <f>_xlfn.XLOOKUP(Ruimtestaat[[#This Row],[Ruimtesoort / Werkprogramma ]],'Prijzenblad SCOT'!$C$2:$C$10,'Prijzenblad SCOT'!$G$2:$G$10,"")</f>
        <v>0</v>
      </c>
      <c r="M421" s="118">
        <f t="shared" si="6"/>
        <v>0</v>
      </c>
      <c r="N421" s="80"/>
    </row>
    <row r="422" spans="1:15" x14ac:dyDescent="0.3">
      <c r="A422" s="295" t="s">
        <v>791</v>
      </c>
      <c r="B422" s="164" t="s">
        <v>816</v>
      </c>
      <c r="C422" s="164" t="s">
        <v>816</v>
      </c>
      <c r="D422" s="165" t="s">
        <v>817</v>
      </c>
      <c r="E422" s="164" t="s">
        <v>805</v>
      </c>
      <c r="F422" s="164" t="s">
        <v>407</v>
      </c>
      <c r="G422" s="169" t="s">
        <v>863</v>
      </c>
      <c r="H422" s="169" t="s">
        <v>21</v>
      </c>
      <c r="I422" s="172" t="s">
        <v>876</v>
      </c>
      <c r="J422" s="265" t="s">
        <v>850</v>
      </c>
      <c r="K422" s="265">
        <v>5</v>
      </c>
      <c r="L422" s="76">
        <f>_xlfn.XLOOKUP(Ruimtestaat[[#This Row],[Ruimtesoort / Werkprogramma ]],'Prijzenblad SCOT'!$C$2:$C$10,'Prijzenblad SCOT'!$G$2:$G$10,"")</f>
        <v>0</v>
      </c>
      <c r="M422" s="118">
        <f t="shared" si="6"/>
        <v>0</v>
      </c>
      <c r="N422" s="80"/>
    </row>
    <row r="423" spans="1:15" x14ac:dyDescent="0.3">
      <c r="A423" s="295" t="s">
        <v>791</v>
      </c>
      <c r="B423" s="164" t="s">
        <v>816</v>
      </c>
      <c r="C423" s="164" t="s">
        <v>816</v>
      </c>
      <c r="D423" s="165" t="s">
        <v>817</v>
      </c>
      <c r="E423" s="164" t="s">
        <v>805</v>
      </c>
      <c r="F423" s="164" t="s">
        <v>407</v>
      </c>
      <c r="G423" s="169" t="s">
        <v>409</v>
      </c>
      <c r="H423" s="169" t="s">
        <v>23</v>
      </c>
      <c r="I423" s="172" t="s">
        <v>877</v>
      </c>
      <c r="J423" s="265" t="s">
        <v>845</v>
      </c>
      <c r="K423" s="265">
        <v>27</v>
      </c>
      <c r="L423" s="76">
        <f>_xlfn.XLOOKUP(Ruimtestaat[[#This Row],[Ruimtesoort / Werkprogramma ]],'Prijzenblad SCOT'!$C$2:$C$10,'Prijzenblad SCOT'!$G$2:$G$10,"")</f>
        <v>0</v>
      </c>
      <c r="M423" s="118">
        <f t="shared" si="6"/>
        <v>0</v>
      </c>
      <c r="N423" s="80"/>
    </row>
    <row r="424" spans="1:15" x14ac:dyDescent="0.3">
      <c r="A424" s="295" t="s">
        <v>791</v>
      </c>
      <c r="B424" s="164" t="s">
        <v>816</v>
      </c>
      <c r="C424" s="164" t="s">
        <v>816</v>
      </c>
      <c r="D424" s="165" t="s">
        <v>817</v>
      </c>
      <c r="E424" s="164" t="s">
        <v>805</v>
      </c>
      <c r="F424" s="164" t="s">
        <v>407</v>
      </c>
      <c r="G424" s="169" t="s">
        <v>863</v>
      </c>
      <c r="H424" s="169" t="s">
        <v>21</v>
      </c>
      <c r="I424" s="172" t="s">
        <v>878</v>
      </c>
      <c r="J424" s="265" t="s">
        <v>850</v>
      </c>
      <c r="K424" s="265">
        <v>6</v>
      </c>
      <c r="L424" s="76">
        <f>_xlfn.XLOOKUP(Ruimtestaat[[#This Row],[Ruimtesoort / Werkprogramma ]],'Prijzenblad SCOT'!$C$2:$C$10,'Prijzenblad SCOT'!$G$2:$G$10,"")</f>
        <v>0</v>
      </c>
      <c r="M424" s="118">
        <f t="shared" si="6"/>
        <v>0</v>
      </c>
      <c r="N424" s="80"/>
    </row>
    <row r="425" spans="1:15" x14ac:dyDescent="0.3">
      <c r="A425" s="295" t="s">
        <v>791</v>
      </c>
      <c r="B425" s="164" t="s">
        <v>816</v>
      </c>
      <c r="C425" s="164" t="s">
        <v>816</v>
      </c>
      <c r="D425" s="165" t="s">
        <v>817</v>
      </c>
      <c r="E425" s="164" t="s">
        <v>805</v>
      </c>
      <c r="F425" s="164" t="s">
        <v>407</v>
      </c>
      <c r="G425" s="169" t="s">
        <v>863</v>
      </c>
      <c r="H425" s="169" t="s">
        <v>21</v>
      </c>
      <c r="I425" s="172" t="s">
        <v>879</v>
      </c>
      <c r="J425" s="265" t="s">
        <v>850</v>
      </c>
      <c r="K425" s="265">
        <v>6</v>
      </c>
      <c r="L425" s="76">
        <f>_xlfn.XLOOKUP(Ruimtestaat[[#This Row],[Ruimtesoort / Werkprogramma ]],'Prijzenblad SCOT'!$C$2:$C$10,'Prijzenblad SCOT'!$G$2:$G$10,"")</f>
        <v>0</v>
      </c>
      <c r="M425" s="118">
        <f t="shared" si="6"/>
        <v>0</v>
      </c>
      <c r="N425" s="80"/>
    </row>
    <row r="426" spans="1:15" x14ac:dyDescent="0.3">
      <c r="A426" s="295" t="s">
        <v>791</v>
      </c>
      <c r="B426" s="164" t="s">
        <v>816</v>
      </c>
      <c r="C426" s="164" t="s">
        <v>816</v>
      </c>
      <c r="D426" s="165" t="s">
        <v>817</v>
      </c>
      <c r="E426" s="164" t="s">
        <v>805</v>
      </c>
      <c r="F426" s="164" t="s">
        <v>407</v>
      </c>
      <c r="G426" s="169" t="s">
        <v>134</v>
      </c>
      <c r="H426" s="169" t="s">
        <v>18</v>
      </c>
      <c r="I426" s="172" t="s">
        <v>910</v>
      </c>
      <c r="J426" s="265" t="s">
        <v>721</v>
      </c>
      <c r="K426" s="265">
        <v>12</v>
      </c>
      <c r="L426" s="76">
        <f>_xlfn.XLOOKUP(Ruimtestaat[[#This Row],[Ruimtesoort / Werkprogramma ]],'Prijzenblad SCOT'!$C$2:$C$10,'Prijzenblad SCOT'!$G$2:$G$10,"")</f>
        <v>0</v>
      </c>
      <c r="M426" s="118">
        <f t="shared" si="6"/>
        <v>0</v>
      </c>
      <c r="N426" s="80"/>
    </row>
    <row r="427" spans="1:15" x14ac:dyDescent="0.3">
      <c r="A427" s="295" t="s">
        <v>791</v>
      </c>
      <c r="B427" s="164" t="s">
        <v>816</v>
      </c>
      <c r="C427" s="164" t="s">
        <v>816</v>
      </c>
      <c r="D427" s="165" t="s">
        <v>817</v>
      </c>
      <c r="E427" s="164" t="s">
        <v>805</v>
      </c>
      <c r="F427" s="164" t="s">
        <v>407</v>
      </c>
      <c r="G427" s="169" t="s">
        <v>134</v>
      </c>
      <c r="H427" s="169" t="s">
        <v>18</v>
      </c>
      <c r="I427" s="172" t="s">
        <v>911</v>
      </c>
      <c r="J427" s="265" t="s">
        <v>721</v>
      </c>
      <c r="K427" s="265">
        <v>10</v>
      </c>
      <c r="L427" s="76">
        <f>_xlfn.XLOOKUP(Ruimtestaat[[#This Row],[Ruimtesoort / Werkprogramma ]],'Prijzenblad SCOT'!$C$2:$C$10,'Prijzenblad SCOT'!$G$2:$G$10,"")</f>
        <v>0</v>
      </c>
      <c r="M427" s="118">
        <f t="shared" si="6"/>
        <v>0</v>
      </c>
      <c r="N427" s="80"/>
    </row>
    <row r="428" spans="1:15" x14ac:dyDescent="0.3">
      <c r="A428" s="295" t="s">
        <v>791</v>
      </c>
      <c r="B428" s="164" t="s">
        <v>816</v>
      </c>
      <c r="C428" s="164" t="s">
        <v>816</v>
      </c>
      <c r="D428" s="165" t="s">
        <v>817</v>
      </c>
      <c r="E428" s="164" t="s">
        <v>805</v>
      </c>
      <c r="F428" s="164" t="s">
        <v>407</v>
      </c>
      <c r="G428" s="169" t="s">
        <v>412</v>
      </c>
      <c r="H428" s="169" t="s">
        <v>23</v>
      </c>
      <c r="I428" s="172" t="s">
        <v>912</v>
      </c>
      <c r="J428" s="265" t="s">
        <v>842</v>
      </c>
      <c r="K428" s="265">
        <v>8</v>
      </c>
      <c r="L428" s="76">
        <f>_xlfn.XLOOKUP(Ruimtestaat[[#This Row],[Ruimtesoort / Werkprogramma ]],'Prijzenblad SCOT'!$C$2:$C$10,'Prijzenblad SCOT'!$G$2:$G$10,"")</f>
        <v>0</v>
      </c>
      <c r="M428" s="118">
        <f t="shared" si="6"/>
        <v>0</v>
      </c>
      <c r="N428" s="80"/>
    </row>
    <row r="429" spans="1:15" x14ac:dyDescent="0.3">
      <c r="A429" s="295" t="s">
        <v>791</v>
      </c>
      <c r="B429" s="164" t="s">
        <v>816</v>
      </c>
      <c r="C429" s="164" t="s">
        <v>816</v>
      </c>
      <c r="D429" s="165" t="s">
        <v>817</v>
      </c>
      <c r="E429" s="164" t="s">
        <v>805</v>
      </c>
      <c r="F429" s="164" t="s">
        <v>407</v>
      </c>
      <c r="G429" s="169" t="s">
        <v>412</v>
      </c>
      <c r="H429" s="169" t="s">
        <v>23</v>
      </c>
      <c r="I429" s="172" t="s">
        <v>913</v>
      </c>
      <c r="J429" s="265" t="s">
        <v>842</v>
      </c>
      <c r="K429" s="265">
        <v>12</v>
      </c>
      <c r="L429" s="76">
        <f>_xlfn.XLOOKUP(Ruimtestaat[[#This Row],[Ruimtesoort / Werkprogramma ]],'Prijzenblad SCOT'!$C$2:$C$10,'Prijzenblad SCOT'!$G$2:$G$10,"")</f>
        <v>0</v>
      </c>
      <c r="M429" s="118">
        <f t="shared" si="6"/>
        <v>0</v>
      </c>
      <c r="N429" s="80"/>
    </row>
    <row r="430" spans="1:15" x14ac:dyDescent="0.3">
      <c r="A430" s="295" t="s">
        <v>791</v>
      </c>
      <c r="B430" s="164" t="s">
        <v>816</v>
      </c>
      <c r="C430" s="164" t="s">
        <v>816</v>
      </c>
      <c r="D430" s="165" t="s">
        <v>817</v>
      </c>
      <c r="E430" s="164" t="s">
        <v>805</v>
      </c>
      <c r="F430" s="164" t="s">
        <v>407</v>
      </c>
      <c r="G430" s="169" t="s">
        <v>134</v>
      </c>
      <c r="H430" s="169" t="s">
        <v>18</v>
      </c>
      <c r="I430" s="172" t="s">
        <v>914</v>
      </c>
      <c r="J430" s="265" t="s">
        <v>721</v>
      </c>
      <c r="K430" s="265">
        <v>11</v>
      </c>
      <c r="L430" s="76">
        <f>_xlfn.XLOOKUP(Ruimtestaat[[#This Row],[Ruimtesoort / Werkprogramma ]],'Prijzenblad SCOT'!$C$2:$C$10,'Prijzenblad SCOT'!$G$2:$G$10,"")</f>
        <v>0</v>
      </c>
      <c r="M430" s="118">
        <f t="shared" si="6"/>
        <v>0</v>
      </c>
      <c r="N430" s="80"/>
    </row>
    <row r="431" spans="1:15" customFormat="1" x14ac:dyDescent="0.3">
      <c r="A431" s="295" t="s">
        <v>791</v>
      </c>
      <c r="B431" s="164" t="s">
        <v>816</v>
      </c>
      <c r="C431" s="164" t="s">
        <v>816</v>
      </c>
      <c r="D431" s="165" t="s">
        <v>817</v>
      </c>
      <c r="E431" s="164" t="s">
        <v>805</v>
      </c>
      <c r="F431" s="164" t="s">
        <v>407</v>
      </c>
      <c r="G431" s="169" t="s">
        <v>134</v>
      </c>
      <c r="H431" s="169" t="s">
        <v>18</v>
      </c>
      <c r="I431" s="172" t="s">
        <v>915</v>
      </c>
      <c r="J431" s="265" t="s">
        <v>721</v>
      </c>
      <c r="K431" s="265">
        <v>12</v>
      </c>
      <c r="L431" s="76">
        <f>_xlfn.XLOOKUP(Ruimtestaat[[#This Row],[Ruimtesoort / Werkprogramma ]],'Prijzenblad SCOT'!$C$2:$C$10,'Prijzenblad SCOT'!$G$2:$G$10,"")</f>
        <v>0</v>
      </c>
      <c r="M431" s="118">
        <f t="shared" si="6"/>
        <v>0</v>
      </c>
      <c r="N431" s="376"/>
      <c r="O431" s="377"/>
    </row>
    <row r="432" spans="1:15" customFormat="1" x14ac:dyDescent="0.3">
      <c r="A432" s="295" t="s">
        <v>791</v>
      </c>
      <c r="B432" s="48" t="s">
        <v>1178</v>
      </c>
      <c r="C432" s="164" t="s">
        <v>816</v>
      </c>
      <c r="D432" s="165" t="s">
        <v>817</v>
      </c>
      <c r="E432" s="164" t="s">
        <v>805</v>
      </c>
      <c r="F432" s="164" t="s">
        <v>407</v>
      </c>
      <c r="G432" s="169" t="s">
        <v>1034</v>
      </c>
      <c r="H432" s="169" t="s">
        <v>26</v>
      </c>
      <c r="I432" s="172" t="s">
        <v>919</v>
      </c>
      <c r="J432" s="265" t="s">
        <v>850</v>
      </c>
      <c r="K432" s="170">
        <v>7</v>
      </c>
      <c r="L432" s="76">
        <f>_xlfn.XLOOKUP(Ruimtestaat[[#This Row],[Ruimtesoort / Werkprogramma ]],'Prijzenblad SCOT'!$C$2:$C$10,'Prijzenblad SCOT'!$G$2:$G$10,"")</f>
        <v>0</v>
      </c>
      <c r="M432" s="118">
        <f t="shared" si="6"/>
        <v>0</v>
      </c>
      <c r="N432" s="376"/>
      <c r="O432" s="377"/>
    </row>
    <row r="433" spans="1:15" customFormat="1" x14ac:dyDescent="0.3">
      <c r="A433" s="295" t="s">
        <v>791</v>
      </c>
      <c r="B433" s="48" t="s">
        <v>1178</v>
      </c>
      <c r="C433" s="164" t="s">
        <v>816</v>
      </c>
      <c r="D433" s="165" t="s">
        <v>817</v>
      </c>
      <c r="E433" s="164" t="s">
        <v>805</v>
      </c>
      <c r="F433" s="164" t="s">
        <v>407</v>
      </c>
      <c r="G433" s="169" t="s">
        <v>371</v>
      </c>
      <c r="H433" s="169" t="s">
        <v>376</v>
      </c>
      <c r="I433" s="172" t="s">
        <v>920</v>
      </c>
      <c r="J433" s="265" t="s">
        <v>845</v>
      </c>
      <c r="K433" s="170">
        <v>59</v>
      </c>
      <c r="L433" s="76">
        <f>_xlfn.XLOOKUP(Ruimtestaat[[#This Row],[Ruimtesoort / Werkprogramma ]],'Prijzenblad SCOT'!$C$2:$C$10,'Prijzenblad SCOT'!$G$2:$G$10,"")</f>
        <v>0</v>
      </c>
      <c r="M433" s="118">
        <f t="shared" si="6"/>
        <v>0</v>
      </c>
      <c r="N433" s="376"/>
      <c r="O433" s="377"/>
    </row>
    <row r="434" spans="1:15" customFormat="1" x14ac:dyDescent="0.3">
      <c r="A434" s="295" t="s">
        <v>791</v>
      </c>
      <c r="B434" s="48" t="s">
        <v>1178</v>
      </c>
      <c r="C434" s="164" t="s">
        <v>816</v>
      </c>
      <c r="D434" s="165" t="s">
        <v>817</v>
      </c>
      <c r="E434" s="164" t="s">
        <v>805</v>
      </c>
      <c r="F434" s="164" t="s">
        <v>407</v>
      </c>
      <c r="G434" s="169" t="s">
        <v>725</v>
      </c>
      <c r="H434" s="169" t="s">
        <v>21</v>
      </c>
      <c r="I434" s="172" t="s">
        <v>921</v>
      </c>
      <c r="J434" s="265" t="s">
        <v>845</v>
      </c>
      <c r="K434" s="170">
        <v>11</v>
      </c>
      <c r="L434" s="76">
        <f>_xlfn.XLOOKUP(Ruimtestaat[[#This Row],[Ruimtesoort / Werkprogramma ]],'Prijzenblad SCOT'!$C$2:$C$10,'Prijzenblad SCOT'!$G$2:$G$10,"")</f>
        <v>0</v>
      </c>
      <c r="M434" s="118">
        <f t="shared" si="6"/>
        <v>0</v>
      </c>
      <c r="N434" s="376"/>
      <c r="O434" s="377"/>
    </row>
    <row r="435" spans="1:15" customFormat="1" x14ac:dyDescent="0.3">
      <c r="A435" s="295" t="s">
        <v>791</v>
      </c>
      <c r="B435" s="48" t="s">
        <v>1178</v>
      </c>
      <c r="C435" s="164" t="s">
        <v>816</v>
      </c>
      <c r="D435" s="165" t="s">
        <v>817</v>
      </c>
      <c r="E435" s="164" t="s">
        <v>805</v>
      </c>
      <c r="F435" s="164" t="s">
        <v>407</v>
      </c>
      <c r="G435" s="169" t="s">
        <v>409</v>
      </c>
      <c r="H435" s="169" t="s">
        <v>23</v>
      </c>
      <c r="I435" s="172" t="s">
        <v>922</v>
      </c>
      <c r="J435" s="265" t="s">
        <v>845</v>
      </c>
      <c r="K435" s="170">
        <v>61</v>
      </c>
      <c r="L435" s="76">
        <f>_xlfn.XLOOKUP(Ruimtestaat[[#This Row],[Ruimtesoort / Werkprogramma ]],'Prijzenblad SCOT'!$C$2:$C$10,'Prijzenblad SCOT'!$G$2:$G$10,"")</f>
        <v>0</v>
      </c>
      <c r="M435" s="118">
        <f t="shared" si="6"/>
        <v>0</v>
      </c>
      <c r="N435" s="376"/>
      <c r="O435" s="377"/>
    </row>
    <row r="436" spans="1:15" customFormat="1" x14ac:dyDescent="0.3">
      <c r="A436" s="295" t="s">
        <v>791</v>
      </c>
      <c r="B436" s="48" t="s">
        <v>1178</v>
      </c>
      <c r="C436" s="164" t="s">
        <v>816</v>
      </c>
      <c r="D436" s="165" t="s">
        <v>817</v>
      </c>
      <c r="E436" s="164" t="s">
        <v>805</v>
      </c>
      <c r="F436" s="164" t="s">
        <v>407</v>
      </c>
      <c r="G436" s="169" t="s">
        <v>884</v>
      </c>
      <c r="H436" s="169" t="s">
        <v>26</v>
      </c>
      <c r="I436" s="172" t="s">
        <v>923</v>
      </c>
      <c r="J436" s="265" t="s">
        <v>845</v>
      </c>
      <c r="K436" s="170">
        <v>10</v>
      </c>
      <c r="L436" s="76">
        <f>_xlfn.XLOOKUP(Ruimtestaat[[#This Row],[Ruimtesoort / Werkprogramma ]],'Prijzenblad SCOT'!$C$2:$C$10,'Prijzenblad SCOT'!$G$2:$G$10,"")</f>
        <v>0</v>
      </c>
      <c r="M436" s="118">
        <f t="shared" si="6"/>
        <v>0</v>
      </c>
      <c r="N436" s="376"/>
      <c r="O436" s="377"/>
    </row>
    <row r="437" spans="1:15" customFormat="1" x14ac:dyDescent="0.3">
      <c r="A437" s="295" t="s">
        <v>791</v>
      </c>
      <c r="B437" s="48" t="s">
        <v>1178</v>
      </c>
      <c r="C437" s="164" t="s">
        <v>816</v>
      </c>
      <c r="D437" s="165" t="s">
        <v>817</v>
      </c>
      <c r="E437" s="164" t="s">
        <v>805</v>
      </c>
      <c r="F437" s="164" t="s">
        <v>407</v>
      </c>
      <c r="G437" s="169" t="s">
        <v>412</v>
      </c>
      <c r="H437" s="169" t="str">
        <f>VLOOKUP(G437,Ruimtesoort[],2,FALSE)</f>
        <v>Verkeersruimte</v>
      </c>
      <c r="I437" s="172" t="s">
        <v>1142</v>
      </c>
      <c r="J437" s="265" t="s">
        <v>721</v>
      </c>
      <c r="K437" s="170">
        <v>7</v>
      </c>
      <c r="L437" s="76">
        <f>_xlfn.XLOOKUP(Ruimtestaat[[#This Row],[Ruimtesoort / Werkprogramma ]],'Prijzenblad SCOT'!$C$2:$C$10,'Prijzenblad SCOT'!$G$2:$G$10,"")</f>
        <v>0</v>
      </c>
      <c r="M437" s="118">
        <f t="shared" si="6"/>
        <v>0</v>
      </c>
      <c r="N437" s="376"/>
      <c r="O437" s="377"/>
    </row>
    <row r="438" spans="1:15" customFormat="1" x14ac:dyDescent="0.3">
      <c r="A438" s="295" t="s">
        <v>791</v>
      </c>
      <c r="B438" s="48" t="s">
        <v>1178</v>
      </c>
      <c r="C438" s="164" t="s">
        <v>816</v>
      </c>
      <c r="D438" s="165" t="s">
        <v>817</v>
      </c>
      <c r="E438" s="164" t="s">
        <v>805</v>
      </c>
      <c r="F438" s="164" t="s">
        <v>407</v>
      </c>
      <c r="G438" s="169" t="s">
        <v>412</v>
      </c>
      <c r="H438" s="169" t="str">
        <f>VLOOKUP(G438,Ruimtesoort[],2,FALSE)</f>
        <v>Verkeersruimte</v>
      </c>
      <c r="I438" s="172" t="s">
        <v>1141</v>
      </c>
      <c r="J438" s="265" t="s">
        <v>845</v>
      </c>
      <c r="K438" s="170">
        <v>26</v>
      </c>
      <c r="L438" s="76">
        <f>_xlfn.XLOOKUP(Ruimtestaat[[#This Row],[Ruimtesoort / Werkprogramma ]],'Prijzenblad SCOT'!$C$2:$C$10,'Prijzenblad SCOT'!$G$2:$G$10,"")</f>
        <v>0</v>
      </c>
      <c r="M438" s="118">
        <f t="shared" si="6"/>
        <v>0</v>
      </c>
      <c r="N438" s="376"/>
      <c r="O438" s="377"/>
    </row>
    <row r="439" spans="1:15" customFormat="1" x14ac:dyDescent="0.3">
      <c r="A439" s="295" t="s">
        <v>791</v>
      </c>
      <c r="B439" s="48" t="s">
        <v>1178</v>
      </c>
      <c r="C439" s="164" t="s">
        <v>816</v>
      </c>
      <c r="D439" s="165" t="s">
        <v>817</v>
      </c>
      <c r="E439" s="164" t="s">
        <v>805</v>
      </c>
      <c r="F439" s="164" t="s">
        <v>407</v>
      </c>
      <c r="G439" s="169" t="s">
        <v>884</v>
      </c>
      <c r="H439" s="169" t="s">
        <v>26</v>
      </c>
      <c r="I439" s="172" t="s">
        <v>1139</v>
      </c>
      <c r="J439" s="265" t="s">
        <v>845</v>
      </c>
      <c r="K439" s="170">
        <v>7</v>
      </c>
      <c r="L439" s="76">
        <f>_xlfn.XLOOKUP(Ruimtestaat[[#This Row],[Ruimtesoort / Werkprogramma ]],'Prijzenblad SCOT'!$C$2:$C$10,'Prijzenblad SCOT'!$G$2:$G$10,"")</f>
        <v>0</v>
      </c>
      <c r="M439" s="118">
        <f t="shared" si="6"/>
        <v>0</v>
      </c>
      <c r="N439" s="376"/>
      <c r="O439" s="377"/>
    </row>
    <row r="440" spans="1:15" customFormat="1" x14ac:dyDescent="0.3">
      <c r="A440" s="295" t="s">
        <v>791</v>
      </c>
      <c r="B440" s="48" t="s">
        <v>1178</v>
      </c>
      <c r="C440" s="164" t="s">
        <v>816</v>
      </c>
      <c r="D440" s="165" t="s">
        <v>817</v>
      </c>
      <c r="E440" s="164" t="s">
        <v>805</v>
      </c>
      <c r="F440" s="164" t="s">
        <v>407</v>
      </c>
      <c r="G440" s="169" t="s">
        <v>884</v>
      </c>
      <c r="H440" s="169" t="s">
        <v>26</v>
      </c>
      <c r="I440" s="172" t="s">
        <v>1133</v>
      </c>
      <c r="J440" s="265" t="s">
        <v>850</v>
      </c>
      <c r="K440" s="170">
        <v>7</v>
      </c>
      <c r="L440" s="76">
        <f>_xlfn.XLOOKUP(Ruimtestaat[[#This Row],[Ruimtesoort / Werkprogramma ]],'Prijzenblad SCOT'!$C$2:$C$10,'Prijzenblad SCOT'!$G$2:$G$10,"")</f>
        <v>0</v>
      </c>
      <c r="M440" s="118">
        <f t="shared" si="6"/>
        <v>0</v>
      </c>
      <c r="N440" s="376"/>
      <c r="O440" s="377"/>
    </row>
    <row r="441" spans="1:15" customFormat="1" x14ac:dyDescent="0.3">
      <c r="A441" s="295" t="s">
        <v>791</v>
      </c>
      <c r="B441" s="48" t="s">
        <v>1178</v>
      </c>
      <c r="C441" s="164" t="s">
        <v>816</v>
      </c>
      <c r="D441" s="165" t="s">
        <v>817</v>
      </c>
      <c r="E441" s="164" t="s">
        <v>805</v>
      </c>
      <c r="F441" s="164" t="s">
        <v>407</v>
      </c>
      <c r="G441" s="169" t="s">
        <v>371</v>
      </c>
      <c r="H441" s="169" t="s">
        <v>376</v>
      </c>
      <c r="I441" s="172" t="s">
        <v>1146</v>
      </c>
      <c r="J441" s="265" t="s">
        <v>845</v>
      </c>
      <c r="K441" s="170">
        <v>50</v>
      </c>
      <c r="L441" s="76">
        <f>_xlfn.XLOOKUP(Ruimtestaat[[#This Row],[Ruimtesoort / Werkprogramma ]],'Prijzenblad SCOT'!$C$2:$C$10,'Prijzenblad SCOT'!$G$2:$G$10,"")</f>
        <v>0</v>
      </c>
      <c r="M441" s="118">
        <f t="shared" si="6"/>
        <v>0</v>
      </c>
      <c r="N441" s="376"/>
      <c r="O441" s="377"/>
    </row>
    <row r="442" spans="1:15" customFormat="1" x14ac:dyDescent="0.3">
      <c r="A442" s="295" t="s">
        <v>791</v>
      </c>
      <c r="B442" s="48" t="s">
        <v>1178</v>
      </c>
      <c r="C442" s="164" t="s">
        <v>816</v>
      </c>
      <c r="D442" s="165" t="s">
        <v>817</v>
      </c>
      <c r="E442" s="164" t="s">
        <v>805</v>
      </c>
      <c r="F442" s="164" t="s">
        <v>407</v>
      </c>
      <c r="G442" s="169" t="s">
        <v>1179</v>
      </c>
      <c r="H442" s="169" t="s">
        <v>376</v>
      </c>
      <c r="I442" s="172" t="s">
        <v>1175</v>
      </c>
      <c r="J442" s="265" t="s">
        <v>845</v>
      </c>
      <c r="K442" s="170">
        <v>7</v>
      </c>
      <c r="L442" s="76">
        <f>_xlfn.XLOOKUP(Ruimtestaat[[#This Row],[Ruimtesoort / Werkprogramma ]],'Prijzenblad SCOT'!$C$2:$C$10,'Prijzenblad SCOT'!$G$2:$G$10,"")</f>
        <v>0</v>
      </c>
      <c r="M442" s="118">
        <f t="shared" si="6"/>
        <v>0</v>
      </c>
      <c r="N442" s="376"/>
      <c r="O442" s="377"/>
    </row>
    <row r="443" spans="1:15" customFormat="1" x14ac:dyDescent="0.3">
      <c r="A443" s="295" t="s">
        <v>791</v>
      </c>
      <c r="B443" s="48" t="s">
        <v>1178</v>
      </c>
      <c r="C443" s="164" t="s">
        <v>816</v>
      </c>
      <c r="D443" s="165" t="s">
        <v>817</v>
      </c>
      <c r="E443" s="164" t="s">
        <v>805</v>
      </c>
      <c r="F443" s="164" t="s">
        <v>407</v>
      </c>
      <c r="G443" s="169" t="s">
        <v>1179</v>
      </c>
      <c r="H443" s="169" t="s">
        <v>376</v>
      </c>
      <c r="I443" s="172" t="s">
        <v>1176</v>
      </c>
      <c r="J443" s="265" t="s">
        <v>845</v>
      </c>
      <c r="K443" s="170">
        <v>5</v>
      </c>
      <c r="L443" s="76">
        <f>_xlfn.XLOOKUP(Ruimtestaat[[#This Row],[Ruimtesoort / Werkprogramma ]],'Prijzenblad SCOT'!$C$2:$C$10,'Prijzenblad SCOT'!$G$2:$G$10,"")</f>
        <v>0</v>
      </c>
      <c r="M443" s="118">
        <f t="shared" si="6"/>
        <v>0</v>
      </c>
      <c r="N443" s="376"/>
      <c r="O443" s="377"/>
    </row>
    <row r="444" spans="1:15" customFormat="1" x14ac:dyDescent="0.3">
      <c r="A444" s="295" t="s">
        <v>791</v>
      </c>
      <c r="B444" s="48" t="s">
        <v>1178</v>
      </c>
      <c r="C444" s="164" t="s">
        <v>816</v>
      </c>
      <c r="D444" s="165" t="s">
        <v>817</v>
      </c>
      <c r="E444" s="164" t="s">
        <v>805</v>
      </c>
      <c r="F444" s="164" t="s">
        <v>407</v>
      </c>
      <c r="G444" s="169" t="s">
        <v>414</v>
      </c>
      <c r="H444" s="169" t="str">
        <f>VLOOKUP(G444,Ruimtesoort[],2,FALSE)</f>
        <v>Restauratieve ruimte</v>
      </c>
      <c r="I444" s="172" t="s">
        <v>1177</v>
      </c>
      <c r="J444" s="265" t="s">
        <v>845</v>
      </c>
      <c r="K444" s="170">
        <v>6</v>
      </c>
      <c r="L444" s="76">
        <f>_xlfn.XLOOKUP(Ruimtestaat[[#This Row],[Ruimtesoort / Werkprogramma ]],'Prijzenblad SCOT'!$C$2:$C$10,'Prijzenblad SCOT'!$G$2:$G$10,"")</f>
        <v>0</v>
      </c>
      <c r="M444" s="118">
        <f t="shared" si="6"/>
        <v>0</v>
      </c>
      <c r="N444" s="376"/>
      <c r="O444" s="377"/>
    </row>
    <row r="445" spans="1:15" customFormat="1" x14ac:dyDescent="0.3">
      <c r="A445" s="295" t="s">
        <v>1172</v>
      </c>
      <c r="B445" s="48" t="s">
        <v>1161</v>
      </c>
      <c r="C445" s="48" t="s">
        <v>1161</v>
      </c>
      <c r="D445" s="48" t="s">
        <v>1173</v>
      </c>
      <c r="E445" s="48" t="s">
        <v>805</v>
      </c>
      <c r="F445" s="164" t="s">
        <v>407</v>
      </c>
      <c r="G445" s="169" t="s">
        <v>1034</v>
      </c>
      <c r="H445" s="169" t="s">
        <v>26</v>
      </c>
      <c r="I445" s="172" t="s">
        <v>1162</v>
      </c>
      <c r="J445" s="265" t="s">
        <v>845</v>
      </c>
      <c r="K445" s="170">
        <v>8</v>
      </c>
      <c r="L445" s="76">
        <f>_xlfn.XLOOKUP(Ruimtestaat[[#This Row],[Ruimtesoort / Werkprogramma ]],'Prijzenblad SCOT'!$C$2:$C$10,'Prijzenblad SCOT'!$G$2:$G$10,"")</f>
        <v>0</v>
      </c>
      <c r="M445" s="118">
        <f t="shared" si="6"/>
        <v>0</v>
      </c>
      <c r="N445" s="376"/>
      <c r="O445" s="377"/>
    </row>
    <row r="446" spans="1:15" customFormat="1" x14ac:dyDescent="0.3">
      <c r="A446" s="295" t="s">
        <v>1172</v>
      </c>
      <c r="B446" s="48" t="s">
        <v>1161</v>
      </c>
      <c r="C446" s="48" t="s">
        <v>1161</v>
      </c>
      <c r="D446" s="48" t="s">
        <v>1173</v>
      </c>
      <c r="E446" s="48" t="s">
        <v>805</v>
      </c>
      <c r="F446" s="164" t="s">
        <v>407</v>
      </c>
      <c r="G446" s="169" t="s">
        <v>862</v>
      </c>
      <c r="H446" s="169" t="s">
        <v>408</v>
      </c>
      <c r="I446" s="172" t="s">
        <v>1163</v>
      </c>
      <c r="J446" s="265" t="s">
        <v>845</v>
      </c>
      <c r="K446" s="170">
        <v>53</v>
      </c>
      <c r="L446" s="76">
        <f>_xlfn.XLOOKUP(Ruimtestaat[[#This Row],[Ruimtesoort / Werkprogramma ]],'Prijzenblad SCOT'!$C$2:$C$10,'Prijzenblad SCOT'!$G$2:$G$10,"")</f>
        <v>0</v>
      </c>
      <c r="M446" s="118">
        <f t="shared" si="6"/>
        <v>0</v>
      </c>
      <c r="N446" s="376"/>
      <c r="O446" s="377"/>
    </row>
    <row r="447" spans="1:15" customFormat="1" x14ac:dyDescent="0.3">
      <c r="A447" s="295" t="s">
        <v>1172</v>
      </c>
      <c r="B447" s="48" t="s">
        <v>1161</v>
      </c>
      <c r="C447" s="48" t="s">
        <v>1161</v>
      </c>
      <c r="D447" s="48" t="s">
        <v>1173</v>
      </c>
      <c r="E447" s="48" t="s">
        <v>805</v>
      </c>
      <c r="F447" s="164" t="s">
        <v>407</v>
      </c>
      <c r="G447" s="169" t="s">
        <v>412</v>
      </c>
      <c r="H447" s="169" t="s">
        <v>23</v>
      </c>
      <c r="I447" s="172" t="s">
        <v>1140</v>
      </c>
      <c r="J447" s="265" t="s">
        <v>721</v>
      </c>
      <c r="K447" s="170">
        <v>11</v>
      </c>
      <c r="L447" s="76">
        <f>_xlfn.XLOOKUP(Ruimtestaat[[#This Row],[Ruimtesoort / Werkprogramma ]],'Prijzenblad SCOT'!$C$2:$C$10,'Prijzenblad SCOT'!$G$2:$G$10,"")</f>
        <v>0</v>
      </c>
      <c r="M447" s="118">
        <f t="shared" si="6"/>
        <v>0</v>
      </c>
      <c r="N447" s="376"/>
      <c r="O447" s="377"/>
    </row>
    <row r="448" spans="1:15" customFormat="1" x14ac:dyDescent="0.3">
      <c r="A448" s="295" t="s">
        <v>1172</v>
      </c>
      <c r="B448" s="48" t="s">
        <v>1161</v>
      </c>
      <c r="C448" s="48" t="s">
        <v>1161</v>
      </c>
      <c r="D448" s="48" t="s">
        <v>1173</v>
      </c>
      <c r="E448" s="48" t="s">
        <v>805</v>
      </c>
      <c r="F448" s="164" t="s">
        <v>407</v>
      </c>
      <c r="G448" s="169" t="s">
        <v>863</v>
      </c>
      <c r="H448" s="169" t="s">
        <v>21</v>
      </c>
      <c r="I448" s="172" t="s">
        <v>1135</v>
      </c>
      <c r="J448" s="265" t="s">
        <v>850</v>
      </c>
      <c r="K448" s="170">
        <v>7</v>
      </c>
      <c r="L448" s="76">
        <f>_xlfn.XLOOKUP(Ruimtestaat[[#This Row],[Ruimtesoort / Werkprogramma ]],'Prijzenblad SCOT'!$C$2:$C$10,'Prijzenblad SCOT'!$G$2:$G$10,"")</f>
        <v>0</v>
      </c>
      <c r="M448" s="118">
        <f t="shared" si="6"/>
        <v>0</v>
      </c>
      <c r="N448" s="376"/>
      <c r="O448" s="377"/>
    </row>
    <row r="449" spans="1:15" customFormat="1" x14ac:dyDescent="0.3">
      <c r="A449" s="295" t="s">
        <v>1172</v>
      </c>
      <c r="B449" s="48" t="s">
        <v>1161</v>
      </c>
      <c r="C449" s="48" t="s">
        <v>1161</v>
      </c>
      <c r="D449" s="48" t="s">
        <v>1173</v>
      </c>
      <c r="E449" s="48" t="s">
        <v>805</v>
      </c>
      <c r="F449" s="164" t="s">
        <v>407</v>
      </c>
      <c r="G449" s="169" t="s">
        <v>862</v>
      </c>
      <c r="H449" s="169" t="s">
        <v>408</v>
      </c>
      <c r="I449" s="172" t="s">
        <v>1148</v>
      </c>
      <c r="J449" s="265" t="s">
        <v>845</v>
      </c>
      <c r="K449" s="170">
        <v>54</v>
      </c>
      <c r="L449" s="76">
        <f>_xlfn.XLOOKUP(Ruimtestaat[[#This Row],[Ruimtesoort / Werkprogramma ]],'Prijzenblad SCOT'!$C$2:$C$10,'Prijzenblad SCOT'!$G$2:$G$10,"")</f>
        <v>0</v>
      </c>
      <c r="M449" s="118">
        <f t="shared" si="6"/>
        <v>0</v>
      </c>
      <c r="N449" s="376"/>
      <c r="O449" s="377"/>
    </row>
    <row r="450" spans="1:15" customFormat="1" x14ac:dyDescent="0.3">
      <c r="A450" s="295" t="s">
        <v>1172</v>
      </c>
      <c r="B450" s="48" t="s">
        <v>1161</v>
      </c>
      <c r="C450" s="48" t="s">
        <v>1161</v>
      </c>
      <c r="D450" s="48" t="s">
        <v>1173</v>
      </c>
      <c r="E450" s="48" t="s">
        <v>805</v>
      </c>
      <c r="F450" s="164" t="s">
        <v>407</v>
      </c>
      <c r="G450" s="169" t="s">
        <v>414</v>
      </c>
      <c r="H450" s="169" t="s">
        <v>20</v>
      </c>
      <c r="I450" s="172" t="s">
        <v>1164</v>
      </c>
      <c r="J450" s="265" t="s">
        <v>721</v>
      </c>
      <c r="K450" s="170">
        <v>19</v>
      </c>
      <c r="L450" s="76">
        <f>_xlfn.XLOOKUP(Ruimtestaat[[#This Row],[Ruimtesoort / Werkprogramma ]],'Prijzenblad SCOT'!$C$2:$C$10,'Prijzenblad SCOT'!$G$2:$G$10,"")</f>
        <v>0</v>
      </c>
      <c r="M450" s="118">
        <f t="shared" si="6"/>
        <v>0</v>
      </c>
      <c r="N450" s="376"/>
      <c r="O450" s="377"/>
    </row>
    <row r="451" spans="1:15" customFormat="1" x14ac:dyDescent="0.3">
      <c r="A451" s="295" t="s">
        <v>1172</v>
      </c>
      <c r="B451" s="48" t="s">
        <v>1161</v>
      </c>
      <c r="C451" s="48" t="s">
        <v>1161</v>
      </c>
      <c r="D451" s="48" t="s">
        <v>1173</v>
      </c>
      <c r="E451" s="48" t="s">
        <v>805</v>
      </c>
      <c r="F451" s="164" t="s">
        <v>407</v>
      </c>
      <c r="G451" s="169" t="s">
        <v>134</v>
      </c>
      <c r="H451" s="169" t="s">
        <v>18</v>
      </c>
      <c r="I451" s="172" t="s">
        <v>1166</v>
      </c>
      <c r="J451" s="265" t="s">
        <v>721</v>
      </c>
      <c r="K451" s="170">
        <v>14</v>
      </c>
      <c r="L451" s="76">
        <f>_xlfn.XLOOKUP(Ruimtestaat[[#This Row],[Ruimtesoort / Werkprogramma ]],'Prijzenblad SCOT'!$C$2:$C$10,'Prijzenblad SCOT'!$G$2:$G$10,"")</f>
        <v>0</v>
      </c>
      <c r="M451" s="118">
        <f t="shared" si="6"/>
        <v>0</v>
      </c>
      <c r="N451" s="376"/>
      <c r="O451" s="377"/>
    </row>
    <row r="452" spans="1:15" customFormat="1" x14ac:dyDescent="0.3">
      <c r="A452" s="295" t="s">
        <v>1172</v>
      </c>
      <c r="B452" s="48" t="s">
        <v>1161</v>
      </c>
      <c r="C452" s="48" t="s">
        <v>1161</v>
      </c>
      <c r="D452" s="48" t="s">
        <v>1173</v>
      </c>
      <c r="E452" s="48" t="s">
        <v>805</v>
      </c>
      <c r="F452" s="164" t="s">
        <v>407</v>
      </c>
      <c r="G452" s="169" t="s">
        <v>134</v>
      </c>
      <c r="H452" s="169" t="s">
        <v>18</v>
      </c>
      <c r="I452" s="172" t="s">
        <v>1167</v>
      </c>
      <c r="J452" s="265" t="s">
        <v>721</v>
      </c>
      <c r="K452" s="170">
        <v>11</v>
      </c>
      <c r="L452" s="76">
        <f>_xlfn.XLOOKUP(Ruimtestaat[[#This Row],[Ruimtesoort / Werkprogramma ]],'Prijzenblad SCOT'!$C$2:$C$10,'Prijzenblad SCOT'!$G$2:$G$10,"")</f>
        <v>0</v>
      </c>
      <c r="M452" s="118">
        <f t="shared" si="6"/>
        <v>0</v>
      </c>
      <c r="N452" s="376"/>
      <c r="O452" s="377"/>
    </row>
    <row r="453" spans="1:15" customFormat="1" x14ac:dyDescent="0.3">
      <c r="A453" s="295" t="s">
        <v>1172</v>
      </c>
      <c r="B453" s="48" t="s">
        <v>1161</v>
      </c>
      <c r="C453" s="48" t="s">
        <v>1161</v>
      </c>
      <c r="D453" s="48" t="s">
        <v>1173</v>
      </c>
      <c r="E453" s="48" t="s">
        <v>805</v>
      </c>
      <c r="F453" s="164" t="s">
        <v>407</v>
      </c>
      <c r="G453" s="169" t="s">
        <v>862</v>
      </c>
      <c r="H453" s="169" t="s">
        <v>408</v>
      </c>
      <c r="I453" s="172" t="s">
        <v>1168</v>
      </c>
      <c r="J453" s="265" t="s">
        <v>845</v>
      </c>
      <c r="K453" s="170">
        <v>75</v>
      </c>
      <c r="L453" s="76">
        <f>_xlfn.XLOOKUP(Ruimtestaat[[#This Row],[Ruimtesoort / Werkprogramma ]],'Prijzenblad SCOT'!$C$2:$C$10,'Prijzenblad SCOT'!$G$2:$G$10,"")</f>
        <v>0</v>
      </c>
      <c r="M453" s="118">
        <f t="shared" ref="M453:M516" si="7">IF(L453=0,0,L453*K453)</f>
        <v>0</v>
      </c>
      <c r="N453" s="376"/>
      <c r="O453" s="377"/>
    </row>
    <row r="454" spans="1:15" customFormat="1" x14ac:dyDescent="0.3">
      <c r="A454" s="295" t="s">
        <v>1172</v>
      </c>
      <c r="B454" s="48" t="s">
        <v>1161</v>
      </c>
      <c r="C454" s="48" t="s">
        <v>1161</v>
      </c>
      <c r="D454" s="48" t="s">
        <v>1173</v>
      </c>
      <c r="E454" s="48" t="s">
        <v>805</v>
      </c>
      <c r="F454" s="164" t="s">
        <v>407</v>
      </c>
      <c r="G454" s="169" t="s">
        <v>409</v>
      </c>
      <c r="H454" s="169" t="str">
        <f>VLOOKUP(G454,Ruimtesoort[],2,FALSE)</f>
        <v>Verkeersruimte</v>
      </c>
      <c r="I454" s="172" t="s">
        <v>1169</v>
      </c>
      <c r="J454" s="265" t="s">
        <v>845</v>
      </c>
      <c r="K454" s="170">
        <v>88</v>
      </c>
      <c r="L454" s="76">
        <f>_xlfn.XLOOKUP(Ruimtestaat[[#This Row],[Ruimtesoort / Werkprogramma ]],'Prijzenblad SCOT'!$C$2:$C$10,'Prijzenblad SCOT'!$G$2:$G$10,"")</f>
        <v>0</v>
      </c>
      <c r="M454" s="118">
        <f t="shared" si="7"/>
        <v>0</v>
      </c>
      <c r="N454" s="376"/>
      <c r="O454" s="377"/>
    </row>
    <row r="455" spans="1:15" customFormat="1" x14ac:dyDescent="0.3">
      <c r="A455" s="295" t="s">
        <v>1172</v>
      </c>
      <c r="B455" s="48" t="s">
        <v>1161</v>
      </c>
      <c r="C455" s="48" t="s">
        <v>1161</v>
      </c>
      <c r="D455" s="48" t="s">
        <v>1173</v>
      </c>
      <c r="E455" s="48" t="s">
        <v>805</v>
      </c>
      <c r="F455" s="164" t="s">
        <v>407</v>
      </c>
      <c r="G455" s="169" t="s">
        <v>725</v>
      </c>
      <c r="H455" s="169" t="s">
        <v>21</v>
      </c>
      <c r="I455" s="172" t="s">
        <v>1170</v>
      </c>
      <c r="J455" s="265" t="s">
        <v>850</v>
      </c>
      <c r="K455" s="170">
        <v>6</v>
      </c>
      <c r="L455" s="76">
        <f>_xlfn.XLOOKUP(Ruimtestaat[[#This Row],[Ruimtesoort / Werkprogramma ]],'Prijzenblad SCOT'!$C$2:$C$10,'Prijzenblad SCOT'!$G$2:$G$10,"")</f>
        <v>0</v>
      </c>
      <c r="M455" s="118">
        <f t="shared" si="7"/>
        <v>0</v>
      </c>
      <c r="N455" s="376"/>
      <c r="O455" s="377"/>
    </row>
    <row r="456" spans="1:15" customFormat="1" x14ac:dyDescent="0.3">
      <c r="A456" s="295" t="s">
        <v>1172</v>
      </c>
      <c r="B456" s="48" t="s">
        <v>1161</v>
      </c>
      <c r="C456" s="48" t="s">
        <v>1161</v>
      </c>
      <c r="D456" s="48" t="s">
        <v>1173</v>
      </c>
      <c r="E456" s="48" t="s">
        <v>805</v>
      </c>
      <c r="F456" s="164" t="s">
        <v>407</v>
      </c>
      <c r="G456" s="169" t="s">
        <v>412</v>
      </c>
      <c r="H456" s="169" t="s">
        <v>23</v>
      </c>
      <c r="I456" s="172" t="s">
        <v>1136</v>
      </c>
      <c r="J456" s="265" t="s">
        <v>721</v>
      </c>
      <c r="K456" s="170">
        <v>16</v>
      </c>
      <c r="L456" s="76">
        <f>_xlfn.XLOOKUP(Ruimtestaat[[#This Row],[Ruimtesoort / Werkprogramma ]],'Prijzenblad SCOT'!$C$2:$C$10,'Prijzenblad SCOT'!$G$2:$G$10,"")</f>
        <v>0</v>
      </c>
      <c r="M456" s="118">
        <f t="shared" si="7"/>
        <v>0</v>
      </c>
      <c r="N456" s="376"/>
      <c r="O456" s="377"/>
    </row>
    <row r="457" spans="1:15" customFormat="1" x14ac:dyDescent="0.3">
      <c r="A457" s="295" t="s">
        <v>1172</v>
      </c>
      <c r="B457" s="48" t="s">
        <v>1161</v>
      </c>
      <c r="C457" s="48" t="s">
        <v>1161</v>
      </c>
      <c r="D457" s="48" t="s">
        <v>1173</v>
      </c>
      <c r="E457" s="48" t="s">
        <v>805</v>
      </c>
      <c r="F457" s="164" t="s">
        <v>407</v>
      </c>
      <c r="G457" s="169" t="s">
        <v>725</v>
      </c>
      <c r="H457" s="169" t="str">
        <f>VLOOKUP(G457,Ruimtesoort[],2,FALSE)</f>
        <v>Sanitair</v>
      </c>
      <c r="I457" s="172" t="s">
        <v>1134</v>
      </c>
      <c r="J457" s="265" t="s">
        <v>850</v>
      </c>
      <c r="K457" s="170">
        <v>6</v>
      </c>
      <c r="L457" s="76">
        <f>_xlfn.XLOOKUP(Ruimtestaat[[#This Row],[Ruimtesoort / Werkprogramma ]],'Prijzenblad SCOT'!$C$2:$C$10,'Prijzenblad SCOT'!$G$2:$G$10,"")</f>
        <v>0</v>
      </c>
      <c r="M457" s="118">
        <f t="shared" si="7"/>
        <v>0</v>
      </c>
      <c r="N457" s="376"/>
      <c r="O457" s="377"/>
    </row>
    <row r="458" spans="1:15" customFormat="1" x14ac:dyDescent="0.3">
      <c r="A458" s="295" t="s">
        <v>1172</v>
      </c>
      <c r="B458" s="48" t="s">
        <v>1161</v>
      </c>
      <c r="C458" s="48" t="s">
        <v>1161</v>
      </c>
      <c r="D458" s="48" t="s">
        <v>1173</v>
      </c>
      <c r="E458" s="48" t="s">
        <v>805</v>
      </c>
      <c r="F458" s="164" t="s">
        <v>407</v>
      </c>
      <c r="G458" s="169" t="s">
        <v>862</v>
      </c>
      <c r="H458" s="169" t="s">
        <v>408</v>
      </c>
      <c r="I458" s="172" t="s">
        <v>1144</v>
      </c>
      <c r="J458" s="265" t="s">
        <v>845</v>
      </c>
      <c r="K458" s="170">
        <v>58</v>
      </c>
      <c r="L458" s="76">
        <f>_xlfn.XLOOKUP(Ruimtestaat[[#This Row],[Ruimtesoort / Werkprogramma ]],'Prijzenblad SCOT'!$C$2:$C$10,'Prijzenblad SCOT'!$G$2:$G$10,"")</f>
        <v>0</v>
      </c>
      <c r="M458" s="118">
        <f t="shared" si="7"/>
        <v>0</v>
      </c>
      <c r="N458" s="376"/>
      <c r="O458" s="377"/>
    </row>
    <row r="459" spans="1:15" customFormat="1" x14ac:dyDescent="0.3">
      <c r="A459" s="295" t="s">
        <v>1172</v>
      </c>
      <c r="B459" s="48" t="s">
        <v>1161</v>
      </c>
      <c r="C459" s="48" t="s">
        <v>1161</v>
      </c>
      <c r="D459" s="48" t="s">
        <v>1173</v>
      </c>
      <c r="E459" s="48" t="s">
        <v>805</v>
      </c>
      <c r="F459" s="164" t="s">
        <v>407</v>
      </c>
      <c r="G459" s="169" t="s">
        <v>725</v>
      </c>
      <c r="H459" s="169" t="str">
        <f>VLOOKUP(G459,Ruimtesoort[],2,FALSE)</f>
        <v>Sanitair</v>
      </c>
      <c r="I459" s="172" t="s">
        <v>1147</v>
      </c>
      <c r="J459" s="265" t="s">
        <v>850</v>
      </c>
      <c r="K459" s="170">
        <v>3</v>
      </c>
      <c r="L459" s="76">
        <f>_xlfn.XLOOKUP(Ruimtestaat[[#This Row],[Ruimtesoort / Werkprogramma ]],'Prijzenblad SCOT'!$C$2:$C$10,'Prijzenblad SCOT'!$G$2:$G$10,"")</f>
        <v>0</v>
      </c>
      <c r="M459" s="118">
        <f t="shared" si="7"/>
        <v>0</v>
      </c>
      <c r="N459" s="376"/>
      <c r="O459" s="377"/>
    </row>
    <row r="460" spans="1:15" customFormat="1" x14ac:dyDescent="0.3">
      <c r="A460" s="295" t="s">
        <v>1172</v>
      </c>
      <c r="B460" s="48" t="s">
        <v>1161</v>
      </c>
      <c r="C460" s="48" t="s">
        <v>1161</v>
      </c>
      <c r="D460" s="48" t="s">
        <v>1173</v>
      </c>
      <c r="E460" s="48" t="s">
        <v>805</v>
      </c>
      <c r="F460" s="164" t="s">
        <v>407</v>
      </c>
      <c r="G460" s="169" t="s">
        <v>1054</v>
      </c>
      <c r="H460" s="169" t="s">
        <v>26</v>
      </c>
      <c r="I460" s="172" t="s">
        <v>1171</v>
      </c>
      <c r="J460" s="265" t="s">
        <v>845</v>
      </c>
      <c r="K460" s="170">
        <v>4</v>
      </c>
      <c r="L460" s="76">
        <f>_xlfn.XLOOKUP(Ruimtestaat[[#This Row],[Ruimtesoort / Werkprogramma ]],'Prijzenblad SCOT'!$C$2:$C$10,'Prijzenblad SCOT'!$G$2:$G$10,"")</f>
        <v>0</v>
      </c>
      <c r="M460" s="118">
        <f t="shared" si="7"/>
        <v>0</v>
      </c>
      <c r="N460" s="376"/>
      <c r="O460" s="377"/>
    </row>
    <row r="461" spans="1:15" customFormat="1" x14ac:dyDescent="0.3">
      <c r="A461" s="295" t="s">
        <v>1172</v>
      </c>
      <c r="B461" s="48" t="s">
        <v>1161</v>
      </c>
      <c r="C461" s="48" t="s">
        <v>1161</v>
      </c>
      <c r="D461" s="48" t="s">
        <v>1173</v>
      </c>
      <c r="E461" s="48" t="s">
        <v>805</v>
      </c>
      <c r="F461" s="164" t="s">
        <v>407</v>
      </c>
      <c r="G461" s="169" t="s">
        <v>1034</v>
      </c>
      <c r="H461" s="169" t="str">
        <f>VLOOKUP(G461,Ruimtesoort[],2,FALSE)</f>
        <v>Niet in onderhoud</v>
      </c>
      <c r="I461" s="172" t="s">
        <v>1165</v>
      </c>
      <c r="J461" s="265" t="s">
        <v>845</v>
      </c>
      <c r="K461" s="170">
        <v>9</v>
      </c>
      <c r="L461" s="76">
        <f>_xlfn.XLOOKUP(Ruimtestaat[[#This Row],[Ruimtesoort / Werkprogramma ]],'Prijzenblad SCOT'!$C$2:$C$10,'Prijzenblad SCOT'!$G$2:$G$10,"")</f>
        <v>0</v>
      </c>
      <c r="M461" s="118">
        <f t="shared" si="7"/>
        <v>0</v>
      </c>
      <c r="N461" s="376"/>
      <c r="O461" s="377"/>
    </row>
    <row r="462" spans="1:15" customFormat="1" x14ac:dyDescent="0.3">
      <c r="A462" s="295" t="s">
        <v>791</v>
      </c>
      <c r="B462" s="164" t="s">
        <v>816</v>
      </c>
      <c r="C462" s="164" t="s">
        <v>816</v>
      </c>
      <c r="D462" s="165" t="s">
        <v>817</v>
      </c>
      <c r="E462" s="164" t="s">
        <v>805</v>
      </c>
      <c r="F462" s="164" t="s">
        <v>407</v>
      </c>
      <c r="G462" s="169" t="s">
        <v>134</v>
      </c>
      <c r="H462" s="169" t="s">
        <v>18</v>
      </c>
      <c r="I462" s="172" t="s">
        <v>916</v>
      </c>
      <c r="J462" s="265" t="s">
        <v>721</v>
      </c>
      <c r="K462" s="265">
        <v>17</v>
      </c>
      <c r="L462" s="76">
        <f>_xlfn.XLOOKUP(Ruimtestaat[[#This Row],[Ruimtesoort / Werkprogramma ]],'Prijzenblad SCOT'!$C$2:$C$10,'Prijzenblad SCOT'!$G$2:$G$10,"")</f>
        <v>0</v>
      </c>
      <c r="M462" s="118">
        <f t="shared" si="7"/>
        <v>0</v>
      </c>
      <c r="N462" s="376"/>
      <c r="O462" s="377"/>
    </row>
    <row r="463" spans="1:15" customFormat="1" x14ac:dyDescent="0.3">
      <c r="A463" s="295" t="s">
        <v>791</v>
      </c>
      <c r="B463" s="164" t="s">
        <v>816</v>
      </c>
      <c r="C463" s="164" t="s">
        <v>816</v>
      </c>
      <c r="D463" s="48" t="s">
        <v>817</v>
      </c>
      <c r="E463" s="48" t="s">
        <v>805</v>
      </c>
      <c r="F463" s="48" t="s">
        <v>407</v>
      </c>
      <c r="G463" s="169" t="s">
        <v>410</v>
      </c>
      <c r="H463" s="169" t="s">
        <v>410</v>
      </c>
      <c r="I463" s="172" t="s">
        <v>1160</v>
      </c>
      <c r="J463" s="265" t="s">
        <v>845</v>
      </c>
      <c r="K463" s="170">
        <v>84</v>
      </c>
      <c r="L463" s="76">
        <f>_xlfn.XLOOKUP(Ruimtestaat[[#This Row],[Ruimtesoort / Werkprogramma ]],'Prijzenblad SCOT'!$C$2:$C$10,'Prijzenblad SCOT'!$G$2:$G$10,"")</f>
        <v>0</v>
      </c>
      <c r="M463" s="118">
        <f t="shared" si="7"/>
        <v>0</v>
      </c>
      <c r="N463" s="376"/>
      <c r="O463" s="377"/>
    </row>
    <row r="464" spans="1:15" customFormat="1" x14ac:dyDescent="0.3">
      <c r="A464" s="295" t="s">
        <v>791</v>
      </c>
      <c r="B464" s="164" t="s">
        <v>1174</v>
      </c>
      <c r="C464" s="164" t="s">
        <v>816</v>
      </c>
      <c r="D464" s="165" t="s">
        <v>817</v>
      </c>
      <c r="E464" s="164" t="s">
        <v>805</v>
      </c>
      <c r="F464" s="164" t="s">
        <v>407</v>
      </c>
      <c r="G464" s="169" t="s">
        <v>1159</v>
      </c>
      <c r="H464" s="169" t="s">
        <v>18</v>
      </c>
      <c r="I464" s="172" t="s">
        <v>1150</v>
      </c>
      <c r="J464" s="265" t="s">
        <v>845</v>
      </c>
      <c r="K464" s="170">
        <v>194</v>
      </c>
      <c r="L464" s="76">
        <f>_xlfn.XLOOKUP(Ruimtestaat[[#This Row],[Ruimtesoort / Werkprogramma ]],'Prijzenblad SCOT'!$C$2:$C$10,'Prijzenblad SCOT'!$G$2:$G$10,"")</f>
        <v>0</v>
      </c>
      <c r="M464" s="118">
        <f t="shared" si="7"/>
        <v>0</v>
      </c>
      <c r="N464" s="376"/>
      <c r="O464" s="377"/>
    </row>
    <row r="465" spans="1:15" customFormat="1" x14ac:dyDescent="0.3">
      <c r="A465" s="295" t="s">
        <v>791</v>
      </c>
      <c r="B465" s="164" t="s">
        <v>1174</v>
      </c>
      <c r="C465" s="164" t="s">
        <v>816</v>
      </c>
      <c r="D465" s="165" t="s">
        <v>817</v>
      </c>
      <c r="E465" s="164" t="s">
        <v>805</v>
      </c>
      <c r="F465" s="164" t="s">
        <v>407</v>
      </c>
      <c r="G465" s="169" t="s">
        <v>1159</v>
      </c>
      <c r="H465" s="169" t="s">
        <v>18</v>
      </c>
      <c r="I465" s="172" t="s">
        <v>1151</v>
      </c>
      <c r="J465" s="265" t="s">
        <v>845</v>
      </c>
      <c r="K465" s="170">
        <v>15</v>
      </c>
      <c r="L465" s="76">
        <f>_xlfn.XLOOKUP(Ruimtestaat[[#This Row],[Ruimtesoort / Werkprogramma ]],'Prijzenblad SCOT'!$C$2:$C$10,'Prijzenblad SCOT'!$G$2:$G$10,"")</f>
        <v>0</v>
      </c>
      <c r="M465" s="118">
        <f t="shared" si="7"/>
        <v>0</v>
      </c>
      <c r="N465" s="376"/>
      <c r="O465" s="377"/>
    </row>
    <row r="466" spans="1:15" customFormat="1" x14ac:dyDescent="0.3">
      <c r="A466" s="295" t="s">
        <v>791</v>
      </c>
      <c r="B466" s="164" t="s">
        <v>1174</v>
      </c>
      <c r="C466" s="164" t="s">
        <v>816</v>
      </c>
      <c r="D466" s="165" t="s">
        <v>817</v>
      </c>
      <c r="E466" s="164" t="s">
        <v>805</v>
      </c>
      <c r="F466" s="164" t="s">
        <v>407</v>
      </c>
      <c r="G466" s="169" t="s">
        <v>1159</v>
      </c>
      <c r="H466" s="169" t="s">
        <v>18</v>
      </c>
      <c r="I466" s="172" t="s">
        <v>1152</v>
      </c>
      <c r="J466" s="265" t="s">
        <v>845</v>
      </c>
      <c r="K466" s="170">
        <v>10</v>
      </c>
      <c r="L466" s="76">
        <f>_xlfn.XLOOKUP(Ruimtestaat[[#This Row],[Ruimtesoort / Werkprogramma ]],'Prijzenblad SCOT'!$C$2:$C$10,'Prijzenblad SCOT'!$G$2:$G$10,"")</f>
        <v>0</v>
      </c>
      <c r="M466" s="118">
        <f t="shared" si="7"/>
        <v>0</v>
      </c>
      <c r="N466" s="376"/>
      <c r="O466" s="377"/>
    </row>
    <row r="467" spans="1:15" customFormat="1" x14ac:dyDescent="0.3">
      <c r="A467" s="295" t="s">
        <v>791</v>
      </c>
      <c r="B467" s="164" t="s">
        <v>1174</v>
      </c>
      <c r="C467" s="164" t="s">
        <v>816</v>
      </c>
      <c r="D467" s="165" t="s">
        <v>817</v>
      </c>
      <c r="E467" s="164" t="s">
        <v>805</v>
      </c>
      <c r="F467" s="164" t="s">
        <v>407</v>
      </c>
      <c r="G467" s="169" t="s">
        <v>1159</v>
      </c>
      <c r="H467" s="169" t="s">
        <v>18</v>
      </c>
      <c r="I467" s="172" t="s">
        <v>1143</v>
      </c>
      <c r="J467" s="265" t="s">
        <v>845</v>
      </c>
      <c r="K467" s="170">
        <v>73</v>
      </c>
      <c r="L467" s="76">
        <f>_xlfn.XLOOKUP(Ruimtestaat[[#This Row],[Ruimtesoort / Werkprogramma ]],'Prijzenblad SCOT'!$C$2:$C$10,'Prijzenblad SCOT'!$G$2:$G$10,"")</f>
        <v>0</v>
      </c>
      <c r="M467" s="118">
        <f t="shared" si="7"/>
        <v>0</v>
      </c>
      <c r="N467" s="376"/>
      <c r="O467" s="377"/>
    </row>
    <row r="468" spans="1:15" customFormat="1" x14ac:dyDescent="0.3">
      <c r="A468" s="295" t="s">
        <v>791</v>
      </c>
      <c r="B468" s="164" t="s">
        <v>1174</v>
      </c>
      <c r="C468" s="164" t="s">
        <v>816</v>
      </c>
      <c r="D468" s="165" t="s">
        <v>817</v>
      </c>
      <c r="E468" s="164" t="s">
        <v>805</v>
      </c>
      <c r="F468" s="164" t="s">
        <v>407</v>
      </c>
      <c r="G468" s="169" t="s">
        <v>1159</v>
      </c>
      <c r="H468" s="169" t="s">
        <v>18</v>
      </c>
      <c r="I468" s="172" t="s">
        <v>1153</v>
      </c>
      <c r="J468" s="265" t="s">
        <v>845</v>
      </c>
      <c r="K468" s="170">
        <v>73</v>
      </c>
      <c r="L468" s="76">
        <f>_xlfn.XLOOKUP(Ruimtestaat[[#This Row],[Ruimtesoort / Werkprogramma ]],'Prijzenblad SCOT'!$C$2:$C$10,'Prijzenblad SCOT'!$G$2:$G$10,"")</f>
        <v>0</v>
      </c>
      <c r="M468" s="118">
        <f t="shared" si="7"/>
        <v>0</v>
      </c>
      <c r="N468" s="376"/>
      <c r="O468" s="377"/>
    </row>
    <row r="469" spans="1:15" x14ac:dyDescent="0.3">
      <c r="A469" s="295" t="s">
        <v>791</v>
      </c>
      <c r="B469" s="164" t="s">
        <v>816</v>
      </c>
      <c r="C469" s="164" t="s">
        <v>816</v>
      </c>
      <c r="D469" s="165" t="s">
        <v>817</v>
      </c>
      <c r="E469" s="164" t="s">
        <v>805</v>
      </c>
      <c r="F469" s="164" t="s">
        <v>411</v>
      </c>
      <c r="G469" s="169" t="s">
        <v>862</v>
      </c>
      <c r="H469" s="169" t="s">
        <v>18</v>
      </c>
      <c r="I469" s="172" t="s">
        <v>880</v>
      </c>
      <c r="J469" s="265" t="s">
        <v>845</v>
      </c>
      <c r="K469" s="265">
        <v>64</v>
      </c>
      <c r="L469" s="76">
        <f>_xlfn.XLOOKUP(Ruimtestaat[[#This Row],[Ruimtesoort / Werkprogramma ]],'Prijzenblad SCOT'!$C$2:$C$10,'Prijzenblad SCOT'!$G$2:$G$10,"")</f>
        <v>0</v>
      </c>
      <c r="M469" s="118">
        <f t="shared" si="7"/>
        <v>0</v>
      </c>
      <c r="N469" s="80"/>
    </row>
    <row r="470" spans="1:15" x14ac:dyDescent="0.3">
      <c r="A470" s="295" t="s">
        <v>791</v>
      </c>
      <c r="B470" s="164" t="s">
        <v>816</v>
      </c>
      <c r="C470" s="164" t="s">
        <v>816</v>
      </c>
      <c r="D470" s="165" t="s">
        <v>817</v>
      </c>
      <c r="E470" s="164" t="s">
        <v>805</v>
      </c>
      <c r="F470" s="164" t="s">
        <v>411</v>
      </c>
      <c r="G470" s="169" t="s">
        <v>412</v>
      </c>
      <c r="H470" s="169" t="s">
        <v>23</v>
      </c>
      <c r="I470" s="172" t="s">
        <v>881</v>
      </c>
      <c r="J470" s="265" t="s">
        <v>721</v>
      </c>
      <c r="K470" s="265">
        <v>11</v>
      </c>
      <c r="L470" s="76">
        <f>_xlfn.XLOOKUP(Ruimtestaat[[#This Row],[Ruimtesoort / Werkprogramma ]],'Prijzenblad SCOT'!$C$2:$C$10,'Prijzenblad SCOT'!$G$2:$G$10,"")</f>
        <v>0</v>
      </c>
      <c r="M470" s="118">
        <f t="shared" si="7"/>
        <v>0</v>
      </c>
      <c r="N470" s="80"/>
    </row>
    <row r="471" spans="1:15" x14ac:dyDescent="0.3">
      <c r="A471" s="295" t="s">
        <v>791</v>
      </c>
      <c r="B471" s="164" t="s">
        <v>816</v>
      </c>
      <c r="C471" s="164" t="s">
        <v>816</v>
      </c>
      <c r="D471" s="165" t="s">
        <v>817</v>
      </c>
      <c r="E471" s="164" t="s">
        <v>805</v>
      </c>
      <c r="F471" s="164" t="s">
        <v>411</v>
      </c>
      <c r="G471" s="169" t="s">
        <v>863</v>
      </c>
      <c r="H471" s="169" t="s">
        <v>21</v>
      </c>
      <c r="I471" s="172" t="s">
        <v>882</v>
      </c>
      <c r="J471" s="265" t="s">
        <v>850</v>
      </c>
      <c r="K471" s="265">
        <v>7</v>
      </c>
      <c r="L471" s="76">
        <f>_xlfn.XLOOKUP(Ruimtestaat[[#This Row],[Ruimtesoort / Werkprogramma ]],'Prijzenblad SCOT'!$C$2:$C$10,'Prijzenblad SCOT'!$G$2:$G$10,"")</f>
        <v>0</v>
      </c>
      <c r="M471" s="118">
        <f t="shared" si="7"/>
        <v>0</v>
      </c>
      <c r="N471" s="80"/>
    </row>
    <row r="472" spans="1:15" x14ac:dyDescent="0.3">
      <c r="A472" s="295" t="s">
        <v>791</v>
      </c>
      <c r="B472" s="164" t="s">
        <v>816</v>
      </c>
      <c r="C472" s="164" t="s">
        <v>816</v>
      </c>
      <c r="D472" s="165" t="s">
        <v>817</v>
      </c>
      <c r="E472" s="164" t="s">
        <v>805</v>
      </c>
      <c r="F472" s="164" t="s">
        <v>411</v>
      </c>
      <c r="G472" s="169" t="s">
        <v>884</v>
      </c>
      <c r="H472" s="169" t="s">
        <v>26</v>
      </c>
      <c r="I472" s="172" t="s">
        <v>883</v>
      </c>
      <c r="J472" s="265" t="s">
        <v>884</v>
      </c>
      <c r="K472" s="265" t="s">
        <v>884</v>
      </c>
      <c r="L472" s="76">
        <f>_xlfn.XLOOKUP(Ruimtestaat[[#This Row],[Ruimtesoort / Werkprogramma ]],'Prijzenblad SCOT'!$C$2:$C$10,'Prijzenblad SCOT'!$G$2:$G$10,"")</f>
        <v>0</v>
      </c>
      <c r="M472" s="118">
        <f t="shared" si="7"/>
        <v>0</v>
      </c>
      <c r="N472" s="80"/>
    </row>
    <row r="473" spans="1:15" x14ac:dyDescent="0.3">
      <c r="A473" s="295" t="s">
        <v>791</v>
      </c>
      <c r="B473" s="164" t="s">
        <v>816</v>
      </c>
      <c r="C473" s="164" t="s">
        <v>816</v>
      </c>
      <c r="D473" s="165" t="s">
        <v>817</v>
      </c>
      <c r="E473" s="164" t="s">
        <v>805</v>
      </c>
      <c r="F473" s="164" t="s">
        <v>411</v>
      </c>
      <c r="G473" s="169" t="s">
        <v>862</v>
      </c>
      <c r="H473" s="169" t="s">
        <v>408</v>
      </c>
      <c r="I473" s="172" t="s">
        <v>891</v>
      </c>
      <c r="J473" s="265" t="s">
        <v>845</v>
      </c>
      <c r="K473" s="265">
        <v>64</v>
      </c>
      <c r="L473" s="76">
        <f>_xlfn.XLOOKUP(Ruimtestaat[[#This Row],[Ruimtesoort / Werkprogramma ]],'Prijzenblad SCOT'!$C$2:$C$10,'Prijzenblad SCOT'!$G$2:$G$10,"")</f>
        <v>0</v>
      </c>
      <c r="M473" s="118">
        <f t="shared" si="7"/>
        <v>0</v>
      </c>
      <c r="N473" s="80"/>
    </row>
    <row r="474" spans="1:15" x14ac:dyDescent="0.3">
      <c r="A474" s="295" t="s">
        <v>791</v>
      </c>
      <c r="B474" s="164" t="s">
        <v>816</v>
      </c>
      <c r="C474" s="164" t="s">
        <v>816</v>
      </c>
      <c r="D474" s="165" t="s">
        <v>817</v>
      </c>
      <c r="E474" s="164" t="s">
        <v>805</v>
      </c>
      <c r="F474" s="164" t="s">
        <v>411</v>
      </c>
      <c r="G474" s="169" t="s">
        <v>884</v>
      </c>
      <c r="H474" s="169" t="s">
        <v>26</v>
      </c>
      <c r="I474" s="172" t="s">
        <v>892</v>
      </c>
      <c r="J474" s="265" t="s">
        <v>884</v>
      </c>
      <c r="K474" s="265" t="s">
        <v>884</v>
      </c>
      <c r="L474" s="76">
        <f>_xlfn.XLOOKUP(Ruimtestaat[[#This Row],[Ruimtesoort / Werkprogramma ]],'Prijzenblad SCOT'!$C$2:$C$10,'Prijzenblad SCOT'!$G$2:$G$10,"")</f>
        <v>0</v>
      </c>
      <c r="M474" s="118">
        <f t="shared" si="7"/>
        <v>0</v>
      </c>
      <c r="N474" s="80"/>
    </row>
    <row r="475" spans="1:15" x14ac:dyDescent="0.3">
      <c r="A475" s="295" t="s">
        <v>791</v>
      </c>
      <c r="B475" s="164" t="s">
        <v>816</v>
      </c>
      <c r="C475" s="164" t="s">
        <v>816</v>
      </c>
      <c r="D475" s="165" t="s">
        <v>817</v>
      </c>
      <c r="E475" s="164" t="s">
        <v>805</v>
      </c>
      <c r="F475" s="164" t="s">
        <v>411</v>
      </c>
      <c r="G475" s="169" t="s">
        <v>862</v>
      </c>
      <c r="H475" s="169" t="s">
        <v>408</v>
      </c>
      <c r="I475" s="172" t="s">
        <v>893</v>
      </c>
      <c r="J475" s="265" t="s">
        <v>845</v>
      </c>
      <c r="K475" s="265">
        <v>62</v>
      </c>
      <c r="L475" s="76">
        <f>_xlfn.XLOOKUP(Ruimtestaat[[#This Row],[Ruimtesoort / Werkprogramma ]],'Prijzenblad SCOT'!$C$2:$C$10,'Prijzenblad SCOT'!$G$2:$G$10,"")</f>
        <v>0</v>
      </c>
      <c r="M475" s="118">
        <f t="shared" si="7"/>
        <v>0</v>
      </c>
      <c r="N475" s="80"/>
    </row>
    <row r="476" spans="1:15" x14ac:dyDescent="0.3">
      <c r="A476" s="295" t="s">
        <v>791</v>
      </c>
      <c r="B476" s="164" t="s">
        <v>816</v>
      </c>
      <c r="C476" s="164" t="s">
        <v>816</v>
      </c>
      <c r="D476" s="165" t="s">
        <v>817</v>
      </c>
      <c r="E476" s="164" t="s">
        <v>805</v>
      </c>
      <c r="F476" s="164" t="s">
        <v>411</v>
      </c>
      <c r="G476" s="169" t="s">
        <v>412</v>
      </c>
      <c r="H476" s="169" t="s">
        <v>23</v>
      </c>
      <c r="I476" s="172" t="s">
        <v>894</v>
      </c>
      <c r="J476" s="265" t="s">
        <v>721</v>
      </c>
      <c r="K476" s="265">
        <v>11</v>
      </c>
      <c r="L476" s="76">
        <f>_xlfn.XLOOKUP(Ruimtestaat[[#This Row],[Ruimtesoort / Werkprogramma ]],'Prijzenblad SCOT'!$C$2:$C$10,'Prijzenblad SCOT'!$G$2:$G$10,"")</f>
        <v>0</v>
      </c>
      <c r="M476" s="118">
        <f t="shared" si="7"/>
        <v>0</v>
      </c>
      <c r="N476" s="80"/>
    </row>
    <row r="477" spans="1:15" x14ac:dyDescent="0.3">
      <c r="A477" s="295" t="s">
        <v>791</v>
      </c>
      <c r="B477" s="164" t="s">
        <v>816</v>
      </c>
      <c r="C477" s="164" t="s">
        <v>816</v>
      </c>
      <c r="D477" s="165" t="s">
        <v>817</v>
      </c>
      <c r="E477" s="164" t="s">
        <v>805</v>
      </c>
      <c r="F477" s="164" t="s">
        <v>411</v>
      </c>
      <c r="G477" s="169" t="s">
        <v>863</v>
      </c>
      <c r="H477" s="169" t="s">
        <v>21</v>
      </c>
      <c r="I477" s="172" t="s">
        <v>895</v>
      </c>
      <c r="J477" s="265" t="s">
        <v>850</v>
      </c>
      <c r="K477" s="265">
        <v>7</v>
      </c>
      <c r="L477" s="76">
        <f>_xlfn.XLOOKUP(Ruimtestaat[[#This Row],[Ruimtesoort / Werkprogramma ]],'Prijzenblad SCOT'!$C$2:$C$10,'Prijzenblad SCOT'!$G$2:$G$10,"")</f>
        <v>0</v>
      </c>
      <c r="M477" s="118">
        <f t="shared" si="7"/>
        <v>0</v>
      </c>
      <c r="N477" s="80"/>
    </row>
    <row r="478" spans="1:15" x14ac:dyDescent="0.3">
      <c r="A478" s="295" t="s">
        <v>791</v>
      </c>
      <c r="B478" s="164" t="s">
        <v>816</v>
      </c>
      <c r="C478" s="164" t="s">
        <v>816</v>
      </c>
      <c r="D478" s="165" t="s">
        <v>817</v>
      </c>
      <c r="E478" s="164" t="s">
        <v>805</v>
      </c>
      <c r="F478" s="164" t="s">
        <v>411</v>
      </c>
      <c r="G478" s="169" t="s">
        <v>884</v>
      </c>
      <c r="H478" s="169" t="s">
        <v>26</v>
      </c>
      <c r="I478" s="172" t="s">
        <v>896</v>
      </c>
      <c r="J478" s="265" t="s">
        <v>884</v>
      </c>
      <c r="K478" s="265" t="s">
        <v>884</v>
      </c>
      <c r="L478" s="76">
        <f>_xlfn.XLOOKUP(Ruimtestaat[[#This Row],[Ruimtesoort / Werkprogramma ]],'Prijzenblad SCOT'!$C$2:$C$10,'Prijzenblad SCOT'!$G$2:$G$10,"")</f>
        <v>0</v>
      </c>
      <c r="M478" s="118">
        <f t="shared" si="7"/>
        <v>0</v>
      </c>
      <c r="N478" s="80"/>
    </row>
    <row r="479" spans="1:15" x14ac:dyDescent="0.3">
      <c r="A479" s="295" t="s">
        <v>791</v>
      </c>
      <c r="B479" s="164" t="s">
        <v>816</v>
      </c>
      <c r="C479" s="164" t="s">
        <v>816</v>
      </c>
      <c r="D479" s="165" t="s">
        <v>817</v>
      </c>
      <c r="E479" s="164" t="s">
        <v>805</v>
      </c>
      <c r="F479" s="164" t="s">
        <v>411</v>
      </c>
      <c r="G479" s="169" t="s">
        <v>862</v>
      </c>
      <c r="H479" s="169" t="s">
        <v>408</v>
      </c>
      <c r="I479" s="172" t="s">
        <v>897</v>
      </c>
      <c r="J479" s="265" t="s">
        <v>845</v>
      </c>
      <c r="K479" s="265">
        <v>64</v>
      </c>
      <c r="L479" s="76">
        <f>_xlfn.XLOOKUP(Ruimtestaat[[#This Row],[Ruimtesoort / Werkprogramma ]],'Prijzenblad SCOT'!$C$2:$C$10,'Prijzenblad SCOT'!$G$2:$G$10,"")</f>
        <v>0</v>
      </c>
      <c r="M479" s="118">
        <f t="shared" si="7"/>
        <v>0</v>
      </c>
      <c r="N479" s="80"/>
    </row>
    <row r="480" spans="1:15" x14ac:dyDescent="0.3">
      <c r="A480" s="295" t="s">
        <v>791</v>
      </c>
      <c r="B480" s="164" t="s">
        <v>816</v>
      </c>
      <c r="C480" s="164" t="s">
        <v>816</v>
      </c>
      <c r="D480" s="165" t="s">
        <v>817</v>
      </c>
      <c r="E480" s="164" t="s">
        <v>805</v>
      </c>
      <c r="F480" s="164" t="s">
        <v>411</v>
      </c>
      <c r="G480" s="169" t="s">
        <v>134</v>
      </c>
      <c r="H480" s="169" t="s">
        <v>18</v>
      </c>
      <c r="I480" s="172" t="s">
        <v>898</v>
      </c>
      <c r="J480" s="265" t="s">
        <v>721</v>
      </c>
      <c r="K480" s="265">
        <v>17</v>
      </c>
      <c r="L480" s="76">
        <f>_xlfn.XLOOKUP(Ruimtestaat[[#This Row],[Ruimtesoort / Werkprogramma ]],'Prijzenblad SCOT'!$C$2:$C$10,'Prijzenblad SCOT'!$G$2:$G$10,"")</f>
        <v>0</v>
      </c>
      <c r="M480" s="118">
        <f t="shared" si="7"/>
        <v>0</v>
      </c>
      <c r="N480" s="80"/>
    </row>
    <row r="481" spans="1:14" x14ac:dyDescent="0.3">
      <c r="A481" s="295" t="s">
        <v>791</v>
      </c>
      <c r="B481" s="164" t="s">
        <v>816</v>
      </c>
      <c r="C481" s="164" t="s">
        <v>816</v>
      </c>
      <c r="D481" s="165" t="s">
        <v>817</v>
      </c>
      <c r="E481" s="164" t="s">
        <v>805</v>
      </c>
      <c r="F481" s="164" t="s">
        <v>411</v>
      </c>
      <c r="G481" s="169" t="s">
        <v>409</v>
      </c>
      <c r="H481" s="169" t="s">
        <v>23</v>
      </c>
      <c r="I481" s="172" t="s">
        <v>899</v>
      </c>
      <c r="J481" s="265" t="s">
        <v>845</v>
      </c>
      <c r="K481" s="265">
        <v>85</v>
      </c>
      <c r="L481" s="76">
        <f>_xlfn.XLOOKUP(Ruimtestaat[[#This Row],[Ruimtesoort / Werkprogramma ]],'Prijzenblad SCOT'!$C$2:$C$10,'Prijzenblad SCOT'!$G$2:$G$10,"")</f>
        <v>0</v>
      </c>
      <c r="M481" s="118">
        <f t="shared" si="7"/>
        <v>0</v>
      </c>
      <c r="N481" s="80"/>
    </row>
    <row r="482" spans="1:14" x14ac:dyDescent="0.3">
      <c r="A482" s="295" t="s">
        <v>791</v>
      </c>
      <c r="B482" s="164" t="s">
        <v>816</v>
      </c>
      <c r="C482" s="164" t="s">
        <v>816</v>
      </c>
      <c r="D482" s="165" t="s">
        <v>817</v>
      </c>
      <c r="E482" s="164" t="s">
        <v>805</v>
      </c>
      <c r="F482" s="164" t="s">
        <v>411</v>
      </c>
      <c r="G482" s="169" t="s">
        <v>862</v>
      </c>
      <c r="H482" s="169" t="s">
        <v>408</v>
      </c>
      <c r="I482" s="172" t="s">
        <v>900</v>
      </c>
      <c r="J482" s="265" t="s">
        <v>845</v>
      </c>
      <c r="K482" s="265">
        <v>64</v>
      </c>
      <c r="L482" s="76">
        <f>_xlfn.XLOOKUP(Ruimtestaat[[#This Row],[Ruimtesoort / Werkprogramma ]],'Prijzenblad SCOT'!$C$2:$C$10,'Prijzenblad SCOT'!$G$2:$G$10,"")</f>
        <v>0</v>
      </c>
      <c r="M482" s="118">
        <f t="shared" si="7"/>
        <v>0</v>
      </c>
      <c r="N482" s="80"/>
    </row>
    <row r="483" spans="1:14" x14ac:dyDescent="0.3">
      <c r="A483" s="295" t="s">
        <v>791</v>
      </c>
      <c r="B483" s="164" t="s">
        <v>816</v>
      </c>
      <c r="C483" s="164" t="s">
        <v>816</v>
      </c>
      <c r="D483" s="165" t="s">
        <v>817</v>
      </c>
      <c r="E483" s="164" t="s">
        <v>805</v>
      </c>
      <c r="F483" s="164" t="s">
        <v>411</v>
      </c>
      <c r="G483" s="169" t="s">
        <v>884</v>
      </c>
      <c r="H483" s="169" t="s">
        <v>26</v>
      </c>
      <c r="I483" s="172" t="s">
        <v>901</v>
      </c>
      <c r="J483" s="265" t="s">
        <v>884</v>
      </c>
      <c r="K483" s="265" t="s">
        <v>884</v>
      </c>
      <c r="L483" s="76">
        <f>_xlfn.XLOOKUP(Ruimtestaat[[#This Row],[Ruimtesoort / Werkprogramma ]],'Prijzenblad SCOT'!$C$2:$C$10,'Prijzenblad SCOT'!$G$2:$G$10,"")</f>
        <v>0</v>
      </c>
      <c r="M483" s="118">
        <f t="shared" si="7"/>
        <v>0</v>
      </c>
      <c r="N483" s="80"/>
    </row>
    <row r="484" spans="1:14" x14ac:dyDescent="0.3">
      <c r="A484" s="295" t="s">
        <v>791</v>
      </c>
      <c r="B484" s="164" t="s">
        <v>816</v>
      </c>
      <c r="C484" s="164" t="s">
        <v>816</v>
      </c>
      <c r="D484" s="165" t="s">
        <v>817</v>
      </c>
      <c r="E484" s="164" t="s">
        <v>805</v>
      </c>
      <c r="F484" s="164" t="s">
        <v>411</v>
      </c>
      <c r="G484" s="169" t="s">
        <v>863</v>
      </c>
      <c r="H484" s="169" t="s">
        <v>21</v>
      </c>
      <c r="I484" s="172" t="s">
        <v>929</v>
      </c>
      <c r="J484" s="265" t="s">
        <v>850</v>
      </c>
      <c r="K484" s="265">
        <v>7</v>
      </c>
      <c r="L484" s="76">
        <f>_xlfn.XLOOKUP(Ruimtestaat[[#This Row],[Ruimtesoort / Werkprogramma ]],'Prijzenblad SCOT'!$C$2:$C$10,'Prijzenblad SCOT'!$G$2:$G$10,"")</f>
        <v>0</v>
      </c>
      <c r="M484" s="118">
        <f t="shared" si="7"/>
        <v>0</v>
      </c>
      <c r="N484" s="80"/>
    </row>
    <row r="485" spans="1:14" x14ac:dyDescent="0.3">
      <c r="A485" s="295" t="s">
        <v>791</v>
      </c>
      <c r="B485" s="164" t="s">
        <v>816</v>
      </c>
      <c r="C485" s="164" t="s">
        <v>816</v>
      </c>
      <c r="D485" s="165" t="s">
        <v>817</v>
      </c>
      <c r="E485" s="164" t="s">
        <v>805</v>
      </c>
      <c r="F485" s="164" t="s">
        <v>411</v>
      </c>
      <c r="G485" s="169" t="s">
        <v>412</v>
      </c>
      <c r="H485" s="169" t="s">
        <v>23</v>
      </c>
      <c r="I485" s="172" t="s">
        <v>930</v>
      </c>
      <c r="J485" s="265" t="s">
        <v>721</v>
      </c>
      <c r="K485" s="265">
        <v>11</v>
      </c>
      <c r="L485" s="76">
        <f>_xlfn.XLOOKUP(Ruimtestaat[[#This Row],[Ruimtesoort / Werkprogramma ]],'Prijzenblad SCOT'!$C$2:$C$10,'Prijzenblad SCOT'!$G$2:$G$10,"")</f>
        <v>0</v>
      </c>
      <c r="M485" s="118">
        <f t="shared" si="7"/>
        <v>0</v>
      </c>
      <c r="N485" s="80"/>
    </row>
    <row r="486" spans="1:14" x14ac:dyDescent="0.3">
      <c r="A486" s="295" t="s">
        <v>791</v>
      </c>
      <c r="B486" s="164" t="s">
        <v>816</v>
      </c>
      <c r="C486" s="164" t="s">
        <v>816</v>
      </c>
      <c r="D486" s="165" t="s">
        <v>817</v>
      </c>
      <c r="E486" s="164" t="s">
        <v>805</v>
      </c>
      <c r="F486" s="164" t="s">
        <v>411</v>
      </c>
      <c r="G486" s="169" t="s">
        <v>862</v>
      </c>
      <c r="H486" s="169" t="s">
        <v>408</v>
      </c>
      <c r="I486" s="172" t="s">
        <v>931</v>
      </c>
      <c r="J486" s="265" t="s">
        <v>845</v>
      </c>
      <c r="K486" s="265">
        <v>64</v>
      </c>
      <c r="L486" s="76">
        <f>_xlfn.XLOOKUP(Ruimtestaat[[#This Row],[Ruimtesoort / Werkprogramma ]],'Prijzenblad SCOT'!$C$2:$C$10,'Prijzenblad SCOT'!$G$2:$G$10,"")</f>
        <v>0</v>
      </c>
      <c r="M486" s="118">
        <f t="shared" si="7"/>
        <v>0</v>
      </c>
      <c r="N486" s="80"/>
    </row>
    <row r="487" spans="1:14" x14ac:dyDescent="0.3">
      <c r="A487" s="295" t="s">
        <v>791</v>
      </c>
      <c r="B487" s="164" t="s">
        <v>816</v>
      </c>
      <c r="C487" s="164" t="s">
        <v>816</v>
      </c>
      <c r="D487" s="165" t="s">
        <v>817</v>
      </c>
      <c r="E487" s="164" t="s">
        <v>805</v>
      </c>
      <c r="F487" s="164" t="s">
        <v>411</v>
      </c>
      <c r="G487" s="169" t="s">
        <v>884</v>
      </c>
      <c r="H487" s="169" t="s">
        <v>26</v>
      </c>
      <c r="I487" s="172" t="s">
        <v>932</v>
      </c>
      <c r="J487" s="265" t="s">
        <v>884</v>
      </c>
      <c r="K487" s="265" t="s">
        <v>884</v>
      </c>
      <c r="L487" s="76">
        <f>_xlfn.XLOOKUP(Ruimtestaat[[#This Row],[Ruimtesoort / Werkprogramma ]],'Prijzenblad SCOT'!$C$2:$C$10,'Prijzenblad SCOT'!$G$2:$G$10,"")</f>
        <v>0</v>
      </c>
      <c r="M487" s="118">
        <f t="shared" si="7"/>
        <v>0</v>
      </c>
      <c r="N487" s="80"/>
    </row>
    <row r="488" spans="1:14" x14ac:dyDescent="0.3">
      <c r="A488" s="295" t="s">
        <v>791</v>
      </c>
      <c r="B488" s="164" t="s">
        <v>816</v>
      </c>
      <c r="C488" s="164" t="s">
        <v>816</v>
      </c>
      <c r="D488" s="165" t="s">
        <v>817</v>
      </c>
      <c r="E488" s="164" t="s">
        <v>805</v>
      </c>
      <c r="F488" s="164" t="s">
        <v>411</v>
      </c>
      <c r="G488" s="169" t="s">
        <v>862</v>
      </c>
      <c r="H488" s="169" t="s">
        <v>408</v>
      </c>
      <c r="I488" s="172" t="s">
        <v>933</v>
      </c>
      <c r="J488" s="265" t="s">
        <v>845</v>
      </c>
      <c r="K488" s="265">
        <v>62</v>
      </c>
      <c r="L488" s="76">
        <f>_xlfn.XLOOKUP(Ruimtestaat[[#This Row],[Ruimtesoort / Werkprogramma ]],'Prijzenblad SCOT'!$C$2:$C$10,'Prijzenblad SCOT'!$G$2:$G$10,"")</f>
        <v>0</v>
      </c>
      <c r="M488" s="118">
        <f t="shared" si="7"/>
        <v>0</v>
      </c>
      <c r="N488" s="80"/>
    </row>
    <row r="489" spans="1:14" x14ac:dyDescent="0.3">
      <c r="A489" s="295" t="s">
        <v>791</v>
      </c>
      <c r="B489" s="164" t="s">
        <v>816</v>
      </c>
      <c r="C489" s="164" t="s">
        <v>816</v>
      </c>
      <c r="D489" s="165" t="s">
        <v>817</v>
      </c>
      <c r="E489" s="164" t="s">
        <v>805</v>
      </c>
      <c r="F489" s="164" t="s">
        <v>411</v>
      </c>
      <c r="G489" s="169" t="s">
        <v>884</v>
      </c>
      <c r="H489" s="169" t="s">
        <v>26</v>
      </c>
      <c r="I489" s="172" t="s">
        <v>934</v>
      </c>
      <c r="J489" s="265" t="s">
        <v>884</v>
      </c>
      <c r="K489" s="265" t="s">
        <v>884</v>
      </c>
      <c r="L489" s="76">
        <f>_xlfn.XLOOKUP(Ruimtestaat[[#This Row],[Ruimtesoort / Werkprogramma ]],'Prijzenblad SCOT'!$C$2:$C$10,'Prijzenblad SCOT'!$G$2:$G$10,"")</f>
        <v>0</v>
      </c>
      <c r="M489" s="118">
        <f t="shared" si="7"/>
        <v>0</v>
      </c>
      <c r="N489" s="80"/>
    </row>
    <row r="490" spans="1:14" x14ac:dyDescent="0.3">
      <c r="A490" s="295" t="s">
        <v>791</v>
      </c>
      <c r="B490" s="164" t="s">
        <v>816</v>
      </c>
      <c r="C490" s="164" t="s">
        <v>816</v>
      </c>
      <c r="D490" s="165" t="s">
        <v>817</v>
      </c>
      <c r="E490" s="164" t="s">
        <v>805</v>
      </c>
      <c r="F490" s="164" t="s">
        <v>411</v>
      </c>
      <c r="G490" s="169" t="s">
        <v>863</v>
      </c>
      <c r="H490" s="169" t="s">
        <v>21</v>
      </c>
      <c r="I490" s="172" t="s">
        <v>935</v>
      </c>
      <c r="J490" s="265" t="s">
        <v>850</v>
      </c>
      <c r="K490" s="265">
        <v>7</v>
      </c>
      <c r="L490" s="76">
        <f>_xlfn.XLOOKUP(Ruimtestaat[[#This Row],[Ruimtesoort / Werkprogramma ]],'Prijzenblad SCOT'!$C$2:$C$10,'Prijzenblad SCOT'!$G$2:$G$10,"")</f>
        <v>0</v>
      </c>
      <c r="M490" s="118">
        <f t="shared" si="7"/>
        <v>0</v>
      </c>
      <c r="N490" s="80"/>
    </row>
    <row r="491" spans="1:14" x14ac:dyDescent="0.3">
      <c r="A491" s="295" t="s">
        <v>791</v>
      </c>
      <c r="B491" s="164" t="s">
        <v>816</v>
      </c>
      <c r="C491" s="164" t="s">
        <v>816</v>
      </c>
      <c r="D491" s="165" t="s">
        <v>817</v>
      </c>
      <c r="E491" s="164" t="s">
        <v>805</v>
      </c>
      <c r="F491" s="164" t="s">
        <v>411</v>
      </c>
      <c r="G491" s="169" t="s">
        <v>412</v>
      </c>
      <c r="H491" s="169" t="s">
        <v>23</v>
      </c>
      <c r="I491" s="172" t="s">
        <v>936</v>
      </c>
      <c r="J491" s="265" t="s">
        <v>721</v>
      </c>
      <c r="K491" s="265">
        <v>11</v>
      </c>
      <c r="L491" s="76">
        <f>_xlfn.XLOOKUP(Ruimtestaat[[#This Row],[Ruimtesoort / Werkprogramma ]],'Prijzenblad SCOT'!$C$2:$C$10,'Prijzenblad SCOT'!$G$2:$G$10,"")</f>
        <v>0</v>
      </c>
      <c r="M491" s="118">
        <f t="shared" si="7"/>
        <v>0</v>
      </c>
      <c r="N491" s="80"/>
    </row>
    <row r="492" spans="1:14" x14ac:dyDescent="0.3">
      <c r="A492" s="295" t="s">
        <v>791</v>
      </c>
      <c r="B492" s="164" t="s">
        <v>816</v>
      </c>
      <c r="C492" s="164" t="s">
        <v>816</v>
      </c>
      <c r="D492" s="165" t="s">
        <v>817</v>
      </c>
      <c r="E492" s="164" t="s">
        <v>805</v>
      </c>
      <c r="F492" s="164" t="s">
        <v>411</v>
      </c>
      <c r="G492" s="169" t="s">
        <v>862</v>
      </c>
      <c r="H492" s="169" t="s">
        <v>408</v>
      </c>
      <c r="I492" s="172" t="s">
        <v>937</v>
      </c>
      <c r="J492" s="265" t="s">
        <v>845</v>
      </c>
      <c r="K492" s="265">
        <v>54</v>
      </c>
      <c r="L492" s="76">
        <f>_xlfn.XLOOKUP(Ruimtestaat[[#This Row],[Ruimtesoort / Werkprogramma ]],'Prijzenblad SCOT'!$C$2:$C$10,'Prijzenblad SCOT'!$G$2:$G$10,"")</f>
        <v>0</v>
      </c>
      <c r="M492" s="118">
        <f t="shared" si="7"/>
        <v>0</v>
      </c>
      <c r="N492" s="80"/>
    </row>
    <row r="493" spans="1:14" x14ac:dyDescent="0.3">
      <c r="A493" s="295" t="s">
        <v>791</v>
      </c>
      <c r="B493" s="164" t="s">
        <v>816</v>
      </c>
      <c r="C493" s="164" t="s">
        <v>816</v>
      </c>
      <c r="D493" s="165" t="s">
        <v>817</v>
      </c>
      <c r="E493" s="164" t="s">
        <v>805</v>
      </c>
      <c r="F493" s="164" t="s">
        <v>411</v>
      </c>
      <c r="G493" s="169" t="s">
        <v>409</v>
      </c>
      <c r="H493" s="169" t="s">
        <v>23</v>
      </c>
      <c r="I493" s="172" t="s">
        <v>938</v>
      </c>
      <c r="J493" s="265" t="s">
        <v>845</v>
      </c>
      <c r="K493" s="265">
        <v>12</v>
      </c>
      <c r="L493" s="76">
        <f>_xlfn.XLOOKUP(Ruimtestaat[[#This Row],[Ruimtesoort / Werkprogramma ]],'Prijzenblad SCOT'!$C$2:$C$10,'Prijzenblad SCOT'!$G$2:$G$10,"")</f>
        <v>0</v>
      </c>
      <c r="M493" s="118">
        <f t="shared" si="7"/>
        <v>0</v>
      </c>
      <c r="N493" s="80"/>
    </row>
    <row r="494" spans="1:14" x14ac:dyDescent="0.3">
      <c r="A494" s="295" t="s">
        <v>791</v>
      </c>
      <c r="B494" s="164" t="s">
        <v>816</v>
      </c>
      <c r="C494" s="164" t="s">
        <v>816</v>
      </c>
      <c r="D494" s="165" t="s">
        <v>817</v>
      </c>
      <c r="E494" s="164" t="s">
        <v>805</v>
      </c>
      <c r="F494" s="164" t="s">
        <v>411</v>
      </c>
      <c r="G494" s="169" t="s">
        <v>884</v>
      </c>
      <c r="H494" s="169" t="s">
        <v>26</v>
      </c>
      <c r="I494" s="172" t="s">
        <v>939</v>
      </c>
      <c r="J494" s="265" t="s">
        <v>884</v>
      </c>
      <c r="K494" s="265" t="s">
        <v>884</v>
      </c>
      <c r="L494" s="76">
        <f>_xlfn.XLOOKUP(Ruimtestaat[[#This Row],[Ruimtesoort / Werkprogramma ]],'Prijzenblad SCOT'!$C$2:$C$10,'Prijzenblad SCOT'!$G$2:$G$10,"")</f>
        <v>0</v>
      </c>
      <c r="M494" s="118">
        <f t="shared" si="7"/>
        <v>0</v>
      </c>
      <c r="N494" s="80"/>
    </row>
    <row r="495" spans="1:14" ht="15" thickBot="1" x14ac:dyDescent="0.35">
      <c r="A495" s="295" t="s">
        <v>791</v>
      </c>
      <c r="B495" s="259" t="s">
        <v>816</v>
      </c>
      <c r="C495" s="259" t="s">
        <v>816</v>
      </c>
      <c r="D495" s="260" t="s">
        <v>817</v>
      </c>
      <c r="E495" s="259" t="s">
        <v>805</v>
      </c>
      <c r="F495" s="259" t="s">
        <v>411</v>
      </c>
      <c r="G495" s="267" t="s">
        <v>863</v>
      </c>
      <c r="H495" s="267" t="s">
        <v>21</v>
      </c>
      <c r="I495" s="268" t="s">
        <v>940</v>
      </c>
      <c r="J495" s="263" t="s">
        <v>850</v>
      </c>
      <c r="K495" s="263">
        <v>2</v>
      </c>
      <c r="L495" s="269">
        <f>_xlfn.XLOOKUP(Ruimtestaat[[#This Row],[Ruimtesoort / Werkprogramma ]],'Prijzenblad SCOT'!$C$2:$C$10,'Prijzenblad SCOT'!$G$2:$G$10,"")</f>
        <v>0</v>
      </c>
      <c r="M495" s="118">
        <f t="shared" si="7"/>
        <v>0</v>
      </c>
      <c r="N495" s="80"/>
    </row>
    <row r="496" spans="1:14" x14ac:dyDescent="0.3">
      <c r="A496" s="295" t="s">
        <v>791</v>
      </c>
      <c r="B496" s="164" t="s">
        <v>941</v>
      </c>
      <c r="C496" s="164" t="s">
        <v>941</v>
      </c>
      <c r="D496" s="165" t="s">
        <v>824</v>
      </c>
      <c r="E496" s="164" t="s">
        <v>826</v>
      </c>
      <c r="F496" s="164" t="s">
        <v>407</v>
      </c>
      <c r="G496" s="169" t="s">
        <v>412</v>
      </c>
      <c r="H496" s="169" t="s">
        <v>23</v>
      </c>
      <c r="I496" s="172" t="s">
        <v>1085</v>
      </c>
      <c r="J496" s="265" t="s">
        <v>721</v>
      </c>
      <c r="K496" s="265">
        <v>4</v>
      </c>
      <c r="L496" s="184">
        <f>_xlfn.XLOOKUP(Ruimtestaat[[#This Row],[Ruimtesoort / Werkprogramma ]],'Prijzenblad SCOT'!$C$2:$C$10,'Prijzenblad SCOT'!$G$2:$G$10,"")</f>
        <v>0</v>
      </c>
      <c r="M496" s="118">
        <f t="shared" si="7"/>
        <v>0</v>
      </c>
      <c r="N496" s="80"/>
    </row>
    <row r="497" spans="1:14" x14ac:dyDescent="0.3">
      <c r="A497" s="295" t="s">
        <v>791</v>
      </c>
      <c r="B497" s="164" t="s">
        <v>941</v>
      </c>
      <c r="C497" s="164" t="s">
        <v>941</v>
      </c>
      <c r="D497" s="165" t="s">
        <v>824</v>
      </c>
      <c r="E497" s="164" t="s">
        <v>826</v>
      </c>
      <c r="F497" s="164" t="s">
        <v>407</v>
      </c>
      <c r="G497" s="169" t="s">
        <v>117</v>
      </c>
      <c r="H497" s="169" t="s">
        <v>23</v>
      </c>
      <c r="I497" s="172" t="s">
        <v>1086</v>
      </c>
      <c r="J497" s="265" t="s">
        <v>724</v>
      </c>
      <c r="K497" s="265">
        <v>90</v>
      </c>
      <c r="L497" s="76">
        <f>_xlfn.XLOOKUP(Ruimtestaat[[#This Row],[Ruimtesoort / Werkprogramma ]],'Prijzenblad SCOT'!$C$2:$C$10,'Prijzenblad SCOT'!$G$2:$G$10,"")</f>
        <v>0</v>
      </c>
      <c r="M497" s="118">
        <f t="shared" si="7"/>
        <v>0</v>
      </c>
      <c r="N497" s="80"/>
    </row>
    <row r="498" spans="1:14" x14ac:dyDescent="0.3">
      <c r="A498" s="295" t="s">
        <v>791</v>
      </c>
      <c r="B498" s="164" t="s">
        <v>941</v>
      </c>
      <c r="C498" s="164" t="s">
        <v>941</v>
      </c>
      <c r="D498" s="165" t="s">
        <v>824</v>
      </c>
      <c r="E498" s="164" t="s">
        <v>826</v>
      </c>
      <c r="F498" s="164" t="s">
        <v>407</v>
      </c>
      <c r="G498" s="169" t="s">
        <v>1094</v>
      </c>
      <c r="H498" s="169" t="s">
        <v>18</v>
      </c>
      <c r="I498" s="172" t="s">
        <v>1087</v>
      </c>
      <c r="J498" s="265" t="s">
        <v>721</v>
      </c>
      <c r="K498" s="265">
        <v>24</v>
      </c>
      <c r="L498" s="76">
        <f>_xlfn.XLOOKUP(Ruimtestaat[[#This Row],[Ruimtesoort / Werkprogramma ]],'Prijzenblad SCOT'!$C$2:$C$10,'Prijzenblad SCOT'!$G$2:$G$10,"")</f>
        <v>0</v>
      </c>
      <c r="M498" s="118">
        <f t="shared" si="7"/>
        <v>0</v>
      </c>
      <c r="N498" s="80"/>
    </row>
    <row r="499" spans="1:14" x14ac:dyDescent="0.3">
      <c r="A499" s="295" t="s">
        <v>791</v>
      </c>
      <c r="B499" s="164" t="s">
        <v>941</v>
      </c>
      <c r="C499" s="164" t="s">
        <v>941</v>
      </c>
      <c r="D499" s="165" t="s">
        <v>824</v>
      </c>
      <c r="E499" s="164" t="s">
        <v>826</v>
      </c>
      <c r="F499" s="164" t="s">
        <v>407</v>
      </c>
      <c r="G499" s="169" t="s">
        <v>1095</v>
      </c>
      <c r="H499" s="169" t="s">
        <v>26</v>
      </c>
      <c r="I499" s="172" t="s">
        <v>1088</v>
      </c>
      <c r="J499" s="265" t="s">
        <v>884</v>
      </c>
      <c r="K499" s="265" t="s">
        <v>884</v>
      </c>
      <c r="L499" s="76">
        <f>_xlfn.XLOOKUP(Ruimtestaat[[#This Row],[Ruimtesoort / Werkprogramma ]],'Prijzenblad SCOT'!$C$2:$C$10,'Prijzenblad SCOT'!$G$2:$G$10,"")</f>
        <v>0</v>
      </c>
      <c r="M499" s="118">
        <f t="shared" si="7"/>
        <v>0</v>
      </c>
      <c r="N499" s="80"/>
    </row>
    <row r="500" spans="1:14" x14ac:dyDescent="0.3">
      <c r="A500" s="295" t="s">
        <v>791</v>
      </c>
      <c r="B500" s="164" t="s">
        <v>941</v>
      </c>
      <c r="C500" s="164" t="s">
        <v>941</v>
      </c>
      <c r="D500" s="165" t="s">
        <v>824</v>
      </c>
      <c r="E500" s="164" t="s">
        <v>826</v>
      </c>
      <c r="F500" s="164" t="s">
        <v>407</v>
      </c>
      <c r="G500" s="169" t="s">
        <v>1096</v>
      </c>
      <c r="H500" s="169" t="s">
        <v>18</v>
      </c>
      <c r="I500" s="172" t="s">
        <v>1089</v>
      </c>
      <c r="J500" s="265" t="s">
        <v>724</v>
      </c>
      <c r="K500" s="265">
        <v>22</v>
      </c>
      <c r="L500" s="76">
        <f>_xlfn.XLOOKUP(Ruimtestaat[[#This Row],[Ruimtesoort / Werkprogramma ]],'Prijzenblad SCOT'!$C$2:$C$10,'Prijzenblad SCOT'!$G$2:$G$10,"")</f>
        <v>0</v>
      </c>
      <c r="M500" s="118">
        <f t="shared" si="7"/>
        <v>0</v>
      </c>
      <c r="N500" s="80"/>
    </row>
    <row r="501" spans="1:14" x14ac:dyDescent="0.3">
      <c r="A501" s="295" t="s">
        <v>791</v>
      </c>
      <c r="B501" s="164" t="s">
        <v>941</v>
      </c>
      <c r="C501" s="164" t="s">
        <v>941</v>
      </c>
      <c r="D501" s="165" t="s">
        <v>824</v>
      </c>
      <c r="E501" s="164" t="s">
        <v>826</v>
      </c>
      <c r="F501" s="164" t="s">
        <v>407</v>
      </c>
      <c r="G501" s="169" t="s">
        <v>249</v>
      </c>
      <c r="H501" s="169" t="s">
        <v>18</v>
      </c>
      <c r="I501" s="172" t="s">
        <v>1090</v>
      </c>
      <c r="J501" s="265" t="s">
        <v>724</v>
      </c>
      <c r="K501" s="265">
        <v>20</v>
      </c>
      <c r="L501" s="76">
        <f>_xlfn.XLOOKUP(Ruimtestaat[[#This Row],[Ruimtesoort / Werkprogramma ]],'Prijzenblad SCOT'!$C$2:$C$10,'Prijzenblad SCOT'!$G$2:$G$10,"")</f>
        <v>0</v>
      </c>
      <c r="M501" s="118">
        <f t="shared" si="7"/>
        <v>0</v>
      </c>
      <c r="N501" s="80"/>
    </row>
    <row r="502" spans="1:14" x14ac:dyDescent="0.3">
      <c r="A502" s="295" t="s">
        <v>791</v>
      </c>
      <c r="B502" s="164" t="s">
        <v>941</v>
      </c>
      <c r="C502" s="164" t="s">
        <v>941</v>
      </c>
      <c r="D502" s="165" t="s">
        <v>824</v>
      </c>
      <c r="E502" s="164" t="s">
        <v>826</v>
      </c>
      <c r="F502" s="164" t="s">
        <v>407</v>
      </c>
      <c r="G502" s="169" t="s">
        <v>125</v>
      </c>
      <c r="H502" s="169" t="s">
        <v>18</v>
      </c>
      <c r="I502" s="172" t="s">
        <v>1091</v>
      </c>
      <c r="J502" s="265" t="s">
        <v>721</v>
      </c>
      <c r="K502" s="265">
        <v>16</v>
      </c>
      <c r="L502" s="76">
        <f>_xlfn.XLOOKUP(Ruimtestaat[[#This Row],[Ruimtesoort / Werkprogramma ]],'Prijzenblad SCOT'!$C$2:$C$10,'Prijzenblad SCOT'!$G$2:$G$10,"")</f>
        <v>0</v>
      </c>
      <c r="M502" s="118">
        <f t="shared" si="7"/>
        <v>0</v>
      </c>
      <c r="N502" s="80"/>
    </row>
    <row r="503" spans="1:14" x14ac:dyDescent="0.3">
      <c r="A503" s="295" t="s">
        <v>791</v>
      </c>
      <c r="B503" s="164" t="s">
        <v>941</v>
      </c>
      <c r="C503" s="164" t="s">
        <v>941</v>
      </c>
      <c r="D503" s="165" t="s">
        <v>824</v>
      </c>
      <c r="E503" s="164" t="s">
        <v>826</v>
      </c>
      <c r="F503" s="164" t="s">
        <v>407</v>
      </c>
      <c r="G503" s="169" t="s">
        <v>862</v>
      </c>
      <c r="H503" s="169" t="s">
        <v>408</v>
      </c>
      <c r="I503" s="172" t="s">
        <v>1092</v>
      </c>
      <c r="J503" s="265" t="s">
        <v>721</v>
      </c>
      <c r="K503" s="265">
        <v>36</v>
      </c>
      <c r="L503" s="76">
        <f>_xlfn.XLOOKUP(Ruimtestaat[[#This Row],[Ruimtesoort / Werkprogramma ]],'Prijzenblad SCOT'!$C$2:$C$10,'Prijzenblad SCOT'!$G$2:$G$10,"")</f>
        <v>0</v>
      </c>
      <c r="M503" s="118">
        <f t="shared" si="7"/>
        <v>0</v>
      </c>
      <c r="N503" s="80"/>
    </row>
    <row r="504" spans="1:14" x14ac:dyDescent="0.3">
      <c r="A504" s="295" t="s">
        <v>791</v>
      </c>
      <c r="B504" s="164" t="s">
        <v>941</v>
      </c>
      <c r="C504" s="164" t="s">
        <v>941</v>
      </c>
      <c r="D504" s="165" t="s">
        <v>824</v>
      </c>
      <c r="E504" s="164" t="s">
        <v>826</v>
      </c>
      <c r="F504" s="164" t="s">
        <v>407</v>
      </c>
      <c r="G504" s="169" t="s">
        <v>1104</v>
      </c>
      <c r="H504" s="169" t="s">
        <v>408</v>
      </c>
      <c r="I504" s="172" t="s">
        <v>1098</v>
      </c>
      <c r="J504" s="265" t="s">
        <v>721</v>
      </c>
      <c r="K504" s="265">
        <v>6</v>
      </c>
      <c r="L504" s="76">
        <f>_xlfn.XLOOKUP(Ruimtestaat[[#This Row],[Ruimtesoort / Werkprogramma ]],'Prijzenblad SCOT'!$C$2:$C$10,'Prijzenblad SCOT'!$G$2:$G$10,"")</f>
        <v>0</v>
      </c>
      <c r="M504" s="118">
        <f t="shared" si="7"/>
        <v>0</v>
      </c>
      <c r="N504" s="80"/>
    </row>
    <row r="505" spans="1:14" x14ac:dyDescent="0.3">
      <c r="A505" s="295" t="s">
        <v>791</v>
      </c>
      <c r="B505" s="164" t="s">
        <v>941</v>
      </c>
      <c r="C505" s="164" t="s">
        <v>941</v>
      </c>
      <c r="D505" s="165" t="s">
        <v>824</v>
      </c>
      <c r="E505" s="164" t="s">
        <v>826</v>
      </c>
      <c r="F505" s="164" t="s">
        <v>407</v>
      </c>
      <c r="G505" s="169" t="s">
        <v>1097</v>
      </c>
      <c r="H505" s="169" t="s">
        <v>408</v>
      </c>
      <c r="I505" s="172" t="s">
        <v>1099</v>
      </c>
      <c r="J505" s="265" t="s">
        <v>721</v>
      </c>
      <c r="K505" s="265">
        <v>6</v>
      </c>
      <c r="L505" s="76">
        <f>_xlfn.XLOOKUP(Ruimtestaat[[#This Row],[Ruimtesoort / Werkprogramma ]],'Prijzenblad SCOT'!$C$2:$C$10,'Prijzenblad SCOT'!$G$2:$G$10,"")</f>
        <v>0</v>
      </c>
      <c r="M505" s="118">
        <f t="shared" si="7"/>
        <v>0</v>
      </c>
      <c r="N505" s="80"/>
    </row>
    <row r="506" spans="1:14" x14ac:dyDescent="0.3">
      <c r="A506" s="295" t="s">
        <v>791</v>
      </c>
      <c r="B506" s="164" t="s">
        <v>941</v>
      </c>
      <c r="C506" s="164" t="s">
        <v>941</v>
      </c>
      <c r="D506" s="165" t="s">
        <v>824</v>
      </c>
      <c r="E506" s="164" t="s">
        <v>826</v>
      </c>
      <c r="F506" s="164" t="s">
        <v>407</v>
      </c>
      <c r="G506" s="169" t="s">
        <v>862</v>
      </c>
      <c r="H506" s="169" t="s">
        <v>408</v>
      </c>
      <c r="I506" s="172" t="s">
        <v>1093</v>
      </c>
      <c r="J506" s="265" t="s">
        <v>721</v>
      </c>
      <c r="K506" s="265">
        <v>36</v>
      </c>
      <c r="L506" s="76">
        <f>_xlfn.XLOOKUP(Ruimtestaat[[#This Row],[Ruimtesoort / Werkprogramma ]],'Prijzenblad SCOT'!$C$2:$C$10,'Prijzenblad SCOT'!$G$2:$G$10,"")</f>
        <v>0</v>
      </c>
      <c r="M506" s="118">
        <f t="shared" si="7"/>
        <v>0</v>
      </c>
      <c r="N506" s="80"/>
    </row>
    <row r="507" spans="1:14" x14ac:dyDescent="0.3">
      <c r="A507" s="295" t="s">
        <v>791</v>
      </c>
      <c r="B507" s="164" t="s">
        <v>941</v>
      </c>
      <c r="C507" s="164" t="s">
        <v>941</v>
      </c>
      <c r="D507" s="165" t="s">
        <v>824</v>
      </c>
      <c r="E507" s="164" t="s">
        <v>826</v>
      </c>
      <c r="F507" s="164" t="s">
        <v>407</v>
      </c>
      <c r="G507" s="169" t="s">
        <v>1097</v>
      </c>
      <c r="H507" s="169" t="s">
        <v>408</v>
      </c>
      <c r="I507" s="172" t="s">
        <v>1101</v>
      </c>
      <c r="J507" s="265" t="s">
        <v>721</v>
      </c>
      <c r="K507" s="265">
        <v>6</v>
      </c>
      <c r="L507" s="76">
        <f>_xlfn.XLOOKUP(Ruimtestaat[[#This Row],[Ruimtesoort / Werkprogramma ]],'Prijzenblad SCOT'!$C$2:$C$10,'Prijzenblad SCOT'!$G$2:$G$10,"")</f>
        <v>0</v>
      </c>
      <c r="M507" s="118">
        <f t="shared" si="7"/>
        <v>0</v>
      </c>
      <c r="N507" s="80"/>
    </row>
    <row r="508" spans="1:14" x14ac:dyDescent="0.3">
      <c r="A508" s="295" t="s">
        <v>791</v>
      </c>
      <c r="B508" s="164" t="s">
        <v>941</v>
      </c>
      <c r="C508" s="164" t="s">
        <v>941</v>
      </c>
      <c r="D508" s="165" t="s">
        <v>824</v>
      </c>
      <c r="E508" s="164" t="s">
        <v>826</v>
      </c>
      <c r="F508" s="164" t="s">
        <v>407</v>
      </c>
      <c r="G508" s="169" t="s">
        <v>1104</v>
      </c>
      <c r="H508" s="169" t="s">
        <v>408</v>
      </c>
      <c r="I508" s="172" t="s">
        <v>1100</v>
      </c>
      <c r="J508" s="265" t="s">
        <v>721</v>
      </c>
      <c r="K508" s="265">
        <v>6</v>
      </c>
      <c r="L508" s="76">
        <f>_xlfn.XLOOKUP(Ruimtestaat[[#This Row],[Ruimtesoort / Werkprogramma ]],'Prijzenblad SCOT'!$C$2:$C$10,'Prijzenblad SCOT'!$G$2:$G$10,"")</f>
        <v>0</v>
      </c>
      <c r="M508" s="118">
        <f t="shared" si="7"/>
        <v>0</v>
      </c>
      <c r="N508" s="80"/>
    </row>
    <row r="509" spans="1:14" x14ac:dyDescent="0.3">
      <c r="A509" s="295" t="s">
        <v>791</v>
      </c>
      <c r="B509" s="164" t="s">
        <v>941</v>
      </c>
      <c r="C509" s="164" t="s">
        <v>941</v>
      </c>
      <c r="D509" s="165" t="s">
        <v>824</v>
      </c>
      <c r="E509" s="164" t="s">
        <v>826</v>
      </c>
      <c r="F509" s="164" t="s">
        <v>407</v>
      </c>
      <c r="G509" s="169" t="s">
        <v>862</v>
      </c>
      <c r="H509" s="169" t="s">
        <v>408</v>
      </c>
      <c r="I509" s="172" t="s">
        <v>854</v>
      </c>
      <c r="J509" s="265" t="s">
        <v>721</v>
      </c>
      <c r="K509" s="265">
        <v>41</v>
      </c>
      <c r="L509" s="76">
        <f>_xlfn.XLOOKUP(Ruimtestaat[[#This Row],[Ruimtesoort / Werkprogramma ]],'Prijzenblad SCOT'!$C$2:$C$10,'Prijzenblad SCOT'!$G$2:$G$10,"")</f>
        <v>0</v>
      </c>
      <c r="M509" s="118">
        <f t="shared" si="7"/>
        <v>0</v>
      </c>
      <c r="N509" s="80"/>
    </row>
    <row r="510" spans="1:14" x14ac:dyDescent="0.3">
      <c r="A510" s="295" t="s">
        <v>791</v>
      </c>
      <c r="B510" s="164" t="s">
        <v>941</v>
      </c>
      <c r="C510" s="164" t="s">
        <v>941</v>
      </c>
      <c r="D510" s="165" t="s">
        <v>824</v>
      </c>
      <c r="E510" s="164" t="s">
        <v>826</v>
      </c>
      <c r="F510" s="164" t="s">
        <v>407</v>
      </c>
      <c r="G510" s="169" t="s">
        <v>1097</v>
      </c>
      <c r="H510" s="169" t="s">
        <v>408</v>
      </c>
      <c r="I510" s="172" t="s">
        <v>1102</v>
      </c>
      <c r="J510" s="265" t="s">
        <v>721</v>
      </c>
      <c r="K510" s="265">
        <v>6</v>
      </c>
      <c r="L510" s="76">
        <f>_xlfn.XLOOKUP(Ruimtestaat[[#This Row],[Ruimtesoort / Werkprogramma ]],'Prijzenblad SCOT'!$C$2:$C$10,'Prijzenblad SCOT'!$G$2:$G$10,"")</f>
        <v>0</v>
      </c>
      <c r="M510" s="118">
        <f t="shared" si="7"/>
        <v>0</v>
      </c>
      <c r="N510" s="80"/>
    </row>
    <row r="511" spans="1:14" x14ac:dyDescent="0.3">
      <c r="A511" s="295" t="s">
        <v>791</v>
      </c>
      <c r="B511" s="164" t="s">
        <v>941</v>
      </c>
      <c r="C511" s="164" t="s">
        <v>941</v>
      </c>
      <c r="D511" s="165" t="s">
        <v>824</v>
      </c>
      <c r="E511" s="164" t="s">
        <v>826</v>
      </c>
      <c r="F511" s="164" t="s">
        <v>407</v>
      </c>
      <c r="G511" s="169" t="s">
        <v>1104</v>
      </c>
      <c r="H511" s="169" t="s">
        <v>408</v>
      </c>
      <c r="I511" s="172" t="s">
        <v>1103</v>
      </c>
      <c r="J511" s="265" t="s">
        <v>721</v>
      </c>
      <c r="K511" s="265">
        <v>8</v>
      </c>
      <c r="L511" s="76">
        <f>_xlfn.XLOOKUP(Ruimtestaat[[#This Row],[Ruimtesoort / Werkprogramma ]],'Prijzenblad SCOT'!$C$2:$C$10,'Prijzenblad SCOT'!$G$2:$G$10,"")</f>
        <v>0</v>
      </c>
      <c r="M511" s="118">
        <f t="shared" si="7"/>
        <v>0</v>
      </c>
      <c r="N511" s="80"/>
    </row>
    <row r="512" spans="1:14" x14ac:dyDescent="0.3">
      <c r="A512" s="295" t="s">
        <v>791</v>
      </c>
      <c r="B512" s="164" t="s">
        <v>941</v>
      </c>
      <c r="C512" s="164" t="s">
        <v>941</v>
      </c>
      <c r="D512" s="165" t="s">
        <v>824</v>
      </c>
      <c r="E512" s="164" t="s">
        <v>826</v>
      </c>
      <c r="F512" s="164" t="s">
        <v>407</v>
      </c>
      <c r="G512" s="169" t="s">
        <v>862</v>
      </c>
      <c r="H512" s="169" t="s">
        <v>408</v>
      </c>
      <c r="I512" s="172" t="s">
        <v>855</v>
      </c>
      <c r="J512" s="265" t="s">
        <v>721</v>
      </c>
      <c r="K512" s="265">
        <v>41</v>
      </c>
      <c r="L512" s="76">
        <f>_xlfn.XLOOKUP(Ruimtestaat[[#This Row],[Ruimtesoort / Werkprogramma ]],'Prijzenblad SCOT'!$C$2:$C$10,'Prijzenblad SCOT'!$G$2:$G$10,"")</f>
        <v>0</v>
      </c>
      <c r="M512" s="118">
        <f t="shared" si="7"/>
        <v>0</v>
      </c>
      <c r="N512" s="80"/>
    </row>
    <row r="513" spans="1:14" x14ac:dyDescent="0.3">
      <c r="A513" s="295" t="s">
        <v>791</v>
      </c>
      <c r="B513" s="164" t="s">
        <v>941</v>
      </c>
      <c r="C513" s="164" t="s">
        <v>941</v>
      </c>
      <c r="D513" s="165" t="s">
        <v>824</v>
      </c>
      <c r="E513" s="164" t="s">
        <v>826</v>
      </c>
      <c r="F513" s="164" t="s">
        <v>407</v>
      </c>
      <c r="G513" s="169" t="s">
        <v>1097</v>
      </c>
      <c r="H513" s="169" t="s">
        <v>408</v>
      </c>
      <c r="I513" s="172" t="s">
        <v>1105</v>
      </c>
      <c r="J513" s="265" t="s">
        <v>721</v>
      </c>
      <c r="K513" s="265">
        <v>7</v>
      </c>
      <c r="L513" s="76">
        <f>_xlfn.XLOOKUP(Ruimtestaat[[#This Row],[Ruimtesoort / Werkprogramma ]],'Prijzenblad SCOT'!$C$2:$C$10,'Prijzenblad SCOT'!$G$2:$G$10,"")</f>
        <v>0</v>
      </c>
      <c r="M513" s="118">
        <f t="shared" si="7"/>
        <v>0</v>
      </c>
      <c r="N513" s="80"/>
    </row>
    <row r="514" spans="1:14" x14ac:dyDescent="0.3">
      <c r="A514" s="295" t="s">
        <v>791</v>
      </c>
      <c r="B514" s="164" t="s">
        <v>941</v>
      </c>
      <c r="C514" s="164" t="s">
        <v>941</v>
      </c>
      <c r="D514" s="165" t="s">
        <v>824</v>
      </c>
      <c r="E514" s="164" t="s">
        <v>826</v>
      </c>
      <c r="F514" s="164" t="s">
        <v>407</v>
      </c>
      <c r="G514" s="169" t="s">
        <v>1104</v>
      </c>
      <c r="H514" s="169" t="s">
        <v>408</v>
      </c>
      <c r="I514" s="172" t="s">
        <v>1106</v>
      </c>
      <c r="J514" s="265" t="s">
        <v>721</v>
      </c>
      <c r="K514" s="265">
        <v>7</v>
      </c>
      <c r="L514" s="76">
        <f>_xlfn.XLOOKUP(Ruimtestaat[[#This Row],[Ruimtesoort / Werkprogramma ]],'Prijzenblad SCOT'!$C$2:$C$10,'Prijzenblad SCOT'!$G$2:$G$10,"")</f>
        <v>0</v>
      </c>
      <c r="M514" s="118">
        <f t="shared" si="7"/>
        <v>0</v>
      </c>
      <c r="N514" s="80"/>
    </row>
    <row r="515" spans="1:14" x14ac:dyDescent="0.3">
      <c r="A515" s="295" t="s">
        <v>791</v>
      </c>
      <c r="B515" s="164" t="s">
        <v>941</v>
      </c>
      <c r="C515" s="164" t="s">
        <v>941</v>
      </c>
      <c r="D515" s="165" t="s">
        <v>824</v>
      </c>
      <c r="E515" s="164" t="s">
        <v>826</v>
      </c>
      <c r="F515" s="164" t="s">
        <v>407</v>
      </c>
      <c r="G515" s="169" t="s">
        <v>1107</v>
      </c>
      <c r="H515" s="169" t="s">
        <v>408</v>
      </c>
      <c r="I515" s="172" t="s">
        <v>856</v>
      </c>
      <c r="J515" s="265" t="s">
        <v>724</v>
      </c>
      <c r="K515" s="265">
        <v>117</v>
      </c>
      <c r="L515" s="76">
        <f>_xlfn.XLOOKUP(Ruimtestaat[[#This Row],[Ruimtesoort / Werkprogramma ]],'Prijzenblad SCOT'!$C$2:$C$10,'Prijzenblad SCOT'!$G$2:$G$10,"")</f>
        <v>0</v>
      </c>
      <c r="M515" s="118">
        <f t="shared" si="7"/>
        <v>0</v>
      </c>
      <c r="N515" s="80"/>
    </row>
    <row r="516" spans="1:14" x14ac:dyDescent="0.3">
      <c r="A516" s="295" t="s">
        <v>791</v>
      </c>
      <c r="B516" s="164" t="s">
        <v>941</v>
      </c>
      <c r="C516" s="164" t="s">
        <v>941</v>
      </c>
      <c r="D516" s="165" t="s">
        <v>824</v>
      </c>
      <c r="E516" s="164" t="s">
        <v>826</v>
      </c>
      <c r="F516" s="164" t="s">
        <v>407</v>
      </c>
      <c r="G516" s="169" t="s">
        <v>725</v>
      </c>
      <c r="H516" s="169" t="s">
        <v>21</v>
      </c>
      <c r="I516" s="172" t="s">
        <v>857</v>
      </c>
      <c r="J516" s="265" t="s">
        <v>724</v>
      </c>
      <c r="K516" s="265">
        <v>5</v>
      </c>
      <c r="L516" s="76">
        <f>_xlfn.XLOOKUP(Ruimtestaat[[#This Row],[Ruimtesoort / Werkprogramma ]],'Prijzenblad SCOT'!$C$2:$C$10,'Prijzenblad SCOT'!$G$2:$G$10,"")</f>
        <v>0</v>
      </c>
      <c r="M516" s="118">
        <f t="shared" si="7"/>
        <v>0</v>
      </c>
      <c r="N516" s="80"/>
    </row>
    <row r="517" spans="1:14" x14ac:dyDescent="0.3">
      <c r="A517" s="295" t="s">
        <v>791</v>
      </c>
      <c r="B517" s="164" t="s">
        <v>941</v>
      </c>
      <c r="C517" s="164" t="s">
        <v>941</v>
      </c>
      <c r="D517" s="165" t="s">
        <v>824</v>
      </c>
      <c r="E517" s="164" t="s">
        <v>826</v>
      </c>
      <c r="F517" s="164" t="s">
        <v>407</v>
      </c>
      <c r="G517" s="169" t="s">
        <v>1054</v>
      </c>
      <c r="H517" s="169" t="s">
        <v>26</v>
      </c>
      <c r="I517" s="172" t="s">
        <v>858</v>
      </c>
      <c r="J517" s="265" t="s">
        <v>724</v>
      </c>
      <c r="K517" s="265" t="s">
        <v>884</v>
      </c>
      <c r="L517" s="76">
        <f>_xlfn.XLOOKUP(Ruimtestaat[[#This Row],[Ruimtesoort / Werkprogramma ]],'Prijzenblad SCOT'!$C$2:$C$10,'Prijzenblad SCOT'!$G$2:$G$10,"")</f>
        <v>0</v>
      </c>
      <c r="M517" s="118">
        <f t="shared" ref="M517:M580" si="8">IF(L517=0,0,L517*K517)</f>
        <v>0</v>
      </c>
      <c r="N517" s="80"/>
    </row>
    <row r="518" spans="1:14" x14ac:dyDescent="0.3">
      <c r="A518" s="295" t="s">
        <v>791</v>
      </c>
      <c r="B518" s="164" t="s">
        <v>941</v>
      </c>
      <c r="C518" s="164" t="s">
        <v>941</v>
      </c>
      <c r="D518" s="165" t="s">
        <v>824</v>
      </c>
      <c r="E518" s="164" t="s">
        <v>826</v>
      </c>
      <c r="F518" s="164" t="s">
        <v>407</v>
      </c>
      <c r="G518" s="169" t="s">
        <v>1034</v>
      </c>
      <c r="H518" s="169" t="s">
        <v>26</v>
      </c>
      <c r="I518" s="172" t="s">
        <v>859</v>
      </c>
      <c r="J518" s="265" t="s">
        <v>724</v>
      </c>
      <c r="K518" s="265" t="s">
        <v>884</v>
      </c>
      <c r="L518" s="76">
        <f>_xlfn.XLOOKUP(Ruimtestaat[[#This Row],[Ruimtesoort / Werkprogramma ]],'Prijzenblad SCOT'!$C$2:$C$10,'Prijzenblad SCOT'!$G$2:$G$10,"")</f>
        <v>0</v>
      </c>
      <c r="M518" s="118">
        <f t="shared" si="8"/>
        <v>0</v>
      </c>
      <c r="N518" s="80"/>
    </row>
    <row r="519" spans="1:14" x14ac:dyDescent="0.3">
      <c r="A519" s="295" t="s">
        <v>791</v>
      </c>
      <c r="B519" s="164" t="s">
        <v>941</v>
      </c>
      <c r="C519" s="164" t="s">
        <v>941</v>
      </c>
      <c r="D519" s="165" t="s">
        <v>824</v>
      </c>
      <c r="E519" s="164" t="s">
        <v>826</v>
      </c>
      <c r="F519" s="164" t="s">
        <v>407</v>
      </c>
      <c r="G519" s="169" t="s">
        <v>358</v>
      </c>
      <c r="H519" s="169" t="s">
        <v>26</v>
      </c>
      <c r="I519" s="172" t="s">
        <v>860</v>
      </c>
      <c r="J519" s="265" t="s">
        <v>724</v>
      </c>
      <c r="K519" s="265" t="s">
        <v>884</v>
      </c>
      <c r="L519" s="76">
        <f>_xlfn.XLOOKUP(Ruimtestaat[[#This Row],[Ruimtesoort / Werkprogramma ]],'Prijzenblad SCOT'!$C$2:$C$10,'Prijzenblad SCOT'!$G$2:$G$10,"")</f>
        <v>0</v>
      </c>
      <c r="M519" s="118">
        <f t="shared" si="8"/>
        <v>0</v>
      </c>
      <c r="N519" s="80"/>
    </row>
    <row r="520" spans="1:14" x14ac:dyDescent="0.3">
      <c r="A520" s="295" t="s">
        <v>791</v>
      </c>
      <c r="B520" s="164" t="s">
        <v>941</v>
      </c>
      <c r="C520" s="164" t="s">
        <v>941</v>
      </c>
      <c r="D520" s="165" t="s">
        <v>824</v>
      </c>
      <c r="E520" s="164" t="s">
        <v>826</v>
      </c>
      <c r="F520" s="164" t="s">
        <v>407</v>
      </c>
      <c r="G520" s="169" t="s">
        <v>863</v>
      </c>
      <c r="H520" s="169" t="s">
        <v>21</v>
      </c>
      <c r="I520" s="172" t="s">
        <v>861</v>
      </c>
      <c r="J520" s="265" t="s">
        <v>724</v>
      </c>
      <c r="K520" s="265">
        <v>11</v>
      </c>
      <c r="L520" s="76">
        <f>_xlfn.XLOOKUP(Ruimtestaat[[#This Row],[Ruimtesoort / Werkprogramma ]],'Prijzenblad SCOT'!$C$2:$C$10,'Prijzenblad SCOT'!$G$2:$G$10,"")</f>
        <v>0</v>
      </c>
      <c r="M520" s="118">
        <f t="shared" si="8"/>
        <v>0</v>
      </c>
      <c r="N520" s="80"/>
    </row>
    <row r="521" spans="1:14" x14ac:dyDescent="0.3">
      <c r="A521" s="295" t="s">
        <v>791</v>
      </c>
      <c r="B521" s="164" t="s">
        <v>941</v>
      </c>
      <c r="C521" s="164" t="s">
        <v>941</v>
      </c>
      <c r="D521" s="165" t="s">
        <v>824</v>
      </c>
      <c r="E521" s="164" t="s">
        <v>826</v>
      </c>
      <c r="F521" s="164" t="s">
        <v>407</v>
      </c>
      <c r="G521" s="169" t="s">
        <v>863</v>
      </c>
      <c r="H521" s="169" t="s">
        <v>21</v>
      </c>
      <c r="I521" s="172" t="s">
        <v>870</v>
      </c>
      <c r="J521" s="265" t="s">
        <v>724</v>
      </c>
      <c r="K521" s="265">
        <v>11</v>
      </c>
      <c r="L521" s="76">
        <f>_xlfn.XLOOKUP(Ruimtestaat[[#This Row],[Ruimtesoort / Werkprogramma ]],'Prijzenblad SCOT'!$C$2:$C$10,'Prijzenblad SCOT'!$G$2:$G$10,"")</f>
        <v>0</v>
      </c>
      <c r="M521" s="118">
        <f t="shared" si="8"/>
        <v>0</v>
      </c>
      <c r="N521" s="80"/>
    </row>
    <row r="522" spans="1:14" x14ac:dyDescent="0.3">
      <c r="A522" s="295" t="s">
        <v>791</v>
      </c>
      <c r="B522" s="164" t="s">
        <v>941</v>
      </c>
      <c r="C522" s="164" t="s">
        <v>941</v>
      </c>
      <c r="D522" s="165" t="s">
        <v>824</v>
      </c>
      <c r="E522" s="164" t="s">
        <v>826</v>
      </c>
      <c r="F522" s="164" t="s">
        <v>407</v>
      </c>
      <c r="G522" s="169" t="s">
        <v>1034</v>
      </c>
      <c r="H522" s="169" t="s">
        <v>26</v>
      </c>
      <c r="I522" s="172" t="s">
        <v>871</v>
      </c>
      <c r="J522" s="265" t="s">
        <v>724</v>
      </c>
      <c r="K522" s="265" t="s">
        <v>884</v>
      </c>
      <c r="L522" s="76">
        <f>_xlfn.XLOOKUP(Ruimtestaat[[#This Row],[Ruimtesoort / Werkprogramma ]],'Prijzenblad SCOT'!$C$2:$C$10,'Prijzenblad SCOT'!$G$2:$G$10,"")</f>
        <v>0</v>
      </c>
      <c r="M522" s="118">
        <f t="shared" si="8"/>
        <v>0</v>
      </c>
      <c r="N522" s="80"/>
    </row>
    <row r="523" spans="1:14" x14ac:dyDescent="0.3">
      <c r="A523" s="295" t="s">
        <v>791</v>
      </c>
      <c r="B523" s="164" t="s">
        <v>941</v>
      </c>
      <c r="C523" s="164" t="s">
        <v>941</v>
      </c>
      <c r="D523" s="165" t="s">
        <v>824</v>
      </c>
      <c r="E523" s="164" t="s">
        <v>826</v>
      </c>
      <c r="F523" s="164" t="s">
        <v>407</v>
      </c>
      <c r="G523" s="169" t="s">
        <v>725</v>
      </c>
      <c r="H523" s="169" t="s">
        <v>21</v>
      </c>
      <c r="I523" s="172" t="s">
        <v>872</v>
      </c>
      <c r="J523" s="265" t="s">
        <v>724</v>
      </c>
      <c r="K523" s="265">
        <v>3</v>
      </c>
      <c r="L523" s="76">
        <f>_xlfn.XLOOKUP(Ruimtestaat[[#This Row],[Ruimtesoort / Werkprogramma ]],'Prijzenblad SCOT'!$C$2:$C$10,'Prijzenblad SCOT'!$G$2:$G$10,"")</f>
        <v>0</v>
      </c>
      <c r="M523" s="118">
        <f t="shared" si="8"/>
        <v>0</v>
      </c>
      <c r="N523" s="80"/>
    </row>
    <row r="524" spans="1:14" x14ac:dyDescent="0.3">
      <c r="A524" s="295" t="s">
        <v>791</v>
      </c>
      <c r="B524" s="164" t="s">
        <v>941</v>
      </c>
      <c r="C524" s="164" t="s">
        <v>941</v>
      </c>
      <c r="D524" s="165" t="s">
        <v>824</v>
      </c>
      <c r="E524" s="164" t="s">
        <v>826</v>
      </c>
      <c r="F524" s="164" t="s">
        <v>407</v>
      </c>
      <c r="G524" s="169" t="s">
        <v>1108</v>
      </c>
      <c r="H524" s="169" t="s">
        <v>408</v>
      </c>
      <c r="I524" s="172" t="s">
        <v>873</v>
      </c>
      <c r="J524" s="265" t="s">
        <v>724</v>
      </c>
      <c r="K524" s="265">
        <v>28</v>
      </c>
      <c r="L524" s="76">
        <f>_xlfn.XLOOKUP(Ruimtestaat[[#This Row],[Ruimtesoort / Werkprogramma ]],'Prijzenblad SCOT'!$C$2:$C$10,'Prijzenblad SCOT'!$G$2:$G$10,"")</f>
        <v>0</v>
      </c>
      <c r="M524" s="118">
        <f t="shared" si="8"/>
        <v>0</v>
      </c>
      <c r="N524" s="80"/>
    </row>
    <row r="525" spans="1:14" x14ac:dyDescent="0.3">
      <c r="A525" s="295" t="s">
        <v>791</v>
      </c>
      <c r="B525" s="164" t="s">
        <v>941</v>
      </c>
      <c r="C525" s="164" t="s">
        <v>941</v>
      </c>
      <c r="D525" s="165" t="s">
        <v>824</v>
      </c>
      <c r="E525" s="164" t="s">
        <v>826</v>
      </c>
      <c r="F525" s="164" t="s">
        <v>407</v>
      </c>
      <c r="G525" s="169" t="s">
        <v>412</v>
      </c>
      <c r="H525" s="169" t="s">
        <v>23</v>
      </c>
      <c r="I525" s="172" t="s">
        <v>887</v>
      </c>
      <c r="J525" s="265" t="s">
        <v>724</v>
      </c>
      <c r="K525" s="265">
        <v>18</v>
      </c>
      <c r="L525" s="76">
        <f>_xlfn.XLOOKUP(Ruimtestaat[[#This Row],[Ruimtesoort / Werkprogramma ]],'Prijzenblad SCOT'!$C$2:$C$10,'Prijzenblad SCOT'!$G$2:$G$10,"")</f>
        <v>0</v>
      </c>
      <c r="M525" s="118">
        <f t="shared" si="8"/>
        <v>0</v>
      </c>
      <c r="N525" s="80"/>
    </row>
    <row r="526" spans="1:14" x14ac:dyDescent="0.3">
      <c r="A526" s="295" t="s">
        <v>791</v>
      </c>
      <c r="B526" s="164" t="s">
        <v>941</v>
      </c>
      <c r="C526" s="164" t="s">
        <v>941</v>
      </c>
      <c r="D526" s="165" t="s">
        <v>824</v>
      </c>
      <c r="E526" s="164" t="s">
        <v>826</v>
      </c>
      <c r="F526" s="164" t="s">
        <v>407</v>
      </c>
      <c r="G526" s="169" t="s">
        <v>409</v>
      </c>
      <c r="H526" s="169" t="str">
        <f>VLOOKUP(G526,Ruimtesoort[],2,FALSE)</f>
        <v>Verkeersruimte</v>
      </c>
      <c r="I526" s="172" t="s">
        <v>876</v>
      </c>
      <c r="J526" s="265" t="s">
        <v>724</v>
      </c>
      <c r="K526" s="265">
        <v>9</v>
      </c>
      <c r="L526" s="76">
        <f>_xlfn.XLOOKUP(Ruimtestaat[[#This Row],[Ruimtesoort / Werkprogramma ]],'Prijzenblad SCOT'!$C$2:$C$10,'Prijzenblad SCOT'!$G$2:$G$10,"")</f>
        <v>0</v>
      </c>
      <c r="M526" s="118">
        <f t="shared" si="8"/>
        <v>0</v>
      </c>
      <c r="N526" s="80"/>
    </row>
    <row r="527" spans="1:14" x14ac:dyDescent="0.3">
      <c r="A527" s="295" t="s">
        <v>791</v>
      </c>
      <c r="B527" s="164" t="s">
        <v>941</v>
      </c>
      <c r="C527" s="164" t="s">
        <v>941</v>
      </c>
      <c r="D527" s="165" t="s">
        <v>824</v>
      </c>
      <c r="E527" s="164" t="s">
        <v>826</v>
      </c>
      <c r="F527" s="164" t="s">
        <v>407</v>
      </c>
      <c r="G527" s="169" t="s">
        <v>972</v>
      </c>
      <c r="H527" s="169" t="s">
        <v>410</v>
      </c>
      <c r="I527" s="172" t="s">
        <v>877</v>
      </c>
      <c r="J527" s="265" t="s">
        <v>724</v>
      </c>
      <c r="K527" s="265">
        <v>117</v>
      </c>
      <c r="L527" s="76">
        <f>_xlfn.XLOOKUP(Ruimtestaat[[#This Row],[Ruimtesoort / Werkprogramma ]],'Prijzenblad SCOT'!$C$2:$C$10,'Prijzenblad SCOT'!$G$2:$G$10,"")</f>
        <v>0</v>
      </c>
      <c r="M527" s="118">
        <f t="shared" si="8"/>
        <v>0</v>
      </c>
      <c r="N527" s="80"/>
    </row>
    <row r="528" spans="1:14" x14ac:dyDescent="0.3">
      <c r="A528" s="295" t="s">
        <v>791</v>
      </c>
      <c r="B528" s="164" t="s">
        <v>941</v>
      </c>
      <c r="C528" s="164" t="s">
        <v>941</v>
      </c>
      <c r="D528" s="165" t="s">
        <v>824</v>
      </c>
      <c r="E528" s="164" t="s">
        <v>826</v>
      </c>
      <c r="F528" s="164" t="s">
        <v>407</v>
      </c>
      <c r="G528" s="169" t="s">
        <v>863</v>
      </c>
      <c r="H528" s="169" t="str">
        <f>VLOOKUP(G528,Ruimtesoort[],2,FALSE)</f>
        <v>Sanitair</v>
      </c>
      <c r="I528" s="172" t="s">
        <v>878</v>
      </c>
      <c r="J528" s="265" t="s">
        <v>724</v>
      </c>
      <c r="K528" s="265">
        <v>6</v>
      </c>
      <c r="L528" s="76">
        <f>_xlfn.XLOOKUP(Ruimtestaat[[#This Row],[Ruimtesoort / Werkprogramma ]],'Prijzenblad SCOT'!$C$2:$C$10,'Prijzenblad SCOT'!$G$2:$G$10,"")</f>
        <v>0</v>
      </c>
      <c r="M528" s="118">
        <f t="shared" si="8"/>
        <v>0</v>
      </c>
      <c r="N528" s="80"/>
    </row>
    <row r="529" spans="1:14" x14ac:dyDescent="0.3">
      <c r="A529" s="295" t="s">
        <v>791</v>
      </c>
      <c r="B529" s="164" t="s">
        <v>941</v>
      </c>
      <c r="C529" s="164" t="s">
        <v>941</v>
      </c>
      <c r="D529" s="165" t="s">
        <v>824</v>
      </c>
      <c r="E529" s="164" t="s">
        <v>826</v>
      </c>
      <c r="F529" s="164" t="s">
        <v>407</v>
      </c>
      <c r="G529" s="169" t="s">
        <v>117</v>
      </c>
      <c r="H529" s="169" t="str">
        <f>VLOOKUP(G529,Ruimtesoort[],2,FALSE)</f>
        <v>Verkeersruimte</v>
      </c>
      <c r="I529" s="172" t="s">
        <v>879</v>
      </c>
      <c r="J529" s="265" t="s">
        <v>724</v>
      </c>
      <c r="K529" s="265">
        <v>30</v>
      </c>
      <c r="L529" s="76">
        <f>_xlfn.XLOOKUP(Ruimtestaat[[#This Row],[Ruimtesoort / Werkprogramma ]],'Prijzenblad SCOT'!$C$2:$C$10,'Prijzenblad SCOT'!$G$2:$G$10,"")</f>
        <v>0</v>
      </c>
      <c r="M529" s="118">
        <f t="shared" si="8"/>
        <v>0</v>
      </c>
      <c r="N529" s="80"/>
    </row>
    <row r="530" spans="1:14" x14ac:dyDescent="0.3">
      <c r="A530" s="295" t="s">
        <v>791</v>
      </c>
      <c r="B530" s="164" t="s">
        <v>941</v>
      </c>
      <c r="C530" s="164" t="s">
        <v>941</v>
      </c>
      <c r="D530" s="165" t="s">
        <v>824</v>
      </c>
      <c r="E530" s="164" t="s">
        <v>826</v>
      </c>
      <c r="F530" s="164" t="s">
        <v>407</v>
      </c>
      <c r="G530" s="169" t="s">
        <v>863</v>
      </c>
      <c r="H530" s="169" t="str">
        <f>VLOOKUP(G530,Ruimtesoort[],2,FALSE)</f>
        <v>Sanitair</v>
      </c>
      <c r="I530" s="172" t="s">
        <v>910</v>
      </c>
      <c r="J530" s="265" t="s">
        <v>724</v>
      </c>
      <c r="K530" s="265">
        <v>7</v>
      </c>
      <c r="L530" s="76">
        <f>_xlfn.XLOOKUP(Ruimtestaat[[#This Row],[Ruimtesoort / Werkprogramma ]],'Prijzenblad SCOT'!$C$2:$C$10,'Prijzenblad SCOT'!$G$2:$G$10,"")</f>
        <v>0</v>
      </c>
      <c r="M530" s="118">
        <f t="shared" si="8"/>
        <v>0</v>
      </c>
      <c r="N530" s="80"/>
    </row>
    <row r="531" spans="1:14" x14ac:dyDescent="0.3">
      <c r="A531" s="295" t="s">
        <v>791</v>
      </c>
      <c r="B531" s="164" t="s">
        <v>941</v>
      </c>
      <c r="C531" s="164" t="s">
        <v>941</v>
      </c>
      <c r="D531" s="165" t="s">
        <v>824</v>
      </c>
      <c r="E531" s="164" t="s">
        <v>826</v>
      </c>
      <c r="F531" s="164" t="s">
        <v>407</v>
      </c>
      <c r="G531" s="169" t="s">
        <v>862</v>
      </c>
      <c r="H531" s="169" t="s">
        <v>376</v>
      </c>
      <c r="I531" s="172" t="s">
        <v>911</v>
      </c>
      <c r="J531" s="265" t="s">
        <v>724</v>
      </c>
      <c r="K531" s="265">
        <v>75</v>
      </c>
      <c r="L531" s="76">
        <f>_xlfn.XLOOKUP(Ruimtestaat[[#This Row],[Ruimtesoort / Werkprogramma ]],'Prijzenblad SCOT'!$C$2:$C$10,'Prijzenblad SCOT'!$G$2:$G$10,"")</f>
        <v>0</v>
      </c>
      <c r="M531" s="118">
        <f t="shared" si="8"/>
        <v>0</v>
      </c>
      <c r="N531" s="80"/>
    </row>
    <row r="532" spans="1:14" x14ac:dyDescent="0.3">
      <c r="A532" s="295" t="s">
        <v>791</v>
      </c>
      <c r="B532" s="164" t="s">
        <v>941</v>
      </c>
      <c r="C532" s="164" t="s">
        <v>941</v>
      </c>
      <c r="D532" s="165" t="s">
        <v>824</v>
      </c>
      <c r="E532" s="164" t="s">
        <v>826</v>
      </c>
      <c r="F532" s="164" t="s">
        <v>407</v>
      </c>
      <c r="G532" s="169" t="s">
        <v>1034</v>
      </c>
      <c r="H532" s="169" t="str">
        <f>VLOOKUP(G532,Ruimtesoort[],2,FALSE)</f>
        <v>Niet in onderhoud</v>
      </c>
      <c r="I532" s="172" t="s">
        <v>912</v>
      </c>
      <c r="J532" s="265" t="s">
        <v>884</v>
      </c>
      <c r="K532" s="265" t="s">
        <v>884</v>
      </c>
      <c r="L532" s="76">
        <f>_xlfn.XLOOKUP(Ruimtestaat[[#This Row],[Ruimtesoort / Werkprogramma ]],'Prijzenblad SCOT'!$C$2:$C$10,'Prijzenblad SCOT'!$G$2:$G$10,"")</f>
        <v>0</v>
      </c>
      <c r="M532" s="118">
        <f t="shared" si="8"/>
        <v>0</v>
      </c>
      <c r="N532" s="80"/>
    </row>
    <row r="533" spans="1:14" x14ac:dyDescent="0.3">
      <c r="A533" s="295" t="s">
        <v>791</v>
      </c>
      <c r="B533" s="164" t="s">
        <v>941</v>
      </c>
      <c r="C533" s="164" t="s">
        <v>941</v>
      </c>
      <c r="D533" s="165" t="s">
        <v>824</v>
      </c>
      <c r="E533" s="164" t="s">
        <v>826</v>
      </c>
      <c r="F533" s="164" t="s">
        <v>407</v>
      </c>
      <c r="G533" s="169" t="s">
        <v>862</v>
      </c>
      <c r="H533" s="169" t="s">
        <v>376</v>
      </c>
      <c r="I533" s="172" t="s">
        <v>913</v>
      </c>
      <c r="J533" s="265" t="s">
        <v>724</v>
      </c>
      <c r="K533" s="265">
        <v>75</v>
      </c>
      <c r="L533" s="76">
        <f>_xlfn.XLOOKUP(Ruimtestaat[[#This Row],[Ruimtesoort / Werkprogramma ]],'Prijzenblad SCOT'!$C$2:$C$10,'Prijzenblad SCOT'!$G$2:$G$10,"")</f>
        <v>0</v>
      </c>
      <c r="M533" s="118">
        <f t="shared" si="8"/>
        <v>0</v>
      </c>
      <c r="N533" s="80"/>
    </row>
    <row r="534" spans="1:14" x14ac:dyDescent="0.3">
      <c r="A534" s="295" t="s">
        <v>791</v>
      </c>
      <c r="B534" s="164" t="s">
        <v>941</v>
      </c>
      <c r="C534" s="164" t="s">
        <v>941</v>
      </c>
      <c r="D534" s="165" t="s">
        <v>824</v>
      </c>
      <c r="E534" s="164" t="s">
        <v>826</v>
      </c>
      <c r="F534" s="164" t="s">
        <v>407</v>
      </c>
      <c r="G534" s="169" t="s">
        <v>863</v>
      </c>
      <c r="H534" s="169" t="s">
        <v>21</v>
      </c>
      <c r="I534" s="172" t="s">
        <v>914</v>
      </c>
      <c r="J534" s="265" t="s">
        <v>724</v>
      </c>
      <c r="K534" s="265">
        <v>5</v>
      </c>
      <c r="L534" s="76">
        <f>_xlfn.XLOOKUP(Ruimtestaat[[#This Row],[Ruimtesoort / Werkprogramma ]],'Prijzenblad SCOT'!$C$2:$C$10,'Prijzenblad SCOT'!$G$2:$G$10,"")</f>
        <v>0</v>
      </c>
      <c r="M534" s="118">
        <f t="shared" si="8"/>
        <v>0</v>
      </c>
      <c r="N534" s="80"/>
    </row>
    <row r="535" spans="1:14" x14ac:dyDescent="0.3">
      <c r="A535" s="295" t="s">
        <v>791</v>
      </c>
      <c r="B535" s="164" t="s">
        <v>941</v>
      </c>
      <c r="C535" s="164" t="s">
        <v>941</v>
      </c>
      <c r="D535" s="165" t="s">
        <v>824</v>
      </c>
      <c r="E535" s="164" t="s">
        <v>826</v>
      </c>
      <c r="F535" s="164" t="s">
        <v>407</v>
      </c>
      <c r="G535" s="169" t="s">
        <v>412</v>
      </c>
      <c r="H535" s="169" t="str">
        <f>VLOOKUP(G535,Ruimtesoort[],2,FALSE)</f>
        <v>Verkeersruimte</v>
      </c>
      <c r="I535" s="172" t="s">
        <v>915</v>
      </c>
      <c r="J535" s="265" t="s">
        <v>724</v>
      </c>
      <c r="K535" s="265">
        <v>10</v>
      </c>
      <c r="L535" s="76">
        <f>_xlfn.XLOOKUP(Ruimtestaat[[#This Row],[Ruimtesoort / Werkprogramma ]],'Prijzenblad SCOT'!$C$2:$C$10,'Prijzenblad SCOT'!$G$2:$G$10,"")</f>
        <v>0</v>
      </c>
      <c r="M535" s="118">
        <f t="shared" si="8"/>
        <v>0</v>
      </c>
      <c r="N535" s="80"/>
    </row>
    <row r="536" spans="1:14" x14ac:dyDescent="0.3">
      <c r="A536" s="295" t="s">
        <v>791</v>
      </c>
      <c r="B536" s="164" t="s">
        <v>941</v>
      </c>
      <c r="C536" s="164" t="s">
        <v>941</v>
      </c>
      <c r="D536" s="165" t="s">
        <v>824</v>
      </c>
      <c r="E536" s="164" t="s">
        <v>826</v>
      </c>
      <c r="F536" s="164" t="s">
        <v>407</v>
      </c>
      <c r="G536" s="169" t="s">
        <v>725</v>
      </c>
      <c r="H536" s="169" t="str">
        <f>VLOOKUP(G536,Ruimtesoort[],2,FALSE)</f>
        <v>Sanitair</v>
      </c>
      <c r="I536" s="172" t="s">
        <v>916</v>
      </c>
      <c r="J536" s="265" t="s">
        <v>724</v>
      </c>
      <c r="K536" s="265">
        <v>2</v>
      </c>
      <c r="L536" s="76">
        <f>_xlfn.XLOOKUP(Ruimtestaat[[#This Row],[Ruimtesoort / Werkprogramma ]],'Prijzenblad SCOT'!$C$2:$C$10,'Prijzenblad SCOT'!$G$2:$G$10,"")</f>
        <v>0</v>
      </c>
      <c r="M536" s="118">
        <f t="shared" si="8"/>
        <v>0</v>
      </c>
      <c r="N536" s="80"/>
    </row>
    <row r="537" spans="1:14" x14ac:dyDescent="0.3">
      <c r="A537" s="295" t="s">
        <v>791</v>
      </c>
      <c r="B537" s="164" t="s">
        <v>941</v>
      </c>
      <c r="C537" s="164" t="s">
        <v>941</v>
      </c>
      <c r="D537" s="165" t="s">
        <v>824</v>
      </c>
      <c r="E537" s="164" t="s">
        <v>826</v>
      </c>
      <c r="F537" s="164" t="s">
        <v>407</v>
      </c>
      <c r="G537" s="169" t="s">
        <v>1034</v>
      </c>
      <c r="H537" s="169" t="str">
        <f>VLOOKUP(G537,Ruimtesoort[],2,FALSE)</f>
        <v>Niet in onderhoud</v>
      </c>
      <c r="I537" s="172" t="s">
        <v>917</v>
      </c>
      <c r="J537" s="265" t="s">
        <v>724</v>
      </c>
      <c r="K537" s="265" t="s">
        <v>884</v>
      </c>
      <c r="L537" s="76">
        <f>_xlfn.XLOOKUP(Ruimtestaat[[#This Row],[Ruimtesoort / Werkprogramma ]],'Prijzenblad SCOT'!$C$2:$C$10,'Prijzenblad SCOT'!$G$2:$G$10,"")</f>
        <v>0</v>
      </c>
      <c r="M537" s="118">
        <f t="shared" si="8"/>
        <v>0</v>
      </c>
      <c r="N537" s="80"/>
    </row>
    <row r="538" spans="1:14" x14ac:dyDescent="0.3">
      <c r="A538" s="295" t="s">
        <v>791</v>
      </c>
      <c r="B538" s="164" t="s">
        <v>941</v>
      </c>
      <c r="C538" s="164" t="s">
        <v>941</v>
      </c>
      <c r="D538" s="165" t="s">
        <v>824</v>
      </c>
      <c r="E538" s="164" t="s">
        <v>826</v>
      </c>
      <c r="F538" s="164" t="s">
        <v>407</v>
      </c>
      <c r="G538" s="169" t="s">
        <v>863</v>
      </c>
      <c r="H538" s="169" t="str">
        <f>VLOOKUP(G538,Ruimtesoort[],2,FALSE)</f>
        <v>Sanitair</v>
      </c>
      <c r="I538" s="172" t="s">
        <v>918</v>
      </c>
      <c r="J538" s="265" t="s">
        <v>724</v>
      </c>
      <c r="K538" s="265">
        <v>7</v>
      </c>
      <c r="L538" s="76">
        <f>_xlfn.XLOOKUP(Ruimtestaat[[#This Row],[Ruimtesoort / Werkprogramma ]],'Prijzenblad SCOT'!$C$2:$C$10,'Prijzenblad SCOT'!$G$2:$G$10,"")</f>
        <v>0</v>
      </c>
      <c r="M538" s="118">
        <f t="shared" si="8"/>
        <v>0</v>
      </c>
      <c r="N538" s="80"/>
    </row>
    <row r="539" spans="1:14" x14ac:dyDescent="0.3">
      <c r="A539" s="295" t="s">
        <v>791</v>
      </c>
      <c r="B539" s="164" t="s">
        <v>941</v>
      </c>
      <c r="C539" s="164" t="s">
        <v>941</v>
      </c>
      <c r="D539" s="165" t="s">
        <v>824</v>
      </c>
      <c r="E539" s="164" t="s">
        <v>826</v>
      </c>
      <c r="F539" s="164" t="s">
        <v>407</v>
      </c>
      <c r="G539" s="169" t="s">
        <v>409</v>
      </c>
      <c r="H539" s="169" t="s">
        <v>23</v>
      </c>
      <c r="I539" s="172" t="s">
        <v>919</v>
      </c>
      <c r="J539" s="265" t="s">
        <v>724</v>
      </c>
      <c r="K539" s="265">
        <v>35</v>
      </c>
      <c r="L539" s="76">
        <f>_xlfn.XLOOKUP(Ruimtestaat[[#This Row],[Ruimtesoort / Werkprogramma ]],'Prijzenblad SCOT'!$C$2:$C$10,'Prijzenblad SCOT'!$G$2:$G$10,"")</f>
        <v>0</v>
      </c>
      <c r="M539" s="118">
        <f t="shared" si="8"/>
        <v>0</v>
      </c>
      <c r="N539" s="80"/>
    </row>
    <row r="540" spans="1:14" x14ac:dyDescent="0.3">
      <c r="A540" s="295" t="s">
        <v>791</v>
      </c>
      <c r="B540" s="164" t="s">
        <v>941</v>
      </c>
      <c r="C540" s="164" t="s">
        <v>941</v>
      </c>
      <c r="D540" s="165" t="s">
        <v>824</v>
      </c>
      <c r="E540" s="164" t="s">
        <v>826</v>
      </c>
      <c r="F540" s="164" t="s">
        <v>407</v>
      </c>
      <c r="G540" s="169" t="s">
        <v>862</v>
      </c>
      <c r="H540" s="169" t="s">
        <v>760</v>
      </c>
      <c r="I540" s="172" t="s">
        <v>920</v>
      </c>
      <c r="J540" s="265" t="s">
        <v>724</v>
      </c>
      <c r="K540" s="265">
        <v>77</v>
      </c>
      <c r="L540" s="76">
        <f>_xlfn.XLOOKUP(Ruimtestaat[[#This Row],[Ruimtesoort / Werkprogramma ]],'Prijzenblad SCOT'!$C$2:$C$10,'Prijzenblad SCOT'!$G$2:$G$10,"")</f>
        <v>0</v>
      </c>
      <c r="M540" s="118">
        <f t="shared" si="8"/>
        <v>0</v>
      </c>
      <c r="N540" s="80"/>
    </row>
    <row r="541" spans="1:14" x14ac:dyDescent="0.3">
      <c r="A541" s="295" t="s">
        <v>791</v>
      </c>
      <c r="B541" s="164" t="s">
        <v>941</v>
      </c>
      <c r="C541" s="164" t="s">
        <v>941</v>
      </c>
      <c r="D541" s="165" t="s">
        <v>824</v>
      </c>
      <c r="E541" s="164" t="s">
        <v>826</v>
      </c>
      <c r="F541" s="164" t="s">
        <v>407</v>
      </c>
      <c r="G541" s="169" t="s">
        <v>862</v>
      </c>
      <c r="H541" s="169" t="s">
        <v>760</v>
      </c>
      <c r="I541" s="172" t="s">
        <v>921</v>
      </c>
      <c r="J541" s="265" t="s">
        <v>724</v>
      </c>
      <c r="K541" s="265">
        <v>36</v>
      </c>
      <c r="L541" s="76">
        <f>_xlfn.XLOOKUP(Ruimtestaat[[#This Row],[Ruimtesoort / Werkprogramma ]],'Prijzenblad SCOT'!$C$2:$C$10,'Prijzenblad SCOT'!$G$2:$G$10,"")</f>
        <v>0</v>
      </c>
      <c r="M541" s="118">
        <f t="shared" si="8"/>
        <v>0</v>
      </c>
      <c r="N541" s="80"/>
    </row>
    <row r="542" spans="1:14" x14ac:dyDescent="0.3">
      <c r="A542" s="295" t="s">
        <v>791</v>
      </c>
      <c r="B542" s="164" t="s">
        <v>941</v>
      </c>
      <c r="C542" s="164" t="s">
        <v>941</v>
      </c>
      <c r="D542" s="165" t="s">
        <v>824</v>
      </c>
      <c r="E542" s="164" t="s">
        <v>826</v>
      </c>
      <c r="F542" s="164" t="s">
        <v>407</v>
      </c>
      <c r="G542" s="169" t="s">
        <v>862</v>
      </c>
      <c r="H542" s="169" t="s">
        <v>760</v>
      </c>
      <c r="I542" s="172" t="s">
        <v>922</v>
      </c>
      <c r="J542" s="265" t="s">
        <v>724</v>
      </c>
      <c r="K542" s="265">
        <v>36</v>
      </c>
      <c r="L542" s="76">
        <f>_xlfn.XLOOKUP(Ruimtestaat[[#This Row],[Ruimtesoort / Werkprogramma ]],'Prijzenblad SCOT'!$C$2:$C$10,'Prijzenblad SCOT'!$G$2:$G$10,"")</f>
        <v>0</v>
      </c>
      <c r="M542" s="118">
        <f t="shared" si="8"/>
        <v>0</v>
      </c>
      <c r="N542" s="80"/>
    </row>
    <row r="543" spans="1:14" ht="15" thickBot="1" x14ac:dyDescent="0.35">
      <c r="A543" s="359" t="s">
        <v>791</v>
      </c>
      <c r="B543" s="259" t="s">
        <v>941</v>
      </c>
      <c r="C543" s="259" t="s">
        <v>941</v>
      </c>
      <c r="D543" s="260" t="s">
        <v>824</v>
      </c>
      <c r="E543" s="259" t="s">
        <v>826</v>
      </c>
      <c r="F543" s="259" t="s">
        <v>407</v>
      </c>
      <c r="G543" s="267" t="s">
        <v>1109</v>
      </c>
      <c r="H543" s="267" t="s">
        <v>408</v>
      </c>
      <c r="I543" s="268" t="s">
        <v>923</v>
      </c>
      <c r="J543" s="264" t="s">
        <v>724</v>
      </c>
      <c r="K543" s="263">
        <v>15</v>
      </c>
      <c r="L543" s="269">
        <f>_xlfn.XLOOKUP(Ruimtestaat[[#This Row],[Ruimtesoort / Werkprogramma ]],'Prijzenblad SCOT'!$C$2:$C$10,'Prijzenblad SCOT'!$G$2:$G$10,"")</f>
        <v>0</v>
      </c>
      <c r="M543" s="118">
        <f t="shared" si="8"/>
        <v>0</v>
      </c>
      <c r="N543" s="80"/>
    </row>
    <row r="544" spans="1:14" x14ac:dyDescent="0.3">
      <c r="A544" s="358" t="s">
        <v>791</v>
      </c>
      <c r="B544" s="253" t="s">
        <v>830</v>
      </c>
      <c r="C544" s="253" t="s">
        <v>830</v>
      </c>
      <c r="D544" s="254" t="s">
        <v>831</v>
      </c>
      <c r="E544" s="253" t="s">
        <v>795</v>
      </c>
      <c r="F544" s="253" t="s">
        <v>407</v>
      </c>
      <c r="G544" s="266" t="s">
        <v>862</v>
      </c>
      <c r="H544" s="266" t="s">
        <v>408</v>
      </c>
      <c r="I544" s="278" t="s">
        <v>841</v>
      </c>
      <c r="J544" s="279" t="s">
        <v>845</v>
      </c>
      <c r="K544" s="279">
        <v>57</v>
      </c>
      <c r="L544" s="184">
        <f>_xlfn.XLOOKUP(Ruimtestaat[[#This Row],[Ruimtesoort / Werkprogramma ]],'Prijzenblad SCOT'!$C$2:$C$10,'Prijzenblad SCOT'!$G$2:$G$10,"")</f>
        <v>0</v>
      </c>
      <c r="M544" s="118">
        <f t="shared" si="8"/>
        <v>0</v>
      </c>
      <c r="N544" s="80"/>
    </row>
    <row r="545" spans="1:14" x14ac:dyDescent="0.3">
      <c r="A545" s="295" t="s">
        <v>791</v>
      </c>
      <c r="B545" s="164" t="s">
        <v>830</v>
      </c>
      <c r="C545" s="164" t="s">
        <v>830</v>
      </c>
      <c r="D545" s="165" t="s">
        <v>831</v>
      </c>
      <c r="E545" s="164" t="s">
        <v>795</v>
      </c>
      <c r="F545" s="164" t="s">
        <v>407</v>
      </c>
      <c r="G545" s="169" t="s">
        <v>862</v>
      </c>
      <c r="H545" s="169" t="s">
        <v>408</v>
      </c>
      <c r="I545" s="172" t="s">
        <v>865</v>
      </c>
      <c r="J545" s="265" t="s">
        <v>845</v>
      </c>
      <c r="K545" s="265">
        <v>57</v>
      </c>
      <c r="L545" s="76">
        <f>_xlfn.XLOOKUP(Ruimtestaat[[#This Row],[Ruimtesoort / Werkprogramma ]],'Prijzenblad SCOT'!$C$2:$C$10,'Prijzenblad SCOT'!$G$2:$G$10,"")</f>
        <v>0</v>
      </c>
      <c r="M545" s="118">
        <f t="shared" si="8"/>
        <v>0</v>
      </c>
      <c r="N545" s="80"/>
    </row>
    <row r="546" spans="1:14" x14ac:dyDescent="0.3">
      <c r="A546" s="295" t="s">
        <v>791</v>
      </c>
      <c r="B546" s="164" t="s">
        <v>830</v>
      </c>
      <c r="C546" s="164" t="s">
        <v>830</v>
      </c>
      <c r="D546" s="165" t="s">
        <v>831</v>
      </c>
      <c r="E546" s="164" t="s">
        <v>795</v>
      </c>
      <c r="F546" s="164" t="s">
        <v>407</v>
      </c>
      <c r="G546" s="169" t="s">
        <v>1123</v>
      </c>
      <c r="H546" s="169" t="s">
        <v>23</v>
      </c>
      <c r="I546" s="172" t="s">
        <v>942</v>
      </c>
      <c r="J546" s="265" t="s">
        <v>845</v>
      </c>
      <c r="K546" s="265">
        <v>221</v>
      </c>
      <c r="L546" s="76">
        <f>_xlfn.XLOOKUP(Ruimtestaat[[#This Row],[Ruimtesoort / Werkprogramma ]],'Prijzenblad SCOT'!$C$2:$C$10,'Prijzenblad SCOT'!$G$2:$G$10,"")</f>
        <v>0</v>
      </c>
      <c r="M546" s="118">
        <f t="shared" si="8"/>
        <v>0</v>
      </c>
      <c r="N546" s="80"/>
    </row>
    <row r="547" spans="1:14" x14ac:dyDescent="0.3">
      <c r="A547" s="295" t="s">
        <v>791</v>
      </c>
      <c r="B547" s="164" t="s">
        <v>830</v>
      </c>
      <c r="C547" s="164" t="s">
        <v>830</v>
      </c>
      <c r="D547" s="165" t="s">
        <v>831</v>
      </c>
      <c r="E547" s="164" t="s">
        <v>795</v>
      </c>
      <c r="F547" s="164" t="s">
        <v>407</v>
      </c>
      <c r="G547" s="169" t="s">
        <v>412</v>
      </c>
      <c r="H547" s="169" t="s">
        <v>23</v>
      </c>
      <c r="I547" s="172" t="s">
        <v>943</v>
      </c>
      <c r="J547" s="265" t="s">
        <v>842</v>
      </c>
      <c r="K547" s="265">
        <v>3</v>
      </c>
      <c r="L547" s="76">
        <f>_xlfn.XLOOKUP(Ruimtestaat[[#This Row],[Ruimtesoort / Werkprogramma ]],'Prijzenblad SCOT'!$C$2:$C$10,'Prijzenblad SCOT'!$G$2:$G$10,"")</f>
        <v>0</v>
      </c>
      <c r="M547" s="118">
        <f t="shared" si="8"/>
        <v>0</v>
      </c>
      <c r="N547" s="80"/>
    </row>
    <row r="548" spans="1:14" x14ac:dyDescent="0.3">
      <c r="A548" s="295" t="s">
        <v>791</v>
      </c>
      <c r="B548" s="164" t="s">
        <v>830</v>
      </c>
      <c r="C548" s="164" t="s">
        <v>830</v>
      </c>
      <c r="D548" s="165" t="s">
        <v>831</v>
      </c>
      <c r="E548" s="164" t="s">
        <v>795</v>
      </c>
      <c r="F548" s="164" t="s">
        <v>407</v>
      </c>
      <c r="G548" s="169" t="s">
        <v>863</v>
      </c>
      <c r="H548" s="169" t="s">
        <v>21</v>
      </c>
      <c r="I548" s="172" t="s">
        <v>847</v>
      </c>
      <c r="J548" s="265" t="s">
        <v>722</v>
      </c>
      <c r="K548" s="265">
        <v>4</v>
      </c>
      <c r="L548" s="76">
        <f>_xlfn.XLOOKUP(Ruimtestaat[[#This Row],[Ruimtesoort / Werkprogramma ]],'Prijzenblad SCOT'!$C$2:$C$10,'Prijzenblad SCOT'!$G$2:$G$10,"")</f>
        <v>0</v>
      </c>
      <c r="M548" s="118">
        <f t="shared" si="8"/>
        <v>0</v>
      </c>
      <c r="N548" s="80"/>
    </row>
    <row r="549" spans="1:14" x14ac:dyDescent="0.3">
      <c r="A549" s="295" t="s">
        <v>791</v>
      </c>
      <c r="B549" s="164" t="s">
        <v>830</v>
      </c>
      <c r="C549" s="164" t="s">
        <v>830</v>
      </c>
      <c r="D549" s="165" t="s">
        <v>831</v>
      </c>
      <c r="E549" s="164" t="s">
        <v>795</v>
      </c>
      <c r="F549" s="164" t="s">
        <v>407</v>
      </c>
      <c r="G549" s="169" t="s">
        <v>863</v>
      </c>
      <c r="H549" s="169" t="s">
        <v>21</v>
      </c>
      <c r="I549" s="172" t="s">
        <v>848</v>
      </c>
      <c r="J549" s="265" t="s">
        <v>722</v>
      </c>
      <c r="K549" s="265">
        <v>8</v>
      </c>
      <c r="L549" s="76">
        <f>_xlfn.XLOOKUP(Ruimtestaat[[#This Row],[Ruimtesoort / Werkprogramma ]],'Prijzenblad SCOT'!$C$2:$C$10,'Prijzenblad SCOT'!$G$2:$G$10,"")</f>
        <v>0</v>
      </c>
      <c r="M549" s="118">
        <f t="shared" si="8"/>
        <v>0</v>
      </c>
      <c r="N549" s="80"/>
    </row>
    <row r="550" spans="1:14" x14ac:dyDescent="0.3">
      <c r="A550" s="295" t="s">
        <v>791</v>
      </c>
      <c r="B550" s="164" t="s">
        <v>830</v>
      </c>
      <c r="C550" s="164" t="s">
        <v>830</v>
      </c>
      <c r="D550" s="165" t="s">
        <v>831</v>
      </c>
      <c r="E550" s="164" t="s">
        <v>795</v>
      </c>
      <c r="F550" s="164" t="s">
        <v>407</v>
      </c>
      <c r="G550" s="169" t="s">
        <v>412</v>
      </c>
      <c r="H550" s="169" t="s">
        <v>23</v>
      </c>
      <c r="I550" s="172" t="s">
        <v>849</v>
      </c>
      <c r="J550" s="265" t="s">
        <v>842</v>
      </c>
      <c r="K550" s="265">
        <v>10</v>
      </c>
      <c r="L550" s="76">
        <f>_xlfn.XLOOKUP(Ruimtestaat[[#This Row],[Ruimtesoort / Werkprogramma ]],'Prijzenblad SCOT'!$C$2:$C$10,'Prijzenblad SCOT'!$G$2:$G$10,"")</f>
        <v>0</v>
      </c>
      <c r="M550" s="118">
        <f t="shared" si="8"/>
        <v>0</v>
      </c>
      <c r="N550" s="80"/>
    </row>
    <row r="551" spans="1:14" x14ac:dyDescent="0.3">
      <c r="A551" s="295" t="s">
        <v>791</v>
      </c>
      <c r="B551" s="164" t="s">
        <v>830</v>
      </c>
      <c r="C551" s="164" t="s">
        <v>830</v>
      </c>
      <c r="D551" s="165" t="s">
        <v>831</v>
      </c>
      <c r="E551" s="164" t="s">
        <v>795</v>
      </c>
      <c r="F551" s="164" t="s">
        <v>407</v>
      </c>
      <c r="G551" s="169" t="s">
        <v>884</v>
      </c>
      <c r="H551" s="169" t="s">
        <v>26</v>
      </c>
      <c r="I551" s="172" t="s">
        <v>851</v>
      </c>
      <c r="J551" s="265" t="s">
        <v>884</v>
      </c>
      <c r="K551" s="265" t="s">
        <v>884</v>
      </c>
      <c r="L551" s="76">
        <f>_xlfn.XLOOKUP(Ruimtestaat[[#This Row],[Ruimtesoort / Werkprogramma ]],'Prijzenblad SCOT'!$C$2:$C$10,'Prijzenblad SCOT'!$G$2:$G$10,"")</f>
        <v>0</v>
      </c>
      <c r="M551" s="118">
        <f t="shared" si="8"/>
        <v>0</v>
      </c>
      <c r="N551" s="80"/>
    </row>
    <row r="552" spans="1:14" x14ac:dyDescent="0.3">
      <c r="A552" s="295" t="s">
        <v>791</v>
      </c>
      <c r="B552" s="164" t="s">
        <v>830</v>
      </c>
      <c r="C552" s="164" t="s">
        <v>830</v>
      </c>
      <c r="D552" s="165" t="s">
        <v>831</v>
      </c>
      <c r="E552" s="164" t="s">
        <v>795</v>
      </c>
      <c r="F552" s="164" t="s">
        <v>407</v>
      </c>
      <c r="G552" s="169" t="s">
        <v>884</v>
      </c>
      <c r="H552" s="169" t="s">
        <v>26</v>
      </c>
      <c r="I552" s="172" t="s">
        <v>852</v>
      </c>
      <c r="J552" s="265" t="s">
        <v>884</v>
      </c>
      <c r="K552" s="265" t="s">
        <v>884</v>
      </c>
      <c r="L552" s="76">
        <f>_xlfn.XLOOKUP(Ruimtestaat[[#This Row],[Ruimtesoort / Werkprogramma ]],'Prijzenblad SCOT'!$C$2:$C$10,'Prijzenblad SCOT'!$G$2:$G$10,"")</f>
        <v>0</v>
      </c>
      <c r="M552" s="118">
        <f t="shared" si="8"/>
        <v>0</v>
      </c>
      <c r="N552" s="80"/>
    </row>
    <row r="553" spans="1:14" x14ac:dyDescent="0.3">
      <c r="A553" s="295" t="s">
        <v>791</v>
      </c>
      <c r="B553" s="164" t="s">
        <v>830</v>
      </c>
      <c r="C553" s="164" t="s">
        <v>830</v>
      </c>
      <c r="D553" s="165" t="s">
        <v>831</v>
      </c>
      <c r="E553" s="164" t="s">
        <v>795</v>
      </c>
      <c r="F553" s="164" t="s">
        <v>407</v>
      </c>
      <c r="G553" s="169" t="s">
        <v>245</v>
      </c>
      <c r="H553" s="169" t="s">
        <v>20</v>
      </c>
      <c r="I553" s="172" t="s">
        <v>853</v>
      </c>
      <c r="J553" s="265" t="s">
        <v>845</v>
      </c>
      <c r="K553" s="265">
        <v>5</v>
      </c>
      <c r="L553" s="76">
        <f>_xlfn.XLOOKUP(Ruimtestaat[[#This Row],[Ruimtesoort / Werkprogramma ]],'Prijzenblad SCOT'!$C$2:$C$10,'Prijzenblad SCOT'!$G$2:$G$10,"")</f>
        <v>0</v>
      </c>
      <c r="M553" s="118">
        <f t="shared" si="8"/>
        <v>0</v>
      </c>
      <c r="N553" s="80"/>
    </row>
    <row r="554" spans="1:14" x14ac:dyDescent="0.3">
      <c r="A554" s="295" t="s">
        <v>791</v>
      </c>
      <c r="B554" s="164" t="s">
        <v>830</v>
      </c>
      <c r="C554" s="164" t="s">
        <v>830</v>
      </c>
      <c r="D554" s="165" t="s">
        <v>831</v>
      </c>
      <c r="E554" s="164" t="s">
        <v>795</v>
      </c>
      <c r="F554" s="164" t="s">
        <v>407</v>
      </c>
      <c r="G554" s="169" t="s">
        <v>413</v>
      </c>
      <c r="H554" s="169" t="s">
        <v>18</v>
      </c>
      <c r="I554" s="172" t="s">
        <v>854</v>
      </c>
      <c r="J554" s="265" t="s">
        <v>721</v>
      </c>
      <c r="K554" s="265">
        <v>25</v>
      </c>
      <c r="L554" s="76">
        <f>_xlfn.XLOOKUP(Ruimtestaat[[#This Row],[Ruimtesoort / Werkprogramma ]],'Prijzenblad SCOT'!$C$2:$C$10,'Prijzenblad SCOT'!$G$2:$G$10,"")</f>
        <v>0</v>
      </c>
      <c r="M554" s="118">
        <f t="shared" si="8"/>
        <v>0</v>
      </c>
      <c r="N554" s="80"/>
    </row>
    <row r="555" spans="1:14" x14ac:dyDescent="0.3">
      <c r="A555" s="295" t="s">
        <v>791</v>
      </c>
      <c r="B555" s="164" t="s">
        <v>830</v>
      </c>
      <c r="C555" s="164" t="s">
        <v>830</v>
      </c>
      <c r="D555" s="165" t="s">
        <v>831</v>
      </c>
      <c r="E555" s="164" t="s">
        <v>795</v>
      </c>
      <c r="F555" s="164" t="s">
        <v>407</v>
      </c>
      <c r="G555" s="169" t="s">
        <v>134</v>
      </c>
      <c r="H555" s="169" t="s">
        <v>18</v>
      </c>
      <c r="I555" s="172" t="s">
        <v>855</v>
      </c>
      <c r="J555" s="265" t="s">
        <v>721</v>
      </c>
      <c r="K555" s="265">
        <v>14</v>
      </c>
      <c r="L555" s="76">
        <f>_xlfn.XLOOKUP(Ruimtestaat[[#This Row],[Ruimtesoort / Werkprogramma ]],'Prijzenblad SCOT'!$C$2:$C$10,'Prijzenblad SCOT'!$G$2:$G$10,"")</f>
        <v>0</v>
      </c>
      <c r="M555" s="118">
        <f t="shared" si="8"/>
        <v>0</v>
      </c>
      <c r="N555" s="80"/>
    </row>
    <row r="556" spans="1:14" x14ac:dyDescent="0.3">
      <c r="A556" s="295" t="s">
        <v>791</v>
      </c>
      <c r="B556" s="164" t="s">
        <v>830</v>
      </c>
      <c r="C556" s="164" t="s">
        <v>830</v>
      </c>
      <c r="D556" s="165" t="s">
        <v>831</v>
      </c>
      <c r="E556" s="164" t="s">
        <v>795</v>
      </c>
      <c r="F556" s="164" t="s">
        <v>407</v>
      </c>
      <c r="G556" s="169" t="s">
        <v>884</v>
      </c>
      <c r="H556" s="169" t="s">
        <v>26</v>
      </c>
      <c r="I556" s="172" t="s">
        <v>856</v>
      </c>
      <c r="J556" s="265" t="s">
        <v>884</v>
      </c>
      <c r="K556" s="265" t="s">
        <v>884</v>
      </c>
      <c r="L556" s="76">
        <f>_xlfn.XLOOKUP(Ruimtestaat[[#This Row],[Ruimtesoort / Werkprogramma ]],'Prijzenblad SCOT'!$C$2:$C$10,'Prijzenblad SCOT'!$G$2:$G$10,"")</f>
        <v>0</v>
      </c>
      <c r="M556" s="118">
        <f t="shared" si="8"/>
        <v>0</v>
      </c>
      <c r="N556" s="80"/>
    </row>
    <row r="557" spans="1:14" x14ac:dyDescent="0.3">
      <c r="A557" s="295" t="s">
        <v>791</v>
      </c>
      <c r="B557" s="164" t="s">
        <v>830</v>
      </c>
      <c r="C557" s="164" t="s">
        <v>830</v>
      </c>
      <c r="D557" s="165" t="s">
        <v>831</v>
      </c>
      <c r="E557" s="164" t="s">
        <v>795</v>
      </c>
      <c r="F557" s="164" t="s">
        <v>407</v>
      </c>
      <c r="G557" s="169" t="s">
        <v>1122</v>
      </c>
      <c r="H557" s="169" t="s">
        <v>23</v>
      </c>
      <c r="I557" s="172" t="s">
        <v>857</v>
      </c>
      <c r="J557" s="265" t="s">
        <v>721</v>
      </c>
      <c r="K557" s="265">
        <v>3</v>
      </c>
      <c r="L557" s="76">
        <f>_xlfn.XLOOKUP(Ruimtestaat[[#This Row],[Ruimtesoort / Werkprogramma ]],'Prijzenblad SCOT'!$C$2:$C$10,'Prijzenblad SCOT'!$G$2:$G$10,"")</f>
        <v>0</v>
      </c>
      <c r="M557" s="118">
        <f t="shared" si="8"/>
        <v>0</v>
      </c>
      <c r="N557" s="80"/>
    </row>
    <row r="558" spans="1:14" x14ac:dyDescent="0.3">
      <c r="A558" s="295" t="s">
        <v>791</v>
      </c>
      <c r="B558" s="164" t="s">
        <v>830</v>
      </c>
      <c r="C558" s="164" t="s">
        <v>830</v>
      </c>
      <c r="D558" s="165" t="s">
        <v>831</v>
      </c>
      <c r="E558" s="164" t="s">
        <v>795</v>
      </c>
      <c r="F558" s="164" t="s">
        <v>407</v>
      </c>
      <c r="G558" s="169" t="s">
        <v>410</v>
      </c>
      <c r="H558" s="169" t="s">
        <v>410</v>
      </c>
      <c r="I558" s="172" t="s">
        <v>858</v>
      </c>
      <c r="J558" s="265" t="s">
        <v>845</v>
      </c>
      <c r="K558" s="265">
        <v>85</v>
      </c>
      <c r="L558" s="76">
        <f>_xlfn.XLOOKUP(Ruimtestaat[[#This Row],[Ruimtesoort / Werkprogramma ]],'Prijzenblad SCOT'!$C$2:$C$10,'Prijzenblad SCOT'!$G$2:$G$10,"")</f>
        <v>0</v>
      </c>
      <c r="M558" s="118">
        <f t="shared" si="8"/>
        <v>0</v>
      </c>
      <c r="N558" s="80"/>
    </row>
    <row r="559" spans="1:14" x14ac:dyDescent="0.3">
      <c r="A559" s="295" t="s">
        <v>791</v>
      </c>
      <c r="B559" s="164" t="s">
        <v>830</v>
      </c>
      <c r="C559" s="164" t="s">
        <v>830</v>
      </c>
      <c r="D559" s="165" t="s">
        <v>831</v>
      </c>
      <c r="E559" s="164" t="s">
        <v>795</v>
      </c>
      <c r="F559" s="164" t="s">
        <v>407</v>
      </c>
      <c r="G559" s="169" t="s">
        <v>884</v>
      </c>
      <c r="H559" s="169" t="s">
        <v>26</v>
      </c>
      <c r="I559" s="172" t="s">
        <v>859</v>
      </c>
      <c r="J559" s="265" t="s">
        <v>884</v>
      </c>
      <c r="K559" s="265" t="s">
        <v>884</v>
      </c>
      <c r="L559" s="76">
        <f>_xlfn.XLOOKUP(Ruimtestaat[[#This Row],[Ruimtesoort / Werkprogramma ]],'Prijzenblad SCOT'!$C$2:$C$10,'Prijzenblad SCOT'!$G$2:$G$10,"")</f>
        <v>0</v>
      </c>
      <c r="M559" s="118">
        <f t="shared" si="8"/>
        <v>0</v>
      </c>
      <c r="N559" s="80"/>
    </row>
    <row r="560" spans="1:14" x14ac:dyDescent="0.3">
      <c r="A560" s="295" t="s">
        <v>791</v>
      </c>
      <c r="B560" s="164" t="s">
        <v>830</v>
      </c>
      <c r="C560" s="164" t="s">
        <v>830</v>
      </c>
      <c r="D560" s="165" t="s">
        <v>831</v>
      </c>
      <c r="E560" s="164" t="s">
        <v>795</v>
      </c>
      <c r="F560" s="164" t="s">
        <v>407</v>
      </c>
      <c r="G560" s="169" t="s">
        <v>863</v>
      </c>
      <c r="H560" s="169" t="s">
        <v>21</v>
      </c>
      <c r="I560" s="172" t="s">
        <v>860</v>
      </c>
      <c r="J560" s="265" t="s">
        <v>850</v>
      </c>
      <c r="K560" s="265">
        <v>1</v>
      </c>
      <c r="L560" s="76">
        <f>_xlfn.XLOOKUP(Ruimtestaat[[#This Row],[Ruimtesoort / Werkprogramma ]],'Prijzenblad SCOT'!$C$2:$C$10,'Prijzenblad SCOT'!$G$2:$G$10,"")</f>
        <v>0</v>
      </c>
      <c r="M560" s="118">
        <f t="shared" si="8"/>
        <v>0</v>
      </c>
      <c r="N560" s="80"/>
    </row>
    <row r="561" spans="1:14" x14ac:dyDescent="0.3">
      <c r="A561" s="295" t="s">
        <v>791</v>
      </c>
      <c r="B561" s="164" t="s">
        <v>830</v>
      </c>
      <c r="C561" s="164" t="s">
        <v>830</v>
      </c>
      <c r="D561" s="165" t="s">
        <v>831</v>
      </c>
      <c r="E561" s="164" t="s">
        <v>795</v>
      </c>
      <c r="F561" s="164" t="s">
        <v>407</v>
      </c>
      <c r="G561" s="169" t="s">
        <v>863</v>
      </c>
      <c r="H561" s="169" t="s">
        <v>21</v>
      </c>
      <c r="I561" s="172" t="s">
        <v>861</v>
      </c>
      <c r="J561" s="265" t="s">
        <v>850</v>
      </c>
      <c r="K561" s="265">
        <v>7</v>
      </c>
      <c r="L561" s="76">
        <f>_xlfn.XLOOKUP(Ruimtestaat[[#This Row],[Ruimtesoort / Werkprogramma ]],'Prijzenblad SCOT'!$C$2:$C$10,'Prijzenblad SCOT'!$G$2:$G$10,"")</f>
        <v>0</v>
      </c>
      <c r="M561" s="118">
        <f t="shared" si="8"/>
        <v>0</v>
      </c>
      <c r="N561" s="80"/>
    </row>
    <row r="562" spans="1:14" x14ac:dyDescent="0.3">
      <c r="A562" s="295" t="s">
        <v>791</v>
      </c>
      <c r="B562" s="164" t="s">
        <v>830</v>
      </c>
      <c r="C562" s="164" t="s">
        <v>830</v>
      </c>
      <c r="D562" s="165" t="s">
        <v>831</v>
      </c>
      <c r="E562" s="164" t="s">
        <v>795</v>
      </c>
      <c r="F562" s="164" t="s">
        <v>407</v>
      </c>
      <c r="G562" s="169" t="s">
        <v>862</v>
      </c>
      <c r="H562" s="169" t="s">
        <v>760</v>
      </c>
      <c r="I562" s="172" t="s">
        <v>870</v>
      </c>
      <c r="J562" s="265" t="s">
        <v>845</v>
      </c>
      <c r="K562" s="265">
        <v>63</v>
      </c>
      <c r="L562" s="76">
        <f>_xlfn.XLOOKUP(Ruimtestaat[[#This Row],[Ruimtesoort / Werkprogramma ]],'Prijzenblad SCOT'!$C$2:$C$10,'Prijzenblad SCOT'!$G$2:$G$10,"")</f>
        <v>0</v>
      </c>
      <c r="M562" s="118">
        <f t="shared" si="8"/>
        <v>0</v>
      </c>
      <c r="N562" s="80"/>
    </row>
    <row r="563" spans="1:14" x14ac:dyDescent="0.3">
      <c r="A563" s="295" t="s">
        <v>791</v>
      </c>
      <c r="B563" s="164" t="s">
        <v>830</v>
      </c>
      <c r="C563" s="164" t="s">
        <v>830</v>
      </c>
      <c r="D563" s="165" t="s">
        <v>831</v>
      </c>
      <c r="E563" s="164" t="s">
        <v>795</v>
      </c>
      <c r="F563" s="164" t="s">
        <v>407</v>
      </c>
      <c r="G563" s="169" t="s">
        <v>117</v>
      </c>
      <c r="H563" s="169" t="s">
        <v>23</v>
      </c>
      <c r="I563" s="172" t="s">
        <v>871</v>
      </c>
      <c r="J563" s="265" t="s">
        <v>845</v>
      </c>
      <c r="K563" s="265">
        <v>37</v>
      </c>
      <c r="L563" s="76">
        <f>_xlfn.XLOOKUP(Ruimtestaat[[#This Row],[Ruimtesoort / Werkprogramma ]],'Prijzenblad SCOT'!$C$2:$C$10,'Prijzenblad SCOT'!$G$2:$G$10,"")</f>
        <v>0</v>
      </c>
      <c r="M563" s="118">
        <f t="shared" si="8"/>
        <v>0</v>
      </c>
      <c r="N563" s="80"/>
    </row>
    <row r="564" spans="1:14" x14ac:dyDescent="0.3">
      <c r="A564" s="295" t="s">
        <v>791</v>
      </c>
      <c r="B564" s="164" t="s">
        <v>830</v>
      </c>
      <c r="C564" s="164" t="s">
        <v>830</v>
      </c>
      <c r="D564" s="165" t="s">
        <v>831</v>
      </c>
      <c r="E564" s="164" t="s">
        <v>795</v>
      </c>
      <c r="F564" s="164" t="s">
        <v>407</v>
      </c>
      <c r="G564" s="169" t="s">
        <v>862</v>
      </c>
      <c r="H564" s="169" t="s">
        <v>760</v>
      </c>
      <c r="I564" s="172" t="s">
        <v>872</v>
      </c>
      <c r="J564" s="265" t="s">
        <v>845</v>
      </c>
      <c r="K564" s="265">
        <v>63</v>
      </c>
      <c r="L564" s="76">
        <f>_xlfn.XLOOKUP(Ruimtestaat[[#This Row],[Ruimtesoort / Werkprogramma ]],'Prijzenblad SCOT'!$C$2:$C$10,'Prijzenblad SCOT'!$G$2:$G$10,"")</f>
        <v>0</v>
      </c>
      <c r="M564" s="118">
        <f t="shared" si="8"/>
        <v>0</v>
      </c>
      <c r="N564" s="80"/>
    </row>
    <row r="565" spans="1:14" x14ac:dyDescent="0.3">
      <c r="A565" s="295" t="s">
        <v>791</v>
      </c>
      <c r="B565" s="164" t="s">
        <v>830</v>
      </c>
      <c r="C565" s="164" t="s">
        <v>830</v>
      </c>
      <c r="D565" s="165" t="s">
        <v>831</v>
      </c>
      <c r="E565" s="164" t="s">
        <v>795</v>
      </c>
      <c r="F565" s="164" t="s">
        <v>407</v>
      </c>
      <c r="G565" s="169" t="s">
        <v>409</v>
      </c>
      <c r="H565" s="169" t="s">
        <v>23</v>
      </c>
      <c r="I565" s="172" t="s">
        <v>873</v>
      </c>
      <c r="J565" s="265" t="s">
        <v>721</v>
      </c>
      <c r="K565" s="265">
        <v>10</v>
      </c>
      <c r="L565" s="76">
        <f>_xlfn.XLOOKUP(Ruimtestaat[[#This Row],[Ruimtesoort / Werkprogramma ]],'Prijzenblad SCOT'!$C$2:$C$10,'Prijzenblad SCOT'!$G$2:$G$10,"")</f>
        <v>0</v>
      </c>
      <c r="M565" s="118">
        <f t="shared" si="8"/>
        <v>0</v>
      </c>
      <c r="N565" s="80"/>
    </row>
    <row r="566" spans="1:14" x14ac:dyDescent="0.3">
      <c r="A566" s="295" t="s">
        <v>791</v>
      </c>
      <c r="B566" s="164" t="s">
        <v>830</v>
      </c>
      <c r="C566" s="164" t="s">
        <v>830</v>
      </c>
      <c r="D566" s="165" t="s">
        <v>831</v>
      </c>
      <c r="E566" s="164" t="s">
        <v>795</v>
      </c>
      <c r="F566" s="164" t="s">
        <v>407</v>
      </c>
      <c r="G566" s="169" t="s">
        <v>863</v>
      </c>
      <c r="H566" s="169" t="s">
        <v>21</v>
      </c>
      <c r="I566" s="172" t="s">
        <v>887</v>
      </c>
      <c r="J566" s="265" t="s">
        <v>850</v>
      </c>
      <c r="K566" s="265">
        <v>5</v>
      </c>
      <c r="L566" s="76">
        <f>_xlfn.XLOOKUP(Ruimtestaat[[#This Row],[Ruimtesoort / Werkprogramma ]],'Prijzenblad SCOT'!$C$2:$C$10,'Prijzenblad SCOT'!$G$2:$G$10,"")</f>
        <v>0</v>
      </c>
      <c r="M566" s="118">
        <f t="shared" si="8"/>
        <v>0</v>
      </c>
      <c r="N566" s="80"/>
    </row>
    <row r="567" spans="1:14" x14ac:dyDescent="0.3">
      <c r="A567" s="295" t="s">
        <v>791</v>
      </c>
      <c r="B567" s="164" t="s">
        <v>830</v>
      </c>
      <c r="C567" s="164" t="s">
        <v>830</v>
      </c>
      <c r="D567" s="165" t="s">
        <v>831</v>
      </c>
      <c r="E567" s="164" t="s">
        <v>795</v>
      </c>
      <c r="F567" s="164" t="s">
        <v>407</v>
      </c>
      <c r="G567" s="169" t="s">
        <v>134</v>
      </c>
      <c r="H567" s="169" t="s">
        <v>18</v>
      </c>
      <c r="I567" s="172" t="s">
        <v>876</v>
      </c>
      <c r="J567" s="265" t="s">
        <v>721</v>
      </c>
      <c r="K567" s="265">
        <v>11</v>
      </c>
      <c r="L567" s="76">
        <f>_xlfn.XLOOKUP(Ruimtestaat[[#This Row],[Ruimtesoort / Werkprogramma ]],'Prijzenblad SCOT'!$C$2:$C$10,'Prijzenblad SCOT'!$G$2:$G$10,"")</f>
        <v>0</v>
      </c>
      <c r="M567" s="118">
        <f t="shared" si="8"/>
        <v>0</v>
      </c>
      <c r="N567" s="80"/>
    </row>
    <row r="568" spans="1:14" x14ac:dyDescent="0.3">
      <c r="A568" s="295" t="s">
        <v>791</v>
      </c>
      <c r="B568" s="164" t="s">
        <v>830</v>
      </c>
      <c r="C568" s="164" t="s">
        <v>830</v>
      </c>
      <c r="D568" s="165" t="s">
        <v>831</v>
      </c>
      <c r="E568" s="164" t="s">
        <v>795</v>
      </c>
      <c r="F568" s="164" t="s">
        <v>407</v>
      </c>
      <c r="G568" s="169" t="s">
        <v>863</v>
      </c>
      <c r="H568" s="169" t="s">
        <v>21</v>
      </c>
      <c r="I568" s="172" t="s">
        <v>877</v>
      </c>
      <c r="J568" s="265" t="s">
        <v>850</v>
      </c>
      <c r="K568" s="265">
        <v>11</v>
      </c>
      <c r="L568" s="76">
        <f>_xlfn.XLOOKUP(Ruimtestaat[[#This Row],[Ruimtesoort / Werkprogramma ]],'Prijzenblad SCOT'!$C$2:$C$10,'Prijzenblad SCOT'!$G$2:$G$10,"")</f>
        <v>0</v>
      </c>
      <c r="M568" s="118">
        <f t="shared" si="8"/>
        <v>0</v>
      </c>
      <c r="N568" s="80"/>
    </row>
    <row r="569" spans="1:14" x14ac:dyDescent="0.3">
      <c r="A569" s="295" t="s">
        <v>791</v>
      </c>
      <c r="B569" s="164" t="s">
        <v>830</v>
      </c>
      <c r="C569" s="164" t="s">
        <v>830</v>
      </c>
      <c r="D569" s="165" t="s">
        <v>831</v>
      </c>
      <c r="E569" s="164" t="s">
        <v>795</v>
      </c>
      <c r="F569" s="164" t="s">
        <v>407</v>
      </c>
      <c r="G569" s="169" t="s">
        <v>863</v>
      </c>
      <c r="H569" s="169" t="s">
        <v>21</v>
      </c>
      <c r="I569" s="172" t="s">
        <v>878</v>
      </c>
      <c r="J569" s="265" t="s">
        <v>850</v>
      </c>
      <c r="K569" s="265">
        <v>11</v>
      </c>
      <c r="L569" s="76">
        <f>_xlfn.XLOOKUP(Ruimtestaat[[#This Row],[Ruimtesoort / Werkprogramma ]],'Prijzenblad SCOT'!$C$2:$C$10,'Prijzenblad SCOT'!$G$2:$G$10,"")</f>
        <v>0</v>
      </c>
      <c r="M569" s="118">
        <f t="shared" si="8"/>
        <v>0</v>
      </c>
      <c r="N569" s="80"/>
    </row>
    <row r="570" spans="1:14" x14ac:dyDescent="0.3">
      <c r="A570" s="295" t="s">
        <v>791</v>
      </c>
      <c r="B570" s="164" t="s">
        <v>830</v>
      </c>
      <c r="C570" s="164" t="s">
        <v>830</v>
      </c>
      <c r="D570" s="165" t="s">
        <v>831</v>
      </c>
      <c r="E570" s="164" t="s">
        <v>795</v>
      </c>
      <c r="F570" s="164" t="s">
        <v>407</v>
      </c>
      <c r="G570" s="169" t="s">
        <v>862</v>
      </c>
      <c r="H570" s="169" t="s">
        <v>408</v>
      </c>
      <c r="I570" s="172" t="s">
        <v>879</v>
      </c>
      <c r="J570" s="265" t="s">
        <v>845</v>
      </c>
      <c r="K570" s="265">
        <v>58</v>
      </c>
      <c r="L570" s="76">
        <f>_xlfn.XLOOKUP(Ruimtestaat[[#This Row],[Ruimtesoort / Werkprogramma ]],'Prijzenblad SCOT'!$C$2:$C$10,'Prijzenblad SCOT'!$G$2:$G$10,"")</f>
        <v>0</v>
      </c>
      <c r="M570" s="118">
        <f t="shared" si="8"/>
        <v>0</v>
      </c>
      <c r="N570" s="80"/>
    </row>
    <row r="571" spans="1:14" x14ac:dyDescent="0.3">
      <c r="A571" s="295" t="s">
        <v>791</v>
      </c>
      <c r="B571" s="164" t="s">
        <v>830</v>
      </c>
      <c r="C571" s="164" t="s">
        <v>830</v>
      </c>
      <c r="D571" s="165" t="s">
        <v>831</v>
      </c>
      <c r="E571" s="164" t="s">
        <v>795</v>
      </c>
      <c r="F571" s="164" t="s">
        <v>407</v>
      </c>
      <c r="G571" s="169" t="s">
        <v>862</v>
      </c>
      <c r="H571" s="169" t="s">
        <v>408</v>
      </c>
      <c r="I571" s="172" t="s">
        <v>910</v>
      </c>
      <c r="J571" s="265" t="s">
        <v>845</v>
      </c>
      <c r="K571" s="265">
        <v>58</v>
      </c>
      <c r="L571" s="76">
        <f>_xlfn.XLOOKUP(Ruimtestaat[[#This Row],[Ruimtesoort / Werkprogramma ]],'Prijzenblad SCOT'!$C$2:$C$10,'Prijzenblad SCOT'!$G$2:$G$10,"")</f>
        <v>0</v>
      </c>
      <c r="M571" s="118">
        <f t="shared" si="8"/>
        <v>0</v>
      </c>
      <c r="N571" s="80"/>
    </row>
    <row r="572" spans="1:14" x14ac:dyDescent="0.3">
      <c r="A572" s="295" t="s">
        <v>791</v>
      </c>
      <c r="B572" s="164" t="s">
        <v>830</v>
      </c>
      <c r="C572" s="164" t="s">
        <v>830</v>
      </c>
      <c r="D572" s="165" t="s">
        <v>831</v>
      </c>
      <c r="E572" s="164" t="s">
        <v>795</v>
      </c>
      <c r="F572" s="164" t="s">
        <v>407</v>
      </c>
      <c r="G572" s="169" t="s">
        <v>862</v>
      </c>
      <c r="H572" s="169" t="s">
        <v>408</v>
      </c>
      <c r="I572" s="172" t="s">
        <v>911</v>
      </c>
      <c r="J572" s="265" t="s">
        <v>845</v>
      </c>
      <c r="K572" s="265">
        <v>58</v>
      </c>
      <c r="L572" s="76">
        <f>_xlfn.XLOOKUP(Ruimtestaat[[#This Row],[Ruimtesoort / Werkprogramma ]],'Prijzenblad SCOT'!$C$2:$C$10,'Prijzenblad SCOT'!$G$2:$G$10,"")</f>
        <v>0</v>
      </c>
      <c r="M572" s="118">
        <f t="shared" si="8"/>
        <v>0</v>
      </c>
      <c r="N572" s="80"/>
    </row>
    <row r="573" spans="1:14" x14ac:dyDescent="0.3">
      <c r="A573" s="295" t="s">
        <v>791</v>
      </c>
      <c r="B573" s="164" t="s">
        <v>830</v>
      </c>
      <c r="C573" s="164" t="s">
        <v>830</v>
      </c>
      <c r="D573" s="165" t="s">
        <v>831</v>
      </c>
      <c r="E573" s="164" t="s">
        <v>795</v>
      </c>
      <c r="F573" s="164" t="s">
        <v>407</v>
      </c>
      <c r="G573" s="169" t="s">
        <v>862</v>
      </c>
      <c r="H573" s="169" t="s">
        <v>408</v>
      </c>
      <c r="I573" s="172" t="s">
        <v>912</v>
      </c>
      <c r="J573" s="265" t="s">
        <v>845</v>
      </c>
      <c r="K573" s="265">
        <v>67</v>
      </c>
      <c r="L573" s="76">
        <f>_xlfn.XLOOKUP(Ruimtestaat[[#This Row],[Ruimtesoort / Werkprogramma ]],'Prijzenblad SCOT'!$C$2:$C$10,'Prijzenblad SCOT'!$G$2:$G$10,"")</f>
        <v>0</v>
      </c>
      <c r="M573" s="118">
        <f t="shared" si="8"/>
        <v>0</v>
      </c>
      <c r="N573" s="80"/>
    </row>
    <row r="574" spans="1:14" x14ac:dyDescent="0.3">
      <c r="A574" s="295" t="s">
        <v>791</v>
      </c>
      <c r="B574" s="164" t="s">
        <v>830</v>
      </c>
      <c r="C574" s="164" t="s">
        <v>830</v>
      </c>
      <c r="D574" s="165" t="s">
        <v>831</v>
      </c>
      <c r="E574" s="164" t="s">
        <v>795</v>
      </c>
      <c r="F574" s="164" t="s">
        <v>407</v>
      </c>
      <c r="G574" s="169" t="s">
        <v>863</v>
      </c>
      <c r="H574" s="169" t="s">
        <v>21</v>
      </c>
      <c r="I574" s="172" t="s">
        <v>913</v>
      </c>
      <c r="J574" s="265" t="s">
        <v>722</v>
      </c>
      <c r="K574" s="265">
        <v>2</v>
      </c>
      <c r="L574" s="76">
        <f>_xlfn.XLOOKUP(Ruimtestaat[[#This Row],[Ruimtesoort / Werkprogramma ]],'Prijzenblad SCOT'!$C$2:$C$10,'Prijzenblad SCOT'!$G$2:$G$10,"")</f>
        <v>0</v>
      </c>
      <c r="M574" s="118">
        <f t="shared" si="8"/>
        <v>0</v>
      </c>
      <c r="N574" s="80"/>
    </row>
    <row r="575" spans="1:14" ht="15" thickBot="1" x14ac:dyDescent="0.35">
      <c r="A575" s="295" t="s">
        <v>791</v>
      </c>
      <c r="B575" s="259" t="s">
        <v>830</v>
      </c>
      <c r="C575" s="259" t="s">
        <v>830</v>
      </c>
      <c r="D575" s="260" t="s">
        <v>831</v>
      </c>
      <c r="E575" s="259" t="s">
        <v>795</v>
      </c>
      <c r="F575" s="259" t="s">
        <v>407</v>
      </c>
      <c r="G575" s="267" t="s">
        <v>884</v>
      </c>
      <c r="H575" s="267" t="s">
        <v>26</v>
      </c>
      <c r="I575" s="268" t="s">
        <v>914</v>
      </c>
      <c r="J575" s="263" t="s">
        <v>884</v>
      </c>
      <c r="K575" s="263" t="s">
        <v>884</v>
      </c>
      <c r="L575" s="269">
        <f>_xlfn.XLOOKUP(Ruimtestaat[[#This Row],[Ruimtesoort / Werkprogramma ]],'Prijzenblad SCOT'!$C$2:$C$10,'Prijzenblad SCOT'!$G$2:$G$10,"")</f>
        <v>0</v>
      </c>
      <c r="M575" s="118">
        <f t="shared" si="8"/>
        <v>0</v>
      </c>
      <c r="N575" s="80"/>
    </row>
    <row r="576" spans="1:14" x14ac:dyDescent="0.3">
      <c r="A576" s="295" t="s">
        <v>791</v>
      </c>
      <c r="B576" s="164" t="s">
        <v>839</v>
      </c>
      <c r="C576" s="164" t="s">
        <v>839</v>
      </c>
      <c r="D576" s="165" t="s">
        <v>840</v>
      </c>
      <c r="E576" s="164" t="s">
        <v>795</v>
      </c>
      <c r="F576" s="164" t="s">
        <v>407</v>
      </c>
      <c r="G576" s="275" t="s">
        <v>944</v>
      </c>
      <c r="H576" s="275" t="s">
        <v>23</v>
      </c>
      <c r="I576" s="276" t="s">
        <v>954</v>
      </c>
      <c r="J576" s="277" t="s">
        <v>721</v>
      </c>
      <c r="K576" s="277">
        <v>20</v>
      </c>
      <c r="L576" s="184">
        <f>_xlfn.XLOOKUP(Ruimtestaat[[#This Row],[Ruimtesoort / Werkprogramma ]],'Prijzenblad SCOT'!$C$2:$C$10,'Prijzenblad SCOT'!$G$2:$G$10,"")</f>
        <v>0</v>
      </c>
      <c r="M576" s="118">
        <f t="shared" si="8"/>
        <v>0</v>
      </c>
      <c r="N576" s="80"/>
    </row>
    <row r="577" spans="1:18" x14ac:dyDescent="0.3">
      <c r="A577" s="295" t="s">
        <v>791</v>
      </c>
      <c r="B577" s="164" t="s">
        <v>839</v>
      </c>
      <c r="C577" s="164" t="s">
        <v>839</v>
      </c>
      <c r="D577" s="165" t="s">
        <v>840</v>
      </c>
      <c r="E577" s="164" t="s">
        <v>795</v>
      </c>
      <c r="F577" s="164" t="s">
        <v>407</v>
      </c>
      <c r="G577" s="169" t="s">
        <v>412</v>
      </c>
      <c r="H577" s="169" t="s">
        <v>23</v>
      </c>
      <c r="I577" s="172" t="s">
        <v>954</v>
      </c>
      <c r="J577" s="170" t="s">
        <v>842</v>
      </c>
      <c r="K577" s="265">
        <v>6</v>
      </c>
      <c r="L577" s="76">
        <f>_xlfn.XLOOKUP(Ruimtestaat[[#This Row],[Ruimtesoort / Werkprogramma ]],'Prijzenblad SCOT'!$C$2:$C$10,'Prijzenblad SCOT'!$G$2:$G$10,"")</f>
        <v>0</v>
      </c>
      <c r="M577" s="118">
        <f t="shared" si="8"/>
        <v>0</v>
      </c>
      <c r="N577" s="80"/>
    </row>
    <row r="578" spans="1:18" x14ac:dyDescent="0.3">
      <c r="A578" s="295" t="s">
        <v>791</v>
      </c>
      <c r="B578" s="164" t="s">
        <v>839</v>
      </c>
      <c r="C578" s="164" t="s">
        <v>839</v>
      </c>
      <c r="D578" s="165" t="s">
        <v>840</v>
      </c>
      <c r="E578" s="164" t="s">
        <v>795</v>
      </c>
      <c r="F578" s="164" t="s">
        <v>407</v>
      </c>
      <c r="G578" s="169" t="s">
        <v>134</v>
      </c>
      <c r="H578" s="169" t="s">
        <v>18</v>
      </c>
      <c r="I578" s="172" t="s">
        <v>1023</v>
      </c>
      <c r="J578" s="265" t="s">
        <v>721</v>
      </c>
      <c r="K578" s="265">
        <v>14</v>
      </c>
      <c r="L578" s="76">
        <f>_xlfn.XLOOKUP(Ruimtestaat[[#This Row],[Ruimtesoort / Werkprogramma ]],'Prijzenblad SCOT'!$C$2:$C$10,'Prijzenblad SCOT'!$G$2:$G$10,"")</f>
        <v>0</v>
      </c>
      <c r="M578" s="118">
        <f t="shared" si="8"/>
        <v>0</v>
      </c>
      <c r="N578" s="80"/>
    </row>
    <row r="579" spans="1:18" x14ac:dyDescent="0.3">
      <c r="A579" s="295" t="s">
        <v>791</v>
      </c>
      <c r="B579" s="164" t="s">
        <v>839</v>
      </c>
      <c r="C579" s="164" t="s">
        <v>839</v>
      </c>
      <c r="D579" s="165" t="s">
        <v>840</v>
      </c>
      <c r="E579" s="164" t="s">
        <v>795</v>
      </c>
      <c r="F579" s="164" t="s">
        <v>407</v>
      </c>
      <c r="G579" s="266" t="s">
        <v>245</v>
      </c>
      <c r="H579" s="266" t="s">
        <v>20</v>
      </c>
      <c r="I579" s="278" t="s">
        <v>951</v>
      </c>
      <c r="J579" s="279" t="s">
        <v>845</v>
      </c>
      <c r="K579" s="279">
        <v>3.6</v>
      </c>
      <c r="L579" s="76">
        <f>_xlfn.XLOOKUP(Ruimtestaat[[#This Row],[Ruimtesoort / Werkprogramma ]],'Prijzenblad SCOT'!$C$2:$C$10,'Prijzenblad SCOT'!$G$2:$G$10,"")</f>
        <v>0</v>
      </c>
      <c r="M579" s="118">
        <f t="shared" si="8"/>
        <v>0</v>
      </c>
      <c r="N579" s="80"/>
    </row>
    <row r="580" spans="1:18" x14ac:dyDescent="0.3">
      <c r="A580" s="295" t="s">
        <v>791</v>
      </c>
      <c r="B580" s="164" t="s">
        <v>839</v>
      </c>
      <c r="C580" s="164" t="s">
        <v>839</v>
      </c>
      <c r="D580" s="165" t="s">
        <v>840</v>
      </c>
      <c r="E580" s="164" t="s">
        <v>795</v>
      </c>
      <c r="F580" s="164" t="s">
        <v>407</v>
      </c>
      <c r="G580" s="169" t="s">
        <v>134</v>
      </c>
      <c r="H580" s="169" t="s">
        <v>18</v>
      </c>
      <c r="I580" s="172" t="s">
        <v>947</v>
      </c>
      <c r="J580" s="265" t="s">
        <v>721</v>
      </c>
      <c r="K580" s="265">
        <v>19.8</v>
      </c>
      <c r="L580" s="76">
        <f>_xlfn.XLOOKUP(Ruimtestaat[[#This Row],[Ruimtesoort / Werkprogramma ]],'Prijzenblad SCOT'!$C$2:$C$10,'Prijzenblad SCOT'!$G$2:$G$10,"")</f>
        <v>0</v>
      </c>
      <c r="M580" s="118">
        <f t="shared" si="8"/>
        <v>0</v>
      </c>
      <c r="N580" s="80"/>
    </row>
    <row r="581" spans="1:18" x14ac:dyDescent="0.3">
      <c r="A581" s="295" t="s">
        <v>791</v>
      </c>
      <c r="B581" s="164" t="s">
        <v>839</v>
      </c>
      <c r="C581" s="164" t="s">
        <v>839</v>
      </c>
      <c r="D581" s="165" t="s">
        <v>840</v>
      </c>
      <c r="E581" s="164" t="s">
        <v>795</v>
      </c>
      <c r="F581" s="164" t="s">
        <v>407</v>
      </c>
      <c r="G581" s="169" t="s">
        <v>725</v>
      </c>
      <c r="H581" s="169" t="s">
        <v>21</v>
      </c>
      <c r="I581" s="172" t="s">
        <v>952</v>
      </c>
      <c r="J581" s="265" t="s">
        <v>722</v>
      </c>
      <c r="K581" s="265">
        <v>4.18</v>
      </c>
      <c r="L581" s="76">
        <f>_xlfn.XLOOKUP(Ruimtestaat[[#This Row],[Ruimtesoort / Werkprogramma ]],'Prijzenblad SCOT'!$C$2:$C$10,'Prijzenblad SCOT'!$G$2:$G$10,"")</f>
        <v>0</v>
      </c>
      <c r="M581" s="118">
        <f t="shared" ref="M581:M593" si="9">IF(L581=0,0,L581*K581)</f>
        <v>0</v>
      </c>
      <c r="N581" s="80"/>
    </row>
    <row r="582" spans="1:18" x14ac:dyDescent="0.3">
      <c r="A582" s="295" t="s">
        <v>791</v>
      </c>
      <c r="B582" s="272" t="s">
        <v>839</v>
      </c>
      <c r="C582" s="272" t="s">
        <v>839</v>
      </c>
      <c r="D582" s="273" t="s">
        <v>840</v>
      </c>
      <c r="E582" s="272" t="s">
        <v>795</v>
      </c>
      <c r="F582" s="272" t="s">
        <v>407</v>
      </c>
      <c r="G582" s="169" t="s">
        <v>134</v>
      </c>
      <c r="H582" s="169" t="s">
        <v>18</v>
      </c>
      <c r="I582" s="172" t="s">
        <v>950</v>
      </c>
      <c r="J582" s="265" t="s">
        <v>721</v>
      </c>
      <c r="K582" s="265">
        <v>10.17</v>
      </c>
      <c r="L582" s="76">
        <f>_xlfn.XLOOKUP(Ruimtestaat[[#This Row],[Ruimtesoort / Werkprogramma ]],'Prijzenblad SCOT'!$C$2:$C$10,'Prijzenblad SCOT'!$G$2:$G$10,"")</f>
        <v>0</v>
      </c>
      <c r="M582" s="118">
        <f t="shared" si="9"/>
        <v>0</v>
      </c>
      <c r="N582" s="80"/>
    </row>
    <row r="583" spans="1:18" x14ac:dyDescent="0.3">
      <c r="A583" s="295" t="s">
        <v>791</v>
      </c>
      <c r="B583" s="48" t="s">
        <v>839</v>
      </c>
      <c r="C583" s="48" t="s">
        <v>839</v>
      </c>
      <c r="D583" s="49" t="s">
        <v>840</v>
      </c>
      <c r="E583" s="48" t="s">
        <v>795</v>
      </c>
      <c r="F583" s="48" t="s">
        <v>407</v>
      </c>
      <c r="G583" s="169" t="s">
        <v>1054</v>
      </c>
      <c r="H583" s="169" t="s">
        <v>26</v>
      </c>
      <c r="I583" s="172" t="s">
        <v>953</v>
      </c>
      <c r="J583" s="265" t="s">
        <v>884</v>
      </c>
      <c r="K583" s="265" t="s">
        <v>884</v>
      </c>
      <c r="L583" s="76">
        <f>_xlfn.XLOOKUP(Ruimtestaat[[#This Row],[Ruimtesoort / Werkprogramma ]],'Prijzenblad SCOT'!$C$2:$C$10,'Prijzenblad SCOT'!$G$2:$G$10,"")</f>
        <v>0</v>
      </c>
      <c r="M583" s="118">
        <f t="shared" si="9"/>
        <v>0</v>
      </c>
      <c r="N583" s="80"/>
    </row>
    <row r="584" spans="1:18" x14ac:dyDescent="0.3">
      <c r="A584" s="295" t="s">
        <v>791</v>
      </c>
      <c r="B584" s="253" t="s">
        <v>839</v>
      </c>
      <c r="C584" s="253" t="s">
        <v>839</v>
      </c>
      <c r="D584" s="254" t="s">
        <v>840</v>
      </c>
      <c r="E584" s="253" t="s">
        <v>795</v>
      </c>
      <c r="F584" s="253" t="s">
        <v>407</v>
      </c>
      <c r="G584" s="169" t="s">
        <v>134</v>
      </c>
      <c r="H584" s="169" t="s">
        <v>18</v>
      </c>
      <c r="I584" s="172" t="s">
        <v>949</v>
      </c>
      <c r="J584" s="265" t="s">
        <v>721</v>
      </c>
      <c r="K584" s="265">
        <v>7.96</v>
      </c>
      <c r="L584" s="76">
        <f>_xlfn.XLOOKUP(Ruimtestaat[[#This Row],[Ruimtesoort / Werkprogramma ]],'Prijzenblad SCOT'!$C$2:$C$10,'Prijzenblad SCOT'!$G$2:$G$10,"")</f>
        <v>0</v>
      </c>
      <c r="M584" s="118">
        <f t="shared" si="9"/>
        <v>0</v>
      </c>
      <c r="N584" s="80"/>
    </row>
    <row r="585" spans="1:18" x14ac:dyDescent="0.3">
      <c r="A585" s="295" t="s">
        <v>791</v>
      </c>
      <c r="B585" s="164" t="s">
        <v>839</v>
      </c>
      <c r="C585" s="164" t="s">
        <v>839</v>
      </c>
      <c r="D585" s="165" t="s">
        <v>840</v>
      </c>
      <c r="E585" s="164" t="s">
        <v>795</v>
      </c>
      <c r="F585" s="164" t="s">
        <v>407</v>
      </c>
      <c r="G585" s="169" t="s">
        <v>134</v>
      </c>
      <c r="H585" s="169" t="s">
        <v>18</v>
      </c>
      <c r="I585" s="172" t="s">
        <v>948</v>
      </c>
      <c r="J585" s="265" t="s">
        <v>721</v>
      </c>
      <c r="K585" s="265">
        <v>18.600000000000001</v>
      </c>
      <c r="L585" s="76">
        <f>_xlfn.XLOOKUP(Ruimtestaat[[#This Row],[Ruimtesoort / Werkprogramma ]],'Prijzenblad SCOT'!$C$2:$C$10,'Prijzenblad SCOT'!$G$2:$G$10,"")</f>
        <v>0</v>
      </c>
      <c r="M585" s="118">
        <f t="shared" si="9"/>
        <v>0</v>
      </c>
      <c r="N585" s="80"/>
      <c r="O585" s="370"/>
    </row>
    <row r="586" spans="1:18" s="274" customFormat="1" x14ac:dyDescent="0.3">
      <c r="A586" s="295" t="s">
        <v>791</v>
      </c>
      <c r="B586" s="48" t="s">
        <v>839</v>
      </c>
      <c r="C586" s="48" t="s">
        <v>839</v>
      </c>
      <c r="D586" s="49" t="s">
        <v>840</v>
      </c>
      <c r="E586" s="48" t="s">
        <v>795</v>
      </c>
      <c r="F586" s="48" t="s">
        <v>411</v>
      </c>
      <c r="G586" s="169" t="s">
        <v>946</v>
      </c>
      <c r="H586" s="169" t="s">
        <v>23</v>
      </c>
      <c r="I586" s="172" t="s">
        <v>1024</v>
      </c>
      <c r="J586" s="265" t="s">
        <v>962</v>
      </c>
      <c r="K586" s="265">
        <v>4</v>
      </c>
      <c r="L586" s="76">
        <f>_xlfn.XLOOKUP(Ruimtestaat[[#This Row],[Ruimtesoort / Werkprogramma ]],'Prijzenblad SCOT'!$C$2:$C$10,'Prijzenblad SCOT'!$G$2:$G$10,"")</f>
        <v>0</v>
      </c>
      <c r="M586" s="118">
        <f t="shared" si="9"/>
        <v>0</v>
      </c>
      <c r="N586" s="80"/>
      <c r="O586" s="370"/>
      <c r="P586" s="78"/>
      <c r="Q586" s="78"/>
      <c r="R586" s="371"/>
    </row>
    <row r="587" spans="1:18" x14ac:dyDescent="0.3">
      <c r="A587" s="295" t="s">
        <v>791</v>
      </c>
      <c r="B587" s="164" t="s">
        <v>839</v>
      </c>
      <c r="C587" s="164" t="s">
        <v>839</v>
      </c>
      <c r="D587" s="165" t="s">
        <v>840</v>
      </c>
      <c r="E587" s="164" t="s">
        <v>795</v>
      </c>
      <c r="F587" s="164" t="s">
        <v>411</v>
      </c>
      <c r="G587" s="48" t="s">
        <v>409</v>
      </c>
      <c r="H587" s="48" t="s">
        <v>23</v>
      </c>
      <c r="I587" s="180" t="s">
        <v>960</v>
      </c>
      <c r="J587" s="77" t="s">
        <v>721</v>
      </c>
      <c r="K587" s="367">
        <v>4.59</v>
      </c>
      <c r="L587" s="76">
        <f>_xlfn.XLOOKUP(Ruimtestaat[[#This Row],[Ruimtesoort / Werkprogramma ]],'Prijzenblad SCOT'!$C$2:$C$10,'Prijzenblad SCOT'!$G$2:$G$10,"")</f>
        <v>0</v>
      </c>
      <c r="M587" s="118">
        <f t="shared" si="9"/>
        <v>0</v>
      </c>
      <c r="N587" s="80"/>
      <c r="O587" s="370"/>
    </row>
    <row r="588" spans="1:18" x14ac:dyDescent="0.3">
      <c r="A588" s="295" t="s">
        <v>791</v>
      </c>
      <c r="B588" s="164" t="s">
        <v>839</v>
      </c>
      <c r="C588" s="164" t="s">
        <v>839</v>
      </c>
      <c r="D588" s="165" t="s">
        <v>840</v>
      </c>
      <c r="E588" s="164" t="s">
        <v>795</v>
      </c>
      <c r="F588" s="164" t="s">
        <v>411</v>
      </c>
      <c r="G588" s="48" t="s">
        <v>134</v>
      </c>
      <c r="H588" s="48" t="s">
        <v>18</v>
      </c>
      <c r="I588" s="180" t="s">
        <v>955</v>
      </c>
      <c r="J588" s="77" t="s">
        <v>721</v>
      </c>
      <c r="K588" s="367">
        <v>20.7</v>
      </c>
      <c r="L588" s="76">
        <f>_xlfn.XLOOKUP(Ruimtestaat[[#This Row],[Ruimtesoort / Werkprogramma ]],'Prijzenblad SCOT'!$C$2:$C$10,'Prijzenblad SCOT'!$G$2:$G$10,"")</f>
        <v>0</v>
      </c>
      <c r="M588" s="118">
        <f t="shared" si="9"/>
        <v>0</v>
      </c>
      <c r="N588" s="80"/>
    </row>
    <row r="589" spans="1:18" x14ac:dyDescent="0.3">
      <c r="A589" s="295" t="s">
        <v>791</v>
      </c>
      <c r="B589" s="164" t="s">
        <v>839</v>
      </c>
      <c r="C589" s="164" t="s">
        <v>839</v>
      </c>
      <c r="D589" s="165" t="s">
        <v>840</v>
      </c>
      <c r="E589" s="164" t="s">
        <v>795</v>
      </c>
      <c r="F589" s="164" t="s">
        <v>411</v>
      </c>
      <c r="G589" s="48" t="s">
        <v>725</v>
      </c>
      <c r="H589" s="48" t="s">
        <v>21</v>
      </c>
      <c r="I589" s="180" t="s">
        <v>957</v>
      </c>
      <c r="J589" s="77" t="s">
        <v>722</v>
      </c>
      <c r="K589" s="367">
        <v>2.5</v>
      </c>
      <c r="L589" s="76">
        <f>_xlfn.XLOOKUP(Ruimtestaat[[#This Row],[Ruimtesoort / Werkprogramma ]],'Prijzenblad SCOT'!$C$2:$C$10,'Prijzenblad SCOT'!$G$2:$G$10,"")</f>
        <v>0</v>
      </c>
      <c r="M589" s="118">
        <f t="shared" si="9"/>
        <v>0</v>
      </c>
      <c r="N589" s="80"/>
    </row>
    <row r="590" spans="1:18" x14ac:dyDescent="0.3">
      <c r="A590" s="295" t="s">
        <v>791</v>
      </c>
      <c r="B590" s="164" t="s">
        <v>839</v>
      </c>
      <c r="C590" s="164" t="s">
        <v>839</v>
      </c>
      <c r="D590" s="165" t="s">
        <v>840</v>
      </c>
      <c r="E590" s="164" t="s">
        <v>795</v>
      </c>
      <c r="F590" s="164" t="s">
        <v>411</v>
      </c>
      <c r="G590" s="48" t="s">
        <v>725</v>
      </c>
      <c r="H590" s="48" t="s">
        <v>21</v>
      </c>
      <c r="I590" s="180" t="s">
        <v>958</v>
      </c>
      <c r="J590" s="77" t="s">
        <v>722</v>
      </c>
      <c r="K590" s="367">
        <v>2.5</v>
      </c>
      <c r="L590" s="76">
        <f>_xlfn.XLOOKUP(Ruimtestaat[[#This Row],[Ruimtesoort / Werkprogramma ]],'Prijzenblad SCOT'!$C$2:$C$10,'Prijzenblad SCOT'!$G$2:$G$10,"")</f>
        <v>0</v>
      </c>
      <c r="M590" s="118">
        <f t="shared" si="9"/>
        <v>0</v>
      </c>
      <c r="N590" s="80"/>
    </row>
    <row r="591" spans="1:18" x14ac:dyDescent="0.3">
      <c r="A591" s="295" t="s">
        <v>791</v>
      </c>
      <c r="B591" s="48" t="s">
        <v>839</v>
      </c>
      <c r="C591" s="48" t="s">
        <v>839</v>
      </c>
      <c r="D591" s="48" t="s">
        <v>840</v>
      </c>
      <c r="E591" s="48" t="s">
        <v>795</v>
      </c>
      <c r="F591" s="48" t="s">
        <v>411</v>
      </c>
      <c r="G591" s="48" t="s">
        <v>884</v>
      </c>
      <c r="H591" s="48" t="s">
        <v>26</v>
      </c>
      <c r="I591" s="180" t="s">
        <v>1025</v>
      </c>
      <c r="J591" s="280" t="s">
        <v>884</v>
      </c>
      <c r="K591" s="367" t="s">
        <v>884</v>
      </c>
      <c r="L591" s="76">
        <f>_xlfn.XLOOKUP(Ruimtestaat[[#This Row],[Ruimtesoort / Werkprogramma ]],'Prijzenblad SCOT'!$C$2:$C$10,'Prijzenblad SCOT'!$G$2:$G$10,"")</f>
        <v>0</v>
      </c>
      <c r="M591" s="118">
        <f t="shared" si="9"/>
        <v>0</v>
      </c>
      <c r="N591" s="80"/>
    </row>
    <row r="592" spans="1:18" x14ac:dyDescent="0.3">
      <c r="A592" s="295" t="s">
        <v>791</v>
      </c>
      <c r="B592" s="164" t="s">
        <v>839</v>
      </c>
      <c r="C592" s="164" t="s">
        <v>839</v>
      </c>
      <c r="D592" s="165" t="s">
        <v>840</v>
      </c>
      <c r="E592" s="164" t="s">
        <v>795</v>
      </c>
      <c r="F592" s="164" t="s">
        <v>411</v>
      </c>
      <c r="G592" s="48" t="s">
        <v>945</v>
      </c>
      <c r="H592" s="48" t="s">
        <v>18</v>
      </c>
      <c r="I592" s="180" t="s">
        <v>956</v>
      </c>
      <c r="J592" s="77" t="s">
        <v>721</v>
      </c>
      <c r="K592" s="367">
        <v>45</v>
      </c>
      <c r="L592" s="76">
        <f>_xlfn.XLOOKUP(Ruimtestaat[[#This Row],[Ruimtesoort / Werkprogramma ]],'Prijzenblad SCOT'!$C$2:$C$10,'Prijzenblad SCOT'!$G$2:$G$10,"")</f>
        <v>0</v>
      </c>
      <c r="M592" s="118">
        <f t="shared" si="9"/>
        <v>0</v>
      </c>
      <c r="N592" s="80"/>
    </row>
    <row r="593" spans="1:14" ht="15" thickBot="1" x14ac:dyDescent="0.35">
      <c r="A593" s="295" t="s">
        <v>791</v>
      </c>
      <c r="B593" s="259" t="s">
        <v>839</v>
      </c>
      <c r="C593" s="259" t="s">
        <v>839</v>
      </c>
      <c r="D593" s="260" t="s">
        <v>840</v>
      </c>
      <c r="E593" s="259" t="s">
        <v>795</v>
      </c>
      <c r="F593" s="259" t="s">
        <v>411</v>
      </c>
      <c r="G593" s="372" t="s">
        <v>245</v>
      </c>
      <c r="H593" s="372" t="s">
        <v>20</v>
      </c>
      <c r="I593" s="373" t="s">
        <v>959</v>
      </c>
      <c r="J593" s="374" t="s">
        <v>961</v>
      </c>
      <c r="K593" s="375">
        <v>6.15</v>
      </c>
      <c r="L593" s="269">
        <f>_xlfn.XLOOKUP(Ruimtestaat[[#This Row],[Ruimtesoort / Werkprogramma ]],'Prijzenblad SCOT'!$C$2:$C$10,'Prijzenblad SCOT'!$G$2:$G$10,"")</f>
        <v>0</v>
      </c>
      <c r="M593" s="118">
        <f t="shared" si="9"/>
        <v>0</v>
      </c>
      <c r="N593" s="80"/>
    </row>
  </sheetData>
  <protectedRanges>
    <protectedRange password="CC64" sqref="J22:J55" name="Bereik1_3_3"/>
    <protectedRange password="CC64" sqref="J56:J80" name="Bereik1_3_6"/>
    <protectedRange password="CC64" sqref="J81:J115" name="Bereik1_3_1"/>
    <protectedRange password="CC64" sqref="J116:J149" name="Bereik1_3_7"/>
    <protectedRange password="CC64" sqref="J150:J190" name="Bereik1_3_9"/>
    <protectedRange password="CC64" sqref="J191:J219" name="Bereik1_3_11"/>
    <protectedRange password="CC64" sqref="J220:J251" name="Bereik1_3_13"/>
    <protectedRange password="CC64" sqref="J269:J291 J252:J267" name="Bereik1_3_15"/>
    <protectedRange password="CC64" sqref="J292:J399" name="Bereik1_3_17"/>
    <protectedRange password="CC64" sqref="J400:J495" name="Bereik1_3_22"/>
    <protectedRange password="CC64" sqref="J496:J514" name="Bereik1_3_24"/>
  </protectedRanges>
  <phoneticPr fontId="41" type="noConversion"/>
  <hyperlinks>
    <hyperlink ref="A1" location="Toelichting!A1" display="Terug naar het tabblad Toelichting" xr:uid="{B5577D08-5BCB-4633-B0E2-206172C9C5CB}"/>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99FF"/>
  </sheetPr>
  <dimension ref="A1:F21"/>
  <sheetViews>
    <sheetView showGridLines="0" workbookViewId="0">
      <selection activeCell="I9" sqref="I9"/>
    </sheetView>
  </sheetViews>
  <sheetFormatPr defaultRowHeight="14.4" x14ac:dyDescent="0.3"/>
  <cols>
    <col min="1" max="1" width="16.33203125" customWidth="1"/>
    <col min="2" max="2" width="42.5546875" customWidth="1"/>
    <col min="3" max="3" width="27.109375" bestFit="1" customWidth="1"/>
    <col min="4" max="4" width="10.6640625" customWidth="1"/>
    <col min="5" max="5" width="17.5546875" bestFit="1" customWidth="1"/>
    <col min="6" max="6" width="13" bestFit="1" customWidth="1"/>
  </cols>
  <sheetData>
    <row r="1" spans="1:6" ht="54.6" thickBot="1" x14ac:dyDescent="0.35">
      <c r="A1" s="103" t="s">
        <v>17</v>
      </c>
    </row>
    <row r="2" spans="1:6" x14ac:dyDescent="0.3">
      <c r="A2" s="296" t="s">
        <v>415</v>
      </c>
      <c r="B2" s="297" t="s">
        <v>394</v>
      </c>
      <c r="C2" s="297" t="s">
        <v>396</v>
      </c>
      <c r="D2" s="297" t="s">
        <v>416</v>
      </c>
      <c r="E2" s="297" t="s">
        <v>397</v>
      </c>
      <c r="F2" s="297" t="s">
        <v>417</v>
      </c>
    </row>
    <row r="3" spans="1:6" x14ac:dyDescent="0.3">
      <c r="A3" s="176" t="s">
        <v>791</v>
      </c>
      <c r="B3" s="247" t="s">
        <v>792</v>
      </c>
      <c r="C3" s="247" t="s">
        <v>793</v>
      </c>
      <c r="D3" s="247" t="s">
        <v>794</v>
      </c>
      <c r="E3" s="247" t="s">
        <v>795</v>
      </c>
      <c r="F3" s="175">
        <f>SUM('Ruimtestaat'!K4:K21)</f>
        <v>568.4</v>
      </c>
    </row>
    <row r="4" spans="1:6" x14ac:dyDescent="0.3">
      <c r="A4" s="176" t="s">
        <v>791</v>
      </c>
      <c r="B4" s="247" t="s">
        <v>827</v>
      </c>
      <c r="C4" s="247" t="s">
        <v>828</v>
      </c>
      <c r="D4" s="247" t="s">
        <v>829</v>
      </c>
      <c r="E4" s="247" t="s">
        <v>795</v>
      </c>
      <c r="F4" s="175">
        <f>SUM('Ruimtestaat'!K22:K54)</f>
        <v>1149</v>
      </c>
    </row>
    <row r="5" spans="1:6" x14ac:dyDescent="0.3">
      <c r="A5" s="176" t="s">
        <v>791</v>
      </c>
      <c r="B5" s="247" t="s">
        <v>800</v>
      </c>
      <c r="C5" s="247" t="s">
        <v>801</v>
      </c>
      <c r="D5" s="247" t="s">
        <v>798</v>
      </c>
      <c r="E5" s="247" t="s">
        <v>799</v>
      </c>
      <c r="F5" s="175">
        <f>SUM('Ruimtestaat'!K55:K80)</f>
        <v>837.70000000000016</v>
      </c>
    </row>
    <row r="6" spans="1:6" x14ac:dyDescent="0.3">
      <c r="A6" s="176" t="s">
        <v>791</v>
      </c>
      <c r="B6" s="247" t="s">
        <v>796</v>
      </c>
      <c r="C6" s="247" t="s">
        <v>797</v>
      </c>
      <c r="D6" s="247" t="s">
        <v>798</v>
      </c>
      <c r="E6" s="247" t="s">
        <v>799</v>
      </c>
      <c r="F6" s="175">
        <f>SUM('Ruimtestaat'!K81:K115)</f>
        <v>965.7</v>
      </c>
    </row>
    <row r="7" spans="1:6" x14ac:dyDescent="0.3">
      <c r="A7" s="176" t="s">
        <v>791</v>
      </c>
      <c r="B7" s="247" t="s">
        <v>819</v>
      </c>
      <c r="C7" s="247" t="s">
        <v>820</v>
      </c>
      <c r="D7" s="247" t="s">
        <v>821</v>
      </c>
      <c r="E7" s="247" t="s">
        <v>822</v>
      </c>
      <c r="F7" s="175">
        <f>SUM('Ruimtestaat'!K116:K149)</f>
        <v>601</v>
      </c>
    </row>
    <row r="8" spans="1:6" x14ac:dyDescent="0.3">
      <c r="A8" s="176" t="s">
        <v>791</v>
      </c>
      <c r="B8" s="247" t="s">
        <v>802</v>
      </c>
      <c r="C8" s="247" t="s">
        <v>803</v>
      </c>
      <c r="D8" s="247" t="s">
        <v>804</v>
      </c>
      <c r="E8" s="247" t="s">
        <v>805</v>
      </c>
      <c r="F8" s="175">
        <f>SUM('Ruimtestaat'!K150:K190)</f>
        <v>1031</v>
      </c>
    </row>
    <row r="9" spans="1:6" x14ac:dyDescent="0.3">
      <c r="A9" s="176" t="s">
        <v>791</v>
      </c>
      <c r="B9" s="247" t="s">
        <v>806</v>
      </c>
      <c r="C9" s="247" t="s">
        <v>807</v>
      </c>
      <c r="D9" s="247" t="s">
        <v>808</v>
      </c>
      <c r="E9" s="247" t="s">
        <v>795</v>
      </c>
      <c r="F9" s="175">
        <f>SUM('Ruimtestaat'!K191:K219)</f>
        <v>510.04000000000008</v>
      </c>
    </row>
    <row r="10" spans="1:6" x14ac:dyDescent="0.3">
      <c r="A10" s="176" t="s">
        <v>791</v>
      </c>
      <c r="B10" s="247" t="s">
        <v>809</v>
      </c>
      <c r="C10" s="247" t="s">
        <v>810</v>
      </c>
      <c r="D10" s="247" t="s">
        <v>811</v>
      </c>
      <c r="E10" s="247" t="s">
        <v>795</v>
      </c>
      <c r="F10" s="175">
        <f>SUM('Ruimtestaat'!K220:K251)</f>
        <v>965.19999999999982</v>
      </c>
    </row>
    <row r="11" spans="1:6" x14ac:dyDescent="0.3">
      <c r="A11" s="176" t="s">
        <v>791</v>
      </c>
      <c r="B11" s="247" t="s">
        <v>833</v>
      </c>
      <c r="C11" s="247" t="s">
        <v>834</v>
      </c>
      <c r="D11" s="247" t="s">
        <v>835</v>
      </c>
      <c r="E11" s="247" t="s">
        <v>795</v>
      </c>
      <c r="F11" s="175">
        <f>SUM('Ruimtestaat'!K252:K291)</f>
        <v>1070.0099999999998</v>
      </c>
    </row>
    <row r="12" spans="1:6" x14ac:dyDescent="0.3">
      <c r="A12" s="176" t="s">
        <v>791</v>
      </c>
      <c r="B12" s="247" t="s">
        <v>836</v>
      </c>
      <c r="C12" s="247" t="s">
        <v>837</v>
      </c>
      <c r="D12" s="247" t="s">
        <v>838</v>
      </c>
      <c r="E12" s="247" t="s">
        <v>795</v>
      </c>
      <c r="F12" s="175">
        <f>SUM('Ruimtestaat'!K292:K339)</f>
        <v>1293</v>
      </c>
    </row>
    <row r="13" spans="1:6" x14ac:dyDescent="0.3">
      <c r="A13" s="176" t="s">
        <v>791</v>
      </c>
      <c r="B13" s="247" t="s">
        <v>812</v>
      </c>
      <c r="C13" s="247" t="s">
        <v>813</v>
      </c>
      <c r="D13" s="247" t="s">
        <v>814</v>
      </c>
      <c r="E13" s="247" t="s">
        <v>815</v>
      </c>
      <c r="F13" s="175">
        <f>SUM('Ruimtestaat'!K340:K399)</f>
        <v>1154.3</v>
      </c>
    </row>
    <row r="14" spans="1:6" x14ac:dyDescent="0.3">
      <c r="A14" s="176" t="s">
        <v>791</v>
      </c>
      <c r="B14" s="247" t="s">
        <v>816</v>
      </c>
      <c r="C14" s="247" t="s">
        <v>817</v>
      </c>
      <c r="D14" s="247" t="s">
        <v>818</v>
      </c>
      <c r="E14" s="247" t="s">
        <v>805</v>
      </c>
      <c r="F14" s="175">
        <f>SUM('Ruimtestaat'!K400:K495)</f>
        <v>2587</v>
      </c>
    </row>
    <row r="15" spans="1:6" x14ac:dyDescent="0.3">
      <c r="A15" s="176" t="s">
        <v>791</v>
      </c>
      <c r="B15" s="247" t="s">
        <v>823</v>
      </c>
      <c r="C15" s="247" t="s">
        <v>824</v>
      </c>
      <c r="D15" s="247" t="s">
        <v>825</v>
      </c>
      <c r="E15" s="247" t="s">
        <v>826</v>
      </c>
      <c r="F15" s="175">
        <f>SUM('Ruimtestaat'!K496:K543)</f>
        <v>1117</v>
      </c>
    </row>
    <row r="16" spans="1:6" x14ac:dyDescent="0.3">
      <c r="A16" s="176" t="s">
        <v>791</v>
      </c>
      <c r="B16" s="247" t="s">
        <v>830</v>
      </c>
      <c r="C16" s="247" t="s">
        <v>831</v>
      </c>
      <c r="D16" s="247" t="s">
        <v>832</v>
      </c>
      <c r="E16" s="247" t="s">
        <v>795</v>
      </c>
      <c r="F16" s="175">
        <f>SUM('Ruimtestaat'!K544:K575)</f>
        <v>954</v>
      </c>
    </row>
    <row r="17" spans="1:6" x14ac:dyDescent="0.3">
      <c r="A17" s="176" t="s">
        <v>791</v>
      </c>
      <c r="B17" s="247" t="s">
        <v>839</v>
      </c>
      <c r="C17" s="247" t="s">
        <v>840</v>
      </c>
      <c r="D17" s="247" t="s">
        <v>829</v>
      </c>
      <c r="E17" s="247" t="s">
        <v>795</v>
      </c>
      <c r="F17" s="175">
        <f>SUM('Ruimtestaat'!K576:K593)</f>
        <v>189.75</v>
      </c>
    </row>
    <row r="18" spans="1:6" x14ac:dyDescent="0.3">
      <c r="A18" s="119" t="s">
        <v>418</v>
      </c>
      <c r="B18" s="119"/>
      <c r="C18" s="248"/>
      <c r="D18" s="246"/>
      <c r="E18" s="119"/>
      <c r="F18" s="175">
        <f>SUBTOTAL(109,Locaties['# m²])</f>
        <v>14993.099999999999</v>
      </c>
    </row>
    <row r="19" spans="1:6" x14ac:dyDescent="0.3">
      <c r="A19" s="162"/>
    </row>
    <row r="21" spans="1:6" x14ac:dyDescent="0.3">
      <c r="A21" s="162"/>
    </row>
  </sheetData>
  <phoneticPr fontId="41" type="noConversion"/>
  <hyperlinks>
    <hyperlink ref="A1" location="Toelichting!A1" display="Terug naar het tabblad Toelichting" xr:uid="{7919E6EC-8619-4B98-85A0-6A649EDFBF35}"/>
  </hyperlinks>
  <pageMargins left="0.7" right="0.7" top="0.75" bottom="0.75" header="0.3" footer="0.3"/>
  <pageSetup paperSize="9" orientation="portrait" horizontalDpi="360" verticalDpi="36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0D27-D94F-47CD-8B5D-42AF9E8BA2B7}">
  <sheetPr codeName="Blad9">
    <tabColor rgb="FF7030A0"/>
    <pageSetUpPr fitToPage="1"/>
  </sheetPr>
  <dimension ref="A1:G32"/>
  <sheetViews>
    <sheetView showGridLines="0" zoomScale="110" zoomScaleNormal="110" workbookViewId="0">
      <pane xSplit="2" ySplit="5" topLeftCell="C6" activePane="bottomRight" state="frozen"/>
      <selection pane="topRight" sqref="A1:A21"/>
      <selection pane="bottomLeft" sqref="A1:A21"/>
      <selection pane="bottomRight" activeCell="H4" sqref="H4"/>
    </sheetView>
  </sheetViews>
  <sheetFormatPr defaultColWidth="8.88671875" defaultRowHeight="14.4" x14ac:dyDescent="0.3"/>
  <cols>
    <col min="1" max="1" width="16.6640625" customWidth="1"/>
    <col min="2" max="2" width="50.6640625" customWidth="1"/>
    <col min="3" max="3" width="35.6640625" customWidth="1"/>
    <col min="4" max="4" width="50.6640625" customWidth="1"/>
    <col min="5" max="5" width="16.6640625" style="20" customWidth="1"/>
    <col min="6" max="6" width="11.109375" customWidth="1"/>
    <col min="7" max="7" width="11.44140625" customWidth="1"/>
  </cols>
  <sheetData>
    <row r="1" spans="1:7" ht="18.600000000000001" thickBot="1" x14ac:dyDescent="0.4">
      <c r="A1" s="454" t="s">
        <v>17</v>
      </c>
      <c r="B1" s="59" t="s">
        <v>1031</v>
      </c>
      <c r="C1" s="62" t="s">
        <v>791</v>
      </c>
      <c r="D1" s="298" t="s">
        <v>420</v>
      </c>
      <c r="E1" s="299"/>
      <c r="F1" s="447"/>
      <c r="G1" s="447"/>
    </row>
    <row r="2" spans="1:7" ht="18" x14ac:dyDescent="0.35">
      <c r="A2" s="455"/>
      <c r="B2" s="60" t="s">
        <v>421</v>
      </c>
      <c r="C2" s="63">
        <v>1</v>
      </c>
      <c r="D2" s="34"/>
      <c r="E2" s="35"/>
    </row>
    <row r="3" spans="1:7" ht="18.600000000000001" thickBot="1" x14ac:dyDescent="0.4">
      <c r="A3" s="456"/>
      <c r="B3" s="61" t="s">
        <v>422</v>
      </c>
      <c r="C3" s="64" t="s">
        <v>18</v>
      </c>
      <c r="D3" s="115"/>
      <c r="E3" s="116"/>
    </row>
    <row r="4" spans="1:7" ht="15" thickBot="1" x14ac:dyDescent="0.35">
      <c r="B4" s="31"/>
      <c r="C4" s="31"/>
    </row>
    <row r="5" spans="1:7" ht="40.799999999999997" thickTop="1" thickBot="1" x14ac:dyDescent="0.35">
      <c r="B5" s="65" t="s">
        <v>423</v>
      </c>
      <c r="C5" s="66" t="s">
        <v>424</v>
      </c>
      <c r="D5" s="66" t="s">
        <v>425</v>
      </c>
      <c r="E5" s="67" t="s">
        <v>426</v>
      </c>
      <c r="F5" s="67" t="s">
        <v>427</v>
      </c>
    </row>
    <row r="6" spans="1:7" ht="15" customHeight="1" x14ac:dyDescent="0.3">
      <c r="A6" s="459" t="s">
        <v>428</v>
      </c>
      <c r="B6" s="300" t="s">
        <v>429</v>
      </c>
      <c r="C6" s="36" t="s">
        <v>430</v>
      </c>
      <c r="D6" s="36" t="s">
        <v>431</v>
      </c>
      <c r="E6" s="37">
        <v>84</v>
      </c>
      <c r="F6" s="123" t="s">
        <v>727</v>
      </c>
    </row>
    <row r="7" spans="1:7" ht="21" thickBot="1" x14ac:dyDescent="0.35">
      <c r="A7" s="460"/>
      <c r="B7" s="301" t="s">
        <v>758</v>
      </c>
      <c r="C7" s="40" t="s">
        <v>434</v>
      </c>
      <c r="D7" s="40" t="s">
        <v>759</v>
      </c>
      <c r="E7" s="41">
        <v>84</v>
      </c>
      <c r="F7" s="124" t="s">
        <v>727</v>
      </c>
    </row>
    <row r="8" spans="1:7" x14ac:dyDescent="0.3">
      <c r="A8" s="457" t="s">
        <v>436</v>
      </c>
      <c r="B8" s="302" t="s">
        <v>437</v>
      </c>
      <c r="C8" s="68" t="s">
        <v>438</v>
      </c>
      <c r="D8" s="68" t="s">
        <v>439</v>
      </c>
      <c r="E8" s="69">
        <v>42</v>
      </c>
      <c r="F8" s="39" t="s">
        <v>440</v>
      </c>
    </row>
    <row r="9" spans="1:7" ht="15" customHeight="1" x14ac:dyDescent="0.3">
      <c r="A9" s="457"/>
      <c r="B9" s="302" t="s">
        <v>446</v>
      </c>
      <c r="C9" s="68" t="s">
        <v>438</v>
      </c>
      <c r="D9" s="68" t="s">
        <v>447</v>
      </c>
      <c r="E9" s="117">
        <v>42</v>
      </c>
      <c r="F9" s="117" t="s">
        <v>440</v>
      </c>
    </row>
    <row r="10" spans="1:7" ht="15" customHeight="1" x14ac:dyDescent="0.3">
      <c r="A10" s="457"/>
      <c r="B10" s="302" t="s">
        <v>448</v>
      </c>
      <c r="C10" s="68" t="s">
        <v>438</v>
      </c>
      <c r="D10" s="68" t="s">
        <v>449</v>
      </c>
      <c r="E10" s="39">
        <v>42</v>
      </c>
      <c r="F10" s="39" t="s">
        <v>440</v>
      </c>
    </row>
    <row r="11" spans="1:7" x14ac:dyDescent="0.3">
      <c r="A11" s="457"/>
      <c r="B11" s="303" t="s">
        <v>450</v>
      </c>
      <c r="C11" s="38" t="s">
        <v>438</v>
      </c>
      <c r="D11" s="38" t="s">
        <v>451</v>
      </c>
      <c r="E11" s="39">
        <v>42</v>
      </c>
      <c r="F11" s="39" t="s">
        <v>440</v>
      </c>
    </row>
    <row r="12" spans="1:7" ht="20.399999999999999" x14ac:dyDescent="0.3">
      <c r="A12" s="457"/>
      <c r="B12" s="304" t="s">
        <v>452</v>
      </c>
      <c r="C12" s="38" t="s">
        <v>438</v>
      </c>
      <c r="D12" s="38" t="s">
        <v>453</v>
      </c>
      <c r="E12" s="39">
        <v>42</v>
      </c>
      <c r="F12" s="39" t="s">
        <v>440</v>
      </c>
    </row>
    <row r="13" spans="1:7" x14ac:dyDescent="0.3">
      <c r="A13" s="457"/>
      <c r="B13" s="304" t="s">
        <v>454</v>
      </c>
      <c r="C13" s="38" t="s">
        <v>455</v>
      </c>
      <c r="D13" s="38" t="s">
        <v>456</v>
      </c>
      <c r="E13" s="39">
        <v>42</v>
      </c>
      <c r="F13" s="39" t="s">
        <v>440</v>
      </c>
    </row>
    <row r="14" spans="1:7" x14ac:dyDescent="0.3">
      <c r="A14" s="457"/>
      <c r="B14" s="303" t="s">
        <v>457</v>
      </c>
      <c r="C14" s="38" t="s">
        <v>458</v>
      </c>
      <c r="D14" s="38" t="s">
        <v>459</v>
      </c>
      <c r="E14" s="39">
        <v>42</v>
      </c>
      <c r="F14" s="39" t="s">
        <v>440</v>
      </c>
    </row>
    <row r="15" spans="1:7" x14ac:dyDescent="0.3">
      <c r="A15" s="457"/>
      <c r="B15" s="303" t="s">
        <v>460</v>
      </c>
      <c r="C15" s="38" t="s">
        <v>461</v>
      </c>
      <c r="D15" s="38" t="s">
        <v>462</v>
      </c>
      <c r="E15" s="39">
        <v>42</v>
      </c>
      <c r="F15" s="39" t="s">
        <v>440</v>
      </c>
    </row>
    <row r="16" spans="1:7" x14ac:dyDescent="0.3">
      <c r="A16" s="457"/>
      <c r="B16" s="303" t="s">
        <v>463</v>
      </c>
      <c r="C16" s="38" t="s">
        <v>438</v>
      </c>
      <c r="D16" s="38" t="s">
        <v>464</v>
      </c>
      <c r="E16" s="39">
        <v>42</v>
      </c>
      <c r="F16" s="39" t="s">
        <v>440</v>
      </c>
    </row>
    <row r="17" spans="1:6" ht="20.399999999999999" x14ac:dyDescent="0.3">
      <c r="A17" s="457"/>
      <c r="B17" s="304" t="s">
        <v>552</v>
      </c>
      <c r="C17" s="38" t="s">
        <v>466</v>
      </c>
      <c r="D17" s="38" t="s">
        <v>467</v>
      </c>
      <c r="E17" s="39">
        <v>42</v>
      </c>
      <c r="F17" s="39" t="s">
        <v>440</v>
      </c>
    </row>
    <row r="18" spans="1:6" ht="20.399999999999999" x14ac:dyDescent="0.3">
      <c r="A18" s="457"/>
      <c r="B18" s="304" t="s">
        <v>552</v>
      </c>
      <c r="C18" s="38" t="s">
        <v>442</v>
      </c>
      <c r="D18" s="38" t="s">
        <v>443</v>
      </c>
      <c r="E18" s="39">
        <v>42</v>
      </c>
      <c r="F18" s="39" t="s">
        <v>440</v>
      </c>
    </row>
    <row r="19" spans="1:6" x14ac:dyDescent="0.3">
      <c r="A19" s="457"/>
      <c r="B19" s="303" t="s">
        <v>444</v>
      </c>
      <c r="C19" s="38" t="s">
        <v>468</v>
      </c>
      <c r="D19" s="38" t="s">
        <v>443</v>
      </c>
      <c r="E19" s="39">
        <v>42</v>
      </c>
      <c r="F19" s="39" t="s">
        <v>440</v>
      </c>
    </row>
    <row r="20" spans="1:6" ht="15" thickBot="1" x14ac:dyDescent="0.35">
      <c r="A20" s="458"/>
      <c r="B20" s="303" t="s">
        <v>469</v>
      </c>
      <c r="C20" s="38" t="s">
        <v>438</v>
      </c>
      <c r="D20" s="38" t="s">
        <v>470</v>
      </c>
      <c r="E20" s="39">
        <v>42</v>
      </c>
      <c r="F20" s="39" t="s">
        <v>440</v>
      </c>
    </row>
    <row r="21" spans="1:6" ht="15" customHeight="1" x14ac:dyDescent="0.3">
      <c r="A21" s="448" t="s">
        <v>471</v>
      </c>
      <c r="B21" s="305" t="s">
        <v>472</v>
      </c>
      <c r="C21" s="36" t="s">
        <v>473</v>
      </c>
      <c r="D21" s="36" t="s">
        <v>474</v>
      </c>
      <c r="E21" s="37">
        <v>12</v>
      </c>
      <c r="F21" s="37" t="s">
        <v>475</v>
      </c>
    </row>
    <row r="22" spans="1:6" ht="15" customHeight="1" x14ac:dyDescent="0.3">
      <c r="A22" s="449"/>
      <c r="B22" s="306" t="s">
        <v>476</v>
      </c>
      <c r="C22" s="68" t="s">
        <v>477</v>
      </c>
      <c r="D22" s="68" t="s">
        <v>478</v>
      </c>
      <c r="E22" s="69">
        <v>12</v>
      </c>
      <c r="F22" s="69" t="s">
        <v>475</v>
      </c>
    </row>
    <row r="23" spans="1:6" x14ac:dyDescent="0.3">
      <c r="A23" s="449"/>
      <c r="B23" s="307" t="s">
        <v>479</v>
      </c>
      <c r="C23" s="38" t="s">
        <v>480</v>
      </c>
      <c r="D23" s="38" t="s">
        <v>481</v>
      </c>
      <c r="E23" s="39">
        <v>12</v>
      </c>
      <c r="F23" s="69" t="s">
        <v>475</v>
      </c>
    </row>
    <row r="24" spans="1:6" ht="23.4" customHeight="1" x14ac:dyDescent="0.3">
      <c r="A24" s="449"/>
      <c r="B24" s="308" t="s">
        <v>429</v>
      </c>
      <c r="C24" s="38" t="s">
        <v>482</v>
      </c>
      <c r="D24" s="38" t="s">
        <v>483</v>
      </c>
      <c r="E24" s="39">
        <v>12</v>
      </c>
      <c r="F24" s="69" t="s">
        <v>475</v>
      </c>
    </row>
    <row r="25" spans="1:6" ht="15" thickBot="1" x14ac:dyDescent="0.35">
      <c r="A25" s="450"/>
      <c r="B25" s="309" t="s">
        <v>484</v>
      </c>
      <c r="C25" s="38" t="s">
        <v>461</v>
      </c>
      <c r="D25" s="38" t="s">
        <v>481</v>
      </c>
      <c r="E25" s="39">
        <v>12</v>
      </c>
      <c r="F25" s="69" t="s">
        <v>475</v>
      </c>
    </row>
    <row r="26" spans="1:6" ht="21" customHeight="1" x14ac:dyDescent="0.3">
      <c r="A26" s="451" t="s">
        <v>485</v>
      </c>
      <c r="B26" s="310" t="s">
        <v>486</v>
      </c>
      <c r="C26" s="36" t="s">
        <v>487</v>
      </c>
      <c r="D26" s="36" t="s">
        <v>488</v>
      </c>
      <c r="E26" s="37">
        <v>4</v>
      </c>
      <c r="F26" s="37" t="s">
        <v>489</v>
      </c>
    </row>
    <row r="27" spans="1:6" ht="20.399999999999999" x14ac:dyDescent="0.3">
      <c r="A27" s="452"/>
      <c r="B27" s="311" t="s">
        <v>490</v>
      </c>
      <c r="C27" s="38" t="s">
        <v>491</v>
      </c>
      <c r="D27" s="38" t="s">
        <v>492</v>
      </c>
      <c r="E27" s="39">
        <v>4</v>
      </c>
      <c r="F27" s="39" t="s">
        <v>489</v>
      </c>
    </row>
    <row r="28" spans="1:6" ht="20.399999999999999" x14ac:dyDescent="0.3">
      <c r="A28" s="452"/>
      <c r="B28" s="311" t="s">
        <v>493</v>
      </c>
      <c r="C28" s="38" t="s">
        <v>494</v>
      </c>
      <c r="D28" s="38" t="s">
        <v>495</v>
      </c>
      <c r="E28" s="39">
        <v>4</v>
      </c>
      <c r="F28" s="39" t="s">
        <v>489</v>
      </c>
    </row>
    <row r="29" spans="1:6" ht="23.4" customHeight="1" x14ac:dyDescent="0.3">
      <c r="A29" s="452"/>
      <c r="B29" s="311" t="s">
        <v>496</v>
      </c>
      <c r="C29" s="38" t="s">
        <v>497</v>
      </c>
      <c r="D29" s="38" t="s">
        <v>498</v>
      </c>
      <c r="E29" s="39">
        <v>4</v>
      </c>
      <c r="F29" s="39" t="s">
        <v>489</v>
      </c>
    </row>
    <row r="30" spans="1:6" ht="20.399999999999999" x14ac:dyDescent="0.3">
      <c r="A30" s="452"/>
      <c r="B30" s="312" t="s">
        <v>465</v>
      </c>
      <c r="C30" s="68" t="s">
        <v>783</v>
      </c>
      <c r="D30" s="68" t="s">
        <v>784</v>
      </c>
      <c r="E30" s="39">
        <v>2</v>
      </c>
      <c r="F30" s="39" t="s">
        <v>785</v>
      </c>
    </row>
    <row r="31" spans="1:6" ht="30.6" x14ac:dyDescent="0.3">
      <c r="A31" s="452"/>
      <c r="B31" s="311" t="s">
        <v>499</v>
      </c>
      <c r="C31" s="38" t="s">
        <v>500</v>
      </c>
      <c r="D31" s="38" t="s">
        <v>501</v>
      </c>
      <c r="E31" s="39">
        <v>1</v>
      </c>
      <c r="F31" s="39" t="s">
        <v>502</v>
      </c>
    </row>
    <row r="32" spans="1:6" ht="60" customHeight="1" thickBot="1" x14ac:dyDescent="0.35">
      <c r="A32" s="453"/>
      <c r="B32" s="313" t="s">
        <v>503</v>
      </c>
      <c r="C32" s="40" t="s">
        <v>1181</v>
      </c>
      <c r="D32" s="40" t="s">
        <v>504</v>
      </c>
      <c r="E32" s="93">
        <v>1</v>
      </c>
      <c r="F32" s="213" t="s">
        <v>502</v>
      </c>
    </row>
  </sheetData>
  <mergeCells count="6">
    <mergeCell ref="F1:G1"/>
    <mergeCell ref="A21:A25"/>
    <mergeCell ref="A26:A32"/>
    <mergeCell ref="A1:A3"/>
    <mergeCell ref="A8:A20"/>
    <mergeCell ref="A6:A7"/>
  </mergeCells>
  <hyperlinks>
    <hyperlink ref="A1" location="Toelichting!A1" display="Terug naar het tabblad Toelichting" xr:uid="{B878B4F8-434D-4B5E-97A5-B741167C5A69}"/>
  </hyperlinks>
  <pageMargins left="0.70866141732283472" right="0.70866141732283472" top="0.74803149606299213" bottom="0.74803149606299213"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644D-6E79-429B-A199-DD0899F5F3D4}">
  <sheetPr codeName="Blad10">
    <tabColor rgb="FF7030A0"/>
    <pageSetUpPr fitToPage="1"/>
  </sheetPr>
  <dimension ref="A1:G39"/>
  <sheetViews>
    <sheetView showGridLines="0" zoomScaleNormal="100" workbookViewId="0">
      <pane ySplit="5" topLeftCell="A6" activePane="bottomLeft" state="frozen"/>
      <selection sqref="A1:A21"/>
      <selection pane="bottomLeft" activeCell="F2" sqref="F2"/>
    </sheetView>
  </sheetViews>
  <sheetFormatPr defaultColWidth="8.88671875" defaultRowHeight="14.4" x14ac:dyDescent="0.3"/>
  <cols>
    <col min="1" max="1" width="16.6640625" customWidth="1"/>
    <col min="2" max="2" width="50.6640625" customWidth="1"/>
    <col min="3" max="3" width="35.6640625" customWidth="1"/>
    <col min="4" max="4" width="50.6640625" customWidth="1"/>
    <col min="5" max="5" width="16.6640625" style="20" customWidth="1"/>
    <col min="6" max="6" width="19.33203125" customWidth="1"/>
  </cols>
  <sheetData>
    <row r="1" spans="1:6" ht="18.600000000000001" thickBot="1" x14ac:dyDescent="0.4">
      <c r="A1" s="454" t="s">
        <v>17</v>
      </c>
      <c r="B1" s="94" t="s">
        <v>419</v>
      </c>
      <c r="C1" s="151" t="s">
        <v>791</v>
      </c>
      <c r="D1" s="298" t="s">
        <v>420</v>
      </c>
      <c r="E1" s="299"/>
    </row>
    <row r="2" spans="1:6" ht="18" x14ac:dyDescent="0.35">
      <c r="A2" s="455"/>
      <c r="B2" s="150" t="s">
        <v>505</v>
      </c>
      <c r="C2" s="238">
        <v>2</v>
      </c>
      <c r="E2" s="153"/>
    </row>
    <row r="3" spans="1:6" ht="19.95" customHeight="1" thickBot="1" x14ac:dyDescent="0.4">
      <c r="A3" s="456"/>
      <c r="B3" s="95" t="s">
        <v>422</v>
      </c>
      <c r="C3" s="96" t="s">
        <v>408</v>
      </c>
      <c r="F3" s="108"/>
    </row>
    <row r="4" spans="1:6" ht="15" thickBot="1" x14ac:dyDescent="0.35">
      <c r="B4" s="31"/>
      <c r="C4" s="31"/>
    </row>
    <row r="5" spans="1:6" ht="27" thickBot="1" x14ac:dyDescent="0.35">
      <c r="A5" s="144"/>
      <c r="B5" s="88" t="s">
        <v>423</v>
      </c>
      <c r="C5" s="89" t="s">
        <v>424</v>
      </c>
      <c r="D5" s="89" t="s">
        <v>425</v>
      </c>
      <c r="E5" s="90" t="s">
        <v>426</v>
      </c>
      <c r="F5" s="90" t="s">
        <v>427</v>
      </c>
    </row>
    <row r="6" spans="1:6" x14ac:dyDescent="0.3">
      <c r="A6" s="448" t="s">
        <v>428</v>
      </c>
      <c r="B6" s="300" t="s">
        <v>429</v>
      </c>
      <c r="C6" s="38" t="s">
        <v>430</v>
      </c>
      <c r="D6" s="38" t="s">
        <v>431</v>
      </c>
      <c r="E6" s="92">
        <v>210</v>
      </c>
      <c r="F6" s="92" t="s">
        <v>432</v>
      </c>
    </row>
    <row r="7" spans="1:6" ht="20.399999999999999" x14ac:dyDescent="0.3">
      <c r="A7" s="449"/>
      <c r="B7" s="315" t="s">
        <v>758</v>
      </c>
      <c r="C7" s="68" t="s">
        <v>434</v>
      </c>
      <c r="D7" s="97" t="s">
        <v>759</v>
      </c>
      <c r="E7" s="98">
        <v>210</v>
      </c>
      <c r="F7" s="98" t="s">
        <v>432</v>
      </c>
    </row>
    <row r="8" spans="1:6" x14ac:dyDescent="0.3">
      <c r="A8" s="449"/>
      <c r="B8" s="314" t="s">
        <v>507</v>
      </c>
      <c r="C8" s="68" t="s">
        <v>438</v>
      </c>
      <c r="D8" s="38" t="s">
        <v>439</v>
      </c>
      <c r="E8" s="98">
        <v>210</v>
      </c>
      <c r="F8" s="98" t="s">
        <v>432</v>
      </c>
    </row>
    <row r="9" spans="1:6" ht="20.399999999999999" x14ac:dyDescent="0.3">
      <c r="A9" s="449"/>
      <c r="B9" s="315" t="s">
        <v>508</v>
      </c>
      <c r="C9" s="38" t="s">
        <v>494</v>
      </c>
      <c r="D9" s="38" t="s">
        <v>509</v>
      </c>
      <c r="E9" s="92">
        <v>210</v>
      </c>
      <c r="F9" s="92" t="s">
        <v>432</v>
      </c>
    </row>
    <row r="10" spans="1:6" ht="20.399999999999999" x14ac:dyDescent="0.3">
      <c r="A10" s="449"/>
      <c r="B10" s="314" t="s">
        <v>552</v>
      </c>
      <c r="C10" s="38" t="s">
        <v>442</v>
      </c>
      <c r="D10" s="38" t="s">
        <v>443</v>
      </c>
      <c r="E10" s="92">
        <v>168</v>
      </c>
      <c r="F10" s="92" t="s">
        <v>761</v>
      </c>
    </row>
    <row r="11" spans="1:6" s="177" customFormat="1" ht="21" thickBot="1" x14ac:dyDescent="0.35">
      <c r="A11" s="450"/>
      <c r="B11" s="316" t="s">
        <v>444</v>
      </c>
      <c r="C11" s="38" t="s">
        <v>506</v>
      </c>
      <c r="D11" s="38" t="s">
        <v>445</v>
      </c>
      <c r="E11" s="92">
        <v>168</v>
      </c>
      <c r="F11" s="92" t="s">
        <v>761</v>
      </c>
    </row>
    <row r="12" spans="1:6" x14ac:dyDescent="0.3">
      <c r="A12" s="448" t="s">
        <v>436</v>
      </c>
      <c r="B12" s="302" t="s">
        <v>510</v>
      </c>
      <c r="C12" s="36" t="s">
        <v>438</v>
      </c>
      <c r="D12" s="36" t="s">
        <v>447</v>
      </c>
      <c r="E12" s="91">
        <v>42</v>
      </c>
      <c r="F12" s="125" t="s">
        <v>440</v>
      </c>
    </row>
    <row r="13" spans="1:6" ht="20.399999999999999" x14ac:dyDescent="0.3">
      <c r="A13" s="449"/>
      <c r="B13" s="302" t="s">
        <v>765</v>
      </c>
      <c r="C13" s="68" t="s">
        <v>438</v>
      </c>
      <c r="D13" s="68" t="s">
        <v>453</v>
      </c>
      <c r="E13" s="98">
        <v>42</v>
      </c>
      <c r="F13" s="126" t="s">
        <v>440</v>
      </c>
    </row>
    <row r="14" spans="1:6" x14ac:dyDescent="0.3">
      <c r="A14" s="449"/>
      <c r="B14" s="302" t="s">
        <v>457</v>
      </c>
      <c r="C14" s="38" t="s">
        <v>458</v>
      </c>
      <c r="D14" s="38" t="s">
        <v>459</v>
      </c>
      <c r="E14" s="92">
        <v>42</v>
      </c>
      <c r="F14" s="127" t="s">
        <v>440</v>
      </c>
    </row>
    <row r="15" spans="1:6" x14ac:dyDescent="0.3">
      <c r="A15" s="449"/>
      <c r="B15" s="302" t="s">
        <v>460</v>
      </c>
      <c r="C15" s="38" t="s">
        <v>461</v>
      </c>
      <c r="D15" s="38" t="s">
        <v>462</v>
      </c>
      <c r="E15" s="92">
        <v>42</v>
      </c>
      <c r="F15" s="128" t="s">
        <v>440</v>
      </c>
    </row>
    <row r="16" spans="1:6" x14ac:dyDescent="0.3">
      <c r="A16" s="449"/>
      <c r="B16" s="302" t="s">
        <v>454</v>
      </c>
      <c r="C16" s="38" t="s">
        <v>455</v>
      </c>
      <c r="D16" s="38" t="s">
        <v>456</v>
      </c>
      <c r="E16" s="92">
        <v>42</v>
      </c>
      <c r="F16" s="127" t="s">
        <v>440</v>
      </c>
    </row>
    <row r="17" spans="1:6" x14ac:dyDescent="0.3">
      <c r="A17" s="449"/>
      <c r="B17" s="302" t="s">
        <v>448</v>
      </c>
      <c r="C17" s="38" t="s">
        <v>438</v>
      </c>
      <c r="D17" s="38" t="s">
        <v>449</v>
      </c>
      <c r="E17" s="92">
        <v>42</v>
      </c>
      <c r="F17" s="127" t="s">
        <v>440</v>
      </c>
    </row>
    <row r="18" spans="1:6" x14ac:dyDescent="0.3">
      <c r="A18" s="449"/>
      <c r="B18" s="302" t="s">
        <v>450</v>
      </c>
      <c r="C18" s="38" t="s">
        <v>438</v>
      </c>
      <c r="D18" s="38" t="s">
        <v>451</v>
      </c>
      <c r="E18" s="131">
        <v>42</v>
      </c>
      <c r="F18" s="127" t="s">
        <v>440</v>
      </c>
    </row>
    <row r="19" spans="1:6" x14ac:dyDescent="0.3">
      <c r="A19" s="449"/>
      <c r="B19" s="302" t="s">
        <v>463</v>
      </c>
      <c r="C19" s="38" t="s">
        <v>438</v>
      </c>
      <c r="D19" s="38" t="s">
        <v>464</v>
      </c>
      <c r="E19" s="92">
        <v>42</v>
      </c>
      <c r="F19" s="129" t="s">
        <v>440</v>
      </c>
    </row>
    <row r="20" spans="1:6" ht="20.399999999999999" x14ac:dyDescent="0.3">
      <c r="A20" s="449"/>
      <c r="B20" s="302" t="s">
        <v>552</v>
      </c>
      <c r="C20" s="38" t="s">
        <v>466</v>
      </c>
      <c r="D20" s="38" t="s">
        <v>511</v>
      </c>
      <c r="E20" s="92">
        <v>42</v>
      </c>
      <c r="F20" s="127" t="s">
        <v>440</v>
      </c>
    </row>
    <row r="21" spans="1:6" ht="20.399999999999999" x14ac:dyDescent="0.3">
      <c r="A21" s="449"/>
      <c r="B21" s="302" t="s">
        <v>552</v>
      </c>
      <c r="C21" s="38" t="s">
        <v>762</v>
      </c>
      <c r="D21" s="38" t="s">
        <v>763</v>
      </c>
      <c r="E21" s="92">
        <v>42</v>
      </c>
      <c r="F21" s="127" t="s">
        <v>440</v>
      </c>
    </row>
    <row r="22" spans="1:6" x14ac:dyDescent="0.3">
      <c r="A22" s="449"/>
      <c r="B22" s="302" t="s">
        <v>444</v>
      </c>
      <c r="C22" s="38" t="s">
        <v>468</v>
      </c>
      <c r="D22" s="38" t="s">
        <v>443</v>
      </c>
      <c r="E22" s="92">
        <v>42</v>
      </c>
      <c r="F22" s="128" t="s">
        <v>440</v>
      </c>
    </row>
    <row r="23" spans="1:6" ht="15" thickBot="1" x14ac:dyDescent="0.35">
      <c r="A23" s="450"/>
      <c r="B23" s="318" t="s">
        <v>469</v>
      </c>
      <c r="C23" s="40" t="s">
        <v>438</v>
      </c>
      <c r="D23" s="38" t="s">
        <v>470</v>
      </c>
      <c r="E23" s="92">
        <v>42</v>
      </c>
      <c r="F23" s="129" t="s">
        <v>440</v>
      </c>
    </row>
    <row r="24" spans="1:6" x14ac:dyDescent="0.3">
      <c r="A24" s="448" t="s">
        <v>471</v>
      </c>
      <c r="B24" s="306" t="s">
        <v>472</v>
      </c>
      <c r="C24" s="68" t="s">
        <v>473</v>
      </c>
      <c r="D24" s="36" t="s">
        <v>512</v>
      </c>
      <c r="E24" s="91">
        <v>12</v>
      </c>
      <c r="F24" s="130" t="s">
        <v>475</v>
      </c>
    </row>
    <row r="25" spans="1:6" x14ac:dyDescent="0.3">
      <c r="A25" s="449"/>
      <c r="B25" s="307" t="s">
        <v>479</v>
      </c>
      <c r="C25" s="38" t="s">
        <v>480</v>
      </c>
      <c r="D25" s="97" t="s">
        <v>481</v>
      </c>
      <c r="E25" s="92">
        <v>12</v>
      </c>
      <c r="F25" s="129" t="s">
        <v>475</v>
      </c>
    </row>
    <row r="26" spans="1:6" x14ac:dyDescent="0.3">
      <c r="A26" s="449"/>
      <c r="B26" s="307" t="s">
        <v>476</v>
      </c>
      <c r="C26" s="68" t="s">
        <v>477</v>
      </c>
      <c r="D26" s="38" t="s">
        <v>478</v>
      </c>
      <c r="E26" s="99">
        <v>12</v>
      </c>
      <c r="F26" s="127" t="s">
        <v>475</v>
      </c>
    </row>
    <row r="27" spans="1:6" x14ac:dyDescent="0.3">
      <c r="A27" s="449"/>
      <c r="B27" s="307" t="s">
        <v>429</v>
      </c>
      <c r="C27" s="38" t="s">
        <v>482</v>
      </c>
      <c r="D27" s="97" t="s">
        <v>483</v>
      </c>
      <c r="E27" s="99">
        <v>12</v>
      </c>
      <c r="F27" s="127" t="s">
        <v>475</v>
      </c>
    </row>
    <row r="28" spans="1:6" ht="15" thickBot="1" x14ac:dyDescent="0.35">
      <c r="A28" s="450"/>
      <c r="B28" s="309" t="s">
        <v>484</v>
      </c>
      <c r="C28" s="40" t="s">
        <v>461</v>
      </c>
      <c r="D28" s="40" t="s">
        <v>481</v>
      </c>
      <c r="E28" s="93">
        <v>12</v>
      </c>
      <c r="F28" s="127" t="s">
        <v>475</v>
      </c>
    </row>
    <row r="29" spans="1:6" ht="20.399999999999999" x14ac:dyDescent="0.3">
      <c r="A29" s="448" t="s">
        <v>485</v>
      </c>
      <c r="B29" s="312" t="s">
        <v>490</v>
      </c>
      <c r="C29" s="68" t="s">
        <v>491</v>
      </c>
      <c r="D29" s="68" t="s">
        <v>492</v>
      </c>
      <c r="E29" s="98">
        <v>4</v>
      </c>
      <c r="F29" s="125" t="s">
        <v>489</v>
      </c>
    </row>
    <row r="30" spans="1:6" ht="20.399999999999999" x14ac:dyDescent="0.3">
      <c r="A30" s="449"/>
      <c r="B30" s="317" t="s">
        <v>493</v>
      </c>
      <c r="C30" s="38" t="s">
        <v>494</v>
      </c>
      <c r="D30" s="38" t="s">
        <v>495</v>
      </c>
      <c r="E30" s="92">
        <v>4</v>
      </c>
      <c r="F30" s="92" t="s">
        <v>489</v>
      </c>
    </row>
    <row r="31" spans="1:6" x14ac:dyDescent="0.3">
      <c r="A31" s="449"/>
      <c r="B31" s="317" t="s">
        <v>496</v>
      </c>
      <c r="C31" s="38" t="s">
        <v>497</v>
      </c>
      <c r="D31" s="38" t="s">
        <v>498</v>
      </c>
      <c r="E31" s="92">
        <v>4</v>
      </c>
      <c r="F31" s="92" t="s">
        <v>489</v>
      </c>
    </row>
    <row r="32" spans="1:6" ht="22.2" customHeight="1" thickBot="1" x14ac:dyDescent="0.35">
      <c r="A32" s="449"/>
      <c r="B32" s="317" t="s">
        <v>513</v>
      </c>
      <c r="C32" s="38" t="s">
        <v>514</v>
      </c>
      <c r="D32" s="40" t="s">
        <v>515</v>
      </c>
      <c r="E32" s="92">
        <v>4</v>
      </c>
      <c r="F32" s="92" t="s">
        <v>489</v>
      </c>
    </row>
    <row r="33" spans="1:7" ht="20.399999999999999" x14ac:dyDescent="0.3">
      <c r="A33" s="449"/>
      <c r="B33" s="317" t="s">
        <v>486</v>
      </c>
      <c r="C33" s="38" t="s">
        <v>487</v>
      </c>
      <c r="D33" s="68" t="s">
        <v>488</v>
      </c>
      <c r="E33" s="131">
        <v>4</v>
      </c>
      <c r="F33" s="127" t="s">
        <v>489</v>
      </c>
      <c r="G33" s="121"/>
    </row>
    <row r="34" spans="1:7" ht="20.399999999999999" x14ac:dyDescent="0.3">
      <c r="A34" s="449"/>
      <c r="B34" s="317" t="s">
        <v>465</v>
      </c>
      <c r="C34" s="68" t="s">
        <v>783</v>
      </c>
      <c r="D34" s="68" t="s">
        <v>784</v>
      </c>
      <c r="E34" s="98">
        <v>2</v>
      </c>
      <c r="F34" s="98" t="s">
        <v>785</v>
      </c>
    </row>
    <row r="35" spans="1:7" ht="30.6" x14ac:dyDescent="0.3">
      <c r="A35" s="449"/>
      <c r="B35" s="317" t="s">
        <v>499</v>
      </c>
      <c r="C35" s="38" t="s">
        <v>500</v>
      </c>
      <c r="D35" s="38" t="s">
        <v>501</v>
      </c>
      <c r="E35" s="92">
        <v>2</v>
      </c>
      <c r="F35" s="92" t="s">
        <v>785</v>
      </c>
    </row>
    <row r="36" spans="1:7" ht="41.4" thickBot="1" x14ac:dyDescent="0.35">
      <c r="A36" s="450"/>
      <c r="B36" s="313" t="s">
        <v>503</v>
      </c>
      <c r="C36" s="40" t="s">
        <v>1181</v>
      </c>
      <c r="D36" s="40" t="s">
        <v>1182</v>
      </c>
      <c r="E36" s="93">
        <v>1</v>
      </c>
      <c r="F36" s="213" t="s">
        <v>502</v>
      </c>
    </row>
    <row r="39" spans="1:7" ht="14.4" customHeight="1" x14ac:dyDescent="0.3">
      <c r="A39" s="446"/>
      <c r="B39" s="446"/>
      <c r="C39" s="446"/>
    </row>
  </sheetData>
  <protectedRanges>
    <protectedRange password="CC64" sqref="A39:D39" name="Bereik1_3"/>
  </protectedRanges>
  <sortState xmlns:xlrd2="http://schemas.microsoft.com/office/spreadsheetml/2017/richdata2" ref="B6:E11">
    <sortCondition ref="E6:E11"/>
  </sortState>
  <mergeCells count="6">
    <mergeCell ref="A39:C39"/>
    <mergeCell ref="A1:A3"/>
    <mergeCell ref="A29:A36"/>
    <mergeCell ref="A24:A28"/>
    <mergeCell ref="A12:A23"/>
    <mergeCell ref="A6:A11"/>
  </mergeCells>
  <hyperlinks>
    <hyperlink ref="A1" location="Toelichting!A1" display="Terug naar het tabblad Toelichting" xr:uid="{1F1E837B-FFA0-4137-BA50-1C049CB69397}"/>
  </hyperlinks>
  <pageMargins left="0.70866141732283472" right="0.70866141732283472" top="0.74803149606299213" bottom="0.74803149606299213"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A67A3-38E8-48E2-B243-F335A798FB93}">
  <sheetPr>
    <tabColor rgb="FF7030A0"/>
  </sheetPr>
  <dimension ref="A1:L36"/>
  <sheetViews>
    <sheetView workbookViewId="0">
      <selection activeCell="E2" sqref="E2"/>
    </sheetView>
  </sheetViews>
  <sheetFormatPr defaultRowHeight="14.4" x14ac:dyDescent="0.3"/>
  <cols>
    <col min="1" max="1" width="17" customWidth="1"/>
    <col min="2" max="2" width="53.6640625" customWidth="1"/>
    <col min="3" max="3" width="37.33203125" customWidth="1"/>
    <col min="4" max="4" width="53.44140625" customWidth="1"/>
    <col min="5" max="5" width="17.5546875" customWidth="1"/>
    <col min="6" max="6" width="22.21875" customWidth="1"/>
  </cols>
  <sheetData>
    <row r="1" spans="1:6" ht="18.600000000000001" thickBot="1" x14ac:dyDescent="0.4">
      <c r="A1" s="454" t="s">
        <v>17</v>
      </c>
      <c r="B1" s="94" t="s">
        <v>419</v>
      </c>
      <c r="C1" s="151" t="s">
        <v>791</v>
      </c>
      <c r="D1" s="298" t="s">
        <v>420</v>
      </c>
      <c r="E1" s="299"/>
    </row>
    <row r="2" spans="1:6" ht="18" x14ac:dyDescent="0.35">
      <c r="A2" s="455"/>
      <c r="B2" s="150" t="s">
        <v>505</v>
      </c>
      <c r="C2" s="152">
        <v>3</v>
      </c>
      <c r="E2" s="153"/>
    </row>
    <row r="3" spans="1:6" ht="18.600000000000001" thickBot="1" x14ac:dyDescent="0.4">
      <c r="A3" s="456"/>
      <c r="B3" s="95" t="s">
        <v>422</v>
      </c>
      <c r="C3" s="96" t="s">
        <v>760</v>
      </c>
      <c r="E3" s="20"/>
      <c r="F3" s="108"/>
    </row>
    <row r="4" spans="1:6" ht="15" thickBot="1" x14ac:dyDescent="0.35">
      <c r="B4" s="31"/>
      <c r="C4" s="31"/>
      <c r="E4" s="20"/>
    </row>
    <row r="5" spans="1:6" ht="27" thickBot="1" x14ac:dyDescent="0.35">
      <c r="A5" s="283"/>
      <c r="B5" s="88" t="s">
        <v>423</v>
      </c>
      <c r="C5" s="89" t="s">
        <v>424</v>
      </c>
      <c r="D5" s="89" t="s">
        <v>425</v>
      </c>
      <c r="E5" s="90" t="s">
        <v>426</v>
      </c>
      <c r="F5" s="90" t="s">
        <v>427</v>
      </c>
    </row>
    <row r="6" spans="1:6" ht="14.4" customHeight="1" x14ac:dyDescent="0.3">
      <c r="A6" s="448" t="s">
        <v>428</v>
      </c>
      <c r="B6" s="320" t="s">
        <v>429</v>
      </c>
      <c r="C6" s="326" t="s">
        <v>430</v>
      </c>
      <c r="D6" s="36" t="s">
        <v>431</v>
      </c>
      <c r="E6" s="91">
        <v>210</v>
      </c>
      <c r="F6" s="91" t="s">
        <v>432</v>
      </c>
    </row>
    <row r="7" spans="1:6" ht="20.399999999999999" x14ac:dyDescent="0.3">
      <c r="A7" s="449"/>
      <c r="B7" s="321" t="s">
        <v>758</v>
      </c>
      <c r="C7" s="319" t="s">
        <v>434</v>
      </c>
      <c r="D7" s="97" t="s">
        <v>759</v>
      </c>
      <c r="E7" s="98">
        <v>210</v>
      </c>
      <c r="F7" s="98" t="s">
        <v>432</v>
      </c>
    </row>
    <row r="8" spans="1:6" x14ac:dyDescent="0.3">
      <c r="A8" s="449"/>
      <c r="B8" s="321" t="s">
        <v>507</v>
      </c>
      <c r="C8" s="319" t="s">
        <v>438</v>
      </c>
      <c r="D8" s="38" t="s">
        <v>439</v>
      </c>
      <c r="E8" s="98">
        <v>210</v>
      </c>
      <c r="F8" s="98" t="s">
        <v>432</v>
      </c>
    </row>
    <row r="9" spans="1:6" ht="20.399999999999999" x14ac:dyDescent="0.3">
      <c r="A9" s="449"/>
      <c r="B9" s="321" t="s">
        <v>508</v>
      </c>
      <c r="C9" s="215" t="s">
        <v>494</v>
      </c>
      <c r="D9" s="38" t="s">
        <v>509</v>
      </c>
      <c r="E9" s="98">
        <v>210</v>
      </c>
      <c r="F9" s="98" t="s">
        <v>432</v>
      </c>
    </row>
    <row r="10" spans="1:6" ht="20.399999999999999" x14ac:dyDescent="0.3">
      <c r="A10" s="449"/>
      <c r="B10" s="321" t="s">
        <v>764</v>
      </c>
      <c r="C10" s="319" t="s">
        <v>438</v>
      </c>
      <c r="D10" s="68" t="s">
        <v>766</v>
      </c>
      <c r="E10" s="98">
        <v>126</v>
      </c>
      <c r="F10" s="98" t="s">
        <v>728</v>
      </c>
    </row>
    <row r="11" spans="1:6" ht="20.399999999999999" x14ac:dyDescent="0.3">
      <c r="A11" s="449"/>
      <c r="B11" s="321" t="s">
        <v>552</v>
      </c>
      <c r="C11" s="215" t="s">
        <v>442</v>
      </c>
      <c r="D11" s="38" t="s">
        <v>443</v>
      </c>
      <c r="E11" s="92">
        <v>126</v>
      </c>
      <c r="F11" s="92" t="s">
        <v>728</v>
      </c>
    </row>
    <row r="12" spans="1:6" ht="20.399999999999999" x14ac:dyDescent="0.3">
      <c r="A12" s="449"/>
      <c r="B12" s="356" t="s">
        <v>444</v>
      </c>
      <c r="C12" s="353" t="s">
        <v>506</v>
      </c>
      <c r="D12" s="97" t="s">
        <v>445</v>
      </c>
      <c r="E12" s="92">
        <v>126</v>
      </c>
      <c r="F12" s="129" t="s">
        <v>728</v>
      </c>
    </row>
    <row r="13" spans="1:6" ht="20.399999999999999" x14ac:dyDescent="0.3">
      <c r="A13" s="449"/>
      <c r="B13" s="356" t="s">
        <v>552</v>
      </c>
      <c r="C13" s="355" t="s">
        <v>466</v>
      </c>
      <c r="D13" s="38" t="s">
        <v>511</v>
      </c>
      <c r="E13" s="98">
        <v>84</v>
      </c>
      <c r="F13" s="127" t="s">
        <v>727</v>
      </c>
    </row>
    <row r="14" spans="1:6" ht="20.399999999999999" x14ac:dyDescent="0.3">
      <c r="A14" s="449"/>
      <c r="B14" s="356" t="s">
        <v>552</v>
      </c>
      <c r="C14" s="215" t="s">
        <v>762</v>
      </c>
      <c r="D14" s="38" t="s">
        <v>763</v>
      </c>
      <c r="E14" s="92">
        <v>84</v>
      </c>
      <c r="F14" s="127" t="s">
        <v>727</v>
      </c>
    </row>
    <row r="15" spans="1:6" ht="15" thickBot="1" x14ac:dyDescent="0.35">
      <c r="A15" s="450"/>
      <c r="B15" s="354" t="s">
        <v>444</v>
      </c>
      <c r="C15" s="216" t="s">
        <v>468</v>
      </c>
      <c r="D15" s="40" t="s">
        <v>443</v>
      </c>
      <c r="E15" s="351">
        <v>84</v>
      </c>
      <c r="F15" s="352" t="s">
        <v>727</v>
      </c>
    </row>
    <row r="16" spans="1:6" ht="48.6" customHeight="1" x14ac:dyDescent="0.3">
      <c r="A16" s="449" t="s">
        <v>436</v>
      </c>
      <c r="B16" s="324" t="s">
        <v>510</v>
      </c>
      <c r="C16" s="319" t="s">
        <v>438</v>
      </c>
      <c r="D16" s="68" t="s">
        <v>447</v>
      </c>
      <c r="E16" s="98">
        <v>42</v>
      </c>
      <c r="F16" s="249" t="s">
        <v>440</v>
      </c>
    </row>
    <row r="17" spans="1:12" ht="20.399999999999999" x14ac:dyDescent="0.3">
      <c r="A17" s="449"/>
      <c r="B17" s="324" t="s">
        <v>765</v>
      </c>
      <c r="C17" s="319" t="s">
        <v>438</v>
      </c>
      <c r="D17" s="68" t="s">
        <v>453</v>
      </c>
      <c r="E17" s="98">
        <v>42</v>
      </c>
      <c r="F17" s="126" t="s">
        <v>440</v>
      </c>
    </row>
    <row r="18" spans="1:12" ht="15" thickBot="1" x14ac:dyDescent="0.35">
      <c r="A18" s="449"/>
      <c r="B18" s="324" t="s">
        <v>457</v>
      </c>
      <c r="C18" s="215" t="s">
        <v>458</v>
      </c>
      <c r="D18" s="38" t="s">
        <v>459</v>
      </c>
      <c r="E18" s="92">
        <v>42</v>
      </c>
      <c r="F18" s="127" t="s">
        <v>440</v>
      </c>
      <c r="L18" s="202"/>
    </row>
    <row r="19" spans="1:12" ht="48.6" customHeight="1" x14ac:dyDescent="0.3">
      <c r="A19" s="449"/>
      <c r="B19" s="324" t="s">
        <v>460</v>
      </c>
      <c r="C19" s="215" t="s">
        <v>461</v>
      </c>
      <c r="D19" s="38" t="s">
        <v>462</v>
      </c>
      <c r="E19" s="92">
        <v>42</v>
      </c>
      <c r="F19" s="128" t="s">
        <v>440</v>
      </c>
    </row>
    <row r="20" spans="1:12" x14ac:dyDescent="0.3">
      <c r="A20" s="449"/>
      <c r="B20" s="324" t="s">
        <v>454</v>
      </c>
      <c r="C20" s="215" t="s">
        <v>455</v>
      </c>
      <c r="D20" s="38" t="s">
        <v>456</v>
      </c>
      <c r="E20" s="92">
        <v>42</v>
      </c>
      <c r="F20" s="127" t="s">
        <v>440</v>
      </c>
    </row>
    <row r="21" spans="1:12" x14ac:dyDescent="0.3">
      <c r="A21" s="449"/>
      <c r="B21" s="324" t="s">
        <v>448</v>
      </c>
      <c r="C21" s="215" t="s">
        <v>438</v>
      </c>
      <c r="D21" s="38" t="s">
        <v>449</v>
      </c>
      <c r="E21" s="92">
        <v>42</v>
      </c>
      <c r="F21" s="127" t="s">
        <v>440</v>
      </c>
    </row>
    <row r="22" spans="1:12" x14ac:dyDescent="0.3">
      <c r="A22" s="449"/>
      <c r="B22" s="324" t="s">
        <v>450</v>
      </c>
      <c r="C22" s="215" t="s">
        <v>438</v>
      </c>
      <c r="D22" s="38" t="s">
        <v>451</v>
      </c>
      <c r="E22" s="131">
        <v>42</v>
      </c>
      <c r="F22" s="127" t="s">
        <v>440</v>
      </c>
    </row>
    <row r="23" spans="1:12" x14ac:dyDescent="0.3">
      <c r="A23" s="449"/>
      <c r="B23" s="324" t="s">
        <v>463</v>
      </c>
      <c r="C23" s="215" t="s">
        <v>438</v>
      </c>
      <c r="D23" s="38" t="s">
        <v>464</v>
      </c>
      <c r="E23" s="92">
        <v>42</v>
      </c>
      <c r="F23" s="129" t="s">
        <v>440</v>
      </c>
    </row>
    <row r="24" spans="1:12" ht="15" thickBot="1" x14ac:dyDescent="0.35">
      <c r="A24" s="450"/>
      <c r="B24" s="325" t="s">
        <v>469</v>
      </c>
      <c r="C24" s="215" t="s">
        <v>438</v>
      </c>
      <c r="D24" s="38" t="s">
        <v>470</v>
      </c>
      <c r="E24" s="92">
        <v>42</v>
      </c>
      <c r="F24" s="129" t="s">
        <v>440</v>
      </c>
    </row>
    <row r="25" spans="1:12" x14ac:dyDescent="0.3">
      <c r="A25" s="448" t="s">
        <v>471</v>
      </c>
      <c r="B25" s="328" t="s">
        <v>472</v>
      </c>
      <c r="C25" s="326" t="s">
        <v>473</v>
      </c>
      <c r="D25" s="36" t="s">
        <v>512</v>
      </c>
      <c r="E25" s="91">
        <v>12</v>
      </c>
      <c r="F25" s="130" t="s">
        <v>475</v>
      </c>
    </row>
    <row r="26" spans="1:12" x14ac:dyDescent="0.3">
      <c r="A26" s="449"/>
      <c r="B26" s="329" t="s">
        <v>479</v>
      </c>
      <c r="C26" s="215" t="s">
        <v>480</v>
      </c>
      <c r="D26" s="97" t="s">
        <v>481</v>
      </c>
      <c r="E26" s="92">
        <v>12</v>
      </c>
      <c r="F26" s="129" t="s">
        <v>475</v>
      </c>
    </row>
    <row r="27" spans="1:12" x14ac:dyDescent="0.3">
      <c r="A27" s="449"/>
      <c r="B27" s="329" t="s">
        <v>476</v>
      </c>
      <c r="C27" s="319" t="s">
        <v>477</v>
      </c>
      <c r="D27" s="38" t="s">
        <v>478</v>
      </c>
      <c r="E27" s="99">
        <v>12</v>
      </c>
      <c r="F27" s="127" t="s">
        <v>475</v>
      </c>
    </row>
    <row r="28" spans="1:12" x14ac:dyDescent="0.3">
      <c r="A28" s="449"/>
      <c r="B28" s="329" t="s">
        <v>429</v>
      </c>
      <c r="C28" s="215" t="s">
        <v>482</v>
      </c>
      <c r="D28" s="97" t="s">
        <v>483</v>
      </c>
      <c r="E28" s="99">
        <v>12</v>
      </c>
      <c r="F28" s="127" t="s">
        <v>475</v>
      </c>
    </row>
    <row r="29" spans="1:12" ht="15" thickBot="1" x14ac:dyDescent="0.35">
      <c r="A29" s="450"/>
      <c r="B29" s="330" t="s">
        <v>484</v>
      </c>
      <c r="C29" s="327" t="s">
        <v>461</v>
      </c>
      <c r="D29" s="40" t="s">
        <v>481</v>
      </c>
      <c r="E29" s="93">
        <v>12</v>
      </c>
      <c r="F29" s="127" t="s">
        <v>475</v>
      </c>
    </row>
    <row r="30" spans="1:12" ht="20.399999999999999" x14ac:dyDescent="0.3">
      <c r="A30" s="449" t="s">
        <v>485</v>
      </c>
      <c r="B30" s="331" t="s">
        <v>490</v>
      </c>
      <c r="C30" s="319" t="s">
        <v>491</v>
      </c>
      <c r="D30" s="68" t="s">
        <v>492</v>
      </c>
      <c r="E30" s="98">
        <v>4</v>
      </c>
      <c r="F30" s="125" t="s">
        <v>489</v>
      </c>
    </row>
    <row r="31" spans="1:12" ht="20.399999999999999" x14ac:dyDescent="0.3">
      <c r="A31" s="449"/>
      <c r="B31" s="332" t="s">
        <v>493</v>
      </c>
      <c r="C31" s="215" t="s">
        <v>494</v>
      </c>
      <c r="D31" s="38" t="s">
        <v>495</v>
      </c>
      <c r="E31" s="92">
        <v>4</v>
      </c>
      <c r="F31" s="92" t="s">
        <v>489</v>
      </c>
    </row>
    <row r="32" spans="1:12" x14ac:dyDescent="0.3">
      <c r="A32" s="449"/>
      <c r="B32" s="332" t="s">
        <v>496</v>
      </c>
      <c r="C32" s="215" t="s">
        <v>497</v>
      </c>
      <c r="D32" s="38" t="s">
        <v>498</v>
      </c>
      <c r="E32" s="92">
        <v>4</v>
      </c>
      <c r="F32" s="92" t="s">
        <v>489</v>
      </c>
    </row>
    <row r="33" spans="1:6" ht="20.399999999999999" x14ac:dyDescent="0.3">
      <c r="A33" s="449"/>
      <c r="B33" s="332" t="s">
        <v>486</v>
      </c>
      <c r="C33" s="215" t="s">
        <v>487</v>
      </c>
      <c r="D33" s="38" t="s">
        <v>488</v>
      </c>
      <c r="E33" s="131">
        <v>4</v>
      </c>
      <c r="F33" s="127" t="s">
        <v>489</v>
      </c>
    </row>
    <row r="34" spans="1:6" ht="30.6" x14ac:dyDescent="0.3">
      <c r="A34" s="449"/>
      <c r="B34" s="332" t="s">
        <v>499</v>
      </c>
      <c r="C34" s="215" t="s">
        <v>500</v>
      </c>
      <c r="D34" s="38" t="s">
        <v>501</v>
      </c>
      <c r="E34" s="92">
        <v>2</v>
      </c>
      <c r="F34" s="92" t="s">
        <v>785</v>
      </c>
    </row>
    <row r="35" spans="1:6" ht="27.6" customHeight="1" x14ac:dyDescent="0.3">
      <c r="A35" s="449"/>
      <c r="B35" s="332" t="s">
        <v>465</v>
      </c>
      <c r="C35" s="319" t="s">
        <v>783</v>
      </c>
      <c r="D35" s="68" t="s">
        <v>784</v>
      </c>
      <c r="E35" s="98">
        <v>2</v>
      </c>
      <c r="F35" s="98" t="s">
        <v>785</v>
      </c>
    </row>
    <row r="36" spans="1:6" ht="49.2" customHeight="1" thickBot="1" x14ac:dyDescent="0.35">
      <c r="A36" s="450"/>
      <c r="B36" s="333" t="s">
        <v>503</v>
      </c>
      <c r="C36" s="216" t="s">
        <v>1181</v>
      </c>
      <c r="D36" s="40" t="s">
        <v>504</v>
      </c>
      <c r="E36" s="93">
        <v>1</v>
      </c>
      <c r="F36" s="213" t="s">
        <v>502</v>
      </c>
    </row>
  </sheetData>
  <mergeCells count="5">
    <mergeCell ref="A1:A3"/>
    <mergeCell ref="A25:A29"/>
    <mergeCell ref="A30:A36"/>
    <mergeCell ref="A16:A24"/>
    <mergeCell ref="A6:A15"/>
  </mergeCells>
  <hyperlinks>
    <hyperlink ref="A1" location="Toelichting!A1" display="Terug naar het tabblad Toelichting" xr:uid="{E93C7AB0-F28E-435E-92FB-09AD3EC2765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F61B9-463A-4A73-9897-F4687BF6F39F}">
  <sheetPr codeName="Blad12">
    <tabColor rgb="FF7030A0"/>
    <pageSetUpPr fitToPage="1"/>
  </sheetPr>
  <dimension ref="A1:F39"/>
  <sheetViews>
    <sheetView showGridLines="0" zoomScaleNormal="100" workbookViewId="0">
      <pane ySplit="5" topLeftCell="A6" activePane="bottomLeft" state="frozen"/>
      <selection sqref="A1:A21"/>
      <selection pane="bottomLeft" activeCell="I5" sqref="I5"/>
    </sheetView>
  </sheetViews>
  <sheetFormatPr defaultColWidth="8.88671875" defaultRowHeight="14.4" x14ac:dyDescent="0.3"/>
  <cols>
    <col min="1" max="1" width="16.6640625" customWidth="1"/>
    <col min="2" max="2" width="50.6640625" customWidth="1"/>
    <col min="3" max="3" width="35.6640625" customWidth="1"/>
    <col min="4" max="4" width="50.6640625" customWidth="1"/>
    <col min="5" max="5" width="16.6640625" style="20" customWidth="1"/>
    <col min="6" max="6" width="10.6640625" bestFit="1" customWidth="1"/>
    <col min="7" max="7" width="11.44140625" customWidth="1"/>
  </cols>
  <sheetData>
    <row r="1" spans="1:6" ht="18.600000000000001" thickBot="1" x14ac:dyDescent="0.4">
      <c r="A1" s="454" t="s">
        <v>17</v>
      </c>
      <c r="B1" s="59" t="s">
        <v>419</v>
      </c>
      <c r="C1" s="62" t="s">
        <v>791</v>
      </c>
      <c r="D1" s="298" t="s">
        <v>420</v>
      </c>
      <c r="E1" s="299"/>
    </row>
    <row r="2" spans="1:6" ht="18" x14ac:dyDescent="0.35">
      <c r="A2" s="455"/>
      <c r="B2" s="60" t="s">
        <v>421</v>
      </c>
      <c r="C2" s="63">
        <v>4</v>
      </c>
      <c r="E2"/>
    </row>
    <row r="3" spans="1:6" ht="18.600000000000001" thickBot="1" x14ac:dyDescent="0.4">
      <c r="A3" s="456"/>
      <c r="B3" s="61" t="s">
        <v>422</v>
      </c>
      <c r="C3" s="64" t="s">
        <v>21</v>
      </c>
      <c r="E3"/>
    </row>
    <row r="4" spans="1:6" ht="15" thickBot="1" x14ac:dyDescent="0.35"/>
    <row r="5" spans="1:6" ht="54" thickTop="1" thickBot="1" x14ac:dyDescent="0.35">
      <c r="B5" s="65" t="s">
        <v>423</v>
      </c>
      <c r="C5" s="66" t="s">
        <v>424</v>
      </c>
      <c r="D5" s="66" t="s">
        <v>425</v>
      </c>
      <c r="E5" s="67" t="s">
        <v>426</v>
      </c>
      <c r="F5" s="67" t="s">
        <v>427</v>
      </c>
    </row>
    <row r="6" spans="1:6" ht="15" thickTop="1" x14ac:dyDescent="0.3">
      <c r="A6" s="461" t="s">
        <v>428</v>
      </c>
      <c r="B6" s="336" t="s">
        <v>429</v>
      </c>
      <c r="C6" s="42" t="s">
        <v>430</v>
      </c>
      <c r="D6" s="42" t="s">
        <v>431</v>
      </c>
      <c r="E6" s="43">
        <v>210</v>
      </c>
      <c r="F6" s="43" t="s">
        <v>432</v>
      </c>
    </row>
    <row r="7" spans="1:6" x14ac:dyDescent="0.3">
      <c r="A7" s="462"/>
      <c r="B7" s="336" t="s">
        <v>516</v>
      </c>
      <c r="C7" s="38" t="s">
        <v>455</v>
      </c>
      <c r="D7" s="38" t="s">
        <v>456</v>
      </c>
      <c r="E7" s="39">
        <v>210</v>
      </c>
      <c r="F7" s="39" t="s">
        <v>432</v>
      </c>
    </row>
    <row r="8" spans="1:6" x14ac:dyDescent="0.3">
      <c r="A8" s="462"/>
      <c r="B8" s="336" t="s">
        <v>507</v>
      </c>
      <c r="C8" s="38" t="s">
        <v>438</v>
      </c>
      <c r="D8" s="38" t="s">
        <v>439</v>
      </c>
      <c r="E8" s="39">
        <v>210</v>
      </c>
      <c r="F8" s="39" t="s">
        <v>432</v>
      </c>
    </row>
    <row r="9" spans="1:6" ht="20.399999999999999" x14ac:dyDescent="0.3">
      <c r="A9" s="462"/>
      <c r="B9" s="336" t="s">
        <v>517</v>
      </c>
      <c r="C9" s="38" t="s">
        <v>494</v>
      </c>
      <c r="D9" s="38" t="s">
        <v>509</v>
      </c>
      <c r="E9" s="39">
        <v>210</v>
      </c>
      <c r="F9" s="39" t="s">
        <v>432</v>
      </c>
    </row>
    <row r="10" spans="1:6" x14ac:dyDescent="0.3">
      <c r="A10" s="462"/>
      <c r="B10" s="336" t="s">
        <v>518</v>
      </c>
      <c r="C10" s="38" t="s">
        <v>494</v>
      </c>
      <c r="D10" s="38" t="s">
        <v>519</v>
      </c>
      <c r="E10" s="39">
        <v>210</v>
      </c>
      <c r="F10" s="39" t="s">
        <v>432</v>
      </c>
    </row>
    <row r="11" spans="1:6" ht="20.399999999999999" x14ac:dyDescent="0.3">
      <c r="A11" s="462"/>
      <c r="B11" s="336" t="s">
        <v>520</v>
      </c>
      <c r="C11" s="38" t="s">
        <v>438</v>
      </c>
      <c r="D11" s="38" t="s">
        <v>453</v>
      </c>
      <c r="E11" s="39">
        <v>210</v>
      </c>
      <c r="F11" s="39" t="s">
        <v>432</v>
      </c>
    </row>
    <row r="12" spans="1:6" ht="20.399999999999999" x14ac:dyDescent="0.3">
      <c r="A12" s="462"/>
      <c r="B12" s="336" t="s">
        <v>521</v>
      </c>
      <c r="C12" s="38" t="s">
        <v>438</v>
      </c>
      <c r="D12" s="38" t="s">
        <v>522</v>
      </c>
      <c r="E12" s="39">
        <v>210</v>
      </c>
      <c r="F12" s="39" t="s">
        <v>432</v>
      </c>
    </row>
    <row r="13" spans="1:6" x14ac:dyDescent="0.3">
      <c r="A13" s="462"/>
      <c r="B13" s="336" t="s">
        <v>448</v>
      </c>
      <c r="C13" s="38" t="s">
        <v>438</v>
      </c>
      <c r="D13" s="38" t="s">
        <v>449</v>
      </c>
      <c r="E13" s="39">
        <v>210</v>
      </c>
      <c r="F13" s="39" t="s">
        <v>432</v>
      </c>
    </row>
    <row r="14" spans="1:6" x14ac:dyDescent="0.3">
      <c r="A14" s="462"/>
      <c r="B14" s="336" t="s">
        <v>523</v>
      </c>
      <c r="C14" s="38" t="s">
        <v>438</v>
      </c>
      <c r="D14" s="38" t="s">
        <v>524</v>
      </c>
      <c r="E14" s="39">
        <v>210</v>
      </c>
      <c r="F14" s="39" t="s">
        <v>432</v>
      </c>
    </row>
    <row r="15" spans="1:6" x14ac:dyDescent="0.3">
      <c r="A15" s="462"/>
      <c r="B15" s="336" t="s">
        <v>525</v>
      </c>
      <c r="C15" s="38" t="s">
        <v>438</v>
      </c>
      <c r="D15" s="38" t="s">
        <v>524</v>
      </c>
      <c r="E15" s="39">
        <v>210</v>
      </c>
      <c r="F15" s="39" t="s">
        <v>432</v>
      </c>
    </row>
    <row r="16" spans="1:6" x14ac:dyDescent="0.3">
      <c r="A16" s="462"/>
      <c r="B16" s="336" t="s">
        <v>526</v>
      </c>
      <c r="C16" s="38" t="s">
        <v>494</v>
      </c>
      <c r="D16" s="38" t="s">
        <v>527</v>
      </c>
      <c r="E16" s="39">
        <v>210</v>
      </c>
      <c r="F16" s="39" t="s">
        <v>432</v>
      </c>
    </row>
    <row r="17" spans="1:6" x14ac:dyDescent="0.3">
      <c r="A17" s="462"/>
      <c r="B17" s="336" t="s">
        <v>528</v>
      </c>
      <c r="C17" s="38" t="s">
        <v>529</v>
      </c>
      <c r="D17" s="38" t="s">
        <v>530</v>
      </c>
      <c r="E17" s="39">
        <v>210</v>
      </c>
      <c r="F17" s="39" t="s">
        <v>432</v>
      </c>
    </row>
    <row r="18" spans="1:6" x14ac:dyDescent="0.3">
      <c r="A18" s="462"/>
      <c r="B18" s="336" t="s">
        <v>531</v>
      </c>
      <c r="C18" s="38" t="s">
        <v>532</v>
      </c>
      <c r="D18" s="38" t="s">
        <v>533</v>
      </c>
      <c r="E18" s="39">
        <v>210</v>
      </c>
      <c r="F18" s="39" t="s">
        <v>432</v>
      </c>
    </row>
    <row r="19" spans="1:6" ht="20.399999999999999" x14ac:dyDescent="0.3">
      <c r="A19" s="462"/>
      <c r="B19" s="336" t="s">
        <v>465</v>
      </c>
      <c r="C19" s="38" t="s">
        <v>534</v>
      </c>
      <c r="D19" s="38" t="s">
        <v>535</v>
      </c>
      <c r="E19" s="39">
        <v>210</v>
      </c>
      <c r="F19" s="39" t="s">
        <v>432</v>
      </c>
    </row>
    <row r="20" spans="1:6" x14ac:dyDescent="0.3">
      <c r="A20" s="462"/>
      <c r="B20" s="336" t="s">
        <v>536</v>
      </c>
      <c r="C20" s="38" t="s">
        <v>455</v>
      </c>
      <c r="D20" s="38" t="s">
        <v>537</v>
      </c>
      <c r="E20" s="39">
        <v>210</v>
      </c>
      <c r="F20" s="39" t="s">
        <v>432</v>
      </c>
    </row>
    <row r="21" spans="1:6" x14ac:dyDescent="0.3">
      <c r="A21" s="462"/>
      <c r="B21" s="336" t="s">
        <v>538</v>
      </c>
      <c r="C21" s="38" t="s">
        <v>494</v>
      </c>
      <c r="D21" s="38" t="s">
        <v>519</v>
      </c>
      <c r="E21" s="39">
        <v>210</v>
      </c>
      <c r="F21" s="39" t="s">
        <v>432</v>
      </c>
    </row>
    <row r="22" spans="1:6" x14ac:dyDescent="0.3">
      <c r="A22" s="462"/>
      <c r="B22" s="336" t="s">
        <v>539</v>
      </c>
      <c r="C22" s="38" t="s">
        <v>494</v>
      </c>
      <c r="D22" s="38" t="s">
        <v>527</v>
      </c>
      <c r="E22" s="39">
        <v>210</v>
      </c>
      <c r="F22" s="39" t="s">
        <v>432</v>
      </c>
    </row>
    <row r="23" spans="1:6" ht="24.6" customHeight="1" thickBot="1" x14ac:dyDescent="0.35">
      <c r="A23" s="463"/>
      <c r="B23" s="337" t="s">
        <v>540</v>
      </c>
      <c r="C23" s="40" t="s">
        <v>494</v>
      </c>
      <c r="D23" s="40" t="s">
        <v>541</v>
      </c>
      <c r="E23" s="41">
        <v>210</v>
      </c>
      <c r="F23" s="41" t="s">
        <v>432</v>
      </c>
    </row>
    <row r="24" spans="1:6" x14ac:dyDescent="0.3">
      <c r="A24" s="448" t="s">
        <v>436</v>
      </c>
      <c r="B24" s="323" t="s">
        <v>457</v>
      </c>
      <c r="C24" s="38" t="s">
        <v>458</v>
      </c>
      <c r="D24" s="38" t="s">
        <v>459</v>
      </c>
      <c r="E24" s="39">
        <v>42</v>
      </c>
      <c r="F24" s="39" t="s">
        <v>440</v>
      </c>
    </row>
    <row r="25" spans="1:6" x14ac:dyDescent="0.3">
      <c r="A25" s="449"/>
      <c r="B25" s="324" t="s">
        <v>463</v>
      </c>
      <c r="C25" s="38" t="s">
        <v>438</v>
      </c>
      <c r="D25" s="38" t="s">
        <v>464</v>
      </c>
      <c r="E25" s="39">
        <v>42</v>
      </c>
      <c r="F25" s="39" t="s">
        <v>440</v>
      </c>
    </row>
    <row r="26" spans="1:6" ht="15" thickBot="1" x14ac:dyDescent="0.35">
      <c r="A26" s="450"/>
      <c r="B26" s="325" t="s">
        <v>469</v>
      </c>
      <c r="C26" s="40" t="s">
        <v>438</v>
      </c>
      <c r="D26" s="40" t="s">
        <v>470</v>
      </c>
      <c r="E26" s="41">
        <v>42</v>
      </c>
      <c r="F26" s="41" t="s">
        <v>440</v>
      </c>
    </row>
    <row r="27" spans="1:6" x14ac:dyDescent="0.3">
      <c r="A27" s="448" t="s">
        <v>471</v>
      </c>
      <c r="B27" s="335" t="s">
        <v>429</v>
      </c>
      <c r="C27" s="38" t="s">
        <v>482</v>
      </c>
      <c r="D27" s="38" t="s">
        <v>483</v>
      </c>
      <c r="E27" s="39">
        <v>12</v>
      </c>
      <c r="F27" s="39" t="s">
        <v>475</v>
      </c>
    </row>
    <row r="28" spans="1:6" x14ac:dyDescent="0.3">
      <c r="A28" s="449"/>
      <c r="B28" s="329" t="s">
        <v>479</v>
      </c>
      <c r="C28" s="38" t="s">
        <v>480</v>
      </c>
      <c r="D28" s="38" t="s">
        <v>481</v>
      </c>
      <c r="E28" s="39">
        <v>12</v>
      </c>
      <c r="F28" s="39" t="s">
        <v>475</v>
      </c>
    </row>
    <row r="29" spans="1:6" x14ac:dyDescent="0.3">
      <c r="A29" s="449"/>
      <c r="B29" s="329" t="s">
        <v>542</v>
      </c>
      <c r="C29" s="38" t="s">
        <v>497</v>
      </c>
      <c r="D29" s="38" t="s">
        <v>543</v>
      </c>
      <c r="E29" s="39">
        <v>12</v>
      </c>
      <c r="F29" s="39" t="s">
        <v>475</v>
      </c>
    </row>
    <row r="30" spans="1:6" x14ac:dyDescent="0.3">
      <c r="A30" s="449"/>
      <c r="B30" s="329" t="s">
        <v>544</v>
      </c>
      <c r="C30" s="38" t="s">
        <v>461</v>
      </c>
      <c r="D30" s="38" t="s">
        <v>545</v>
      </c>
      <c r="E30" s="39">
        <v>12</v>
      </c>
      <c r="F30" s="39" t="s">
        <v>475</v>
      </c>
    </row>
    <row r="31" spans="1:6" ht="15" thickBot="1" x14ac:dyDescent="0.35">
      <c r="A31" s="450"/>
      <c r="B31" s="334" t="s">
        <v>476</v>
      </c>
      <c r="C31" s="68" t="s">
        <v>477</v>
      </c>
      <c r="D31" s="68" t="s">
        <v>478</v>
      </c>
      <c r="E31" s="69">
        <v>12</v>
      </c>
      <c r="F31" s="39" t="s">
        <v>475</v>
      </c>
    </row>
    <row r="32" spans="1:6" ht="20.399999999999999" x14ac:dyDescent="0.3">
      <c r="A32" s="462" t="s">
        <v>485</v>
      </c>
      <c r="B32" s="331" t="s">
        <v>546</v>
      </c>
      <c r="C32" s="132" t="s">
        <v>487</v>
      </c>
      <c r="D32" s="36" t="s">
        <v>547</v>
      </c>
      <c r="E32" s="37">
        <v>4</v>
      </c>
      <c r="F32" s="123" t="s">
        <v>489</v>
      </c>
    </row>
    <row r="33" spans="1:6" ht="20.399999999999999" x14ac:dyDescent="0.3">
      <c r="A33" s="462"/>
      <c r="B33" s="332" t="s">
        <v>486</v>
      </c>
      <c r="C33" s="38" t="s">
        <v>494</v>
      </c>
      <c r="D33" s="68" t="s">
        <v>488</v>
      </c>
      <c r="E33" s="69">
        <v>4</v>
      </c>
      <c r="F33" s="122" t="s">
        <v>489</v>
      </c>
    </row>
    <row r="34" spans="1:6" ht="22.2" customHeight="1" x14ac:dyDescent="0.3">
      <c r="A34" s="462"/>
      <c r="B34" s="332" t="s">
        <v>548</v>
      </c>
      <c r="C34" s="38" t="s">
        <v>514</v>
      </c>
      <c r="D34" s="38" t="s">
        <v>533</v>
      </c>
      <c r="E34" s="39">
        <v>4</v>
      </c>
      <c r="F34" s="122" t="s">
        <v>489</v>
      </c>
    </row>
    <row r="35" spans="1:6" ht="20.399999999999999" x14ac:dyDescent="0.3">
      <c r="A35" s="462"/>
      <c r="B35" s="332" t="s">
        <v>465</v>
      </c>
      <c r="C35" s="215" t="s">
        <v>783</v>
      </c>
      <c r="D35" s="38" t="s">
        <v>784</v>
      </c>
      <c r="E35" s="39">
        <v>2</v>
      </c>
      <c r="F35" s="39" t="s">
        <v>785</v>
      </c>
    </row>
    <row r="36" spans="1:6" ht="30.6" x14ac:dyDescent="0.3">
      <c r="A36" s="462"/>
      <c r="B36" s="332" t="s">
        <v>499</v>
      </c>
      <c r="C36" s="38" t="s">
        <v>500</v>
      </c>
      <c r="D36" s="38" t="s">
        <v>501</v>
      </c>
      <c r="E36" s="39">
        <v>1</v>
      </c>
      <c r="F36" s="39" t="s">
        <v>502</v>
      </c>
    </row>
    <row r="37" spans="1:6" ht="21" thickBot="1" x14ac:dyDescent="0.35">
      <c r="A37" s="463"/>
      <c r="B37" s="333" t="s">
        <v>549</v>
      </c>
      <c r="C37" s="216" t="s">
        <v>487</v>
      </c>
      <c r="D37" s="40" t="s">
        <v>550</v>
      </c>
      <c r="E37" s="41">
        <v>1</v>
      </c>
      <c r="F37" s="41" t="s">
        <v>502</v>
      </c>
    </row>
    <row r="39" spans="1:6" x14ac:dyDescent="0.3">
      <c r="B39" s="29"/>
    </row>
  </sheetData>
  <mergeCells count="5">
    <mergeCell ref="A6:A23"/>
    <mergeCell ref="A24:A26"/>
    <mergeCell ref="A27:A31"/>
    <mergeCell ref="A32:A37"/>
    <mergeCell ref="A1:A3"/>
  </mergeCells>
  <hyperlinks>
    <hyperlink ref="A1" location="Toelichting!A1" display="Terug naar het tabblad Toelichting" xr:uid="{E29D57D3-2FE0-4761-8E1A-6ADD0DCAF066}"/>
  </hyperlinks>
  <pageMargins left="0.70866141732283472" right="0.70866141732283472" top="0.74803149606299213" bottom="0.74803149606299213" header="0.31496062992125984" footer="0.31496062992125984"/>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477C2-200E-4CD6-9D2B-E3E876D9D821}">
  <sheetPr>
    <tabColor rgb="FF7030A0"/>
  </sheetPr>
  <dimension ref="A1:F33"/>
  <sheetViews>
    <sheetView workbookViewId="0">
      <selection activeCell="I5" sqref="I5"/>
    </sheetView>
  </sheetViews>
  <sheetFormatPr defaultRowHeight="14.4" x14ac:dyDescent="0.3"/>
  <cols>
    <col min="1" max="1" width="14.77734375" customWidth="1"/>
    <col min="2" max="2" width="56.5546875" customWidth="1"/>
    <col min="3" max="3" width="45.77734375" customWidth="1"/>
    <col min="4" max="4" width="47" customWidth="1"/>
    <col min="5" max="5" width="16.44140625" customWidth="1"/>
    <col min="6" max="6" width="17.88671875" customWidth="1"/>
  </cols>
  <sheetData>
    <row r="1" spans="1:6" ht="18.600000000000001" thickBot="1" x14ac:dyDescent="0.4">
      <c r="A1" s="454" t="s">
        <v>17</v>
      </c>
      <c r="B1" s="59" t="s">
        <v>419</v>
      </c>
      <c r="C1" s="62" t="s">
        <v>791</v>
      </c>
      <c r="D1" s="298" t="s">
        <v>420</v>
      </c>
      <c r="E1" s="299"/>
    </row>
    <row r="2" spans="1:6" ht="18" x14ac:dyDescent="0.35">
      <c r="A2" s="455"/>
      <c r="B2" s="60" t="s">
        <v>421</v>
      </c>
      <c r="C2" s="63">
        <v>5</v>
      </c>
    </row>
    <row r="3" spans="1:6" ht="18.600000000000001" thickBot="1" x14ac:dyDescent="0.4">
      <c r="A3" s="456"/>
      <c r="B3" s="61" t="s">
        <v>422</v>
      </c>
      <c r="C3" s="64" t="s">
        <v>20</v>
      </c>
    </row>
    <row r="4" spans="1:6" ht="15" thickBot="1" x14ac:dyDescent="0.35"/>
    <row r="5" spans="1:6" ht="27" thickBot="1" x14ac:dyDescent="0.35">
      <c r="B5" s="209" t="s">
        <v>423</v>
      </c>
      <c r="C5" s="210" t="s">
        <v>424</v>
      </c>
      <c r="D5" s="210" t="s">
        <v>425</v>
      </c>
      <c r="E5" s="211" t="s">
        <v>426</v>
      </c>
      <c r="F5" s="211" t="s">
        <v>427</v>
      </c>
    </row>
    <row r="6" spans="1:6" x14ac:dyDescent="0.3">
      <c r="A6" s="448" t="s">
        <v>428</v>
      </c>
      <c r="B6" s="320" t="s">
        <v>429</v>
      </c>
      <c r="C6" s="36" t="s">
        <v>430</v>
      </c>
      <c r="D6" s="36" t="s">
        <v>431</v>
      </c>
      <c r="E6" s="91">
        <v>210</v>
      </c>
      <c r="F6" s="91" t="s">
        <v>432</v>
      </c>
    </row>
    <row r="7" spans="1:6" ht="21" customHeight="1" x14ac:dyDescent="0.3">
      <c r="A7" s="449"/>
      <c r="B7" s="321" t="s">
        <v>758</v>
      </c>
      <c r="C7" s="38" t="s">
        <v>434</v>
      </c>
      <c r="D7" s="97" t="s">
        <v>759</v>
      </c>
      <c r="E7" s="92">
        <v>210</v>
      </c>
      <c r="F7" s="92" t="s">
        <v>432</v>
      </c>
    </row>
    <row r="8" spans="1:6" x14ac:dyDescent="0.3">
      <c r="A8" s="449"/>
      <c r="B8" s="321" t="s">
        <v>507</v>
      </c>
      <c r="C8" s="38" t="s">
        <v>438</v>
      </c>
      <c r="D8" s="38" t="s">
        <v>439</v>
      </c>
      <c r="E8" s="92">
        <v>210</v>
      </c>
      <c r="F8" s="92" t="s">
        <v>432</v>
      </c>
    </row>
    <row r="9" spans="1:6" x14ac:dyDescent="0.3">
      <c r="A9" s="449"/>
      <c r="B9" s="321" t="s">
        <v>536</v>
      </c>
      <c r="C9" s="38" t="s">
        <v>455</v>
      </c>
      <c r="D9" s="38" t="s">
        <v>537</v>
      </c>
      <c r="E9" s="92">
        <v>210</v>
      </c>
      <c r="F9" s="92" t="s">
        <v>432</v>
      </c>
    </row>
    <row r="10" spans="1:6" ht="20.399999999999999" x14ac:dyDescent="0.3">
      <c r="A10" s="449"/>
      <c r="B10" s="321" t="s">
        <v>465</v>
      </c>
      <c r="C10" s="38" t="s">
        <v>466</v>
      </c>
      <c r="D10" s="38" t="s">
        <v>467</v>
      </c>
      <c r="E10" s="92">
        <v>210</v>
      </c>
      <c r="F10" s="92" t="s">
        <v>432</v>
      </c>
    </row>
    <row r="11" spans="1:6" x14ac:dyDescent="0.3">
      <c r="A11" s="449"/>
      <c r="B11" s="321" t="s">
        <v>444</v>
      </c>
      <c r="C11" s="38" t="s">
        <v>468</v>
      </c>
      <c r="D11" s="38" t="s">
        <v>443</v>
      </c>
      <c r="E11" s="92">
        <v>210</v>
      </c>
      <c r="F11" s="92" t="s">
        <v>432</v>
      </c>
    </row>
    <row r="12" spans="1:6" ht="21" thickBot="1" x14ac:dyDescent="0.35">
      <c r="A12" s="450"/>
      <c r="B12" s="322" t="s">
        <v>772</v>
      </c>
      <c r="C12" s="40" t="s">
        <v>494</v>
      </c>
      <c r="D12" s="40" t="s">
        <v>509</v>
      </c>
      <c r="E12" s="93">
        <v>210</v>
      </c>
      <c r="F12" s="93" t="s">
        <v>432</v>
      </c>
    </row>
    <row r="13" spans="1:6" ht="20.399999999999999" x14ac:dyDescent="0.3">
      <c r="A13" s="448" t="s">
        <v>436</v>
      </c>
      <c r="B13" s="323" t="s">
        <v>452</v>
      </c>
      <c r="C13" s="36" t="s">
        <v>438</v>
      </c>
      <c r="D13" s="36" t="s">
        <v>773</v>
      </c>
      <c r="E13" s="91">
        <v>42</v>
      </c>
      <c r="F13" s="91" t="s">
        <v>440</v>
      </c>
    </row>
    <row r="14" spans="1:6" x14ac:dyDescent="0.3">
      <c r="A14" s="449"/>
      <c r="B14" s="324" t="s">
        <v>450</v>
      </c>
      <c r="C14" s="38" t="s">
        <v>438</v>
      </c>
      <c r="D14" s="38" t="s">
        <v>451</v>
      </c>
      <c r="E14" s="92">
        <v>42</v>
      </c>
      <c r="F14" s="92" t="s">
        <v>440</v>
      </c>
    </row>
    <row r="15" spans="1:6" x14ac:dyDescent="0.3">
      <c r="A15" s="449"/>
      <c r="B15" s="324" t="s">
        <v>516</v>
      </c>
      <c r="C15" s="38" t="s">
        <v>455</v>
      </c>
      <c r="D15" s="38" t="s">
        <v>456</v>
      </c>
      <c r="E15" s="92">
        <v>42</v>
      </c>
      <c r="F15" s="92" t="s">
        <v>440</v>
      </c>
    </row>
    <row r="16" spans="1:6" x14ac:dyDescent="0.3">
      <c r="A16" s="449"/>
      <c r="B16" s="324" t="s">
        <v>457</v>
      </c>
      <c r="C16" s="38" t="s">
        <v>458</v>
      </c>
      <c r="D16" s="38" t="s">
        <v>459</v>
      </c>
      <c r="E16" s="92">
        <v>42</v>
      </c>
      <c r="F16" s="92" t="s">
        <v>440</v>
      </c>
    </row>
    <row r="17" spans="1:6" x14ac:dyDescent="0.3">
      <c r="A17" s="449"/>
      <c r="B17" s="324" t="s">
        <v>460</v>
      </c>
      <c r="C17" s="38" t="s">
        <v>461</v>
      </c>
      <c r="D17" s="38" t="s">
        <v>462</v>
      </c>
      <c r="E17" s="92">
        <v>42</v>
      </c>
      <c r="F17" s="92" t="s">
        <v>440</v>
      </c>
    </row>
    <row r="18" spans="1:6" x14ac:dyDescent="0.3">
      <c r="A18" s="449"/>
      <c r="B18" s="324" t="s">
        <v>463</v>
      </c>
      <c r="C18" s="38" t="s">
        <v>438</v>
      </c>
      <c r="D18" s="38" t="s">
        <v>464</v>
      </c>
      <c r="E18" s="92">
        <v>42</v>
      </c>
      <c r="F18" s="92" t="s">
        <v>440</v>
      </c>
    </row>
    <row r="19" spans="1:6" x14ac:dyDescent="0.3">
      <c r="A19" s="449"/>
      <c r="B19" s="324" t="s">
        <v>448</v>
      </c>
      <c r="C19" s="38" t="s">
        <v>438</v>
      </c>
      <c r="D19" s="38" t="s">
        <v>449</v>
      </c>
      <c r="E19" s="92">
        <v>42</v>
      </c>
      <c r="F19" s="92" t="s">
        <v>440</v>
      </c>
    </row>
    <row r="20" spans="1:6" ht="15" thickBot="1" x14ac:dyDescent="0.35">
      <c r="A20" s="449"/>
      <c r="B20" s="325" t="s">
        <v>469</v>
      </c>
      <c r="C20" s="38" t="s">
        <v>438</v>
      </c>
      <c r="D20" s="38" t="s">
        <v>470</v>
      </c>
      <c r="E20" s="92">
        <v>42</v>
      </c>
      <c r="F20" s="92" t="s">
        <v>440</v>
      </c>
    </row>
    <row r="21" spans="1:6" x14ac:dyDescent="0.3">
      <c r="A21" s="448" t="s">
        <v>471</v>
      </c>
      <c r="B21" s="338" t="s">
        <v>429</v>
      </c>
      <c r="C21" s="36" t="s">
        <v>482</v>
      </c>
      <c r="D21" s="36" t="s">
        <v>483</v>
      </c>
      <c r="E21" s="91">
        <v>12</v>
      </c>
      <c r="F21" s="91" t="s">
        <v>475</v>
      </c>
    </row>
    <row r="22" spans="1:6" x14ac:dyDescent="0.3">
      <c r="A22" s="449"/>
      <c r="B22" s="339" t="s">
        <v>476</v>
      </c>
      <c r="C22" s="68" t="s">
        <v>477</v>
      </c>
      <c r="D22" s="68" t="s">
        <v>478</v>
      </c>
      <c r="E22" s="98">
        <v>12</v>
      </c>
      <c r="F22" s="98" t="s">
        <v>475</v>
      </c>
    </row>
    <row r="23" spans="1:6" x14ac:dyDescent="0.3">
      <c r="A23" s="449"/>
      <c r="B23" s="339" t="s">
        <v>472</v>
      </c>
      <c r="C23" s="38" t="s">
        <v>473</v>
      </c>
      <c r="D23" s="38" t="s">
        <v>474</v>
      </c>
      <c r="E23" s="92">
        <v>12</v>
      </c>
      <c r="F23" s="98" t="s">
        <v>475</v>
      </c>
    </row>
    <row r="24" spans="1:6" x14ac:dyDescent="0.3">
      <c r="A24" s="449"/>
      <c r="B24" s="339" t="s">
        <v>651</v>
      </c>
      <c r="C24" s="38" t="s">
        <v>480</v>
      </c>
      <c r="D24" s="38" t="s">
        <v>777</v>
      </c>
      <c r="E24" s="92">
        <v>12</v>
      </c>
      <c r="F24" s="98" t="s">
        <v>475</v>
      </c>
    </row>
    <row r="25" spans="1:6" ht="15" thickBot="1" x14ac:dyDescent="0.35">
      <c r="A25" s="449"/>
      <c r="B25" s="340" t="s">
        <v>484</v>
      </c>
      <c r="C25" s="97" t="s">
        <v>461</v>
      </c>
      <c r="D25" s="97" t="s">
        <v>481</v>
      </c>
      <c r="E25" s="99">
        <v>12</v>
      </c>
      <c r="F25" s="128" t="s">
        <v>475</v>
      </c>
    </row>
    <row r="26" spans="1:6" ht="20.399999999999999" x14ac:dyDescent="0.3">
      <c r="A26" s="448" t="s">
        <v>774</v>
      </c>
      <c r="B26" s="331" t="s">
        <v>486</v>
      </c>
      <c r="C26" s="36" t="s">
        <v>487</v>
      </c>
      <c r="D26" s="36" t="s">
        <v>488</v>
      </c>
      <c r="E26" s="91">
        <v>4</v>
      </c>
      <c r="F26" s="91" t="s">
        <v>489</v>
      </c>
    </row>
    <row r="27" spans="1:6" ht="20.399999999999999" x14ac:dyDescent="0.3">
      <c r="A27" s="449"/>
      <c r="B27" s="332" t="s">
        <v>490</v>
      </c>
      <c r="C27" s="38" t="s">
        <v>491</v>
      </c>
      <c r="D27" s="38" t="s">
        <v>492</v>
      </c>
      <c r="E27" s="92">
        <v>4</v>
      </c>
      <c r="F27" s="92" t="s">
        <v>489</v>
      </c>
    </row>
    <row r="28" spans="1:6" ht="20.399999999999999" x14ac:dyDescent="0.3">
      <c r="A28" s="449"/>
      <c r="B28" s="332" t="s">
        <v>775</v>
      </c>
      <c r="C28" s="38" t="s">
        <v>487</v>
      </c>
      <c r="D28" s="38" t="s">
        <v>547</v>
      </c>
      <c r="E28" s="92">
        <v>4</v>
      </c>
      <c r="F28" s="92" t="s">
        <v>489</v>
      </c>
    </row>
    <row r="29" spans="1:6" ht="20.399999999999999" x14ac:dyDescent="0.3">
      <c r="A29" s="449"/>
      <c r="B29" s="332" t="s">
        <v>513</v>
      </c>
      <c r="C29" s="38" t="s">
        <v>514</v>
      </c>
      <c r="D29" s="38" t="s">
        <v>515</v>
      </c>
      <c r="E29" s="92">
        <v>4</v>
      </c>
      <c r="F29" s="92" t="s">
        <v>489</v>
      </c>
    </row>
    <row r="30" spans="1:6" ht="20.399999999999999" x14ac:dyDescent="0.3">
      <c r="A30" s="449"/>
      <c r="B30" s="332" t="s">
        <v>465</v>
      </c>
      <c r="C30" s="68" t="s">
        <v>783</v>
      </c>
      <c r="D30" s="68" t="s">
        <v>784</v>
      </c>
      <c r="E30" s="98">
        <v>2</v>
      </c>
      <c r="F30" s="98" t="s">
        <v>785</v>
      </c>
    </row>
    <row r="31" spans="1:6" ht="30.6" x14ac:dyDescent="0.3">
      <c r="A31" s="449"/>
      <c r="B31" s="332" t="s">
        <v>499</v>
      </c>
      <c r="C31" s="38" t="s">
        <v>500</v>
      </c>
      <c r="D31" s="38" t="s">
        <v>501</v>
      </c>
      <c r="E31" s="92">
        <v>1</v>
      </c>
      <c r="F31" s="92" t="s">
        <v>502</v>
      </c>
    </row>
    <row r="32" spans="1:6" x14ac:dyDescent="0.3">
      <c r="A32" s="449"/>
      <c r="B32" s="332" t="s">
        <v>496</v>
      </c>
      <c r="C32" s="38" t="s">
        <v>487</v>
      </c>
      <c r="D32" s="38" t="s">
        <v>776</v>
      </c>
      <c r="E32" s="92">
        <v>1</v>
      </c>
      <c r="F32" s="92" t="s">
        <v>502</v>
      </c>
    </row>
    <row r="33" spans="1:6" ht="60" customHeight="1" thickBot="1" x14ac:dyDescent="0.35">
      <c r="A33" s="450"/>
      <c r="B33" s="333" t="s">
        <v>503</v>
      </c>
      <c r="C33" s="40" t="s">
        <v>1181</v>
      </c>
      <c r="D33" s="40" t="s">
        <v>504</v>
      </c>
      <c r="E33" s="93">
        <v>1</v>
      </c>
      <c r="F33" s="93" t="s">
        <v>502</v>
      </c>
    </row>
  </sheetData>
  <mergeCells count="5">
    <mergeCell ref="A1:A3"/>
    <mergeCell ref="A6:A12"/>
    <mergeCell ref="A13:A20"/>
    <mergeCell ref="A21:A25"/>
    <mergeCell ref="A26:A33"/>
  </mergeCells>
  <hyperlinks>
    <hyperlink ref="A1" location="Toelichting!A1" display="Terug naar het tabblad Toelichting" xr:uid="{26895D38-9476-4B39-AFAE-839300E8835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8339A-2457-43E6-8D43-B14E98EC6ADB}">
  <sheetPr codeName="Blad14">
    <tabColor rgb="FF7030A0"/>
    <pageSetUpPr fitToPage="1"/>
  </sheetPr>
  <dimension ref="A1:G38"/>
  <sheetViews>
    <sheetView showGridLines="0" zoomScaleNormal="100" workbookViewId="0">
      <pane ySplit="5" topLeftCell="A6" activePane="bottomLeft" state="frozen"/>
      <selection sqref="A1:A21"/>
      <selection pane="bottomLeft" activeCell="H4" sqref="H4"/>
    </sheetView>
  </sheetViews>
  <sheetFormatPr defaultColWidth="8.88671875" defaultRowHeight="14.4" x14ac:dyDescent="0.3"/>
  <cols>
    <col min="1" max="1" width="16.6640625" customWidth="1"/>
    <col min="2" max="2" width="50.6640625" customWidth="1"/>
    <col min="3" max="3" width="35.6640625" customWidth="1"/>
    <col min="4" max="4" width="50.6640625" customWidth="1"/>
    <col min="5" max="5" width="16.6640625" customWidth="1"/>
    <col min="6" max="6" width="12.33203125" bestFit="1" customWidth="1"/>
    <col min="7" max="7" width="11.44140625" customWidth="1"/>
  </cols>
  <sheetData>
    <row r="1" spans="1:7" ht="18.600000000000001" thickBot="1" x14ac:dyDescent="0.4">
      <c r="A1" s="466" t="s">
        <v>17</v>
      </c>
      <c r="B1" s="135" t="s">
        <v>419</v>
      </c>
      <c r="C1" s="136" t="s">
        <v>791</v>
      </c>
      <c r="D1" s="298" t="s">
        <v>420</v>
      </c>
      <c r="E1" s="299"/>
      <c r="F1" s="115"/>
      <c r="G1" s="115"/>
    </row>
    <row r="2" spans="1:7" ht="18" x14ac:dyDescent="0.35">
      <c r="A2" s="467"/>
      <c r="B2" s="137" t="s">
        <v>421</v>
      </c>
      <c r="C2" s="138">
        <v>6</v>
      </c>
    </row>
    <row r="3" spans="1:7" ht="18.600000000000001" thickBot="1" x14ac:dyDescent="0.4">
      <c r="A3" s="468"/>
      <c r="B3" s="139" t="s">
        <v>422</v>
      </c>
      <c r="C3" s="140" t="s">
        <v>23</v>
      </c>
    </row>
    <row r="4" spans="1:7" ht="15" thickBot="1" x14ac:dyDescent="0.35">
      <c r="B4" s="141"/>
      <c r="C4" s="142"/>
    </row>
    <row r="5" spans="1:7" ht="40.799999999999997" thickTop="1" thickBot="1" x14ac:dyDescent="0.35">
      <c r="A5" s="202"/>
      <c r="B5" s="203" t="s">
        <v>423</v>
      </c>
      <c r="C5" s="205" t="s">
        <v>424</v>
      </c>
      <c r="D5" s="207" t="s">
        <v>425</v>
      </c>
      <c r="E5" s="204" t="s">
        <v>426</v>
      </c>
      <c r="F5" s="204" t="s">
        <v>427</v>
      </c>
    </row>
    <row r="6" spans="1:7" x14ac:dyDescent="0.3">
      <c r="A6" s="465" t="s">
        <v>428</v>
      </c>
      <c r="B6" s="320" t="s">
        <v>429</v>
      </c>
      <c r="C6" s="146" t="s">
        <v>553</v>
      </c>
      <c r="D6" s="38" t="s">
        <v>431</v>
      </c>
      <c r="E6" s="39">
        <v>210</v>
      </c>
      <c r="F6" s="39" t="s">
        <v>432</v>
      </c>
    </row>
    <row r="7" spans="1:7" ht="20.399999999999999" x14ac:dyDescent="0.3">
      <c r="A7" s="465"/>
      <c r="B7" s="321" t="s">
        <v>758</v>
      </c>
      <c r="C7" s="146" t="s">
        <v>434</v>
      </c>
      <c r="D7" s="97" t="s">
        <v>759</v>
      </c>
      <c r="E7" s="39">
        <v>210</v>
      </c>
      <c r="F7" s="39" t="s">
        <v>432</v>
      </c>
    </row>
    <row r="8" spans="1:7" x14ac:dyDescent="0.3">
      <c r="A8" s="465"/>
      <c r="B8" s="321" t="s">
        <v>507</v>
      </c>
      <c r="C8" s="145" t="s">
        <v>438</v>
      </c>
      <c r="D8" s="38" t="s">
        <v>439</v>
      </c>
      <c r="E8" s="69">
        <v>210</v>
      </c>
      <c r="F8" s="69" t="s">
        <v>432</v>
      </c>
    </row>
    <row r="9" spans="1:7" x14ac:dyDescent="0.3">
      <c r="A9" s="465"/>
      <c r="B9" s="321" t="s">
        <v>554</v>
      </c>
      <c r="C9" s="146" t="s">
        <v>555</v>
      </c>
      <c r="D9" s="38" t="s">
        <v>556</v>
      </c>
      <c r="E9" s="39">
        <v>210</v>
      </c>
      <c r="F9" s="39" t="s">
        <v>432</v>
      </c>
    </row>
    <row r="10" spans="1:7" ht="20.399999999999999" x14ac:dyDescent="0.3">
      <c r="A10" s="465"/>
      <c r="B10" s="321" t="s">
        <v>552</v>
      </c>
      <c r="C10" s="146" t="s">
        <v>442</v>
      </c>
      <c r="D10" s="38" t="s">
        <v>557</v>
      </c>
      <c r="E10" s="39">
        <v>168</v>
      </c>
      <c r="F10" s="39" t="s">
        <v>761</v>
      </c>
    </row>
    <row r="11" spans="1:7" ht="21" thickBot="1" x14ac:dyDescent="0.35">
      <c r="A11" s="465"/>
      <c r="B11" s="322" t="s">
        <v>444</v>
      </c>
      <c r="C11" s="206" t="s">
        <v>506</v>
      </c>
      <c r="D11" s="40" t="s">
        <v>445</v>
      </c>
      <c r="E11" s="41">
        <v>168</v>
      </c>
      <c r="F11" s="124" t="s">
        <v>761</v>
      </c>
    </row>
    <row r="12" spans="1:7" x14ac:dyDescent="0.3">
      <c r="A12" s="464" t="s">
        <v>436</v>
      </c>
      <c r="B12" s="323" t="s">
        <v>516</v>
      </c>
      <c r="C12" s="145" t="s">
        <v>455</v>
      </c>
      <c r="D12" s="68" t="s">
        <v>456</v>
      </c>
      <c r="E12" s="69">
        <v>42</v>
      </c>
      <c r="F12" s="69" t="s">
        <v>440</v>
      </c>
    </row>
    <row r="13" spans="1:7" ht="20.399999999999999" x14ac:dyDescent="0.3">
      <c r="A13" s="462"/>
      <c r="B13" s="324" t="s">
        <v>551</v>
      </c>
      <c r="C13" s="145" t="s">
        <v>438</v>
      </c>
      <c r="D13" s="38" t="s">
        <v>453</v>
      </c>
      <c r="E13" s="69">
        <v>42</v>
      </c>
      <c r="F13" s="69" t="s">
        <v>440</v>
      </c>
    </row>
    <row r="14" spans="1:7" x14ac:dyDescent="0.3">
      <c r="A14" s="462"/>
      <c r="B14" s="324" t="s">
        <v>448</v>
      </c>
      <c r="C14" s="145" t="s">
        <v>438</v>
      </c>
      <c r="D14" s="38" t="s">
        <v>449</v>
      </c>
      <c r="E14" s="69">
        <v>42</v>
      </c>
      <c r="F14" s="69" t="s">
        <v>440</v>
      </c>
    </row>
    <row r="15" spans="1:7" x14ac:dyDescent="0.3">
      <c r="A15" s="462"/>
      <c r="B15" s="324" t="s">
        <v>450</v>
      </c>
      <c r="C15" s="146" t="s">
        <v>438</v>
      </c>
      <c r="D15" s="38" t="s">
        <v>451</v>
      </c>
      <c r="E15" s="131">
        <v>42</v>
      </c>
      <c r="F15" s="127" t="s">
        <v>440</v>
      </c>
    </row>
    <row r="16" spans="1:7" x14ac:dyDescent="0.3">
      <c r="A16" s="462"/>
      <c r="B16" s="324" t="s">
        <v>558</v>
      </c>
      <c r="C16" s="145" t="s">
        <v>438</v>
      </c>
      <c r="D16" s="38" t="s">
        <v>559</v>
      </c>
      <c r="E16" s="69">
        <v>42</v>
      </c>
      <c r="F16" s="69" t="s">
        <v>440</v>
      </c>
    </row>
    <row r="17" spans="1:6" ht="20.399999999999999" x14ac:dyDescent="0.3">
      <c r="A17" s="462"/>
      <c r="B17" s="324" t="s">
        <v>560</v>
      </c>
      <c r="C17" s="145" t="s">
        <v>561</v>
      </c>
      <c r="D17" s="38" t="s">
        <v>562</v>
      </c>
      <c r="E17" s="69">
        <v>42</v>
      </c>
      <c r="F17" s="69" t="s">
        <v>440</v>
      </c>
    </row>
    <row r="18" spans="1:6" x14ac:dyDescent="0.3">
      <c r="A18" s="462"/>
      <c r="B18" s="324" t="s">
        <v>554</v>
      </c>
      <c r="C18" s="146" t="s">
        <v>563</v>
      </c>
      <c r="D18" s="38" t="s">
        <v>564</v>
      </c>
      <c r="E18" s="69">
        <v>42</v>
      </c>
      <c r="F18" s="69" t="s">
        <v>440</v>
      </c>
    </row>
    <row r="19" spans="1:6" ht="22.2" customHeight="1" x14ac:dyDescent="0.3">
      <c r="A19" s="462"/>
      <c r="B19" s="324" t="s">
        <v>565</v>
      </c>
      <c r="C19" s="146" t="s">
        <v>438</v>
      </c>
      <c r="D19" s="38" t="s">
        <v>566</v>
      </c>
      <c r="E19" s="69">
        <v>42</v>
      </c>
      <c r="F19" s="69" t="s">
        <v>440</v>
      </c>
    </row>
    <row r="20" spans="1:6" x14ac:dyDescent="0.3">
      <c r="A20" s="462"/>
      <c r="B20" s="324" t="s">
        <v>567</v>
      </c>
      <c r="C20" s="146" t="s">
        <v>438</v>
      </c>
      <c r="D20" s="38" t="s">
        <v>568</v>
      </c>
      <c r="E20" s="69">
        <v>42</v>
      </c>
      <c r="F20" s="69" t="s">
        <v>440</v>
      </c>
    </row>
    <row r="21" spans="1:6" x14ac:dyDescent="0.3">
      <c r="A21" s="462"/>
      <c r="B21" s="324" t="s">
        <v>460</v>
      </c>
      <c r="C21" s="146" t="s">
        <v>461</v>
      </c>
      <c r="D21" s="38" t="s">
        <v>462</v>
      </c>
      <c r="E21" s="131">
        <v>42</v>
      </c>
      <c r="F21" s="122" t="s">
        <v>440</v>
      </c>
    </row>
    <row r="22" spans="1:6" ht="20.399999999999999" x14ac:dyDescent="0.3">
      <c r="A22" s="462"/>
      <c r="B22" s="324" t="s">
        <v>552</v>
      </c>
      <c r="C22" s="38" t="s">
        <v>762</v>
      </c>
      <c r="D22" s="38" t="s">
        <v>763</v>
      </c>
      <c r="E22" s="147">
        <v>42</v>
      </c>
      <c r="F22" s="133" t="s">
        <v>440</v>
      </c>
    </row>
    <row r="23" spans="1:6" ht="20.399999999999999" x14ac:dyDescent="0.3">
      <c r="A23" s="462"/>
      <c r="B23" s="324" t="s">
        <v>552</v>
      </c>
      <c r="C23" s="146" t="s">
        <v>466</v>
      </c>
      <c r="D23" s="38" t="s">
        <v>467</v>
      </c>
      <c r="E23" s="69">
        <v>42</v>
      </c>
      <c r="F23" s="69" t="s">
        <v>440</v>
      </c>
    </row>
    <row r="24" spans="1:6" x14ac:dyDescent="0.3">
      <c r="A24" s="462"/>
      <c r="B24" s="324" t="s">
        <v>444</v>
      </c>
      <c r="C24" s="146" t="s">
        <v>468</v>
      </c>
      <c r="D24" s="38" t="s">
        <v>443</v>
      </c>
      <c r="E24" s="69">
        <v>42</v>
      </c>
      <c r="F24" s="69" t="s">
        <v>440</v>
      </c>
    </row>
    <row r="25" spans="1:6" ht="21" thickBot="1" x14ac:dyDescent="0.35">
      <c r="A25" s="463"/>
      <c r="B25" s="325" t="s">
        <v>569</v>
      </c>
      <c r="C25" s="206" t="s">
        <v>438</v>
      </c>
      <c r="D25" s="40" t="s">
        <v>570</v>
      </c>
      <c r="E25" s="41">
        <v>42</v>
      </c>
      <c r="F25" s="41" t="s">
        <v>440</v>
      </c>
    </row>
    <row r="26" spans="1:6" x14ac:dyDescent="0.3">
      <c r="A26" s="448" t="s">
        <v>471</v>
      </c>
      <c r="B26" s="338" t="s">
        <v>476</v>
      </c>
      <c r="C26" s="145" t="s">
        <v>477</v>
      </c>
      <c r="D26" s="68" t="s">
        <v>478</v>
      </c>
      <c r="E26" s="69">
        <v>12</v>
      </c>
      <c r="F26" s="133" t="s">
        <v>475</v>
      </c>
    </row>
    <row r="27" spans="1:6" x14ac:dyDescent="0.3">
      <c r="A27" s="449"/>
      <c r="B27" s="339" t="s">
        <v>571</v>
      </c>
      <c r="C27" s="145" t="s">
        <v>482</v>
      </c>
      <c r="D27" s="38" t="s">
        <v>483</v>
      </c>
      <c r="E27" s="39">
        <v>12</v>
      </c>
      <c r="F27" s="122" t="s">
        <v>475</v>
      </c>
    </row>
    <row r="28" spans="1:6" x14ac:dyDescent="0.3">
      <c r="A28" s="449"/>
      <c r="B28" s="339" t="s">
        <v>479</v>
      </c>
      <c r="C28" s="146" t="s">
        <v>480</v>
      </c>
      <c r="D28" s="38" t="s">
        <v>481</v>
      </c>
      <c r="E28" s="39">
        <v>12</v>
      </c>
      <c r="F28" s="122" t="s">
        <v>475</v>
      </c>
    </row>
    <row r="29" spans="1:6" x14ac:dyDescent="0.3">
      <c r="A29" s="449"/>
      <c r="B29" s="339" t="s">
        <v>472</v>
      </c>
      <c r="C29" s="145" t="s">
        <v>473</v>
      </c>
      <c r="D29" s="38" t="s">
        <v>512</v>
      </c>
      <c r="E29" s="147">
        <v>12</v>
      </c>
      <c r="F29" s="122" t="s">
        <v>475</v>
      </c>
    </row>
    <row r="30" spans="1:6" ht="15" thickBot="1" x14ac:dyDescent="0.35">
      <c r="A30" s="450"/>
      <c r="B30" s="340" t="s">
        <v>484</v>
      </c>
      <c r="C30" s="40" t="s">
        <v>461</v>
      </c>
      <c r="D30" s="97" t="s">
        <v>481</v>
      </c>
      <c r="E30" s="69">
        <v>12</v>
      </c>
      <c r="F30" s="69" t="s">
        <v>475</v>
      </c>
    </row>
    <row r="31" spans="1:6" ht="21" customHeight="1" x14ac:dyDescent="0.3">
      <c r="A31" s="464" t="s">
        <v>485</v>
      </c>
      <c r="B31" s="331" t="s">
        <v>572</v>
      </c>
      <c r="C31" s="36" t="s">
        <v>487</v>
      </c>
      <c r="D31" s="36" t="s">
        <v>573</v>
      </c>
      <c r="E31" s="37">
        <v>4</v>
      </c>
      <c r="F31" s="123" t="s">
        <v>489</v>
      </c>
    </row>
    <row r="32" spans="1:6" ht="21" customHeight="1" x14ac:dyDescent="0.3">
      <c r="A32" s="462"/>
      <c r="B32" s="332" t="s">
        <v>490</v>
      </c>
      <c r="C32" s="68" t="s">
        <v>491</v>
      </c>
      <c r="D32" s="68" t="s">
        <v>492</v>
      </c>
      <c r="E32" s="69">
        <v>4</v>
      </c>
      <c r="F32" s="133" t="s">
        <v>489</v>
      </c>
    </row>
    <row r="33" spans="1:7" ht="20.399999999999999" x14ac:dyDescent="0.3">
      <c r="A33" s="462"/>
      <c r="B33" s="332" t="s">
        <v>486</v>
      </c>
      <c r="C33" s="38" t="s">
        <v>487</v>
      </c>
      <c r="D33" s="38" t="s">
        <v>488</v>
      </c>
      <c r="E33" s="39">
        <v>4</v>
      </c>
      <c r="F33" s="122" t="s">
        <v>489</v>
      </c>
    </row>
    <row r="34" spans="1:7" x14ac:dyDescent="0.3">
      <c r="A34" s="462"/>
      <c r="B34" s="332" t="s">
        <v>496</v>
      </c>
      <c r="C34" s="38" t="s">
        <v>497</v>
      </c>
      <c r="D34" s="38" t="s">
        <v>498</v>
      </c>
      <c r="E34" s="39">
        <v>4</v>
      </c>
      <c r="F34" s="69" t="s">
        <v>489</v>
      </c>
    </row>
    <row r="35" spans="1:7" ht="33.6" customHeight="1" x14ac:dyDescent="0.3">
      <c r="A35" s="462"/>
      <c r="B35" s="332" t="s">
        <v>499</v>
      </c>
      <c r="C35" s="97" t="s">
        <v>500</v>
      </c>
      <c r="D35" s="97" t="s">
        <v>501</v>
      </c>
      <c r="E35" s="212">
        <v>2</v>
      </c>
      <c r="F35" s="208" t="s">
        <v>785</v>
      </c>
    </row>
    <row r="36" spans="1:7" ht="25.8" customHeight="1" x14ac:dyDescent="0.3">
      <c r="A36" s="462"/>
      <c r="B36" s="332" t="s">
        <v>552</v>
      </c>
      <c r="C36" s="38" t="s">
        <v>783</v>
      </c>
      <c r="D36" s="38" t="s">
        <v>784</v>
      </c>
      <c r="E36" s="39">
        <v>2</v>
      </c>
      <c r="F36" s="122" t="s">
        <v>785</v>
      </c>
    </row>
    <row r="37" spans="1:7" ht="50.4" customHeight="1" thickBot="1" x14ac:dyDescent="0.35">
      <c r="A37" s="463"/>
      <c r="B37" s="333" t="s">
        <v>503</v>
      </c>
      <c r="C37" s="163" t="s">
        <v>1181</v>
      </c>
      <c r="D37" s="163" t="s">
        <v>504</v>
      </c>
      <c r="E37" s="217">
        <v>1</v>
      </c>
      <c r="F37" s="218" t="s">
        <v>502</v>
      </c>
      <c r="G37" s="120"/>
    </row>
    <row r="38" spans="1:7" ht="15" thickTop="1" x14ac:dyDescent="0.3">
      <c r="A38" s="134"/>
      <c r="F38" s="143"/>
    </row>
  </sheetData>
  <mergeCells count="5">
    <mergeCell ref="A31:A37"/>
    <mergeCell ref="A6:A11"/>
    <mergeCell ref="A12:A25"/>
    <mergeCell ref="A26:A30"/>
    <mergeCell ref="A1:A3"/>
  </mergeCells>
  <hyperlinks>
    <hyperlink ref="A1" location="Toelichting!A1" display="Terug naar het tabblad Toelichting" xr:uid="{364EBAA1-CDB3-443C-93D6-619266CAD41D}"/>
  </hyperlinks>
  <pageMargins left="0.70866141732283472" right="0.70866141732283472" top="0.74803149606299213" bottom="0.74803149606299213" header="0.31496062992125984" footer="0.31496062992125984"/>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0C1D-B2AA-4E24-95FB-799DB1C4CBE2}">
  <sheetPr codeName="Blad15">
    <tabColor rgb="FF7030A0"/>
    <pageSetUpPr fitToPage="1"/>
  </sheetPr>
  <dimension ref="A1:G22"/>
  <sheetViews>
    <sheetView showGridLines="0" zoomScaleNormal="100" workbookViewId="0">
      <pane ySplit="5" topLeftCell="A6" activePane="bottomLeft" state="frozen"/>
      <selection sqref="A1:A21"/>
      <selection pane="bottomLeft" activeCell="H6" sqref="H6"/>
    </sheetView>
  </sheetViews>
  <sheetFormatPr defaultColWidth="8.88671875" defaultRowHeight="14.4" x14ac:dyDescent="0.3"/>
  <cols>
    <col min="1" max="1" width="16.6640625" customWidth="1"/>
    <col min="2" max="2" width="50.6640625" customWidth="1"/>
    <col min="3" max="3" width="35.6640625" customWidth="1"/>
    <col min="4" max="4" width="50.6640625" customWidth="1"/>
    <col min="5" max="5" width="16.6640625" customWidth="1"/>
    <col min="6" max="6" width="11.6640625" customWidth="1"/>
    <col min="7" max="7" width="11.44140625" customWidth="1"/>
  </cols>
  <sheetData>
    <row r="1" spans="1:7" ht="18.600000000000001" thickBot="1" x14ac:dyDescent="0.4">
      <c r="A1" s="454" t="s">
        <v>17</v>
      </c>
      <c r="B1" s="59" t="s">
        <v>419</v>
      </c>
      <c r="C1" s="62" t="s">
        <v>791</v>
      </c>
      <c r="D1" s="298" t="s">
        <v>420</v>
      </c>
      <c r="E1" s="299"/>
      <c r="F1" s="115"/>
      <c r="G1" s="115"/>
    </row>
    <row r="2" spans="1:7" ht="18" x14ac:dyDescent="0.35">
      <c r="A2" s="455"/>
      <c r="B2" s="60" t="s">
        <v>421</v>
      </c>
      <c r="C2" s="63">
        <v>7</v>
      </c>
    </row>
    <row r="3" spans="1:7" ht="18.600000000000001" thickBot="1" x14ac:dyDescent="0.4">
      <c r="A3" s="456"/>
      <c r="B3" s="61" t="s">
        <v>422</v>
      </c>
      <c r="C3" s="70" t="s">
        <v>410</v>
      </c>
    </row>
    <row r="4" spans="1:7" ht="15" thickBot="1" x14ac:dyDescent="0.35"/>
    <row r="5" spans="1:7" ht="40.200000000000003" thickTop="1" x14ac:dyDescent="0.3">
      <c r="B5" s="65" t="s">
        <v>423</v>
      </c>
      <c r="C5" s="66" t="s">
        <v>424</v>
      </c>
      <c r="D5" s="66" t="s">
        <v>425</v>
      </c>
      <c r="E5" s="67" t="s">
        <v>426</v>
      </c>
      <c r="F5" s="67" t="s">
        <v>427</v>
      </c>
    </row>
    <row r="6" spans="1:7" ht="16.2" customHeight="1" x14ac:dyDescent="0.3">
      <c r="A6" s="457" t="s">
        <v>428</v>
      </c>
      <c r="B6" s="324" t="s">
        <v>507</v>
      </c>
      <c r="C6" s="38" t="s">
        <v>438</v>
      </c>
      <c r="D6" s="38" t="s">
        <v>439</v>
      </c>
      <c r="E6" s="39">
        <v>42</v>
      </c>
      <c r="F6" s="219" t="s">
        <v>440</v>
      </c>
    </row>
    <row r="7" spans="1:7" x14ac:dyDescent="0.3">
      <c r="A7" s="457"/>
      <c r="B7" s="324" t="s">
        <v>516</v>
      </c>
      <c r="C7" s="38" t="s">
        <v>455</v>
      </c>
      <c r="D7" s="38" t="s">
        <v>456</v>
      </c>
      <c r="E7" s="39">
        <v>42</v>
      </c>
      <c r="F7" s="219" t="s">
        <v>440</v>
      </c>
    </row>
    <row r="8" spans="1:7" x14ac:dyDescent="0.3">
      <c r="A8" s="457"/>
      <c r="B8" s="324" t="s">
        <v>554</v>
      </c>
      <c r="C8" s="38" t="s">
        <v>555</v>
      </c>
      <c r="D8" s="38" t="s">
        <v>556</v>
      </c>
      <c r="E8" s="39">
        <v>42</v>
      </c>
      <c r="F8" s="219" t="s">
        <v>440</v>
      </c>
    </row>
    <row r="9" spans="1:7" x14ac:dyDescent="0.3">
      <c r="A9" s="457"/>
      <c r="B9" s="324" t="s">
        <v>767</v>
      </c>
      <c r="C9" s="38" t="s">
        <v>534</v>
      </c>
      <c r="D9" s="38" t="s">
        <v>574</v>
      </c>
      <c r="E9" s="39">
        <v>42</v>
      </c>
      <c r="F9" s="219" t="s">
        <v>440</v>
      </c>
    </row>
    <row r="10" spans="1:7" x14ac:dyDescent="0.3">
      <c r="A10" s="457"/>
      <c r="B10" s="324" t="s">
        <v>767</v>
      </c>
      <c r="C10" s="38" t="s">
        <v>768</v>
      </c>
      <c r="D10" s="38" t="s">
        <v>769</v>
      </c>
      <c r="E10" s="39">
        <v>42</v>
      </c>
      <c r="F10" s="219" t="s">
        <v>440</v>
      </c>
    </row>
    <row r="11" spans="1:7" ht="20.399999999999999" x14ac:dyDescent="0.3">
      <c r="A11" s="457"/>
      <c r="B11" s="324" t="s">
        <v>536</v>
      </c>
      <c r="C11" s="38" t="s">
        <v>770</v>
      </c>
      <c r="D11" s="38" t="s">
        <v>509</v>
      </c>
      <c r="E11" s="39">
        <v>42</v>
      </c>
      <c r="F11" s="219" t="s">
        <v>440</v>
      </c>
    </row>
    <row r="12" spans="1:7" ht="21" thickBot="1" x14ac:dyDescent="0.35">
      <c r="A12" s="458"/>
      <c r="B12" s="341" t="s">
        <v>575</v>
      </c>
      <c r="C12" s="38" t="s">
        <v>494</v>
      </c>
      <c r="D12" s="97" t="s">
        <v>576</v>
      </c>
      <c r="E12" s="212">
        <v>42</v>
      </c>
      <c r="F12" s="220" t="s">
        <v>440</v>
      </c>
    </row>
    <row r="13" spans="1:7" ht="20.399999999999999" x14ac:dyDescent="0.3">
      <c r="A13" s="470" t="s">
        <v>471</v>
      </c>
      <c r="B13" s="338" t="s">
        <v>486</v>
      </c>
      <c r="C13" s="36" t="s">
        <v>494</v>
      </c>
      <c r="D13" s="36" t="s">
        <v>488</v>
      </c>
      <c r="E13" s="37">
        <v>12</v>
      </c>
      <c r="F13" s="221" t="s">
        <v>475</v>
      </c>
    </row>
    <row r="14" spans="1:7" x14ac:dyDescent="0.3">
      <c r="A14" s="469"/>
      <c r="B14" s="339" t="s">
        <v>429</v>
      </c>
      <c r="C14" s="38" t="s">
        <v>482</v>
      </c>
      <c r="D14" s="38" t="s">
        <v>483</v>
      </c>
      <c r="E14" s="39">
        <v>12</v>
      </c>
      <c r="F14" s="219" t="s">
        <v>475</v>
      </c>
    </row>
    <row r="15" spans="1:7" x14ac:dyDescent="0.3">
      <c r="A15" s="469"/>
      <c r="B15" s="339" t="s">
        <v>476</v>
      </c>
      <c r="C15" s="68" t="s">
        <v>477</v>
      </c>
      <c r="D15" s="38" t="s">
        <v>478</v>
      </c>
      <c r="E15" s="212">
        <v>12</v>
      </c>
      <c r="F15" s="219" t="s">
        <v>475</v>
      </c>
    </row>
    <row r="16" spans="1:7" x14ac:dyDescent="0.3">
      <c r="A16" s="469"/>
      <c r="B16" s="339" t="s">
        <v>448</v>
      </c>
      <c r="C16" s="38" t="s">
        <v>438</v>
      </c>
      <c r="D16" s="38" t="s">
        <v>449</v>
      </c>
      <c r="E16" s="39">
        <v>12</v>
      </c>
      <c r="F16" s="219" t="s">
        <v>475</v>
      </c>
    </row>
    <row r="17" spans="1:6" ht="21" thickBot="1" x14ac:dyDescent="0.35">
      <c r="A17" s="471"/>
      <c r="B17" s="340" t="s">
        <v>577</v>
      </c>
      <c r="C17" s="40" t="s">
        <v>487</v>
      </c>
      <c r="D17" s="40" t="s">
        <v>578</v>
      </c>
      <c r="E17" s="41">
        <v>12</v>
      </c>
      <c r="F17" s="222" t="s">
        <v>475</v>
      </c>
    </row>
    <row r="18" spans="1:6" ht="20.399999999999999" x14ac:dyDescent="0.3">
      <c r="A18" s="464" t="s">
        <v>485</v>
      </c>
      <c r="B18" s="331" t="s">
        <v>486</v>
      </c>
      <c r="C18" s="36" t="s">
        <v>494</v>
      </c>
      <c r="D18" s="36" t="s">
        <v>488</v>
      </c>
      <c r="E18" s="37">
        <v>4</v>
      </c>
      <c r="F18" s="221" t="s">
        <v>489</v>
      </c>
    </row>
    <row r="19" spans="1:6" ht="34.799999999999997" customHeight="1" x14ac:dyDescent="0.3">
      <c r="A19" s="462"/>
      <c r="B19" s="332" t="s">
        <v>579</v>
      </c>
      <c r="C19" s="38" t="s">
        <v>770</v>
      </c>
      <c r="D19" s="38" t="s">
        <v>771</v>
      </c>
      <c r="E19" s="39">
        <v>4</v>
      </c>
      <c r="F19" s="219" t="s">
        <v>489</v>
      </c>
    </row>
    <row r="20" spans="1:6" ht="20.399999999999999" x14ac:dyDescent="0.3">
      <c r="A20" s="462"/>
      <c r="B20" s="332" t="s">
        <v>552</v>
      </c>
      <c r="C20" s="68" t="s">
        <v>783</v>
      </c>
      <c r="D20" s="68" t="s">
        <v>784</v>
      </c>
      <c r="E20" s="69">
        <v>2</v>
      </c>
      <c r="F20" s="214" t="s">
        <v>785</v>
      </c>
    </row>
    <row r="21" spans="1:6" ht="41.4" thickBot="1" x14ac:dyDescent="0.35">
      <c r="A21" s="462"/>
      <c r="B21" s="333" t="s">
        <v>503</v>
      </c>
      <c r="C21" s="40" t="s">
        <v>1181</v>
      </c>
      <c r="D21" s="40" t="s">
        <v>504</v>
      </c>
      <c r="E21" s="41">
        <v>1</v>
      </c>
      <c r="F21" s="222" t="s">
        <v>502</v>
      </c>
    </row>
    <row r="22" spans="1:6" x14ac:dyDescent="0.3">
      <c r="A22" s="134"/>
    </row>
  </sheetData>
  <mergeCells count="4">
    <mergeCell ref="A18:A21"/>
    <mergeCell ref="A13:A17"/>
    <mergeCell ref="A1:A3"/>
    <mergeCell ref="A6:A12"/>
  </mergeCells>
  <hyperlinks>
    <hyperlink ref="A1" location="Toelichting!A1" display="Terug naar het tabblad Toelichting" xr:uid="{AE326AD7-53BF-4E60-9AD0-7A1FF230400C}"/>
  </hyperlinks>
  <pageMargins left="0.70866141732283472" right="0.70866141732283472" top="0.74803149606299213" bottom="0.74803149606299213" header="0.31496062992125984" footer="0.31496062992125984"/>
  <pageSetup paperSize="9" scale="7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A5B35-4C21-403B-9E22-D606790C4349}">
  <sheetPr>
    <tabColor rgb="FF7030A0"/>
    <pageSetUpPr fitToPage="1"/>
  </sheetPr>
  <dimension ref="A1:G54"/>
  <sheetViews>
    <sheetView showGridLines="0" zoomScaleNormal="100" workbookViewId="0">
      <pane ySplit="5" topLeftCell="A6" activePane="bottomLeft" state="frozen"/>
      <selection sqref="A1:A21"/>
      <selection pane="bottomLeft" activeCell="H10" sqref="H10"/>
    </sheetView>
  </sheetViews>
  <sheetFormatPr defaultColWidth="8.88671875" defaultRowHeight="14.4" x14ac:dyDescent="0.3"/>
  <cols>
    <col min="1" max="1" width="16.6640625" customWidth="1"/>
    <col min="2" max="2" width="50.6640625" customWidth="1"/>
    <col min="3" max="3" width="43.6640625" customWidth="1"/>
    <col min="4" max="4" width="50.6640625" customWidth="1"/>
    <col min="5" max="5" width="16.6640625" style="20" customWidth="1"/>
    <col min="6" max="6" width="12.33203125" customWidth="1"/>
    <col min="7" max="7" width="11.44140625" customWidth="1"/>
  </cols>
  <sheetData>
    <row r="1" spans="1:7" ht="18.600000000000001" thickBot="1" x14ac:dyDescent="0.4">
      <c r="A1" s="454" t="s">
        <v>17</v>
      </c>
      <c r="B1" s="59" t="s">
        <v>419</v>
      </c>
      <c r="C1" s="62" t="s">
        <v>791</v>
      </c>
      <c r="D1" s="298" t="s">
        <v>420</v>
      </c>
      <c r="E1" s="299"/>
      <c r="F1" s="115"/>
      <c r="G1" s="115"/>
    </row>
    <row r="2" spans="1:7" ht="18" x14ac:dyDescent="0.35">
      <c r="A2" s="455"/>
      <c r="B2" s="60" t="s">
        <v>421</v>
      </c>
      <c r="C2" s="149">
        <v>8</v>
      </c>
      <c r="D2" s="134"/>
      <c r="E2"/>
    </row>
    <row r="3" spans="1:7" ht="18.600000000000001" thickBot="1" x14ac:dyDescent="0.4">
      <c r="A3" s="456"/>
      <c r="B3" s="61" t="s">
        <v>422</v>
      </c>
      <c r="C3" s="104" t="s">
        <v>376</v>
      </c>
      <c r="E3"/>
    </row>
    <row r="4" spans="1:7" ht="15" thickBot="1" x14ac:dyDescent="0.35"/>
    <row r="5" spans="1:7" ht="40.799999999999997" thickTop="1" thickBot="1" x14ac:dyDescent="0.35">
      <c r="B5" s="65" t="s">
        <v>423</v>
      </c>
      <c r="C5" s="66" t="s">
        <v>424</v>
      </c>
      <c r="D5" s="66" t="s">
        <v>425</v>
      </c>
      <c r="E5" s="67" t="s">
        <v>426</v>
      </c>
      <c r="F5" s="67" t="s">
        <v>427</v>
      </c>
    </row>
    <row r="6" spans="1:7" ht="14.4" customHeight="1" x14ac:dyDescent="0.3">
      <c r="A6" s="470" t="s">
        <v>428</v>
      </c>
      <c r="B6" s="320" t="s">
        <v>580</v>
      </c>
      <c r="C6" s="345" t="s">
        <v>455</v>
      </c>
      <c r="D6" s="342" t="s">
        <v>456</v>
      </c>
      <c r="E6" s="200">
        <v>260</v>
      </c>
      <c r="F6" s="201" t="s">
        <v>432</v>
      </c>
    </row>
    <row r="7" spans="1:7" x14ac:dyDescent="0.3">
      <c r="A7" s="469"/>
      <c r="B7" s="321" t="s">
        <v>734</v>
      </c>
      <c r="C7" s="350" t="s">
        <v>438</v>
      </c>
      <c r="D7" s="349" t="s">
        <v>439</v>
      </c>
      <c r="E7" s="192">
        <v>260</v>
      </c>
      <c r="F7" s="191" t="s">
        <v>432</v>
      </c>
    </row>
    <row r="8" spans="1:7" x14ac:dyDescent="0.3">
      <c r="A8" s="469"/>
      <c r="B8" s="321" t="s">
        <v>429</v>
      </c>
      <c r="C8" s="346" t="s">
        <v>430</v>
      </c>
      <c r="D8" s="343" t="s">
        <v>431</v>
      </c>
      <c r="E8" s="189">
        <v>260</v>
      </c>
      <c r="F8" s="192" t="s">
        <v>432</v>
      </c>
    </row>
    <row r="9" spans="1:7" ht="20.399999999999999" x14ac:dyDescent="0.3">
      <c r="A9" s="469"/>
      <c r="B9" s="321" t="s">
        <v>433</v>
      </c>
      <c r="C9" s="346" t="s">
        <v>434</v>
      </c>
      <c r="D9" s="343" t="s">
        <v>435</v>
      </c>
      <c r="E9" s="192">
        <v>260</v>
      </c>
      <c r="F9" s="191" t="s">
        <v>432</v>
      </c>
    </row>
    <row r="10" spans="1:7" ht="20.399999999999999" x14ac:dyDescent="0.3">
      <c r="A10" s="469"/>
      <c r="B10" s="321" t="s">
        <v>441</v>
      </c>
      <c r="C10" s="346" t="s">
        <v>731</v>
      </c>
      <c r="D10" s="343" t="s">
        <v>733</v>
      </c>
      <c r="E10" s="189">
        <v>260</v>
      </c>
      <c r="F10" s="191" t="s">
        <v>432</v>
      </c>
    </row>
    <row r="11" spans="1:7" ht="20.399999999999999" x14ac:dyDescent="0.3">
      <c r="A11" s="469"/>
      <c r="B11" s="321" t="s">
        <v>444</v>
      </c>
      <c r="C11" s="346" t="s">
        <v>506</v>
      </c>
      <c r="D11" s="343" t="s">
        <v>445</v>
      </c>
      <c r="E11" s="251">
        <v>260</v>
      </c>
      <c r="F11" s="191" t="s">
        <v>432</v>
      </c>
    </row>
    <row r="12" spans="1:7" ht="20.399999999999999" x14ac:dyDescent="0.3">
      <c r="A12" s="469"/>
      <c r="B12" s="321" t="s">
        <v>513</v>
      </c>
      <c r="C12" s="346" t="s">
        <v>494</v>
      </c>
      <c r="D12" s="343" t="s">
        <v>509</v>
      </c>
      <c r="E12" s="251">
        <v>260</v>
      </c>
      <c r="F12" s="191" t="s">
        <v>432</v>
      </c>
    </row>
    <row r="13" spans="1:7" ht="20.399999999999999" x14ac:dyDescent="0.3">
      <c r="A13" s="469"/>
      <c r="B13" s="321" t="s">
        <v>730</v>
      </c>
      <c r="C13" s="346" t="s">
        <v>729</v>
      </c>
      <c r="D13" s="343" t="s">
        <v>467</v>
      </c>
      <c r="E13" s="189">
        <v>156</v>
      </c>
      <c r="F13" s="191" t="s">
        <v>728</v>
      </c>
    </row>
    <row r="14" spans="1:7" ht="21" thickBot="1" x14ac:dyDescent="0.35">
      <c r="A14" s="469"/>
      <c r="B14" s="322" t="s">
        <v>441</v>
      </c>
      <c r="C14" s="348" t="s">
        <v>497</v>
      </c>
      <c r="D14" s="344" t="s">
        <v>732</v>
      </c>
      <c r="E14" s="197">
        <v>104</v>
      </c>
      <c r="F14" s="252" t="s">
        <v>727</v>
      </c>
    </row>
    <row r="15" spans="1:7" ht="30.6" customHeight="1" x14ac:dyDescent="0.3">
      <c r="A15" s="448" t="s">
        <v>436</v>
      </c>
      <c r="B15" s="324" t="s">
        <v>735</v>
      </c>
      <c r="C15" s="193" t="s">
        <v>736</v>
      </c>
      <c r="D15" s="193" t="s">
        <v>737</v>
      </c>
      <c r="E15" s="190">
        <v>52</v>
      </c>
      <c r="F15" s="250" t="s">
        <v>440</v>
      </c>
    </row>
    <row r="16" spans="1:7" ht="31.8" customHeight="1" thickBot="1" x14ac:dyDescent="0.35">
      <c r="A16" s="450"/>
      <c r="B16" s="325" t="s">
        <v>740</v>
      </c>
      <c r="C16" s="193" t="s">
        <v>738</v>
      </c>
      <c r="D16" s="196" t="s">
        <v>739</v>
      </c>
      <c r="E16" s="190">
        <v>52</v>
      </c>
      <c r="F16" s="191" t="s">
        <v>440</v>
      </c>
    </row>
    <row r="17" spans="1:6" ht="21" customHeight="1" x14ac:dyDescent="0.3">
      <c r="A17" s="469" t="s">
        <v>471</v>
      </c>
      <c r="B17" s="338" t="s">
        <v>741</v>
      </c>
      <c r="C17" s="199" t="s">
        <v>742</v>
      </c>
      <c r="D17" s="198" t="s">
        <v>478</v>
      </c>
      <c r="E17" s="200">
        <v>12</v>
      </c>
      <c r="F17" s="201" t="s">
        <v>475</v>
      </c>
    </row>
    <row r="18" spans="1:6" ht="21" customHeight="1" x14ac:dyDescent="0.3">
      <c r="A18" s="469"/>
      <c r="B18" s="339" t="s">
        <v>743</v>
      </c>
      <c r="C18" s="193" t="s">
        <v>744</v>
      </c>
      <c r="D18" s="188" t="s">
        <v>745</v>
      </c>
      <c r="E18" s="190">
        <v>12</v>
      </c>
      <c r="F18" s="191" t="s">
        <v>475</v>
      </c>
    </row>
    <row r="19" spans="1:6" ht="21" customHeight="1" x14ac:dyDescent="0.3">
      <c r="A19" s="469"/>
      <c r="B19" s="339" t="s">
        <v>429</v>
      </c>
      <c r="C19" s="188" t="s">
        <v>482</v>
      </c>
      <c r="D19" s="188" t="s">
        <v>483</v>
      </c>
      <c r="E19" s="190">
        <v>12</v>
      </c>
      <c r="F19" s="191" t="s">
        <v>475</v>
      </c>
    </row>
    <row r="20" spans="1:6" ht="21" customHeight="1" x14ac:dyDescent="0.3">
      <c r="A20" s="469"/>
      <c r="B20" s="339" t="s">
        <v>747</v>
      </c>
      <c r="C20" s="193" t="s">
        <v>746</v>
      </c>
      <c r="D20" s="193" t="s">
        <v>748</v>
      </c>
      <c r="E20" s="190">
        <v>12</v>
      </c>
      <c r="F20" s="191" t="s">
        <v>475</v>
      </c>
    </row>
    <row r="21" spans="1:6" ht="21" customHeight="1" x14ac:dyDescent="0.3">
      <c r="A21" s="469"/>
      <c r="B21" s="339" t="s">
        <v>749</v>
      </c>
      <c r="C21" s="193" t="s">
        <v>750</v>
      </c>
      <c r="D21" s="193" t="s">
        <v>751</v>
      </c>
      <c r="E21" s="190">
        <v>12</v>
      </c>
      <c r="F21" s="191" t="s">
        <v>475</v>
      </c>
    </row>
    <row r="22" spans="1:6" ht="21" customHeight="1" x14ac:dyDescent="0.3">
      <c r="A22" s="469"/>
      <c r="B22" s="339" t="s">
        <v>752</v>
      </c>
      <c r="C22" s="193" t="s">
        <v>480</v>
      </c>
      <c r="D22" s="188" t="s">
        <v>757</v>
      </c>
      <c r="E22" s="190">
        <v>12</v>
      </c>
      <c r="F22" s="191" t="s">
        <v>475</v>
      </c>
    </row>
    <row r="23" spans="1:6" ht="21" customHeight="1" x14ac:dyDescent="0.3">
      <c r="A23" s="469"/>
      <c r="B23" s="339" t="s">
        <v>753</v>
      </c>
      <c r="C23" s="193" t="s">
        <v>736</v>
      </c>
      <c r="D23" s="193" t="s">
        <v>754</v>
      </c>
      <c r="E23" s="190">
        <v>12</v>
      </c>
      <c r="F23" s="191" t="s">
        <v>475</v>
      </c>
    </row>
    <row r="24" spans="1:6" ht="21" customHeight="1" x14ac:dyDescent="0.3">
      <c r="A24" s="469"/>
      <c r="B24" s="339" t="s">
        <v>457</v>
      </c>
      <c r="C24" s="193" t="s">
        <v>755</v>
      </c>
      <c r="D24" s="188" t="s">
        <v>756</v>
      </c>
      <c r="E24" s="190">
        <v>12</v>
      </c>
      <c r="F24" s="191" t="s">
        <v>475</v>
      </c>
    </row>
    <row r="25" spans="1:6" x14ac:dyDescent="0.3">
      <c r="A25" s="469"/>
      <c r="B25" s="339" t="s">
        <v>479</v>
      </c>
      <c r="C25" s="188" t="s">
        <v>480</v>
      </c>
      <c r="D25" s="188" t="s">
        <v>757</v>
      </c>
      <c r="E25" s="189">
        <v>12</v>
      </c>
      <c r="F25" s="191" t="s">
        <v>475</v>
      </c>
    </row>
    <row r="26" spans="1:6" ht="15" thickBot="1" x14ac:dyDescent="0.35">
      <c r="A26" s="471"/>
      <c r="B26" s="340" t="s">
        <v>484</v>
      </c>
      <c r="C26" s="194" t="s">
        <v>461</v>
      </c>
      <c r="D26" s="194" t="s">
        <v>757</v>
      </c>
      <c r="E26" s="195">
        <v>12</v>
      </c>
      <c r="F26" s="190" t="s">
        <v>475</v>
      </c>
    </row>
    <row r="27" spans="1:6" ht="20.399999999999999" x14ac:dyDescent="0.3">
      <c r="A27" s="473" t="s">
        <v>485</v>
      </c>
      <c r="B27" s="331" t="s">
        <v>486</v>
      </c>
      <c r="C27" s="345" t="s">
        <v>487</v>
      </c>
      <c r="D27" s="342" t="s">
        <v>488</v>
      </c>
      <c r="E27" s="200">
        <v>4</v>
      </c>
      <c r="F27" s="201" t="s">
        <v>489</v>
      </c>
    </row>
    <row r="28" spans="1:6" x14ac:dyDescent="0.3">
      <c r="A28" s="473"/>
      <c r="B28" s="332" t="s">
        <v>496</v>
      </c>
      <c r="C28" s="346" t="s">
        <v>497</v>
      </c>
      <c r="D28" s="343" t="s">
        <v>498</v>
      </c>
      <c r="E28" s="189">
        <v>4</v>
      </c>
      <c r="F28" s="191" t="s">
        <v>489</v>
      </c>
    </row>
    <row r="29" spans="1:6" ht="21" customHeight="1" x14ac:dyDescent="0.3">
      <c r="A29" s="473"/>
      <c r="B29" s="332" t="s">
        <v>513</v>
      </c>
      <c r="C29" s="346" t="s">
        <v>514</v>
      </c>
      <c r="D29" s="343" t="s">
        <v>515</v>
      </c>
      <c r="E29" s="189">
        <v>4</v>
      </c>
      <c r="F29" s="190" t="s">
        <v>489</v>
      </c>
    </row>
    <row r="30" spans="1:6" ht="28.8" customHeight="1" x14ac:dyDescent="0.3">
      <c r="A30" s="473"/>
      <c r="B30" s="332" t="s">
        <v>465</v>
      </c>
      <c r="C30" s="347" t="s">
        <v>783</v>
      </c>
      <c r="D30" s="215" t="s">
        <v>784</v>
      </c>
      <c r="E30" s="92">
        <v>2</v>
      </c>
      <c r="F30" s="127" t="s">
        <v>785</v>
      </c>
    </row>
    <row r="31" spans="1:6" ht="54.6" customHeight="1" thickBot="1" x14ac:dyDescent="0.35">
      <c r="A31" s="474"/>
      <c r="B31" s="333" t="s">
        <v>503</v>
      </c>
      <c r="C31" s="348" t="s">
        <v>1181</v>
      </c>
      <c r="D31" s="344" t="s">
        <v>504</v>
      </c>
      <c r="E31" s="197">
        <v>1</v>
      </c>
      <c r="F31" s="197" t="s">
        <v>502</v>
      </c>
    </row>
    <row r="32" spans="1:6" ht="54.6" customHeight="1" x14ac:dyDescent="0.3">
      <c r="A32" s="242"/>
      <c r="B32" s="241" t="s">
        <v>788</v>
      </c>
      <c r="C32" s="239"/>
      <c r="D32" s="239"/>
      <c r="E32" s="240"/>
      <c r="F32" s="240"/>
    </row>
    <row r="33" spans="1:6" x14ac:dyDescent="0.3">
      <c r="B33" s="239"/>
    </row>
    <row r="34" spans="1:6" x14ac:dyDescent="0.3">
      <c r="A34" s="472"/>
      <c r="B34" s="243"/>
      <c r="C34" s="243"/>
      <c r="D34" s="243"/>
      <c r="E34" s="244"/>
      <c r="F34" s="244"/>
    </row>
    <row r="35" spans="1:6" x14ac:dyDescent="0.3">
      <c r="A35" s="472"/>
      <c r="B35" s="243"/>
      <c r="C35" s="243"/>
      <c r="D35" s="243"/>
      <c r="E35" s="244"/>
      <c r="F35" s="244"/>
    </row>
    <row r="36" spans="1:6" x14ac:dyDescent="0.3">
      <c r="A36" s="472"/>
      <c r="B36" s="243"/>
      <c r="C36" s="243"/>
      <c r="D36" s="243"/>
      <c r="E36" s="244"/>
      <c r="F36" s="244"/>
    </row>
    <row r="37" spans="1:6" x14ac:dyDescent="0.3">
      <c r="A37" s="472"/>
      <c r="B37" s="243"/>
      <c r="C37" s="243"/>
      <c r="D37" s="243"/>
      <c r="E37" s="244"/>
      <c r="F37" s="244"/>
    </row>
    <row r="38" spans="1:6" x14ac:dyDescent="0.3">
      <c r="A38" s="472"/>
      <c r="B38" s="243"/>
      <c r="C38" s="243"/>
      <c r="D38" s="243"/>
      <c r="E38" s="244"/>
      <c r="F38" s="244"/>
    </row>
    <row r="39" spans="1:6" x14ac:dyDescent="0.3">
      <c r="A39" s="472"/>
      <c r="B39" s="243"/>
      <c r="C39" s="243"/>
      <c r="D39" s="243"/>
      <c r="E39" s="244"/>
      <c r="F39" s="244"/>
    </row>
    <row r="40" spans="1:6" x14ac:dyDescent="0.3">
      <c r="A40" s="472"/>
      <c r="B40" s="243"/>
      <c r="C40" s="243"/>
      <c r="D40" s="243"/>
      <c r="E40" s="244"/>
      <c r="F40" s="244"/>
    </row>
    <row r="41" spans="1:6" x14ac:dyDescent="0.3">
      <c r="A41" s="472"/>
      <c r="B41" s="243"/>
      <c r="C41" s="243"/>
      <c r="D41" s="243"/>
      <c r="E41" s="244"/>
      <c r="F41" s="244"/>
    </row>
    <row r="42" spans="1:6" x14ac:dyDescent="0.3">
      <c r="A42" s="472"/>
      <c r="B42" s="243"/>
      <c r="C42" s="243"/>
      <c r="D42" s="243"/>
      <c r="E42" s="244"/>
      <c r="F42" s="244"/>
    </row>
    <row r="43" spans="1:6" x14ac:dyDescent="0.3">
      <c r="A43" s="472"/>
      <c r="B43" s="243"/>
      <c r="C43" s="243"/>
      <c r="D43" s="243"/>
      <c r="E43" s="244"/>
      <c r="F43" s="244"/>
    </row>
    <row r="44" spans="1:6" x14ac:dyDescent="0.3">
      <c r="A44" s="472"/>
      <c r="B44" s="243"/>
      <c r="C44" s="243"/>
      <c r="D44" s="243"/>
      <c r="E44" s="244"/>
      <c r="F44" s="244"/>
    </row>
    <row r="45" spans="1:6" x14ac:dyDescent="0.3">
      <c r="A45" s="472"/>
      <c r="B45" s="243"/>
      <c r="C45" s="243"/>
      <c r="D45" s="243"/>
      <c r="E45" s="244"/>
      <c r="F45" s="244"/>
    </row>
    <row r="46" spans="1:6" x14ac:dyDescent="0.3">
      <c r="A46" s="472"/>
      <c r="B46" s="243"/>
      <c r="C46" s="243"/>
      <c r="D46" s="243"/>
      <c r="E46" s="244"/>
      <c r="F46" s="244"/>
    </row>
    <row r="47" spans="1:6" x14ac:dyDescent="0.3">
      <c r="A47" s="472"/>
      <c r="B47" s="243"/>
      <c r="C47" s="243"/>
      <c r="D47" s="243"/>
      <c r="E47" s="244"/>
      <c r="F47" s="244"/>
    </row>
    <row r="48" spans="1:6" x14ac:dyDescent="0.3">
      <c r="A48" s="472"/>
      <c r="B48" s="243"/>
      <c r="C48" s="243"/>
      <c r="D48" s="243"/>
      <c r="E48" s="244"/>
      <c r="F48" s="244"/>
    </row>
    <row r="49" spans="1:6" x14ac:dyDescent="0.3">
      <c r="A49" s="472"/>
      <c r="B49" s="243"/>
      <c r="C49" s="243"/>
      <c r="D49" s="243"/>
      <c r="E49" s="244"/>
      <c r="F49" s="244"/>
    </row>
    <row r="50" spans="1:6" x14ac:dyDescent="0.3">
      <c r="A50" s="472"/>
      <c r="B50" s="243"/>
      <c r="C50" s="243"/>
      <c r="D50" s="243"/>
      <c r="E50" s="244"/>
      <c r="F50" s="244"/>
    </row>
    <row r="51" spans="1:6" x14ac:dyDescent="0.3">
      <c r="A51" s="472"/>
      <c r="B51" s="243"/>
      <c r="C51" s="243"/>
      <c r="D51" s="243"/>
      <c r="E51" s="244"/>
      <c r="F51" s="244"/>
    </row>
    <row r="52" spans="1:6" x14ac:dyDescent="0.3">
      <c r="A52" s="472"/>
      <c r="B52" s="243"/>
      <c r="C52" s="243"/>
      <c r="D52" s="243"/>
      <c r="E52" s="244"/>
      <c r="F52" s="244"/>
    </row>
    <row r="53" spans="1:6" x14ac:dyDescent="0.3">
      <c r="A53" s="472"/>
      <c r="B53" s="243"/>
      <c r="C53" s="243"/>
      <c r="D53" s="243"/>
      <c r="E53" s="244"/>
      <c r="F53" s="244"/>
    </row>
    <row r="54" spans="1:6" x14ac:dyDescent="0.3">
      <c r="A54" s="472"/>
      <c r="B54" s="243"/>
      <c r="C54" s="243"/>
      <c r="D54" s="243"/>
      <c r="E54" s="244"/>
      <c r="F54" s="244"/>
    </row>
  </sheetData>
  <mergeCells count="7">
    <mergeCell ref="A52:A54"/>
    <mergeCell ref="A1:A3"/>
    <mergeCell ref="A6:A14"/>
    <mergeCell ref="A15:A16"/>
    <mergeCell ref="A17:A26"/>
    <mergeCell ref="A27:A31"/>
    <mergeCell ref="A34:A51"/>
  </mergeCells>
  <hyperlinks>
    <hyperlink ref="A1" location="Toelichting!A1" display="Terug naar het tabblad Toelichting" xr:uid="{E61A3FFA-DDC1-4106-BD45-6D39D62DFA06}"/>
  </hyperlinks>
  <pageMargins left="0.70866141732283472" right="0.70866141732283472" top="0.74803149606299213" bottom="0.74803149606299213" header="0.31496062992125984" footer="0.31496062992125984"/>
  <pageSetup paperSize="9" scale="6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AC2D-B7B8-462A-A310-37805A7C1EC6}">
  <sheetPr codeName="Blad18"/>
  <dimension ref="A1:I87"/>
  <sheetViews>
    <sheetView workbookViewId="0"/>
  </sheetViews>
  <sheetFormatPr defaultRowHeight="14.4" x14ac:dyDescent="0.3"/>
  <cols>
    <col min="1" max="1" width="30.6640625" customWidth="1"/>
    <col min="2" max="2" width="36.5546875" bestFit="1" customWidth="1"/>
    <col min="3" max="6" width="30.6640625" customWidth="1"/>
    <col min="7" max="7" width="33.6640625" bestFit="1" customWidth="1"/>
    <col min="8" max="8" width="30.6640625" customWidth="1"/>
  </cols>
  <sheetData>
    <row r="1" spans="1:9" ht="36.6" thickBot="1" x14ac:dyDescent="0.35">
      <c r="A1" s="103" t="s">
        <v>17</v>
      </c>
    </row>
    <row r="2" spans="1:9" ht="14.4" customHeight="1" x14ac:dyDescent="0.3">
      <c r="A2" s="31" t="s">
        <v>18</v>
      </c>
      <c r="B2" s="31" t="s">
        <v>30</v>
      </c>
      <c r="C2" s="31" t="s">
        <v>26</v>
      </c>
      <c r="D2" s="31" t="s">
        <v>19</v>
      </c>
      <c r="E2" s="31" t="s">
        <v>20</v>
      </c>
      <c r="F2" s="31" t="s">
        <v>21</v>
      </c>
      <c r="G2" s="31" t="s">
        <v>22</v>
      </c>
      <c r="H2" s="31" t="s">
        <v>29</v>
      </c>
      <c r="I2" s="31" t="s">
        <v>24</v>
      </c>
    </row>
    <row r="3" spans="1:9" ht="15" customHeight="1" x14ac:dyDescent="0.3">
      <c r="A3" t="s">
        <v>35</v>
      </c>
      <c r="B3" t="s">
        <v>255</v>
      </c>
      <c r="C3" t="s">
        <v>98</v>
      </c>
      <c r="D3" t="s">
        <v>151</v>
      </c>
      <c r="E3" t="s">
        <v>133</v>
      </c>
      <c r="F3" t="s">
        <v>336</v>
      </c>
      <c r="G3" t="s">
        <v>160</v>
      </c>
      <c r="H3" t="s">
        <v>67</v>
      </c>
      <c r="I3" t="s">
        <v>114</v>
      </c>
    </row>
    <row r="4" spans="1:9" x14ac:dyDescent="0.3">
      <c r="A4" t="s">
        <v>76</v>
      </c>
      <c r="B4" t="s">
        <v>332</v>
      </c>
      <c r="C4" t="s">
        <v>236</v>
      </c>
      <c r="D4" t="s">
        <v>164</v>
      </c>
      <c r="E4" t="s">
        <v>149</v>
      </c>
      <c r="F4" t="s">
        <v>337</v>
      </c>
      <c r="G4" t="s">
        <v>239</v>
      </c>
      <c r="H4" t="s">
        <v>581</v>
      </c>
      <c r="I4" t="s">
        <v>115</v>
      </c>
    </row>
    <row r="5" spans="1:9" x14ac:dyDescent="0.3">
      <c r="A5" t="s">
        <v>78</v>
      </c>
      <c r="C5" t="s">
        <v>148</v>
      </c>
      <c r="D5" t="s">
        <v>165</v>
      </c>
      <c r="E5" t="s">
        <v>150</v>
      </c>
      <c r="F5" t="s">
        <v>50</v>
      </c>
      <c r="G5" t="s">
        <v>323</v>
      </c>
      <c r="H5" t="s">
        <v>335</v>
      </c>
      <c r="I5" t="s">
        <v>116</v>
      </c>
    </row>
    <row r="6" spans="1:9" x14ac:dyDescent="0.3">
      <c r="A6" t="s">
        <v>81</v>
      </c>
      <c r="C6" t="s">
        <v>39</v>
      </c>
      <c r="D6" t="s">
        <v>168</v>
      </c>
      <c r="F6" t="s">
        <v>62</v>
      </c>
      <c r="G6" t="s">
        <v>333</v>
      </c>
      <c r="H6" t="s">
        <v>338</v>
      </c>
      <c r="I6" t="s">
        <v>287</v>
      </c>
    </row>
    <row r="7" spans="1:9" x14ac:dyDescent="0.3">
      <c r="A7" t="s">
        <v>82</v>
      </c>
      <c r="C7" t="s">
        <v>42</v>
      </c>
      <c r="D7" t="s">
        <v>169</v>
      </c>
      <c r="F7" t="s">
        <v>86</v>
      </c>
      <c r="G7" t="s">
        <v>334</v>
      </c>
      <c r="H7" t="s">
        <v>34</v>
      </c>
      <c r="I7" t="s">
        <v>288</v>
      </c>
    </row>
    <row r="8" spans="1:9" x14ac:dyDescent="0.3">
      <c r="A8" t="s">
        <v>83</v>
      </c>
      <c r="C8" t="s">
        <v>43</v>
      </c>
      <c r="D8" t="s">
        <v>170</v>
      </c>
      <c r="F8" t="s">
        <v>152</v>
      </c>
      <c r="G8" t="s">
        <v>65</v>
      </c>
      <c r="H8" t="s">
        <v>36</v>
      </c>
      <c r="I8" t="s">
        <v>295</v>
      </c>
    </row>
    <row r="9" spans="1:9" x14ac:dyDescent="0.3">
      <c r="A9" t="s">
        <v>84</v>
      </c>
      <c r="C9" t="s">
        <v>44</v>
      </c>
      <c r="D9" t="s">
        <v>171</v>
      </c>
      <c r="F9" t="s">
        <v>153</v>
      </c>
      <c r="G9" t="s">
        <v>66</v>
      </c>
      <c r="H9" t="s">
        <v>37</v>
      </c>
      <c r="I9" t="s">
        <v>296</v>
      </c>
    </row>
    <row r="10" spans="1:9" x14ac:dyDescent="0.3">
      <c r="A10" t="s">
        <v>85</v>
      </c>
      <c r="C10" t="s">
        <v>45</v>
      </c>
      <c r="D10" t="s">
        <v>172</v>
      </c>
      <c r="F10" t="s">
        <v>154</v>
      </c>
      <c r="G10" t="s">
        <v>73</v>
      </c>
      <c r="H10" t="s">
        <v>38</v>
      </c>
      <c r="I10" t="s">
        <v>294</v>
      </c>
    </row>
    <row r="11" spans="1:9" x14ac:dyDescent="0.3">
      <c r="A11" t="s">
        <v>125</v>
      </c>
      <c r="C11" t="s">
        <v>46</v>
      </c>
      <c r="D11" t="s">
        <v>173</v>
      </c>
      <c r="F11" t="s">
        <v>235</v>
      </c>
      <c r="G11" t="s">
        <v>74</v>
      </c>
      <c r="H11" t="s">
        <v>40</v>
      </c>
    </row>
    <row r="12" spans="1:9" x14ac:dyDescent="0.3">
      <c r="A12" t="s">
        <v>126</v>
      </c>
      <c r="C12" t="s">
        <v>47</v>
      </c>
      <c r="D12" t="s">
        <v>174</v>
      </c>
      <c r="F12" t="s">
        <v>260</v>
      </c>
      <c r="G12" t="s">
        <v>108</v>
      </c>
      <c r="H12" t="s">
        <v>41</v>
      </c>
    </row>
    <row r="13" spans="1:9" x14ac:dyDescent="0.3">
      <c r="A13" t="s">
        <v>132</v>
      </c>
      <c r="C13" t="s">
        <v>48</v>
      </c>
      <c r="D13" t="s">
        <v>175</v>
      </c>
      <c r="F13" t="s">
        <v>270</v>
      </c>
      <c r="G13" t="s">
        <v>109</v>
      </c>
      <c r="H13" t="s">
        <v>61</v>
      </c>
    </row>
    <row r="14" spans="1:9" x14ac:dyDescent="0.3">
      <c r="A14" t="s">
        <v>134</v>
      </c>
      <c r="C14" t="s">
        <v>49</v>
      </c>
      <c r="D14" t="s">
        <v>176</v>
      </c>
      <c r="F14" t="s">
        <v>271</v>
      </c>
      <c r="G14" t="s">
        <v>120</v>
      </c>
      <c r="H14" t="s">
        <v>63</v>
      </c>
    </row>
    <row r="15" spans="1:9" x14ac:dyDescent="0.3">
      <c r="A15" t="s">
        <v>135</v>
      </c>
      <c r="C15" t="s">
        <v>51</v>
      </c>
      <c r="D15" t="s">
        <v>177</v>
      </c>
      <c r="F15" t="s">
        <v>273</v>
      </c>
      <c r="G15" t="s">
        <v>121</v>
      </c>
      <c r="H15" t="s">
        <v>69</v>
      </c>
    </row>
    <row r="16" spans="1:9" x14ac:dyDescent="0.3">
      <c r="A16" t="s">
        <v>136</v>
      </c>
      <c r="C16" t="s">
        <v>52</v>
      </c>
      <c r="D16" t="s">
        <v>178</v>
      </c>
      <c r="F16" t="s">
        <v>275</v>
      </c>
      <c r="G16" t="s">
        <v>127</v>
      </c>
      <c r="H16" t="s">
        <v>71</v>
      </c>
    </row>
    <row r="17" spans="1:8" x14ac:dyDescent="0.3">
      <c r="A17" t="s">
        <v>137</v>
      </c>
      <c r="C17" t="s">
        <v>53</v>
      </c>
      <c r="F17" t="s">
        <v>276</v>
      </c>
      <c r="G17" t="s">
        <v>128</v>
      </c>
      <c r="H17" t="s">
        <v>72</v>
      </c>
    </row>
    <row r="18" spans="1:8" x14ac:dyDescent="0.3">
      <c r="A18" t="s">
        <v>138</v>
      </c>
      <c r="C18" t="s">
        <v>54</v>
      </c>
      <c r="D18" t="s">
        <v>182</v>
      </c>
      <c r="F18" t="s">
        <v>297</v>
      </c>
      <c r="G18" t="s">
        <v>129</v>
      </c>
      <c r="H18" t="s">
        <v>75</v>
      </c>
    </row>
    <row r="19" spans="1:8" x14ac:dyDescent="0.3">
      <c r="A19" t="s">
        <v>139</v>
      </c>
      <c r="C19" t="s">
        <v>55</v>
      </c>
      <c r="D19" t="s">
        <v>183</v>
      </c>
      <c r="F19" t="s">
        <v>298</v>
      </c>
      <c r="G19" t="s">
        <v>131</v>
      </c>
      <c r="H19" t="s">
        <v>79</v>
      </c>
    </row>
    <row r="20" spans="1:8" x14ac:dyDescent="0.3">
      <c r="A20" t="s">
        <v>140</v>
      </c>
      <c r="C20" t="s">
        <v>56</v>
      </c>
      <c r="D20" t="s">
        <v>184</v>
      </c>
      <c r="F20" t="s">
        <v>299</v>
      </c>
      <c r="G20" t="s">
        <v>247</v>
      </c>
      <c r="H20" t="s">
        <v>80</v>
      </c>
    </row>
    <row r="21" spans="1:8" x14ac:dyDescent="0.3">
      <c r="A21" t="s">
        <v>141</v>
      </c>
      <c r="C21" t="s">
        <v>57</v>
      </c>
      <c r="D21" t="s">
        <v>185</v>
      </c>
      <c r="F21" t="s">
        <v>301</v>
      </c>
      <c r="G21" t="s">
        <v>248</v>
      </c>
      <c r="H21" t="s">
        <v>87</v>
      </c>
    </row>
    <row r="22" spans="1:8" x14ac:dyDescent="0.3">
      <c r="A22" t="s">
        <v>142</v>
      </c>
      <c r="C22" t="s">
        <v>58</v>
      </c>
      <c r="D22" t="s">
        <v>187</v>
      </c>
      <c r="F22" t="s">
        <v>302</v>
      </c>
      <c r="G22" t="s">
        <v>280</v>
      </c>
      <c r="H22" t="s">
        <v>88</v>
      </c>
    </row>
    <row r="23" spans="1:8" x14ac:dyDescent="0.3">
      <c r="A23" t="s">
        <v>143</v>
      </c>
      <c r="C23" t="s">
        <v>59</v>
      </c>
      <c r="D23" t="s">
        <v>188</v>
      </c>
      <c r="F23" t="s">
        <v>303</v>
      </c>
      <c r="G23" t="s">
        <v>281</v>
      </c>
      <c r="H23" t="s">
        <v>89</v>
      </c>
    </row>
    <row r="24" spans="1:8" x14ac:dyDescent="0.3">
      <c r="A24" t="s">
        <v>144</v>
      </c>
      <c r="C24" t="s">
        <v>60</v>
      </c>
      <c r="D24" t="s">
        <v>189</v>
      </c>
      <c r="F24" t="s">
        <v>304</v>
      </c>
      <c r="G24" t="s">
        <v>282</v>
      </c>
      <c r="H24" t="s">
        <v>91</v>
      </c>
    </row>
    <row r="25" spans="1:8" x14ac:dyDescent="0.3">
      <c r="A25" t="s">
        <v>145</v>
      </c>
      <c r="C25" t="s">
        <v>64</v>
      </c>
      <c r="D25" t="s">
        <v>190</v>
      </c>
      <c r="F25" t="s">
        <v>305</v>
      </c>
      <c r="G25" t="s">
        <v>283</v>
      </c>
      <c r="H25" t="s">
        <v>92</v>
      </c>
    </row>
    <row r="26" spans="1:8" x14ac:dyDescent="0.3">
      <c r="A26" t="s">
        <v>146</v>
      </c>
      <c r="C26" t="s">
        <v>70</v>
      </c>
      <c r="D26" t="s">
        <v>191</v>
      </c>
      <c r="F26" t="s">
        <v>306</v>
      </c>
      <c r="G26" t="s">
        <v>284</v>
      </c>
      <c r="H26" t="s">
        <v>93</v>
      </c>
    </row>
    <row r="27" spans="1:8" x14ac:dyDescent="0.3">
      <c r="A27" t="s">
        <v>147</v>
      </c>
      <c r="C27" t="s">
        <v>77</v>
      </c>
      <c r="D27" t="s">
        <v>192</v>
      </c>
      <c r="F27" t="s">
        <v>307</v>
      </c>
      <c r="G27" t="s">
        <v>285</v>
      </c>
      <c r="H27" t="s">
        <v>94</v>
      </c>
    </row>
    <row r="28" spans="1:8" x14ac:dyDescent="0.3">
      <c r="A28" t="s">
        <v>166</v>
      </c>
      <c r="C28" t="s">
        <v>90</v>
      </c>
      <c r="D28" t="s">
        <v>193</v>
      </c>
      <c r="F28" t="s">
        <v>308</v>
      </c>
      <c r="G28" t="s">
        <v>290</v>
      </c>
      <c r="H28" t="s">
        <v>95</v>
      </c>
    </row>
    <row r="29" spans="1:8" x14ac:dyDescent="0.3">
      <c r="A29" t="s">
        <v>167</v>
      </c>
      <c r="C29" t="s">
        <v>111</v>
      </c>
      <c r="D29" t="s">
        <v>194</v>
      </c>
      <c r="F29" t="s">
        <v>309</v>
      </c>
      <c r="G29" t="s">
        <v>582</v>
      </c>
      <c r="H29" t="s">
        <v>96</v>
      </c>
    </row>
    <row r="30" spans="1:8" x14ac:dyDescent="0.3">
      <c r="A30" t="s">
        <v>249</v>
      </c>
      <c r="C30" t="s">
        <v>112</v>
      </c>
      <c r="D30" t="s">
        <v>195</v>
      </c>
      <c r="F30" t="s">
        <v>310</v>
      </c>
      <c r="G30" t="s">
        <v>348</v>
      </c>
      <c r="H30" t="s">
        <v>97</v>
      </c>
    </row>
    <row r="31" spans="1:8" x14ac:dyDescent="0.3">
      <c r="A31" t="s">
        <v>251</v>
      </c>
      <c r="C31" t="s">
        <v>130</v>
      </c>
      <c r="D31" t="s">
        <v>196</v>
      </c>
      <c r="F31" t="s">
        <v>311</v>
      </c>
      <c r="H31" t="s">
        <v>99</v>
      </c>
    </row>
    <row r="32" spans="1:8" x14ac:dyDescent="0.3">
      <c r="A32" t="s">
        <v>252</v>
      </c>
      <c r="C32" t="s">
        <v>155</v>
      </c>
      <c r="D32" t="s">
        <v>197</v>
      </c>
      <c r="F32" t="s">
        <v>312</v>
      </c>
      <c r="G32" t="s">
        <v>356</v>
      </c>
      <c r="H32" t="s">
        <v>100</v>
      </c>
    </row>
    <row r="33" spans="1:8" x14ac:dyDescent="0.3">
      <c r="A33" t="s">
        <v>253</v>
      </c>
      <c r="C33" t="s">
        <v>157</v>
      </c>
      <c r="D33" t="s">
        <v>198</v>
      </c>
      <c r="F33" t="s">
        <v>313</v>
      </c>
      <c r="H33" t="s">
        <v>101</v>
      </c>
    </row>
    <row r="34" spans="1:8" x14ac:dyDescent="0.3">
      <c r="A34" t="s">
        <v>254</v>
      </c>
      <c r="C34" t="s">
        <v>158</v>
      </c>
      <c r="D34" t="s">
        <v>199</v>
      </c>
      <c r="H34" t="s">
        <v>102</v>
      </c>
    </row>
    <row r="35" spans="1:8" x14ac:dyDescent="0.3">
      <c r="A35" t="s">
        <v>324</v>
      </c>
      <c r="C35" t="s">
        <v>179</v>
      </c>
      <c r="D35" t="s">
        <v>200</v>
      </c>
      <c r="H35" t="s">
        <v>103</v>
      </c>
    </row>
    <row r="36" spans="1:8" x14ac:dyDescent="0.3">
      <c r="A36" t="s">
        <v>583</v>
      </c>
      <c r="C36" t="s">
        <v>181</v>
      </c>
      <c r="D36" t="s">
        <v>201</v>
      </c>
      <c r="H36" t="s">
        <v>104</v>
      </c>
    </row>
    <row r="37" spans="1:8" x14ac:dyDescent="0.3">
      <c r="C37" t="s">
        <v>186</v>
      </c>
      <c r="D37" t="s">
        <v>202</v>
      </c>
      <c r="H37" t="s">
        <v>105</v>
      </c>
    </row>
    <row r="38" spans="1:8" x14ac:dyDescent="0.3">
      <c r="C38" t="s">
        <v>211</v>
      </c>
      <c r="D38" t="s">
        <v>203</v>
      </c>
      <c r="H38" t="s">
        <v>106</v>
      </c>
    </row>
    <row r="39" spans="1:8" x14ac:dyDescent="0.3">
      <c r="C39" t="s">
        <v>216</v>
      </c>
      <c r="D39" t="s">
        <v>204</v>
      </c>
      <c r="H39" t="s">
        <v>107</v>
      </c>
    </row>
    <row r="40" spans="1:8" x14ac:dyDescent="0.3">
      <c r="C40" t="s">
        <v>231</v>
      </c>
      <c r="D40" t="s">
        <v>205</v>
      </c>
      <c r="H40" t="s">
        <v>110</v>
      </c>
    </row>
    <row r="41" spans="1:8" x14ac:dyDescent="0.3">
      <c r="C41" t="s">
        <v>232</v>
      </c>
      <c r="D41" t="s">
        <v>206</v>
      </c>
      <c r="H41" t="s">
        <v>117</v>
      </c>
    </row>
    <row r="42" spans="1:8" x14ac:dyDescent="0.3">
      <c r="C42" t="s">
        <v>233</v>
      </c>
      <c r="D42" t="s">
        <v>207</v>
      </c>
      <c r="H42" t="s">
        <v>118</v>
      </c>
    </row>
    <row r="43" spans="1:8" x14ac:dyDescent="0.3">
      <c r="C43" t="s">
        <v>234</v>
      </c>
      <c r="D43" t="s">
        <v>208</v>
      </c>
      <c r="H43" t="s">
        <v>119</v>
      </c>
    </row>
    <row r="44" spans="1:8" x14ac:dyDescent="0.3">
      <c r="C44" t="s">
        <v>240</v>
      </c>
      <c r="D44" t="s">
        <v>209</v>
      </c>
      <c r="H44" t="s">
        <v>122</v>
      </c>
    </row>
    <row r="45" spans="1:8" x14ac:dyDescent="0.3">
      <c r="C45" t="s">
        <v>241</v>
      </c>
      <c r="D45" t="s">
        <v>210</v>
      </c>
      <c r="H45" t="s">
        <v>123</v>
      </c>
    </row>
    <row r="46" spans="1:8" x14ac:dyDescent="0.3">
      <c r="C46" t="s">
        <v>584</v>
      </c>
      <c r="D46" t="s">
        <v>212</v>
      </c>
      <c r="H46" t="s">
        <v>124</v>
      </c>
    </row>
    <row r="47" spans="1:8" x14ac:dyDescent="0.3">
      <c r="C47" t="s">
        <v>277</v>
      </c>
      <c r="D47" t="s">
        <v>213</v>
      </c>
      <c r="H47" t="s">
        <v>159</v>
      </c>
    </row>
    <row r="48" spans="1:8" x14ac:dyDescent="0.3">
      <c r="C48" t="s">
        <v>279</v>
      </c>
      <c r="D48" t="s">
        <v>214</v>
      </c>
      <c r="H48" t="s">
        <v>229</v>
      </c>
    </row>
    <row r="49" spans="3:8" x14ac:dyDescent="0.3">
      <c r="C49" t="s">
        <v>291</v>
      </c>
      <c r="D49" t="s">
        <v>215</v>
      </c>
      <c r="H49" t="s">
        <v>230</v>
      </c>
    </row>
    <row r="50" spans="3:8" x14ac:dyDescent="0.3">
      <c r="C50" t="s">
        <v>292</v>
      </c>
      <c r="D50" t="s">
        <v>217</v>
      </c>
      <c r="H50" t="s">
        <v>242</v>
      </c>
    </row>
    <row r="51" spans="3:8" x14ac:dyDescent="0.3">
      <c r="C51" t="s">
        <v>300</v>
      </c>
      <c r="D51" t="s">
        <v>218</v>
      </c>
      <c r="H51" t="s">
        <v>245</v>
      </c>
    </row>
    <row r="52" spans="3:8" x14ac:dyDescent="0.3">
      <c r="C52" t="s">
        <v>339</v>
      </c>
      <c r="D52" t="s">
        <v>219</v>
      </c>
      <c r="H52" t="s">
        <v>246</v>
      </c>
    </row>
    <row r="53" spans="3:8" x14ac:dyDescent="0.3">
      <c r="C53" t="s">
        <v>340</v>
      </c>
      <c r="D53" t="s">
        <v>220</v>
      </c>
      <c r="H53" t="s">
        <v>257</v>
      </c>
    </row>
    <row r="54" spans="3:8" x14ac:dyDescent="0.3">
      <c r="C54" t="s">
        <v>342</v>
      </c>
      <c r="D54" t="s">
        <v>221</v>
      </c>
      <c r="H54" t="s">
        <v>258</v>
      </c>
    </row>
    <row r="55" spans="3:8" x14ac:dyDescent="0.3">
      <c r="C55" t="s">
        <v>343</v>
      </c>
      <c r="D55" t="s">
        <v>222</v>
      </c>
      <c r="H55" t="s">
        <v>259</v>
      </c>
    </row>
    <row r="56" spans="3:8" x14ac:dyDescent="0.3">
      <c r="C56" t="s">
        <v>344</v>
      </c>
      <c r="D56" t="s">
        <v>223</v>
      </c>
      <c r="H56" t="s">
        <v>261</v>
      </c>
    </row>
    <row r="57" spans="3:8" x14ac:dyDescent="0.3">
      <c r="C57" t="s">
        <v>345</v>
      </c>
      <c r="D57" t="s">
        <v>224</v>
      </c>
      <c r="H57" t="s">
        <v>262</v>
      </c>
    </row>
    <row r="58" spans="3:8" x14ac:dyDescent="0.3">
      <c r="C58" t="s">
        <v>352</v>
      </c>
      <c r="D58" t="s">
        <v>225</v>
      </c>
      <c r="H58" t="s">
        <v>263</v>
      </c>
    </row>
    <row r="59" spans="3:8" x14ac:dyDescent="0.3">
      <c r="C59" t="s">
        <v>353</v>
      </c>
      <c r="D59" t="s">
        <v>226</v>
      </c>
      <c r="H59" t="s">
        <v>264</v>
      </c>
    </row>
    <row r="60" spans="3:8" x14ac:dyDescent="0.3">
      <c r="C60" t="s">
        <v>272</v>
      </c>
      <c r="D60" t="s">
        <v>227</v>
      </c>
      <c r="H60" t="s">
        <v>265</v>
      </c>
    </row>
    <row r="61" spans="3:8" x14ac:dyDescent="0.3">
      <c r="C61" t="s">
        <v>274</v>
      </c>
      <c r="D61" t="s">
        <v>228</v>
      </c>
      <c r="H61" t="s">
        <v>266</v>
      </c>
    </row>
    <row r="62" spans="3:8" x14ac:dyDescent="0.3">
      <c r="C62" t="s">
        <v>113</v>
      </c>
      <c r="D62" t="s">
        <v>237</v>
      </c>
      <c r="H62" t="s">
        <v>267</v>
      </c>
    </row>
    <row r="63" spans="3:8" x14ac:dyDescent="0.3">
      <c r="D63" t="s">
        <v>238</v>
      </c>
      <c r="H63" t="s">
        <v>268</v>
      </c>
    </row>
    <row r="64" spans="3:8" x14ac:dyDescent="0.3">
      <c r="D64" t="s">
        <v>243</v>
      </c>
      <c r="H64" t="s">
        <v>269</v>
      </c>
    </row>
    <row r="65" spans="4:8" x14ac:dyDescent="0.3">
      <c r="D65" t="s">
        <v>244</v>
      </c>
      <c r="H65" t="s">
        <v>278</v>
      </c>
    </row>
    <row r="66" spans="4:8" x14ac:dyDescent="0.3">
      <c r="D66" t="s">
        <v>256</v>
      </c>
      <c r="H66" t="s">
        <v>314</v>
      </c>
    </row>
    <row r="67" spans="4:8" x14ac:dyDescent="0.3">
      <c r="D67" t="s">
        <v>293</v>
      </c>
      <c r="H67" t="s">
        <v>315</v>
      </c>
    </row>
    <row r="68" spans="4:8" x14ac:dyDescent="0.3">
      <c r="H68" t="s">
        <v>316</v>
      </c>
    </row>
    <row r="69" spans="4:8" x14ac:dyDescent="0.3">
      <c r="H69" t="s">
        <v>317</v>
      </c>
    </row>
    <row r="70" spans="4:8" x14ac:dyDescent="0.3">
      <c r="H70" t="s">
        <v>318</v>
      </c>
    </row>
    <row r="71" spans="4:8" x14ac:dyDescent="0.3">
      <c r="H71" t="s">
        <v>319</v>
      </c>
    </row>
    <row r="72" spans="4:8" x14ac:dyDescent="0.3">
      <c r="H72" t="s">
        <v>320</v>
      </c>
    </row>
    <row r="73" spans="4:8" x14ac:dyDescent="0.3">
      <c r="H73" t="s">
        <v>321</v>
      </c>
    </row>
    <row r="74" spans="4:8" x14ac:dyDescent="0.3">
      <c r="H74" t="s">
        <v>322</v>
      </c>
    </row>
    <row r="75" spans="4:8" x14ac:dyDescent="0.3">
      <c r="H75" t="s">
        <v>325</v>
      </c>
    </row>
    <row r="76" spans="4:8" x14ac:dyDescent="0.3">
      <c r="H76" t="s">
        <v>327</v>
      </c>
    </row>
    <row r="77" spans="4:8" x14ac:dyDescent="0.3">
      <c r="H77" t="s">
        <v>328</v>
      </c>
    </row>
    <row r="78" spans="4:8" x14ac:dyDescent="0.3">
      <c r="H78" t="s">
        <v>329</v>
      </c>
    </row>
    <row r="79" spans="4:8" x14ac:dyDescent="0.3">
      <c r="H79" t="s">
        <v>330</v>
      </c>
    </row>
    <row r="80" spans="4:8" x14ac:dyDescent="0.3">
      <c r="H80" t="s">
        <v>331</v>
      </c>
    </row>
    <row r="81" spans="8:8" x14ac:dyDescent="0.3">
      <c r="H81" t="s">
        <v>341</v>
      </c>
    </row>
    <row r="82" spans="8:8" x14ac:dyDescent="0.3">
      <c r="H82" t="s">
        <v>346</v>
      </c>
    </row>
    <row r="83" spans="8:8" x14ac:dyDescent="0.3">
      <c r="H83" t="s">
        <v>349</v>
      </c>
    </row>
    <row r="84" spans="8:8" x14ac:dyDescent="0.3">
      <c r="H84" t="s">
        <v>350</v>
      </c>
    </row>
    <row r="85" spans="8:8" x14ac:dyDescent="0.3">
      <c r="H85" t="s">
        <v>351</v>
      </c>
    </row>
    <row r="86" spans="8:8" x14ac:dyDescent="0.3">
      <c r="H86" t="s">
        <v>156</v>
      </c>
    </row>
    <row r="87" spans="8:8" x14ac:dyDescent="0.3">
      <c r="H87" t="s">
        <v>180</v>
      </c>
    </row>
  </sheetData>
  <hyperlinks>
    <hyperlink ref="A1" location="Toelichting!A1" display="Terug naar het tabblad Toelichting" xr:uid="{316ED999-42C6-4AAF-92BA-D108461F0C2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9">
    <pageSetUpPr fitToPage="1"/>
  </sheetPr>
  <dimension ref="A1:E17"/>
  <sheetViews>
    <sheetView workbookViewId="0">
      <selection activeCell="A16" sqref="A16"/>
    </sheetView>
  </sheetViews>
  <sheetFormatPr defaultRowHeight="14.4" x14ac:dyDescent="0.3"/>
  <cols>
    <col min="2" max="2" width="42.5546875" customWidth="1"/>
    <col min="3" max="3" width="33.44140625" customWidth="1"/>
    <col min="4" max="4" width="64" customWidth="1"/>
    <col min="5" max="5" width="10.109375" customWidth="1"/>
  </cols>
  <sheetData>
    <row r="1" spans="1:5" x14ac:dyDescent="0.3">
      <c r="B1" s="15" t="s">
        <v>419</v>
      </c>
      <c r="C1" s="15" t="s">
        <v>585</v>
      </c>
    </row>
    <row r="2" spans="1:5" x14ac:dyDescent="0.3">
      <c r="B2" s="16" t="s">
        <v>586</v>
      </c>
      <c r="C2" s="16" t="s">
        <v>587</v>
      </c>
    </row>
    <row r="3" spans="1:5" x14ac:dyDescent="0.3">
      <c r="B3" s="16" t="s">
        <v>421</v>
      </c>
      <c r="C3" s="16"/>
    </row>
    <row r="4" spans="1:5" ht="15" thickBot="1" x14ac:dyDescent="0.35">
      <c r="B4" s="17" t="s">
        <v>422</v>
      </c>
      <c r="C4" s="17" t="s">
        <v>588</v>
      </c>
    </row>
    <row r="8" spans="1:5" ht="40.200000000000003" thickBot="1" x14ac:dyDescent="0.35">
      <c r="B8" s="2" t="s">
        <v>423</v>
      </c>
      <c r="C8" s="2" t="s">
        <v>424</v>
      </c>
      <c r="D8" s="2" t="s">
        <v>425</v>
      </c>
      <c r="E8" s="3" t="s">
        <v>426</v>
      </c>
    </row>
    <row r="9" spans="1:5" ht="29.25" customHeight="1" x14ac:dyDescent="0.3">
      <c r="A9" s="448" t="s">
        <v>428</v>
      </c>
      <c r="B9" s="9" t="s">
        <v>589</v>
      </c>
      <c r="C9" s="4" t="s">
        <v>590</v>
      </c>
      <c r="D9" s="4" t="s">
        <v>509</v>
      </c>
      <c r="E9" s="12">
        <v>200</v>
      </c>
    </row>
    <row r="10" spans="1:5" ht="23.25" customHeight="1" thickBot="1" x14ac:dyDescent="0.35">
      <c r="A10" s="450"/>
      <c r="B10" s="11" t="s">
        <v>591</v>
      </c>
      <c r="C10" s="7" t="s">
        <v>592</v>
      </c>
      <c r="D10" s="7" t="s">
        <v>593</v>
      </c>
      <c r="E10" s="14">
        <v>200</v>
      </c>
    </row>
    <row r="11" spans="1:5" ht="20.399999999999999" x14ac:dyDescent="0.3">
      <c r="A11" s="448" t="s">
        <v>485</v>
      </c>
      <c r="B11" s="9" t="s">
        <v>594</v>
      </c>
      <c r="C11" s="4" t="s">
        <v>595</v>
      </c>
      <c r="D11" s="4" t="s">
        <v>596</v>
      </c>
      <c r="E11" s="12">
        <v>1</v>
      </c>
    </row>
    <row r="12" spans="1:5" x14ac:dyDescent="0.3">
      <c r="A12" s="449"/>
      <c r="B12" s="10" t="s">
        <v>589</v>
      </c>
      <c r="C12" s="1" t="s">
        <v>597</v>
      </c>
      <c r="D12" s="1" t="s">
        <v>598</v>
      </c>
      <c r="E12" s="13">
        <v>1</v>
      </c>
    </row>
    <row r="13" spans="1:5" x14ac:dyDescent="0.3">
      <c r="A13" s="449"/>
      <c r="B13" s="10" t="s">
        <v>599</v>
      </c>
      <c r="C13" s="1" t="s">
        <v>600</v>
      </c>
      <c r="D13" s="1" t="s">
        <v>601</v>
      </c>
      <c r="E13" s="13">
        <v>1</v>
      </c>
    </row>
    <row r="14" spans="1:5" ht="20.399999999999999" x14ac:dyDescent="0.3">
      <c r="A14" s="449"/>
      <c r="B14" s="10" t="s">
        <v>602</v>
      </c>
      <c r="C14" s="1" t="s">
        <v>603</v>
      </c>
      <c r="D14" s="1" t="s">
        <v>604</v>
      </c>
      <c r="E14" s="13">
        <v>1</v>
      </c>
    </row>
    <row r="15" spans="1:5" ht="15" thickBot="1" x14ac:dyDescent="0.35">
      <c r="A15" s="450"/>
      <c r="B15" s="11" t="s">
        <v>605</v>
      </c>
      <c r="C15" s="7" t="s">
        <v>606</v>
      </c>
      <c r="D15" s="7" t="s">
        <v>607</v>
      </c>
      <c r="E15" s="14">
        <v>1</v>
      </c>
    </row>
    <row r="17" spans="2:2" x14ac:dyDescent="0.3">
      <c r="B17" s="29" t="s">
        <v>608</v>
      </c>
    </row>
  </sheetData>
  <mergeCells count="2">
    <mergeCell ref="A9:A10"/>
    <mergeCell ref="A11:A15"/>
  </mergeCells>
  <pageMargins left="0.70866141732283472" right="0.70866141732283472" top="0.74803149606299213" bottom="0.74803149606299213" header="0.31496062992125984" footer="0.31496062992125984"/>
  <pageSetup paperSize="9" scale="8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0">
    <pageSetUpPr fitToPage="1"/>
  </sheetPr>
  <dimension ref="A1:E40"/>
  <sheetViews>
    <sheetView topLeftCell="A16" workbookViewId="0">
      <selection activeCell="A41" sqref="A41"/>
    </sheetView>
  </sheetViews>
  <sheetFormatPr defaultRowHeight="14.4" x14ac:dyDescent="0.3"/>
  <cols>
    <col min="1" max="1" width="10.109375" customWidth="1"/>
    <col min="2" max="2" width="45" customWidth="1"/>
    <col min="3" max="3" width="32.44140625" customWidth="1"/>
    <col min="4" max="4" width="59.88671875" customWidth="1"/>
    <col min="5" max="5" width="17.5546875" customWidth="1"/>
  </cols>
  <sheetData>
    <row r="1" spans="1:5" x14ac:dyDescent="0.3">
      <c r="B1" s="15" t="s">
        <v>419</v>
      </c>
      <c r="C1" s="15" t="s">
        <v>585</v>
      </c>
    </row>
    <row r="2" spans="1:5" x14ac:dyDescent="0.3">
      <c r="B2" s="16" t="s">
        <v>586</v>
      </c>
      <c r="C2" s="16" t="s">
        <v>587</v>
      </c>
    </row>
    <row r="3" spans="1:5" x14ac:dyDescent="0.3">
      <c r="B3" s="16" t="s">
        <v>421</v>
      </c>
      <c r="C3" s="16"/>
    </row>
    <row r="4" spans="1:5" ht="15" thickBot="1" x14ac:dyDescent="0.35">
      <c r="B4" s="17" t="s">
        <v>422</v>
      </c>
      <c r="C4" s="17" t="s">
        <v>609</v>
      </c>
    </row>
    <row r="8" spans="1:5" ht="27" thickBot="1" x14ac:dyDescent="0.35">
      <c r="B8" s="2" t="s">
        <v>423</v>
      </c>
      <c r="C8" s="2" t="s">
        <v>424</v>
      </c>
      <c r="D8" s="2" t="s">
        <v>425</v>
      </c>
      <c r="E8" s="3" t="s">
        <v>426</v>
      </c>
    </row>
    <row r="9" spans="1:5" x14ac:dyDescent="0.3">
      <c r="A9" s="448" t="s">
        <v>428</v>
      </c>
      <c r="B9" s="9" t="s">
        <v>610</v>
      </c>
      <c r="C9" s="4" t="s">
        <v>611</v>
      </c>
      <c r="D9" s="21" t="s">
        <v>443</v>
      </c>
      <c r="E9" s="24">
        <v>200</v>
      </c>
    </row>
    <row r="10" spans="1:5" x14ac:dyDescent="0.3">
      <c r="A10" s="449"/>
      <c r="B10" s="10" t="s">
        <v>612</v>
      </c>
      <c r="C10" s="1" t="s">
        <v>611</v>
      </c>
      <c r="D10" s="22" t="s">
        <v>443</v>
      </c>
      <c r="E10" s="25">
        <v>200</v>
      </c>
    </row>
    <row r="11" spans="1:5" x14ac:dyDescent="0.3">
      <c r="A11" s="449"/>
      <c r="B11" s="10" t="s">
        <v>613</v>
      </c>
      <c r="C11" s="1" t="s">
        <v>614</v>
      </c>
      <c r="D11" s="22" t="s">
        <v>615</v>
      </c>
      <c r="E11" s="25">
        <v>200</v>
      </c>
    </row>
    <row r="12" spans="1:5" x14ac:dyDescent="0.3">
      <c r="A12" s="449"/>
      <c r="B12" s="10" t="s">
        <v>616</v>
      </c>
      <c r="C12" s="1" t="s">
        <v>617</v>
      </c>
      <c r="D12" s="22" t="s">
        <v>618</v>
      </c>
      <c r="E12" s="25">
        <v>200</v>
      </c>
    </row>
    <row r="13" spans="1:5" x14ac:dyDescent="0.3">
      <c r="A13" s="449"/>
      <c r="B13" s="10" t="s">
        <v>619</v>
      </c>
      <c r="C13" s="1" t="s">
        <v>620</v>
      </c>
      <c r="D13" s="22" t="s">
        <v>621</v>
      </c>
      <c r="E13" s="25">
        <v>200</v>
      </c>
    </row>
    <row r="14" spans="1:5" x14ac:dyDescent="0.3">
      <c r="A14" s="449"/>
      <c r="B14" s="10" t="s">
        <v>622</v>
      </c>
      <c r="C14" s="1" t="s">
        <v>623</v>
      </c>
      <c r="D14" s="22" t="s">
        <v>624</v>
      </c>
      <c r="E14" s="25">
        <v>200</v>
      </c>
    </row>
    <row r="15" spans="1:5" x14ac:dyDescent="0.3">
      <c r="A15" s="449"/>
      <c r="B15" s="10" t="s">
        <v>625</v>
      </c>
      <c r="C15" s="1" t="s">
        <v>626</v>
      </c>
      <c r="D15" s="22" t="s">
        <v>627</v>
      </c>
      <c r="E15" s="25">
        <v>200</v>
      </c>
    </row>
    <row r="16" spans="1:5" x14ac:dyDescent="0.3">
      <c r="A16" s="449"/>
      <c r="B16" s="10" t="s">
        <v>628</v>
      </c>
      <c r="C16" s="1" t="s">
        <v>620</v>
      </c>
      <c r="D16" s="22" t="s">
        <v>629</v>
      </c>
      <c r="E16" s="25">
        <v>200</v>
      </c>
    </row>
    <row r="17" spans="1:5" x14ac:dyDescent="0.3">
      <c r="A17" s="449"/>
      <c r="B17" s="10" t="s">
        <v>630</v>
      </c>
      <c r="C17" s="1" t="s">
        <v>631</v>
      </c>
      <c r="D17" s="22" t="s">
        <v>632</v>
      </c>
      <c r="E17" s="25">
        <v>200</v>
      </c>
    </row>
    <row r="18" spans="1:5" ht="15" thickBot="1" x14ac:dyDescent="0.35">
      <c r="A18" s="450"/>
      <c r="B18" s="11" t="s">
        <v>599</v>
      </c>
      <c r="C18" s="7" t="s">
        <v>600</v>
      </c>
      <c r="D18" s="27" t="s">
        <v>537</v>
      </c>
      <c r="E18" s="26">
        <v>200</v>
      </c>
    </row>
    <row r="19" spans="1:5" x14ac:dyDescent="0.3">
      <c r="A19" s="448" t="s">
        <v>436</v>
      </c>
      <c r="B19" s="9" t="s">
        <v>610</v>
      </c>
      <c r="C19" s="4" t="s">
        <v>633</v>
      </c>
      <c r="D19" s="21" t="s">
        <v>634</v>
      </c>
      <c r="E19" s="24">
        <v>40</v>
      </c>
    </row>
    <row r="20" spans="1:5" x14ac:dyDescent="0.3">
      <c r="A20" s="449"/>
      <c r="B20" s="10" t="s">
        <v>616</v>
      </c>
      <c r="C20" s="1" t="s">
        <v>635</v>
      </c>
      <c r="D20" s="22" t="s">
        <v>443</v>
      </c>
      <c r="E20" s="25">
        <v>40</v>
      </c>
    </row>
    <row r="21" spans="1:5" x14ac:dyDescent="0.3">
      <c r="A21" s="449"/>
      <c r="B21" s="10" t="s">
        <v>619</v>
      </c>
      <c r="C21" s="1" t="s">
        <v>590</v>
      </c>
      <c r="D21" s="22" t="s">
        <v>636</v>
      </c>
      <c r="E21" s="25">
        <v>40</v>
      </c>
    </row>
    <row r="22" spans="1:5" x14ac:dyDescent="0.3">
      <c r="A22" s="449"/>
      <c r="B22" s="10" t="s">
        <v>637</v>
      </c>
      <c r="C22" s="1" t="s">
        <v>620</v>
      </c>
      <c r="D22" s="22" t="s">
        <v>638</v>
      </c>
      <c r="E22" s="25">
        <v>40</v>
      </c>
    </row>
    <row r="23" spans="1:5" x14ac:dyDescent="0.3">
      <c r="A23" s="449"/>
      <c r="B23" s="10" t="s">
        <v>639</v>
      </c>
      <c r="C23" s="1" t="s">
        <v>590</v>
      </c>
      <c r="D23" s="22" t="s">
        <v>640</v>
      </c>
      <c r="E23" s="25">
        <v>40</v>
      </c>
    </row>
    <row r="24" spans="1:5" x14ac:dyDescent="0.3">
      <c r="A24" s="449"/>
      <c r="B24" s="10" t="s">
        <v>641</v>
      </c>
      <c r="C24" s="1" t="s">
        <v>642</v>
      </c>
      <c r="D24" s="22" t="s">
        <v>643</v>
      </c>
      <c r="E24" s="25">
        <v>40</v>
      </c>
    </row>
    <row r="25" spans="1:5" ht="15" thickBot="1" x14ac:dyDescent="0.35">
      <c r="A25" s="450"/>
      <c r="B25" s="11" t="s">
        <v>644</v>
      </c>
      <c r="C25" s="7" t="s">
        <v>645</v>
      </c>
      <c r="D25" s="27" t="s">
        <v>646</v>
      </c>
      <c r="E25" s="26">
        <v>40</v>
      </c>
    </row>
    <row r="26" spans="1:5" ht="16.5" customHeight="1" x14ac:dyDescent="0.3">
      <c r="A26" s="448" t="s">
        <v>471</v>
      </c>
      <c r="B26" s="9" t="s">
        <v>610</v>
      </c>
      <c r="C26" s="4" t="s">
        <v>647</v>
      </c>
      <c r="D26" s="21" t="s">
        <v>648</v>
      </c>
      <c r="E26" s="24">
        <v>10</v>
      </c>
    </row>
    <row r="27" spans="1:5" x14ac:dyDescent="0.3">
      <c r="A27" s="449"/>
      <c r="B27" s="10" t="s">
        <v>613</v>
      </c>
      <c r="C27" s="1" t="s">
        <v>647</v>
      </c>
      <c r="D27" s="22" t="s">
        <v>649</v>
      </c>
      <c r="E27" s="25">
        <v>10</v>
      </c>
    </row>
    <row r="28" spans="1:5" x14ac:dyDescent="0.3">
      <c r="A28" s="449"/>
      <c r="B28" s="10" t="s">
        <v>650</v>
      </c>
      <c r="C28" s="1" t="s">
        <v>603</v>
      </c>
      <c r="D28" s="22" t="s">
        <v>545</v>
      </c>
      <c r="E28" s="25">
        <v>10</v>
      </c>
    </row>
    <row r="29" spans="1:5" ht="15" thickBot="1" x14ac:dyDescent="0.35">
      <c r="A29" s="450"/>
      <c r="B29" s="18" t="s">
        <v>651</v>
      </c>
      <c r="C29" s="19" t="s">
        <v>652</v>
      </c>
      <c r="D29" s="23" t="s">
        <v>646</v>
      </c>
      <c r="E29" s="30">
        <v>10</v>
      </c>
    </row>
    <row r="30" spans="1:5" ht="15" customHeight="1" x14ac:dyDescent="0.3">
      <c r="A30" s="475" t="s">
        <v>485</v>
      </c>
      <c r="B30" s="9" t="s">
        <v>653</v>
      </c>
      <c r="C30" s="4" t="s">
        <v>595</v>
      </c>
      <c r="D30" s="5" t="s">
        <v>654</v>
      </c>
      <c r="E30" s="24">
        <v>4</v>
      </c>
    </row>
    <row r="31" spans="1:5" x14ac:dyDescent="0.3">
      <c r="A31" s="476"/>
      <c r="B31" s="10" t="s">
        <v>622</v>
      </c>
      <c r="C31" s="1" t="s">
        <v>655</v>
      </c>
      <c r="D31" s="6" t="s">
        <v>656</v>
      </c>
      <c r="E31" s="25">
        <v>4</v>
      </c>
    </row>
    <row r="32" spans="1:5" x14ac:dyDescent="0.3">
      <c r="A32" s="476"/>
      <c r="B32" s="10" t="s">
        <v>605</v>
      </c>
      <c r="C32" s="1" t="s">
        <v>595</v>
      </c>
      <c r="D32" s="6" t="s">
        <v>657</v>
      </c>
      <c r="E32" s="25">
        <v>4</v>
      </c>
    </row>
    <row r="33" spans="1:5" ht="20.399999999999999" x14ac:dyDescent="0.3">
      <c r="A33" s="476"/>
      <c r="B33" s="10" t="s">
        <v>594</v>
      </c>
      <c r="C33" s="1" t="s">
        <v>595</v>
      </c>
      <c r="D33" s="6" t="s">
        <v>596</v>
      </c>
      <c r="E33" s="25">
        <v>1</v>
      </c>
    </row>
    <row r="34" spans="1:5" x14ac:dyDescent="0.3">
      <c r="A34" s="476"/>
      <c r="B34" s="10" t="s">
        <v>637</v>
      </c>
      <c r="C34" s="1" t="s">
        <v>620</v>
      </c>
      <c r="D34" s="6" t="s">
        <v>658</v>
      </c>
      <c r="E34" s="25">
        <v>1</v>
      </c>
    </row>
    <row r="35" spans="1:5" x14ac:dyDescent="0.3">
      <c r="A35" s="476"/>
      <c r="B35" s="10" t="s">
        <v>599</v>
      </c>
      <c r="C35" s="1" t="s">
        <v>600</v>
      </c>
      <c r="D35" s="6" t="s">
        <v>601</v>
      </c>
      <c r="E35" s="25">
        <v>1</v>
      </c>
    </row>
    <row r="36" spans="1:5" ht="20.399999999999999" x14ac:dyDescent="0.3">
      <c r="A36" s="476"/>
      <c r="B36" s="10" t="s">
        <v>602</v>
      </c>
      <c r="C36" s="1" t="s">
        <v>603</v>
      </c>
      <c r="D36" s="6" t="s">
        <v>604</v>
      </c>
      <c r="E36" s="25">
        <v>1</v>
      </c>
    </row>
    <row r="37" spans="1:5" x14ac:dyDescent="0.3">
      <c r="A37" s="476"/>
      <c r="B37" s="10" t="s">
        <v>605</v>
      </c>
      <c r="C37" s="1" t="s">
        <v>606</v>
      </c>
      <c r="D37" s="6" t="s">
        <v>607</v>
      </c>
      <c r="E37" s="25">
        <v>1</v>
      </c>
    </row>
    <row r="38" spans="1:5" ht="20.399999999999999" x14ac:dyDescent="0.3">
      <c r="A38" s="476"/>
      <c r="B38" s="10" t="s">
        <v>659</v>
      </c>
      <c r="C38" s="1" t="s">
        <v>660</v>
      </c>
      <c r="D38" s="6" t="s">
        <v>661</v>
      </c>
      <c r="E38" s="25">
        <v>4</v>
      </c>
    </row>
    <row r="39" spans="1:5" ht="20.399999999999999" x14ac:dyDescent="0.3">
      <c r="A39" s="476"/>
      <c r="B39" s="10" t="s">
        <v>662</v>
      </c>
      <c r="C39" s="1" t="s">
        <v>663</v>
      </c>
      <c r="D39" s="6" t="s">
        <v>664</v>
      </c>
      <c r="E39" s="25">
        <v>4</v>
      </c>
    </row>
    <row r="40" spans="1:5" ht="15" thickBot="1" x14ac:dyDescent="0.35">
      <c r="A40" s="477"/>
      <c r="B40" s="11" t="s">
        <v>659</v>
      </c>
      <c r="C40" s="7" t="s">
        <v>665</v>
      </c>
      <c r="D40" s="8" t="s">
        <v>666</v>
      </c>
      <c r="E40" s="26">
        <v>1</v>
      </c>
    </row>
  </sheetData>
  <mergeCells count="4">
    <mergeCell ref="A9:A18"/>
    <mergeCell ref="A19:A25"/>
    <mergeCell ref="A26:A29"/>
    <mergeCell ref="A30:A40"/>
  </mergeCells>
  <pageMargins left="0.70866141732283472" right="0.70866141732283472" top="0.74803149606299213" bottom="0.74803149606299213" header="0.31496062992125984" footer="0.31496062992125984"/>
  <pageSetup paperSize="9" scale="7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21">
    <pageSetUpPr fitToPage="1"/>
  </sheetPr>
  <dimension ref="A1:E42"/>
  <sheetViews>
    <sheetView topLeftCell="A4" workbookViewId="0">
      <selection activeCell="D11" sqref="D11"/>
    </sheetView>
  </sheetViews>
  <sheetFormatPr defaultRowHeight="14.4" x14ac:dyDescent="0.3"/>
  <cols>
    <col min="2" max="2" width="28.33203125" customWidth="1"/>
    <col min="3" max="3" width="33.33203125" customWidth="1"/>
    <col min="4" max="4" width="46.5546875" customWidth="1"/>
    <col min="5" max="5" width="17.33203125" style="20" customWidth="1"/>
  </cols>
  <sheetData>
    <row r="1" spans="1:5" x14ac:dyDescent="0.3">
      <c r="B1" s="15" t="s">
        <v>419</v>
      </c>
      <c r="C1" s="15" t="s">
        <v>585</v>
      </c>
    </row>
    <row r="2" spans="1:5" x14ac:dyDescent="0.3">
      <c r="B2" s="16" t="s">
        <v>586</v>
      </c>
      <c r="C2" s="16" t="s">
        <v>587</v>
      </c>
    </row>
    <row r="3" spans="1:5" x14ac:dyDescent="0.3">
      <c r="B3" s="16" t="s">
        <v>421</v>
      </c>
      <c r="C3" s="16"/>
    </row>
    <row r="4" spans="1:5" ht="15" thickBot="1" x14ac:dyDescent="0.35">
      <c r="B4" s="17" t="s">
        <v>422</v>
      </c>
      <c r="C4" s="17" t="s">
        <v>667</v>
      </c>
    </row>
    <row r="8" spans="1:5" ht="27" thickBot="1" x14ac:dyDescent="0.35">
      <c r="B8" s="2" t="s">
        <v>423</v>
      </c>
      <c r="C8" s="2" t="s">
        <v>424</v>
      </c>
      <c r="D8" s="2" t="s">
        <v>425</v>
      </c>
      <c r="E8" s="28" t="s">
        <v>426</v>
      </c>
    </row>
    <row r="9" spans="1:5" x14ac:dyDescent="0.3">
      <c r="A9" s="448" t="s">
        <v>428</v>
      </c>
      <c r="B9" s="9" t="s">
        <v>668</v>
      </c>
      <c r="C9" s="4" t="s">
        <v>669</v>
      </c>
      <c r="D9" s="4" t="s">
        <v>443</v>
      </c>
      <c r="E9" s="12">
        <v>400</v>
      </c>
    </row>
    <row r="10" spans="1:5" x14ac:dyDescent="0.3">
      <c r="A10" s="449"/>
      <c r="B10" s="10" t="s">
        <v>630</v>
      </c>
      <c r="C10" s="1" t="s">
        <v>631</v>
      </c>
      <c r="D10" s="1" t="s">
        <v>632</v>
      </c>
      <c r="E10" s="13">
        <v>200</v>
      </c>
    </row>
    <row r="11" spans="1:5" x14ac:dyDescent="0.3">
      <c r="A11" s="449"/>
      <c r="B11" s="10" t="s">
        <v>670</v>
      </c>
      <c r="C11" s="1" t="s">
        <v>590</v>
      </c>
      <c r="D11" s="1" t="s">
        <v>671</v>
      </c>
      <c r="E11" s="13">
        <v>400</v>
      </c>
    </row>
    <row r="12" spans="1:5" x14ac:dyDescent="0.3">
      <c r="A12" s="449"/>
      <c r="B12" s="10" t="s">
        <v>672</v>
      </c>
      <c r="C12" s="1" t="s">
        <v>623</v>
      </c>
      <c r="D12" s="1" t="s">
        <v>624</v>
      </c>
      <c r="E12" s="13">
        <v>400</v>
      </c>
    </row>
    <row r="13" spans="1:5" x14ac:dyDescent="0.3">
      <c r="A13" s="449"/>
      <c r="B13" s="10" t="s">
        <v>673</v>
      </c>
      <c r="C13" s="1" t="s">
        <v>590</v>
      </c>
      <c r="D13" s="1" t="s">
        <v>674</v>
      </c>
      <c r="E13" s="13">
        <v>400</v>
      </c>
    </row>
    <row r="14" spans="1:5" ht="20.399999999999999" x14ac:dyDescent="0.3">
      <c r="A14" s="449"/>
      <c r="B14" s="10" t="s">
        <v>675</v>
      </c>
      <c r="C14" s="1" t="s">
        <v>590</v>
      </c>
      <c r="D14" s="1" t="s">
        <v>676</v>
      </c>
      <c r="E14" s="13">
        <v>400</v>
      </c>
    </row>
    <row r="15" spans="1:5" ht="20.399999999999999" x14ac:dyDescent="0.3">
      <c r="A15" s="449"/>
      <c r="B15" s="10" t="s">
        <v>677</v>
      </c>
      <c r="C15" s="1" t="s">
        <v>590</v>
      </c>
      <c r="D15" s="1" t="s">
        <v>678</v>
      </c>
      <c r="E15" s="13">
        <v>200</v>
      </c>
    </row>
    <row r="16" spans="1:5" x14ac:dyDescent="0.3">
      <c r="A16" s="449"/>
      <c r="B16" s="10" t="s">
        <v>679</v>
      </c>
      <c r="C16" s="1" t="s">
        <v>680</v>
      </c>
      <c r="D16" s="1" t="s">
        <v>674</v>
      </c>
      <c r="E16" s="13">
        <v>400</v>
      </c>
    </row>
    <row r="17" spans="1:5" ht="20.399999999999999" x14ac:dyDescent="0.3">
      <c r="A17" s="449"/>
      <c r="B17" s="10" t="s">
        <v>681</v>
      </c>
      <c r="C17" s="1" t="s">
        <v>590</v>
      </c>
      <c r="D17" s="1" t="s">
        <v>541</v>
      </c>
      <c r="E17" s="13">
        <v>400</v>
      </c>
    </row>
    <row r="18" spans="1:5" x14ac:dyDescent="0.3">
      <c r="A18" s="449"/>
      <c r="B18" s="10" t="s">
        <v>682</v>
      </c>
      <c r="C18" s="1" t="s">
        <v>683</v>
      </c>
      <c r="D18" s="1" t="s">
        <v>674</v>
      </c>
      <c r="E18" s="13">
        <v>200</v>
      </c>
    </row>
    <row r="19" spans="1:5" x14ac:dyDescent="0.3">
      <c r="A19" s="449"/>
      <c r="B19" s="10" t="s">
        <v>684</v>
      </c>
      <c r="C19" s="1" t="s">
        <v>685</v>
      </c>
      <c r="D19" s="1" t="s">
        <v>686</v>
      </c>
      <c r="E19" s="13">
        <v>400</v>
      </c>
    </row>
    <row r="20" spans="1:5" x14ac:dyDescent="0.3">
      <c r="A20" s="449"/>
      <c r="B20" s="10" t="s">
        <v>687</v>
      </c>
      <c r="C20" s="1" t="s">
        <v>600</v>
      </c>
      <c r="D20" s="1" t="s">
        <v>688</v>
      </c>
      <c r="E20" s="13">
        <v>400</v>
      </c>
    </row>
    <row r="21" spans="1:5" x14ac:dyDescent="0.3">
      <c r="A21" s="449"/>
      <c r="B21" s="10" t="s">
        <v>689</v>
      </c>
      <c r="C21" s="1" t="s">
        <v>600</v>
      </c>
      <c r="D21" s="1" t="s">
        <v>688</v>
      </c>
      <c r="E21" s="13">
        <v>400</v>
      </c>
    </row>
    <row r="22" spans="1:5" x14ac:dyDescent="0.3">
      <c r="A22" s="449"/>
      <c r="B22" s="10" t="s">
        <v>689</v>
      </c>
      <c r="C22" s="1" t="s">
        <v>690</v>
      </c>
      <c r="D22" s="1" t="s">
        <v>691</v>
      </c>
      <c r="E22" s="13">
        <v>400</v>
      </c>
    </row>
    <row r="23" spans="1:5" ht="20.399999999999999" x14ac:dyDescent="0.3">
      <c r="A23" s="449"/>
      <c r="B23" s="10" t="s">
        <v>692</v>
      </c>
      <c r="C23" s="1" t="s">
        <v>693</v>
      </c>
      <c r="D23" s="1" t="s">
        <v>694</v>
      </c>
      <c r="E23" s="13">
        <v>200</v>
      </c>
    </row>
    <row r="24" spans="1:5" x14ac:dyDescent="0.3">
      <c r="A24" s="449"/>
      <c r="B24" s="10" t="s">
        <v>695</v>
      </c>
      <c r="C24" s="1" t="s">
        <v>693</v>
      </c>
      <c r="D24" s="1" t="s">
        <v>656</v>
      </c>
      <c r="E24" s="13">
        <v>200</v>
      </c>
    </row>
    <row r="25" spans="1:5" x14ac:dyDescent="0.3">
      <c r="A25" s="449"/>
      <c r="B25" s="10" t="s">
        <v>696</v>
      </c>
      <c r="C25" s="1" t="s">
        <v>693</v>
      </c>
      <c r="D25" s="1" t="s">
        <v>697</v>
      </c>
      <c r="E25" s="13">
        <v>200</v>
      </c>
    </row>
    <row r="26" spans="1:5" x14ac:dyDescent="0.3">
      <c r="A26" s="449"/>
      <c r="B26" s="10" t="s">
        <v>698</v>
      </c>
      <c r="C26" s="1" t="s">
        <v>693</v>
      </c>
      <c r="D26" s="1" t="s">
        <v>699</v>
      </c>
      <c r="E26" s="13">
        <v>200</v>
      </c>
    </row>
    <row r="27" spans="1:5" ht="21" thickBot="1" x14ac:dyDescent="0.35">
      <c r="A27" s="450"/>
      <c r="B27" s="11" t="s">
        <v>700</v>
      </c>
      <c r="C27" s="7" t="s">
        <v>590</v>
      </c>
      <c r="D27" s="7" t="s">
        <v>676</v>
      </c>
      <c r="E27" s="14">
        <v>400</v>
      </c>
    </row>
    <row r="28" spans="1:5" x14ac:dyDescent="0.3">
      <c r="A28" s="448" t="s">
        <v>436</v>
      </c>
      <c r="B28" s="9" t="s">
        <v>668</v>
      </c>
      <c r="C28" s="4" t="s">
        <v>663</v>
      </c>
      <c r="D28" s="4" t="s">
        <v>443</v>
      </c>
      <c r="E28" s="12">
        <v>40</v>
      </c>
    </row>
    <row r="29" spans="1:5" x14ac:dyDescent="0.3">
      <c r="A29" s="449"/>
      <c r="B29" s="10" t="s">
        <v>701</v>
      </c>
      <c r="C29" s="1" t="s">
        <v>600</v>
      </c>
      <c r="D29" s="1" t="s">
        <v>699</v>
      </c>
      <c r="E29" s="13">
        <v>40</v>
      </c>
    </row>
    <row r="30" spans="1:5" x14ac:dyDescent="0.3">
      <c r="A30" s="449"/>
      <c r="B30" s="10" t="s">
        <v>702</v>
      </c>
      <c r="C30" s="1" t="s">
        <v>603</v>
      </c>
      <c r="D30" s="1" t="s">
        <v>703</v>
      </c>
      <c r="E30" s="13">
        <v>40</v>
      </c>
    </row>
    <row r="31" spans="1:5" x14ac:dyDescent="0.3">
      <c r="A31" s="449"/>
      <c r="B31" s="10" t="s">
        <v>641</v>
      </c>
      <c r="C31" s="1" t="s">
        <v>642</v>
      </c>
      <c r="D31" s="1" t="s">
        <v>643</v>
      </c>
      <c r="E31" s="13">
        <v>40</v>
      </c>
    </row>
    <row r="32" spans="1:5" ht="15" thickBot="1" x14ac:dyDescent="0.35">
      <c r="A32" s="450"/>
      <c r="B32" s="11" t="s">
        <v>681</v>
      </c>
      <c r="C32" s="7" t="s">
        <v>704</v>
      </c>
      <c r="D32" s="7" t="s">
        <v>686</v>
      </c>
      <c r="E32" s="14">
        <v>40</v>
      </c>
    </row>
    <row r="33" spans="1:5" x14ac:dyDescent="0.3">
      <c r="A33" s="448" t="s">
        <v>471</v>
      </c>
      <c r="B33" s="9" t="s">
        <v>605</v>
      </c>
      <c r="C33" s="4" t="s">
        <v>606</v>
      </c>
      <c r="D33" s="4" t="s">
        <v>705</v>
      </c>
      <c r="E33" s="12">
        <v>10</v>
      </c>
    </row>
    <row r="34" spans="1:5" x14ac:dyDescent="0.3">
      <c r="A34" s="449"/>
      <c r="B34" s="10" t="s">
        <v>706</v>
      </c>
      <c r="C34" s="1" t="s">
        <v>603</v>
      </c>
      <c r="D34" s="1" t="s">
        <v>545</v>
      </c>
      <c r="E34" s="13">
        <v>10</v>
      </c>
    </row>
    <row r="35" spans="1:5" x14ac:dyDescent="0.3">
      <c r="A35" s="449"/>
      <c r="B35" s="10" t="s">
        <v>702</v>
      </c>
      <c r="C35" s="1" t="s">
        <v>655</v>
      </c>
      <c r="D35" s="1" t="s">
        <v>699</v>
      </c>
      <c r="E35" s="13">
        <v>10</v>
      </c>
    </row>
    <row r="36" spans="1:5" x14ac:dyDescent="0.3">
      <c r="A36" s="449"/>
      <c r="B36" s="10" t="s">
        <v>651</v>
      </c>
      <c r="C36" s="1" t="s">
        <v>652</v>
      </c>
      <c r="D36" s="1" t="s">
        <v>646</v>
      </c>
      <c r="E36" s="13">
        <v>10</v>
      </c>
    </row>
    <row r="37" spans="1:5" ht="15" thickBot="1" x14ac:dyDescent="0.35">
      <c r="A37" s="450"/>
      <c r="B37" s="11" t="s">
        <v>672</v>
      </c>
      <c r="C37" s="7" t="s">
        <v>707</v>
      </c>
      <c r="D37" s="7" t="s">
        <v>656</v>
      </c>
      <c r="E37" s="14">
        <v>10</v>
      </c>
    </row>
    <row r="38" spans="1:5" ht="20.399999999999999" x14ac:dyDescent="0.3">
      <c r="A38" s="448" t="s">
        <v>485</v>
      </c>
      <c r="B38" s="9" t="s">
        <v>708</v>
      </c>
      <c r="C38" s="4" t="s">
        <v>595</v>
      </c>
      <c r="D38" s="4" t="s">
        <v>709</v>
      </c>
      <c r="E38" s="12">
        <v>1</v>
      </c>
    </row>
    <row r="39" spans="1:5" ht="20.399999999999999" x14ac:dyDescent="0.3">
      <c r="A39" s="449"/>
      <c r="B39" s="10" t="s">
        <v>602</v>
      </c>
      <c r="C39" s="1" t="s">
        <v>603</v>
      </c>
      <c r="D39" s="1" t="s">
        <v>604</v>
      </c>
      <c r="E39" s="13">
        <v>1</v>
      </c>
    </row>
    <row r="40" spans="1:5" ht="15" thickBot="1" x14ac:dyDescent="0.35">
      <c r="A40" s="450"/>
      <c r="B40" s="11" t="s">
        <v>605</v>
      </c>
      <c r="C40" s="7" t="s">
        <v>606</v>
      </c>
      <c r="D40" s="7" t="s">
        <v>607</v>
      </c>
      <c r="E40" s="14">
        <v>1</v>
      </c>
    </row>
    <row r="42" spans="1:5" x14ac:dyDescent="0.3">
      <c r="B42" s="29" t="s">
        <v>710</v>
      </c>
    </row>
  </sheetData>
  <mergeCells count="4">
    <mergeCell ref="A38:A40"/>
    <mergeCell ref="A9:A27"/>
    <mergeCell ref="A28:A32"/>
    <mergeCell ref="A33:A37"/>
  </mergeCells>
  <pageMargins left="0.70866141732283472" right="0.70866141732283472" top="0.74803149606299213" bottom="0.74803149606299213" header="0.31496062992125984" footer="0.31496062992125984"/>
  <pageSetup paperSize="9" scale="6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2">
    <pageSetUpPr fitToPage="1"/>
  </sheetPr>
  <dimension ref="A1:E20"/>
  <sheetViews>
    <sheetView workbookViewId="0">
      <selection activeCell="E19" sqref="E19"/>
    </sheetView>
  </sheetViews>
  <sheetFormatPr defaultRowHeight="14.4" x14ac:dyDescent="0.3"/>
  <cols>
    <col min="2" max="2" width="31.6640625" customWidth="1"/>
    <col min="3" max="3" width="32.5546875" customWidth="1"/>
    <col min="4" max="4" width="42.6640625" customWidth="1"/>
    <col min="5" max="5" width="16.33203125" style="20" customWidth="1"/>
  </cols>
  <sheetData>
    <row r="1" spans="1:5" x14ac:dyDescent="0.3">
      <c r="B1" s="15" t="s">
        <v>419</v>
      </c>
      <c r="C1" s="15" t="s">
        <v>585</v>
      </c>
    </row>
    <row r="2" spans="1:5" x14ac:dyDescent="0.3">
      <c r="B2" s="16" t="s">
        <v>586</v>
      </c>
      <c r="C2" s="16" t="s">
        <v>587</v>
      </c>
    </row>
    <row r="3" spans="1:5" x14ac:dyDescent="0.3">
      <c r="B3" s="16" t="s">
        <v>421</v>
      </c>
      <c r="C3" s="16"/>
    </row>
    <row r="4" spans="1:5" ht="15" thickBot="1" x14ac:dyDescent="0.35">
      <c r="B4" s="17" t="s">
        <v>422</v>
      </c>
      <c r="C4" s="17" t="s">
        <v>711</v>
      </c>
    </row>
    <row r="8" spans="1:5" ht="27" thickBot="1" x14ac:dyDescent="0.35">
      <c r="B8" s="2" t="s">
        <v>423</v>
      </c>
      <c r="C8" s="2" t="s">
        <v>424</v>
      </c>
      <c r="D8" s="2" t="s">
        <v>425</v>
      </c>
      <c r="E8" s="28" t="s">
        <v>426</v>
      </c>
    </row>
    <row r="9" spans="1:5" x14ac:dyDescent="0.3">
      <c r="A9" s="470" t="s">
        <v>471</v>
      </c>
      <c r="B9" s="9" t="s">
        <v>613</v>
      </c>
      <c r="C9" s="4" t="s">
        <v>663</v>
      </c>
      <c r="D9" s="4" t="s">
        <v>712</v>
      </c>
      <c r="E9" s="12">
        <v>10</v>
      </c>
    </row>
    <row r="10" spans="1:5" ht="20.399999999999999" x14ac:dyDescent="0.3">
      <c r="A10" s="469"/>
      <c r="B10" s="10" t="s">
        <v>713</v>
      </c>
      <c r="C10" s="1" t="s">
        <v>590</v>
      </c>
      <c r="D10" s="1" t="s">
        <v>509</v>
      </c>
      <c r="E10" s="13">
        <v>10</v>
      </c>
    </row>
    <row r="11" spans="1:5" x14ac:dyDescent="0.3">
      <c r="A11" s="469"/>
      <c r="B11" s="10" t="s">
        <v>672</v>
      </c>
      <c r="C11" s="1" t="s">
        <v>655</v>
      </c>
      <c r="D11" s="1" t="s">
        <v>624</v>
      </c>
      <c r="E11" s="13">
        <v>10</v>
      </c>
    </row>
    <row r="12" spans="1:5" x14ac:dyDescent="0.3">
      <c r="A12" s="469"/>
      <c r="B12" s="10" t="s">
        <v>714</v>
      </c>
      <c r="C12" s="1" t="s">
        <v>655</v>
      </c>
      <c r="D12" s="1" t="s">
        <v>715</v>
      </c>
      <c r="E12" s="13">
        <v>10</v>
      </c>
    </row>
    <row r="13" spans="1:5" x14ac:dyDescent="0.3">
      <c r="A13" s="469"/>
      <c r="B13" s="10" t="s">
        <v>641</v>
      </c>
      <c r="C13" s="1" t="s">
        <v>642</v>
      </c>
      <c r="D13" s="1" t="s">
        <v>643</v>
      </c>
      <c r="E13" s="13">
        <v>10</v>
      </c>
    </row>
    <row r="14" spans="1:5" x14ac:dyDescent="0.3">
      <c r="A14" s="469"/>
      <c r="B14" s="10" t="s">
        <v>716</v>
      </c>
      <c r="C14" s="1" t="s">
        <v>603</v>
      </c>
      <c r="D14" s="1" t="s">
        <v>545</v>
      </c>
      <c r="E14" s="13">
        <v>10</v>
      </c>
    </row>
    <row r="15" spans="1:5" x14ac:dyDescent="0.3">
      <c r="A15" s="469"/>
      <c r="B15" s="10" t="s">
        <v>651</v>
      </c>
      <c r="C15" s="1" t="s">
        <v>652</v>
      </c>
      <c r="D15" s="1" t="s">
        <v>646</v>
      </c>
      <c r="E15" s="13">
        <v>10</v>
      </c>
    </row>
    <row r="16" spans="1:5" ht="21" thickBot="1" x14ac:dyDescent="0.35">
      <c r="A16" s="471"/>
      <c r="B16" s="11" t="s">
        <v>717</v>
      </c>
      <c r="C16" s="7" t="s">
        <v>718</v>
      </c>
      <c r="D16" s="7" t="s">
        <v>719</v>
      </c>
      <c r="E16" s="14">
        <v>10</v>
      </c>
    </row>
    <row r="17" spans="1:5" ht="22.5" customHeight="1" x14ac:dyDescent="0.3">
      <c r="A17" s="475" t="s">
        <v>485</v>
      </c>
      <c r="B17" s="9" t="s">
        <v>713</v>
      </c>
      <c r="C17" s="4" t="s">
        <v>597</v>
      </c>
      <c r="D17" s="4" t="s">
        <v>720</v>
      </c>
      <c r="E17" s="12">
        <v>4</v>
      </c>
    </row>
    <row r="18" spans="1:5" ht="30.75" customHeight="1" thickBot="1" x14ac:dyDescent="0.35">
      <c r="A18" s="450"/>
      <c r="B18" s="11" t="s">
        <v>605</v>
      </c>
      <c r="C18" s="7" t="s">
        <v>595</v>
      </c>
      <c r="D18" s="7" t="s">
        <v>657</v>
      </c>
      <c r="E18" s="14">
        <v>4</v>
      </c>
    </row>
    <row r="20" spans="1:5" x14ac:dyDescent="0.3">
      <c r="B20" s="29" t="s">
        <v>710</v>
      </c>
    </row>
  </sheetData>
  <mergeCells count="2">
    <mergeCell ref="A9:A16"/>
    <mergeCell ref="A17:A18"/>
  </mergeCells>
  <pageMargins left="0.70866141732283472" right="0.70866141732283472" top="0.74803149606299213" bottom="0.74803149606299213" header="0.31496062992125984" footer="0.31496062992125984"/>
  <pageSetup paperSize="9" scale="9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897942-6c2b-486f-b3cf-29b9a8cf6cf2" xsi:nil="true"/>
    <lcf76f155ced4ddcb4097134ff3c332f xmlns="a1d7fae8-dd98-45ea-a451-a4269500568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616DAF4C4F6A41814C15AAD9DE843A" ma:contentTypeVersion="13" ma:contentTypeDescription="Een nieuw document maken." ma:contentTypeScope="" ma:versionID="b21f9ab91314d1c18e4313717d7c0964">
  <xsd:schema xmlns:xsd="http://www.w3.org/2001/XMLSchema" xmlns:xs="http://www.w3.org/2001/XMLSchema" xmlns:p="http://schemas.microsoft.com/office/2006/metadata/properties" xmlns:ns2="a1d7fae8-dd98-45ea-a451-a42695005687" xmlns:ns3="ba897942-6c2b-486f-b3cf-29b9a8cf6cf2" targetNamespace="http://schemas.microsoft.com/office/2006/metadata/properties" ma:root="true" ma:fieldsID="67db7622e42db96942975505080664b1" ns2:_="" ns3:_="">
    <xsd:import namespace="a1d7fae8-dd98-45ea-a451-a42695005687"/>
    <xsd:import namespace="ba897942-6c2b-486f-b3cf-29b9a8cf6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7fae8-dd98-45ea-a451-a42695005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897942-6c2b-486f-b3cf-29b9a8cf6c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d21f2c-4200-464c-8e54-f24a345707cc}" ma:internalName="TaxCatchAll" ma:showField="CatchAllData" ma:web="ba897942-6c2b-486f-b3cf-29b9a8cf6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B27E7F-DE72-4E9B-9DF1-DB3EDE1749A6}">
  <ds:schemaRefs>
    <ds:schemaRef ds:uri="http://schemas.microsoft.com/office/2006/metadata/properties"/>
    <ds:schemaRef ds:uri="http://schemas.microsoft.com/office/2006/documentManagement/types"/>
    <ds:schemaRef ds:uri="ba897942-6c2b-486f-b3cf-29b9a8cf6cf2"/>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a1d7fae8-dd98-45ea-a451-a42695005687"/>
    <ds:schemaRef ds:uri="http://purl.org/dc/dcmitype/"/>
  </ds:schemaRefs>
</ds:datastoreItem>
</file>

<file path=customXml/itemProps2.xml><?xml version="1.0" encoding="utf-8"?>
<ds:datastoreItem xmlns:ds="http://schemas.openxmlformats.org/officeDocument/2006/customXml" ds:itemID="{2AED797E-272D-4281-B727-0B15BF407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7fae8-dd98-45ea-a451-a42695005687"/>
    <ds:schemaRef ds:uri="ba897942-6c2b-486f-b3cf-29b9a8cf6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CFC9BD-2647-4229-BF61-E79A1C5489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19</vt:i4>
      </vt:variant>
    </vt:vector>
  </HeadingPairs>
  <TitlesOfParts>
    <vt:vector size="19" baseType="lpstr">
      <vt:lpstr>Toelichting</vt:lpstr>
      <vt:lpstr>Blad1</vt:lpstr>
      <vt:lpstr>Prijzenblad SCOT</vt:lpstr>
      <vt:lpstr>Glasbewassing</vt:lpstr>
      <vt:lpstr>Ruimtestaat</vt:lpstr>
      <vt:lpstr>Locaties SCOT</vt:lpstr>
      <vt:lpstr>Admistratieve ruimte (1)</vt:lpstr>
      <vt:lpstr>Leslokaal (2)</vt:lpstr>
      <vt:lpstr>Kleuterlokaal (3)</vt:lpstr>
      <vt:lpstr>Sanitair (4)</vt:lpstr>
      <vt:lpstr>Restauratieve ruimte (5)</vt:lpstr>
      <vt:lpstr>Verkeersruimte (6)</vt:lpstr>
      <vt:lpstr>Speellokaal (7)</vt:lpstr>
      <vt:lpstr>BSO (8)</vt:lpstr>
      <vt:lpstr>Ruimteverantw.</vt:lpstr>
      <vt:lpstr>praktijklokaal</vt:lpstr>
      <vt:lpstr>algemene ruimten</vt:lpstr>
      <vt:lpstr>Sanitair incl naloop</vt:lpstr>
      <vt:lpstr>grootkeuken</vt:lpstr>
    </vt:vector>
  </TitlesOfParts>
  <Manager/>
  <Company>DC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Sanderman</dc:creator>
  <cp:keywords/>
  <dc:description/>
  <cp:lastModifiedBy>Inge Hofman</cp:lastModifiedBy>
  <cp:revision/>
  <cp:lastPrinted>2025-06-10T08:19:20Z</cp:lastPrinted>
  <dcterms:created xsi:type="dcterms:W3CDTF">2015-03-03T10:19:16Z</dcterms:created>
  <dcterms:modified xsi:type="dcterms:W3CDTF">2026-10-14T07:14:51Z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0x010100CA616DAF4C4F6A41814C15AAD9DE843A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