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.sharepoint.com/sites/ST_Facilitair/Gedeelde documenten/Aanbestedingen/2025 - Afval/02- Aanbestedingsproces/1. Inschrijvingsleidraad/Heraanbesteding/1. uitvraag/"/>
    </mc:Choice>
  </mc:AlternateContent>
  <xr:revisionPtr revIDLastSave="918" documentId="8_{20E5EE3E-8B4C-4A7B-AB5F-755FC50170AD}" xr6:coauthVersionLast="47" xr6:coauthVersionMax="47" xr10:uidLastSave="{D1A38872-77A8-4C23-9D35-75F0D6212587}"/>
  <bookViews>
    <workbookView xWindow="28680" yWindow="-120" windowWidth="29040" windowHeight="15720" xr2:uid="{00000000-000D-0000-FFFF-FFFF00000000}"/>
  </bookViews>
  <sheets>
    <sheet name="P1 Schieland Krimpenerwaard" sheetId="4" r:id="rId1"/>
  </sheets>
  <definedNames>
    <definedName name="_xlnm._FilterDatabase" localSheetId="0" hidden="1">'P1 Schieland Krimpenerwaard'!$A$4:$R$37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" i="4" l="1"/>
  <c r="Q25" i="4"/>
  <c r="O25" i="4"/>
  <c r="K25" i="4"/>
  <c r="Q24" i="4"/>
  <c r="K24" i="4"/>
  <c r="R24" i="4" s="1"/>
  <c r="O24" i="4"/>
  <c r="Q6" i="4"/>
  <c r="O6" i="4"/>
  <c r="R6" i="4" s="1"/>
  <c r="K6" i="4"/>
  <c r="K31" i="4"/>
  <c r="K18" i="4"/>
  <c r="K11" i="4"/>
  <c r="K5" i="4"/>
  <c r="Q16" i="4"/>
  <c r="O15" i="4"/>
  <c r="Q33" i="4"/>
  <c r="O19" i="4"/>
  <c r="Q8" i="4"/>
  <c r="Q7" i="4"/>
  <c r="Q9" i="4"/>
  <c r="Q10" i="4"/>
  <c r="Q11" i="4"/>
  <c r="Q12" i="4"/>
  <c r="Q13" i="4"/>
  <c r="Q14" i="4"/>
  <c r="Q15" i="4"/>
  <c r="Q17" i="4"/>
  <c r="Q18" i="4"/>
  <c r="Q19" i="4"/>
  <c r="Q20" i="4"/>
  <c r="Q21" i="4"/>
  <c r="Q23" i="4"/>
  <c r="Q26" i="4"/>
  <c r="Q27" i="4"/>
  <c r="Q28" i="4"/>
  <c r="Q29" i="4"/>
  <c r="Q30" i="4"/>
  <c r="Q31" i="4"/>
  <c r="Q32" i="4"/>
  <c r="Q34" i="4"/>
  <c r="Q35" i="4"/>
  <c r="Q36" i="4"/>
  <c r="Q5" i="4"/>
  <c r="O31" i="4"/>
  <c r="O10" i="4"/>
  <c r="O11" i="4"/>
  <c r="O12" i="4"/>
  <c r="O13" i="4"/>
  <c r="O14" i="4"/>
  <c r="O16" i="4"/>
  <c r="O17" i="4"/>
  <c r="O18" i="4"/>
  <c r="O20" i="4"/>
  <c r="O21" i="4"/>
  <c r="O23" i="4"/>
  <c r="O26" i="4"/>
  <c r="O27" i="4"/>
  <c r="O28" i="4"/>
  <c r="O29" i="4"/>
  <c r="O30" i="4"/>
  <c r="O32" i="4"/>
  <c r="O33" i="4"/>
  <c r="O34" i="4"/>
  <c r="O35" i="4"/>
  <c r="O36" i="4"/>
  <c r="O7" i="4"/>
  <c r="O8" i="4"/>
  <c r="O9" i="4"/>
  <c r="O5" i="4"/>
  <c r="R25" i="4" l="1"/>
  <c r="R16" i="4"/>
  <c r="R15" i="4"/>
  <c r="R5" i="4"/>
  <c r="R11" i="4"/>
  <c r="K36" i="4"/>
  <c r="R36" i="4" s="1"/>
  <c r="K35" i="4"/>
  <c r="R35" i="4" s="1"/>
  <c r="K34" i="4"/>
  <c r="R34" i="4" s="1"/>
  <c r="K33" i="4"/>
  <c r="K32" i="4"/>
  <c r="R32" i="4" s="1"/>
  <c r="R31" i="4"/>
  <c r="K30" i="4"/>
  <c r="R30" i="4" s="1"/>
  <c r="K29" i="4"/>
  <c r="R29" i="4" s="1"/>
  <c r="K28" i="4"/>
  <c r="R28" i="4" s="1"/>
  <c r="K27" i="4"/>
  <c r="R27" i="4" s="1"/>
  <c r="K26" i="4"/>
  <c r="R26" i="4" s="1"/>
  <c r="K23" i="4"/>
  <c r="R23" i="4" s="1"/>
  <c r="K21" i="4"/>
  <c r="R21" i="4" s="1"/>
  <c r="K20" i="4"/>
  <c r="R20" i="4" s="1"/>
  <c r="K19" i="4"/>
  <c r="R19" i="4" s="1"/>
  <c r="R18" i="4"/>
  <c r="K17" i="4"/>
  <c r="R17" i="4" s="1"/>
  <c r="K14" i="4"/>
  <c r="R14" i="4" s="1"/>
  <c r="K13" i="4"/>
  <c r="R13" i="4" s="1"/>
  <c r="K12" i="4"/>
  <c r="R12" i="4" s="1"/>
  <c r="K10" i="4"/>
  <c r="R10" i="4" s="1"/>
  <c r="K9" i="4"/>
  <c r="R9" i="4" s="1"/>
  <c r="R8" i="4"/>
  <c r="K7" i="4"/>
  <c r="R7" i="4" s="1"/>
  <c r="R33" i="4" l="1"/>
</calcChain>
</file>

<file path=xl/sharedStrings.xml><?xml version="1.0" encoding="utf-8"?>
<sst xmlns="http://schemas.openxmlformats.org/spreadsheetml/2006/main" count="295" uniqueCount="104">
  <si>
    <r>
      <rPr>
        <b/>
        <sz val="12"/>
        <color theme="1"/>
        <rFont val="Calibri"/>
        <family val="2"/>
        <scheme val="minor"/>
      </rPr>
      <t>Bijlage 7 Prijzenblad</t>
    </r>
    <r>
      <rPr>
        <sz val="12"/>
        <color theme="1"/>
        <rFont val="Calibri"/>
        <family val="2"/>
        <scheme val="minor"/>
      </rPr>
      <t xml:space="preserve">
</t>
    </r>
  </si>
  <si>
    <t>Alle gele cellen dienen door Inschrijver te worden ingevuld.</t>
  </si>
  <si>
    <t xml:space="preserve">• Het totaalbedrag exclusief btw wordt meegenomen in de berekening van de prijsscore. </t>
  </si>
  <si>
    <t>Locatie</t>
  </si>
  <si>
    <t>Afvalsoort</t>
  </si>
  <si>
    <t>Soort container</t>
  </si>
  <si>
    <t>Inhoud</t>
  </si>
  <si>
    <t>Aantal</t>
  </si>
  <si>
    <t>fictief gewicht per container (kg)</t>
  </si>
  <si>
    <t>Huurtarief per jaar per container (excl. btw)</t>
  </si>
  <si>
    <t>Totale huur per jaar</t>
  </si>
  <si>
    <t xml:space="preserve">Ledigings frequentie </t>
  </si>
  <si>
    <t>totaal aantal ledigingen per jaar</t>
  </si>
  <si>
    <t>Tarief per lediging per container (inclusief transport, excl. btw)</t>
  </si>
  <si>
    <t>Totale ledigingskosten (inclusief transport) per jaar</t>
  </si>
  <si>
    <t>Tarief verwerking per KG (excl. btw)</t>
  </si>
  <si>
    <t>Totale verwerkingskosten per jaar</t>
  </si>
  <si>
    <t>Totale huur en ledigingskosten (incl transport) en verwerkingskosten per jaar</t>
  </si>
  <si>
    <t>Hoogheemraadschap van Schieland AWZ</t>
  </si>
  <si>
    <t>Bilwijkerweg 8 A</t>
  </si>
  <si>
    <t>2821SH</t>
  </si>
  <si>
    <t>STOLWIJK</t>
  </si>
  <si>
    <t>Roostergoed</t>
  </si>
  <si>
    <t>rolcontainer</t>
  </si>
  <si>
    <t>770 liter</t>
  </si>
  <si>
    <t>afroep</t>
  </si>
  <si>
    <t>Vaartweg 2</t>
  </si>
  <si>
    <t>2821MA</t>
  </si>
  <si>
    <t>Bedrijfsafval</t>
  </si>
  <si>
    <t>1000 liter</t>
  </si>
  <si>
    <t xml:space="preserve">Galgoord 10 </t>
  </si>
  <si>
    <t>2851AW</t>
  </si>
  <si>
    <t>HAASTRECHT</t>
  </si>
  <si>
    <t xml:space="preserve">Groenedijk 20 </t>
  </si>
  <si>
    <t>2904LB</t>
  </si>
  <si>
    <t>CAPELLE AAN DEN IJSSEL</t>
  </si>
  <si>
    <t>afzetcontainer</t>
  </si>
  <si>
    <t>20 m3</t>
  </si>
  <si>
    <t>niet afprijzen</t>
  </si>
  <si>
    <t>Industrieweg  6</t>
  </si>
  <si>
    <t>2865AG</t>
  </si>
  <si>
    <t>AMMERSTOL</t>
  </si>
  <si>
    <t xml:space="preserve">Rivium Promenade 27 </t>
  </si>
  <si>
    <t>2909LM</t>
  </si>
  <si>
    <t>Papier</t>
  </si>
  <si>
    <t>750 liter</t>
  </si>
  <si>
    <t>1x per week</t>
  </si>
  <si>
    <t>2x per week</t>
  </si>
  <si>
    <t>Tussenlanen 18 a</t>
  </si>
  <si>
    <t>2861CD</t>
  </si>
  <si>
    <t>BERGAMBACHT</t>
  </si>
  <si>
    <t xml:space="preserve">Van Gennepweg 1 </t>
  </si>
  <si>
    <t>2911BS</t>
  </si>
  <si>
    <t>NIEUWERKERK AD IJSSEL</t>
  </si>
  <si>
    <t xml:space="preserve">Zaag 8 </t>
  </si>
  <si>
    <t>2931LD</t>
  </si>
  <si>
    <t>KRIMPEN AAN DE LEK</t>
  </si>
  <si>
    <t>Zuidbroekse Opweg 30</t>
  </si>
  <si>
    <t>2825AB</t>
  </si>
  <si>
    <t>BERKENWOUDE</t>
  </si>
  <si>
    <t>Hoogheemraadschap van Schieland Fac</t>
  </si>
  <si>
    <t xml:space="preserve">Maasboulevard 123 </t>
  </si>
  <si>
    <t>3063GK</t>
  </si>
  <si>
    <t>ROTTERDAM</t>
  </si>
  <si>
    <t>1100 liter</t>
  </si>
  <si>
    <t>GFT (voorheen swil)</t>
  </si>
  <si>
    <t>120 liter</t>
  </si>
  <si>
    <t>Glas</t>
  </si>
  <si>
    <t>240 liter</t>
  </si>
  <si>
    <t>PBD (plastic verpakkingen, blikken en drinkpakken)</t>
  </si>
  <si>
    <t>Vertrouwelijk papier</t>
  </si>
  <si>
    <t>Vetten/ AGF</t>
  </si>
  <si>
    <t>Vat</t>
  </si>
  <si>
    <t>60 liter</t>
  </si>
  <si>
    <t>Batterijen</t>
  </si>
  <si>
    <t>20 liter</t>
  </si>
  <si>
    <t>Hoogheemraadschap van Schieland WS</t>
  </si>
  <si>
    <t xml:space="preserve">Abraham Kroespad 2 </t>
  </si>
  <si>
    <t>2841DK</t>
  </si>
  <si>
    <t>MOORDRECHT</t>
  </si>
  <si>
    <t>2500 liter</t>
  </si>
  <si>
    <t>Rottekade 1</t>
  </si>
  <si>
    <t>2661JM</t>
  </si>
  <si>
    <t>BERGSCHENHOEK</t>
  </si>
  <si>
    <t>1x per 2 weken</t>
  </si>
  <si>
    <t>Hoogheemraadschap van Schieland WW</t>
  </si>
  <si>
    <t xml:space="preserve">Zuidbroekse Opweg 28 </t>
  </si>
  <si>
    <t>6m3</t>
  </si>
  <si>
    <t>1300 liter</t>
  </si>
  <si>
    <t>Metaal afval</t>
  </si>
  <si>
    <t>10m3</t>
  </si>
  <si>
    <t>Hout C</t>
  </si>
  <si>
    <t>Puin gemengd</t>
  </si>
  <si>
    <t>Zuidbroekse Opweg 28</t>
  </si>
  <si>
    <t>KGA</t>
  </si>
  <si>
    <t>SUBTOTAAL</t>
  </si>
  <si>
    <t>+</t>
  </si>
  <si>
    <t>Ondertekening</t>
  </si>
  <si>
    <t>Naam ondertekenaar:</t>
  </si>
  <si>
    <t xml:space="preserve">Handtekening: </t>
  </si>
  <si>
    <t xml:space="preserve">Functie: </t>
  </si>
  <si>
    <t>Bedrijfsnaam:</t>
  </si>
  <si>
    <t>Datum:</t>
  </si>
  <si>
    <t>Teerhoudend asfaltpuin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</si>
</sst>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B050"/>
      <name val="Verdana"/>
      <family val="2"/>
    </font>
    <font>
      <sz val="10"/>
      <color rgb="FFFFC000"/>
      <name val="Calibri"/>
      <family val="2"/>
      <scheme val="minor"/>
    </font>
    <font>
      <sz val="10"/>
      <color rgb="FFFFC000"/>
      <name val="Verdana"/>
      <family val="2"/>
    </font>
    <font>
      <b/>
      <sz val="10"/>
      <color rgb="FF000000"/>
      <name val="Calibri"/>
      <family val="2"/>
      <scheme val="minor"/>
    </font>
    <font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0" borderId="0" xfId="0" applyFont="1"/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/>
    <xf numFmtId="44" fontId="4" fillId="0" borderId="4" xfId="0" applyNumberFormat="1" applyFont="1" applyBorder="1"/>
    <xf numFmtId="44" fontId="4" fillId="5" borderId="4" xfId="0" applyNumberFormat="1" applyFont="1" applyFill="1" applyBorder="1"/>
    <xf numFmtId="0" fontId="10" fillId="6" borderId="0" xfId="0" applyFont="1" applyFill="1"/>
    <xf numFmtId="0" fontId="8" fillId="2" borderId="2" xfId="0" applyFont="1" applyFill="1" applyBorder="1"/>
    <xf numFmtId="0" fontId="4" fillId="2" borderId="3" xfId="0" applyFont="1" applyFill="1" applyBorder="1"/>
    <xf numFmtId="0" fontId="8" fillId="3" borderId="2" xfId="0" applyFont="1" applyFill="1" applyBorder="1" applyProtection="1">
      <protection locked="0"/>
    </xf>
    <xf numFmtId="0" fontId="11" fillId="3" borderId="2" xfId="0" applyFont="1" applyFill="1" applyBorder="1" applyProtection="1">
      <protection locked="0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1" xfId="2" applyNumberFormat="1" applyFont="1" applyBorder="1" applyAlignment="1">
      <alignment horizontal="left"/>
    </xf>
    <xf numFmtId="49" fontId="8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/>
    </xf>
    <xf numFmtId="0" fontId="17" fillId="0" borderId="3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4" fontId="8" fillId="4" borderId="1" xfId="1" applyFont="1" applyFill="1" applyBorder="1" applyProtection="1">
      <protection locked="0"/>
    </xf>
    <xf numFmtId="44" fontId="8" fillId="0" borderId="1" xfId="1" applyFont="1" applyBorder="1"/>
    <xf numFmtId="44" fontId="8" fillId="0" borderId="1" xfId="1" applyFont="1" applyFill="1" applyBorder="1"/>
    <xf numFmtId="0" fontId="17" fillId="0" borderId="1" xfId="0" applyFont="1" applyBorder="1" applyAlignment="1" applyProtection="1">
      <alignment horizontal="center" vertical="center"/>
      <protection locked="0"/>
    </xf>
    <xf numFmtId="44" fontId="8" fillId="4" borderId="1" xfId="0" applyNumberFormat="1" applyFont="1" applyFill="1" applyBorder="1" applyProtection="1">
      <protection locked="0"/>
    </xf>
    <xf numFmtId="44" fontId="8" fillId="0" borderId="1" xfId="1" applyFont="1" applyBorder="1" applyAlignment="1">
      <alignment horizontal="left"/>
    </xf>
    <xf numFmtId="44" fontId="8" fillId="0" borderId="1" xfId="1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2" fillId="0" borderId="0" xfId="0" applyFont="1"/>
    <xf numFmtId="0" fontId="18" fillId="0" borderId="0" xfId="0" applyFont="1"/>
    <xf numFmtId="14" fontId="8" fillId="3" borderId="2" xfId="0" applyNumberFormat="1" applyFont="1" applyFill="1" applyBorder="1" applyAlignment="1" applyProtection="1">
      <alignment horizontal="left"/>
      <protection locked="0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3" borderId="1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23813</xdr:rowOff>
    </xdr:from>
    <xdr:to>
      <xdr:col>0</xdr:col>
      <xdr:colOff>2306864</xdr:colOff>
      <xdr:row>0</xdr:row>
      <xdr:rowOff>802335</xdr:rowOff>
    </xdr:to>
    <xdr:pic>
      <xdr:nvPicPr>
        <xdr:cNvPr id="2" name="Afbeelding 1" descr="Afbeelding met tekst, schermopname, visitekaartje, Lettertype&#10;&#10;Door AI gegenereerde inhoud is mogelijk onjuist.">
          <a:extLst>
            <a:ext uri="{FF2B5EF4-FFF2-40B4-BE49-F238E27FC236}">
              <a16:creationId xmlns:a16="http://schemas.microsoft.com/office/drawing/2014/main" id="{4BFD8265-8FA4-4E2E-955A-0F9C6892F4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5" t="19654" r="53478" b="19699"/>
        <a:stretch>
          <a:fillRect/>
        </a:stretch>
      </xdr:blipFill>
      <xdr:spPr>
        <a:xfrm>
          <a:off x="119063" y="23813"/>
          <a:ext cx="2353354" cy="756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zoomScale="90" zoomScaleNormal="90" workbookViewId="0">
      <selection activeCell="A3" sqref="A3"/>
    </sheetView>
  </sheetViews>
  <sheetFormatPr defaultColWidth="9" defaultRowHeight="12.75" customHeight="1" x14ac:dyDescent="0.3"/>
  <cols>
    <col min="1" max="1" width="32.84375" style="3" customWidth="1"/>
    <col min="2" max="2" width="20.4609375" style="3" customWidth="1"/>
    <col min="3" max="3" width="21.4609375" style="3" customWidth="1"/>
    <col min="4" max="5" width="19.23046875" style="3" customWidth="1"/>
    <col min="6" max="6" width="17.4609375" style="3" customWidth="1"/>
    <col min="7" max="7" width="10.61328125" style="3" customWidth="1"/>
    <col min="8" max="8" width="9.23046875" style="20" bestFit="1" customWidth="1"/>
    <col min="9" max="9" width="16.15234375" style="20" bestFit="1" customWidth="1"/>
    <col min="10" max="10" width="26.15234375" style="3" bestFit="1" customWidth="1"/>
    <col min="11" max="11" width="17.84375" style="3" bestFit="1" customWidth="1"/>
    <col min="12" max="12" width="18.23046875" style="3" bestFit="1" customWidth="1"/>
    <col min="13" max="13" width="20.23046875" style="3" bestFit="1" customWidth="1"/>
    <col min="14" max="14" width="19.15234375" style="3" bestFit="1" customWidth="1"/>
    <col min="15" max="15" width="23.15234375" style="3" bestFit="1" customWidth="1"/>
    <col min="16" max="16" width="21" style="3" bestFit="1" customWidth="1"/>
    <col min="17" max="17" width="24.23046875" style="3" bestFit="1" customWidth="1"/>
    <col min="18" max="18" width="22.61328125" style="3" bestFit="1" customWidth="1"/>
    <col min="19" max="20" width="9" style="3"/>
  </cols>
  <sheetData>
    <row r="1" spans="1:20" ht="86.5" customHeight="1" x14ac:dyDescent="0.3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20" s="1" customFormat="1" ht="18.649999999999999" customHeight="1" x14ac:dyDescent="0.3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2"/>
      <c r="M2" s="2"/>
      <c r="N2" s="2"/>
      <c r="O2" s="2"/>
      <c r="P2" s="2"/>
      <c r="Q2" s="2"/>
      <c r="R2" s="2"/>
      <c r="S2" s="2"/>
      <c r="T2" s="2"/>
    </row>
    <row r="3" spans="1:20" s="2" customFormat="1" ht="17.149999999999999" customHeight="1" x14ac:dyDescent="0.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20" ht="39" x14ac:dyDescent="0.3">
      <c r="A4" s="30" t="s">
        <v>3</v>
      </c>
      <c r="B4" s="31"/>
      <c r="C4" s="31"/>
      <c r="D4" s="36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</row>
    <row r="5" spans="1:20" ht="13.5" x14ac:dyDescent="0.3">
      <c r="A5" s="32" t="s">
        <v>18</v>
      </c>
      <c r="B5" s="32" t="s">
        <v>19</v>
      </c>
      <c r="C5" s="34" t="s">
        <v>20</v>
      </c>
      <c r="D5" s="32" t="s">
        <v>21</v>
      </c>
      <c r="E5" s="37" t="s">
        <v>22</v>
      </c>
      <c r="F5" s="37" t="s">
        <v>23</v>
      </c>
      <c r="G5" s="37" t="s">
        <v>24</v>
      </c>
      <c r="H5" s="8">
        <v>2</v>
      </c>
      <c r="I5" s="8">
        <v>225</v>
      </c>
      <c r="J5" s="41">
        <v>0</v>
      </c>
      <c r="K5" s="42">
        <f>J5*H5</f>
        <v>0</v>
      </c>
      <c r="L5" s="37" t="s">
        <v>25</v>
      </c>
      <c r="M5" s="37">
        <v>2</v>
      </c>
      <c r="N5" s="41">
        <v>0</v>
      </c>
      <c r="O5" s="42">
        <f>SUM(N5*M5)*H5</f>
        <v>0</v>
      </c>
      <c r="P5" s="41">
        <v>0</v>
      </c>
      <c r="Q5" s="42">
        <f>SUM(P5*I5*H5)*M5</f>
        <v>0</v>
      </c>
      <c r="R5" s="42">
        <f>K5+O5+Q5</f>
        <v>0</v>
      </c>
    </row>
    <row r="6" spans="1:20" ht="13.5" x14ac:dyDescent="0.3">
      <c r="A6" s="32" t="s">
        <v>18</v>
      </c>
      <c r="B6" s="32" t="s">
        <v>26</v>
      </c>
      <c r="C6" s="34" t="s">
        <v>27</v>
      </c>
      <c r="D6" s="32" t="s">
        <v>21</v>
      </c>
      <c r="E6" s="7" t="s">
        <v>28</v>
      </c>
      <c r="F6" s="7" t="s">
        <v>23</v>
      </c>
      <c r="G6" s="7" t="s">
        <v>29</v>
      </c>
      <c r="H6" s="8">
        <v>1</v>
      </c>
      <c r="I6" s="8">
        <v>100</v>
      </c>
      <c r="J6" s="41">
        <v>0</v>
      </c>
      <c r="K6" s="43">
        <f t="shared" ref="K6" si="0">J6*H6</f>
        <v>0</v>
      </c>
      <c r="L6" s="39" t="s">
        <v>25</v>
      </c>
      <c r="M6" s="37">
        <v>12</v>
      </c>
      <c r="N6" s="41">
        <v>0</v>
      </c>
      <c r="O6" s="43">
        <f t="shared" ref="O6" si="1">SUM(N6*M6)*H6</f>
        <v>0</v>
      </c>
      <c r="P6" s="41">
        <v>0</v>
      </c>
      <c r="Q6" s="43">
        <f t="shared" ref="Q6" si="2">SUM(P6*I6*H6)*M6</f>
        <v>0</v>
      </c>
      <c r="R6" s="43">
        <f t="shared" ref="R6" si="3">K6+O6+Q6</f>
        <v>0</v>
      </c>
    </row>
    <row r="7" spans="1:20" ht="13.5" x14ac:dyDescent="0.3">
      <c r="A7" s="32" t="s">
        <v>18</v>
      </c>
      <c r="B7" s="32" t="s">
        <v>30</v>
      </c>
      <c r="C7" s="34" t="s">
        <v>31</v>
      </c>
      <c r="D7" s="32" t="s">
        <v>32</v>
      </c>
      <c r="E7" s="37" t="s">
        <v>22</v>
      </c>
      <c r="F7" s="37" t="s">
        <v>23</v>
      </c>
      <c r="G7" s="37" t="s">
        <v>24</v>
      </c>
      <c r="H7" s="8">
        <v>2</v>
      </c>
      <c r="I7" s="8">
        <v>225</v>
      </c>
      <c r="J7" s="41">
        <v>0</v>
      </c>
      <c r="K7" s="42">
        <f t="shared" ref="K7:K36" si="4">J7*H7</f>
        <v>0</v>
      </c>
      <c r="L7" s="39" t="s">
        <v>25</v>
      </c>
      <c r="M7" s="37">
        <v>6</v>
      </c>
      <c r="N7" s="41">
        <v>0</v>
      </c>
      <c r="O7" s="42">
        <f t="shared" ref="O7:O36" si="5">SUM(N7*M7)*H7</f>
        <v>0</v>
      </c>
      <c r="P7" s="41">
        <v>0</v>
      </c>
      <c r="Q7" s="42">
        <f t="shared" ref="Q7:Q36" si="6">SUM(P7*I7*H7)*M7</f>
        <v>0</v>
      </c>
      <c r="R7" s="42">
        <f t="shared" ref="R7:R36" si="7">K7+O7+Q7</f>
        <v>0</v>
      </c>
    </row>
    <row r="8" spans="1:20" ht="13.5" x14ac:dyDescent="0.3">
      <c r="A8" s="32" t="s">
        <v>18</v>
      </c>
      <c r="B8" s="32" t="s">
        <v>33</v>
      </c>
      <c r="C8" s="34" t="s">
        <v>34</v>
      </c>
      <c r="D8" s="32" t="s">
        <v>35</v>
      </c>
      <c r="E8" s="37" t="s">
        <v>22</v>
      </c>
      <c r="F8" s="37" t="s">
        <v>36</v>
      </c>
      <c r="G8" s="37" t="s">
        <v>37</v>
      </c>
      <c r="H8" s="8">
        <v>1</v>
      </c>
      <c r="I8" s="8">
        <v>7500</v>
      </c>
      <c r="J8" s="44" t="s">
        <v>38</v>
      </c>
      <c r="K8" s="42"/>
      <c r="L8" s="39" t="s">
        <v>25</v>
      </c>
      <c r="M8" s="37">
        <v>4</v>
      </c>
      <c r="N8" s="41">
        <v>0</v>
      </c>
      <c r="O8" s="42">
        <f t="shared" si="5"/>
        <v>0</v>
      </c>
      <c r="P8" s="41">
        <v>0</v>
      </c>
      <c r="Q8" s="42">
        <f>SUM(P8*I8*H8)*M8</f>
        <v>0</v>
      </c>
      <c r="R8" s="42">
        <f t="shared" si="7"/>
        <v>0</v>
      </c>
    </row>
    <row r="9" spans="1:20" ht="13.5" x14ac:dyDescent="0.3">
      <c r="A9" s="32" t="s">
        <v>18</v>
      </c>
      <c r="B9" s="32" t="s">
        <v>39</v>
      </c>
      <c r="C9" s="34" t="s">
        <v>40</v>
      </c>
      <c r="D9" s="32" t="s">
        <v>41</v>
      </c>
      <c r="E9" s="37" t="s">
        <v>22</v>
      </c>
      <c r="F9" s="37" t="s">
        <v>23</v>
      </c>
      <c r="G9" s="37" t="s">
        <v>24</v>
      </c>
      <c r="H9" s="8">
        <v>1</v>
      </c>
      <c r="I9" s="8">
        <v>225</v>
      </c>
      <c r="J9" s="41">
        <v>0</v>
      </c>
      <c r="K9" s="42">
        <f t="shared" si="4"/>
        <v>0</v>
      </c>
      <c r="L9" s="39" t="s">
        <v>25</v>
      </c>
      <c r="M9" s="37">
        <v>4</v>
      </c>
      <c r="N9" s="41">
        <v>0</v>
      </c>
      <c r="O9" s="42">
        <f t="shared" si="5"/>
        <v>0</v>
      </c>
      <c r="P9" s="41">
        <v>0</v>
      </c>
      <c r="Q9" s="42">
        <f t="shared" si="6"/>
        <v>0</v>
      </c>
      <c r="R9" s="42">
        <f t="shared" si="7"/>
        <v>0</v>
      </c>
    </row>
    <row r="10" spans="1:20" ht="13.5" x14ac:dyDescent="0.3">
      <c r="A10" s="32" t="s">
        <v>18</v>
      </c>
      <c r="B10" s="32" t="s">
        <v>42</v>
      </c>
      <c r="C10" s="34" t="s">
        <v>43</v>
      </c>
      <c r="D10" s="32" t="s">
        <v>35</v>
      </c>
      <c r="E10" s="7" t="s">
        <v>44</v>
      </c>
      <c r="F10" s="7" t="s">
        <v>23</v>
      </c>
      <c r="G10" s="7" t="s">
        <v>45</v>
      </c>
      <c r="H10" s="8">
        <v>1</v>
      </c>
      <c r="I10" s="8">
        <v>75</v>
      </c>
      <c r="J10" s="41">
        <v>0</v>
      </c>
      <c r="K10" s="42">
        <f t="shared" si="4"/>
        <v>0</v>
      </c>
      <c r="L10" s="39" t="s">
        <v>46</v>
      </c>
      <c r="M10" s="37">
        <v>52</v>
      </c>
      <c r="N10" s="41">
        <v>0</v>
      </c>
      <c r="O10" s="42">
        <f t="shared" si="5"/>
        <v>0</v>
      </c>
      <c r="P10" s="41">
        <v>0</v>
      </c>
      <c r="Q10" s="42">
        <f t="shared" si="6"/>
        <v>0</v>
      </c>
      <c r="R10" s="42">
        <f t="shared" si="7"/>
        <v>0</v>
      </c>
    </row>
    <row r="11" spans="1:20" ht="13.5" x14ac:dyDescent="0.3">
      <c r="A11" s="32" t="s">
        <v>18</v>
      </c>
      <c r="B11" s="32" t="s">
        <v>42</v>
      </c>
      <c r="C11" s="34" t="s">
        <v>43</v>
      </c>
      <c r="D11" s="32" t="s">
        <v>35</v>
      </c>
      <c r="E11" s="37" t="s">
        <v>22</v>
      </c>
      <c r="F11" s="37" t="s">
        <v>23</v>
      </c>
      <c r="G11" s="37" t="s">
        <v>29</v>
      </c>
      <c r="H11" s="8">
        <v>6</v>
      </c>
      <c r="I11" s="8">
        <v>90</v>
      </c>
      <c r="J11" s="41">
        <v>0</v>
      </c>
      <c r="K11" s="42">
        <f>J11*H11</f>
        <v>0</v>
      </c>
      <c r="L11" s="39" t="s">
        <v>47</v>
      </c>
      <c r="M11" s="37">
        <v>104</v>
      </c>
      <c r="N11" s="41">
        <v>0</v>
      </c>
      <c r="O11" s="42">
        <f t="shared" si="5"/>
        <v>0</v>
      </c>
      <c r="P11" s="41">
        <v>0</v>
      </c>
      <c r="Q11" s="42">
        <f t="shared" si="6"/>
        <v>0</v>
      </c>
      <c r="R11" s="42">
        <f t="shared" si="7"/>
        <v>0</v>
      </c>
    </row>
    <row r="12" spans="1:20" ht="13.5" x14ac:dyDescent="0.3">
      <c r="A12" s="32" t="s">
        <v>18</v>
      </c>
      <c r="B12" s="32" t="s">
        <v>42</v>
      </c>
      <c r="C12" s="34" t="s">
        <v>43</v>
      </c>
      <c r="D12" s="32" t="s">
        <v>35</v>
      </c>
      <c r="E12" s="7" t="s">
        <v>28</v>
      </c>
      <c r="F12" s="7" t="s">
        <v>23</v>
      </c>
      <c r="G12" s="7" t="s">
        <v>29</v>
      </c>
      <c r="H12" s="8">
        <v>1</v>
      </c>
      <c r="I12" s="8">
        <v>100</v>
      </c>
      <c r="J12" s="41">
        <v>0</v>
      </c>
      <c r="K12" s="42">
        <f t="shared" si="4"/>
        <v>0</v>
      </c>
      <c r="L12" s="39" t="s">
        <v>47</v>
      </c>
      <c r="M12" s="37">
        <v>104</v>
      </c>
      <c r="N12" s="41">
        <v>0</v>
      </c>
      <c r="O12" s="42">
        <f t="shared" si="5"/>
        <v>0</v>
      </c>
      <c r="P12" s="41">
        <v>0</v>
      </c>
      <c r="Q12" s="42">
        <f t="shared" si="6"/>
        <v>0</v>
      </c>
      <c r="R12" s="42">
        <f t="shared" si="7"/>
        <v>0</v>
      </c>
    </row>
    <row r="13" spans="1:20" ht="13.5" x14ac:dyDescent="0.3">
      <c r="A13" s="32" t="s">
        <v>18</v>
      </c>
      <c r="B13" s="32" t="s">
        <v>48</v>
      </c>
      <c r="C13" s="34" t="s">
        <v>49</v>
      </c>
      <c r="D13" s="32" t="s">
        <v>50</v>
      </c>
      <c r="E13" s="37" t="s">
        <v>22</v>
      </c>
      <c r="F13" s="37" t="s">
        <v>23</v>
      </c>
      <c r="G13" s="37" t="s">
        <v>24</v>
      </c>
      <c r="H13" s="8">
        <v>2</v>
      </c>
      <c r="I13" s="8">
        <v>225</v>
      </c>
      <c r="J13" s="41">
        <v>0</v>
      </c>
      <c r="K13" s="42">
        <f t="shared" si="4"/>
        <v>0</v>
      </c>
      <c r="L13" s="39" t="s">
        <v>46</v>
      </c>
      <c r="M13" s="37">
        <v>52</v>
      </c>
      <c r="N13" s="41">
        <v>0</v>
      </c>
      <c r="O13" s="42">
        <f t="shared" si="5"/>
        <v>0</v>
      </c>
      <c r="P13" s="41">
        <v>0</v>
      </c>
      <c r="Q13" s="42">
        <f t="shared" si="6"/>
        <v>0</v>
      </c>
      <c r="R13" s="42">
        <f t="shared" si="7"/>
        <v>0</v>
      </c>
    </row>
    <row r="14" spans="1:20" ht="13.5" x14ac:dyDescent="0.3">
      <c r="A14" s="32" t="s">
        <v>18</v>
      </c>
      <c r="B14" s="32" t="s">
        <v>51</v>
      </c>
      <c r="C14" s="34" t="s">
        <v>52</v>
      </c>
      <c r="D14" s="32" t="s">
        <v>53</v>
      </c>
      <c r="E14" s="7" t="s">
        <v>44</v>
      </c>
      <c r="F14" s="7" t="s">
        <v>23</v>
      </c>
      <c r="G14" s="7" t="s">
        <v>45</v>
      </c>
      <c r="H14" s="8">
        <v>1</v>
      </c>
      <c r="I14" s="8">
        <v>75</v>
      </c>
      <c r="J14" s="41">
        <v>0</v>
      </c>
      <c r="K14" s="42">
        <f t="shared" si="4"/>
        <v>0</v>
      </c>
      <c r="L14" s="39" t="s">
        <v>46</v>
      </c>
      <c r="M14" s="37">
        <v>52</v>
      </c>
      <c r="N14" s="41">
        <v>0</v>
      </c>
      <c r="O14" s="42">
        <f t="shared" si="5"/>
        <v>0</v>
      </c>
      <c r="P14" s="41">
        <v>0</v>
      </c>
      <c r="Q14" s="42">
        <f t="shared" si="6"/>
        <v>0</v>
      </c>
      <c r="R14" s="42">
        <f t="shared" si="7"/>
        <v>0</v>
      </c>
    </row>
    <row r="15" spans="1:20" ht="13.5" x14ac:dyDescent="0.3">
      <c r="A15" s="32" t="s">
        <v>18</v>
      </c>
      <c r="B15" s="32" t="s">
        <v>51</v>
      </c>
      <c r="C15" s="34" t="s">
        <v>52</v>
      </c>
      <c r="D15" s="32" t="s">
        <v>53</v>
      </c>
      <c r="E15" s="37" t="s">
        <v>22</v>
      </c>
      <c r="F15" s="37" t="s">
        <v>36</v>
      </c>
      <c r="G15" s="37" t="s">
        <v>37</v>
      </c>
      <c r="H15" s="8">
        <v>1</v>
      </c>
      <c r="I15" s="8">
        <v>7500</v>
      </c>
      <c r="J15" s="44" t="s">
        <v>38</v>
      </c>
      <c r="K15" s="42"/>
      <c r="L15" s="39" t="s">
        <v>25</v>
      </c>
      <c r="M15" s="37">
        <v>4</v>
      </c>
      <c r="N15" s="41">
        <v>0</v>
      </c>
      <c r="O15" s="42">
        <f>SUM(N15*M15)*H15</f>
        <v>0</v>
      </c>
      <c r="P15" s="41">
        <v>0</v>
      </c>
      <c r="Q15" s="42">
        <f t="shared" si="6"/>
        <v>0</v>
      </c>
      <c r="R15" s="42">
        <f>O15+Q15</f>
        <v>0</v>
      </c>
    </row>
    <row r="16" spans="1:20" ht="13.5" x14ac:dyDescent="0.3">
      <c r="A16" s="32" t="s">
        <v>18</v>
      </c>
      <c r="B16" s="32" t="s">
        <v>54</v>
      </c>
      <c r="C16" s="34" t="s">
        <v>55</v>
      </c>
      <c r="D16" s="32" t="s">
        <v>56</v>
      </c>
      <c r="E16" s="37" t="s">
        <v>22</v>
      </c>
      <c r="F16" s="37" t="s">
        <v>36</v>
      </c>
      <c r="G16" s="37" t="s">
        <v>37</v>
      </c>
      <c r="H16" s="8">
        <v>1</v>
      </c>
      <c r="I16" s="8">
        <v>7500</v>
      </c>
      <c r="J16" s="44" t="s">
        <v>38</v>
      </c>
      <c r="K16" s="42"/>
      <c r="L16" s="39" t="s">
        <v>25</v>
      </c>
      <c r="M16" s="37">
        <v>4</v>
      </c>
      <c r="N16" s="41">
        <v>0</v>
      </c>
      <c r="O16" s="42">
        <f t="shared" si="5"/>
        <v>0</v>
      </c>
      <c r="P16" s="41">
        <v>0</v>
      </c>
      <c r="Q16" s="42">
        <f>SUM(P16*I16*H16)*M16</f>
        <v>0</v>
      </c>
      <c r="R16" s="42">
        <f>O16+Q16</f>
        <v>0</v>
      </c>
    </row>
    <row r="17" spans="1:20" ht="13.5" x14ac:dyDescent="0.3">
      <c r="A17" s="32" t="s">
        <v>18</v>
      </c>
      <c r="B17" s="32" t="s">
        <v>57</v>
      </c>
      <c r="C17" s="34" t="s">
        <v>58</v>
      </c>
      <c r="D17" s="32" t="s">
        <v>59</v>
      </c>
      <c r="E17" s="37" t="s">
        <v>22</v>
      </c>
      <c r="F17" s="37" t="s">
        <v>23</v>
      </c>
      <c r="G17" s="37" t="s">
        <v>24</v>
      </c>
      <c r="H17" s="8">
        <v>1</v>
      </c>
      <c r="I17" s="8">
        <v>225</v>
      </c>
      <c r="J17" s="41">
        <v>0</v>
      </c>
      <c r="K17" s="42">
        <f t="shared" si="4"/>
        <v>0</v>
      </c>
      <c r="L17" s="39" t="s">
        <v>25</v>
      </c>
      <c r="M17" s="37">
        <v>3</v>
      </c>
      <c r="N17" s="41">
        <v>0</v>
      </c>
      <c r="O17" s="42">
        <f t="shared" si="5"/>
        <v>0</v>
      </c>
      <c r="P17" s="41">
        <v>0</v>
      </c>
      <c r="Q17" s="42">
        <f t="shared" si="6"/>
        <v>0</v>
      </c>
      <c r="R17" s="42">
        <f>K17+O17+Q17</f>
        <v>0</v>
      </c>
    </row>
    <row r="18" spans="1:20" s="23" customFormat="1" ht="13.5" x14ac:dyDescent="0.3">
      <c r="A18" s="32" t="s">
        <v>60</v>
      </c>
      <c r="B18" s="32" t="s">
        <v>61</v>
      </c>
      <c r="C18" s="34" t="s">
        <v>62</v>
      </c>
      <c r="D18" s="32" t="s">
        <v>63</v>
      </c>
      <c r="E18" s="37" t="s">
        <v>28</v>
      </c>
      <c r="F18" s="37" t="s">
        <v>23</v>
      </c>
      <c r="G18" s="37" t="s">
        <v>64</v>
      </c>
      <c r="H18" s="26">
        <v>2</v>
      </c>
      <c r="I18" s="27">
        <v>110</v>
      </c>
      <c r="J18" s="41">
        <v>0</v>
      </c>
      <c r="K18" s="42">
        <f>J18*H18</f>
        <v>0</v>
      </c>
      <c r="L18" s="39" t="s">
        <v>47</v>
      </c>
      <c r="M18" s="37">
        <v>104</v>
      </c>
      <c r="N18" s="41">
        <v>0</v>
      </c>
      <c r="O18" s="42">
        <f t="shared" si="5"/>
        <v>0</v>
      </c>
      <c r="P18" s="41">
        <v>0</v>
      </c>
      <c r="Q18" s="42">
        <f t="shared" si="6"/>
        <v>0</v>
      </c>
      <c r="R18" s="42">
        <f t="shared" si="7"/>
        <v>0</v>
      </c>
      <c r="S18" s="22"/>
      <c r="T18" s="22"/>
    </row>
    <row r="19" spans="1:20" s="23" customFormat="1" ht="13.5" x14ac:dyDescent="0.3">
      <c r="A19" s="32" t="s">
        <v>60</v>
      </c>
      <c r="B19" s="32" t="s">
        <v>61</v>
      </c>
      <c r="C19" s="34" t="s">
        <v>62</v>
      </c>
      <c r="D19" s="32" t="s">
        <v>63</v>
      </c>
      <c r="E19" s="37" t="s">
        <v>65</v>
      </c>
      <c r="F19" s="37" t="s">
        <v>23</v>
      </c>
      <c r="G19" s="37" t="s">
        <v>66</v>
      </c>
      <c r="H19" s="27">
        <v>2</v>
      </c>
      <c r="I19" s="27">
        <v>60</v>
      </c>
      <c r="J19" s="45">
        <v>0</v>
      </c>
      <c r="K19" s="42">
        <f t="shared" si="4"/>
        <v>0</v>
      </c>
      <c r="L19" s="47" t="s">
        <v>46</v>
      </c>
      <c r="M19" s="37">
        <v>52</v>
      </c>
      <c r="N19" s="41">
        <v>0</v>
      </c>
      <c r="O19" s="42">
        <f>SUM(N19*M19)*H19</f>
        <v>0</v>
      </c>
      <c r="P19" s="41">
        <v>0</v>
      </c>
      <c r="Q19" s="42">
        <f t="shared" si="6"/>
        <v>0</v>
      </c>
      <c r="R19" s="42">
        <f t="shared" si="7"/>
        <v>0</v>
      </c>
      <c r="S19" s="22"/>
      <c r="T19" s="22"/>
    </row>
    <row r="20" spans="1:20" s="23" customFormat="1" ht="13.5" x14ac:dyDescent="0.3">
      <c r="A20" s="32" t="s">
        <v>60</v>
      </c>
      <c r="B20" s="32" t="s">
        <v>61</v>
      </c>
      <c r="C20" s="34" t="s">
        <v>62</v>
      </c>
      <c r="D20" s="32" t="s">
        <v>63</v>
      </c>
      <c r="E20" s="37" t="s">
        <v>67</v>
      </c>
      <c r="F20" s="37" t="s">
        <v>23</v>
      </c>
      <c r="G20" s="37" t="s">
        <v>68</v>
      </c>
      <c r="H20" s="27">
        <v>1</v>
      </c>
      <c r="I20" s="27">
        <v>100</v>
      </c>
      <c r="J20" s="41">
        <v>0</v>
      </c>
      <c r="K20" s="42">
        <f t="shared" si="4"/>
        <v>0</v>
      </c>
      <c r="L20" s="39" t="s">
        <v>25</v>
      </c>
      <c r="M20" s="37">
        <v>4</v>
      </c>
      <c r="N20" s="41">
        <v>0</v>
      </c>
      <c r="O20" s="42">
        <f t="shared" si="5"/>
        <v>0</v>
      </c>
      <c r="P20" s="41">
        <v>0</v>
      </c>
      <c r="Q20" s="42">
        <f t="shared" si="6"/>
        <v>0</v>
      </c>
      <c r="R20" s="42">
        <f t="shared" si="7"/>
        <v>0</v>
      </c>
      <c r="S20" s="22"/>
      <c r="T20" s="22"/>
    </row>
    <row r="21" spans="1:20" s="23" customFormat="1" ht="13.5" x14ac:dyDescent="0.3">
      <c r="A21" s="32" t="s">
        <v>60</v>
      </c>
      <c r="B21" s="32" t="s">
        <v>61</v>
      </c>
      <c r="C21" s="34" t="s">
        <v>62</v>
      </c>
      <c r="D21" s="32" t="s">
        <v>63</v>
      </c>
      <c r="E21" s="37" t="s">
        <v>44</v>
      </c>
      <c r="F21" s="37" t="s">
        <v>23</v>
      </c>
      <c r="G21" s="37" t="s">
        <v>45</v>
      </c>
      <c r="H21" s="27">
        <v>3</v>
      </c>
      <c r="I21" s="27">
        <v>75</v>
      </c>
      <c r="J21" s="45">
        <v>0</v>
      </c>
      <c r="K21" s="42">
        <f t="shared" si="4"/>
        <v>0</v>
      </c>
      <c r="L21" s="47" t="s">
        <v>46</v>
      </c>
      <c r="M21" s="37">
        <v>52</v>
      </c>
      <c r="N21" s="41">
        <v>0</v>
      </c>
      <c r="O21" s="42">
        <f t="shared" si="5"/>
        <v>0</v>
      </c>
      <c r="P21" s="41">
        <v>0</v>
      </c>
      <c r="Q21" s="42">
        <f t="shared" si="6"/>
        <v>0</v>
      </c>
      <c r="R21" s="42">
        <f t="shared" si="7"/>
        <v>0</v>
      </c>
      <c r="S21" s="22"/>
      <c r="T21" s="22"/>
    </row>
    <row r="22" spans="1:20" s="25" customFormat="1" ht="26" x14ac:dyDescent="0.3">
      <c r="A22" s="33" t="s">
        <v>60</v>
      </c>
      <c r="B22" s="33" t="s">
        <v>61</v>
      </c>
      <c r="C22" s="35" t="s">
        <v>62</v>
      </c>
      <c r="D22" s="33" t="s">
        <v>63</v>
      </c>
      <c r="E22" s="38" t="s">
        <v>69</v>
      </c>
      <c r="F22" s="39" t="s">
        <v>23</v>
      </c>
      <c r="G22" s="39" t="s">
        <v>68</v>
      </c>
      <c r="H22" s="40">
        <v>2</v>
      </c>
      <c r="I22" s="40">
        <v>10</v>
      </c>
      <c r="J22" s="44" t="s">
        <v>38</v>
      </c>
      <c r="K22" s="46"/>
      <c r="L22" s="47" t="s">
        <v>46</v>
      </c>
      <c r="M22" s="48">
        <v>52</v>
      </c>
      <c r="N22" s="44" t="s">
        <v>38</v>
      </c>
      <c r="O22" s="42"/>
      <c r="P22" s="44" t="s">
        <v>38</v>
      </c>
      <c r="Q22" s="42"/>
      <c r="R22" s="42"/>
      <c r="S22" s="24"/>
      <c r="T22" s="24"/>
    </row>
    <row r="23" spans="1:20" s="23" customFormat="1" ht="13.5" x14ac:dyDescent="0.3">
      <c r="A23" s="32" t="s">
        <v>60</v>
      </c>
      <c r="B23" s="32" t="s">
        <v>61</v>
      </c>
      <c r="C23" s="34" t="s">
        <v>62</v>
      </c>
      <c r="D23" s="32" t="s">
        <v>63</v>
      </c>
      <c r="E23" s="37" t="s">
        <v>70</v>
      </c>
      <c r="F23" s="37" t="s">
        <v>23</v>
      </c>
      <c r="G23" s="37" t="s">
        <v>68</v>
      </c>
      <c r="H23" s="27">
        <v>5</v>
      </c>
      <c r="I23" s="27">
        <v>24</v>
      </c>
      <c r="J23" s="45">
        <v>0</v>
      </c>
      <c r="K23" s="42">
        <f t="shared" si="4"/>
        <v>0</v>
      </c>
      <c r="L23" s="47" t="s">
        <v>25</v>
      </c>
      <c r="M23" s="37">
        <v>12</v>
      </c>
      <c r="N23" s="41">
        <v>0</v>
      </c>
      <c r="O23" s="42">
        <f t="shared" si="5"/>
        <v>0</v>
      </c>
      <c r="P23" s="41">
        <v>0</v>
      </c>
      <c r="Q23" s="42">
        <f t="shared" si="6"/>
        <v>0</v>
      </c>
      <c r="R23" s="42">
        <f t="shared" si="7"/>
        <v>0</v>
      </c>
      <c r="S23" s="22"/>
      <c r="T23" s="22"/>
    </row>
    <row r="24" spans="1:20" s="29" customFormat="1" ht="13.5" x14ac:dyDescent="0.3">
      <c r="A24" s="32" t="s">
        <v>60</v>
      </c>
      <c r="B24" s="32" t="s">
        <v>61</v>
      </c>
      <c r="C24" s="34" t="s">
        <v>62</v>
      </c>
      <c r="D24" s="32" t="s">
        <v>63</v>
      </c>
      <c r="E24" s="37" t="s">
        <v>71</v>
      </c>
      <c r="F24" s="37" t="s">
        <v>72</v>
      </c>
      <c r="G24" s="37" t="s">
        <v>73</v>
      </c>
      <c r="H24" s="27">
        <v>1</v>
      </c>
      <c r="I24" s="27">
        <v>60</v>
      </c>
      <c r="J24" s="45">
        <v>0</v>
      </c>
      <c r="K24" s="42">
        <f t="shared" si="4"/>
        <v>0</v>
      </c>
      <c r="L24" s="47" t="s">
        <v>25</v>
      </c>
      <c r="M24" s="37">
        <v>4</v>
      </c>
      <c r="N24" s="41">
        <v>0</v>
      </c>
      <c r="O24" s="42">
        <f t="shared" si="5"/>
        <v>0</v>
      </c>
      <c r="P24" s="41">
        <v>0</v>
      </c>
      <c r="Q24" s="42">
        <f>SUM(P24*I24*H24)*M24</f>
        <v>0</v>
      </c>
      <c r="R24" s="42">
        <f>K24+O24+Q24</f>
        <v>0</v>
      </c>
      <c r="S24" s="28"/>
      <c r="T24" s="28"/>
    </row>
    <row r="25" spans="1:20" s="29" customFormat="1" ht="13.5" x14ac:dyDescent="0.3">
      <c r="A25" s="32" t="s">
        <v>60</v>
      </c>
      <c r="B25" s="32" t="s">
        <v>61</v>
      </c>
      <c r="C25" s="34" t="s">
        <v>62</v>
      </c>
      <c r="D25" s="32" t="s">
        <v>63</v>
      </c>
      <c r="E25" s="37" t="s">
        <v>74</v>
      </c>
      <c r="F25" s="37" t="s">
        <v>72</v>
      </c>
      <c r="G25" s="37" t="s">
        <v>75</v>
      </c>
      <c r="H25" s="27">
        <v>1</v>
      </c>
      <c r="I25" s="27">
        <v>60</v>
      </c>
      <c r="J25" s="45">
        <v>0</v>
      </c>
      <c r="K25" s="42">
        <f t="shared" si="4"/>
        <v>0</v>
      </c>
      <c r="L25" s="47" t="s">
        <v>25</v>
      </c>
      <c r="M25" s="37">
        <v>2</v>
      </c>
      <c r="N25" s="41">
        <v>0</v>
      </c>
      <c r="O25" s="42">
        <f t="shared" si="5"/>
        <v>0</v>
      </c>
      <c r="P25" s="41">
        <v>0</v>
      </c>
      <c r="Q25" s="42">
        <f>SUM(P25*I25*H25)*M25</f>
        <v>0</v>
      </c>
      <c r="R25" s="42">
        <f>K25+O25+Q25</f>
        <v>0</v>
      </c>
      <c r="S25" s="28"/>
      <c r="T25" s="28"/>
    </row>
    <row r="26" spans="1:20" ht="13.5" x14ac:dyDescent="0.3">
      <c r="A26" s="32" t="s">
        <v>76</v>
      </c>
      <c r="B26" s="32" t="s">
        <v>77</v>
      </c>
      <c r="C26" s="34" t="s">
        <v>78</v>
      </c>
      <c r="D26" s="32" t="s">
        <v>79</v>
      </c>
      <c r="E26" s="7" t="s">
        <v>28</v>
      </c>
      <c r="F26" s="7" t="s">
        <v>23</v>
      </c>
      <c r="G26" s="7" t="s">
        <v>64</v>
      </c>
      <c r="H26" s="8">
        <v>1</v>
      </c>
      <c r="I26" s="8">
        <v>110</v>
      </c>
      <c r="J26" s="41">
        <v>0</v>
      </c>
      <c r="K26" s="42">
        <f t="shared" si="4"/>
        <v>0</v>
      </c>
      <c r="L26" s="39" t="s">
        <v>25</v>
      </c>
      <c r="M26" s="37">
        <v>4</v>
      </c>
      <c r="N26" s="41">
        <v>0</v>
      </c>
      <c r="O26" s="42">
        <f t="shared" si="5"/>
        <v>0</v>
      </c>
      <c r="P26" s="41">
        <v>0</v>
      </c>
      <c r="Q26" s="42">
        <f t="shared" si="6"/>
        <v>0</v>
      </c>
      <c r="R26" s="42">
        <f t="shared" si="7"/>
        <v>0</v>
      </c>
    </row>
    <row r="27" spans="1:20" ht="13.5" x14ac:dyDescent="0.3">
      <c r="A27" s="32" t="s">
        <v>76</v>
      </c>
      <c r="B27" s="32" t="s">
        <v>33</v>
      </c>
      <c r="C27" s="34" t="s">
        <v>34</v>
      </c>
      <c r="D27" s="32" t="s">
        <v>35</v>
      </c>
      <c r="E27" s="7" t="s">
        <v>28</v>
      </c>
      <c r="F27" s="7" t="s">
        <v>23</v>
      </c>
      <c r="G27" s="7" t="s">
        <v>80</v>
      </c>
      <c r="H27" s="8">
        <v>1</v>
      </c>
      <c r="I27" s="8">
        <v>250</v>
      </c>
      <c r="J27" s="41">
        <v>0</v>
      </c>
      <c r="K27" s="42">
        <f t="shared" si="4"/>
        <v>0</v>
      </c>
      <c r="L27" s="47" t="s">
        <v>46</v>
      </c>
      <c r="M27" s="37">
        <v>52</v>
      </c>
      <c r="N27" s="41">
        <v>0</v>
      </c>
      <c r="O27" s="42">
        <f t="shared" si="5"/>
        <v>0</v>
      </c>
      <c r="P27" s="41">
        <v>0</v>
      </c>
      <c r="Q27" s="42">
        <f t="shared" si="6"/>
        <v>0</v>
      </c>
      <c r="R27" s="42">
        <f t="shared" si="7"/>
        <v>0</v>
      </c>
    </row>
    <row r="28" spans="1:20" ht="13.5" x14ac:dyDescent="0.3">
      <c r="A28" s="32" t="s">
        <v>76</v>
      </c>
      <c r="B28" s="32" t="s">
        <v>33</v>
      </c>
      <c r="C28" s="34" t="s">
        <v>34</v>
      </c>
      <c r="D28" s="32" t="s">
        <v>35</v>
      </c>
      <c r="E28" s="7" t="s">
        <v>44</v>
      </c>
      <c r="F28" s="7" t="s">
        <v>23</v>
      </c>
      <c r="G28" s="7" t="s">
        <v>45</v>
      </c>
      <c r="H28" s="8">
        <v>1</v>
      </c>
      <c r="I28" s="8">
        <v>75</v>
      </c>
      <c r="J28" s="41">
        <v>0</v>
      </c>
      <c r="K28" s="42">
        <f t="shared" si="4"/>
        <v>0</v>
      </c>
      <c r="L28" s="47" t="s">
        <v>46</v>
      </c>
      <c r="M28" s="37">
        <v>52</v>
      </c>
      <c r="N28" s="41">
        <v>0</v>
      </c>
      <c r="O28" s="42">
        <f t="shared" si="5"/>
        <v>0</v>
      </c>
      <c r="P28" s="41">
        <v>0</v>
      </c>
      <c r="Q28" s="42">
        <f t="shared" si="6"/>
        <v>0</v>
      </c>
      <c r="R28" s="42">
        <f>K28+O28+Q28</f>
        <v>0</v>
      </c>
    </row>
    <row r="29" spans="1:20" ht="13.5" x14ac:dyDescent="0.3">
      <c r="A29" s="32" t="s">
        <v>76</v>
      </c>
      <c r="B29" s="32" t="s">
        <v>81</v>
      </c>
      <c r="C29" s="34" t="s">
        <v>82</v>
      </c>
      <c r="D29" s="32" t="s">
        <v>83</v>
      </c>
      <c r="E29" s="9" t="s">
        <v>28</v>
      </c>
      <c r="F29" s="7" t="s">
        <v>23</v>
      </c>
      <c r="G29" s="7" t="s">
        <v>80</v>
      </c>
      <c r="H29" s="8">
        <v>1</v>
      </c>
      <c r="I29" s="8">
        <v>250</v>
      </c>
      <c r="J29" s="41">
        <v>0</v>
      </c>
      <c r="K29" s="42">
        <f t="shared" si="4"/>
        <v>0</v>
      </c>
      <c r="L29" s="39" t="s">
        <v>84</v>
      </c>
      <c r="M29" s="37">
        <v>26</v>
      </c>
      <c r="N29" s="41">
        <v>0</v>
      </c>
      <c r="O29" s="42">
        <f t="shared" si="5"/>
        <v>0</v>
      </c>
      <c r="P29" s="41">
        <v>0</v>
      </c>
      <c r="Q29" s="42">
        <f t="shared" si="6"/>
        <v>0</v>
      </c>
      <c r="R29" s="42">
        <f t="shared" si="7"/>
        <v>0</v>
      </c>
    </row>
    <row r="30" spans="1:20" ht="13.5" x14ac:dyDescent="0.3">
      <c r="A30" s="32" t="s">
        <v>85</v>
      </c>
      <c r="B30" s="32" t="s">
        <v>86</v>
      </c>
      <c r="C30" s="34" t="s">
        <v>58</v>
      </c>
      <c r="D30" s="32" t="s">
        <v>59</v>
      </c>
      <c r="E30" s="9" t="s">
        <v>103</v>
      </c>
      <c r="F30" s="10" t="s">
        <v>36</v>
      </c>
      <c r="G30" s="7" t="s">
        <v>87</v>
      </c>
      <c r="H30" s="8">
        <v>1</v>
      </c>
      <c r="I30" s="8">
        <v>3000</v>
      </c>
      <c r="J30" s="41">
        <v>0</v>
      </c>
      <c r="K30" s="42">
        <f t="shared" si="4"/>
        <v>0</v>
      </c>
      <c r="L30" s="39" t="s">
        <v>25</v>
      </c>
      <c r="M30" s="37">
        <v>2</v>
      </c>
      <c r="N30" s="41">
        <v>0</v>
      </c>
      <c r="O30" s="42">
        <f t="shared" si="5"/>
        <v>0</v>
      </c>
      <c r="P30" s="41">
        <v>0</v>
      </c>
      <c r="Q30" s="42">
        <f t="shared" si="6"/>
        <v>0</v>
      </c>
      <c r="R30" s="42">
        <f t="shared" si="7"/>
        <v>0</v>
      </c>
    </row>
    <row r="31" spans="1:20" s="50" customFormat="1" ht="13.5" x14ac:dyDescent="0.3">
      <c r="A31" s="32" t="s">
        <v>85</v>
      </c>
      <c r="B31" s="32" t="s">
        <v>86</v>
      </c>
      <c r="C31" s="34" t="s">
        <v>58</v>
      </c>
      <c r="D31" s="32" t="s">
        <v>59</v>
      </c>
      <c r="E31" s="52" t="s">
        <v>28</v>
      </c>
      <c r="F31" s="53" t="s">
        <v>23</v>
      </c>
      <c r="G31" s="37" t="s">
        <v>88</v>
      </c>
      <c r="H31" s="27">
        <v>2</v>
      </c>
      <c r="I31" s="27">
        <v>135</v>
      </c>
      <c r="J31" s="41">
        <v>0</v>
      </c>
      <c r="K31" s="42">
        <f>J31*H31</f>
        <v>0</v>
      </c>
      <c r="L31" s="39" t="s">
        <v>46</v>
      </c>
      <c r="M31" s="37">
        <v>52</v>
      </c>
      <c r="N31" s="41">
        <v>0</v>
      </c>
      <c r="O31" s="42">
        <f>SUM(N31*M31)*H31</f>
        <v>0</v>
      </c>
      <c r="P31" s="41">
        <v>0</v>
      </c>
      <c r="Q31" s="42">
        <f t="shared" si="6"/>
        <v>0</v>
      </c>
      <c r="R31" s="42">
        <f t="shared" si="7"/>
        <v>0</v>
      </c>
      <c r="S31" s="49"/>
      <c r="T31" s="49"/>
    </row>
    <row r="32" spans="1:20" s="50" customFormat="1" ht="13.5" x14ac:dyDescent="0.3">
      <c r="A32" s="32" t="s">
        <v>85</v>
      </c>
      <c r="B32" s="32" t="s">
        <v>86</v>
      </c>
      <c r="C32" s="34" t="s">
        <v>58</v>
      </c>
      <c r="D32" s="32" t="s">
        <v>59</v>
      </c>
      <c r="E32" s="53" t="s">
        <v>89</v>
      </c>
      <c r="F32" s="53" t="s">
        <v>36</v>
      </c>
      <c r="G32" s="37" t="s">
        <v>90</v>
      </c>
      <c r="H32" s="27">
        <v>1</v>
      </c>
      <c r="I32" s="27">
        <v>1500</v>
      </c>
      <c r="J32" s="41">
        <v>0</v>
      </c>
      <c r="K32" s="42">
        <f t="shared" si="4"/>
        <v>0</v>
      </c>
      <c r="L32" s="39" t="s">
        <v>25</v>
      </c>
      <c r="M32" s="37">
        <v>1</v>
      </c>
      <c r="N32" s="41">
        <v>0</v>
      </c>
      <c r="O32" s="42">
        <f t="shared" si="5"/>
        <v>0</v>
      </c>
      <c r="P32" s="41">
        <v>0</v>
      </c>
      <c r="Q32" s="42">
        <f t="shared" si="6"/>
        <v>0</v>
      </c>
      <c r="R32" s="42">
        <f t="shared" si="7"/>
        <v>0</v>
      </c>
      <c r="S32" s="49"/>
      <c r="T32" s="49"/>
    </row>
    <row r="33" spans="1:20" s="50" customFormat="1" ht="13.5" x14ac:dyDescent="0.3">
      <c r="A33" s="32" t="s">
        <v>85</v>
      </c>
      <c r="B33" s="32" t="s">
        <v>86</v>
      </c>
      <c r="C33" s="34" t="s">
        <v>58</v>
      </c>
      <c r="D33" s="32" t="s">
        <v>59</v>
      </c>
      <c r="E33" s="37" t="s">
        <v>91</v>
      </c>
      <c r="F33" s="37" t="s">
        <v>36</v>
      </c>
      <c r="G33" s="37" t="s">
        <v>90</v>
      </c>
      <c r="H33" s="27">
        <v>1</v>
      </c>
      <c r="I33" s="27">
        <v>3500</v>
      </c>
      <c r="J33" s="41">
        <v>0</v>
      </c>
      <c r="K33" s="42">
        <f t="shared" si="4"/>
        <v>0</v>
      </c>
      <c r="L33" s="39" t="s">
        <v>25</v>
      </c>
      <c r="M33" s="37">
        <v>3</v>
      </c>
      <c r="N33" s="41">
        <v>0</v>
      </c>
      <c r="O33" s="42">
        <f t="shared" si="5"/>
        <v>0</v>
      </c>
      <c r="P33" s="41">
        <v>0</v>
      </c>
      <c r="Q33" s="42">
        <f t="shared" si="6"/>
        <v>0</v>
      </c>
      <c r="R33" s="42">
        <f t="shared" si="7"/>
        <v>0</v>
      </c>
      <c r="S33" s="49"/>
      <c r="T33" s="49"/>
    </row>
    <row r="34" spans="1:20" s="50" customFormat="1" ht="13.5" x14ac:dyDescent="0.3">
      <c r="A34" s="32" t="s">
        <v>85</v>
      </c>
      <c r="B34" s="32" t="s">
        <v>86</v>
      </c>
      <c r="C34" s="34" t="s">
        <v>58</v>
      </c>
      <c r="D34" s="32" t="s">
        <v>59</v>
      </c>
      <c r="E34" s="37" t="s">
        <v>92</v>
      </c>
      <c r="F34" s="37" t="s">
        <v>36</v>
      </c>
      <c r="G34" s="37" t="s">
        <v>87</v>
      </c>
      <c r="H34" s="27">
        <v>1</v>
      </c>
      <c r="I34" s="27">
        <v>3000</v>
      </c>
      <c r="J34" s="41">
        <v>0</v>
      </c>
      <c r="K34" s="42">
        <f t="shared" si="4"/>
        <v>0</v>
      </c>
      <c r="L34" s="39" t="s">
        <v>25</v>
      </c>
      <c r="M34" s="37">
        <v>3</v>
      </c>
      <c r="N34" s="41">
        <v>0</v>
      </c>
      <c r="O34" s="42">
        <f t="shared" si="5"/>
        <v>0</v>
      </c>
      <c r="P34" s="41">
        <v>0</v>
      </c>
      <c r="Q34" s="42">
        <f t="shared" si="6"/>
        <v>0</v>
      </c>
      <c r="R34" s="42">
        <f t="shared" si="7"/>
        <v>0</v>
      </c>
      <c r="S34" s="49"/>
      <c r="T34" s="49"/>
    </row>
    <row r="35" spans="1:20" s="50" customFormat="1" ht="13.5" x14ac:dyDescent="0.3">
      <c r="A35" s="32" t="s">
        <v>85</v>
      </c>
      <c r="B35" s="32" t="s">
        <v>86</v>
      </c>
      <c r="C35" s="34" t="s">
        <v>58</v>
      </c>
      <c r="D35" s="32" t="s">
        <v>59</v>
      </c>
      <c r="E35" s="37" t="s">
        <v>70</v>
      </c>
      <c r="F35" s="37" t="s">
        <v>23</v>
      </c>
      <c r="G35" s="37" t="s">
        <v>68</v>
      </c>
      <c r="H35" s="27">
        <v>1</v>
      </c>
      <c r="I35" s="27">
        <v>24</v>
      </c>
      <c r="J35" s="41">
        <v>0</v>
      </c>
      <c r="K35" s="42">
        <f t="shared" si="4"/>
        <v>0</v>
      </c>
      <c r="L35" s="39" t="s">
        <v>25</v>
      </c>
      <c r="M35" s="37">
        <v>4</v>
      </c>
      <c r="N35" s="41">
        <v>0</v>
      </c>
      <c r="O35" s="42">
        <f t="shared" si="5"/>
        <v>0</v>
      </c>
      <c r="P35" s="41">
        <v>0</v>
      </c>
      <c r="Q35" s="42">
        <f t="shared" si="6"/>
        <v>0</v>
      </c>
      <c r="R35" s="42">
        <f t="shared" si="7"/>
        <v>0</v>
      </c>
      <c r="S35" s="49"/>
      <c r="T35" s="49"/>
    </row>
    <row r="36" spans="1:20" ht="13.5" x14ac:dyDescent="0.3">
      <c r="A36" s="32" t="s">
        <v>85</v>
      </c>
      <c r="B36" s="32" t="s">
        <v>93</v>
      </c>
      <c r="C36" s="34" t="s">
        <v>58</v>
      </c>
      <c r="D36" s="32" t="s">
        <v>59</v>
      </c>
      <c r="E36" s="11" t="s">
        <v>44</v>
      </c>
      <c r="F36" s="10" t="s">
        <v>23</v>
      </c>
      <c r="G36" s="7" t="s">
        <v>45</v>
      </c>
      <c r="H36" s="8">
        <v>1</v>
      </c>
      <c r="I36" s="8">
        <v>75</v>
      </c>
      <c r="J36" s="45">
        <v>0</v>
      </c>
      <c r="K36" s="42">
        <f t="shared" si="4"/>
        <v>0</v>
      </c>
      <c r="L36" s="39" t="s">
        <v>25</v>
      </c>
      <c r="M36" s="37">
        <v>4</v>
      </c>
      <c r="N36" s="41">
        <v>0</v>
      </c>
      <c r="O36" s="42">
        <f t="shared" si="5"/>
        <v>0</v>
      </c>
      <c r="P36" s="41">
        <v>0</v>
      </c>
      <c r="Q36" s="42">
        <f t="shared" si="6"/>
        <v>0</v>
      </c>
      <c r="R36" s="42">
        <f t="shared" si="7"/>
        <v>0</v>
      </c>
    </row>
    <row r="37" spans="1:20" ht="13.5" x14ac:dyDescent="0.3">
      <c r="A37" s="32" t="s">
        <v>76</v>
      </c>
      <c r="B37" s="32" t="s">
        <v>33</v>
      </c>
      <c r="C37" s="34" t="s">
        <v>34</v>
      </c>
      <c r="D37" s="32" t="s">
        <v>35</v>
      </c>
      <c r="E37" s="7" t="s">
        <v>94</v>
      </c>
      <c r="F37" s="7"/>
      <c r="G37" s="7"/>
      <c r="H37" s="8">
        <v>4</v>
      </c>
      <c r="I37" s="21" t="s">
        <v>38</v>
      </c>
      <c r="J37" s="37"/>
      <c r="K37" s="42"/>
      <c r="L37" s="39" t="s">
        <v>25</v>
      </c>
      <c r="M37" s="37">
        <v>4</v>
      </c>
      <c r="N37" s="37"/>
      <c r="O37" s="37"/>
      <c r="P37" s="37"/>
      <c r="Q37" s="42"/>
      <c r="R37" s="42"/>
    </row>
    <row r="38" spans="1:20" ht="13.5" x14ac:dyDescent="0.3">
      <c r="H38" s="3"/>
      <c r="I38" s="3"/>
    </row>
    <row r="39" spans="1:20" ht="13.5" x14ac:dyDescent="0.3">
      <c r="A39" s="12" t="s">
        <v>95</v>
      </c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  <c r="M39" s="12"/>
      <c r="N39" s="12"/>
      <c r="O39" s="13"/>
      <c r="P39" s="13"/>
      <c r="Q39" s="13"/>
      <c r="R39" s="14">
        <f>SUM(R5:R36)</f>
        <v>0</v>
      </c>
      <c r="S39" s="3" t="s">
        <v>96</v>
      </c>
    </row>
    <row r="40" spans="1:20" ht="13.5" x14ac:dyDescent="0.3">
      <c r="H40" s="3"/>
      <c r="I40" s="3"/>
    </row>
    <row r="41" spans="1:20" ht="13.5" x14ac:dyDescent="0.3">
      <c r="H41" s="3"/>
      <c r="I41" s="3"/>
    </row>
    <row r="42" spans="1:20" ht="13.5" x14ac:dyDescent="0.3">
      <c r="A42" s="15" t="s">
        <v>97</v>
      </c>
      <c r="B42" s="15"/>
      <c r="C42" s="15"/>
      <c r="D42" s="15"/>
      <c r="E42" s="15"/>
      <c r="F42" s="15"/>
      <c r="H42" s="3"/>
      <c r="I42" s="3"/>
    </row>
    <row r="43" spans="1:20" ht="13.5" x14ac:dyDescent="0.3">
      <c r="A43" s="16" t="s">
        <v>98</v>
      </c>
      <c r="B43" s="17"/>
      <c r="C43" s="18"/>
      <c r="D43" s="54" t="s">
        <v>99</v>
      </c>
      <c r="E43" s="54"/>
      <c r="F43" s="54"/>
      <c r="H43" s="3"/>
      <c r="I43" s="3"/>
    </row>
    <row r="44" spans="1:20" ht="14.5" x14ac:dyDescent="0.35">
      <c r="A44" s="55" t="s">
        <v>100</v>
      </c>
      <c r="B44" s="56"/>
      <c r="C44" s="19"/>
      <c r="D44" s="54"/>
      <c r="E44" s="54"/>
      <c r="F44" s="54"/>
      <c r="H44" s="3"/>
      <c r="I44" s="3"/>
    </row>
    <row r="45" spans="1:20" ht="13.5" x14ac:dyDescent="0.3">
      <c r="A45" s="55" t="s">
        <v>101</v>
      </c>
      <c r="B45" s="57"/>
      <c r="C45" s="18"/>
      <c r="D45" s="54"/>
      <c r="E45" s="54"/>
      <c r="F45" s="54"/>
      <c r="H45" s="3"/>
      <c r="I45" s="3"/>
    </row>
    <row r="46" spans="1:20" ht="13.5" x14ac:dyDescent="0.3">
      <c r="A46" s="55" t="s">
        <v>102</v>
      </c>
      <c r="B46" s="57"/>
      <c r="C46" s="51"/>
      <c r="D46" s="54"/>
      <c r="E46" s="54"/>
      <c r="F46" s="54"/>
      <c r="H46" s="3"/>
      <c r="I46" s="3"/>
    </row>
  </sheetData>
  <sheetProtection algorithmName="SHA-512" hashValue="EwGLxkN0yaZ1VpJshndLI6VBYQGkHsoUccoWDF/0ffqWAwXC2r8U6VOmqhTeIk4taf2Zln2lAkwoMxRjl2zcAA==" saltValue="yLbTtlE3R39t4vPPSZObrQ==" spinCount="100000" sheet="1" objects="1" scenarios="1"/>
  <autoFilter ref="A4:R37" xr:uid="{00000000-0001-0000-0000-000000000000}"/>
  <sortState xmlns:xlrd2="http://schemas.microsoft.com/office/spreadsheetml/2017/richdata2" ref="A5:R36">
    <sortCondition ref="A5:A36"/>
    <sortCondition ref="B5:B36"/>
    <sortCondition ref="E5:E36"/>
  </sortState>
  <mergeCells count="6">
    <mergeCell ref="D43:F46"/>
    <mergeCell ref="A44:B44"/>
    <mergeCell ref="A45:B45"/>
    <mergeCell ref="A46:B46"/>
    <mergeCell ref="A1:K1"/>
    <mergeCell ref="A2:K2"/>
  </mergeCells>
  <phoneticPr fontId="3" type="noConversion"/>
  <printOptions horizontalCentered="1" verticalCentered="1"/>
  <pageMargins left="0" right="0" top="0.74803149606299213" bottom="0" header="0" footer="0"/>
  <pageSetup paperSize="8" scale="4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bd9d4e-1dd3-47e8-ac42-d86b087ec296">
      <Terms xmlns="http://schemas.microsoft.com/office/infopath/2007/PartnerControls"/>
    </lcf76f155ced4ddcb4097134ff3c332f>
    <TaxCatchAll xmlns="754fc952-6c25-47e5-9253-d8bbda7109f2" xsi:nil="true"/>
    <Persoon xmlns="5fbd9d4e-1dd3-47e8-ac42-d86b087ec296">
      <UserInfo>
        <DisplayName/>
        <AccountId xsi:nil="true"/>
        <AccountType/>
      </UserInfo>
    </Perso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B90EBD35D7C24A9FB4207152BC8D7B" ma:contentTypeVersion="17" ma:contentTypeDescription="Een nieuw document maken." ma:contentTypeScope="" ma:versionID="4014e7c100eca18800338ade061c3041">
  <xsd:schema xmlns:xsd="http://www.w3.org/2001/XMLSchema" xmlns:xs="http://www.w3.org/2001/XMLSchema" xmlns:p="http://schemas.microsoft.com/office/2006/metadata/properties" xmlns:ns2="5fbd9d4e-1dd3-47e8-ac42-d86b087ec296" xmlns:ns3="754fc952-6c25-47e5-9253-d8bbda7109f2" targetNamespace="http://schemas.microsoft.com/office/2006/metadata/properties" ma:root="true" ma:fieldsID="9d627bed75c3686a1e12ebdcb648b00a" ns2:_="" ns3:_="">
    <xsd:import namespace="5fbd9d4e-1dd3-47e8-ac42-d86b087ec296"/>
    <xsd:import namespace="754fc952-6c25-47e5-9253-d8bbda7109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Perso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d9d4e-1dd3-47e8-ac42-d86b087ec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ersoon" ma:index="23" nillable="true" ma:displayName="Persoon" ma:format="Dropdown" ma:list="UserInfo" ma:SharePointGroup="0" ma:internalName="Perso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fc952-6c25-47e5-9253-d8bbda7109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bb96429-e4f3-423f-82de-f88a32fd1c02}" ma:internalName="TaxCatchAll" ma:showField="CatchAllData" ma:web="754fc952-6c25-47e5-9253-d8bbda710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AEA36F-F0E4-4F98-B583-CF2758A327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7181B4-7190-475E-98D9-32DC1D5D9871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754fc952-6c25-47e5-9253-d8bbda7109f2"/>
    <ds:schemaRef ds:uri="http://schemas.microsoft.com/office/2006/metadata/properties"/>
    <ds:schemaRef ds:uri="5fbd9d4e-1dd3-47e8-ac42-d86b087ec29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289241-3DBF-459B-85B3-5B8846D4C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bd9d4e-1dd3-47e8-ac42-d86b087ec296"/>
    <ds:schemaRef ds:uri="754fc952-6c25-47e5-9253-d8bbda710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P1 Schieland Krimpenerwaard</vt:lpstr>
    </vt:vector>
  </TitlesOfParts>
  <Manager/>
  <Company>Hoogheemraadschap van Rijnland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smark</dc:creator>
  <cp:keywords/>
  <dc:description/>
  <cp:lastModifiedBy>Kampen, Carlijn van</cp:lastModifiedBy>
  <cp:revision/>
  <dcterms:created xsi:type="dcterms:W3CDTF">2019-01-07T09:08:30Z</dcterms:created>
  <dcterms:modified xsi:type="dcterms:W3CDTF">2026-10-13T16:12:38Z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0x0101007BB90EBD35D7C24A9FB4207152BC8D7B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