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defaultThemeVersion="166925"/>
  <mc:AlternateContent xmlns:mc="http://schemas.openxmlformats.org/markup-compatibility/2006">
    <mc:Choice Requires="x15">
      <x15ac:absPath xmlns:x15ac="http://schemas.microsoft.com/office/spreadsheetml/2010/11/ac" url="C:\Users\mawit\Downloads\"/>
    </mc:Choice>
  </mc:AlternateContent>
  <xr:revisionPtr revIDLastSave="34" documentId="13_ncr:1_{F6643BFB-7888-4742-99A7-FB30719F8B54}" xr6:coauthVersionLast="47" xr6:coauthVersionMax="47" xr10:uidLastSave="{23FA16CF-17F5-4DB9-B184-9E55A1C40D15}"/>
  <bookViews>
    <workbookView xWindow="-120" yWindow="-120" windowWidth="29040" windowHeight="15720" firstSheet="1" activeTab="1" xr2:uid="{4957BF0F-FEFF-498E-8B24-2708DCB73E18}"/>
  </bookViews>
  <sheets>
    <sheet name="Voorblad" sheetId="1" r:id="rId1"/>
    <sheet name="Documentmatrix" sheetId="7" r:id="rId2"/>
    <sheet name="Bestaande documentatie" sheetId="8" r:id="rId3"/>
    <sheet name="Opleverlijst" sheetId="3" r:id="rId4"/>
    <sheet name="Tagnummerlijst" sheetId="6" r:id="rId5"/>
    <sheet name="Fabrieksdocumentatie" sheetId="5" r:id="rId6"/>
    <sheet name="Gegevens documentatie" sheetId="2" state="hidden" r:id="rId7"/>
    <sheet name="Tagnummerlijsten" sheetId="9" state="hidden" r:id="rId8"/>
    <sheet name="Blad1" sheetId="10" state="hidden" r:id="rId9"/>
  </sheets>
  <externalReferences>
    <externalReference r:id="rId10"/>
  </externalReferences>
  <definedNames>
    <definedName name="_xlnm._FilterDatabase" localSheetId="6" hidden="1">'Gegevens documentatie'!$D$126:$D$128</definedName>
    <definedName name="_xlnm._FilterDatabase" localSheetId="7" hidden="1">Tagnummerlijsten!$A$1:$AV$89</definedName>
    <definedName name="Actie">Tabel30[Actie]</definedName>
    <definedName name="Beproevingen_en_Keuringen">Tabel4[Beproevingen_en_Keuringen]</definedName>
    <definedName name="Documentsoort">Tabel3[Documentsoort]</definedName>
    <definedName name="Engineeringsdocumenten">Tabel5[Engineeringsdocumenten]</definedName>
    <definedName name="Extenties">Tabel21[Extenties]</definedName>
    <definedName name="FAT__SIT___FAT">Tabel6[FAT__SIT___FAT]</definedName>
    <definedName name="Functionele_technische_ontwerpen">Tabel7[Functionele_technische_ontwerpen]</definedName>
    <definedName name="Garantie">Tabel8[Garantie]</definedName>
    <definedName name="Gebruikershandleiding">Tabel9[Gebruikershandleiding]</definedName>
    <definedName name="Instellingen">Tabel10[Instellingen]</definedName>
    <definedName name="Ja_Nee">Tabel22[Ja_Nee]</definedName>
    <definedName name="Letter_code">Tabel26[Letter_code]</definedName>
    <definedName name="Onderhoudsvoorschriften">Tabel11[Onderhoudsvoorschriften]</definedName>
    <definedName name="Software">Tabel12[Software]</definedName>
    <definedName name="Soort">[1]Gegevens_algemeen!$C$2:$C$5</definedName>
    <definedName name="Soort_fbr_doc">Tabel23[Soort_fbr_doc]</definedName>
    <definedName name="Status">Tabel20[Status]</definedName>
    <definedName name="Tekeningen__Civiel_">Tabel15[Tekeningen__Civiel_]</definedName>
    <definedName name="Tekeningen__elektrotechnisch_">Tabel16[Tekeningen__elektrotechnisch_]</definedName>
    <definedName name="Tekeningen__procesautomatisering_">Tabel17[Tekeningen__procesautomatisering_]</definedName>
    <definedName name="Tekeningen__Veiligheid_">Tabel18[Tekeningen__Veiligheid_]</definedName>
    <definedName name="Tekeningen__Werktuigbouw_">Tabel19[Tekeningen__Werktuigbouw_]</definedName>
    <definedName name="Veiligheid">Tabel14[Veiligheid]</definedName>
    <definedName name="verplichting">Tabel27[verplichting]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 i="1" l="1"/>
  <c r="C10" i="1"/>
  <c r="I76" i="7"/>
  <c r="I22" i="7"/>
  <c r="I21" i="7"/>
  <c r="I23" i="7"/>
  <c r="I24" i="7"/>
  <c r="I19" i="7"/>
  <c r="I13" i="7"/>
  <c r="I26" i="7"/>
  <c r="I57" i="7"/>
  <c r="I56" i="7"/>
  <c r="I62" i="7"/>
  <c r="I63" i="7"/>
  <c r="I66" i="7"/>
  <c r="I64" i="7"/>
  <c r="I65" i="7"/>
  <c r="I54" i="7"/>
  <c r="I30" i="7"/>
  <c r="I40" i="7"/>
  <c r="I31" i="7"/>
  <c r="I32" i="7"/>
  <c r="I33" i="7"/>
  <c r="I37" i="7"/>
  <c r="I44" i="7"/>
  <c r="I47" i="7"/>
  <c r="I48" i="7"/>
  <c r="I46" i="7"/>
  <c r="I49" i="7"/>
  <c r="I50" i="7"/>
  <c r="I51" i="7"/>
  <c r="I85" i="7"/>
  <c r="I86" i="7"/>
  <c r="I88" i="7"/>
  <c r="J75" i="7"/>
  <c r="J77" i="7"/>
  <c r="J73" i="7"/>
  <c r="J81" i="7"/>
  <c r="J79" i="7"/>
  <c r="J76" i="7"/>
  <c r="J74" i="7"/>
  <c r="J78" i="7"/>
  <c r="J80" i="7"/>
  <c r="J9" i="7"/>
  <c r="J11" i="7"/>
  <c r="J10" i="7"/>
  <c r="J22" i="7"/>
  <c r="J12" i="7"/>
  <c r="J20" i="7"/>
  <c r="J21" i="7"/>
  <c r="J17" i="7"/>
  <c r="J15" i="7"/>
  <c r="J23" i="7"/>
  <c r="J24" i="7"/>
  <c r="J19" i="7"/>
  <c r="J16" i="7"/>
  <c r="J13" i="7"/>
  <c r="J14" i="7"/>
  <c r="J18" i="7"/>
  <c r="J91" i="7"/>
  <c r="J72" i="7"/>
  <c r="J67" i="7"/>
  <c r="J68" i="7"/>
  <c r="J69" i="7"/>
  <c r="J71" i="7"/>
  <c r="J70" i="7"/>
  <c r="J25" i="7"/>
  <c r="J26" i="7"/>
  <c r="J27" i="7"/>
  <c r="J82" i="7"/>
  <c r="J58" i="7"/>
  <c r="J57" i="7"/>
  <c r="J56" i="7"/>
  <c r="J55" i="7"/>
  <c r="J60" i="7"/>
  <c r="J61" i="7"/>
  <c r="J59" i="7"/>
  <c r="J62" i="7"/>
  <c r="J63" i="7"/>
  <c r="J66" i="7"/>
  <c r="J64" i="7"/>
  <c r="J65" i="7"/>
  <c r="J54" i="7"/>
  <c r="J29" i="7"/>
  <c r="J28" i="7"/>
  <c r="J39" i="7"/>
  <c r="J30" i="7"/>
  <c r="J40" i="7"/>
  <c r="J41" i="7"/>
  <c r="J42" i="7"/>
  <c r="J31" i="7"/>
  <c r="J32" i="7"/>
  <c r="J33" i="7"/>
  <c r="J34" i="7"/>
  <c r="J35" i="7"/>
  <c r="J36" i="7"/>
  <c r="J37" i="7"/>
  <c r="J38" i="7"/>
  <c r="J45" i="7"/>
  <c r="J44" i="7"/>
  <c r="J43" i="7"/>
  <c r="J47" i="7"/>
  <c r="J48" i="7"/>
  <c r="J46" i="7"/>
  <c r="J49" i="7"/>
  <c r="J50" i="7"/>
  <c r="J51" i="7"/>
  <c r="J53" i="7"/>
  <c r="J52" i="7"/>
  <c r="J87" i="7"/>
  <c r="J85" i="7"/>
  <c r="J89" i="7"/>
  <c r="J86" i="7"/>
  <c r="J83" i="7"/>
  <c r="J84" i="7"/>
  <c r="J88" i="7"/>
  <c r="J90" i="7"/>
  <c r="O17" i="3"/>
  <c r="P17" i="3"/>
  <c r="Q17" i="3"/>
  <c r="R17" i="3"/>
  <c r="O18" i="3"/>
  <c r="P18" i="3"/>
  <c r="Q18" i="3"/>
  <c r="R18" i="3"/>
  <c r="O19" i="3"/>
  <c r="P19" i="3"/>
  <c r="Q19" i="3"/>
  <c r="R19" i="3"/>
  <c r="O20" i="3"/>
  <c r="P20" i="3"/>
  <c r="Q20" i="3"/>
  <c r="R20" i="3"/>
  <c r="O21" i="3"/>
  <c r="P21" i="3"/>
  <c r="Q21" i="3"/>
  <c r="R21" i="3"/>
  <c r="O22" i="3"/>
  <c r="P22" i="3"/>
  <c r="Q22" i="3"/>
  <c r="R22" i="3"/>
  <c r="O23" i="3"/>
  <c r="P23" i="3"/>
  <c r="Q23" i="3"/>
  <c r="R23" i="3"/>
  <c r="O24" i="3"/>
  <c r="P24" i="3"/>
  <c r="Q24" i="3"/>
  <c r="R24" i="3"/>
  <c r="O25" i="3"/>
  <c r="P25" i="3"/>
  <c r="Q25" i="3"/>
  <c r="R25" i="3"/>
  <c r="O26" i="3"/>
  <c r="P26" i="3"/>
  <c r="Q26" i="3"/>
  <c r="R26" i="3"/>
  <c r="O27" i="3"/>
  <c r="P27" i="3"/>
  <c r="Q27" i="3"/>
  <c r="R27" i="3"/>
  <c r="O28" i="3"/>
  <c r="P28" i="3"/>
  <c r="Q28" i="3"/>
  <c r="R28" i="3"/>
  <c r="O29" i="3"/>
  <c r="P29" i="3"/>
  <c r="Q29" i="3"/>
  <c r="R29" i="3"/>
  <c r="O30" i="3"/>
  <c r="P30" i="3"/>
  <c r="Q30" i="3"/>
  <c r="R30" i="3"/>
  <c r="O31" i="3"/>
  <c r="P31" i="3"/>
  <c r="Q31" i="3"/>
  <c r="R31" i="3"/>
  <c r="O32" i="3"/>
  <c r="P32" i="3"/>
  <c r="Q32" i="3"/>
  <c r="R32" i="3"/>
  <c r="O33" i="3"/>
  <c r="P33" i="3"/>
  <c r="Q33" i="3"/>
  <c r="R33" i="3"/>
  <c r="O34" i="3"/>
  <c r="P34" i="3"/>
  <c r="Q34" i="3"/>
  <c r="R34" i="3"/>
  <c r="O35" i="3"/>
  <c r="P35" i="3"/>
  <c r="Q35" i="3"/>
  <c r="R35" i="3"/>
  <c r="O36" i="3"/>
  <c r="P36" i="3"/>
  <c r="Q36" i="3"/>
  <c r="R36" i="3"/>
  <c r="O37" i="3"/>
  <c r="P37" i="3"/>
  <c r="Q37" i="3"/>
  <c r="R37" i="3"/>
  <c r="O38" i="3"/>
  <c r="P38" i="3"/>
  <c r="Q38" i="3"/>
  <c r="R38" i="3"/>
  <c r="O39" i="3"/>
  <c r="P39" i="3"/>
  <c r="Q39" i="3"/>
  <c r="R39" i="3"/>
  <c r="O40" i="3"/>
  <c r="P40" i="3"/>
  <c r="Q40" i="3"/>
  <c r="R40" i="3"/>
  <c r="O41" i="3"/>
  <c r="P41" i="3"/>
  <c r="Q41" i="3"/>
  <c r="R41" i="3"/>
  <c r="O42" i="3"/>
  <c r="P42" i="3"/>
  <c r="Q42" i="3"/>
  <c r="R42" i="3"/>
  <c r="O43" i="3"/>
  <c r="P43" i="3"/>
  <c r="Q43" i="3"/>
  <c r="R43" i="3"/>
  <c r="O44" i="3"/>
  <c r="P44" i="3"/>
  <c r="Q44" i="3"/>
  <c r="R44" i="3"/>
  <c r="O45" i="3"/>
  <c r="P45" i="3"/>
  <c r="Q45" i="3"/>
  <c r="R45" i="3"/>
  <c r="O46" i="3"/>
  <c r="P46" i="3"/>
  <c r="Q46" i="3"/>
  <c r="R46" i="3"/>
  <c r="O47" i="3"/>
  <c r="P47" i="3"/>
  <c r="Q47" i="3"/>
  <c r="R47" i="3"/>
  <c r="O48" i="3"/>
  <c r="P48" i="3"/>
  <c r="Q48" i="3"/>
  <c r="R48" i="3"/>
  <c r="O49" i="3"/>
  <c r="P49" i="3"/>
  <c r="Q49" i="3"/>
  <c r="R49" i="3"/>
  <c r="O50" i="3"/>
  <c r="P50" i="3"/>
  <c r="Q50" i="3"/>
  <c r="R50" i="3"/>
  <c r="O51" i="3"/>
  <c r="P51" i="3"/>
  <c r="Q51" i="3"/>
  <c r="R51" i="3"/>
  <c r="O52" i="3"/>
  <c r="P52" i="3"/>
  <c r="Q52" i="3"/>
  <c r="R52" i="3"/>
  <c r="O53" i="3"/>
  <c r="P53" i="3"/>
  <c r="Q53" i="3"/>
  <c r="R53" i="3"/>
  <c r="O54" i="3"/>
  <c r="P54" i="3"/>
  <c r="Q54" i="3"/>
  <c r="R54" i="3"/>
  <c r="O55" i="3"/>
  <c r="P55" i="3"/>
  <c r="Q55" i="3"/>
  <c r="R55" i="3"/>
  <c r="O56" i="3"/>
  <c r="P56" i="3"/>
  <c r="Q56" i="3"/>
  <c r="R56" i="3"/>
  <c r="O57" i="3"/>
  <c r="P57" i="3"/>
  <c r="Q57" i="3"/>
  <c r="R57" i="3"/>
  <c r="O58" i="3"/>
  <c r="P58" i="3"/>
  <c r="Q58" i="3"/>
  <c r="R58" i="3"/>
  <c r="O59" i="3"/>
  <c r="P59" i="3"/>
  <c r="Q59" i="3"/>
  <c r="R59" i="3"/>
  <c r="O60" i="3"/>
  <c r="P60" i="3"/>
  <c r="Q60" i="3"/>
  <c r="R60" i="3"/>
  <c r="O61" i="3"/>
  <c r="P61" i="3"/>
  <c r="Q61" i="3"/>
  <c r="R61" i="3"/>
  <c r="O62" i="3"/>
  <c r="P62" i="3"/>
  <c r="Q62" i="3"/>
  <c r="R62" i="3"/>
  <c r="O63" i="3"/>
  <c r="P63" i="3"/>
  <c r="Q63" i="3"/>
  <c r="R63" i="3"/>
  <c r="O64" i="3"/>
  <c r="P64" i="3"/>
  <c r="Q64" i="3"/>
  <c r="R64" i="3"/>
  <c r="O65" i="3"/>
  <c r="P65" i="3"/>
  <c r="Q65" i="3"/>
  <c r="R65" i="3"/>
  <c r="O66" i="3"/>
  <c r="P66" i="3"/>
  <c r="Q66" i="3"/>
  <c r="R66" i="3"/>
  <c r="O67" i="3"/>
  <c r="P67" i="3"/>
  <c r="Q67" i="3"/>
  <c r="R67" i="3"/>
  <c r="O68" i="3"/>
  <c r="P68" i="3"/>
  <c r="Q68" i="3"/>
  <c r="R68" i="3"/>
  <c r="O69" i="3"/>
  <c r="P69" i="3"/>
  <c r="Q69" i="3"/>
  <c r="R69" i="3"/>
  <c r="O70" i="3"/>
  <c r="P70" i="3"/>
  <c r="Q70" i="3"/>
  <c r="R70" i="3"/>
  <c r="O71" i="3"/>
  <c r="P71" i="3"/>
  <c r="Q71" i="3"/>
  <c r="R71" i="3"/>
  <c r="O72" i="3"/>
  <c r="P72" i="3"/>
  <c r="Q72" i="3"/>
  <c r="R72" i="3"/>
  <c r="O73" i="3"/>
  <c r="P73" i="3"/>
  <c r="Q73" i="3"/>
  <c r="R73" i="3"/>
  <c r="O74" i="3"/>
  <c r="P74" i="3"/>
  <c r="Q74" i="3"/>
  <c r="R74" i="3"/>
  <c r="O75" i="3"/>
  <c r="P75" i="3"/>
  <c r="Q75" i="3"/>
  <c r="R75" i="3"/>
  <c r="O76" i="3"/>
  <c r="P76" i="3"/>
  <c r="Q76" i="3"/>
  <c r="R76" i="3"/>
  <c r="O77" i="3"/>
  <c r="P77" i="3"/>
  <c r="Q77" i="3"/>
  <c r="R77" i="3"/>
  <c r="O78" i="3"/>
  <c r="P78" i="3"/>
  <c r="Q78" i="3"/>
  <c r="R78" i="3"/>
  <c r="O79" i="3"/>
  <c r="P79" i="3"/>
  <c r="Q79" i="3"/>
  <c r="R79" i="3"/>
  <c r="O80" i="3"/>
  <c r="P80" i="3"/>
  <c r="Q80" i="3"/>
  <c r="R80" i="3"/>
  <c r="O81" i="3"/>
  <c r="P81" i="3"/>
  <c r="Q81" i="3"/>
  <c r="R81" i="3"/>
  <c r="O82" i="3"/>
  <c r="P82" i="3"/>
  <c r="Q82" i="3"/>
  <c r="R82" i="3"/>
  <c r="O83" i="3"/>
  <c r="P83" i="3"/>
  <c r="Q83" i="3"/>
  <c r="R83" i="3"/>
  <c r="O84" i="3"/>
  <c r="P84" i="3"/>
  <c r="Q84" i="3"/>
  <c r="R84" i="3"/>
  <c r="O85" i="3"/>
  <c r="P85" i="3"/>
  <c r="Q85" i="3"/>
  <c r="R85" i="3"/>
  <c r="O86" i="3"/>
  <c r="P86" i="3"/>
  <c r="Q86" i="3"/>
  <c r="R86" i="3"/>
  <c r="O87" i="3"/>
  <c r="P87" i="3"/>
  <c r="Q87" i="3"/>
  <c r="R87" i="3"/>
  <c r="O88" i="3"/>
  <c r="P88" i="3"/>
  <c r="Q88" i="3"/>
  <c r="R88" i="3"/>
  <c r="O89" i="3"/>
  <c r="P89" i="3"/>
  <c r="Q89" i="3"/>
  <c r="R89" i="3"/>
  <c r="O90" i="3"/>
  <c r="P90" i="3"/>
  <c r="Q90" i="3"/>
  <c r="R90" i="3"/>
  <c r="O91" i="3"/>
  <c r="P91" i="3"/>
  <c r="Q91" i="3"/>
  <c r="R91" i="3"/>
  <c r="O92" i="3"/>
  <c r="P92" i="3"/>
  <c r="Q92" i="3"/>
  <c r="R92" i="3"/>
  <c r="O93" i="3"/>
  <c r="P93" i="3"/>
  <c r="Q93" i="3"/>
  <c r="R93" i="3"/>
  <c r="O94" i="3"/>
  <c r="P94" i="3"/>
  <c r="Q94" i="3"/>
  <c r="R94" i="3"/>
  <c r="O95" i="3"/>
  <c r="P95" i="3"/>
  <c r="Q95" i="3"/>
  <c r="R95" i="3"/>
  <c r="O96" i="3"/>
  <c r="P96" i="3"/>
  <c r="Q96" i="3"/>
  <c r="R96" i="3"/>
  <c r="O97" i="3"/>
  <c r="P97" i="3"/>
  <c r="Q97" i="3"/>
  <c r="R97" i="3"/>
  <c r="O98" i="3"/>
  <c r="P98" i="3"/>
  <c r="Q98" i="3"/>
  <c r="R98" i="3"/>
  <c r="O99" i="3"/>
  <c r="P99" i="3"/>
  <c r="Q99" i="3"/>
  <c r="R99" i="3"/>
  <c r="O100" i="3"/>
  <c r="P100" i="3"/>
  <c r="Q100" i="3"/>
  <c r="R100" i="3"/>
  <c r="O101" i="3"/>
  <c r="P101" i="3"/>
  <c r="Q101" i="3"/>
  <c r="R101" i="3"/>
  <c r="O102" i="3"/>
  <c r="P102" i="3"/>
  <c r="Q102" i="3"/>
  <c r="R102" i="3"/>
  <c r="O103" i="3"/>
  <c r="P103" i="3"/>
  <c r="Q103" i="3"/>
  <c r="R103" i="3"/>
  <c r="O104" i="3"/>
  <c r="P104" i="3"/>
  <c r="Q104" i="3"/>
  <c r="R104" i="3"/>
  <c r="O105" i="3"/>
  <c r="P105" i="3"/>
  <c r="Q105" i="3"/>
  <c r="R105" i="3"/>
  <c r="O106" i="3"/>
  <c r="P106" i="3"/>
  <c r="Q106" i="3"/>
  <c r="R106" i="3"/>
  <c r="O107" i="3"/>
  <c r="P107" i="3"/>
  <c r="Q107" i="3"/>
  <c r="R107" i="3"/>
  <c r="O108" i="3"/>
  <c r="P108" i="3"/>
  <c r="Q108" i="3"/>
  <c r="R108" i="3"/>
  <c r="O109" i="3"/>
  <c r="P109" i="3"/>
  <c r="Q109" i="3"/>
  <c r="R109" i="3"/>
  <c r="O110" i="3"/>
  <c r="P110" i="3"/>
  <c r="Q110" i="3"/>
  <c r="R110" i="3"/>
  <c r="O111" i="3"/>
  <c r="P111" i="3"/>
  <c r="Q111" i="3"/>
  <c r="R111" i="3"/>
  <c r="O112" i="3"/>
  <c r="P112" i="3"/>
  <c r="Q112" i="3"/>
  <c r="R112" i="3"/>
  <c r="O113" i="3"/>
  <c r="P113" i="3"/>
  <c r="Q113" i="3"/>
  <c r="R113" i="3"/>
  <c r="O114" i="3"/>
  <c r="P114" i="3"/>
  <c r="Q114" i="3"/>
  <c r="R114" i="3"/>
  <c r="O115" i="3"/>
  <c r="P115" i="3"/>
  <c r="Q115" i="3"/>
  <c r="R115" i="3"/>
  <c r="O116" i="3"/>
  <c r="P116" i="3"/>
  <c r="Q116" i="3"/>
  <c r="R116" i="3"/>
  <c r="O117" i="3"/>
  <c r="P117" i="3"/>
  <c r="Q117" i="3"/>
  <c r="R117" i="3"/>
  <c r="O118" i="3"/>
  <c r="P118" i="3"/>
  <c r="Q118" i="3"/>
  <c r="R118" i="3"/>
  <c r="O119" i="3"/>
  <c r="P119" i="3"/>
  <c r="Q119" i="3"/>
  <c r="R119" i="3"/>
  <c r="O120" i="3"/>
  <c r="P120" i="3"/>
  <c r="Q120" i="3"/>
  <c r="R120" i="3"/>
  <c r="O121" i="3"/>
  <c r="P121" i="3"/>
  <c r="Q121" i="3"/>
  <c r="R121" i="3"/>
  <c r="O122" i="3"/>
  <c r="P122" i="3"/>
  <c r="Q122" i="3"/>
  <c r="R122" i="3"/>
  <c r="O123" i="3"/>
  <c r="P123" i="3"/>
  <c r="Q123" i="3"/>
  <c r="R123" i="3"/>
  <c r="O124" i="3"/>
  <c r="P124" i="3"/>
  <c r="Q124" i="3"/>
  <c r="R124" i="3"/>
  <c r="O125" i="3"/>
  <c r="P125" i="3"/>
  <c r="Q125" i="3"/>
  <c r="R125" i="3"/>
  <c r="O126" i="3"/>
  <c r="P126" i="3"/>
  <c r="Q126" i="3"/>
  <c r="R126" i="3"/>
  <c r="O127" i="3"/>
  <c r="P127" i="3"/>
  <c r="Q127" i="3"/>
  <c r="R127" i="3"/>
  <c r="O128" i="3"/>
  <c r="P128" i="3"/>
  <c r="Q128" i="3"/>
  <c r="R128" i="3"/>
  <c r="O129" i="3"/>
  <c r="P129" i="3"/>
  <c r="Q129" i="3"/>
  <c r="R129" i="3"/>
  <c r="O130" i="3"/>
  <c r="P130" i="3"/>
  <c r="Q130" i="3"/>
  <c r="R130" i="3"/>
  <c r="O131" i="3"/>
  <c r="P131" i="3"/>
  <c r="Q131" i="3"/>
  <c r="R131" i="3"/>
  <c r="O132" i="3"/>
  <c r="P132" i="3"/>
  <c r="Q132" i="3"/>
  <c r="R132" i="3"/>
  <c r="O133" i="3"/>
  <c r="P133" i="3"/>
  <c r="Q133" i="3"/>
  <c r="R133" i="3"/>
  <c r="O134" i="3"/>
  <c r="P134" i="3"/>
  <c r="Q134" i="3"/>
  <c r="R134" i="3"/>
  <c r="O135" i="3"/>
  <c r="P135" i="3"/>
  <c r="Q135" i="3"/>
  <c r="R135" i="3"/>
  <c r="O136" i="3"/>
  <c r="P136" i="3"/>
  <c r="Q136" i="3"/>
  <c r="R136" i="3"/>
  <c r="O137" i="3"/>
  <c r="P137" i="3"/>
  <c r="Q137" i="3"/>
  <c r="R137" i="3"/>
  <c r="O138" i="3"/>
  <c r="P138" i="3"/>
  <c r="Q138" i="3"/>
  <c r="R138" i="3"/>
  <c r="O139" i="3"/>
  <c r="P139" i="3"/>
  <c r="Q139" i="3"/>
  <c r="R139" i="3"/>
  <c r="O140" i="3"/>
  <c r="P140" i="3"/>
  <c r="Q140" i="3"/>
  <c r="R140" i="3"/>
  <c r="O141" i="3"/>
  <c r="P141" i="3"/>
  <c r="Q141" i="3"/>
  <c r="R141" i="3"/>
  <c r="O142" i="3"/>
  <c r="P142" i="3"/>
  <c r="Q142" i="3"/>
  <c r="R142" i="3"/>
  <c r="O143" i="3"/>
  <c r="P143" i="3"/>
  <c r="Q143" i="3"/>
  <c r="R143" i="3"/>
  <c r="O144" i="3"/>
  <c r="P144" i="3"/>
  <c r="Q144" i="3"/>
  <c r="R144" i="3"/>
  <c r="O145" i="3"/>
  <c r="P145" i="3"/>
  <c r="Q145" i="3"/>
  <c r="R145" i="3"/>
  <c r="O146" i="3"/>
  <c r="P146" i="3"/>
  <c r="Q146" i="3"/>
  <c r="R146" i="3"/>
  <c r="O147" i="3"/>
  <c r="P147" i="3"/>
  <c r="Q147" i="3"/>
  <c r="R147" i="3"/>
  <c r="O148" i="3"/>
  <c r="P148" i="3"/>
  <c r="Q148" i="3"/>
  <c r="R148" i="3"/>
  <c r="O149" i="3"/>
  <c r="P149" i="3"/>
  <c r="Q149" i="3"/>
  <c r="R149" i="3"/>
  <c r="O150" i="3"/>
  <c r="P150" i="3"/>
  <c r="Q150" i="3"/>
  <c r="R150" i="3"/>
  <c r="O151" i="3"/>
  <c r="P151" i="3"/>
  <c r="Q151" i="3"/>
  <c r="R151" i="3"/>
  <c r="O152" i="3"/>
  <c r="P152" i="3"/>
  <c r="Q152" i="3"/>
  <c r="R152" i="3"/>
  <c r="O153" i="3"/>
  <c r="P153" i="3"/>
  <c r="Q153" i="3"/>
  <c r="R153" i="3"/>
  <c r="O154" i="3"/>
  <c r="P154" i="3"/>
  <c r="Q154" i="3"/>
  <c r="R154" i="3"/>
  <c r="O155" i="3"/>
  <c r="P155" i="3"/>
  <c r="Q155" i="3"/>
  <c r="R155" i="3"/>
  <c r="O156" i="3"/>
  <c r="P156" i="3"/>
  <c r="Q156" i="3"/>
  <c r="R156" i="3"/>
  <c r="O157" i="3"/>
  <c r="P157" i="3"/>
  <c r="Q157" i="3"/>
  <c r="R157" i="3"/>
  <c r="O158" i="3"/>
  <c r="P158" i="3"/>
  <c r="Q158" i="3"/>
  <c r="R158" i="3"/>
  <c r="O159" i="3"/>
  <c r="P159" i="3"/>
  <c r="Q159" i="3"/>
  <c r="R159" i="3"/>
  <c r="O160" i="3"/>
  <c r="P160" i="3"/>
  <c r="Q160" i="3"/>
  <c r="R160" i="3"/>
  <c r="O161" i="3"/>
  <c r="P161" i="3"/>
  <c r="Q161" i="3"/>
  <c r="R161" i="3"/>
  <c r="O162" i="3"/>
  <c r="P162" i="3"/>
  <c r="Q162" i="3"/>
  <c r="R162" i="3"/>
  <c r="O163" i="3"/>
  <c r="P163" i="3"/>
  <c r="Q163" i="3"/>
  <c r="R163" i="3"/>
  <c r="O164" i="3"/>
  <c r="P164" i="3"/>
  <c r="Q164" i="3"/>
  <c r="R164" i="3"/>
  <c r="O165" i="3"/>
  <c r="P165" i="3"/>
  <c r="Q165" i="3"/>
  <c r="R165" i="3"/>
  <c r="O166" i="3"/>
  <c r="P166" i="3"/>
  <c r="Q166" i="3"/>
  <c r="R166" i="3"/>
  <c r="O167" i="3"/>
  <c r="P167" i="3"/>
  <c r="Q167" i="3"/>
  <c r="R167" i="3"/>
  <c r="O168" i="3"/>
  <c r="P168" i="3"/>
  <c r="Q168" i="3"/>
  <c r="R168" i="3"/>
  <c r="O169" i="3"/>
  <c r="P169" i="3"/>
  <c r="Q169" i="3"/>
  <c r="R169" i="3"/>
  <c r="O170" i="3"/>
  <c r="P170" i="3"/>
  <c r="Q170" i="3"/>
  <c r="R170" i="3"/>
  <c r="O171" i="3"/>
  <c r="P171" i="3"/>
  <c r="Q171" i="3"/>
  <c r="R171" i="3"/>
  <c r="O172" i="3"/>
  <c r="P172" i="3"/>
  <c r="Q172" i="3"/>
  <c r="R172" i="3"/>
  <c r="O173" i="3"/>
  <c r="P173" i="3"/>
  <c r="Q173" i="3"/>
  <c r="R173" i="3"/>
  <c r="O174" i="3"/>
  <c r="P174" i="3"/>
  <c r="Q174" i="3"/>
  <c r="R174" i="3"/>
  <c r="O175" i="3"/>
  <c r="P175" i="3"/>
  <c r="Q175" i="3"/>
  <c r="R175" i="3"/>
  <c r="O176" i="3"/>
  <c r="P176" i="3"/>
  <c r="Q176" i="3"/>
  <c r="R176" i="3"/>
  <c r="O177" i="3"/>
  <c r="P177" i="3"/>
  <c r="Q177" i="3"/>
  <c r="R177" i="3"/>
  <c r="O178" i="3"/>
  <c r="P178" i="3"/>
  <c r="Q178" i="3"/>
  <c r="R178" i="3"/>
  <c r="O179" i="3"/>
  <c r="P179" i="3"/>
  <c r="Q179" i="3"/>
  <c r="R179" i="3"/>
  <c r="O180" i="3"/>
  <c r="P180" i="3"/>
  <c r="Q180" i="3"/>
  <c r="R180" i="3"/>
  <c r="O181" i="3"/>
  <c r="P181" i="3"/>
  <c r="Q181" i="3"/>
  <c r="R181" i="3"/>
  <c r="O182" i="3"/>
  <c r="P182" i="3"/>
  <c r="Q182" i="3"/>
  <c r="R182" i="3"/>
  <c r="O183" i="3"/>
  <c r="P183" i="3"/>
  <c r="Q183" i="3"/>
  <c r="R183" i="3"/>
  <c r="O184" i="3"/>
  <c r="P184" i="3"/>
  <c r="Q184" i="3"/>
  <c r="R184" i="3"/>
  <c r="O185" i="3"/>
  <c r="P185" i="3"/>
  <c r="Q185" i="3"/>
  <c r="R185" i="3"/>
  <c r="O186" i="3"/>
  <c r="P186" i="3"/>
  <c r="Q186" i="3"/>
  <c r="R186" i="3"/>
  <c r="O187" i="3"/>
  <c r="P187" i="3"/>
  <c r="Q187" i="3"/>
  <c r="R187" i="3"/>
  <c r="O188" i="3"/>
  <c r="P188" i="3"/>
  <c r="Q188" i="3"/>
  <c r="R188" i="3"/>
  <c r="O189" i="3"/>
  <c r="P189" i="3"/>
  <c r="Q189" i="3"/>
  <c r="R189" i="3"/>
  <c r="O190" i="3"/>
  <c r="P190" i="3"/>
  <c r="Q190" i="3"/>
  <c r="R190" i="3"/>
  <c r="O191" i="3"/>
  <c r="P191" i="3"/>
  <c r="Q191" i="3"/>
  <c r="R191" i="3"/>
  <c r="O192" i="3"/>
  <c r="P192" i="3"/>
  <c r="Q192" i="3"/>
  <c r="R192" i="3"/>
  <c r="O193" i="3"/>
  <c r="P193" i="3"/>
  <c r="Q193" i="3"/>
  <c r="R193" i="3"/>
  <c r="O194" i="3"/>
  <c r="P194" i="3"/>
  <c r="Q194" i="3"/>
  <c r="R194" i="3"/>
  <c r="O195" i="3"/>
  <c r="P195" i="3"/>
  <c r="Q195" i="3"/>
  <c r="R195" i="3"/>
  <c r="O196" i="3"/>
  <c r="P196" i="3"/>
  <c r="Q196" i="3"/>
  <c r="R196" i="3"/>
  <c r="O197" i="3"/>
  <c r="P197" i="3"/>
  <c r="Q197" i="3"/>
  <c r="R197" i="3"/>
  <c r="O198" i="3"/>
  <c r="P198" i="3"/>
  <c r="Q198" i="3"/>
  <c r="R198" i="3"/>
  <c r="O199" i="3"/>
  <c r="P199" i="3"/>
  <c r="Q199" i="3"/>
  <c r="R199" i="3"/>
  <c r="O200" i="3"/>
  <c r="P200" i="3"/>
  <c r="Q200" i="3"/>
  <c r="R200" i="3"/>
  <c r="O201" i="3"/>
  <c r="P201" i="3"/>
  <c r="Q201" i="3"/>
  <c r="R201" i="3"/>
  <c r="O202" i="3"/>
  <c r="P202" i="3"/>
  <c r="Q202" i="3"/>
  <c r="R202" i="3"/>
  <c r="O203" i="3"/>
  <c r="P203" i="3"/>
  <c r="Q203" i="3"/>
  <c r="R203" i="3"/>
  <c r="O204" i="3"/>
  <c r="P204" i="3"/>
  <c r="Q204" i="3"/>
  <c r="R204" i="3"/>
  <c r="O205" i="3"/>
  <c r="P205" i="3"/>
  <c r="Q205" i="3"/>
  <c r="R205" i="3"/>
  <c r="O206" i="3"/>
  <c r="P206" i="3"/>
  <c r="Q206" i="3"/>
  <c r="R206" i="3"/>
  <c r="O207" i="3"/>
  <c r="P207" i="3"/>
  <c r="Q207" i="3"/>
  <c r="R207" i="3"/>
  <c r="O208" i="3"/>
  <c r="P208" i="3"/>
  <c r="Q208" i="3"/>
  <c r="R208" i="3"/>
  <c r="O209" i="3"/>
  <c r="P209" i="3"/>
  <c r="Q209" i="3"/>
  <c r="R209" i="3"/>
  <c r="O210" i="3"/>
  <c r="P210" i="3"/>
  <c r="Q210" i="3"/>
  <c r="R210" i="3"/>
  <c r="O211" i="3"/>
  <c r="P211" i="3"/>
  <c r="Q211" i="3"/>
  <c r="R211" i="3"/>
  <c r="O212" i="3"/>
  <c r="P212" i="3"/>
  <c r="Q212" i="3"/>
  <c r="R212" i="3"/>
  <c r="O213" i="3"/>
  <c r="P213" i="3"/>
  <c r="Q213" i="3"/>
  <c r="R213" i="3"/>
  <c r="O214" i="3"/>
  <c r="P214" i="3"/>
  <c r="Q214" i="3"/>
  <c r="R214" i="3"/>
  <c r="O215" i="3"/>
  <c r="P215" i="3"/>
  <c r="Q215" i="3"/>
  <c r="R215" i="3"/>
  <c r="O216" i="3"/>
  <c r="P216" i="3"/>
  <c r="Q216" i="3"/>
  <c r="R216" i="3"/>
  <c r="I41" i="7" l="1"/>
  <c r="I35" i="7"/>
  <c r="I68" i="7"/>
  <c r="I55" i="7"/>
  <c r="I42" i="7"/>
  <c r="I36" i="7"/>
  <c r="I34" i="7"/>
  <c r="I15" i="7"/>
  <c r="I18" i="7"/>
  <c r="I17" i="7"/>
  <c r="I78" i="7"/>
  <c r="I12" i="7"/>
  <c r="I16" i="7"/>
  <c r="I14" i="7"/>
  <c r="I70" i="7"/>
  <c r="I69" i="7"/>
  <c r="I45" i="7"/>
  <c r="I43" i="7"/>
  <c r="I27" i="7"/>
  <c r="I25" i="7"/>
  <c r="I20" i="7"/>
  <c r="I67" i="7"/>
  <c r="I89" i="7"/>
  <c r="I87" i="7"/>
  <c r="I29" i="7"/>
  <c r="I28" i="7"/>
  <c r="I11" i="7"/>
  <c r="I10" i="7"/>
  <c r="I9" i="7"/>
  <c r="I91" i="7"/>
  <c r="I90" i="7"/>
  <c r="I84" i="7"/>
  <c r="I83" i="7"/>
  <c r="I82" i="7"/>
  <c r="I81" i="7"/>
  <c r="I80" i="7"/>
  <c r="I72" i="7"/>
  <c r="I71" i="7"/>
  <c r="I61" i="7"/>
  <c r="I60" i="7"/>
  <c r="I59" i="7"/>
  <c r="I39" i="7"/>
  <c r="I53" i="7"/>
  <c r="I52" i="7"/>
  <c r="I58" i="7"/>
  <c r="I75" i="7"/>
  <c r="I38" i="7"/>
  <c r="I74" i="7"/>
  <c r="I79" i="7"/>
  <c r="I73" i="7"/>
  <c r="I77" i="7"/>
  <c r="H101" i="10"/>
  <c r="H100" i="10"/>
  <c r="H99" i="10"/>
  <c r="H94" i="10"/>
  <c r="H93" i="10"/>
  <c r="H92" i="10"/>
  <c r="H91" i="10"/>
  <c r="H90" i="10"/>
  <c r="H89" i="10"/>
  <c r="H88" i="10"/>
  <c r="H87" i="10"/>
  <c r="H81" i="10"/>
  <c r="H80" i="10"/>
  <c r="H79" i="10"/>
  <c r="H72" i="10"/>
  <c r="H74" i="10"/>
  <c r="H73" i="10"/>
  <c r="H71" i="10"/>
  <c r="H70" i="10"/>
  <c r="H69" i="10"/>
  <c r="H68" i="10"/>
  <c r="H67" i="10"/>
  <c r="H62" i="10"/>
  <c r="H61" i="10"/>
  <c r="H60" i="10"/>
  <c r="H55" i="10"/>
  <c r="H54" i="10"/>
  <c r="H53" i="10"/>
  <c r="H52" i="10"/>
  <c r="H51" i="10"/>
  <c r="H50" i="10"/>
  <c r="H49" i="10"/>
  <c r="H48" i="10"/>
  <c r="H41" i="10"/>
  <c r="H40" i="10"/>
  <c r="H39" i="10"/>
  <c r="H34" i="10"/>
  <c r="H33" i="10"/>
  <c r="H32" i="10"/>
  <c r="H31" i="10"/>
  <c r="H30" i="10"/>
  <c r="H29" i="10"/>
  <c r="H28" i="10"/>
  <c r="H27" i="10"/>
  <c r="H75" i="7"/>
  <c r="H77" i="7"/>
  <c r="H73" i="7"/>
  <c r="H81" i="7"/>
  <c r="H79" i="7"/>
  <c r="H76" i="7"/>
  <c r="H74" i="7"/>
  <c r="H78" i="7"/>
  <c r="H80" i="7"/>
  <c r="H9" i="7"/>
  <c r="H11" i="7"/>
  <c r="H10" i="7"/>
  <c r="H22" i="7"/>
  <c r="H12" i="7"/>
  <c r="H20" i="7"/>
  <c r="H21" i="7"/>
  <c r="H17" i="7"/>
  <c r="H15" i="7"/>
  <c r="H23" i="7"/>
  <c r="H24" i="7"/>
  <c r="H19" i="7"/>
  <c r="H16" i="7"/>
  <c r="H13" i="7"/>
  <c r="H14" i="7"/>
  <c r="H18" i="7"/>
  <c r="H91" i="7"/>
  <c r="H72" i="7"/>
  <c r="H67" i="7"/>
  <c r="H68" i="7"/>
  <c r="H69" i="7"/>
  <c r="H71" i="7"/>
  <c r="H70" i="7"/>
  <c r="H25" i="7"/>
  <c r="H26" i="7"/>
  <c r="H27" i="7"/>
  <c r="H82" i="7"/>
  <c r="H58" i="7"/>
  <c r="H57" i="7"/>
  <c r="H56" i="7"/>
  <c r="H55" i="7"/>
  <c r="H60" i="7"/>
  <c r="H61" i="7"/>
  <c r="H59" i="7"/>
  <c r="H62" i="7"/>
  <c r="H63" i="7"/>
  <c r="H66" i="7"/>
  <c r="H64" i="7"/>
  <c r="H65" i="7"/>
  <c r="H54" i="7"/>
  <c r="H29" i="7"/>
  <c r="H28" i="7"/>
  <c r="H39" i="7"/>
  <c r="H30" i="7"/>
  <c r="H40" i="7"/>
  <c r="H41" i="7"/>
  <c r="H42" i="7"/>
  <c r="H31" i="7"/>
  <c r="H32" i="7"/>
  <c r="H33" i="7"/>
  <c r="H34" i="7"/>
  <c r="H35" i="7"/>
  <c r="H36" i="7"/>
  <c r="H37" i="7"/>
  <c r="H38" i="7"/>
  <c r="H45" i="7"/>
  <c r="H44" i="7"/>
  <c r="H43" i="7"/>
  <c r="H47" i="7"/>
  <c r="H48" i="7"/>
  <c r="H46" i="7"/>
  <c r="H49" i="7"/>
  <c r="H50" i="7"/>
  <c r="H51" i="7"/>
  <c r="H53" i="7"/>
  <c r="H52" i="7"/>
  <c r="H87" i="7"/>
  <c r="H85" i="7"/>
  <c r="H89" i="7"/>
  <c r="H86" i="7"/>
  <c r="H83" i="7"/>
  <c r="H84" i="7"/>
  <c r="H88" i="7"/>
  <c r="H90" i="7"/>
  <c r="N17" i="3" l="1"/>
  <c r="N18" i="3"/>
  <c r="N19" i="3"/>
  <c r="N20" i="3"/>
  <c r="N21" i="3"/>
  <c r="N22" i="3"/>
  <c r="N23" i="3"/>
  <c r="N24" i="3"/>
  <c r="N25" i="3"/>
  <c r="N26" i="3"/>
  <c r="N27" i="3"/>
  <c r="N28" i="3"/>
  <c r="N29" i="3"/>
  <c r="N30" i="3"/>
  <c r="N31" i="3"/>
  <c r="N32" i="3"/>
  <c r="N33" i="3"/>
  <c r="N34" i="3"/>
  <c r="N35" i="3"/>
  <c r="N36" i="3"/>
  <c r="N37" i="3"/>
  <c r="N38" i="3"/>
  <c r="N39" i="3"/>
  <c r="N40" i="3"/>
  <c r="N41" i="3"/>
  <c r="N42" i="3"/>
  <c r="N43" i="3"/>
  <c r="N44" i="3"/>
  <c r="N45" i="3"/>
  <c r="N46" i="3"/>
  <c r="N47" i="3"/>
  <c r="N48" i="3"/>
  <c r="N49" i="3"/>
  <c r="N50" i="3"/>
  <c r="N51" i="3"/>
  <c r="N52" i="3"/>
  <c r="N53" i="3"/>
  <c r="N54" i="3"/>
  <c r="N55" i="3"/>
  <c r="N56" i="3"/>
  <c r="N57" i="3"/>
  <c r="N58" i="3"/>
  <c r="N59" i="3"/>
  <c r="N60" i="3"/>
  <c r="N61" i="3"/>
  <c r="N62" i="3"/>
  <c r="N63" i="3"/>
  <c r="N64" i="3"/>
  <c r="N65" i="3"/>
  <c r="N66" i="3"/>
  <c r="N67" i="3"/>
  <c r="N68" i="3"/>
  <c r="N69" i="3"/>
  <c r="N70" i="3"/>
  <c r="N71" i="3"/>
  <c r="N72" i="3"/>
  <c r="N73" i="3"/>
  <c r="N74" i="3"/>
  <c r="N75" i="3"/>
  <c r="N76" i="3"/>
  <c r="N77" i="3"/>
  <c r="N78" i="3"/>
  <c r="N79" i="3"/>
  <c r="N80" i="3"/>
  <c r="N81" i="3"/>
  <c r="N82" i="3"/>
  <c r="N83" i="3"/>
  <c r="N84" i="3"/>
  <c r="N85" i="3"/>
  <c r="N86" i="3"/>
  <c r="N87" i="3"/>
  <c r="N88" i="3"/>
  <c r="N89" i="3"/>
  <c r="N90" i="3"/>
  <c r="N91" i="3"/>
  <c r="N92" i="3"/>
  <c r="N93" i="3"/>
  <c r="N94" i="3"/>
  <c r="N95" i="3"/>
  <c r="N96" i="3"/>
  <c r="N97" i="3"/>
  <c r="N98" i="3"/>
  <c r="N99" i="3"/>
  <c r="N100" i="3"/>
  <c r="N101" i="3"/>
  <c r="N102" i="3"/>
  <c r="N103" i="3"/>
  <c r="N104" i="3"/>
  <c r="N105" i="3"/>
  <c r="N106" i="3"/>
  <c r="N107" i="3"/>
  <c r="N108" i="3"/>
  <c r="N109" i="3"/>
  <c r="N110" i="3"/>
  <c r="N111" i="3"/>
  <c r="N112" i="3"/>
  <c r="N113" i="3"/>
  <c r="N114" i="3"/>
  <c r="N115" i="3"/>
  <c r="N116" i="3"/>
  <c r="N117" i="3"/>
  <c r="N118" i="3"/>
  <c r="N119" i="3"/>
  <c r="N120" i="3"/>
  <c r="N121" i="3"/>
  <c r="N122" i="3"/>
  <c r="N123" i="3"/>
  <c r="N124" i="3"/>
  <c r="N125" i="3"/>
  <c r="N126" i="3"/>
  <c r="N127" i="3"/>
  <c r="N128" i="3"/>
  <c r="N129" i="3"/>
  <c r="N130" i="3"/>
  <c r="N131" i="3"/>
  <c r="N132" i="3"/>
  <c r="N133" i="3"/>
  <c r="N134" i="3"/>
  <c r="N135" i="3"/>
  <c r="N136" i="3"/>
  <c r="N137" i="3"/>
  <c r="N138" i="3"/>
  <c r="N139" i="3"/>
  <c r="N140" i="3"/>
  <c r="N141" i="3"/>
  <c r="N142" i="3"/>
  <c r="N143" i="3"/>
  <c r="N144" i="3"/>
  <c r="N145" i="3"/>
  <c r="N146" i="3"/>
  <c r="N147" i="3"/>
  <c r="N148" i="3"/>
  <c r="N149" i="3"/>
  <c r="N150" i="3"/>
  <c r="N151" i="3"/>
  <c r="N152" i="3"/>
  <c r="N153" i="3"/>
  <c r="N154" i="3"/>
  <c r="N155" i="3"/>
  <c r="N156" i="3"/>
  <c r="N157" i="3"/>
  <c r="N158" i="3"/>
  <c r="N159" i="3"/>
  <c r="N160" i="3"/>
  <c r="N161" i="3"/>
  <c r="N162" i="3"/>
  <c r="N163" i="3"/>
  <c r="N164" i="3"/>
  <c r="N165" i="3"/>
  <c r="N166" i="3"/>
  <c r="N167" i="3"/>
  <c r="N168" i="3"/>
  <c r="N169" i="3"/>
  <c r="N170" i="3"/>
  <c r="N171" i="3"/>
  <c r="N172" i="3"/>
  <c r="N173" i="3"/>
  <c r="N174" i="3"/>
  <c r="N175" i="3"/>
  <c r="N176" i="3"/>
  <c r="N177" i="3"/>
  <c r="N178" i="3"/>
  <c r="N179" i="3"/>
  <c r="N180" i="3"/>
  <c r="N181" i="3"/>
  <c r="N182" i="3"/>
  <c r="N183" i="3"/>
  <c r="N184" i="3"/>
  <c r="N185" i="3"/>
  <c r="N186" i="3"/>
  <c r="N187" i="3"/>
  <c r="N188" i="3"/>
  <c r="N189" i="3"/>
  <c r="N190" i="3"/>
  <c r="N191" i="3"/>
  <c r="N192" i="3"/>
  <c r="N193" i="3"/>
  <c r="N194" i="3"/>
  <c r="N195" i="3"/>
  <c r="N196" i="3"/>
  <c r="N197" i="3"/>
  <c r="N198" i="3"/>
  <c r="N199" i="3"/>
  <c r="N200" i="3"/>
  <c r="N201" i="3"/>
  <c r="N202" i="3"/>
  <c r="N203" i="3"/>
  <c r="N204" i="3"/>
  <c r="N205" i="3"/>
  <c r="N206" i="3"/>
  <c r="N207" i="3"/>
  <c r="N208" i="3"/>
  <c r="N209" i="3"/>
  <c r="N210" i="3"/>
  <c r="N211" i="3"/>
  <c r="N212" i="3"/>
  <c r="N213" i="3"/>
  <c r="N214" i="3"/>
  <c r="N215" i="3"/>
  <c r="N216" i="3"/>
  <c r="K208" i="3" l="1"/>
  <c r="L208" i="3" s="1"/>
  <c r="K192" i="3"/>
  <c r="L192" i="3" s="1"/>
  <c r="K176" i="3"/>
  <c r="L176" i="3" s="1"/>
  <c r="K160" i="3"/>
  <c r="L160" i="3" s="1"/>
  <c r="K144" i="3"/>
  <c r="L144" i="3" s="1"/>
  <c r="K128" i="3"/>
  <c r="L128" i="3" s="1"/>
  <c r="K112" i="3"/>
  <c r="L112" i="3" s="1"/>
  <c r="K111" i="3"/>
  <c r="L111" i="3" s="1"/>
  <c r="K202" i="3"/>
  <c r="L202" i="3" s="1"/>
  <c r="K186" i="3"/>
  <c r="L186" i="3" s="1"/>
  <c r="K170" i="3"/>
  <c r="L170" i="3" s="1"/>
  <c r="K154" i="3"/>
  <c r="L154" i="3" s="1"/>
  <c r="K138" i="3"/>
  <c r="L138" i="3" s="1"/>
  <c r="K122" i="3"/>
  <c r="L122" i="3" s="1"/>
  <c r="K216" i="3"/>
  <c r="K200" i="3"/>
  <c r="L200" i="3" s="1"/>
  <c r="K184" i="3"/>
  <c r="L184" i="3" s="1"/>
  <c r="K168" i="3"/>
  <c r="L168" i="3" s="1"/>
  <c r="K152" i="3"/>
  <c r="L152" i="3" s="1"/>
  <c r="K136" i="3"/>
  <c r="L136" i="3" s="1"/>
  <c r="K120" i="3"/>
  <c r="L120" i="3" s="1"/>
  <c r="K215" i="3"/>
  <c r="L215" i="3" s="1"/>
  <c r="K151" i="3"/>
  <c r="L151" i="3" s="1"/>
  <c r="K166" i="3"/>
  <c r="L166" i="3" s="1"/>
  <c r="K181" i="3"/>
  <c r="L181" i="3" s="1"/>
  <c r="K117" i="3"/>
  <c r="L117" i="3" s="1"/>
  <c r="K212" i="3"/>
  <c r="L212" i="3" s="1"/>
  <c r="K196" i="3"/>
  <c r="L196" i="3" s="1"/>
  <c r="K180" i="3"/>
  <c r="L180" i="3" s="1"/>
  <c r="K164" i="3"/>
  <c r="L164" i="3" s="1"/>
  <c r="K148" i="3"/>
  <c r="L148" i="3" s="1"/>
  <c r="K132" i="3"/>
  <c r="L132" i="3" s="1"/>
  <c r="K116" i="3"/>
  <c r="L116" i="3" s="1"/>
  <c r="K211" i="3"/>
  <c r="L211" i="3" s="1"/>
  <c r="K195" i="3"/>
  <c r="L195" i="3" s="1"/>
  <c r="K179" i="3"/>
  <c r="L179" i="3" s="1"/>
  <c r="K163" i="3"/>
  <c r="L163" i="3" s="1"/>
  <c r="K147" i="3"/>
  <c r="L147" i="3" s="1"/>
  <c r="K131" i="3"/>
  <c r="L131" i="3" s="1"/>
  <c r="K115" i="3"/>
  <c r="L115" i="3" s="1"/>
  <c r="K210" i="3"/>
  <c r="L210" i="3" s="1"/>
  <c r="K194" i="3"/>
  <c r="L194" i="3" s="1"/>
  <c r="K178" i="3"/>
  <c r="L178" i="3" s="1"/>
  <c r="K162" i="3"/>
  <c r="L162" i="3" s="1"/>
  <c r="K146" i="3"/>
  <c r="L146" i="3" s="1"/>
  <c r="K130" i="3"/>
  <c r="L130" i="3" s="1"/>
  <c r="K114" i="3"/>
  <c r="L114" i="3" s="1"/>
  <c r="K167" i="3"/>
  <c r="L167" i="3" s="1"/>
  <c r="K198" i="3"/>
  <c r="L198" i="3" s="1"/>
  <c r="K134" i="3"/>
  <c r="L134" i="3" s="1"/>
  <c r="K165" i="3"/>
  <c r="L165" i="3" s="1"/>
  <c r="K145" i="3"/>
  <c r="L145" i="3" s="1"/>
  <c r="K199" i="3"/>
  <c r="L199" i="3" s="1"/>
  <c r="K119" i="3"/>
  <c r="L119" i="3" s="1"/>
  <c r="K182" i="3"/>
  <c r="L182" i="3" s="1"/>
  <c r="K118" i="3"/>
  <c r="L118" i="3" s="1"/>
  <c r="K197" i="3"/>
  <c r="L197" i="3" s="1"/>
  <c r="K133" i="3"/>
  <c r="L133" i="3" s="1"/>
  <c r="K193" i="3"/>
  <c r="L193" i="3" s="1"/>
  <c r="K177" i="3"/>
  <c r="L177" i="3" s="1"/>
  <c r="K129" i="3"/>
  <c r="L129" i="3" s="1"/>
  <c r="K191" i="3"/>
  <c r="L191" i="3" s="1"/>
  <c r="K175" i="3"/>
  <c r="L175" i="3" s="1"/>
  <c r="K159" i="3"/>
  <c r="L159" i="3" s="1"/>
  <c r="K143" i="3"/>
  <c r="L143" i="3" s="1"/>
  <c r="K127" i="3"/>
  <c r="L127" i="3" s="1"/>
  <c r="K206" i="3"/>
  <c r="L206" i="3" s="1"/>
  <c r="K158" i="3"/>
  <c r="L158" i="3" s="1"/>
  <c r="K142" i="3"/>
  <c r="L142" i="3" s="1"/>
  <c r="K173" i="3"/>
  <c r="L173" i="3" s="1"/>
  <c r="K141" i="3"/>
  <c r="L141" i="3" s="1"/>
  <c r="K204" i="3"/>
  <c r="L204" i="3" s="1"/>
  <c r="K124" i="3"/>
  <c r="L124" i="3" s="1"/>
  <c r="K183" i="3"/>
  <c r="L183" i="3" s="1"/>
  <c r="K135" i="3"/>
  <c r="L135" i="3" s="1"/>
  <c r="K214" i="3"/>
  <c r="L214" i="3" s="1"/>
  <c r="K150" i="3"/>
  <c r="L150" i="3" s="1"/>
  <c r="K213" i="3"/>
  <c r="L213" i="3" s="1"/>
  <c r="K149" i="3"/>
  <c r="L149" i="3" s="1"/>
  <c r="K209" i="3"/>
  <c r="L209" i="3" s="1"/>
  <c r="K161" i="3"/>
  <c r="L161" i="3" s="1"/>
  <c r="K113" i="3"/>
  <c r="L113" i="3" s="1"/>
  <c r="K207" i="3"/>
  <c r="L207" i="3" s="1"/>
  <c r="K190" i="3"/>
  <c r="L190" i="3" s="1"/>
  <c r="K174" i="3"/>
  <c r="L174" i="3" s="1"/>
  <c r="K126" i="3"/>
  <c r="L126" i="3" s="1"/>
  <c r="K205" i="3"/>
  <c r="L205" i="3" s="1"/>
  <c r="K189" i="3"/>
  <c r="L189" i="3" s="1"/>
  <c r="K157" i="3"/>
  <c r="L157" i="3" s="1"/>
  <c r="K125" i="3"/>
  <c r="L125" i="3" s="1"/>
  <c r="K188" i="3"/>
  <c r="L188" i="3" s="1"/>
  <c r="K172" i="3"/>
  <c r="L172" i="3" s="1"/>
  <c r="K156" i="3"/>
  <c r="L156" i="3" s="1"/>
  <c r="K140" i="3"/>
  <c r="L140" i="3" s="1"/>
  <c r="K203" i="3"/>
  <c r="L203" i="3" s="1"/>
  <c r="K187" i="3"/>
  <c r="L187" i="3" s="1"/>
  <c r="K171" i="3"/>
  <c r="L171" i="3" s="1"/>
  <c r="K155" i="3"/>
  <c r="L155" i="3" s="1"/>
  <c r="K139" i="3"/>
  <c r="L139" i="3" s="1"/>
  <c r="K123" i="3"/>
  <c r="L123" i="3" s="1"/>
  <c r="K201" i="3"/>
  <c r="L201" i="3" s="1"/>
  <c r="K185" i="3"/>
  <c r="L185" i="3" s="1"/>
  <c r="K169" i="3"/>
  <c r="L169" i="3" s="1"/>
  <c r="K153" i="3"/>
  <c r="L153" i="3" s="1"/>
  <c r="K137" i="3"/>
  <c r="L137" i="3" s="1"/>
  <c r="K121" i="3"/>
  <c r="L121" i="3" s="1"/>
  <c r="M216" i="3" l="1" a="1"/>
  <c r="M216" i="3" s="1"/>
  <c r="L216" i="3"/>
  <c r="M149" i="3" a="1"/>
  <c r="M149" i="3" s="1"/>
  <c r="M164" i="3" a="1"/>
  <c r="M164" i="3" s="1"/>
  <c r="M122" i="3" a="1"/>
  <c r="M122" i="3" s="1"/>
  <c r="M200" i="3" a="1"/>
  <c r="M200" i="3" s="1"/>
  <c r="M180" i="3" a="1"/>
  <c r="M180" i="3" s="1"/>
  <c r="M138" i="3" a="1"/>
  <c r="M138" i="3" s="1"/>
  <c r="M209" i="3" a="1"/>
  <c r="M209" i="3" s="1"/>
  <c r="M140" i="3" a="1"/>
  <c r="M140" i="3" s="1"/>
  <c r="M162" i="3" a="1"/>
  <c r="M162" i="3" s="1"/>
  <c r="M196" i="3" a="1"/>
  <c r="M196" i="3" s="1"/>
  <c r="M154" i="3" a="1"/>
  <c r="M154" i="3" s="1"/>
  <c r="M114" i="3" a="1"/>
  <c r="M114" i="3" s="1"/>
  <c r="M178" i="3" a="1"/>
  <c r="M178" i="3" s="1"/>
  <c r="M170" i="3" a="1"/>
  <c r="M170" i="3" s="1"/>
  <c r="M159" i="3" a="1"/>
  <c r="M159" i="3" s="1"/>
  <c r="M129" i="3" a="1"/>
  <c r="M129" i="3" s="1"/>
  <c r="M125" i="3" a="1"/>
  <c r="M125" i="3" s="1"/>
  <c r="M194" i="3" a="1"/>
  <c r="M194" i="3" s="1"/>
  <c r="M117" i="3" a="1"/>
  <c r="M117" i="3" s="1"/>
  <c r="M186" i="3" a="1"/>
  <c r="M186" i="3" s="1"/>
  <c r="M214" i="3" a="1"/>
  <c r="M214" i="3" s="1"/>
  <c r="M124" i="3" a="1"/>
  <c r="M124" i="3" s="1"/>
  <c r="M197" i="3" a="1"/>
  <c r="M197" i="3" s="1"/>
  <c r="M210" i="3" a="1"/>
  <c r="M210" i="3" s="1"/>
  <c r="M181" i="3" a="1"/>
  <c r="M181" i="3" s="1"/>
  <c r="M202" i="3" a="1"/>
  <c r="M202" i="3" s="1"/>
  <c r="M148" i="3" a="1"/>
  <c r="M148" i="3" s="1"/>
  <c r="M177" i="3" a="1"/>
  <c r="M177" i="3" s="1"/>
  <c r="M153" i="3" a="1"/>
  <c r="M153" i="3" s="1"/>
  <c r="M118" i="3" a="1"/>
  <c r="M118" i="3" s="1"/>
  <c r="M115" i="3" a="1"/>
  <c r="M115" i="3" s="1"/>
  <c r="M166" i="3" a="1"/>
  <c r="M166" i="3" s="1"/>
  <c r="M111" i="3" a="1"/>
  <c r="M111" i="3" s="1"/>
  <c r="M150" i="3" a="1"/>
  <c r="M150" i="3" s="1"/>
  <c r="M121" i="3" a="1"/>
  <c r="M121" i="3" s="1"/>
  <c r="M169" i="3" a="1"/>
  <c r="M169" i="3" s="1"/>
  <c r="M182" i="3" a="1"/>
  <c r="M182" i="3" s="1"/>
  <c r="M131" i="3" a="1"/>
  <c r="M131" i="3" s="1"/>
  <c r="M151" i="3" a="1"/>
  <c r="M151" i="3" s="1"/>
  <c r="M112" i="3" a="1"/>
  <c r="M112" i="3" s="1"/>
  <c r="M167" i="3" a="1"/>
  <c r="M167" i="3" s="1"/>
  <c r="M146" i="3" a="1"/>
  <c r="M146" i="3" s="1"/>
  <c r="M133" i="3" a="1"/>
  <c r="M133" i="3" s="1"/>
  <c r="M119" i="3" a="1"/>
  <c r="M119" i="3" s="1"/>
  <c r="M147" i="3" a="1"/>
  <c r="M147" i="3" s="1"/>
  <c r="M215" i="3" a="1"/>
  <c r="M215" i="3" s="1"/>
  <c r="M128" i="3" a="1"/>
  <c r="M128" i="3" s="1"/>
  <c r="M130" i="3" a="1"/>
  <c r="M130" i="3" s="1"/>
  <c r="M188" i="3" a="1"/>
  <c r="M188" i="3" s="1"/>
  <c r="M157" i="3" a="1"/>
  <c r="M157" i="3" s="1"/>
  <c r="M173" i="3" a="1"/>
  <c r="M173" i="3" s="1"/>
  <c r="M142" i="3" a="1"/>
  <c r="M142" i="3" s="1"/>
  <c r="M199" i="3" a="1"/>
  <c r="M199" i="3" s="1"/>
  <c r="M163" i="3" a="1"/>
  <c r="M163" i="3" s="1"/>
  <c r="M120" i="3" a="1"/>
  <c r="M120" i="3" s="1"/>
  <c r="M144" i="3" a="1"/>
  <c r="M144" i="3" s="1"/>
  <c r="M132" i="3" a="1"/>
  <c r="M132" i="3" s="1"/>
  <c r="M172" i="3" a="1"/>
  <c r="M172" i="3" s="1"/>
  <c r="M183" i="3" a="1"/>
  <c r="M183" i="3" s="1"/>
  <c r="M185" i="3" a="1"/>
  <c r="M185" i="3" s="1"/>
  <c r="M158" i="3" a="1"/>
  <c r="M158" i="3" s="1"/>
  <c r="M145" i="3" a="1"/>
  <c r="M145" i="3" s="1"/>
  <c r="M179" i="3" a="1"/>
  <c r="M179" i="3" s="1"/>
  <c r="M136" i="3" a="1"/>
  <c r="M136" i="3" s="1"/>
  <c r="M160" i="3" a="1"/>
  <c r="M160" i="3" s="1"/>
  <c r="M203" i="3" a="1"/>
  <c r="M203" i="3" s="1"/>
  <c r="M213" i="3" a="1"/>
  <c r="M213" i="3" s="1"/>
  <c r="M193" i="3" a="1"/>
  <c r="M193" i="3" s="1"/>
  <c r="M189" i="3" a="1"/>
  <c r="M189" i="3" s="1"/>
  <c r="M141" i="3" a="1"/>
  <c r="M141" i="3" s="1"/>
  <c r="M201" i="3" a="1"/>
  <c r="M201" i="3" s="1"/>
  <c r="M190" i="3" a="1"/>
  <c r="M190" i="3" s="1"/>
  <c r="M207" i="3" a="1"/>
  <c r="M207" i="3" s="1"/>
  <c r="M206" i="3" a="1"/>
  <c r="M206" i="3" s="1"/>
  <c r="M165" i="3" a="1"/>
  <c r="M165" i="3" s="1"/>
  <c r="M195" i="3" a="1"/>
  <c r="M195" i="3" s="1"/>
  <c r="M152" i="3" a="1"/>
  <c r="M152" i="3" s="1"/>
  <c r="M176" i="3" a="1"/>
  <c r="M176" i="3" s="1"/>
  <c r="M175" i="3" a="1"/>
  <c r="M175" i="3" s="1"/>
  <c r="M156" i="3" a="1"/>
  <c r="M156" i="3" s="1"/>
  <c r="M212" i="3" a="1"/>
  <c r="M212" i="3" s="1"/>
  <c r="M204" i="3" a="1"/>
  <c r="M204" i="3" s="1"/>
  <c r="M126" i="3" a="1"/>
  <c r="M126" i="3" s="1"/>
  <c r="M123" i="3" a="1"/>
  <c r="M123" i="3" s="1"/>
  <c r="M155" i="3" a="1"/>
  <c r="M155" i="3" s="1"/>
  <c r="M127" i="3" a="1"/>
  <c r="M127" i="3" s="1"/>
  <c r="M134" i="3" a="1"/>
  <c r="M134" i="3" s="1"/>
  <c r="M211" i="3" a="1"/>
  <c r="M211" i="3" s="1"/>
  <c r="M168" i="3" a="1"/>
  <c r="M168" i="3" s="1"/>
  <c r="M192" i="3" a="1"/>
  <c r="M192" i="3" s="1"/>
  <c r="M187" i="3" a="1"/>
  <c r="M187" i="3" s="1"/>
  <c r="M191" i="3" a="1"/>
  <c r="M191" i="3" s="1"/>
  <c r="M135" i="3" a="1"/>
  <c r="M135" i="3" s="1"/>
  <c r="M137" i="3" a="1"/>
  <c r="M137" i="3" s="1"/>
  <c r="M205" i="3" a="1"/>
  <c r="M205" i="3" s="1"/>
  <c r="M174" i="3" a="1"/>
  <c r="M174" i="3" s="1"/>
  <c r="M139" i="3" a="1"/>
  <c r="M139" i="3" s="1"/>
  <c r="M113" i="3" a="1"/>
  <c r="M113" i="3" s="1"/>
  <c r="M171" i="3" a="1"/>
  <c r="M171" i="3" s="1"/>
  <c r="M161" i="3" a="1"/>
  <c r="M161" i="3" s="1"/>
  <c r="M143" i="3" a="1"/>
  <c r="M143" i="3" s="1"/>
  <c r="M198" i="3" a="1"/>
  <c r="M198" i="3" s="1"/>
  <c r="M116" i="3" a="1"/>
  <c r="M116" i="3" s="1"/>
  <c r="M184" i="3" a="1"/>
  <c r="M184" i="3" s="1"/>
  <c r="M208" i="3" a="1"/>
  <c r="M208" i="3" s="1"/>
  <c r="J148" i="3"/>
  <c r="J216" i="3"/>
  <c r="J122" i="3"/>
  <c r="J180" i="3"/>
  <c r="J138" i="3"/>
  <c r="J159" i="3"/>
  <c r="J162" i="3"/>
  <c r="J196" i="3"/>
  <c r="J154" i="3"/>
  <c r="J209" i="3"/>
  <c r="J178" i="3"/>
  <c r="J212" i="3"/>
  <c r="J170" i="3"/>
  <c r="J114" i="3"/>
  <c r="J121" i="3"/>
  <c r="J194" i="3"/>
  <c r="J117" i="3"/>
  <c r="J186" i="3"/>
  <c r="J164" i="3"/>
  <c r="J214" i="3"/>
  <c r="J210" i="3"/>
  <c r="J181" i="3"/>
  <c r="J202" i="3"/>
  <c r="J200" i="3"/>
  <c r="J140" i="3"/>
  <c r="J177" i="3"/>
  <c r="J189" i="3"/>
  <c r="J118" i="3"/>
  <c r="J115" i="3"/>
  <c r="J166" i="3"/>
  <c r="J111" i="3"/>
  <c r="J167" i="3"/>
  <c r="J191" i="3"/>
  <c r="J193" i="3"/>
  <c r="J137" i="3"/>
  <c r="J141" i="3"/>
  <c r="J182" i="3"/>
  <c r="J131" i="3"/>
  <c r="J151" i="3"/>
  <c r="J112" i="3"/>
  <c r="J130" i="3"/>
  <c r="J133" i="3"/>
  <c r="J126" i="3"/>
  <c r="J173" i="3"/>
  <c r="J119" i="3"/>
  <c r="J147" i="3"/>
  <c r="J215" i="3"/>
  <c r="J128" i="3"/>
  <c r="J132" i="3"/>
  <c r="J213" i="3"/>
  <c r="J172" i="3"/>
  <c r="J183" i="3"/>
  <c r="J153" i="3"/>
  <c r="J205" i="3"/>
  <c r="J201" i="3"/>
  <c r="J174" i="3"/>
  <c r="J142" i="3"/>
  <c r="J199" i="3"/>
  <c r="J163" i="3"/>
  <c r="J120" i="3"/>
  <c r="J144" i="3"/>
  <c r="J175" i="3"/>
  <c r="J156" i="3"/>
  <c r="J125" i="3"/>
  <c r="J204" i="3"/>
  <c r="J185" i="3"/>
  <c r="J123" i="3"/>
  <c r="J190" i="3"/>
  <c r="J158" i="3"/>
  <c r="J145" i="3"/>
  <c r="J179" i="3"/>
  <c r="J136" i="3"/>
  <c r="J160" i="3"/>
  <c r="J187" i="3"/>
  <c r="J146" i="3"/>
  <c r="J124" i="3"/>
  <c r="J207" i="3"/>
  <c r="J206" i="3"/>
  <c r="J165" i="3"/>
  <c r="J195" i="3"/>
  <c r="J152" i="3"/>
  <c r="J176" i="3"/>
  <c r="J203" i="3"/>
  <c r="J150" i="3"/>
  <c r="J188" i="3"/>
  <c r="J157" i="3"/>
  <c r="J169" i="3"/>
  <c r="J155" i="3"/>
  <c r="J113" i="3"/>
  <c r="J127" i="3"/>
  <c r="J134" i="3"/>
  <c r="J211" i="3"/>
  <c r="J168" i="3"/>
  <c r="J192" i="3"/>
  <c r="J149" i="3"/>
  <c r="J129" i="3"/>
  <c r="J135" i="3"/>
  <c r="J197" i="3"/>
  <c r="J139" i="3"/>
  <c r="J171" i="3"/>
  <c r="J161" i="3"/>
  <c r="J143" i="3"/>
  <c r="J198" i="3"/>
  <c r="J116" i="3"/>
  <c r="J184" i="3"/>
  <c r="J208" i="3"/>
  <c r="U159" i="3"/>
  <c r="U140" i="3"/>
  <c r="U213" i="3"/>
  <c r="U191" i="3"/>
  <c r="U130" i="3"/>
  <c r="U164" i="3"/>
  <c r="U122" i="3"/>
  <c r="U175" i="3"/>
  <c r="U172" i="3"/>
  <c r="U214" i="3"/>
  <c r="U177" i="3"/>
  <c r="U162" i="3"/>
  <c r="U196" i="3"/>
  <c r="U154" i="3"/>
  <c r="U216" i="3"/>
  <c r="U156" i="3"/>
  <c r="U188" i="3"/>
  <c r="U135" i="3"/>
  <c r="U193" i="3"/>
  <c r="U178" i="3"/>
  <c r="U212" i="3"/>
  <c r="U170" i="3"/>
  <c r="U125" i="3"/>
  <c r="U183" i="3"/>
  <c r="U133" i="3"/>
  <c r="U194" i="3"/>
  <c r="U117" i="3"/>
  <c r="U186" i="3"/>
  <c r="U148" i="3"/>
  <c r="U137" i="3"/>
  <c r="U157" i="3"/>
  <c r="U124" i="3"/>
  <c r="U197" i="3"/>
  <c r="U210" i="3"/>
  <c r="U181" i="3"/>
  <c r="U202" i="3"/>
  <c r="U209" i="3"/>
  <c r="U153" i="3"/>
  <c r="U189" i="3"/>
  <c r="U204" i="3"/>
  <c r="U118" i="3"/>
  <c r="U115" i="3"/>
  <c r="U166" i="3"/>
  <c r="U111" i="3"/>
  <c r="U129" i="3"/>
  <c r="U169" i="3"/>
  <c r="U205" i="3"/>
  <c r="U141" i="3"/>
  <c r="U182" i="3"/>
  <c r="U131" i="3"/>
  <c r="U151" i="3"/>
  <c r="U112" i="3"/>
  <c r="U200" i="3"/>
  <c r="U180" i="3"/>
  <c r="U185" i="3"/>
  <c r="U126" i="3"/>
  <c r="U173" i="3"/>
  <c r="U119" i="3"/>
  <c r="U147" i="3"/>
  <c r="U215" i="3"/>
  <c r="U128" i="3"/>
  <c r="U132" i="3"/>
  <c r="U201" i="3"/>
  <c r="U174" i="3"/>
  <c r="U142" i="3"/>
  <c r="U199" i="3"/>
  <c r="U163" i="3"/>
  <c r="U120" i="3"/>
  <c r="U144" i="3"/>
  <c r="U149" i="3"/>
  <c r="U146" i="3"/>
  <c r="U123" i="3"/>
  <c r="U190" i="3"/>
  <c r="U158" i="3"/>
  <c r="U145" i="3"/>
  <c r="U179" i="3"/>
  <c r="U136" i="3"/>
  <c r="U160" i="3"/>
  <c r="U203" i="3"/>
  <c r="U121" i="3"/>
  <c r="U139" i="3"/>
  <c r="U207" i="3"/>
  <c r="U206" i="3"/>
  <c r="U165" i="3"/>
  <c r="U195" i="3"/>
  <c r="U152" i="3"/>
  <c r="U176" i="3"/>
  <c r="U187" i="3"/>
  <c r="U114" i="3"/>
  <c r="U150" i="3"/>
  <c r="U155" i="3"/>
  <c r="U113" i="3"/>
  <c r="U127" i="3"/>
  <c r="U134" i="3"/>
  <c r="U211" i="3"/>
  <c r="U168" i="3"/>
  <c r="U192" i="3"/>
  <c r="U167" i="3"/>
  <c r="U138" i="3"/>
  <c r="U171" i="3"/>
  <c r="U161" i="3"/>
  <c r="U143" i="3"/>
  <c r="U198" i="3"/>
  <c r="U116" i="3"/>
  <c r="U184" i="3"/>
  <c r="U208" i="3"/>
  <c r="C19" i="1" l="1"/>
  <c r="F12" i="6" s="1"/>
  <c r="C20" i="1"/>
  <c r="C3" i="1"/>
  <c r="C17" i="1"/>
  <c r="B12" i="6" l="1"/>
  <c r="C12" i="6" s="1"/>
  <c r="B21" i="6"/>
  <c r="E21" i="6"/>
  <c r="F21" i="6"/>
  <c r="B122" i="6"/>
  <c r="C122" i="6" s="1"/>
  <c r="B138" i="6"/>
  <c r="C138" i="6" s="1"/>
  <c r="B154" i="6"/>
  <c r="C154" i="6" s="1"/>
  <c r="E118" i="6"/>
  <c r="E134" i="6"/>
  <c r="E150" i="6"/>
  <c r="F112" i="6"/>
  <c r="F128" i="6"/>
  <c r="F144" i="6"/>
  <c r="F160" i="6"/>
  <c r="B29" i="6"/>
  <c r="C29" i="6" s="1"/>
  <c r="B45" i="6"/>
  <c r="C45" i="6" s="1"/>
  <c r="B61" i="6"/>
  <c r="C61" i="6" s="1"/>
  <c r="B77" i="6"/>
  <c r="C77" i="6" s="1"/>
  <c r="B93" i="6"/>
  <c r="C93" i="6" s="1"/>
  <c r="E16" i="6"/>
  <c r="E32" i="6"/>
  <c r="E48" i="6"/>
  <c r="E64" i="6"/>
  <c r="E80" i="6"/>
  <c r="E96" i="6"/>
  <c r="F19" i="6"/>
  <c r="F35" i="6"/>
  <c r="F51" i="6"/>
  <c r="F67" i="6"/>
  <c r="F83" i="6"/>
  <c r="F99" i="6"/>
  <c r="F85" i="6"/>
  <c r="B107" i="6"/>
  <c r="C107" i="6" s="1"/>
  <c r="B123" i="6"/>
  <c r="C123" i="6" s="1"/>
  <c r="B139" i="6"/>
  <c r="C139" i="6" s="1"/>
  <c r="B155" i="6"/>
  <c r="C155" i="6" s="1"/>
  <c r="E119" i="6"/>
  <c r="E135" i="6"/>
  <c r="E151" i="6"/>
  <c r="F113" i="6"/>
  <c r="F129" i="6"/>
  <c r="F145" i="6"/>
  <c r="B14" i="6"/>
  <c r="C14" i="6" s="1"/>
  <c r="B30" i="6"/>
  <c r="C30" i="6" s="1"/>
  <c r="B46" i="6"/>
  <c r="C46" i="6" s="1"/>
  <c r="B62" i="6"/>
  <c r="C62" i="6" s="1"/>
  <c r="B78" i="6"/>
  <c r="C78" i="6" s="1"/>
  <c r="B94" i="6"/>
  <c r="C94" i="6" s="1"/>
  <c r="E17" i="6"/>
  <c r="E33" i="6"/>
  <c r="E49" i="6"/>
  <c r="E65" i="6"/>
  <c r="E81" i="6"/>
  <c r="E97" i="6"/>
  <c r="F20" i="6"/>
  <c r="F36" i="6"/>
  <c r="F52" i="6"/>
  <c r="F68" i="6"/>
  <c r="F84" i="6"/>
  <c r="F100" i="6"/>
  <c r="F114" i="6"/>
  <c r="B15" i="6"/>
  <c r="C15" i="6" s="1"/>
  <c r="B47" i="6"/>
  <c r="C47" i="6" s="1"/>
  <c r="B79" i="6"/>
  <c r="C79" i="6" s="1"/>
  <c r="E18" i="6"/>
  <c r="E34" i="6"/>
  <c r="E50" i="6"/>
  <c r="E82" i="6"/>
  <c r="E98" i="6"/>
  <c r="F37" i="6"/>
  <c r="F69" i="6"/>
  <c r="F101" i="6"/>
  <c r="B108" i="6"/>
  <c r="C108" i="6" s="1"/>
  <c r="B124" i="6"/>
  <c r="C124" i="6" s="1"/>
  <c r="B140" i="6"/>
  <c r="C140" i="6" s="1"/>
  <c r="B156" i="6"/>
  <c r="C156" i="6" s="1"/>
  <c r="E120" i="6"/>
  <c r="E136" i="6"/>
  <c r="E152" i="6"/>
  <c r="F130" i="6"/>
  <c r="F146" i="6"/>
  <c r="B31" i="6"/>
  <c r="C31" i="6" s="1"/>
  <c r="B63" i="6"/>
  <c r="C63" i="6" s="1"/>
  <c r="B95" i="6"/>
  <c r="C95" i="6" s="1"/>
  <c r="E66" i="6"/>
  <c r="F53" i="6"/>
  <c r="B110" i="6"/>
  <c r="C110" i="6" s="1"/>
  <c r="B126" i="6"/>
  <c r="C126" i="6" s="1"/>
  <c r="B142" i="6"/>
  <c r="C142" i="6" s="1"/>
  <c r="B158" i="6"/>
  <c r="C158" i="6" s="1"/>
  <c r="E122" i="6"/>
  <c r="E138" i="6"/>
  <c r="E154" i="6"/>
  <c r="F116" i="6"/>
  <c r="F132" i="6"/>
  <c r="F148" i="6"/>
  <c r="B17" i="6"/>
  <c r="C17" i="6" s="1"/>
  <c r="B33" i="6"/>
  <c r="C33" i="6" s="1"/>
  <c r="B49" i="6"/>
  <c r="C49" i="6" s="1"/>
  <c r="B65" i="6"/>
  <c r="C65" i="6" s="1"/>
  <c r="B81" i="6"/>
  <c r="C81" i="6" s="1"/>
  <c r="B97" i="6"/>
  <c r="C97" i="6" s="1"/>
  <c r="E20" i="6"/>
  <c r="E36" i="6"/>
  <c r="E52" i="6"/>
  <c r="E68" i="6"/>
  <c r="E84" i="6"/>
  <c r="E100" i="6"/>
  <c r="F23" i="6"/>
  <c r="F39" i="6"/>
  <c r="F55" i="6"/>
  <c r="F71" i="6"/>
  <c r="F87" i="6"/>
  <c r="F103" i="6"/>
  <c r="B127" i="6"/>
  <c r="C127" i="6" s="1"/>
  <c r="B143" i="6"/>
  <c r="C143" i="6" s="1"/>
  <c r="B159" i="6"/>
  <c r="C159" i="6" s="1"/>
  <c r="E107" i="6"/>
  <c r="E123" i="6"/>
  <c r="E139" i="6"/>
  <c r="E155" i="6"/>
  <c r="F117" i="6"/>
  <c r="F133" i="6"/>
  <c r="F149" i="6"/>
  <c r="B18" i="6"/>
  <c r="C18" i="6" s="1"/>
  <c r="B34" i="6"/>
  <c r="C34" i="6" s="1"/>
  <c r="B50" i="6"/>
  <c r="C50" i="6" s="1"/>
  <c r="B66" i="6"/>
  <c r="C66" i="6" s="1"/>
  <c r="B82" i="6"/>
  <c r="C82" i="6" s="1"/>
  <c r="B98" i="6"/>
  <c r="C98" i="6" s="1"/>
  <c r="B111" i="6"/>
  <c r="C111" i="6" s="1"/>
  <c r="B112" i="6"/>
  <c r="C112" i="6" s="1"/>
  <c r="B128" i="6"/>
  <c r="C128" i="6" s="1"/>
  <c r="B144" i="6"/>
  <c r="C144" i="6" s="1"/>
  <c r="B160" i="6"/>
  <c r="C160" i="6" s="1"/>
  <c r="E108" i="6"/>
  <c r="E124" i="6"/>
  <c r="E140" i="6"/>
  <c r="E156" i="6"/>
  <c r="F118" i="6"/>
  <c r="F134" i="6"/>
  <c r="F150" i="6"/>
  <c r="B19" i="6"/>
  <c r="C19" i="6" s="1"/>
  <c r="B35" i="6"/>
  <c r="C35" i="6" s="1"/>
  <c r="B51" i="6"/>
  <c r="C51" i="6" s="1"/>
  <c r="B67" i="6"/>
  <c r="C67" i="6" s="1"/>
  <c r="B83" i="6"/>
  <c r="C83" i="6" s="1"/>
  <c r="B99" i="6"/>
  <c r="C99" i="6" s="1"/>
  <c r="E22" i="6"/>
  <c r="E38" i="6"/>
  <c r="E54" i="6"/>
  <c r="E70" i="6"/>
  <c r="E86" i="6"/>
  <c r="E102" i="6"/>
  <c r="F25" i="6"/>
  <c r="F41" i="6"/>
  <c r="F57" i="6"/>
  <c r="F73" i="6"/>
  <c r="F89" i="6"/>
  <c r="F105" i="6"/>
  <c r="B129" i="6"/>
  <c r="C129" i="6" s="1"/>
  <c r="B145" i="6"/>
  <c r="C145" i="6" s="1"/>
  <c r="E109" i="6"/>
  <c r="E125" i="6"/>
  <c r="E141" i="6"/>
  <c r="E157" i="6"/>
  <c r="F119" i="6"/>
  <c r="F135" i="6"/>
  <c r="F151" i="6"/>
  <c r="B20" i="6"/>
  <c r="C20" i="6" s="1"/>
  <c r="B36" i="6"/>
  <c r="C36" i="6" s="1"/>
  <c r="B52" i="6"/>
  <c r="C52" i="6" s="1"/>
  <c r="B68" i="6"/>
  <c r="C68" i="6" s="1"/>
  <c r="B84" i="6"/>
  <c r="C84" i="6" s="1"/>
  <c r="B100" i="6"/>
  <c r="C100" i="6" s="1"/>
  <c r="B113" i="6"/>
  <c r="C113" i="6" s="1"/>
  <c r="B114" i="6"/>
  <c r="C114" i="6" s="1"/>
  <c r="B115" i="6"/>
  <c r="C115" i="6" s="1"/>
  <c r="B131" i="6"/>
  <c r="C131" i="6" s="1"/>
  <c r="B147" i="6"/>
  <c r="C147" i="6" s="1"/>
  <c r="E111" i="6"/>
  <c r="E127" i="6"/>
  <c r="E143" i="6"/>
  <c r="E159" i="6"/>
  <c r="F121" i="6"/>
  <c r="F137" i="6"/>
  <c r="B116" i="6"/>
  <c r="C116" i="6" s="1"/>
  <c r="B117" i="6"/>
  <c r="C117" i="6" s="1"/>
  <c r="B118" i="6"/>
  <c r="C118" i="6" s="1"/>
  <c r="B134" i="6"/>
  <c r="C134" i="6" s="1"/>
  <c r="B150" i="6"/>
  <c r="C150" i="6" s="1"/>
  <c r="E114" i="6"/>
  <c r="E130" i="6"/>
  <c r="E146" i="6"/>
  <c r="F108" i="6"/>
  <c r="F124" i="6"/>
  <c r="F140" i="6"/>
  <c r="F156" i="6"/>
  <c r="B25" i="6"/>
  <c r="C25" i="6" s="1"/>
  <c r="B41" i="6"/>
  <c r="C41" i="6" s="1"/>
  <c r="B57" i="6"/>
  <c r="C57" i="6" s="1"/>
  <c r="B73" i="6"/>
  <c r="C73" i="6" s="1"/>
  <c r="B89" i="6"/>
  <c r="C89" i="6" s="1"/>
  <c r="B105" i="6"/>
  <c r="C105" i="6" s="1"/>
  <c r="E28" i="6"/>
  <c r="E44" i="6"/>
  <c r="E60" i="6"/>
  <c r="E76" i="6"/>
  <c r="E92" i="6"/>
  <c r="F15" i="6"/>
  <c r="F31" i="6"/>
  <c r="F47" i="6"/>
  <c r="F63" i="6"/>
  <c r="F79" i="6"/>
  <c r="F95" i="6"/>
  <c r="B135" i="6"/>
  <c r="C135" i="6" s="1"/>
  <c r="B151" i="6"/>
  <c r="C151" i="6" s="1"/>
  <c r="E115" i="6"/>
  <c r="E131" i="6"/>
  <c r="E147" i="6"/>
  <c r="F109" i="6"/>
  <c r="F125" i="6"/>
  <c r="F141" i="6"/>
  <c r="F157" i="6"/>
  <c r="B26" i="6"/>
  <c r="C26" i="6" s="1"/>
  <c r="B42" i="6"/>
  <c r="C42" i="6" s="1"/>
  <c r="B58" i="6"/>
  <c r="C58" i="6" s="1"/>
  <c r="B74" i="6"/>
  <c r="C74" i="6" s="1"/>
  <c r="B90" i="6"/>
  <c r="C90" i="6" s="1"/>
  <c r="B106" i="6"/>
  <c r="C106" i="6" s="1"/>
  <c r="B119" i="6"/>
  <c r="C119" i="6" s="1"/>
  <c r="B120" i="6"/>
  <c r="C120" i="6" s="1"/>
  <c r="B121" i="6"/>
  <c r="C121" i="6" s="1"/>
  <c r="B109" i="6"/>
  <c r="C109" i="6" s="1"/>
  <c r="E142" i="6"/>
  <c r="F127" i="6"/>
  <c r="B22" i="6"/>
  <c r="C22" i="6" s="1"/>
  <c r="B56" i="6"/>
  <c r="C56" i="6" s="1"/>
  <c r="B92" i="6"/>
  <c r="C92" i="6" s="1"/>
  <c r="E24" i="6"/>
  <c r="E47" i="6"/>
  <c r="E74" i="6"/>
  <c r="E101" i="6"/>
  <c r="F32" i="6"/>
  <c r="F59" i="6"/>
  <c r="F82" i="6"/>
  <c r="F13" i="6"/>
  <c r="E25" i="6"/>
  <c r="E75" i="6"/>
  <c r="E103" i="6"/>
  <c r="F60" i="6"/>
  <c r="F86" i="6"/>
  <c r="E105" i="6"/>
  <c r="F62" i="6"/>
  <c r="E79" i="6"/>
  <c r="E30" i="6"/>
  <c r="E31" i="6"/>
  <c r="E85" i="6"/>
  <c r="F16" i="6"/>
  <c r="F66" i="6"/>
  <c r="F18" i="6"/>
  <c r="E90" i="6"/>
  <c r="E128" i="6"/>
  <c r="F104" i="6"/>
  <c r="B53" i="6"/>
  <c r="C53" i="6" s="1"/>
  <c r="E45" i="6"/>
  <c r="F30" i="6"/>
  <c r="B125" i="6"/>
  <c r="C125" i="6" s="1"/>
  <c r="E144" i="6"/>
  <c r="F131" i="6"/>
  <c r="B23" i="6"/>
  <c r="C23" i="6" s="1"/>
  <c r="B59" i="6"/>
  <c r="C59" i="6" s="1"/>
  <c r="B96" i="6"/>
  <c r="C96" i="6" s="1"/>
  <c r="E51" i="6"/>
  <c r="F33" i="6"/>
  <c r="F14" i="6"/>
  <c r="E58" i="6"/>
  <c r="F43" i="6"/>
  <c r="E88" i="6"/>
  <c r="F97" i="6"/>
  <c r="F98" i="6"/>
  <c r="B44" i="6"/>
  <c r="C44" i="6" s="1"/>
  <c r="F76" i="6"/>
  <c r="E42" i="6"/>
  <c r="B88" i="6"/>
  <c r="C88" i="6" s="1"/>
  <c r="F80" i="6"/>
  <c r="F81" i="6"/>
  <c r="B130" i="6"/>
  <c r="C130" i="6" s="1"/>
  <c r="E145" i="6"/>
  <c r="F136" i="6"/>
  <c r="B24" i="6"/>
  <c r="C24" i="6" s="1"/>
  <c r="B60" i="6"/>
  <c r="C60" i="6" s="1"/>
  <c r="B101" i="6"/>
  <c r="C101" i="6" s="1"/>
  <c r="E26" i="6"/>
  <c r="E53" i="6"/>
  <c r="E77" i="6"/>
  <c r="E104" i="6"/>
  <c r="F34" i="6"/>
  <c r="F61" i="6"/>
  <c r="F88" i="6"/>
  <c r="E55" i="6"/>
  <c r="F90" i="6"/>
  <c r="E106" i="6"/>
  <c r="F91" i="6"/>
  <c r="E57" i="6"/>
  <c r="F65" i="6"/>
  <c r="F17" i="6"/>
  <c r="B75" i="6"/>
  <c r="C75" i="6" s="1"/>
  <c r="E37" i="6"/>
  <c r="F96" i="6"/>
  <c r="E62" i="6"/>
  <c r="B85" i="6"/>
  <c r="C85" i="6" s="1"/>
  <c r="F49" i="6"/>
  <c r="E15" i="6"/>
  <c r="E43" i="6"/>
  <c r="F54" i="6"/>
  <c r="B132" i="6"/>
  <c r="C132" i="6" s="1"/>
  <c r="E148" i="6"/>
  <c r="F138" i="6"/>
  <c r="B27" i="6"/>
  <c r="C27" i="6" s="1"/>
  <c r="B64" i="6"/>
  <c r="C64" i="6" s="1"/>
  <c r="B102" i="6"/>
  <c r="C102" i="6" s="1"/>
  <c r="E27" i="6"/>
  <c r="E78" i="6"/>
  <c r="F38" i="6"/>
  <c r="F64" i="6"/>
  <c r="F42" i="6"/>
  <c r="E87" i="6"/>
  <c r="F94" i="6"/>
  <c r="F22" i="6"/>
  <c r="F154" i="6"/>
  <c r="F48" i="6"/>
  <c r="F50" i="6"/>
  <c r="F78" i="6"/>
  <c r="B16" i="6"/>
  <c r="C16" i="6" s="1"/>
  <c r="F56" i="6"/>
  <c r="B133" i="6"/>
  <c r="C133" i="6" s="1"/>
  <c r="E110" i="6"/>
  <c r="E149" i="6"/>
  <c r="F139" i="6"/>
  <c r="B28" i="6"/>
  <c r="C28" i="6" s="1"/>
  <c r="B69" i="6"/>
  <c r="C69" i="6" s="1"/>
  <c r="B103" i="6"/>
  <c r="C103" i="6" s="1"/>
  <c r="E29" i="6"/>
  <c r="E56" i="6"/>
  <c r="F40" i="6"/>
  <c r="F92" i="6"/>
  <c r="F44" i="6"/>
  <c r="F70" i="6"/>
  <c r="F152" i="6"/>
  <c r="F45" i="6"/>
  <c r="F74" i="6"/>
  <c r="B43" i="6"/>
  <c r="C43" i="6" s="1"/>
  <c r="E63" i="6"/>
  <c r="F155" i="6"/>
  <c r="E91" i="6"/>
  <c r="F77" i="6"/>
  <c r="B87" i="6"/>
  <c r="C87" i="6" s="1"/>
  <c r="E72" i="6"/>
  <c r="B136" i="6"/>
  <c r="C136" i="6" s="1"/>
  <c r="E112" i="6"/>
  <c r="E153" i="6"/>
  <c r="F142" i="6"/>
  <c r="B32" i="6"/>
  <c r="C32" i="6" s="1"/>
  <c r="B70" i="6"/>
  <c r="C70" i="6" s="1"/>
  <c r="B104" i="6"/>
  <c r="C104" i="6" s="1"/>
  <c r="E83" i="6"/>
  <c r="F93" i="6"/>
  <c r="E35" i="6"/>
  <c r="B39" i="6"/>
  <c r="C39" i="6" s="1"/>
  <c r="E61" i="6"/>
  <c r="E39" i="6"/>
  <c r="E89" i="6"/>
  <c r="E126" i="6"/>
  <c r="F75" i="6"/>
  <c r="E93" i="6"/>
  <c r="B54" i="6"/>
  <c r="C54" i="6" s="1"/>
  <c r="B13" i="6"/>
  <c r="C13" i="6" s="1"/>
  <c r="B137" i="6"/>
  <c r="C137" i="6" s="1"/>
  <c r="E113" i="6"/>
  <c r="E158" i="6"/>
  <c r="F143" i="6"/>
  <c r="B37" i="6"/>
  <c r="C37" i="6" s="1"/>
  <c r="B71" i="6"/>
  <c r="C71" i="6" s="1"/>
  <c r="E117" i="6"/>
  <c r="F72" i="6"/>
  <c r="F46" i="6"/>
  <c r="F111" i="6"/>
  <c r="F24" i="6"/>
  <c r="E67" i="6"/>
  <c r="F26" i="6"/>
  <c r="E19" i="6"/>
  <c r="E133" i="6"/>
  <c r="B141" i="6"/>
  <c r="C141" i="6" s="1"/>
  <c r="E116" i="6"/>
  <c r="E160" i="6"/>
  <c r="F147" i="6"/>
  <c r="B38" i="6"/>
  <c r="C38" i="6" s="1"/>
  <c r="B72" i="6"/>
  <c r="C72" i="6" s="1"/>
  <c r="E59" i="6"/>
  <c r="B76" i="6"/>
  <c r="C76" i="6" s="1"/>
  <c r="F102" i="6"/>
  <c r="F27" i="6"/>
  <c r="F29" i="6"/>
  <c r="E13" i="6"/>
  <c r="B146" i="6"/>
  <c r="C146" i="6" s="1"/>
  <c r="F107" i="6"/>
  <c r="E14" i="6"/>
  <c r="E94" i="6"/>
  <c r="F106" i="6"/>
  <c r="F123" i="6"/>
  <c r="B148" i="6"/>
  <c r="C148" i="6" s="1"/>
  <c r="E121" i="6"/>
  <c r="F110" i="6"/>
  <c r="F153" i="6"/>
  <c r="B40" i="6"/>
  <c r="C40" i="6" s="1"/>
  <c r="F159" i="6"/>
  <c r="B149" i="6"/>
  <c r="C149" i="6" s="1"/>
  <c r="B80" i="6"/>
  <c r="C80" i="6" s="1"/>
  <c r="E40" i="6"/>
  <c r="E69" i="6"/>
  <c r="E71" i="6"/>
  <c r="E95" i="6"/>
  <c r="B152" i="6"/>
  <c r="C152" i="6" s="1"/>
  <c r="F115" i="6"/>
  <c r="E41" i="6"/>
  <c r="B153" i="6"/>
  <c r="C153" i="6" s="1"/>
  <c r="E129" i="6"/>
  <c r="F120" i="6"/>
  <c r="F158" i="6"/>
  <c r="B48" i="6"/>
  <c r="C48" i="6" s="1"/>
  <c r="B86" i="6"/>
  <c r="C86" i="6" s="1"/>
  <c r="B157" i="6"/>
  <c r="C157" i="6" s="1"/>
  <c r="E132" i="6"/>
  <c r="F122" i="6"/>
  <c r="E137" i="6"/>
  <c r="F126" i="6"/>
  <c r="B55" i="6"/>
  <c r="C55" i="6" s="1"/>
  <c r="B91" i="6"/>
  <c r="C91" i="6" s="1"/>
  <c r="E23" i="6"/>
  <c r="E46" i="6"/>
  <c r="E73" i="6"/>
  <c r="E99" i="6"/>
  <c r="F58" i="6"/>
  <c r="K101" i="3"/>
  <c r="L101" i="3" s="1"/>
  <c r="K103" i="3"/>
  <c r="L103" i="3" s="1"/>
  <c r="K104" i="3"/>
  <c r="L104" i="3" s="1"/>
  <c r="K105" i="3"/>
  <c r="L105" i="3" s="1"/>
  <c r="K106" i="3"/>
  <c r="L106" i="3" s="1"/>
  <c r="K107" i="3"/>
  <c r="L107" i="3" s="1"/>
  <c r="K108" i="3"/>
  <c r="L108" i="3" s="1"/>
  <c r="K109" i="3"/>
  <c r="L109" i="3" s="1"/>
  <c r="K110" i="3"/>
  <c r="L110" i="3" s="1"/>
  <c r="C6" i="1"/>
  <c r="E12" i="6"/>
  <c r="K29" i="3"/>
  <c r="L29" i="3" s="1"/>
  <c r="K35" i="3"/>
  <c r="L35" i="3" s="1"/>
  <c r="K102" i="3"/>
  <c r="L102" i="3" s="1"/>
  <c r="C18" i="1"/>
  <c r="M103" i="3" l="1" a="1"/>
  <c r="M103" i="3" s="1"/>
  <c r="M35" i="3" a="1"/>
  <c r="M35" i="3" s="1"/>
  <c r="M29" i="3" a="1"/>
  <c r="M29" i="3" s="1"/>
  <c r="M101" i="3" a="1"/>
  <c r="M101" i="3" s="1"/>
  <c r="M102" i="3" a="1"/>
  <c r="M102" i="3" s="1"/>
  <c r="M104" i="3" a="1"/>
  <c r="M104" i="3" s="1"/>
  <c r="M110" i="3" a="1"/>
  <c r="M110" i="3" s="1"/>
  <c r="M109" i="3" a="1"/>
  <c r="M109" i="3" s="1"/>
  <c r="M108" i="3" a="1"/>
  <c r="M108" i="3" s="1"/>
  <c r="M107" i="3" a="1"/>
  <c r="M107" i="3" s="1"/>
  <c r="M106" i="3" a="1"/>
  <c r="M106" i="3" s="1"/>
  <c r="M105" i="3" a="1"/>
  <c r="M105" i="3" s="1"/>
  <c r="J104" i="3"/>
  <c r="J35" i="3"/>
  <c r="J103" i="3"/>
  <c r="J110" i="3"/>
  <c r="J109" i="3"/>
  <c r="J102" i="3"/>
  <c r="J108" i="3"/>
  <c r="J107" i="3"/>
  <c r="J106" i="3"/>
  <c r="J101" i="3"/>
  <c r="J105" i="3"/>
  <c r="U101" i="3"/>
  <c r="U104" i="3"/>
  <c r="U35" i="3"/>
  <c r="U110" i="3"/>
  <c r="U102" i="3"/>
  <c r="U109" i="3"/>
  <c r="U103" i="3"/>
  <c r="U108" i="3"/>
  <c r="U107" i="3"/>
  <c r="U106" i="3"/>
  <c r="U105" i="3"/>
  <c r="K96" i="3"/>
  <c r="L96" i="3" s="1"/>
  <c r="K49" i="3"/>
  <c r="L49" i="3" s="1"/>
  <c r="K57" i="3"/>
  <c r="L57" i="3" s="1"/>
  <c r="A2" i="7"/>
  <c r="A2" i="8"/>
  <c r="T107" i="3" s="1"/>
  <c r="C21" i="6"/>
  <c r="D21" i="6"/>
  <c r="K30" i="3"/>
  <c r="L30" i="3" s="1"/>
  <c r="K23" i="3"/>
  <c r="L23" i="3" s="1"/>
  <c r="K25" i="3"/>
  <c r="L25" i="3" s="1"/>
  <c r="K52" i="3"/>
  <c r="L52" i="3" s="1"/>
  <c r="K43" i="3"/>
  <c r="L43" i="3" s="1"/>
  <c r="K33" i="3"/>
  <c r="L33" i="3" s="1"/>
  <c r="K37" i="3"/>
  <c r="L37" i="3" s="1"/>
  <c r="D14" i="7"/>
  <c r="D9" i="7"/>
  <c r="D24" i="6"/>
  <c r="D37" i="7"/>
  <c r="D39" i="7"/>
  <c r="D103" i="6"/>
  <c r="D53" i="7"/>
  <c r="D22" i="7"/>
  <c r="D28" i="7"/>
  <c r="D37" i="6"/>
  <c r="D13" i="7"/>
  <c r="D71" i="7"/>
  <c r="D10" i="7"/>
  <c r="D58" i="7"/>
  <c r="D61" i="7"/>
  <c r="D64" i="7"/>
  <c r="D25" i="7"/>
  <c r="D102" i="6"/>
  <c r="D75" i="6"/>
  <c r="D106" i="6"/>
  <c r="D151" i="6"/>
  <c r="D131" i="6"/>
  <c r="D77" i="6"/>
  <c r="D70" i="7"/>
  <c r="D52" i="7"/>
  <c r="D82" i="7"/>
  <c r="D31" i="7"/>
  <c r="D68" i="7"/>
  <c r="D17" i="7"/>
  <c r="D148" i="6"/>
  <c r="D64" i="6"/>
  <c r="D92" i="6"/>
  <c r="D90" i="6"/>
  <c r="D135" i="6"/>
  <c r="D105" i="6"/>
  <c r="D150" i="6"/>
  <c r="D115" i="6"/>
  <c r="D61" i="6"/>
  <c r="D56" i="6"/>
  <c r="D74" i="6"/>
  <c r="D89" i="6"/>
  <c r="D134" i="6"/>
  <c r="D114" i="6"/>
  <c r="D98" i="6"/>
  <c r="D159" i="6"/>
  <c r="D45" i="6"/>
  <c r="D69" i="7"/>
  <c r="D65" i="7"/>
  <c r="D91" i="7"/>
  <c r="D24" i="7"/>
  <c r="D74" i="7"/>
  <c r="D34" i="7"/>
  <c r="D75" i="7"/>
  <c r="D152" i="6"/>
  <c r="D72" i="6"/>
  <c r="D136" i="6"/>
  <c r="D27" i="6"/>
  <c r="D101" i="6"/>
  <c r="D53" i="6"/>
  <c r="D66" i="7"/>
  <c r="D51" i="7"/>
  <c r="D81" i="7"/>
  <c r="D57" i="7"/>
  <c r="D33" i="7"/>
  <c r="D38" i="6"/>
  <c r="D60" i="6"/>
  <c r="D22" i="6"/>
  <c r="D58" i="6"/>
  <c r="D73" i="6"/>
  <c r="D118" i="6"/>
  <c r="D113" i="6"/>
  <c r="D82" i="6"/>
  <c r="D143" i="6"/>
  <c r="D29" i="6"/>
  <c r="D42" i="6"/>
  <c r="D57" i="6"/>
  <c r="D117" i="6"/>
  <c r="D66" i="6"/>
  <c r="D127" i="6"/>
  <c r="D158" i="6"/>
  <c r="D79" i="6"/>
  <c r="D26" i="6"/>
  <c r="D41" i="6"/>
  <c r="D116" i="6"/>
  <c r="D50" i="6"/>
  <c r="D97" i="6"/>
  <c r="D142" i="6"/>
  <c r="D156" i="6"/>
  <c r="D47" i="6"/>
  <c r="D132" i="6"/>
  <c r="D25" i="6"/>
  <c r="D34" i="6"/>
  <c r="D81" i="6"/>
  <c r="D126" i="6"/>
  <c r="D140" i="6"/>
  <c r="D15" i="6"/>
  <c r="D100" i="6"/>
  <c r="D145" i="6"/>
  <c r="D18" i="6"/>
  <c r="D65" i="6"/>
  <c r="D110" i="6"/>
  <c r="D124" i="6"/>
  <c r="D68" i="6"/>
  <c r="D99" i="6"/>
  <c r="D160" i="6"/>
  <c r="D33" i="6"/>
  <c r="D78" i="6"/>
  <c r="D139" i="6"/>
  <c r="D59" i="7"/>
  <c r="D19" i="7"/>
  <c r="D87" i="6"/>
  <c r="D72" i="7"/>
  <c r="D39" i="6"/>
  <c r="D30" i="7"/>
  <c r="D78" i="7"/>
  <c r="D71" i="6"/>
  <c r="D80" i="7"/>
  <c r="D41" i="7"/>
  <c r="D87" i="7"/>
  <c r="D27" i="7"/>
  <c r="D141" i="6"/>
  <c r="D96" i="6"/>
  <c r="D49" i="6"/>
  <c r="D155" i="6"/>
  <c r="D60" i="7"/>
  <c r="D23" i="7"/>
  <c r="D48" i="6"/>
  <c r="D146" i="6"/>
  <c r="D43" i="6"/>
  <c r="D59" i="6"/>
  <c r="D121" i="6"/>
  <c r="D38" i="7"/>
  <c r="D62" i="7"/>
  <c r="D90" i="7"/>
  <c r="D88" i="7"/>
  <c r="D76" i="7"/>
  <c r="D149" i="6"/>
  <c r="D23" i="6"/>
  <c r="D120" i="6"/>
  <c r="D52" i="6"/>
  <c r="D83" i="6"/>
  <c r="D144" i="6"/>
  <c r="D17" i="6"/>
  <c r="D95" i="6"/>
  <c r="D62" i="6"/>
  <c r="D123" i="6"/>
  <c r="D36" i="6"/>
  <c r="D67" i="6"/>
  <c r="D128" i="6"/>
  <c r="D63" i="6"/>
  <c r="D46" i="6"/>
  <c r="D107" i="6"/>
  <c r="D20" i="6"/>
  <c r="D51" i="6"/>
  <c r="D112" i="6"/>
  <c r="D31" i="6"/>
  <c r="D30" i="6"/>
  <c r="D69" i="6"/>
  <c r="D83" i="7"/>
  <c r="D86" i="7"/>
  <c r="D46" i="7"/>
  <c r="D86" i="6"/>
  <c r="D130" i="6"/>
  <c r="D109" i="6"/>
  <c r="D129" i="6"/>
  <c r="D108" i="6"/>
  <c r="D104" i="6"/>
  <c r="D85" i="6"/>
  <c r="D88" i="6"/>
  <c r="D11" i="7"/>
  <c r="D18" i="7"/>
  <c r="D21" i="7"/>
  <c r="D29" i="7"/>
  <c r="D47" i="7"/>
  <c r="D137" i="6"/>
  <c r="D42" i="7"/>
  <c r="D84" i="7"/>
  <c r="D91" i="6"/>
  <c r="D13" i="6"/>
  <c r="D32" i="6"/>
  <c r="D35" i="6"/>
  <c r="D111" i="6"/>
  <c r="D14" i="6"/>
  <c r="D44" i="6"/>
  <c r="D125" i="6"/>
  <c r="D19" i="6"/>
  <c r="D154" i="6"/>
  <c r="D49" i="7"/>
  <c r="D50" i="7"/>
  <c r="D63" i="7"/>
  <c r="D43" i="7"/>
  <c r="D157" i="6"/>
  <c r="D28" i="6"/>
  <c r="D80" i="6"/>
  <c r="D84" i="6"/>
  <c r="D94" i="6"/>
  <c r="D35" i="7"/>
  <c r="D79" i="7"/>
  <c r="D16" i="7"/>
  <c r="D12" i="7"/>
  <c r="D32" i="7"/>
  <c r="D73" i="7"/>
  <c r="D44" i="7"/>
  <c r="D48" i="7"/>
  <c r="D119" i="6"/>
  <c r="D40" i="6"/>
  <c r="D70" i="6"/>
  <c r="D133" i="6"/>
  <c r="D55" i="7"/>
  <c r="D36" i="7"/>
  <c r="D26" i="7"/>
  <c r="D20" i="7"/>
  <c r="D56" i="7"/>
  <c r="D85" i="7"/>
  <c r="D15" i="7"/>
  <c r="D45" i="7"/>
  <c r="D55" i="6"/>
  <c r="D153" i="6"/>
  <c r="D76" i="6"/>
  <c r="D54" i="6"/>
  <c r="D16" i="6"/>
  <c r="D89" i="7"/>
  <c r="D40" i="7"/>
  <c r="D67" i="7"/>
  <c r="D77" i="7"/>
  <c r="D54" i="7"/>
  <c r="D147" i="6"/>
  <c r="D93" i="6"/>
  <c r="D138" i="6"/>
  <c r="D122" i="6"/>
  <c r="K48" i="3"/>
  <c r="L48" i="3" s="1"/>
  <c r="K40" i="3"/>
  <c r="L40" i="3" s="1"/>
  <c r="K26" i="3"/>
  <c r="L26" i="3" s="1"/>
  <c r="K34" i="3"/>
  <c r="L34" i="3" s="1"/>
  <c r="K54" i="3"/>
  <c r="L54" i="3" s="1"/>
  <c r="K32" i="3"/>
  <c r="L32" i="3" s="1"/>
  <c r="K38" i="3"/>
  <c r="L38" i="3" s="1"/>
  <c r="K63" i="3"/>
  <c r="L63" i="3" s="1"/>
  <c r="K46" i="3"/>
  <c r="L46" i="3" s="1"/>
  <c r="K59" i="3"/>
  <c r="L59" i="3" s="1"/>
  <c r="K50" i="3"/>
  <c r="L50" i="3" s="1"/>
  <c r="K31" i="3"/>
  <c r="L31" i="3" s="1"/>
  <c r="K24" i="3"/>
  <c r="L24" i="3" s="1"/>
  <c r="K100" i="3"/>
  <c r="L100" i="3" s="1"/>
  <c r="K58" i="3"/>
  <c r="L58" i="3" s="1"/>
  <c r="K99" i="3"/>
  <c r="L99" i="3" s="1"/>
  <c r="K27" i="3"/>
  <c r="L27" i="3" s="1"/>
  <c r="K20" i="3"/>
  <c r="L20" i="3" s="1"/>
  <c r="K56" i="3"/>
  <c r="L56" i="3" s="1"/>
  <c r="K55" i="3"/>
  <c r="L55" i="3" s="1"/>
  <c r="K39" i="3"/>
  <c r="L39" i="3" s="1"/>
  <c r="K47" i="3"/>
  <c r="L47" i="3" s="1"/>
  <c r="K22" i="3"/>
  <c r="L22" i="3" s="1"/>
  <c r="K42" i="3"/>
  <c r="L42" i="3" s="1"/>
  <c r="K45" i="3"/>
  <c r="L45" i="3" s="1"/>
  <c r="K60" i="3"/>
  <c r="L60" i="3" s="1"/>
  <c r="K19" i="3"/>
  <c r="L19" i="3" s="1"/>
  <c r="K28" i="3"/>
  <c r="L28" i="3" s="1"/>
  <c r="K62" i="3"/>
  <c r="L62" i="3" s="1"/>
  <c r="K44" i="3"/>
  <c r="L44" i="3" s="1"/>
  <c r="K61" i="3"/>
  <c r="L61" i="3" s="1"/>
  <c r="K21" i="3"/>
  <c r="L21" i="3" s="1"/>
  <c r="K36" i="3"/>
  <c r="L36" i="3" s="1"/>
  <c r="K53" i="3"/>
  <c r="L53" i="3" s="1"/>
  <c r="K51" i="3"/>
  <c r="L51" i="3" s="1"/>
  <c r="K41" i="3"/>
  <c r="L41" i="3" s="1"/>
  <c r="K17" i="3"/>
  <c r="L17" i="3" s="1"/>
  <c r="K18" i="3"/>
  <c r="L18" i="3" s="1"/>
  <c r="K69" i="3"/>
  <c r="L69" i="3" s="1"/>
  <c r="K77" i="3"/>
  <c r="L77" i="3" s="1"/>
  <c r="K78" i="3"/>
  <c r="L78" i="3" s="1"/>
  <c r="K68" i="3"/>
  <c r="L68" i="3" s="1"/>
  <c r="K76" i="3"/>
  <c r="L76" i="3" s="1"/>
  <c r="K75" i="3"/>
  <c r="L75" i="3" s="1"/>
  <c r="K67" i="3"/>
  <c r="L67" i="3" s="1"/>
  <c r="K74" i="3"/>
  <c r="L74" i="3" s="1"/>
  <c r="K66" i="3"/>
  <c r="L66" i="3" s="1"/>
  <c r="K89" i="3"/>
  <c r="L89" i="3" s="1"/>
  <c r="K73" i="3"/>
  <c r="L73" i="3" s="1"/>
  <c r="K65" i="3"/>
  <c r="L65" i="3" s="1"/>
  <c r="K72" i="3"/>
  <c r="L72" i="3" s="1"/>
  <c r="K71" i="3"/>
  <c r="L71" i="3" s="1"/>
  <c r="K64" i="3"/>
  <c r="L64" i="3" s="1"/>
  <c r="K70" i="3"/>
  <c r="L70" i="3" s="1"/>
  <c r="K79" i="3"/>
  <c r="L79" i="3" s="1"/>
  <c r="D12" i="6"/>
  <c r="K85" i="3"/>
  <c r="L85" i="3" s="1"/>
  <c r="K95" i="3"/>
  <c r="L95" i="3" s="1"/>
  <c r="K94" i="3"/>
  <c r="L94" i="3" s="1"/>
  <c r="A2" i="3" l="1"/>
  <c r="A2" i="5"/>
  <c r="M31" i="3" a="1"/>
  <c r="M31" i="3" s="1"/>
  <c r="M62" i="3" a="1"/>
  <c r="M62" i="3" s="1"/>
  <c r="M59" i="3" a="1"/>
  <c r="M59" i="3" s="1"/>
  <c r="M37" i="3" a="1"/>
  <c r="M37" i="3" s="1"/>
  <c r="M44" i="3" a="1"/>
  <c r="M44" i="3" s="1"/>
  <c r="M45" i="3" a="1"/>
  <c r="M45" i="3" s="1"/>
  <c r="M33" i="3" a="1"/>
  <c r="M33" i="3" s="1"/>
  <c r="M19" i="3" a="1"/>
  <c r="M19" i="3" s="1"/>
  <c r="M63" i="3" a="1"/>
  <c r="M63" i="3" s="1"/>
  <c r="M43" i="3" a="1"/>
  <c r="M43" i="3" s="1"/>
  <c r="M96" i="3" a="1"/>
  <c r="M96" i="3" s="1"/>
  <c r="M95" i="3" a="1"/>
  <c r="M95" i="3" s="1"/>
  <c r="M69" i="3" a="1"/>
  <c r="M69" i="3" s="1"/>
  <c r="M38" i="3" a="1"/>
  <c r="M38" i="3" s="1"/>
  <c r="M52" i="3" a="1"/>
  <c r="M52" i="3" s="1"/>
  <c r="M75" i="3" a="1"/>
  <c r="M75" i="3" s="1"/>
  <c r="M85" i="3" a="1"/>
  <c r="M85" i="3" s="1"/>
  <c r="M70" i="3" a="1"/>
  <c r="M70" i="3" s="1"/>
  <c r="M47" i="3" a="1"/>
  <c r="M47" i="3" s="1"/>
  <c r="M32" i="3" a="1"/>
  <c r="M32" i="3" s="1"/>
  <c r="M25" i="3" a="1"/>
  <c r="M25" i="3" s="1"/>
  <c r="M49" i="3" a="1"/>
  <c r="M49" i="3" s="1"/>
  <c r="M46" i="3" a="1"/>
  <c r="M46" i="3" s="1"/>
  <c r="M39" i="3" a="1"/>
  <c r="M39" i="3" s="1"/>
  <c r="M23" i="3" a="1"/>
  <c r="M23" i="3" s="1"/>
  <c r="M74" i="3" a="1"/>
  <c r="M74" i="3" s="1"/>
  <c r="M50" i="3" a="1"/>
  <c r="M50" i="3" s="1"/>
  <c r="M79" i="3" a="1"/>
  <c r="M79" i="3" s="1"/>
  <c r="M55" i="3" a="1"/>
  <c r="M55" i="3" s="1"/>
  <c r="M34" i="3" a="1"/>
  <c r="M34" i="3" s="1"/>
  <c r="M30" i="3" a="1"/>
  <c r="M30" i="3" s="1"/>
  <c r="M24" i="3" a="1"/>
  <c r="M24" i="3" s="1"/>
  <c r="M94" i="3" a="1"/>
  <c r="M94" i="3" s="1"/>
  <c r="M60" i="3" a="1"/>
  <c r="M60" i="3" s="1"/>
  <c r="M77" i="3" a="1"/>
  <c r="M77" i="3" s="1"/>
  <c r="M18" i="3" a="1"/>
  <c r="M18" i="3" s="1"/>
  <c r="M72" i="3" a="1"/>
  <c r="M72" i="3" s="1"/>
  <c r="M51" i="3" a="1"/>
  <c r="M51" i="3" s="1"/>
  <c r="M56" i="3" a="1"/>
  <c r="M56" i="3" s="1"/>
  <c r="M26" i="3" a="1"/>
  <c r="M26" i="3" s="1"/>
  <c r="M67" i="3" a="1"/>
  <c r="M67" i="3" s="1"/>
  <c r="M28" i="3" a="1"/>
  <c r="M28" i="3" s="1"/>
  <c r="M68" i="3" a="1"/>
  <c r="M68" i="3" s="1"/>
  <c r="M42" i="3" a="1"/>
  <c r="M42" i="3" s="1"/>
  <c r="M64" i="3" a="1"/>
  <c r="M64" i="3" s="1"/>
  <c r="M71" i="3" a="1"/>
  <c r="M71" i="3" s="1"/>
  <c r="M65" i="3" a="1"/>
  <c r="M65" i="3" s="1"/>
  <c r="M53" i="3" a="1"/>
  <c r="M53" i="3" s="1"/>
  <c r="M20" i="3" a="1"/>
  <c r="M20" i="3" s="1"/>
  <c r="M40" i="3" a="1"/>
  <c r="M40" i="3" s="1"/>
  <c r="M17" i="3" a="1"/>
  <c r="M17" i="3" s="1"/>
  <c r="M41" i="3" a="1"/>
  <c r="M41" i="3" s="1"/>
  <c r="M36" i="3" a="1"/>
  <c r="M36" i="3" s="1"/>
  <c r="M48" i="3" a="1"/>
  <c r="M48" i="3" s="1"/>
  <c r="M89" i="3" a="1"/>
  <c r="M89" i="3" s="1"/>
  <c r="M21" i="3" a="1"/>
  <c r="M21" i="3" s="1"/>
  <c r="M99" i="3" a="1"/>
  <c r="M99" i="3" s="1"/>
  <c r="M100" i="3" a="1"/>
  <c r="M100" i="3" s="1"/>
  <c r="M76" i="3" a="1"/>
  <c r="M76" i="3" s="1"/>
  <c r="M78" i="3" a="1"/>
  <c r="M78" i="3" s="1"/>
  <c r="M22" i="3" a="1"/>
  <c r="M22" i="3" s="1"/>
  <c r="M54" i="3" a="1"/>
  <c r="M54" i="3" s="1"/>
  <c r="M73" i="3" a="1"/>
  <c r="M73" i="3" s="1"/>
  <c r="M27" i="3" a="1"/>
  <c r="M27" i="3" s="1"/>
  <c r="M66" i="3" a="1"/>
  <c r="M66" i="3" s="1"/>
  <c r="M61" i="3" a="1"/>
  <c r="M61" i="3" s="1"/>
  <c r="M58" i="3" a="1"/>
  <c r="M58" i="3" s="1"/>
  <c r="M57" i="3" a="1"/>
  <c r="M57" i="3" s="1"/>
  <c r="J52" i="3"/>
  <c r="J69" i="3"/>
  <c r="J34" i="3"/>
  <c r="J38" i="3"/>
  <c r="J43" i="3"/>
  <c r="J39" i="3"/>
  <c r="J40" i="3"/>
  <c r="J64" i="3"/>
  <c r="J72" i="3"/>
  <c r="J73" i="3"/>
  <c r="J99" i="3"/>
  <c r="J63" i="3"/>
  <c r="J56" i="3"/>
  <c r="J36" i="3"/>
  <c r="J61" i="3"/>
  <c r="J58" i="3"/>
  <c r="J57" i="3"/>
  <c r="J77" i="3"/>
  <c r="J70" i="3"/>
  <c r="J65" i="3"/>
  <c r="J74" i="3"/>
  <c r="J100" i="3"/>
  <c r="J49" i="3"/>
  <c r="J47" i="3"/>
  <c r="J71" i="3"/>
  <c r="J51" i="3"/>
  <c r="J53" i="3"/>
  <c r="J66" i="3"/>
  <c r="J62" i="3"/>
  <c r="J96" i="3"/>
  <c r="J42" i="3"/>
  <c r="J54" i="3"/>
  <c r="J48" i="3"/>
  <c r="J75" i="3"/>
  <c r="J79" i="3"/>
  <c r="J55" i="3"/>
  <c r="J76" i="3"/>
  <c r="J50" i="3"/>
  <c r="J44" i="3"/>
  <c r="J95" i="3"/>
  <c r="J68" i="3"/>
  <c r="J60" i="3"/>
  <c r="J59" i="3"/>
  <c r="J37" i="3"/>
  <c r="J41" i="3"/>
  <c r="J89" i="3"/>
  <c r="J67" i="3"/>
  <c r="J94" i="3"/>
  <c r="J85" i="3"/>
  <c r="J78" i="3"/>
  <c r="J45" i="3"/>
  <c r="J46" i="3"/>
  <c r="J33" i="3"/>
  <c r="A2" i="6"/>
  <c r="S159" i="3"/>
  <c r="T164" i="3"/>
  <c r="S188" i="3"/>
  <c r="T170" i="3"/>
  <c r="S197" i="3"/>
  <c r="T153" i="3"/>
  <c r="S182" i="3"/>
  <c r="T180" i="3"/>
  <c r="S142" i="3"/>
  <c r="T149" i="3"/>
  <c r="S139" i="3"/>
  <c r="S192" i="3"/>
  <c r="T143" i="3"/>
  <c r="T114" i="3"/>
  <c r="S119" i="3"/>
  <c r="S212" i="3"/>
  <c r="T158" i="3"/>
  <c r="S141" i="3"/>
  <c r="T144" i="3"/>
  <c r="T156" i="3"/>
  <c r="S155" i="3"/>
  <c r="T155" i="3"/>
  <c r="T159" i="3"/>
  <c r="S162" i="3"/>
  <c r="T188" i="3"/>
  <c r="S186" i="3"/>
  <c r="T197" i="3"/>
  <c r="S111" i="3"/>
  <c r="T182" i="3"/>
  <c r="S215" i="3"/>
  <c r="S179" i="3"/>
  <c r="T139" i="3"/>
  <c r="T152" i="3"/>
  <c r="S113" i="3"/>
  <c r="T192" i="3"/>
  <c r="S202" i="3"/>
  <c r="S201" i="3"/>
  <c r="T216" i="3"/>
  <c r="T211" i="3"/>
  <c r="T208" i="3"/>
  <c r="S121" i="3"/>
  <c r="T124" i="3"/>
  <c r="T121" i="3"/>
  <c r="S153" i="3"/>
  <c r="T145" i="3"/>
  <c r="S122" i="3"/>
  <c r="T162" i="3"/>
  <c r="S125" i="3"/>
  <c r="T186" i="3"/>
  <c r="S189" i="3"/>
  <c r="T111" i="3"/>
  <c r="S185" i="3"/>
  <c r="T215" i="3"/>
  <c r="T142" i="3"/>
  <c r="S146" i="3"/>
  <c r="T179" i="3"/>
  <c r="S176" i="3"/>
  <c r="T113" i="3"/>
  <c r="S198" i="3"/>
  <c r="T190" i="3"/>
  <c r="T178" i="3"/>
  <c r="S115" i="3"/>
  <c r="S150" i="3"/>
  <c r="S144" i="3"/>
  <c r="T209" i="3"/>
  <c r="T161" i="3"/>
  <c r="T174" i="3"/>
  <c r="S140" i="3"/>
  <c r="T122" i="3"/>
  <c r="S135" i="3"/>
  <c r="T125" i="3"/>
  <c r="S210" i="3"/>
  <c r="T189" i="3"/>
  <c r="S131" i="3"/>
  <c r="T185" i="3"/>
  <c r="S199" i="3"/>
  <c r="T146" i="3"/>
  <c r="S207" i="3"/>
  <c r="T176" i="3"/>
  <c r="S167" i="3"/>
  <c r="T198" i="3"/>
  <c r="T133" i="3"/>
  <c r="S120" i="3"/>
  <c r="T112" i="3"/>
  <c r="T184" i="3"/>
  <c r="T157" i="3"/>
  <c r="T203" i="3"/>
  <c r="S130" i="3"/>
  <c r="S200" i="3"/>
  <c r="T200" i="3"/>
  <c r="S117" i="3"/>
  <c r="S147" i="3"/>
  <c r="T177" i="3"/>
  <c r="S152" i="3"/>
  <c r="T140" i="3"/>
  <c r="S196" i="3"/>
  <c r="T135" i="3"/>
  <c r="S148" i="3"/>
  <c r="T210" i="3"/>
  <c r="S129" i="3"/>
  <c r="T131" i="3"/>
  <c r="S128" i="3"/>
  <c r="T199" i="3"/>
  <c r="S136" i="3"/>
  <c r="T207" i="3"/>
  <c r="S127" i="3"/>
  <c r="T167" i="3"/>
  <c r="S160" i="3"/>
  <c r="S134" i="3"/>
  <c r="T172" i="3"/>
  <c r="T191" i="3"/>
  <c r="S211" i="3"/>
  <c r="T201" i="3"/>
  <c r="S208" i="3"/>
  <c r="T115" i="3"/>
  <c r="T119" i="3"/>
  <c r="S161" i="3"/>
  <c r="S156" i="3"/>
  <c r="T141" i="3"/>
  <c r="S180" i="3"/>
  <c r="S175" i="3"/>
  <c r="T196" i="3"/>
  <c r="S183" i="3"/>
  <c r="T148" i="3"/>
  <c r="S204" i="3"/>
  <c r="T129" i="3"/>
  <c r="S126" i="3"/>
  <c r="T128" i="3"/>
  <c r="S123" i="3"/>
  <c r="T136" i="3"/>
  <c r="S187" i="3"/>
  <c r="T127" i="3"/>
  <c r="S116" i="3"/>
  <c r="T163" i="3"/>
  <c r="S178" i="3"/>
  <c r="T202" i="3"/>
  <c r="S203" i="3"/>
  <c r="S194" i="3"/>
  <c r="S158" i="3"/>
  <c r="S209" i="3"/>
  <c r="S124" i="3"/>
  <c r="S168" i="3"/>
  <c r="S164" i="3"/>
  <c r="S149" i="3"/>
  <c r="S213" i="3"/>
  <c r="T175" i="3"/>
  <c r="S193" i="3"/>
  <c r="T183" i="3"/>
  <c r="S181" i="3"/>
  <c r="T204" i="3"/>
  <c r="S151" i="3"/>
  <c r="T126" i="3"/>
  <c r="S163" i="3"/>
  <c r="T123" i="3"/>
  <c r="S206" i="3"/>
  <c r="T187" i="3"/>
  <c r="S138" i="3"/>
  <c r="T116" i="3"/>
  <c r="T138" i="3"/>
  <c r="S112" i="3"/>
  <c r="S216" i="3"/>
  <c r="S214" i="3"/>
  <c r="T120" i="3"/>
  <c r="T214" i="3"/>
  <c r="S195" i="3"/>
  <c r="T212" i="3"/>
  <c r="S174" i="3"/>
  <c r="S177" i="3"/>
  <c r="S145" i="3"/>
  <c r="T117" i="3"/>
  <c r="T213" i="3"/>
  <c r="S154" i="3"/>
  <c r="T193" i="3"/>
  <c r="S137" i="3"/>
  <c r="T181" i="3"/>
  <c r="S169" i="3"/>
  <c r="T151" i="3"/>
  <c r="S132" i="3"/>
  <c r="T206" i="3"/>
  <c r="S171" i="3"/>
  <c r="S205" i="3"/>
  <c r="T171" i="3"/>
  <c r="T130" i="3"/>
  <c r="S166" i="3"/>
  <c r="T168" i="3"/>
  <c r="T166" i="3"/>
  <c r="S172" i="3"/>
  <c r="T154" i="3"/>
  <c r="S133" i="3"/>
  <c r="T137" i="3"/>
  <c r="S118" i="3"/>
  <c r="T169" i="3"/>
  <c r="S173" i="3"/>
  <c r="T132" i="3"/>
  <c r="S190" i="3"/>
  <c r="T160" i="3"/>
  <c r="S114" i="3"/>
  <c r="T134" i="3"/>
  <c r="S184" i="3"/>
  <c r="S191" i="3"/>
  <c r="T118" i="3"/>
  <c r="T173" i="3"/>
  <c r="S165" i="3"/>
  <c r="S157" i="3"/>
  <c r="T165" i="3"/>
  <c r="T205" i="3"/>
  <c r="T194" i="3"/>
  <c r="T150" i="3"/>
  <c r="T195" i="3"/>
  <c r="S170" i="3"/>
  <c r="T147" i="3"/>
  <c r="S143" i="3"/>
  <c r="S108" i="3"/>
  <c r="T110" i="3"/>
  <c r="T35" i="3"/>
  <c r="S106" i="3"/>
  <c r="T103" i="3"/>
  <c r="S35" i="3"/>
  <c r="S102" i="3"/>
  <c r="S107" i="3"/>
  <c r="V107" i="3" s="1"/>
  <c r="S103" i="3"/>
  <c r="T29" i="3"/>
  <c r="S29" i="3"/>
  <c r="T104" i="3"/>
  <c r="S110" i="3"/>
  <c r="T109" i="3"/>
  <c r="S104" i="3"/>
  <c r="T105" i="3"/>
  <c r="S109" i="3"/>
  <c r="T106" i="3"/>
  <c r="S105" i="3"/>
  <c r="T101" i="3"/>
  <c r="T108" i="3"/>
  <c r="T102" i="3"/>
  <c r="S101" i="3"/>
  <c r="S60" i="3"/>
  <c r="T60" i="3"/>
  <c r="U60" i="3"/>
  <c r="S77" i="3"/>
  <c r="T77" i="3"/>
  <c r="U77" i="3"/>
  <c r="S42" i="3"/>
  <c r="T42" i="3"/>
  <c r="U42" i="3"/>
  <c r="S63" i="3"/>
  <c r="T63" i="3"/>
  <c r="U63" i="3"/>
  <c r="S37" i="3"/>
  <c r="T37" i="3"/>
  <c r="U37" i="3"/>
  <c r="S18" i="3"/>
  <c r="T18" i="3"/>
  <c r="S64" i="3"/>
  <c r="T64" i="3"/>
  <c r="U64" i="3"/>
  <c r="S54" i="3"/>
  <c r="T54" i="3"/>
  <c r="U54" i="3"/>
  <c r="S52" i="3"/>
  <c r="T52" i="3"/>
  <c r="U52" i="3"/>
  <c r="S22" i="3"/>
  <c r="T22" i="3"/>
  <c r="S25" i="3"/>
  <c r="T25" i="3"/>
  <c r="S95" i="3"/>
  <c r="T95" i="3"/>
  <c r="U95" i="3"/>
  <c r="S23" i="3"/>
  <c r="T23" i="3"/>
  <c r="S33" i="3"/>
  <c r="T33" i="3"/>
  <c r="U33" i="3"/>
  <c r="S47" i="3"/>
  <c r="T47" i="3"/>
  <c r="U47" i="3"/>
  <c r="S34" i="3"/>
  <c r="T34" i="3"/>
  <c r="U34" i="3"/>
  <c r="S40" i="3"/>
  <c r="T40" i="3"/>
  <c r="U40" i="3"/>
  <c r="S30" i="3"/>
  <c r="T30" i="3"/>
  <c r="S59" i="3"/>
  <c r="T59" i="3"/>
  <c r="U59" i="3"/>
  <c r="S78" i="3"/>
  <c r="U78" i="3"/>
  <c r="T78" i="3"/>
  <c r="S69" i="3"/>
  <c r="T69" i="3"/>
  <c r="U69" i="3"/>
  <c r="S32" i="3"/>
  <c r="T32" i="3"/>
  <c r="S71" i="3"/>
  <c r="T71" i="3"/>
  <c r="U71" i="3"/>
  <c r="S51" i="3"/>
  <c r="T51" i="3"/>
  <c r="U51" i="3"/>
  <c r="S27" i="3"/>
  <c r="T27" i="3"/>
  <c r="S48" i="3"/>
  <c r="T48" i="3"/>
  <c r="U48" i="3"/>
  <c r="S45" i="3"/>
  <c r="T45" i="3"/>
  <c r="U45" i="3"/>
  <c r="S21" i="3"/>
  <c r="T21" i="3"/>
  <c r="S99" i="3"/>
  <c r="T99" i="3"/>
  <c r="U99" i="3"/>
  <c r="S17" i="3"/>
  <c r="T17" i="3"/>
  <c r="S56" i="3"/>
  <c r="U56" i="3"/>
  <c r="T56" i="3"/>
  <c r="S73" i="3"/>
  <c r="T73" i="3"/>
  <c r="U73" i="3"/>
  <c r="S66" i="3"/>
  <c r="T66" i="3"/>
  <c r="U66" i="3"/>
  <c r="S61" i="3"/>
  <c r="T61" i="3"/>
  <c r="U61" i="3"/>
  <c r="S58" i="3"/>
  <c r="T58" i="3"/>
  <c r="U58" i="3"/>
  <c r="S68" i="3"/>
  <c r="T68" i="3"/>
  <c r="U68" i="3"/>
  <c r="S85" i="3"/>
  <c r="T85" i="3"/>
  <c r="U85" i="3"/>
  <c r="S79" i="3"/>
  <c r="T79" i="3"/>
  <c r="U79" i="3"/>
  <c r="S43" i="3"/>
  <c r="T43" i="3"/>
  <c r="U43" i="3"/>
  <c r="S41" i="3"/>
  <c r="T41" i="3"/>
  <c r="U41" i="3"/>
  <c r="S72" i="3"/>
  <c r="T72" i="3"/>
  <c r="U72" i="3"/>
  <c r="S65" i="3"/>
  <c r="T65" i="3"/>
  <c r="U65" i="3"/>
  <c r="S36" i="3"/>
  <c r="T36" i="3"/>
  <c r="U36" i="3"/>
  <c r="S74" i="3"/>
  <c r="T74" i="3"/>
  <c r="U74" i="3"/>
  <c r="S44" i="3"/>
  <c r="T44" i="3"/>
  <c r="U44" i="3"/>
  <c r="S100" i="3"/>
  <c r="U100" i="3"/>
  <c r="T100" i="3"/>
  <c r="S46" i="3"/>
  <c r="T46" i="3"/>
  <c r="U46" i="3"/>
  <c r="S38" i="3"/>
  <c r="T38" i="3"/>
  <c r="U38" i="3"/>
  <c r="S70" i="3"/>
  <c r="T70" i="3"/>
  <c r="U70" i="3"/>
  <c r="S39" i="3"/>
  <c r="T39" i="3"/>
  <c r="U39" i="3"/>
  <c r="S55" i="3"/>
  <c r="T55" i="3"/>
  <c r="U55" i="3"/>
  <c r="S26" i="3"/>
  <c r="T26" i="3"/>
  <c r="S53" i="3"/>
  <c r="T53" i="3"/>
  <c r="U53" i="3"/>
  <c r="S89" i="3"/>
  <c r="T89" i="3"/>
  <c r="U89" i="3"/>
  <c r="S67" i="3"/>
  <c r="T67" i="3"/>
  <c r="U67" i="3"/>
  <c r="S62" i="3"/>
  <c r="T62" i="3"/>
  <c r="U62" i="3"/>
  <c r="S24" i="3"/>
  <c r="T24" i="3"/>
  <c r="S57" i="3"/>
  <c r="T57" i="3"/>
  <c r="U57" i="3"/>
  <c r="S20" i="3"/>
  <c r="T20" i="3"/>
  <c r="S75" i="3"/>
  <c r="T75" i="3"/>
  <c r="U75" i="3"/>
  <c r="S28" i="3"/>
  <c r="T28" i="3"/>
  <c r="S31" i="3"/>
  <c r="T31" i="3"/>
  <c r="S49" i="3"/>
  <c r="T49" i="3"/>
  <c r="U49" i="3"/>
  <c r="S94" i="3"/>
  <c r="T94" i="3"/>
  <c r="U94" i="3"/>
  <c r="S76" i="3"/>
  <c r="T76" i="3"/>
  <c r="U76" i="3"/>
  <c r="S19" i="3"/>
  <c r="T19" i="3"/>
  <c r="S50" i="3"/>
  <c r="T50" i="3"/>
  <c r="U50" i="3"/>
  <c r="S96" i="3"/>
  <c r="T96" i="3"/>
  <c r="U96" i="3"/>
  <c r="K87" i="3"/>
  <c r="L87" i="3" s="1"/>
  <c r="K81" i="3"/>
  <c r="L81" i="3" s="1"/>
  <c r="K80" i="3"/>
  <c r="L80" i="3" s="1"/>
  <c r="K86" i="3"/>
  <c r="L86" i="3" s="1"/>
  <c r="K90" i="3"/>
  <c r="L90" i="3" s="1"/>
  <c r="K93" i="3"/>
  <c r="L93" i="3" s="1"/>
  <c r="K92" i="3"/>
  <c r="L92" i="3" s="1"/>
  <c r="K97" i="3"/>
  <c r="L97" i="3" s="1"/>
  <c r="K88" i="3"/>
  <c r="L88" i="3" s="1"/>
  <c r="K83" i="3"/>
  <c r="L83" i="3" s="1"/>
  <c r="K82" i="3"/>
  <c r="L82" i="3" s="1"/>
  <c r="K84" i="3"/>
  <c r="L84" i="3" s="1"/>
  <c r="K91" i="3"/>
  <c r="L91" i="3" s="1"/>
  <c r="K98" i="3"/>
  <c r="L98" i="3" s="1"/>
  <c r="V143" i="3" l="1"/>
  <c r="V180" i="3"/>
  <c r="V216" i="3"/>
  <c r="M88" i="3" a="1"/>
  <c r="M88" i="3" s="1"/>
  <c r="M92" i="3" a="1"/>
  <c r="M92" i="3" s="1"/>
  <c r="M93" i="3" a="1"/>
  <c r="M93" i="3" s="1"/>
  <c r="M97" i="3" a="1"/>
  <c r="M97" i="3" s="1"/>
  <c r="M90" i="3" a="1"/>
  <c r="M90" i="3" s="1"/>
  <c r="M86" i="3" a="1"/>
  <c r="M86" i="3" s="1"/>
  <c r="M80" i="3" a="1"/>
  <c r="M80" i="3" s="1"/>
  <c r="M84" i="3" a="1"/>
  <c r="M84" i="3" s="1"/>
  <c r="M83" i="3" a="1"/>
  <c r="M83" i="3" s="1"/>
  <c r="M87" i="3" a="1"/>
  <c r="M87" i="3" s="1"/>
  <c r="M91" i="3" a="1"/>
  <c r="M91" i="3" s="1"/>
  <c r="M82" i="3" a="1"/>
  <c r="M82" i="3" s="1"/>
  <c r="M81" i="3" a="1"/>
  <c r="M81" i="3" s="1"/>
  <c r="M98" i="3" a="1"/>
  <c r="M98" i="3" s="1"/>
  <c r="U32" i="3"/>
  <c r="V32" i="3" s="1"/>
  <c r="J32" i="3" s="1"/>
  <c r="U31" i="3"/>
  <c r="V31" i="3" s="1"/>
  <c r="J31" i="3" s="1"/>
  <c r="U30" i="3"/>
  <c r="V30" i="3" s="1"/>
  <c r="J30" i="3" s="1"/>
  <c r="U29" i="3"/>
  <c r="V29" i="3" s="1"/>
  <c r="J29" i="3" s="1"/>
  <c r="V184" i="3"/>
  <c r="V133" i="3"/>
  <c r="V157" i="3"/>
  <c r="V177" i="3"/>
  <c r="V152" i="3"/>
  <c r="V158" i="3"/>
  <c r="V209" i="3"/>
  <c r="J81" i="3"/>
  <c r="J90" i="3"/>
  <c r="J98" i="3"/>
  <c r="J91" i="3"/>
  <c r="J82" i="3"/>
  <c r="J86" i="3"/>
  <c r="J83" i="3"/>
  <c r="J80" i="3"/>
  <c r="J88" i="3"/>
  <c r="J92" i="3"/>
  <c r="J84" i="3"/>
  <c r="J97" i="3"/>
  <c r="J93" i="3"/>
  <c r="U28" i="3"/>
  <c r="V28" i="3" s="1"/>
  <c r="J28" i="3" s="1"/>
  <c r="U27" i="3"/>
  <c r="V27" i="3" s="1"/>
  <c r="J27" i="3" s="1"/>
  <c r="V138" i="3"/>
  <c r="U26" i="3"/>
  <c r="V26" i="3" s="1"/>
  <c r="J26" i="3" s="1"/>
  <c r="V190" i="3"/>
  <c r="U25" i="3"/>
  <c r="V25" i="3" s="1"/>
  <c r="J25" i="3" s="1"/>
  <c r="U24" i="3"/>
  <c r="V24" i="3" s="1"/>
  <c r="J24" i="3" s="1"/>
  <c r="V198" i="3"/>
  <c r="V186" i="3"/>
  <c r="V214" i="3"/>
  <c r="V164" i="3"/>
  <c r="V119" i="3"/>
  <c r="V170" i="3"/>
  <c r="V174" i="3"/>
  <c r="V102" i="3"/>
  <c r="V153" i="3"/>
  <c r="V106" i="3"/>
  <c r="V105" i="3"/>
  <c r="V151" i="3"/>
  <c r="V112" i="3"/>
  <c r="V115" i="3"/>
  <c r="V122" i="3"/>
  <c r="V215" i="3"/>
  <c r="V124" i="3"/>
  <c r="V111" i="3"/>
  <c r="V192" i="3"/>
  <c r="V175" i="3"/>
  <c r="V156" i="3"/>
  <c r="V135" i="3"/>
  <c r="V126" i="3"/>
  <c r="V179" i="3"/>
  <c r="V161" i="3"/>
  <c r="V207" i="3"/>
  <c r="V131" i="3"/>
  <c r="V144" i="3"/>
  <c r="V210" i="3"/>
  <c r="V199" i="3"/>
  <c r="V203" i="3"/>
  <c r="V104" i="3"/>
  <c r="V193" i="3"/>
  <c r="V123" i="3"/>
  <c r="V149" i="3"/>
  <c r="V211" i="3"/>
  <c r="V196" i="3"/>
  <c r="V167" i="3"/>
  <c r="V125" i="3"/>
  <c r="V127" i="3"/>
  <c r="V136" i="3"/>
  <c r="V172" i="3"/>
  <c r="V191" i="3"/>
  <c r="V109" i="3"/>
  <c r="V114" i="3"/>
  <c r="V101" i="3"/>
  <c r="V166" i="3"/>
  <c r="V35" i="3"/>
  <c r="V108" i="3"/>
  <c r="V110" i="3"/>
  <c r="V173" i="3"/>
  <c r="V163" i="3"/>
  <c r="V142" i="3"/>
  <c r="V103" i="3"/>
  <c r="V205" i="3"/>
  <c r="V195" i="3"/>
  <c r="V201" i="3"/>
  <c r="V155" i="3"/>
  <c r="V150" i="3"/>
  <c r="V137" i="3"/>
  <c r="V168" i="3"/>
  <c r="V204" i="3"/>
  <c r="V134" i="3"/>
  <c r="V154" i="3"/>
  <c r="V160" i="3"/>
  <c r="V147" i="3"/>
  <c r="V206" i="3"/>
  <c r="V183" i="3"/>
  <c r="V117" i="3"/>
  <c r="V139" i="3"/>
  <c r="V132" i="3"/>
  <c r="V213" i="3"/>
  <c r="V169" i="3"/>
  <c r="V212" i="3"/>
  <c r="V118" i="3"/>
  <c r="V165" i="3"/>
  <c r="V194" i="3"/>
  <c r="V145" i="3"/>
  <c r="V200" i="3"/>
  <c r="V176" i="3"/>
  <c r="V121" i="3"/>
  <c r="V130" i="3"/>
  <c r="V162" i="3"/>
  <c r="V178" i="3"/>
  <c r="V146" i="3"/>
  <c r="V182" i="3"/>
  <c r="V128" i="3"/>
  <c r="V181" i="3"/>
  <c r="V116" i="3"/>
  <c r="V197" i="3"/>
  <c r="V129" i="3"/>
  <c r="V140" i="3"/>
  <c r="V185" i="3"/>
  <c r="V202" i="3"/>
  <c r="V171" i="3"/>
  <c r="V187" i="3"/>
  <c r="V120" i="3"/>
  <c r="V188" i="3"/>
  <c r="V208" i="3"/>
  <c r="V148" i="3"/>
  <c r="V189" i="3"/>
  <c r="V113" i="3"/>
  <c r="V141" i="3"/>
  <c r="V159" i="3"/>
  <c r="U17" i="3"/>
  <c r="V17" i="3" s="1"/>
  <c r="J17" i="3" s="1"/>
  <c r="J87" i="3"/>
  <c r="V49" i="3"/>
  <c r="U22" i="3"/>
  <c r="V22" i="3" s="1"/>
  <c r="J22" i="3" s="1"/>
  <c r="U18" i="3"/>
  <c r="V18" i="3" s="1"/>
  <c r="J18" i="3" s="1"/>
  <c r="V96" i="3"/>
  <c r="V45" i="3"/>
  <c r="V69" i="3"/>
  <c r="V56" i="3"/>
  <c r="V51" i="3"/>
  <c r="V61" i="3"/>
  <c r="V99" i="3"/>
  <c r="V50" i="3"/>
  <c r="V57" i="3"/>
  <c r="V73" i="3"/>
  <c r="V55" i="3"/>
  <c r="V72" i="3"/>
  <c r="V47" i="3"/>
  <c r="V37" i="3"/>
  <c r="S84" i="3"/>
  <c r="T84" i="3"/>
  <c r="U84" i="3"/>
  <c r="S97" i="3"/>
  <c r="T97" i="3"/>
  <c r="U97" i="3"/>
  <c r="V39" i="3"/>
  <c r="V41" i="3"/>
  <c r="V33" i="3"/>
  <c r="V63" i="3"/>
  <c r="V62" i="3"/>
  <c r="V58" i="3"/>
  <c r="V76" i="3"/>
  <c r="V75" i="3"/>
  <c r="V67" i="3"/>
  <c r="V44" i="3"/>
  <c r="V59" i="3"/>
  <c r="V52" i="3"/>
  <c r="S91" i="3"/>
  <c r="T91" i="3"/>
  <c r="U91" i="3"/>
  <c r="V68" i="3"/>
  <c r="U23" i="3"/>
  <c r="V23" i="3" s="1"/>
  <c r="J23" i="3" s="1"/>
  <c r="U19" i="3"/>
  <c r="V19" i="3" s="1"/>
  <c r="J19" i="3" s="1"/>
  <c r="V48" i="3"/>
  <c r="U21" i="3"/>
  <c r="V21" i="3" s="1"/>
  <c r="J21" i="3" s="1"/>
  <c r="V42" i="3"/>
  <c r="V70" i="3"/>
  <c r="V54" i="3"/>
  <c r="U20" i="3"/>
  <c r="V20" i="3" s="1"/>
  <c r="J20" i="3" s="1"/>
  <c r="V43" i="3"/>
  <c r="V94" i="3"/>
  <c r="V89" i="3"/>
  <c r="V74" i="3"/>
  <c r="S80" i="3"/>
  <c r="T80" i="3"/>
  <c r="U80" i="3"/>
  <c r="V66" i="3"/>
  <c r="V71" i="3"/>
  <c r="S92" i="3"/>
  <c r="T92" i="3"/>
  <c r="U92" i="3"/>
  <c r="S81" i="3"/>
  <c r="T81" i="3"/>
  <c r="U81" i="3"/>
  <c r="V79" i="3"/>
  <c r="V77" i="3"/>
  <c r="S83" i="3"/>
  <c r="T83" i="3"/>
  <c r="U83" i="3"/>
  <c r="S90" i="3"/>
  <c r="T90" i="3"/>
  <c r="U90" i="3"/>
  <c r="S86" i="3"/>
  <c r="T86" i="3"/>
  <c r="U86" i="3"/>
  <c r="S87" i="3"/>
  <c r="T87" i="3"/>
  <c r="U87" i="3"/>
  <c r="V53" i="3"/>
  <c r="V38" i="3"/>
  <c r="V36" i="3"/>
  <c r="V40" i="3"/>
  <c r="V95" i="3"/>
  <c r="V64" i="3"/>
  <c r="S88" i="3"/>
  <c r="U88" i="3"/>
  <c r="T88" i="3"/>
  <c r="V100" i="3"/>
  <c r="V85" i="3"/>
  <c r="S82" i="3"/>
  <c r="T82" i="3"/>
  <c r="U82" i="3"/>
  <c r="V78" i="3"/>
  <c r="S93" i="3"/>
  <c r="T93" i="3"/>
  <c r="U93" i="3"/>
  <c r="S98" i="3"/>
  <c r="T98" i="3"/>
  <c r="U98" i="3"/>
  <c r="V46" i="3"/>
  <c r="V65" i="3"/>
  <c r="V34" i="3"/>
  <c r="V60" i="3"/>
  <c r="V84" i="3" l="1"/>
  <c r="V90" i="3"/>
  <c r="V88" i="3"/>
  <c r="V83" i="3"/>
  <c r="V80" i="3"/>
  <c r="V97" i="3"/>
  <c r="V81" i="3"/>
  <c r="V91" i="3"/>
  <c r="V93" i="3"/>
  <c r="V92" i="3"/>
  <c r="V87" i="3"/>
  <c r="V82" i="3"/>
  <c r="V86" i="3"/>
  <c r="V98" i="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<sst xmlns="http://schemas.openxmlformats.org/spreadsheetml/2006/main" count="5994" uniqueCount="1344">
  <si>
    <t xml:space="preserve">GIS-code: </t>
  </si>
  <si>
    <t>SC-080-00023</t>
  </si>
  <si>
    <t xml:space="preserve">Complexnaam: </t>
  </si>
  <si>
    <t>AWTG Schiphol Trade Park</t>
  </si>
  <si>
    <t>Korte toelichting Tabbladen:</t>
  </si>
  <si>
    <t xml:space="preserve">Geautomatiseerde installatie: </t>
  </si>
  <si>
    <t>Ja</t>
  </si>
  <si>
    <t>- Tab "Voorblad"</t>
  </si>
  <si>
    <t>Op het voorblad staan gegevens van het object en worden ingevuld door ADC</t>
  </si>
  <si>
    <t xml:space="preserve">Gekoppeld projectnummer: </t>
  </si>
  <si>
    <t>- Tab "Documentmatrix"</t>
  </si>
  <si>
    <t>Hier staat de documentmatrix specifiek voor het object</t>
  </si>
  <si>
    <t>- Tab "Bestaande documentatie"</t>
  </si>
  <si>
    <t>Een overzicht van de bestaande documentatie om aan te geven wat er met deze documentatie gebeurd</t>
  </si>
  <si>
    <t>- Tab "Opleverlijst"</t>
  </si>
  <si>
    <t>Lijst die gevuld wordt met gegevens van de leveren documentatie en vertaald naar documentnaam en map waarin op te leveren</t>
  </si>
  <si>
    <t xml:space="preserve">Matrix versie: </t>
  </si>
  <si>
    <t>- Tab "Tagnummerlijst"</t>
  </si>
  <si>
    <t>Lijst die gevuld wordt met de basis gegevens van de Tag's</t>
  </si>
  <si>
    <t>Waardes te gebruiken in de onderhoek</t>
  </si>
  <si>
    <t xml:space="preserve">gemeente code </t>
  </si>
  <si>
    <t xml:space="preserve">- Tab "Fabrieksdocumentatie" </t>
  </si>
  <si>
    <t>Lijst die gevuld wordt met de gegevens fabrieksdocumentatie</t>
  </si>
  <si>
    <t xml:space="preserve">hoofdgroep code </t>
  </si>
  <si>
    <t xml:space="preserve">soortcode </t>
  </si>
  <si>
    <t xml:space="preserve">objectcode </t>
  </si>
  <si>
    <t xml:space="preserve"> </t>
  </si>
  <si>
    <r>
      <rPr>
        <b/>
        <sz val="10"/>
        <color theme="1"/>
        <rFont val="Verdana"/>
        <family val="2"/>
      </rPr>
      <t>Toelichting</t>
    </r>
    <r>
      <rPr>
        <sz val="10"/>
        <color theme="1"/>
        <rFont val="Verdana"/>
        <family val="2"/>
      </rPr>
      <t xml:space="preserve">
De document matrix is bedoeld om aan te geven welke as-built documentatie geleverd moet en gaat worden binnen dit project. 
Hierbij is het tevens van belang om te weten wie de verantwoordelijke persoon is, van HHRS Rijnland die de documentatie beoordeeld alvorens deze as-built wordt overgedragen.
</t>
    </r>
    <r>
      <rPr>
        <b/>
        <i/>
        <sz val="10"/>
        <color theme="1"/>
        <rFont val="Verdana"/>
        <family val="2"/>
      </rPr>
      <t>De ingevulde matrix staat in de basis als afspraak met de technische beheer organisatie !</t>
    </r>
  </si>
  <si>
    <t xml:space="preserve">Stappen: </t>
  </si>
  <si>
    <t>1. Geef aan of het document op geleverd gaat worden (j/n)</t>
  </si>
  <si>
    <t>2. Geef de verantwoordelijke persoon HHRS Rijnland in</t>
  </si>
  <si>
    <t>3. Bij afwijking op de matrix kan een opmerking gegeven ter verduidelijking</t>
  </si>
  <si>
    <t>Documentsoort</t>
  </si>
  <si>
    <t>Document omschrijving</t>
  </si>
  <si>
    <t>Code 
Meridian</t>
  </si>
  <si>
    <t>Vereist</t>
  </si>
  <si>
    <t>1. Opleveren</t>
  </si>
  <si>
    <t>2. Verantwoordelijke Rijnland</t>
  </si>
  <si>
    <t>3. Opmerking</t>
  </si>
  <si>
    <t xml:space="preserve"> format</t>
  </si>
  <si>
    <t>Controle</t>
  </si>
  <si>
    <t>As-built</t>
  </si>
  <si>
    <t>Engineeringsdocumenten</t>
  </si>
  <si>
    <t>Civiel bouwkundige bewapenings berekeningen</t>
  </si>
  <si>
    <t>CB1_4</t>
  </si>
  <si>
    <t>VSP CIV</t>
  </si>
  <si>
    <t>Civiel bouwkundige hoofdconstructie berekening</t>
  </si>
  <si>
    <t>CB1_6</t>
  </si>
  <si>
    <t>Civiel bouwkundige Funderingsberekening</t>
  </si>
  <si>
    <t>CB1_7</t>
  </si>
  <si>
    <t>Instrumentatielijst</t>
  </si>
  <si>
    <t>ET1.9</t>
  </si>
  <si>
    <t>VSP E en PA</t>
  </si>
  <si>
    <t>Tagnummerlijst</t>
  </si>
  <si>
    <t>ET1_10</t>
  </si>
  <si>
    <t>Nee</t>
  </si>
  <si>
    <t>Staan op PID</t>
  </si>
  <si>
    <t>Verbruikerslijst</t>
  </si>
  <si>
    <t>ET1_2</t>
  </si>
  <si>
    <t>Kortsluitberekening</t>
  </si>
  <si>
    <t>ET1_5</t>
  </si>
  <si>
    <t>VSP E</t>
  </si>
  <si>
    <t>Selectiviteitsanalyse</t>
  </si>
  <si>
    <t>ET1_6</t>
  </si>
  <si>
    <t>Kabelberekeningen</t>
  </si>
  <si>
    <t>ET1_7</t>
  </si>
  <si>
    <t>Warmte huishoud berekeningen schakelkasten</t>
  </si>
  <si>
    <t>ET1_8</t>
  </si>
  <si>
    <t>Programma van Eisen</t>
  </si>
  <si>
    <t>PA1_10</t>
  </si>
  <si>
    <t>IO-lijst PLC</t>
  </si>
  <si>
    <t>PA1_140</t>
  </si>
  <si>
    <t>VSP PA</t>
  </si>
  <si>
    <t>IP adresseringstabellen</t>
  </si>
  <si>
    <t>PA1_150</t>
  </si>
  <si>
    <t>Instellingen PA componenten / Metingen (indien niet in configuratiebestand aanwezig)</t>
  </si>
  <si>
    <t>PA1_170</t>
  </si>
  <si>
    <t>Procesdecompositie</t>
  </si>
  <si>
    <t>PA1_20</t>
  </si>
  <si>
    <t>Procesvoeringbeschrijving</t>
  </si>
  <si>
    <t>PA1_30</t>
  </si>
  <si>
    <t>Functionele\technische ontwerpen</t>
  </si>
  <si>
    <t>Functioneel Ontwerp</t>
  </si>
  <si>
    <t>PA1_40</t>
  </si>
  <si>
    <t>Oplegblad FO</t>
  </si>
  <si>
    <t>Technisch Ontwerp Hardware</t>
  </si>
  <si>
    <t>PA1_70</t>
  </si>
  <si>
    <t>Technisch Ontwerp Software</t>
  </si>
  <si>
    <t>PA1_80</t>
  </si>
  <si>
    <t>Tekeningen (Civiel)</t>
  </si>
  <si>
    <t>Schema Afvalwatertransportsysteem</t>
  </si>
  <si>
    <t>CB2.10</t>
  </si>
  <si>
    <t>Civielbouwkundige tekeningen AS-built en detail tekeningen</t>
  </si>
  <si>
    <t>CB2.6</t>
  </si>
  <si>
    <t>Tekeningen (elektrotechnisch)</t>
  </si>
  <si>
    <t>Configuratieschema Brandmeldinstallatie</t>
  </si>
  <si>
    <t>ET2.1</t>
  </si>
  <si>
    <t>Installatieschema's  Kracht- en lichtverdelingen</t>
  </si>
  <si>
    <t>ET2.10</t>
  </si>
  <si>
    <t>Is onderdeel van ZW1</t>
  </si>
  <si>
    <t>Installatietekening - brandmeldinstallatie</t>
  </si>
  <si>
    <t>ET2.11</t>
  </si>
  <si>
    <t>Installatietekening Inbraakdetectie &amp; toegangscontrole</t>
  </si>
  <si>
    <t>ET2.12</t>
  </si>
  <si>
    <t>Installatietekening Veiligheidsaarding, hoofdvereffening, vereffening &amp; bliksembeveiliging</t>
  </si>
  <si>
    <t>ET2.13</t>
  </si>
  <si>
    <t>Is onderdeel van ZW1 Schemapakket per MCC / Meet- en Regelpaneel</t>
  </si>
  <si>
    <t>Installatietekeningen Kracht- en lichtverdelingen</t>
  </si>
  <si>
    <t>ET2.15</t>
  </si>
  <si>
    <t>Kabellooptekeningen</t>
  </si>
  <si>
    <t>ET2.17</t>
  </si>
  <si>
    <t>Locatietekeningen apparatuur en veldinstrumenten</t>
  </si>
  <si>
    <t>ET2.23</t>
  </si>
  <si>
    <t>Schemapakket per MCC / Meet- en Regelpaneel</t>
  </si>
  <si>
    <t>ET2.29</t>
  </si>
  <si>
    <t>Bedrijfsschema's (P&amp;ID's)</t>
  </si>
  <si>
    <t>ET2.31</t>
  </si>
  <si>
    <t>Vakspecialist WTB/E/PA</t>
  </si>
  <si>
    <t>Confuguratieschema Inbraakdetectie &amp; toegangscontrole</t>
  </si>
  <si>
    <t>ET2.4</t>
  </si>
  <si>
    <t>Grondschema Kracht- en lichtverdelingen</t>
  </si>
  <si>
    <t>ET2.6</t>
  </si>
  <si>
    <t>Grondschema Veiligheidsaarding, hoofdvereffening, vereffening &amp; bliksembeveiliging</t>
  </si>
  <si>
    <t>ET2.7</t>
  </si>
  <si>
    <t>Tekeningen (procesautomatisering)</t>
  </si>
  <si>
    <t>PA Netwerk Configuratieschema</t>
  </si>
  <si>
    <t>PA2.350</t>
  </si>
  <si>
    <t>PA Netwerk Configuratie detail aansluittekening (incl. Patches)</t>
  </si>
  <si>
    <t>PA2.360</t>
  </si>
  <si>
    <t>PA CMDB lijst (Configuratie items)</t>
  </si>
  <si>
    <t>PA2.400</t>
  </si>
  <si>
    <t>Schemapakket Serverkast (SRV)</t>
  </si>
  <si>
    <t>PA2.600</t>
  </si>
  <si>
    <t>Schemapakket PLC kast</t>
  </si>
  <si>
    <t>PA2.610</t>
  </si>
  <si>
    <t>Schemapakket Remote IO kast (RIO)</t>
  </si>
  <si>
    <t>PA2.620</t>
  </si>
  <si>
    <t>Tekeningen (Veiligheid)</t>
  </si>
  <si>
    <t>Atex zoneringstekeningen</t>
  </si>
  <si>
    <t>VT2.1</t>
  </si>
  <si>
    <t>BHV (ontruimingstekeningen)</t>
  </si>
  <si>
    <t>VT2.2</t>
  </si>
  <si>
    <t>Maatregelen fysieke beveiliging</t>
  </si>
  <si>
    <t>VT2.5</t>
  </si>
  <si>
    <t>Tekeningen (Werktuigbouw)</t>
  </si>
  <si>
    <t>Hydraulische schema's</t>
  </si>
  <si>
    <t>WB2.2</t>
  </si>
  <si>
    <t>Vakspecialist WTB</t>
  </si>
  <si>
    <t>Detail Installatietekeningen</t>
  </si>
  <si>
    <t>WB2.4</t>
  </si>
  <si>
    <t>Ondergrond situatie (XREF)</t>
  </si>
  <si>
    <t>XREF</t>
  </si>
  <si>
    <t>Instellingen</t>
  </si>
  <si>
    <t>Parameter lijsten en bestanden</t>
  </si>
  <si>
    <t>ET3_11</t>
  </si>
  <si>
    <t>Gebruikershandleiding</t>
  </si>
  <si>
    <t>Opleidingsboek Procesvoerders</t>
  </si>
  <si>
    <t>PA3_30</t>
  </si>
  <si>
    <t>Opleidingsboek PA beheerders</t>
  </si>
  <si>
    <t>PA3_40</t>
  </si>
  <si>
    <t>gebruikershandleidingen (conform NEN5509)</t>
  </si>
  <si>
    <t>WB3_11</t>
  </si>
  <si>
    <t>OHM</t>
  </si>
  <si>
    <t>Onderhoudsvoorschriften</t>
  </si>
  <si>
    <t>Werkinstructies</t>
  </si>
  <si>
    <t>Onderhouds FMECA</t>
  </si>
  <si>
    <t>WB3_16</t>
  </si>
  <si>
    <t>Onderhoudsadvies</t>
  </si>
  <si>
    <t>Software</t>
  </si>
  <si>
    <t>Applicatie software PLC</t>
  </si>
  <si>
    <t>PA4_10</t>
  </si>
  <si>
    <t>Applicatie software SCADA</t>
  </si>
  <si>
    <t>PA4_20</t>
  </si>
  <si>
    <t>Software instellingen</t>
  </si>
  <si>
    <t>PA4_30</t>
  </si>
  <si>
    <t>software Instellingen alarmmelder</t>
  </si>
  <si>
    <t>PA4_40</t>
  </si>
  <si>
    <t>Licenties Procesautomatisering</t>
  </si>
  <si>
    <t>PA6_20</t>
  </si>
  <si>
    <t>FAT, SIT &amp; FAT</t>
  </si>
  <si>
    <t>SAT Civielbouwkundig</t>
  </si>
  <si>
    <t>CB5_100</t>
  </si>
  <si>
    <t>SAT Elektrotechnische installatie</t>
  </si>
  <si>
    <t>ET5_100</t>
  </si>
  <si>
    <t>SAT Procesautomatisering</t>
  </si>
  <si>
    <t>PA5_100</t>
  </si>
  <si>
    <t>SIT Procesautomatisering</t>
  </si>
  <si>
    <t>PA5_110</t>
  </si>
  <si>
    <t>SAT Werktuigbouwkundig</t>
  </si>
  <si>
    <t>WB5_100</t>
  </si>
  <si>
    <t>FAT Werktuigbouwkundig</t>
  </si>
  <si>
    <t>WB5_80</t>
  </si>
  <si>
    <t>Beproevingen en Keuringen</t>
  </si>
  <si>
    <t>Certificering en inspectie aarding en bliksembeveiligingsinstallatie</t>
  </si>
  <si>
    <t>ET5_10</t>
  </si>
  <si>
    <t>NEN1010 Keuring</t>
  </si>
  <si>
    <t>ET5_50</t>
  </si>
  <si>
    <t>Beproeving (testplan/protocol/resultaten/rapport)</t>
  </si>
  <si>
    <t>PA5_120</t>
  </si>
  <si>
    <t>Keurings- en Meetrapport PA netwerk (ethernet / profibus / glasvezel)</t>
  </si>
  <si>
    <t>PA5_20</t>
  </si>
  <si>
    <t>Certificaat PA netwerk</t>
  </si>
  <si>
    <t>PA5_30</t>
  </si>
  <si>
    <t>Ombouwplan Procesautomatisering</t>
  </si>
  <si>
    <t>PA5_90</t>
  </si>
  <si>
    <t>Keuring hef- en hijswerktuigen</t>
  </si>
  <si>
    <t>WB5_10</t>
  </si>
  <si>
    <t>Trillingsmeting</t>
  </si>
  <si>
    <t>WB5_20</t>
  </si>
  <si>
    <t>Geluidsmetingen</t>
  </si>
  <si>
    <t>WB5_65</t>
  </si>
  <si>
    <t>Garantie</t>
  </si>
  <si>
    <t>Garantieverklaring opgeleverd werk (anders dan fabrieksgarantie)</t>
  </si>
  <si>
    <t>GARANT6_1</t>
  </si>
  <si>
    <t>Veiligheid</t>
  </si>
  <si>
    <t>IIA verklaring</t>
  </si>
  <si>
    <t>CE_V8_2</t>
  </si>
  <si>
    <t>IIB verklaring</t>
  </si>
  <si>
    <t>CE_V8_3</t>
  </si>
  <si>
    <t>ATEX-RIE</t>
  </si>
  <si>
    <t>EX_V8_1</t>
  </si>
  <si>
    <t>Explosie Veiligheid Dossier</t>
  </si>
  <si>
    <t>EX_V8_2</t>
  </si>
  <si>
    <t>Asbest Inventarisatie</t>
  </si>
  <si>
    <t>RI_E8_1</t>
  </si>
  <si>
    <t>RAM keuring</t>
  </si>
  <si>
    <t>RI_E8_5</t>
  </si>
  <si>
    <t>Chroom 6 inventarisatie</t>
  </si>
  <si>
    <t>RI_E8_9</t>
  </si>
  <si>
    <t>RIE-Machinerichtlijn</t>
  </si>
  <si>
    <t>RI_E8_4</t>
  </si>
  <si>
    <t>Veiligheidskundige</t>
  </si>
  <si>
    <t>fabriekssdocumentatie</t>
  </si>
  <si>
    <t>Fabrieksdocumentatie handleidng, certificaat, veiligheidsblad en garantie voorwaarden</t>
  </si>
  <si>
    <t>div.</t>
  </si>
  <si>
    <t>Vakspecialist WTB en PA</t>
  </si>
  <si>
    <t>Toelichting:</t>
  </si>
  <si>
    <t>In de deze lijst staan de bestaande documenten waarbij aangegeven moet worden wat er gaat gebeuren met deze documentatie.</t>
  </si>
  <si>
    <t>Stappen:</t>
  </si>
  <si>
    <t>1. Geef aan wat er met het bestaande document gaat gebeuren</t>
  </si>
  <si>
    <t>2. Plaats een opmerking indien er btoelichting nodig is</t>
  </si>
  <si>
    <t>Documentnaam</t>
  </si>
  <si>
    <t>Documenttype</t>
  </si>
  <si>
    <t>documenttype
soort</t>
  </si>
  <si>
    <t>documenttypesoort omschrijvng</t>
  </si>
  <si>
    <t>Volgnr.</t>
  </si>
  <si>
    <t>Volgnummer omschrijving</t>
  </si>
  <si>
    <t>Blad nr.</t>
  </si>
  <si>
    <t>Bladnummer omschrijving</t>
  </si>
  <si>
    <t>1. Actie</t>
  </si>
  <si>
    <t>2. Opmerking</t>
  </si>
  <si>
    <t xml:space="preserve">Toelichting: </t>
  </si>
  <si>
    <t>De opleverlijst is bedoeld om de op te leveren as-built documentatie in één overzicht te vatten en te zorgen dat deze vervolgens gestructureerd worden aangeboden. 
In de lijst dient per document de juiste informatie te worden vastgelegd zodat er een "bestandsnaam" en een "bestandsmap" wordt aangeboden. Documentatie dient met de juiste bestandsnaam in de juste map te worden overgedragen!
In het overzicht kan een status worden aangegeven:
- "uitvoeringsontwerp" (voor oplevering van uitvoeringsontwerp bij start uitvoering)
- "ter toetsing" (als het document ter toetsing is aangeboeden om te komen tot een as-built)
- "as-built" (als het document akkoord is en as-builtwordt aangeboden)
Bij akkoord is het van belang dat er aan wordt gegeven, wie akkoord heeft gegeven!</t>
  </si>
  <si>
    <t>1. kies de document soort</t>
  </si>
  <si>
    <t>2. kies het specifieke document</t>
  </si>
  <si>
    <t>Bestand in map plaatsen</t>
  </si>
  <si>
    <t>3. geef een volgnummer</t>
  </si>
  <si>
    <t>Bestandsnaam is bestaand</t>
  </si>
  <si>
    <t>4. geef een korte en duidelijke beschrijving van de inhoud van het document</t>
  </si>
  <si>
    <t>Plaats gemuteerd bestand</t>
  </si>
  <si>
    <t>5. (wanneer niet grijs) geef een bladnummer</t>
  </si>
  <si>
    <t>bestandsnaam niet uniek</t>
  </si>
  <si>
    <t>6. (wanneer niet grijs) geef een korte en duidelijke beschrijving van het detail van het document</t>
  </si>
  <si>
    <t>7. Kies de extentie van het document</t>
  </si>
  <si>
    <t>8. Status van het document kan gekozen worden</t>
  </si>
  <si>
    <t>9. Geef aan wie akkoord geeft op het as-built document</t>
  </si>
  <si>
    <t>Documentnaam wordt gegeven en de map waarin deze geplaatst moet worden</t>
  </si>
  <si>
    <t>Bij controle is: "OK" akkoord documentnaam komt 1 maal voor, "DUBBEL" documentnaam komt dubbel voor corrigeer volg en\of bladnummer.</t>
  </si>
  <si>
    <t>1. Documentsoort</t>
  </si>
  <si>
    <t>2. document</t>
  </si>
  <si>
    <t>3. Volgnr.</t>
  </si>
  <si>
    <t>4. Volgnummer beschrijving</t>
  </si>
  <si>
    <t>5. Bladnr.</t>
  </si>
  <si>
    <t>6. Bladnummer beschrijving</t>
  </si>
  <si>
    <t>7. Ext.</t>
  </si>
  <si>
    <t>8. Status</t>
  </si>
  <si>
    <t>9. Akkoord door</t>
  </si>
  <si>
    <t>Plaatsen in map</t>
  </si>
  <si>
    <t>Map</t>
  </si>
  <si>
    <t>vertaling(verberg)</t>
  </si>
  <si>
    <t>typecode(verberg)</t>
  </si>
  <si>
    <t>Documentcode(verberg)</t>
  </si>
  <si>
    <t>dicipline(verberg</t>
  </si>
  <si>
    <t>Volg/blad(verberg)</t>
  </si>
  <si>
    <t>bestaand(verberg)</t>
  </si>
  <si>
    <t>Muteren(verberg)</t>
  </si>
  <si>
    <t>dubbel(verberg)</t>
  </si>
  <si>
    <t>Kolom1</t>
  </si>
  <si>
    <r>
      <t xml:space="preserve">De Tag nummerlijst is bedoeld om van alle tegnummers de bassi gegevens aangeleverd te krijgen. Deze lijst moet dan ook volledig ingevuld worden aangeleverd.
Ook bij bestaande componenten wordt verwacht dat een inspanning wordt gedaan om de gegevens ingevuld te krijgen.
</t>
    </r>
    <r>
      <rPr>
        <b/>
        <i/>
        <sz val="10"/>
        <color theme="1"/>
        <rFont val="Verdana"/>
        <family val="2"/>
      </rPr>
      <t xml:space="preserve">- Indien de Tag code </t>
    </r>
    <r>
      <rPr>
        <b/>
        <i/>
        <sz val="10"/>
        <color rgb="FFFF0000"/>
        <rFont val="Verdana"/>
        <family val="2"/>
      </rPr>
      <t>rood</t>
    </r>
    <r>
      <rPr>
        <b/>
        <i/>
        <sz val="10"/>
        <color theme="1"/>
        <rFont val="Verdana"/>
        <family val="2"/>
      </rPr>
      <t xml:space="preserve"> kleurt is deze dubbel genoteerd en moet gecorrigeerd worden.
- wanneer de lettercode en aanvullende gegevens niet worden getoont is de Tag code onjuist gekozen.</t>
    </r>
  </si>
  <si>
    <t>1. geef het tag nummer in (als deze juist is worden gevens aangevuld)</t>
  </si>
  <si>
    <t>7. noteer de installatiedatum</t>
  </si>
  <si>
    <t xml:space="preserve">2. geef een aanvullende beschrijving (functie) van de tag </t>
  </si>
  <si>
    <t>8. noteer de einddatum garantie</t>
  </si>
  <si>
    <t>3. vul het typenummer in</t>
  </si>
  <si>
    <t>9. vul de fabrikantnaam in</t>
  </si>
  <si>
    <t>4. vul het serinummer in</t>
  </si>
  <si>
    <t>10. vul de leveranciersnaam in</t>
  </si>
  <si>
    <t>5. geef het bouwjaar op</t>
  </si>
  <si>
    <t>6. indien er sprake is van een revisie, geef het revisiejaar</t>
  </si>
  <si>
    <t>1. Tagcode</t>
  </si>
  <si>
    <t>Letter
code</t>
  </si>
  <si>
    <t>Object</t>
  </si>
  <si>
    <t>Tag Ultimo</t>
  </si>
  <si>
    <t>Tag Id</t>
  </si>
  <si>
    <t>Tag soort</t>
  </si>
  <si>
    <t>2. Omschrijving</t>
  </si>
  <si>
    <t>3. Typenummer</t>
  </si>
  <si>
    <t>4. Serienummer</t>
  </si>
  <si>
    <t>5. Bouwjaar</t>
  </si>
  <si>
    <t>6. Revisiejaar</t>
  </si>
  <si>
    <t>Installatiedatum</t>
  </si>
  <si>
    <t>Einde garantie</t>
  </si>
  <si>
    <t>Fabrikant</t>
  </si>
  <si>
    <t>Leverancier</t>
  </si>
  <si>
    <t>Drukverhogingsinstallatie (blackbox)</t>
  </si>
  <si>
    <t>Algemene voorzieningen</t>
  </si>
  <si>
    <r>
      <rPr>
        <b/>
        <sz val="10"/>
        <color theme="1"/>
        <rFont val="Verdana"/>
        <family val="2"/>
      </rPr>
      <t>Toelichting:</t>
    </r>
    <r>
      <rPr>
        <sz val="10"/>
        <color theme="1"/>
        <rFont val="Verdana"/>
        <family val="2"/>
      </rPr>
      <t xml:space="preserve">
Deze sheet is bedoeld om een overzicht van de fabrieks documentatie op te stellen zodat deze eenmalig en uniek worden aangeboden.</t>
    </r>
  </si>
  <si>
    <t>1. Geef het document de bestandsnaam zoals de fabrikant deze levert.
2. Geef een korte en duidelijke omschrijving van het fabrieksdocument.
3. Kies het soort document (Let op als een CE certificaat in de handleiding aanwezig is hoeft deze niet appart te worden geleverd)
4. Geef de naam van de fabrikant
5. Indien van toepassing type nummer
6. Indien van toepassing serie nummer
7. Indien van toepassing product nummer
8. Geef de tagnummer op waartoe de fabriekshandleiding toe behoort.
Plaats de documentatie in de map "007_Fabrieksdocumentatie"</t>
  </si>
  <si>
    <t>1. Bestandnaam fabrikant (incl. ext.)
(in map plaatsen)</t>
  </si>
  <si>
    <t>2. Bestand omschrijving</t>
  </si>
  <si>
    <t>3. Kies
soort document</t>
  </si>
  <si>
    <t>4. fabrikant</t>
  </si>
  <si>
    <t>5. Type nr.</t>
  </si>
  <si>
    <t>6. serie nr.</t>
  </si>
  <si>
    <t>7. product nr.</t>
  </si>
  <si>
    <t>8. geef de van toepassing zijnde TAG(onderdeel)-nummers op</t>
  </si>
  <si>
    <t>Documentatie</t>
  </si>
  <si>
    <t>Documentlijst</t>
  </si>
  <si>
    <t>Gegevens</t>
  </si>
  <si>
    <t>Ultimo</t>
  </si>
  <si>
    <t>Ultimo AWTL</t>
  </si>
  <si>
    <t>vertaling</t>
  </si>
  <si>
    <t>Beproevingen_en_Keuringen</t>
  </si>
  <si>
    <t>Soort</t>
  </si>
  <si>
    <t>Type</t>
  </si>
  <si>
    <t>V/B</t>
  </si>
  <si>
    <t>Disc.</t>
  </si>
  <si>
    <t>27a</t>
  </si>
  <si>
    <t>80a</t>
  </si>
  <si>
    <t>81</t>
  </si>
  <si>
    <t>36a</t>
  </si>
  <si>
    <t>28</t>
  </si>
  <si>
    <t>28a</t>
  </si>
  <si>
    <t>48a</t>
  </si>
  <si>
    <t>54</t>
  </si>
  <si>
    <t>54a</t>
  </si>
  <si>
    <t>56</t>
  </si>
  <si>
    <t>56a</t>
  </si>
  <si>
    <t>93</t>
  </si>
  <si>
    <t>93a</t>
  </si>
  <si>
    <t>105a</t>
  </si>
  <si>
    <t>31</t>
  </si>
  <si>
    <t>33</t>
  </si>
  <si>
    <t>33a</t>
  </si>
  <si>
    <t>37</t>
  </si>
  <si>
    <t>91</t>
  </si>
  <si>
    <t>13</t>
  </si>
  <si>
    <t>58</t>
  </si>
  <si>
    <t>42</t>
  </si>
  <si>
    <t>Extentie</t>
  </si>
  <si>
    <t>Status</t>
  </si>
  <si>
    <t>Letter_code</t>
  </si>
  <si>
    <t>Omschijving bouwdeelsoort</t>
  </si>
  <si>
    <t>Id</t>
  </si>
  <si>
    <t>005_Beproevingen&amp;Keuringen</t>
  </si>
  <si>
    <t>V</t>
  </si>
  <si>
    <t/>
  </si>
  <si>
    <t>verplicht</t>
  </si>
  <si>
    <t>n.v.t.</t>
  </si>
  <si>
    <t>PDF</t>
  </si>
  <si>
    <t>Uitv. ontwerp</t>
  </si>
  <si>
    <t>AI</t>
  </si>
  <si>
    <t>Aflaat inrichting</t>
  </si>
  <si>
    <t>102</t>
  </si>
  <si>
    <t>ZK</t>
  </si>
  <si>
    <t>Zakbaken persleiding</t>
  </si>
  <si>
    <t>ZKN</t>
  </si>
  <si>
    <t>Ter toetsing</t>
  </si>
  <si>
    <t>AN</t>
  </si>
  <si>
    <t>Anaërobe Tank</t>
  </si>
  <si>
    <t>4</t>
  </si>
  <si>
    <t>OZ</t>
  </si>
  <si>
    <t>Overkluizing persleiding</t>
  </si>
  <si>
    <t>OZG</t>
  </si>
  <si>
    <t>FAT__SIT___FAT</t>
  </si>
  <si>
    <t>AP</t>
  </si>
  <si>
    <t>Automatischepoort (blackbox)</t>
  </si>
  <si>
    <t>103</t>
  </si>
  <si>
    <t>OR</t>
  </si>
  <si>
    <t>Ontluchter persleiding</t>
  </si>
  <si>
    <t>OTR</t>
  </si>
  <si>
    <t>Functionele_technische_ontwerpen</t>
  </si>
  <si>
    <t>optioneel</t>
  </si>
  <si>
    <t>AS</t>
  </si>
  <si>
    <t>Afscheider</t>
  </si>
  <si>
    <t>104</t>
  </si>
  <si>
    <t>MG</t>
  </si>
  <si>
    <t>Mangat persleiding</t>
  </si>
  <si>
    <t>MGT</t>
  </si>
  <si>
    <t>AU</t>
  </si>
  <si>
    <t>Accu</t>
  </si>
  <si>
    <t>361</t>
  </si>
  <si>
    <t>MB</t>
  </si>
  <si>
    <t>Mantelbuis persleiding</t>
  </si>
  <si>
    <t>MBS</t>
  </si>
  <si>
    <t>Extenties</t>
  </si>
  <si>
    <t>AV</t>
  </si>
  <si>
    <t>Pneumatisch bediende klep</t>
  </si>
  <si>
    <t>105</t>
  </si>
  <si>
    <t>MA</t>
  </si>
  <si>
    <t>Marker persleiding</t>
  </si>
  <si>
    <t>MRK</t>
  </si>
  <si>
    <t>CSV</t>
  </si>
  <si>
    <t>AZ</t>
  </si>
  <si>
    <t>Azijnzuur/Methanol tank</t>
  </si>
  <si>
    <t>84</t>
  </si>
  <si>
    <t>KK</t>
  </si>
  <si>
    <t>Koppelstuk persleiding</t>
  </si>
  <si>
    <t>KSK</t>
  </si>
  <si>
    <t>DOCX</t>
  </si>
  <si>
    <t>CTB</t>
  </si>
  <si>
    <t>BB</t>
  </si>
  <si>
    <t>Bliksembeveiliging  (blackbox)</t>
  </si>
  <si>
    <t>106</t>
  </si>
  <si>
    <t>KB</t>
  </si>
  <si>
    <t>Kathodische bescherming</t>
  </si>
  <si>
    <t>KBG</t>
  </si>
  <si>
    <t>DAT</t>
  </si>
  <si>
    <t>BC</t>
  </si>
  <si>
    <t>CCTV systeem (beveiligingscamera)</t>
  </si>
  <si>
    <t>107</t>
  </si>
  <si>
    <t>IP</t>
  </si>
  <si>
    <t>Inspectieput persleiding</t>
  </si>
  <si>
    <t>IPT</t>
  </si>
  <si>
    <t>Tekeningen__Civiel_</t>
  </si>
  <si>
    <t>BD</t>
  </si>
  <si>
    <t>Beluchtingsdome/Element</t>
  </si>
  <si>
    <t>108</t>
  </si>
  <si>
    <t>HV</t>
  </si>
  <si>
    <t>Afsluiter persleiding</t>
  </si>
  <si>
    <t>ATR</t>
  </si>
  <si>
    <t>Tekeningen__elektrotechnisch_</t>
  </si>
  <si>
    <t>DWG</t>
  </si>
  <si>
    <t>BE</t>
  </si>
  <si>
    <t>Berging</t>
  </si>
  <si>
    <t>7</t>
  </si>
  <si>
    <t>FT</t>
  </si>
  <si>
    <t>Debietmeter persleiding</t>
  </si>
  <si>
    <t>DTR</t>
  </si>
  <si>
    <t>Tekeningen__procesautomatisering_</t>
  </si>
  <si>
    <t>KML</t>
  </si>
  <si>
    <t>BF</t>
  </si>
  <si>
    <t>Bandfilter/zeefband</t>
  </si>
  <si>
    <t>109</t>
  </si>
  <si>
    <t>Tekeningen__Veiligheid_</t>
  </si>
  <si>
    <t>001_Engineeringsdocumenten</t>
  </si>
  <si>
    <t>MET2</t>
  </si>
  <si>
    <t>BG</t>
  </si>
  <si>
    <t>Bedrijfsgebouw</t>
  </si>
  <si>
    <t>8</t>
  </si>
  <si>
    <t>Tekeningen__Werktuigbouw_</t>
  </si>
  <si>
    <t>BI</t>
  </si>
  <si>
    <t>Blusinstallatie</t>
  </si>
  <si>
    <t>368</t>
  </si>
  <si>
    <t>SHX</t>
  </si>
  <si>
    <t>BK</t>
  </si>
  <si>
    <t>Waterkwaliteitsinstallatie</t>
  </si>
  <si>
    <t>80</t>
  </si>
  <si>
    <t>Bronbestand</t>
  </si>
  <si>
    <t>TIF</t>
  </si>
  <si>
    <t>BL</t>
  </si>
  <si>
    <t>Blowergebouw</t>
  </si>
  <si>
    <t>9</t>
  </si>
  <si>
    <t>XLSX</t>
  </si>
  <si>
    <t>VSD</t>
  </si>
  <si>
    <t>BO</t>
  </si>
  <si>
    <t>Gasolietank</t>
  </si>
  <si>
    <t>30</t>
  </si>
  <si>
    <t>BR</t>
  </si>
  <si>
    <t>Beluchtingsrotor</t>
  </si>
  <si>
    <t>110</t>
  </si>
  <si>
    <t>ZW1</t>
  </si>
  <si>
    <t>BS</t>
  </si>
  <si>
    <t>Balgspindel</t>
  </si>
  <si>
    <t>111</t>
  </si>
  <si>
    <t>BT</t>
  </si>
  <si>
    <t>Beluchtingstank</t>
  </si>
  <si>
    <t>11</t>
  </si>
  <si>
    <t>BU</t>
  </si>
  <si>
    <t>Brug</t>
  </si>
  <si>
    <t>10</t>
  </si>
  <si>
    <t>Ja_Nee</t>
  </si>
  <si>
    <t>BW</t>
  </si>
  <si>
    <t>Gefilterd overloopwater</t>
  </si>
  <si>
    <t>112</t>
  </si>
  <si>
    <t>CB</t>
  </si>
  <si>
    <t>Collector Ruimerbrug</t>
  </si>
  <si>
    <t>221</t>
  </si>
  <si>
    <t>CE</t>
  </si>
  <si>
    <t>Centrifuge (blackbox)</t>
  </si>
  <si>
    <t>113</t>
  </si>
  <si>
    <t>CP</t>
  </si>
  <si>
    <t>Compressor, blower (blackbox)</t>
  </si>
  <si>
    <t>114</t>
  </si>
  <si>
    <t>CT</t>
  </si>
  <si>
    <t>Contacttank</t>
  </si>
  <si>
    <t>14</t>
  </si>
  <si>
    <t>Soort_fbr_doc</t>
  </si>
  <si>
    <t>CV</t>
  </si>
  <si>
    <t>Regelklep</t>
  </si>
  <si>
    <t>116</t>
  </si>
  <si>
    <t>CE certificaat</t>
  </si>
  <si>
    <t>CW</t>
  </si>
  <si>
    <t>Compartimenterings Werken</t>
  </si>
  <si>
    <t>15</t>
  </si>
  <si>
    <t>Garantie (voorwaarden)</t>
  </si>
  <si>
    <t>DA</t>
  </si>
  <si>
    <t>Drijflaagafvoerput</t>
  </si>
  <si>
    <t>16</t>
  </si>
  <si>
    <t>Handleiding</t>
  </si>
  <si>
    <t>DF</t>
  </si>
  <si>
    <t>Denitrificerend Filter</t>
  </si>
  <si>
    <t>17</t>
  </si>
  <si>
    <t>Veiligheidsblad</t>
  </si>
  <si>
    <t>DK</t>
  </si>
  <si>
    <t>Doseerkast (blackbox)</t>
  </si>
  <si>
    <t>117</t>
  </si>
  <si>
    <t>DM</t>
  </si>
  <si>
    <t>Dieselmotor (blackbox, Geen Noodstroom aggregaat)</t>
  </si>
  <si>
    <t>118</t>
  </si>
  <si>
    <t>verplichting</t>
  </si>
  <si>
    <t>DO</t>
  </si>
  <si>
    <t>Doseerschroef</t>
  </si>
  <si>
    <t>119</t>
  </si>
  <si>
    <t>DP</t>
  </si>
  <si>
    <t>Drijflaagverzamelput</t>
  </si>
  <si>
    <t>19</t>
  </si>
  <si>
    <t>DT</t>
  </si>
  <si>
    <t>Denitrificatietank</t>
  </si>
  <si>
    <t>20</t>
  </si>
  <si>
    <t>DV</t>
  </si>
  <si>
    <t>120</t>
  </si>
  <si>
    <t>EB</t>
  </si>
  <si>
    <t>Effluentbeluchtingsput</t>
  </si>
  <si>
    <t>21</t>
  </si>
  <si>
    <t>Actie</t>
  </si>
  <si>
    <t>EG</t>
  </si>
  <si>
    <t>Effluentgemaal</t>
  </si>
  <si>
    <t>22</t>
  </si>
  <si>
    <t>actueel (geen)</t>
  </si>
  <si>
    <t>EP</t>
  </si>
  <si>
    <t>Effluentput</t>
  </si>
  <si>
    <t>23</t>
  </si>
  <si>
    <t>muteren</t>
  </si>
  <si>
    <t>ES</t>
  </si>
  <si>
    <t>Elektrotechnische grootheid schakelend</t>
  </si>
  <si>
    <t>87</t>
  </si>
  <si>
    <t>Digitaliseren</t>
  </si>
  <si>
    <t>ET</t>
  </si>
  <si>
    <t>Elektrotechnische grootheid zendend</t>
  </si>
  <si>
    <t>377</t>
  </si>
  <si>
    <t>vervalt</t>
  </si>
  <si>
    <t>EW</t>
  </si>
  <si>
    <t>Windmolen</t>
  </si>
  <si>
    <t>360</t>
  </si>
  <si>
    <t>EZ</t>
  </si>
  <si>
    <t>Zonnepaneel</t>
  </si>
  <si>
    <t>359</t>
  </si>
  <si>
    <t>FA</t>
  </si>
  <si>
    <t>Fosfaatafgiftetank</t>
  </si>
  <si>
    <t>24</t>
  </si>
  <si>
    <t>FB</t>
  </si>
  <si>
    <t>Fosfaatslibbezinktank</t>
  </si>
  <si>
    <t>52</t>
  </si>
  <si>
    <t>FE</t>
  </si>
  <si>
    <t>Chemicaliëntank metaalzout</t>
  </si>
  <si>
    <t>25</t>
  </si>
  <si>
    <t>006_Garantie&amp;Veiligheid</t>
  </si>
  <si>
    <t>FF</t>
  </si>
  <si>
    <t>Fosfaatflocculatietank</t>
  </si>
  <si>
    <t>26</t>
  </si>
  <si>
    <t>FI</t>
  </si>
  <si>
    <t>Vloeistoffilter</t>
  </si>
  <si>
    <t>122</t>
  </si>
  <si>
    <t>FO</t>
  </si>
  <si>
    <t>Frequentieomvormer</t>
  </si>
  <si>
    <t>2</t>
  </si>
  <si>
    <t>FP</t>
  </si>
  <si>
    <t>Filtraatput</t>
  </si>
  <si>
    <t>27</t>
  </si>
  <si>
    <t>003_B&amp;O voorschriften</t>
  </si>
  <si>
    <t>FS</t>
  </si>
  <si>
    <t>Debietmeting schakelend</t>
  </si>
  <si>
    <t>12231</t>
  </si>
  <si>
    <t>FD</t>
  </si>
  <si>
    <t>Detectiesysteem</t>
  </si>
  <si>
    <t>10118</t>
  </si>
  <si>
    <t>Debietmeting zendend</t>
  </si>
  <si>
    <t>86</t>
  </si>
  <si>
    <t>GD</t>
  </si>
  <si>
    <t>Gasdetectie-installatie (LEL), Algemeen</t>
  </si>
  <si>
    <t>10168</t>
  </si>
  <si>
    <t>GF</t>
  </si>
  <si>
    <t>Geurfilter</t>
  </si>
  <si>
    <t>123</t>
  </si>
  <si>
    <t>GG</t>
  </si>
  <si>
    <t>Generatorgebouw</t>
  </si>
  <si>
    <t>GL</t>
  </si>
  <si>
    <t>Geluidsignaal</t>
  </si>
  <si>
    <t>357</t>
  </si>
  <si>
    <t>GM</t>
  </si>
  <si>
    <t>Gasmotor (blackbox)</t>
  </si>
  <si>
    <t>124</t>
  </si>
  <si>
    <t>GS</t>
  </si>
  <si>
    <t>Standmelding schakelend</t>
  </si>
  <si>
    <t>88</t>
  </si>
  <si>
    <t>GT</t>
  </si>
  <si>
    <t>Standmelding zendend</t>
  </si>
  <si>
    <t>381</t>
  </si>
  <si>
    <t>HC</t>
  </si>
  <si>
    <t>Hydraulischecilinder</t>
  </si>
  <si>
    <t>125</t>
  </si>
  <si>
    <t>HE</t>
  </si>
  <si>
    <t>Heater (verwarmingstoestel, blackbox)</t>
  </si>
  <si>
    <t>126</t>
  </si>
  <si>
    <t>HP</t>
  </si>
  <si>
    <t>Hydraulische installatie (blackbox)</t>
  </si>
  <si>
    <t>127</t>
  </si>
  <si>
    <t>HS</t>
  </si>
  <si>
    <t>Hoogspanningsruimte/ Trafo</t>
  </si>
  <si>
    <t>HT</t>
  </si>
  <si>
    <t>Mengtank</t>
  </si>
  <si>
    <t>32</t>
  </si>
  <si>
    <t>Hand bediende klep/afsluiter</t>
  </si>
  <si>
    <t>128</t>
  </si>
  <si>
    <t>004_Software</t>
  </si>
  <si>
    <t>HW</t>
  </si>
  <si>
    <t>Hijswerktuig  (blackbox)</t>
  </si>
  <si>
    <t>129</t>
  </si>
  <si>
    <t>HZ</t>
  </si>
  <si>
    <t>Noodstop</t>
  </si>
  <si>
    <t>89</t>
  </si>
  <si>
    <t>IG</t>
  </si>
  <si>
    <t>Influentgemaal</t>
  </si>
  <si>
    <t>IL</t>
  </si>
  <si>
    <t>Inlaat</t>
  </si>
  <si>
    <t>34</t>
  </si>
  <si>
    <t>Inspectieput</t>
  </si>
  <si>
    <t>35</t>
  </si>
  <si>
    <t>KA</t>
  </si>
  <si>
    <t>Katalysator</t>
  </si>
  <si>
    <t>354</t>
  </si>
  <si>
    <t>KH</t>
  </si>
  <si>
    <t>Krooshek</t>
  </si>
  <si>
    <t>130</t>
  </si>
  <si>
    <t>KI</t>
  </si>
  <si>
    <t>Koelinstallatie (Ruimtekoeling) (blackbox)</t>
  </si>
  <si>
    <t>131</t>
  </si>
  <si>
    <t>KM</t>
  </si>
  <si>
    <t>Kalkmelktank</t>
  </si>
  <si>
    <t>36</t>
  </si>
  <si>
    <t>KO</t>
  </si>
  <si>
    <t>Kalksilo</t>
  </si>
  <si>
    <t>38</t>
  </si>
  <si>
    <t>KR</t>
  </si>
  <si>
    <t>Kettingruimer</t>
  </si>
  <si>
    <t>132</t>
  </si>
  <si>
    <t>KS</t>
  </si>
  <si>
    <t>Programma (tijd) schakelend</t>
  </si>
  <si>
    <t>KT</t>
  </si>
  <si>
    <t>Programma (tijd) zendend</t>
  </si>
  <si>
    <t>387</t>
  </si>
  <si>
    <t>LA</t>
  </si>
  <si>
    <t>Draaikrans lager</t>
  </si>
  <si>
    <t>222</t>
  </si>
  <si>
    <t>LD</t>
  </si>
  <si>
    <t>Luchtdroger</t>
  </si>
  <si>
    <t>134</t>
  </si>
  <si>
    <t>LE</t>
  </si>
  <si>
    <t>Laagspanningsruimte</t>
  </si>
  <si>
    <t>40</t>
  </si>
  <si>
    <t>LF</t>
  </si>
  <si>
    <t>Luchtfilter (ventilatie/blower)</t>
  </si>
  <si>
    <t>135</t>
  </si>
  <si>
    <t>LI</t>
  </si>
  <si>
    <t>Signaalverlichting</t>
  </si>
  <si>
    <t>133</t>
  </si>
  <si>
    <t>LP</t>
  </si>
  <si>
    <t>Lensput</t>
  </si>
  <si>
    <t>39</t>
  </si>
  <si>
    <t>002C_Tekeningen CB</t>
  </si>
  <si>
    <t>C</t>
  </si>
  <si>
    <t>LR</t>
  </si>
  <si>
    <t>Lier</t>
  </si>
  <si>
    <t>136</t>
  </si>
  <si>
    <t>LS</t>
  </si>
  <si>
    <t>Niveaumeting schakelend</t>
  </si>
  <si>
    <t>384</t>
  </si>
  <si>
    <t>X</t>
  </si>
  <si>
    <t>LT</t>
  </si>
  <si>
    <t>Niveaumeting zendend</t>
  </si>
  <si>
    <t>90</t>
  </si>
  <si>
    <t>MI</t>
  </si>
  <si>
    <t>Meetinrichting/meetpunt</t>
  </si>
  <si>
    <t>41</t>
  </si>
  <si>
    <t>MR</t>
  </si>
  <si>
    <t>Elektromotor</t>
  </si>
  <si>
    <t>345</t>
  </si>
  <si>
    <t>MS</t>
  </si>
  <si>
    <t>Vochtgehalte meting schakelend</t>
  </si>
  <si>
    <t>92</t>
  </si>
  <si>
    <t>002E_Tekeningen P&amp;ID</t>
  </si>
  <si>
    <t>B</t>
  </si>
  <si>
    <t>E</t>
  </si>
  <si>
    <t>MT</t>
  </si>
  <si>
    <t>Vochtgehalte meting zendend</t>
  </si>
  <si>
    <t>375</t>
  </si>
  <si>
    <t>002E_Tekeningen ET</t>
  </si>
  <si>
    <t>MV</t>
  </si>
  <si>
    <t>Motor bediende klep</t>
  </si>
  <si>
    <t>138</t>
  </si>
  <si>
    <t>MX</t>
  </si>
  <si>
    <t>Mixer</t>
  </si>
  <si>
    <t>139</t>
  </si>
  <si>
    <t>ND</t>
  </si>
  <si>
    <t>Nooddouche</t>
  </si>
  <si>
    <t>140</t>
  </si>
  <si>
    <t>NF</t>
  </si>
  <si>
    <t>Noodschuif</t>
  </si>
  <si>
    <t>365</t>
  </si>
  <si>
    <t>NK</t>
  </si>
  <si>
    <t>Noodkering</t>
  </si>
  <si>
    <t>44</t>
  </si>
  <si>
    <t>NS</t>
  </si>
  <si>
    <t>Noodstroomaggregaat (blackbox)</t>
  </si>
  <si>
    <t>141</t>
  </si>
  <si>
    <t>NT</t>
  </si>
  <si>
    <t>Nabezinktank</t>
  </si>
  <si>
    <t>45</t>
  </si>
  <si>
    <t>NV</t>
  </si>
  <si>
    <t>Terugslagklep</t>
  </si>
  <si>
    <t>142</t>
  </si>
  <si>
    <t>OG</t>
  </si>
  <si>
    <t>Oppervlaktewater Gemaal</t>
  </si>
  <si>
    <t>47</t>
  </si>
  <si>
    <t>OK</t>
  </si>
  <si>
    <t>Oliekoeler</t>
  </si>
  <si>
    <t>187</t>
  </si>
  <si>
    <t>OP</t>
  </si>
  <si>
    <t>Ontvangkelder/put</t>
  </si>
  <si>
    <t>49</t>
  </si>
  <si>
    <t>OT</t>
  </si>
  <si>
    <t>Overtoom</t>
  </si>
  <si>
    <t>372</t>
  </si>
  <si>
    <t>OV</t>
  </si>
  <si>
    <t>Opslag Oliën En Vetten</t>
  </si>
  <si>
    <t>50</t>
  </si>
  <si>
    <t>OW</t>
  </si>
  <si>
    <t>Ontvangwerk</t>
  </si>
  <si>
    <t>51</t>
  </si>
  <si>
    <t>P_</t>
  </si>
  <si>
    <t>Pomp</t>
  </si>
  <si>
    <t>143</t>
  </si>
  <si>
    <t>PA</t>
  </si>
  <si>
    <t>Procesautomatisering</t>
  </si>
  <si>
    <t>3</t>
  </si>
  <si>
    <t>002E_Tekeningen PA</t>
  </si>
  <si>
    <t>P</t>
  </si>
  <si>
    <t>PB</t>
  </si>
  <si>
    <t>Puntbeluchter</t>
  </si>
  <si>
    <t>144</t>
  </si>
  <si>
    <t>PC</t>
  </si>
  <si>
    <t>Perscontainerinstallatie (blackbox)</t>
  </si>
  <si>
    <t>145</t>
  </si>
  <si>
    <t>PE</t>
  </si>
  <si>
    <t>Polyelektrolietinstallatie</t>
  </si>
  <si>
    <t>53</t>
  </si>
  <si>
    <t>PK</t>
  </si>
  <si>
    <t>Pompenkelder</t>
  </si>
  <si>
    <t>55</t>
  </si>
  <si>
    <t>PN</t>
  </si>
  <si>
    <t>Ponton</t>
  </si>
  <si>
    <t>57</t>
  </si>
  <si>
    <t>PO</t>
  </si>
  <si>
    <t>Onder/overdrukbeveiliging (+) vlamdover. (Protego)</t>
  </si>
  <si>
    <t>188</t>
  </si>
  <si>
    <t>PS</t>
  </si>
  <si>
    <t>Drukmeting schakelend</t>
  </si>
  <si>
    <t>386</t>
  </si>
  <si>
    <t>PT</t>
  </si>
  <si>
    <t>Drukmeting zendend</t>
  </si>
  <si>
    <t>QS</t>
  </si>
  <si>
    <t>Kwaliteitsmeting schakelend</t>
  </si>
  <si>
    <t>388</t>
  </si>
  <si>
    <t>002V_Tekeningen VT</t>
  </si>
  <si>
    <t>QT</t>
  </si>
  <si>
    <t>Kwaliteitsmeting zendend</t>
  </si>
  <si>
    <t>95</t>
  </si>
  <si>
    <t>QX</t>
  </si>
  <si>
    <t>Monstername apparaat</t>
  </si>
  <si>
    <t>12259</t>
  </si>
  <si>
    <t>RB</t>
  </si>
  <si>
    <t>Ruimerbrug</t>
  </si>
  <si>
    <t>146</t>
  </si>
  <si>
    <t>RI</t>
  </si>
  <si>
    <t>Roosterinstallatie</t>
  </si>
  <si>
    <t>59</t>
  </si>
  <si>
    <t>RK</t>
  </si>
  <si>
    <t>Registerklep (ventilatie)</t>
  </si>
  <si>
    <t>147</t>
  </si>
  <si>
    <t>RM</t>
  </si>
  <si>
    <t>Remmotor</t>
  </si>
  <si>
    <t>148</t>
  </si>
  <si>
    <t>RP</t>
  </si>
  <si>
    <t>Roostergoedpers</t>
  </si>
  <si>
    <t>149</t>
  </si>
  <si>
    <t>002W_Tekeningen WB</t>
  </si>
  <si>
    <t>W</t>
  </si>
  <si>
    <t>RR</t>
  </si>
  <si>
    <t>Roostergoedversnijder</t>
  </si>
  <si>
    <t>150</t>
  </si>
  <si>
    <t>RS</t>
  </si>
  <si>
    <t>Retourslibgemaal</t>
  </si>
  <si>
    <t>60</t>
  </si>
  <si>
    <t>RT</t>
  </si>
  <si>
    <t>Roostergoedtransporteur</t>
  </si>
  <si>
    <t>151</t>
  </si>
  <si>
    <t>Fabrieksdocumentatie</t>
  </si>
  <si>
    <t>RV</t>
  </si>
  <si>
    <t>Roostergoedverwijderaar (Fijn/Grof)</t>
  </si>
  <si>
    <t>152</t>
  </si>
  <si>
    <t>007_Fabrieksdocumentatie</t>
  </si>
  <si>
    <t>RW</t>
  </si>
  <si>
    <t>Roerwerk</t>
  </si>
  <si>
    <t>153</t>
  </si>
  <si>
    <t>SA</t>
  </si>
  <si>
    <t>Servomotoraandrijving</t>
  </si>
  <si>
    <t>154</t>
  </si>
  <si>
    <t>SB</t>
  </si>
  <si>
    <t>Slibbuffertank</t>
  </si>
  <si>
    <t>61</t>
  </si>
  <si>
    <t>SD</t>
  </si>
  <si>
    <t>Sluisdeur</t>
  </si>
  <si>
    <t>155</t>
  </si>
  <si>
    <t>SE</t>
  </si>
  <si>
    <t>Selector</t>
  </si>
  <si>
    <t>62</t>
  </si>
  <si>
    <t>SH</t>
  </si>
  <si>
    <t>Slibontwateringsgebouw</t>
  </si>
  <si>
    <t>64</t>
  </si>
  <si>
    <t>SI</t>
  </si>
  <si>
    <t>Surplusslibindikker</t>
  </si>
  <si>
    <t>65</t>
  </si>
  <si>
    <t>SK</t>
  </si>
  <si>
    <t>Slibkoekbreker</t>
  </si>
  <si>
    <t>156</t>
  </si>
  <si>
    <t>SL</t>
  </si>
  <si>
    <t>Sluis</t>
  </si>
  <si>
    <t>66</t>
  </si>
  <si>
    <t>SM</t>
  </si>
  <si>
    <t>Statische mengers</t>
  </si>
  <si>
    <t>157</t>
  </si>
  <si>
    <t>SN</t>
  </si>
  <si>
    <t>Sneeuwborstel</t>
  </si>
  <si>
    <t>158</t>
  </si>
  <si>
    <t>SO</t>
  </si>
  <si>
    <t>Slibontwatering</t>
  </si>
  <si>
    <t>67</t>
  </si>
  <si>
    <t>SP</t>
  </si>
  <si>
    <t xml:space="preserve">Veiligheidsklep </t>
  </si>
  <si>
    <t>159</t>
  </si>
  <si>
    <t>SR</t>
  </si>
  <si>
    <t>Scheprad</t>
  </si>
  <si>
    <t>185</t>
  </si>
  <si>
    <t>SS</t>
  </si>
  <si>
    <t>Snelheidsmeting schakelend</t>
  </si>
  <si>
    <t>96</t>
  </si>
  <si>
    <t>ST</t>
  </si>
  <si>
    <t>Snelheidsmeting zendend</t>
  </si>
  <si>
    <t>391</t>
  </si>
  <si>
    <t>SV</t>
  </si>
  <si>
    <t>Slibverlading</t>
  </si>
  <si>
    <t>71</t>
  </si>
  <si>
    <t>SW</t>
  </si>
  <si>
    <t>Stuw</t>
  </si>
  <si>
    <t>70</t>
  </si>
  <si>
    <t>TA</t>
  </si>
  <si>
    <t>Tank</t>
  </si>
  <si>
    <t>160</t>
  </si>
  <si>
    <t>TB</t>
  </si>
  <si>
    <t>Transportband</t>
  </si>
  <si>
    <t>161</t>
  </si>
  <si>
    <t>TC</t>
  </si>
  <si>
    <t>Tracing</t>
  </si>
  <si>
    <t>186</t>
  </si>
  <si>
    <t>TF</t>
  </si>
  <si>
    <t>Transportschroef</t>
  </si>
  <si>
    <t>165</t>
  </si>
  <si>
    <t>TG</t>
  </si>
  <si>
    <t>Tussengemaal</t>
  </si>
  <si>
    <t>73</t>
  </si>
  <si>
    <t>TH</t>
  </si>
  <si>
    <t>Tandheugel</t>
  </si>
  <si>
    <t>162</t>
  </si>
  <si>
    <t>TK</t>
  </si>
  <si>
    <t>Tandwielkast</t>
  </si>
  <si>
    <t>163</t>
  </si>
  <si>
    <t>TL</t>
  </si>
  <si>
    <t>Transportleiding</t>
  </si>
  <si>
    <t>74</t>
  </si>
  <si>
    <t>TR</t>
  </si>
  <si>
    <t>Terreinriolering</t>
  </si>
  <si>
    <t>75</t>
  </si>
  <si>
    <t>TS</t>
  </si>
  <si>
    <t>Temperatuurmeting schakelend</t>
  </si>
  <si>
    <t>97</t>
  </si>
  <si>
    <t>TT</t>
  </si>
  <si>
    <t>Temperatuurmeting zendend</t>
  </si>
  <si>
    <t>393</t>
  </si>
  <si>
    <t>VA</t>
  </si>
  <si>
    <t>Vetsmeerapparaat (blackbox)</t>
  </si>
  <si>
    <t>167</t>
  </si>
  <si>
    <t>VC</t>
  </si>
  <si>
    <t>Vacuüm installatie (blackbox)</t>
  </si>
  <si>
    <t>168</t>
  </si>
  <si>
    <t>VG</t>
  </si>
  <si>
    <t>Verstelinrichting / hoogteverstelling</t>
  </si>
  <si>
    <t>169</t>
  </si>
  <si>
    <t>VI</t>
  </si>
  <si>
    <t>Voorindikker</t>
  </si>
  <si>
    <t>77</t>
  </si>
  <si>
    <t>VK</t>
  </si>
  <si>
    <t>Verwarmingsketel ( CV inst. ) (blackbox)</t>
  </si>
  <si>
    <t>170</t>
  </si>
  <si>
    <t>VL</t>
  </si>
  <si>
    <t>Ventilator</t>
  </si>
  <si>
    <t>171</t>
  </si>
  <si>
    <t>VO</t>
  </si>
  <si>
    <t>Voorontwateringstafel</t>
  </si>
  <si>
    <t>172</t>
  </si>
  <si>
    <t>VP</t>
  </si>
  <si>
    <t>Vispassage</t>
  </si>
  <si>
    <t>373</t>
  </si>
  <si>
    <t>VR</t>
  </si>
  <si>
    <t>Versnijder</t>
  </si>
  <si>
    <t>173</t>
  </si>
  <si>
    <t>VS</t>
  </si>
  <si>
    <t>Voortstuwer</t>
  </si>
  <si>
    <t>174</t>
  </si>
  <si>
    <t>VT</t>
  </si>
  <si>
    <t>Voorbezinktank</t>
  </si>
  <si>
    <t>78</t>
  </si>
  <si>
    <t>VW</t>
  </si>
  <si>
    <t>Verdeelwerk</t>
  </si>
  <si>
    <t>79</t>
  </si>
  <si>
    <t>VY</t>
  </si>
  <si>
    <t>Vijzel</t>
  </si>
  <si>
    <t>175</t>
  </si>
  <si>
    <t>VZ</t>
  </si>
  <si>
    <t>Voorzieningen</t>
  </si>
  <si>
    <t>367</t>
  </si>
  <si>
    <t>WB</t>
  </si>
  <si>
    <t>Wegblokkering</t>
  </si>
  <si>
    <t>350</t>
  </si>
  <si>
    <t>WE</t>
  </si>
  <si>
    <t>Warmtekrachtinstallatie</t>
  </si>
  <si>
    <t>355</t>
  </si>
  <si>
    <t>WL</t>
  </si>
  <si>
    <t>Windketel</t>
  </si>
  <si>
    <t>177</t>
  </si>
  <si>
    <t>WS</t>
  </si>
  <si>
    <t>Massameting schakelend</t>
  </si>
  <si>
    <t>100</t>
  </si>
  <si>
    <t>WT</t>
  </si>
  <si>
    <t>Massameting zendend</t>
  </si>
  <si>
    <t>395</t>
  </si>
  <si>
    <t>WW</t>
  </si>
  <si>
    <t>Warmtewisselaar (Gisting, proces en beunkoeling)</t>
  </si>
  <si>
    <t>178</t>
  </si>
  <si>
    <t>XS</t>
  </si>
  <si>
    <t>Bewaking schakelend</t>
  </si>
  <si>
    <t>101</t>
  </si>
  <si>
    <t>YV</t>
  </si>
  <si>
    <t>Magneet bediende klep</t>
  </si>
  <si>
    <t>179</t>
  </si>
  <si>
    <t>ZA</t>
  </si>
  <si>
    <t>Zwenkarm (slibverlading)</t>
  </si>
  <si>
    <t>180</t>
  </si>
  <si>
    <t>ZB</t>
  </si>
  <si>
    <t>Zeefbandpers</t>
  </si>
  <si>
    <t>181</t>
  </si>
  <si>
    <t>ZC</t>
  </si>
  <si>
    <t>Zandcycloon</t>
  </si>
  <si>
    <t>182</t>
  </si>
  <si>
    <t>ZF</t>
  </si>
  <si>
    <t>Zandfilter</t>
  </si>
  <si>
    <t>ZV</t>
  </si>
  <si>
    <t>Zandvanger</t>
  </si>
  <si>
    <t>183</t>
  </si>
  <si>
    <t>ZW</t>
  </si>
  <si>
    <t>Zandwasser</t>
  </si>
  <si>
    <t>184</t>
  </si>
  <si>
    <t xml:space="preserve">     (01-B) 1 pomp, vast krooshek</t>
  </si>
  <si>
    <t xml:space="preserve">     (01-N) 1 pomp, vast krooshek</t>
  </si>
  <si>
    <t xml:space="preserve">     (02-B) 1 pomp, vast krooshek, afsluiter</t>
  </si>
  <si>
    <t xml:space="preserve">     (02-N) 1 pomp, vast krooshek, afsluiter</t>
  </si>
  <si>
    <t xml:space="preserve">     (03-B) 1 pomp, kettingreiniger, afsluiter</t>
  </si>
  <si>
    <t xml:space="preserve">     (03-N) 1 pomp, kettingreiniger, afsluiter</t>
  </si>
  <si>
    <t xml:space="preserve">     (04-B) 1 pomp, grijparmreiniger, afsluiter</t>
  </si>
  <si>
    <t xml:space="preserve">     (04-N) 1 pomp, grijparmreiniger, afsluiter</t>
  </si>
  <si>
    <t xml:space="preserve">     (05-B) 1 pomp, portaalreiniger, afsluiter</t>
  </si>
  <si>
    <t xml:space="preserve">     (05N) 1 pomp, portaalreiniger, afsluiter</t>
  </si>
  <si>
    <t xml:space="preserve">     (06B) 2 pomps, vast krooshek</t>
  </si>
  <si>
    <t xml:space="preserve">     (06N) 2 pomps, vast krooshek</t>
  </si>
  <si>
    <t xml:space="preserve">     (07B) 2 pomps, vast krooshek, afsluiter</t>
  </si>
  <si>
    <t xml:space="preserve">     (07N) 2 pomps, vast krooshek, afsluiter</t>
  </si>
  <si>
    <t xml:space="preserve">     (08B) 2 pomps, kettingreiniger, afsluiter</t>
  </si>
  <si>
    <t xml:space="preserve">     (08N) 2 pomps, kettingreiniger, afsluiter</t>
  </si>
  <si>
    <t xml:space="preserve">     (09B) 2 pomps, grijparmreiniger, afsluiter</t>
  </si>
  <si>
    <t xml:space="preserve">     (09N) 2 pomps, grijparmreiniger, afsluiter</t>
  </si>
  <si>
    <t xml:space="preserve">     (11B) 2 pomps, portaalreiniger, afsluiter</t>
  </si>
  <si>
    <t xml:space="preserve">     (11N) 2 pomps, portaalreiniger, afsluiter</t>
  </si>
  <si>
    <t xml:space="preserve">     (10aB) 2 pomps, vast krooshek, gecombineerde persleiding</t>
  </si>
  <si>
    <t xml:space="preserve">     (10aN) 2 pomps, vast krooshek, gecombineerde persleiding</t>
  </si>
  <si>
    <t xml:space="preserve">     (10bB) 2 pomp, vast krooshek, afsluiter, gecombineerde persleiding</t>
  </si>
  <si>
    <t xml:space="preserve">     (10bN) 2 pomp, vast krooshek, afsluiter, gecombineerde persleiding</t>
  </si>
  <si>
    <t xml:space="preserve">     (10cB) 2 pomp, kettingreiniger, afsluiter, gecombineerde persleiding</t>
  </si>
  <si>
    <t xml:space="preserve">     (10cN) 2 pomp, kettingreiniger, afsluiter, gecombineerde persleiding</t>
  </si>
  <si>
    <t xml:space="preserve">     (10dB) 2 pomp, grijparmreiniger, afsluiter, gecombineerde persleiding</t>
  </si>
  <si>
    <t xml:space="preserve">     (10dN) 2 pomp, grijparmreiniger, afsluiter, gecombineerde persleiding</t>
  </si>
  <si>
    <t xml:space="preserve">     (10eB) 2 pomp, portaalreiniger, afsluiter, gecombineerde persleiding</t>
  </si>
  <si>
    <t xml:space="preserve">     (10eN) 2 pomp, portaalreiniger, afsluiter, gecombineerde persleiding</t>
  </si>
  <si>
    <t xml:space="preserve">     (12B) 3 pomps, portaalreiniger, afsluiter</t>
  </si>
  <si>
    <t xml:space="preserve">     (12N) 3 pomps, portaalreiniger, afsluiter</t>
  </si>
  <si>
    <t xml:space="preserve">     (13B) 1 vijzel, vast krooshek</t>
  </si>
  <si>
    <t xml:space="preserve">     (13N) 1 vijzel, vast krooshek</t>
  </si>
  <si>
    <t xml:space="preserve">     (14B) 1 vijzel, vast kettingreiniger</t>
  </si>
  <si>
    <t xml:space="preserve">     (14N) 1 vijzel, vast kettingreiniger</t>
  </si>
  <si>
    <t xml:space="preserve">     (15B) 1 vijzel, grijparmreiniger</t>
  </si>
  <si>
    <t xml:space="preserve">     (15N) 1 vijzel, grijparmreiniger</t>
  </si>
  <si>
    <t xml:space="preserve">     (16B) 1 vijzel, portaalreiniger</t>
  </si>
  <si>
    <t xml:space="preserve">     (16N) 1 vijzel, portaalreiniger</t>
  </si>
  <si>
    <t xml:space="preserve">     (17B) 2 vijzels, vast krooshek</t>
  </si>
  <si>
    <t xml:space="preserve">     (17N) 2 vijzels, vast krooshek</t>
  </si>
  <si>
    <t xml:space="preserve">     (18B) 2 vijzels, portaalreiniger</t>
  </si>
  <si>
    <t xml:space="preserve">     (18N) 2 vijzels, portaalreiniger</t>
  </si>
  <si>
    <t>u</t>
  </si>
  <si>
    <t>Gemaal</t>
  </si>
  <si>
    <t>OG1</t>
  </si>
  <si>
    <t>LT1001</t>
  </si>
  <si>
    <t>voor krooshek</t>
  </si>
  <si>
    <t>LT1003</t>
  </si>
  <si>
    <t>Perszijde</t>
  </si>
  <si>
    <t>NV1061</t>
  </si>
  <si>
    <t>Krooshek vast</t>
  </si>
  <si>
    <t>OG1-KH1</t>
  </si>
  <si>
    <t>KH1020</t>
  </si>
  <si>
    <t>vast</t>
  </si>
  <si>
    <t>Krooshek ketting</t>
  </si>
  <si>
    <t>kettingreiniger</t>
  </si>
  <si>
    <t>TK1020</t>
  </si>
  <si>
    <t>MR1020</t>
  </si>
  <si>
    <t>HZ1020</t>
  </si>
  <si>
    <t>Krooshek grijparm</t>
  </si>
  <si>
    <t>grijparmreiniger</t>
  </si>
  <si>
    <t>Krooshek portaal</t>
  </si>
  <si>
    <t>portaalreiniger</t>
  </si>
  <si>
    <t>Pomplijn 1</t>
  </si>
  <si>
    <t>OG1-PL1</t>
  </si>
  <si>
    <t>LT1002</t>
  </si>
  <si>
    <t>Achter krooshek pomp1</t>
  </si>
  <si>
    <t>P_1030</t>
  </si>
  <si>
    <t>oppervlaktewaterpomp 1</t>
  </si>
  <si>
    <t>MR1030</t>
  </si>
  <si>
    <t>pomp 1</t>
  </si>
  <si>
    <t>FO1030</t>
  </si>
  <si>
    <t>MV1035</t>
  </si>
  <si>
    <t>persleiding pomp 1</t>
  </si>
  <si>
    <t>p</t>
  </si>
  <si>
    <t>MR1035</t>
  </si>
  <si>
    <t>afsluiter perszijde pomp 1</t>
  </si>
  <si>
    <t>GS1035</t>
  </si>
  <si>
    <t>WS1035</t>
  </si>
  <si>
    <t>TS1035</t>
  </si>
  <si>
    <t>SS1035</t>
  </si>
  <si>
    <t>GT1035</t>
  </si>
  <si>
    <t>NV1036</t>
  </si>
  <si>
    <t>perszijde pomp 1</t>
  </si>
  <si>
    <t>Pomplijn 2</t>
  </si>
  <si>
    <t>OG1-PL2</t>
  </si>
  <si>
    <t>LT1005</t>
  </si>
  <si>
    <t>Achter krooshek pomp 2</t>
  </si>
  <si>
    <t>P_1040</t>
  </si>
  <si>
    <t>oppervlaktewaterpomp 2</t>
  </si>
  <si>
    <t>MR1040</t>
  </si>
  <si>
    <t>pomp 2</t>
  </si>
  <si>
    <t>FO1040</t>
  </si>
  <si>
    <t>MV1045</t>
  </si>
  <si>
    <t>persleiding pomp 2</t>
  </si>
  <si>
    <t>MR1045</t>
  </si>
  <si>
    <t>afsluiter persleiding pomp 2</t>
  </si>
  <si>
    <t>GS1045</t>
  </si>
  <si>
    <t>WS1045</t>
  </si>
  <si>
    <t>TS1045</t>
  </si>
  <si>
    <t>SS1045</t>
  </si>
  <si>
    <t>GT1045</t>
  </si>
  <si>
    <t>NV1046</t>
  </si>
  <si>
    <t>pesrzijde pomp 2</t>
  </si>
  <si>
    <t>Pomplijn 3</t>
  </si>
  <si>
    <t>OG1-PL3</t>
  </si>
  <si>
    <t>LT1007</t>
  </si>
  <si>
    <t>Achter krooshek pomp 3</t>
  </si>
  <si>
    <t>P_1050</t>
  </si>
  <si>
    <t>oppervlaktewaterpomp 3</t>
  </si>
  <si>
    <t>MR1050</t>
  </si>
  <si>
    <t>pomp 3</t>
  </si>
  <si>
    <t>FO1050</t>
  </si>
  <si>
    <t>MV1055</t>
  </si>
  <si>
    <t>persleiding pomp 3</t>
  </si>
  <si>
    <t>MR1055</t>
  </si>
  <si>
    <t>afsluiter persleiding pomp 3</t>
  </si>
  <si>
    <t>GS1055</t>
  </si>
  <si>
    <t>WS1055</t>
  </si>
  <si>
    <t>TS1055</t>
  </si>
  <si>
    <t>SS1055</t>
  </si>
  <si>
    <t>GT1055</t>
  </si>
  <si>
    <t>NV1056</t>
  </si>
  <si>
    <t>pesrzijde pomp 3</t>
  </si>
  <si>
    <t>Vijzel 1</t>
  </si>
  <si>
    <t>OG1-VY1</t>
  </si>
  <si>
    <t>Achter krooshek vijzel 1</t>
  </si>
  <si>
    <t>VY1030</t>
  </si>
  <si>
    <t>oppervlaktewater vijzel 1</t>
  </si>
  <si>
    <t>vijzel 1</t>
  </si>
  <si>
    <t>pesrzijde pomp 1</t>
  </si>
  <si>
    <t>WS1030</t>
  </si>
  <si>
    <t>(torsie beveiliging) oppervlaktewatervijzel 1</t>
  </si>
  <si>
    <t>TS1030</t>
  </si>
  <si>
    <t>oppervlaktewatervijzel 1</t>
  </si>
  <si>
    <t>Vijzel 2</t>
  </si>
  <si>
    <t>OG1-VY2</t>
  </si>
  <si>
    <t>Achter krooshek vijzel 2</t>
  </si>
  <si>
    <t>VY1040</t>
  </si>
  <si>
    <t>oppervlaktewater vijzel 2</t>
  </si>
  <si>
    <t>vijzel 2</t>
  </si>
  <si>
    <t>NV1045</t>
  </si>
  <si>
    <t>uitlaatzijde oppervlaktewatervijzel 2</t>
  </si>
  <si>
    <t>RS1040</t>
  </si>
  <si>
    <t>(torsie beveiliging) oppervlaktewatervijzel 2</t>
  </si>
  <si>
    <t>TS1040</t>
  </si>
  <si>
    <t>oppervlaktewatervijzel 2</t>
  </si>
  <si>
    <t>VZ1</t>
  </si>
  <si>
    <t>HE9010</t>
  </si>
  <si>
    <t>verwarming technische ruimte</t>
  </si>
  <si>
    <t>TT9005</t>
  </si>
  <si>
    <t>technische ruimte</t>
  </si>
  <si>
    <t>TS9010</t>
  </si>
  <si>
    <t>QS9015</t>
  </si>
  <si>
    <t>vochtmeting technische ruimte</t>
  </si>
  <si>
    <t>VL9050</t>
  </si>
  <si>
    <t>TS9050</t>
  </si>
  <si>
    <t>ventilator technische ruimte</t>
  </si>
  <si>
    <t>RK9051</t>
  </si>
  <si>
    <t>TS9004</t>
  </si>
  <si>
    <t>registerklep technische ruimte</t>
  </si>
  <si>
    <t>HE9011</t>
  </si>
  <si>
    <t>HE9012</t>
  </si>
  <si>
    <t>OP1000</t>
  </si>
  <si>
    <t>HV1000</t>
  </si>
  <si>
    <t>HV1001</t>
  </si>
  <si>
    <t>HV1091</t>
  </si>
  <si>
    <t>HV1092</t>
  </si>
  <si>
    <t>HV1093</t>
  </si>
  <si>
    <t>PT1041</t>
  </si>
  <si>
    <t>FT1040</t>
  </si>
  <si>
    <t>HV1040</t>
  </si>
  <si>
    <t>HV1094</t>
  </si>
  <si>
    <t>HV1046</t>
  </si>
  <si>
    <t>HV1095</t>
  </si>
  <si>
    <t>HV1096</t>
  </si>
  <si>
    <t>HV1006</t>
  </si>
  <si>
    <t>HV1009</t>
  </si>
  <si>
    <t>HV1003</t>
  </si>
  <si>
    <t>NV1007</t>
  </si>
  <si>
    <t>HV1041</t>
  </si>
  <si>
    <t>HV1042</t>
  </si>
  <si>
    <t>HV1011</t>
  </si>
  <si>
    <t>aanzuig zijde influentpomp 1</t>
  </si>
  <si>
    <t>HV1012</t>
  </si>
  <si>
    <t>drukmeter zuigzijde influentpomp 1</t>
  </si>
  <si>
    <t>PI1012</t>
  </si>
  <si>
    <t>zuigzijde influentpomp 1</t>
  </si>
  <si>
    <t>HV1015</t>
  </si>
  <si>
    <t>aftap naar lensgoot influentpomp 1</t>
  </si>
  <si>
    <t>P_1010</t>
  </si>
  <si>
    <t>1 influent</t>
  </si>
  <si>
    <t>MR1010</t>
  </si>
  <si>
    <t>influentpomp 1</t>
  </si>
  <si>
    <t>FO1010</t>
  </si>
  <si>
    <t>TS1010</t>
  </si>
  <si>
    <t>perszijde influentpomp 1</t>
  </si>
  <si>
    <t>HV1010</t>
  </si>
  <si>
    <t>ontluchting influentpomp 1</t>
  </si>
  <si>
    <t>HV1013</t>
  </si>
  <si>
    <t>spoelleiding influentpomp 1 naar kelder</t>
  </si>
  <si>
    <t>NV1017</t>
  </si>
  <si>
    <t>aansluiting spoelleiding influentpomp 1</t>
  </si>
  <si>
    <t>HV1017</t>
  </si>
  <si>
    <t>HV1018</t>
  </si>
  <si>
    <t>spoelleiding influentpomp 1 naar pomp</t>
  </si>
  <si>
    <t>HV1019</t>
  </si>
  <si>
    <t>drukmeter perszijde influentpomp 1</t>
  </si>
  <si>
    <t>PI1019</t>
  </si>
  <si>
    <t>NV1014</t>
  </si>
  <si>
    <t>GS1014</t>
  </si>
  <si>
    <t>keerklep perszijde influentpomp 1</t>
  </si>
  <si>
    <t>HV1016</t>
  </si>
  <si>
    <t>HV1021</t>
  </si>
  <si>
    <t>aanzuig zijde influentpomp 2</t>
  </si>
  <si>
    <t>HV1022</t>
  </si>
  <si>
    <t>drukmeter zuigzijde influentpomp 2</t>
  </si>
  <si>
    <t>PI1022</t>
  </si>
  <si>
    <t>zuigzijde influentpomp 2</t>
  </si>
  <si>
    <t>HV1025</t>
  </si>
  <si>
    <t>keerklep perszijde influentpomp 2</t>
  </si>
  <si>
    <t>aftap naar lensgoot influentpomp 2</t>
  </si>
  <si>
    <t>P_1020</t>
  </si>
  <si>
    <t>2 influent</t>
  </si>
  <si>
    <t>influentpomp 2</t>
  </si>
  <si>
    <t>FO1020</t>
  </si>
  <si>
    <t>TS1020</t>
  </si>
  <si>
    <t>perszijde influentpomp 2</t>
  </si>
  <si>
    <t>HV1020</t>
  </si>
  <si>
    <t>ontluchting influentpomp 2</t>
  </si>
  <si>
    <t>HV1023</t>
  </si>
  <si>
    <t>spoelleiding influentpomp 2 naar kelder</t>
  </si>
  <si>
    <t>NV1027</t>
  </si>
  <si>
    <t>aansluiting spoelleiding influentpomp 2</t>
  </si>
  <si>
    <t>HV1027</t>
  </si>
  <si>
    <t>HV1028</t>
  </si>
  <si>
    <t>spoelleiding influentpomp 2 naar pomp</t>
  </si>
  <si>
    <t>HV1029</t>
  </si>
  <si>
    <t>drukmeter perszijde influentpomp 2</t>
  </si>
  <si>
    <t>PI1029</t>
  </si>
  <si>
    <t>NV1024</t>
  </si>
  <si>
    <t>GS1024</t>
  </si>
  <si>
    <t>HV1026</t>
  </si>
  <si>
    <t>HV1031</t>
  </si>
  <si>
    <t>aanzuig zijde influentpomp 3</t>
  </si>
  <si>
    <t>HV1032</t>
  </si>
  <si>
    <t>drukmeter zuigzijde influentpomp 3</t>
  </si>
  <si>
    <t>PI1032</t>
  </si>
  <si>
    <t>zuigzijde influentpomp 3</t>
  </si>
  <si>
    <t>HV1035</t>
  </si>
  <si>
    <t>keerklep perszijde influentpomp 3</t>
  </si>
  <si>
    <t>aftap naar lensgoot influentpomp 3</t>
  </si>
  <si>
    <t>3 influent</t>
  </si>
  <si>
    <t>influentpomp 3</t>
  </si>
  <si>
    <t>perszijde influentpomp 3</t>
  </si>
  <si>
    <t>HV1030</t>
  </si>
  <si>
    <t>ontluchting influentpomp 3</t>
  </si>
  <si>
    <t>HV1033</t>
  </si>
  <si>
    <t>spoelleiding influentpomp 3 naar kelder</t>
  </si>
  <si>
    <t>NV1037</t>
  </si>
  <si>
    <t>aansluiting spoelleiding influentpomp 3</t>
  </si>
  <si>
    <t>HV1037</t>
  </si>
  <si>
    <t>HV1038</t>
  </si>
  <si>
    <t>spoelleiding influentpomp 3 naar pomp</t>
  </si>
  <si>
    <t>HV1039</t>
  </si>
  <si>
    <t>drukmeter perszijde influentpomp 3</t>
  </si>
  <si>
    <t>PI1039</t>
  </si>
  <si>
    <t>NV1034</t>
  </si>
  <si>
    <t>GS1034</t>
  </si>
  <si>
    <t>HV1036</t>
  </si>
  <si>
    <t>Pomplijn 4</t>
  </si>
  <si>
    <t>aanzuig zijde influentpomp 4</t>
  </si>
  <si>
    <t>drukmeter zuigzijde influentpomp 4</t>
  </si>
  <si>
    <t>PI1042</t>
  </si>
  <si>
    <t>zuigzijde influentpomp 4</t>
  </si>
  <si>
    <t>HV1045</t>
  </si>
  <si>
    <t>aftap naar lensgoot influentpomp 4</t>
  </si>
  <si>
    <t>4 influent</t>
  </si>
  <si>
    <t>influentpomp 4</t>
  </si>
  <si>
    <t>persleiding influentpomp 3</t>
  </si>
  <si>
    <t>ontluchting influentpomp 4</t>
  </si>
  <si>
    <t>HV1043</t>
  </si>
  <si>
    <t>spoelleiding influentpomp 4 naar kelder</t>
  </si>
  <si>
    <t>NV1047</t>
  </si>
  <si>
    <t>aansluiting spoelleiding influentpomp 4</t>
  </si>
  <si>
    <t>HV1047</t>
  </si>
  <si>
    <t>HV1048</t>
  </si>
  <si>
    <t>spoelleiding influentpomp 4 naar pomp</t>
  </si>
  <si>
    <t>HV1049</t>
  </si>
  <si>
    <t>drukmeter perszijde influentpomp 4</t>
  </si>
  <si>
    <t>PI1049</t>
  </si>
  <si>
    <t>perszijde influentpomp 4</t>
  </si>
  <si>
    <t>NV1044</t>
  </si>
  <si>
    <t>GS1044</t>
  </si>
  <si>
    <t>keerklep perszijde influentpomp 4</t>
  </si>
  <si>
    <t>VL9030</t>
  </si>
  <si>
    <t>luchtverversing bovenbouw</t>
  </si>
  <si>
    <t>MR9030</t>
  </si>
  <si>
    <t>ventilator luchtverversing bovenbouw</t>
  </si>
  <si>
    <t>VL9020</t>
  </si>
  <si>
    <t>bovenbouw</t>
  </si>
  <si>
    <t>warmteafvoer</t>
  </si>
  <si>
    <t>TS9020</t>
  </si>
  <si>
    <t>ventilator bovenbouw</t>
  </si>
  <si>
    <t>ventilator warmte afvoer</t>
  </si>
  <si>
    <t>TT9020</t>
  </si>
  <si>
    <t>LF9020</t>
  </si>
  <si>
    <t>luchttoevoer</t>
  </si>
  <si>
    <t>GF9045</t>
  </si>
  <si>
    <t>influentkelder</t>
  </si>
  <si>
    <t>HW9060</t>
  </si>
  <si>
    <t>MR9060</t>
  </si>
  <si>
    <t>Hijswerktuig bovenbouw</t>
  </si>
  <si>
    <t>HW9091</t>
  </si>
  <si>
    <t>pompenkelder</t>
  </si>
  <si>
    <t>HW9061</t>
  </si>
  <si>
    <t>HE9080</t>
  </si>
  <si>
    <t>TS9080</t>
  </si>
  <si>
    <t>heater bovenbouw</t>
  </si>
  <si>
    <t>HE9081</t>
  </si>
  <si>
    <t>TS9081</t>
  </si>
  <si>
    <t>heater pompenkelder</t>
  </si>
  <si>
    <t>ET9091</t>
  </si>
  <si>
    <t>energiebedrijf</t>
  </si>
  <si>
    <t>ET9094</t>
  </si>
  <si>
    <t>Pompen</t>
  </si>
  <si>
    <t>DV9050</t>
  </si>
  <si>
    <t>drinkwater</t>
  </si>
  <si>
    <t>HV9051</t>
  </si>
  <si>
    <t>voor drukverhoging drinkwater</t>
  </si>
  <si>
    <t>FI9055</t>
  </si>
  <si>
    <t>Anti legionella filter drinkwater</t>
  </si>
  <si>
    <t>P_9010</t>
  </si>
  <si>
    <t>MR9010</t>
  </si>
  <si>
    <t>pomp Lensput</t>
  </si>
  <si>
    <t>NV9011</t>
  </si>
  <si>
    <t>HV9012</t>
  </si>
  <si>
    <t>LS9001</t>
  </si>
  <si>
    <t>water op vloer pomp Lensput</t>
  </si>
  <si>
    <t>LS9011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</si>
</sst>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
  </numFmts>
  <fonts count="20">
    <font>
      <sz val="10"/>
      <color theme="1"/>
      <name val="Verdana"/>
      <family val="2"/>
    </font>
    <font>
      <b/>
      <sz val="10"/>
      <color theme="0"/>
      <name val="Verdana"/>
      <family val="2"/>
    </font>
    <font>
      <b/>
      <sz val="10"/>
      <color theme="1"/>
      <name val="Verdana"/>
      <family val="2"/>
    </font>
    <font>
      <b/>
      <sz val="12"/>
      <color rgb="FFFF0000"/>
      <name val="Calibri"/>
      <family val="2"/>
      <scheme val="minor"/>
    </font>
    <font>
      <u/>
      <sz val="10"/>
      <color theme="10"/>
      <name val="Verdana"/>
      <family val="2"/>
    </font>
    <font>
      <b/>
      <u/>
      <sz val="10"/>
      <color theme="0"/>
      <name val="Verdana"/>
      <family val="2"/>
    </font>
    <font>
      <sz val="8"/>
      <name val="Verdana"/>
      <family val="2"/>
    </font>
    <font>
      <b/>
      <sz val="12"/>
      <color theme="1"/>
      <name val="Verdana"/>
      <family val="2"/>
    </font>
    <font>
      <sz val="10"/>
      <color rgb="FF3F3F76"/>
      <name val="Verdana"/>
      <family val="2"/>
    </font>
    <font>
      <sz val="10"/>
      <name val="Verdana"/>
      <family val="2"/>
    </font>
    <font>
      <b/>
      <sz val="14"/>
      <color theme="1"/>
      <name val="Verdana"/>
      <family val="2"/>
    </font>
    <font>
      <b/>
      <sz val="10"/>
      <color rgb="FF3F3F76"/>
      <name val="Verdana"/>
      <family val="2"/>
    </font>
    <font>
      <b/>
      <i/>
      <sz val="10"/>
      <color theme="1"/>
      <name val="Verdana"/>
      <family val="2"/>
    </font>
    <font>
      <b/>
      <i/>
      <sz val="10"/>
      <color rgb="FFFF0000"/>
      <name val="Verdana"/>
      <family val="2"/>
    </font>
    <font>
      <sz val="8"/>
      <color indexed="9"/>
      <name val="Roboto"/>
    </font>
    <font>
      <i/>
      <sz val="10"/>
      <color theme="1"/>
      <name val="Verdana"/>
      <family val="2"/>
    </font>
    <font>
      <u/>
      <sz val="10"/>
      <color theme="1"/>
      <name val="Verdana"/>
      <family val="2"/>
    </font>
    <font>
      <u/>
      <sz val="10"/>
      <color rgb="FF002060"/>
      <name val="Verdana"/>
      <family val="2"/>
    </font>
    <font>
      <sz val="10"/>
      <name val="Tahoma"/>
      <family val="2"/>
    </font>
    <font>
      <b/>
      <sz val="10"/>
      <name val="Arial"/>
      <family val="2"/>
    </font>
  </fonts>
  <fills count="9">
    <fill>
      <patternFill patternType="none"/>
    </fill>
    <fill>
      <patternFill patternType="gray125"/>
    </fill>
    <fill>
      <patternFill patternType="solid">
        <fgColor rgb="FFA5A5A5"/>
      </patternFill>
    </fill>
    <fill>
      <patternFill patternType="solid">
        <fgColor theme="0"/>
        <bgColor indexed="64"/>
      </patternFill>
    </fill>
    <fill>
      <patternFill patternType="solid">
        <fgColor theme="6" tint="0.79998168889431442"/>
        <bgColor indexed="64"/>
      </patternFill>
    </fill>
    <fill>
      <patternFill patternType="solid">
        <fgColor rgb="FFFFCC99"/>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6F6F6"/>
        <bgColor indexed="64"/>
      </patternFill>
    </fill>
  </fills>
  <borders count="25">
    <border>
      <left/>
      <right/>
      <top/>
      <bottom/>
      <diagonal/>
    </border>
    <border>
      <left style="double">
        <color rgb="FF3F3F3F"/>
      </left>
      <right style="double">
        <color rgb="FF3F3F3F"/>
      </right>
      <top style="double">
        <color rgb="FF3F3F3F"/>
      </top>
      <bottom style="double">
        <color rgb="FF3F3F3F"/>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top style="thin">
        <color theme="6"/>
      </top>
      <bottom/>
      <diagonal/>
    </border>
    <border>
      <left style="thin">
        <color rgb="FF7F7F7F"/>
      </left>
      <right style="thin">
        <color rgb="FF7F7F7F"/>
      </right>
      <top style="thin">
        <color rgb="FF7F7F7F"/>
      </top>
      <bottom style="thin">
        <color rgb="FF7F7F7F"/>
      </bottom>
      <diagonal/>
    </border>
    <border>
      <left/>
      <right/>
      <top style="double">
        <color rgb="FF3F3F3F"/>
      </top>
      <bottom style="double">
        <color rgb="FF3F3F3F"/>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diagonalDown="1">
      <left/>
      <right/>
      <top/>
      <bottom/>
      <diagonal/>
    </border>
  </borders>
  <cellStyleXfs count="8">
    <xf numFmtId="0" fontId="0" fillId="0" borderId="0"/>
    <xf numFmtId="0" fontId="1" fillId="2" borderId="1" applyNumberFormat="0" applyAlignment="0" applyProtection="0"/>
    <xf numFmtId="0" fontId="4" fillId="0" borderId="0" applyNumberFormat="0" applyFill="0" applyBorder="0" applyAlignment="0" applyProtection="0"/>
    <xf numFmtId="0" fontId="8" fillId="5" borderId="11" applyNumberFormat="0" applyAlignment="0" applyProtection="0"/>
    <xf numFmtId="0" fontId="14" fillId="8" borderId="0">
      <alignment vertical="center"/>
    </xf>
    <xf numFmtId="0" fontId="14" fillId="0" borderId="0">
      <alignment vertical="center"/>
    </xf>
    <xf numFmtId="0" fontId="18" fillId="0" borderId="24">
      <alignment horizontal="left" vertical="center"/>
    </xf>
    <xf numFmtId="0" fontId="19" fillId="0" borderId="0">
      <alignment horizontal="center" vertical="center"/>
    </xf>
  </cellStyleXfs>
  <cellXfs count="124">
    <xf numFmtId="0" fontId="0" fillId="0" borderId="0" xfId="0"/>
    <xf numFmtId="0" fontId="2" fillId="0" borderId="0" xfId="0" applyFont="1"/>
    <xf numFmtId="0" fontId="0" fillId="0" borderId="10" xfId="0" applyBorder="1"/>
    <xf numFmtId="0" fontId="0" fillId="0" borderId="0" xfId="0" applyAlignment="1">
      <alignment horizontal="center"/>
    </xf>
    <xf numFmtId="0" fontId="0" fillId="6" borderId="0" xfId="0" applyFill="1"/>
    <xf numFmtId="0" fontId="7" fillId="6" borderId="0" xfId="0" applyFont="1" applyFill="1" applyAlignment="1">
      <alignment horizontal="center"/>
    </xf>
    <xf numFmtId="0" fontId="0" fillId="0" borderId="0" xfId="0" applyProtection="1">
      <protection hidden="1"/>
    </xf>
    <xf numFmtId="0" fontId="0" fillId="6" borderId="0" xfId="0" applyFill="1" applyAlignment="1">
      <alignment horizontal="center"/>
    </xf>
    <xf numFmtId="0" fontId="2" fillId="0" borderId="0" xfId="0" applyFont="1" applyAlignment="1">
      <alignment horizontal="center"/>
    </xf>
    <xf numFmtId="0" fontId="0" fillId="0" borderId="0" xfId="0" applyAlignment="1">
      <alignment horizontal="center" vertical="center"/>
    </xf>
    <xf numFmtId="0" fontId="11" fillId="5" borderId="11" xfId="3" applyFont="1" applyAlignment="1" applyProtection="1">
      <alignment horizontal="center"/>
      <protection hidden="1"/>
    </xf>
    <xf numFmtId="0" fontId="0" fillId="4" borderId="2" xfId="0" applyFill="1" applyBorder="1" applyAlignment="1" applyProtection="1">
      <alignment horizontal="center"/>
      <protection hidden="1"/>
    </xf>
    <xf numFmtId="0" fontId="11" fillId="5" borderId="11" xfId="3" applyFont="1" applyAlignment="1" applyProtection="1">
      <alignment horizontal="center" wrapText="1"/>
      <protection hidden="1"/>
    </xf>
    <xf numFmtId="0" fontId="0" fillId="4" borderId="2" xfId="0" applyFill="1" applyBorder="1" applyAlignment="1" applyProtection="1">
      <alignment horizontal="left"/>
      <protection hidden="1"/>
    </xf>
    <xf numFmtId="164" fontId="9" fillId="4" borderId="2" xfId="0" applyNumberFormat="1" applyFont="1" applyFill="1" applyBorder="1" applyAlignment="1" applyProtection="1">
      <alignment horizontal="center" vertical="center"/>
      <protection hidden="1"/>
    </xf>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horizontal="left" vertical="center"/>
    </xf>
    <xf numFmtId="0" fontId="0" fillId="0" borderId="0" xfId="0" applyAlignment="1" applyProtection="1">
      <alignment horizontal="center" vertical="center"/>
      <protection hidden="1"/>
    </xf>
    <xf numFmtId="0" fontId="0" fillId="0" borderId="0" xfId="0" applyAlignment="1" applyProtection="1">
      <alignment horizontal="center" vertical="center"/>
      <protection locked="0"/>
    </xf>
    <xf numFmtId="0" fontId="0" fillId="0" borderId="0" xfId="0" applyAlignment="1" applyProtection="1">
      <alignment horizontal="left" vertical="center" wrapText="1"/>
      <protection locked="0"/>
    </xf>
    <xf numFmtId="0" fontId="0" fillId="0" borderId="0" xfId="0" applyAlignment="1">
      <alignment horizontal="left" vertical="center" wrapText="1"/>
    </xf>
    <xf numFmtId="0" fontId="0" fillId="0" borderId="0" xfId="0" applyAlignment="1" applyProtection="1">
      <alignment horizontal="center"/>
      <protection hidden="1"/>
    </xf>
    <xf numFmtId="0" fontId="0" fillId="0" borderId="0" xfId="0" applyProtection="1">
      <protection locked="0" hidden="1"/>
    </xf>
    <xf numFmtId="165" fontId="0" fillId="0" borderId="0" xfId="0" applyNumberFormat="1" applyAlignment="1" applyProtection="1">
      <alignment horizontal="center"/>
      <protection locked="0" hidden="1"/>
    </xf>
    <xf numFmtId="164" fontId="0" fillId="0" borderId="0" xfId="0" applyNumberFormat="1" applyAlignment="1" applyProtection="1">
      <alignment horizontal="center"/>
      <protection locked="0" hidden="1"/>
    </xf>
    <xf numFmtId="0" fontId="2" fillId="3" borderId="0" xfId="0" applyFont="1" applyFill="1" applyAlignment="1" applyProtection="1">
      <alignment horizontal="right"/>
      <protection locked="0" hidden="1"/>
    </xf>
    <xf numFmtId="0" fontId="0" fillId="3" borderId="0" xfId="0" applyFill="1" applyAlignment="1" applyProtection="1">
      <alignment horizontal="right"/>
      <protection locked="0" hidden="1"/>
    </xf>
    <xf numFmtId="0" fontId="0" fillId="3" borderId="0" xfId="0" applyFill="1" applyProtection="1">
      <protection locked="0" hidden="1"/>
    </xf>
    <xf numFmtId="14" fontId="0" fillId="3" borderId="0" xfId="0" applyNumberFormat="1" applyFill="1" applyAlignment="1" applyProtection="1">
      <alignment horizontal="center"/>
      <protection locked="0" hidden="1"/>
    </xf>
    <xf numFmtId="0" fontId="0" fillId="0" borderId="0" xfId="0" applyAlignment="1" applyProtection="1">
      <alignment horizontal="center"/>
      <protection locked="0" hidden="1"/>
    </xf>
    <xf numFmtId="0" fontId="0" fillId="0" borderId="0" xfId="0" applyAlignment="1" applyProtection="1">
      <alignment wrapText="1"/>
      <protection locked="0" hidden="1"/>
    </xf>
    <xf numFmtId="1" fontId="0" fillId="0" borderId="0" xfId="0" applyNumberFormat="1" applyAlignment="1" applyProtection="1">
      <alignment horizontal="center"/>
      <protection locked="0" hidden="1"/>
    </xf>
    <xf numFmtId="14" fontId="0" fillId="0" borderId="0" xfId="0" applyNumberFormat="1" applyAlignment="1" applyProtection="1">
      <alignment horizontal="center"/>
      <protection locked="0" hidden="1"/>
    </xf>
    <xf numFmtId="0" fontId="0" fillId="0" borderId="0" xfId="0" applyAlignment="1" applyProtection="1">
      <alignment horizontal="left" vertical="top" wrapText="1"/>
      <protection locked="0"/>
    </xf>
    <xf numFmtId="0" fontId="0" fillId="0" borderId="0" xfId="0" applyAlignment="1">
      <alignment horizontal="left" vertical="top" wrapText="1"/>
    </xf>
    <xf numFmtId="0" fontId="12" fillId="3" borderId="0" xfId="0" applyFont="1" applyFill="1" applyAlignment="1">
      <alignment horizontal="left"/>
    </xf>
    <xf numFmtId="165" fontId="0" fillId="0" borderId="0" xfId="0" applyNumberFormat="1" applyAlignment="1" applyProtection="1">
      <alignment horizontal="center"/>
      <protection hidden="1"/>
    </xf>
    <xf numFmtId="0" fontId="2" fillId="3" borderId="0" xfId="0" applyFont="1" applyFill="1" applyAlignment="1" applyProtection="1">
      <alignment horizontal="right" vertical="top"/>
      <protection hidden="1"/>
    </xf>
    <xf numFmtId="0" fontId="2" fillId="3" borderId="0" xfId="0" applyFont="1" applyFill="1" applyAlignment="1">
      <alignment horizontal="right" vertical="top"/>
    </xf>
    <xf numFmtId="0" fontId="0" fillId="0" borderId="0" xfId="0" applyAlignment="1">
      <alignment wrapText="1"/>
    </xf>
    <xf numFmtId="0" fontId="0" fillId="0" borderId="0" xfId="0" applyAlignment="1" applyProtection="1">
      <alignment horizontal="center" wrapText="1"/>
      <protection hidden="1"/>
    </xf>
    <xf numFmtId="0" fontId="0" fillId="0" borderId="0" xfId="0" applyAlignment="1" applyProtection="1">
      <alignment horizontal="left" wrapText="1"/>
      <protection hidden="1"/>
    </xf>
    <xf numFmtId="0" fontId="2" fillId="0" borderId="0" xfId="0" applyFont="1" applyAlignment="1">
      <alignment horizontal="left" textRotation="90" wrapText="1"/>
    </xf>
    <xf numFmtId="0" fontId="0" fillId="7" borderId="0" xfId="0" applyFill="1" applyProtection="1">
      <protection hidden="1"/>
    </xf>
    <xf numFmtId="0" fontId="2" fillId="7" borderId="0" xfId="0" applyFont="1" applyFill="1" applyAlignment="1" applyProtection="1">
      <alignment horizontal="right"/>
      <protection hidden="1"/>
    </xf>
    <xf numFmtId="0" fontId="2" fillId="7" borderId="0" xfId="0" applyFont="1" applyFill="1" applyAlignment="1" applyProtection="1">
      <alignment horizontal="center"/>
      <protection hidden="1"/>
    </xf>
    <xf numFmtId="0" fontId="3" fillId="7" borderId="0" xfId="0" applyFont="1" applyFill="1" applyProtection="1">
      <protection hidden="1"/>
    </xf>
    <xf numFmtId="0" fontId="0" fillId="7" borderId="0" xfId="0" applyFill="1" applyAlignment="1" applyProtection="1">
      <alignment horizontal="right"/>
      <protection hidden="1"/>
    </xf>
    <xf numFmtId="0" fontId="2" fillId="7" borderId="0" xfId="0" applyFont="1" applyFill="1" applyAlignment="1" applyProtection="1">
      <alignment horizontal="right" vertical="center"/>
      <protection hidden="1"/>
    </xf>
    <xf numFmtId="0" fontId="1" fillId="7" borderId="12" xfId="1" applyFill="1" applyBorder="1" applyAlignment="1" applyProtection="1">
      <alignment horizontal="center" vertical="center"/>
      <protection hidden="1"/>
    </xf>
    <xf numFmtId="0" fontId="5" fillId="7" borderId="0" xfId="2" applyFont="1" applyFill="1" applyBorder="1" applyAlignment="1" applyProtection="1">
      <alignment horizontal="center" vertical="center"/>
      <protection hidden="1"/>
    </xf>
    <xf numFmtId="0" fontId="0" fillId="7" borderId="5" xfId="0" applyFill="1" applyBorder="1" applyAlignment="1" applyProtection="1">
      <alignment horizontal="right"/>
      <protection hidden="1"/>
    </xf>
    <xf numFmtId="0" fontId="0" fillId="7" borderId="6" xfId="0" applyFill="1" applyBorder="1" applyAlignment="1" applyProtection="1">
      <alignment horizontal="center"/>
      <protection hidden="1"/>
    </xf>
    <xf numFmtId="0" fontId="0" fillId="7" borderId="7" xfId="0" applyFill="1" applyBorder="1" applyAlignment="1" applyProtection="1">
      <alignment horizontal="center"/>
      <protection hidden="1"/>
    </xf>
    <xf numFmtId="0" fontId="0" fillId="7" borderId="8" xfId="0" applyFill="1" applyBorder="1" applyAlignment="1" applyProtection="1">
      <alignment horizontal="right"/>
      <protection hidden="1"/>
    </xf>
    <xf numFmtId="0" fontId="0" fillId="7" borderId="9" xfId="0" applyFill="1" applyBorder="1" applyAlignment="1" applyProtection="1">
      <alignment horizontal="center"/>
      <protection hidden="1"/>
    </xf>
    <xf numFmtId="0" fontId="0" fillId="7" borderId="0" xfId="0" applyFill="1"/>
    <xf numFmtId="0" fontId="0" fillId="7" borderId="13" xfId="0" applyFill="1" applyBorder="1"/>
    <xf numFmtId="0" fontId="2" fillId="7" borderId="14" xfId="0" applyFont="1" applyFill="1" applyBorder="1"/>
    <xf numFmtId="0" fontId="0" fillId="7" borderId="15" xfId="0" applyFill="1" applyBorder="1"/>
    <xf numFmtId="0" fontId="0" fillId="7" borderId="16" xfId="0" applyFill="1" applyBorder="1"/>
    <xf numFmtId="0" fontId="0" fillId="7" borderId="17" xfId="0" applyFill="1" applyBorder="1"/>
    <xf numFmtId="0" fontId="0" fillId="7" borderId="18" xfId="0" applyFill="1" applyBorder="1"/>
    <xf numFmtId="0" fontId="0" fillId="7" borderId="19" xfId="0" applyFill="1" applyBorder="1"/>
    <xf numFmtId="0" fontId="0" fillId="7" borderId="20" xfId="0" applyFill="1" applyBorder="1"/>
    <xf numFmtId="0" fontId="2" fillId="7" borderId="0" xfId="0" quotePrefix="1" applyFont="1" applyFill="1"/>
    <xf numFmtId="0" fontId="15" fillId="7" borderId="20" xfId="0" applyFont="1" applyFill="1" applyBorder="1"/>
    <xf numFmtId="0" fontId="2" fillId="7" borderId="0" xfId="0" applyFont="1" applyFill="1"/>
    <xf numFmtId="0" fontId="0" fillId="7" borderId="21" xfId="0" applyFill="1" applyBorder="1"/>
    <xf numFmtId="0" fontId="0" fillId="7" borderId="22" xfId="0" applyFill="1" applyBorder="1"/>
    <xf numFmtId="0" fontId="15" fillId="7" borderId="23" xfId="0" applyFont="1" applyFill="1" applyBorder="1"/>
    <xf numFmtId="0" fontId="15" fillId="7" borderId="0" xfId="0" applyFont="1" applyFill="1"/>
    <xf numFmtId="0" fontId="2" fillId="3" borderId="0" xfId="0" applyFont="1" applyFill="1" applyAlignment="1" applyProtection="1">
      <alignment horizontal="right"/>
      <protection hidden="1"/>
    </xf>
    <xf numFmtId="0" fontId="0" fillId="3" borderId="0" xfId="0" applyFill="1" applyProtection="1">
      <protection hidden="1"/>
    </xf>
    <xf numFmtId="0" fontId="0" fillId="3" borderId="0" xfId="0" applyFill="1" applyAlignment="1">
      <alignment horizontal="left"/>
    </xf>
    <xf numFmtId="0" fontId="0" fillId="3" borderId="0" xfId="0" applyFill="1"/>
    <xf numFmtId="0" fontId="0" fillId="0" borderId="0" xfId="0" applyProtection="1">
      <protection locked="0"/>
    </xf>
    <xf numFmtId="0" fontId="12" fillId="3" borderId="0" xfId="0" applyFont="1" applyFill="1"/>
    <xf numFmtId="0" fontId="16" fillId="3" borderId="0" xfId="0" applyFont="1" applyFill="1"/>
    <xf numFmtId="0" fontId="17" fillId="0" borderId="0" xfId="0" applyFont="1" applyProtection="1">
      <protection hidden="1"/>
    </xf>
    <xf numFmtId="165" fontId="0" fillId="0" borderId="0" xfId="0" applyNumberFormat="1" applyAlignment="1" applyProtection="1">
      <alignment horizontal="center" wrapText="1"/>
      <protection locked="0" hidden="1"/>
    </xf>
    <xf numFmtId="0" fontId="0" fillId="0" borderId="0" xfId="0" applyAlignment="1" applyProtection="1">
      <alignment wrapText="1"/>
      <protection hidden="1"/>
    </xf>
    <xf numFmtId="0" fontId="9" fillId="0" borderId="0" xfId="0" applyFont="1" applyProtection="1">
      <protection hidden="1"/>
    </xf>
    <xf numFmtId="0" fontId="4" fillId="2" borderId="1" xfId="2" applyFill="1" applyBorder="1" applyAlignment="1" applyProtection="1">
      <alignment horizontal="center" vertical="center"/>
      <protection hidden="1"/>
    </xf>
    <xf numFmtId="49" fontId="18" fillId="0" borderId="24" xfId="6" applyNumberFormat="1">
      <alignment horizontal="left" vertical="center"/>
    </xf>
    <xf numFmtId="0" fontId="0" fillId="0" borderId="0" xfId="0" applyAlignment="1" applyProtection="1">
      <alignment horizontal="center"/>
      <protection locked="0"/>
    </xf>
    <xf numFmtId="0" fontId="0" fillId="0" borderId="0" xfId="0" quotePrefix="1"/>
    <xf numFmtId="0" fontId="0" fillId="6" borderId="0" xfId="0" applyFill="1"/>
    <xf numFmtId="0" fontId="0" fillId="0" borderId="0" xfId="0"/>
    <xf numFmtId="0" fontId="0" fillId="3" borderId="0" xfId="0" applyFill="1" applyAlignment="1">
      <alignment vertical="top"/>
    </xf>
    <xf numFmtId="0" fontId="0" fillId="0" borderId="0" xfId="0" applyAlignment="1">
      <alignment vertical="center"/>
    </xf>
    <xf numFmtId="0" fontId="0" fillId="3" borderId="0" xfId="0" applyFill="1"/>
    <xf numFmtId="0" fontId="0" fillId="0" borderId="0" xfId="0" applyProtection="1">
      <protection hidden="1"/>
    </xf>
    <xf numFmtId="0" fontId="0" fillId="0" borderId="0" xfId="0" applyAlignment="1">
      <alignment horizontal="left" vertical="top" wrapText="1"/>
    </xf>
    <xf numFmtId="0" fontId="0" fillId="0" borderId="0" xfId="0" applyAlignment="1">
      <alignment horizontal="center"/>
    </xf>
    <xf numFmtId="0" fontId="10" fillId="0" borderId="0" xfId="0" applyFont="1" applyAlignment="1" applyProtection="1">
      <alignment horizontal="center" vertical="center"/>
      <protection hidden="1"/>
    </xf>
    <xf numFmtId="0" fontId="0" fillId="0" borderId="0" xfId="0" applyAlignment="1">
      <alignment vertical="center"/>
    </xf>
    <xf numFmtId="0" fontId="10" fillId="6" borderId="0" xfId="0" applyFont="1" applyFill="1" applyAlignment="1">
      <alignment horizontal="center"/>
    </xf>
    <xf numFmtId="0" fontId="0" fillId="3" borderId="0" xfId="0" applyFill="1" applyAlignment="1">
      <alignment horizontal="left" vertical="top" wrapText="1"/>
    </xf>
    <xf numFmtId="0" fontId="2" fillId="3" borderId="0" xfId="0" applyFont="1" applyFill="1" applyAlignment="1">
      <alignment horizontal="right" vertical="top" wrapText="1"/>
    </xf>
    <xf numFmtId="0" fontId="0" fillId="3" borderId="0" xfId="0" applyFill="1" applyAlignment="1">
      <alignment vertical="top"/>
    </xf>
    <xf numFmtId="0" fontId="2" fillId="7" borderId="3" xfId="0" applyFont="1" applyFill="1" applyBorder="1" applyAlignment="1" applyProtection="1">
      <alignment horizontal="center"/>
      <protection hidden="1"/>
    </xf>
    <xf numFmtId="0" fontId="0" fillId="7" borderId="4" xfId="0" applyFill="1" applyBorder="1" applyAlignment="1" applyProtection="1">
      <alignment horizontal="center"/>
      <protection hidden="1"/>
    </xf>
    <xf numFmtId="0" fontId="10" fillId="6" borderId="0" xfId="0" applyFont="1" applyFill="1" applyAlignment="1" applyProtection="1">
      <alignment horizontal="center"/>
      <protection hidden="1"/>
    </xf>
    <xf numFmtId="0" fontId="0" fillId="0" borderId="0" xfId="0" applyAlignment="1" applyProtection="1">
      <alignment vertical="center"/>
      <protection hidden="1"/>
    </xf>
    <xf numFmtId="0" fontId="0" fillId="0" borderId="0" xfId="0" applyAlignment="1">
      <alignment horizontal="left" vertical="top" wrapText="1"/>
    </xf>
    <xf numFmtId="0" fontId="0" fillId="0" borderId="0" xfId="0" applyAlignment="1">
      <alignment horizontal="left" vertical="top"/>
    </xf>
    <xf numFmtId="0" fontId="10" fillId="3" borderId="0" xfId="0" applyFont="1" applyFill="1" applyAlignment="1" applyProtection="1">
      <alignment horizontal="center"/>
      <protection hidden="1"/>
    </xf>
    <xf numFmtId="0" fontId="0" fillId="0" borderId="0" xfId="0" applyAlignment="1">
      <alignment horizontal="center"/>
    </xf>
    <xf numFmtId="0" fontId="0" fillId="3" borderId="0" xfId="0" applyFill="1" applyAlignment="1" applyProtection="1">
      <alignment horizontal="left" vertical="top" wrapText="1"/>
      <protection hidden="1"/>
    </xf>
    <xf numFmtId="0" fontId="10" fillId="3" borderId="0" xfId="0" applyFont="1" applyFill="1" applyAlignment="1" applyProtection="1">
      <alignment horizontal="center"/>
      <protection locked="0" hidden="1"/>
    </xf>
    <xf numFmtId="0" fontId="2" fillId="0" borderId="0" xfId="0" applyFont="1" applyAlignment="1" applyProtection="1">
      <alignment horizontal="center"/>
      <protection hidden="1"/>
    </xf>
    <xf numFmtId="0" fontId="0" fillId="6" borderId="0" xfId="0" applyFill="1" applyAlignment="1">
      <alignment vertical="top"/>
    </xf>
    <xf numFmtId="0" fontId="0" fillId="0" borderId="0" xfId="0" applyAlignment="1">
      <alignment vertical="top"/>
    </xf>
    <xf numFmtId="0" fontId="10" fillId="0" borderId="0" xfId="0" applyFont="1" applyAlignment="1">
      <alignment horizontal="center"/>
    </xf>
    <xf numFmtId="0" fontId="0" fillId="3" borderId="0" xfId="0" applyFill="1" applyAlignment="1">
      <alignment vertical="top" wrapText="1"/>
    </xf>
    <xf numFmtId="0" fontId="0" fillId="6" borderId="0" xfId="0" applyFill="1" applyAlignment="1"/>
    <xf numFmtId="0" fontId="0" fillId="0" borderId="0" xfId="0" applyAlignment="1"/>
    <xf numFmtId="0" fontId="0" fillId="3" borderId="0" xfId="0" applyFill="1" applyAlignment="1"/>
    <xf numFmtId="0" fontId="0" fillId="6" borderId="0" xfId="0" applyFill="1" applyAlignment="1" applyProtection="1">
      <protection hidden="1"/>
    </xf>
    <xf numFmtId="0" fontId="0" fillId="0" borderId="0" xfId="0" applyAlignment="1" applyProtection="1">
      <protection hidden="1"/>
    </xf>
    <xf numFmtId="0" fontId="0" fillId="6" borderId="0" xfId="0" applyFill="1" applyAlignment="1" applyProtection="1">
      <protection locked="0" hidden="1"/>
    </xf>
  </cellXfs>
  <cellStyles count="8">
    <cellStyle name="Controlecel" xfId="1" builtinId="23"/>
    <cellStyle name="DataStyle" xfId="6" xr:uid="{65650C18-0E9E-411E-8887-E7C4AB43755E}"/>
    <cellStyle name="DataStyleEven" xfId="4" xr:uid="{C4DC25DF-20FB-488D-B7E2-2E930D4F0EFB}"/>
    <cellStyle name="DataStyleOdd" xfId="5" xr:uid="{899AA049-A3C1-4316-BFB0-796C13E97C4B}"/>
    <cellStyle name="HeaderRowStyle" xfId="7" xr:uid="{9B0DC682-2485-4F32-AE5C-DF225FFE90B2}"/>
    <cellStyle name="Hyperlink" xfId="2" builtinId="8"/>
    <cellStyle name="Invoer" xfId="3" builtinId="20"/>
    <cellStyle name="Standaard" xfId="0" builtinId="0"/>
  </cellStyles>
  <dxfs count="55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dxf>
    <dxf>
      <numFmt numFmtId="0" formatCode="General"/>
    </dxf>
    <dxf>
      <numFmt numFmtId="0" formatCode="General"/>
    </dxf>
    <dxf>
      <numFmt numFmtId="0" formatCode="General"/>
    </dxf>
    <dxf>
      <numFmt numFmtId="0" formatCode="General"/>
    </dxf>
    <dxf>
      <font>
        <b/>
        <i val="0"/>
        <strike val="0"/>
        <condense val="0"/>
        <extend val="0"/>
        <outline val="0"/>
        <shadow val="0"/>
        <u val="none"/>
        <vertAlign val="baseline"/>
        <sz val="10"/>
        <color theme="1"/>
        <name val="Verdana"/>
        <family val="2"/>
        <scheme val="none"/>
      </font>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dxf>
    <dxf>
      <numFmt numFmtId="0" formatCode="General"/>
    </dxf>
    <dxf>
      <numFmt numFmtId="0" formatCode="General"/>
    </dxf>
    <dxf>
      <numFmt numFmtId="0" formatCode="General"/>
    </dxf>
    <dxf>
      <numFmt numFmtId="0" formatCode="General"/>
    </dxf>
    <dxf>
      <font>
        <b/>
        <i val="0"/>
        <strike val="0"/>
        <condense val="0"/>
        <extend val="0"/>
        <outline val="0"/>
        <shadow val="0"/>
        <u val="none"/>
        <vertAlign val="baseline"/>
        <sz val="10"/>
        <color theme="1"/>
        <name val="Verdana"/>
        <family val="2"/>
        <scheme val="none"/>
      </font>
    </dxf>
    <dxf>
      <numFmt numFmtId="0" formatCode="General"/>
      <alignment horizontal="center" vertical="center" textRotation="0" wrapText="0" indent="0" justifyLastLine="0" shrinkToFit="0" readingOrder="0"/>
      <protection locked="1" hidden="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dxf>
    <dxf>
      <numFmt numFmtId="0" formatCode="General"/>
    </dxf>
    <dxf>
      <numFmt numFmtId="0" formatCode="General"/>
    </dxf>
    <dxf>
      <numFmt numFmtId="0" formatCode="General"/>
    </dxf>
    <dxf>
      <numFmt numFmtId="0" formatCode="General"/>
    </dxf>
    <dxf>
      <font>
        <b/>
        <i val="0"/>
        <strike val="0"/>
        <condense val="0"/>
        <extend val="0"/>
        <outline val="0"/>
        <shadow val="0"/>
        <u val="none"/>
        <vertAlign val="baseline"/>
        <sz val="10"/>
        <color theme="1"/>
        <name val="Verdana"/>
        <family val="2"/>
        <scheme val="none"/>
      </font>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dxf>
    <dxf>
      <numFmt numFmtId="0" formatCode="General"/>
    </dxf>
    <dxf>
      <numFmt numFmtId="0" formatCode="General"/>
    </dxf>
    <dxf>
      <numFmt numFmtId="0" formatCode="General"/>
    </dxf>
    <dxf>
      <numFmt numFmtId="0" formatCode="General"/>
    </dxf>
    <dxf>
      <font>
        <b/>
        <i val="0"/>
        <strike val="0"/>
        <condense val="0"/>
        <extend val="0"/>
        <outline val="0"/>
        <shadow val="0"/>
        <u val="none"/>
        <vertAlign val="baseline"/>
        <sz val="10"/>
        <color theme="1"/>
        <name val="Verdana"/>
        <family val="2"/>
        <scheme val="none"/>
      </font>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dxf>
    <dxf>
      <numFmt numFmtId="0" formatCode="General"/>
    </dxf>
    <dxf>
      <numFmt numFmtId="0" formatCode="General"/>
    </dxf>
    <dxf>
      <numFmt numFmtId="0" formatCode="General"/>
    </dxf>
    <dxf>
      <numFmt numFmtId="0" formatCode="General"/>
    </dxf>
    <dxf>
      <font>
        <b/>
        <i val="0"/>
        <strike val="0"/>
        <condense val="0"/>
        <extend val="0"/>
        <outline val="0"/>
        <shadow val="0"/>
        <u val="none"/>
        <vertAlign val="baseline"/>
        <sz val="10"/>
        <color theme="1"/>
        <name val="Verdana"/>
        <family val="2"/>
        <scheme val="none"/>
      </font>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dxf>
    <dxf>
      <numFmt numFmtId="0" formatCode="General"/>
    </dxf>
    <dxf>
      <numFmt numFmtId="0" formatCode="General"/>
    </dxf>
    <dxf>
      <numFmt numFmtId="0" formatCode="General"/>
    </dxf>
    <dxf>
      <numFmt numFmtId="0" formatCode="General"/>
    </dxf>
    <dxf>
      <font>
        <b/>
        <i val="0"/>
        <strike val="0"/>
        <condense val="0"/>
        <extend val="0"/>
        <outline val="0"/>
        <shadow val="0"/>
        <u val="none"/>
        <vertAlign val="baseline"/>
        <sz val="10"/>
        <color theme="1"/>
        <name val="Verdana"/>
        <family val="2"/>
        <scheme val="none"/>
      </font>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dxf>
    <dxf>
      <numFmt numFmtId="0" formatCode="General"/>
    </dxf>
    <dxf>
      <numFmt numFmtId="0" formatCode="General"/>
    </dxf>
    <dxf>
      <numFmt numFmtId="0" formatCode="General"/>
    </dxf>
    <dxf>
      <numFmt numFmtId="0" formatCode="General"/>
    </dxf>
    <dxf>
      <font>
        <b/>
        <i val="0"/>
        <strike val="0"/>
        <condense val="0"/>
        <extend val="0"/>
        <outline val="0"/>
        <shadow val="0"/>
        <u val="none"/>
        <vertAlign val="baseline"/>
        <sz val="10"/>
        <color theme="1"/>
        <name val="Verdana"/>
        <family val="2"/>
        <scheme val="none"/>
      </font>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dxf>
    <dxf>
      <numFmt numFmtId="0" formatCode="General"/>
    </dxf>
    <dxf>
      <numFmt numFmtId="0" formatCode="General"/>
    </dxf>
    <dxf>
      <numFmt numFmtId="0" formatCode="General"/>
    </dxf>
    <dxf>
      <numFmt numFmtId="0" formatCode="General"/>
    </dxf>
    <dxf>
      <font>
        <b/>
        <i val="0"/>
        <strike val="0"/>
        <condense val="0"/>
        <extend val="0"/>
        <outline val="0"/>
        <shadow val="0"/>
        <u val="none"/>
        <vertAlign val="baseline"/>
        <sz val="10"/>
        <color theme="1"/>
        <name val="Verdana"/>
        <family val="2"/>
        <scheme val="none"/>
      </font>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0"/>
        <color theme="1"/>
        <name val="Verdana"/>
        <family val="2"/>
        <scheme val="none"/>
      </font>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dxf>
    <dxf>
      <numFmt numFmtId="0" formatCode="General"/>
    </dxf>
    <dxf>
      <numFmt numFmtId="0" formatCode="General"/>
    </dxf>
    <dxf>
      <numFmt numFmtId="0" formatCode="General"/>
    </dxf>
    <dxf>
      <numFmt numFmtId="0" formatCode="General"/>
    </dxf>
    <dxf>
      <font>
        <b/>
        <i val="0"/>
        <strike val="0"/>
        <condense val="0"/>
        <extend val="0"/>
        <outline val="0"/>
        <shadow val="0"/>
        <u val="none"/>
        <vertAlign val="baseline"/>
        <sz val="10"/>
        <color theme="1"/>
        <name val="Verdana"/>
        <family val="2"/>
        <scheme val="none"/>
      </font>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font>
        <b/>
      </font>
    </dxf>
    <dxf>
      <font>
        <b/>
        <i val="0"/>
        <strike val="0"/>
        <condense val="0"/>
        <extend val="0"/>
        <outline val="0"/>
        <shadow val="0"/>
        <u val="none"/>
        <vertAlign val="baseline"/>
        <sz val="10"/>
        <color theme="1"/>
        <name val="Verdana"/>
        <family val="2"/>
        <scheme val="none"/>
      </font>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dxf>
    <dxf>
      <numFmt numFmtId="0" formatCode="General"/>
    </dxf>
    <dxf>
      <numFmt numFmtId="0" formatCode="General"/>
    </dxf>
    <dxf>
      <numFmt numFmtId="0" formatCode="General"/>
    </dxf>
    <dxf>
      <numFmt numFmtId="0" formatCode="General"/>
    </dxf>
    <dxf>
      <font>
        <b/>
        <i val="0"/>
        <strike val="0"/>
        <condense val="0"/>
        <extend val="0"/>
        <outline val="0"/>
        <shadow val="0"/>
        <u val="none"/>
        <vertAlign val="baseline"/>
        <sz val="10"/>
        <color theme="1"/>
        <name val="Verdana"/>
        <family val="2"/>
        <scheme val="none"/>
      </font>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dxf>
    <dxf>
      <numFmt numFmtId="0" formatCode="General"/>
    </dxf>
    <dxf>
      <numFmt numFmtId="0" formatCode="General"/>
    </dxf>
    <dxf>
      <numFmt numFmtId="0" formatCode="General"/>
    </dxf>
    <dxf>
      <numFmt numFmtId="0" formatCode="General"/>
    </dxf>
    <dxf>
      <font>
        <b/>
        <i val="0"/>
        <strike val="0"/>
        <condense val="0"/>
        <extend val="0"/>
        <outline val="0"/>
        <shadow val="0"/>
        <u val="none"/>
        <vertAlign val="baseline"/>
        <sz val="10"/>
        <color theme="1"/>
        <name val="Verdana"/>
        <family val="2"/>
        <scheme val="none"/>
      </font>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dxf>
    <dxf>
      <numFmt numFmtId="0" formatCode="General"/>
    </dxf>
    <dxf>
      <numFmt numFmtId="0" formatCode="General"/>
    </dxf>
    <dxf>
      <numFmt numFmtId="0" formatCode="General"/>
    </dxf>
    <dxf>
      <numFmt numFmtId="0" formatCode="General"/>
    </dxf>
    <dxf>
      <font>
        <b/>
        <i val="0"/>
        <strike val="0"/>
        <condense val="0"/>
        <extend val="0"/>
        <outline val="0"/>
        <shadow val="0"/>
        <u val="none"/>
        <vertAlign val="baseline"/>
        <sz val="10"/>
        <color theme="1"/>
        <name val="Verdana"/>
        <family val="2"/>
        <scheme val="none"/>
      </font>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dxf>
    <dxf>
      <numFmt numFmtId="0" formatCode="General"/>
    </dxf>
    <dxf>
      <numFmt numFmtId="0" formatCode="General"/>
    </dxf>
    <dxf>
      <numFmt numFmtId="0" formatCode="General"/>
    </dxf>
    <dxf>
      <numFmt numFmtId="0" formatCode="General"/>
    </dxf>
    <dxf>
      <font>
        <b/>
        <i val="0"/>
        <strike val="0"/>
        <condense val="0"/>
        <extend val="0"/>
        <outline val="0"/>
        <shadow val="0"/>
        <u val="none"/>
        <vertAlign val="baseline"/>
        <sz val="10"/>
        <color theme="1"/>
        <name val="Verdana"/>
        <family val="2"/>
        <scheme val="none"/>
      </font>
    </dxf>
    <dxf>
      <font>
        <b/>
        <i val="0"/>
        <strike val="0"/>
        <condense val="0"/>
        <extend val="0"/>
        <outline val="0"/>
        <shadow val="0"/>
        <u val="none"/>
        <vertAlign val="baseline"/>
        <sz val="10"/>
        <color theme="1"/>
        <name val="Verdana"/>
        <family val="2"/>
        <scheme val="none"/>
      </font>
    </dxf>
    <dxf>
      <font>
        <color rgb="FF9C0006"/>
      </font>
      <fill>
        <patternFill>
          <bgColor rgb="FFFFC7CE"/>
        </patternFill>
      </fill>
    </dxf>
    <dxf>
      <font>
        <color rgb="FF9C0006"/>
      </font>
      <fill>
        <patternFill>
          <bgColor rgb="FFFFC7CE"/>
        </patternFill>
      </fill>
    </dxf>
    <dxf>
      <alignment horizontal="general" vertical="bottom" textRotation="0" wrapText="1" indent="0" justifyLastLine="0" shrinkToFit="0" readingOrder="0"/>
      <protection locked="0" hidden="1"/>
    </dxf>
    <dxf>
      <alignment horizontal="general" vertical="bottom" textRotation="0" wrapText="1" indent="0" justifyLastLine="0" shrinkToFit="0" readingOrder="0"/>
      <protection locked="0" hidden="1"/>
    </dxf>
    <dxf>
      <alignment horizontal="general" vertical="bottom" textRotation="0" wrapText="1" indent="0" justifyLastLine="0" shrinkToFit="0" readingOrder="0"/>
      <protection locked="0" hidden="1"/>
    </dxf>
    <dxf>
      <alignment horizontal="general" vertical="bottom" textRotation="0" wrapText="1" indent="0" justifyLastLine="0" shrinkToFit="0" readingOrder="0"/>
      <protection locked="0" hidden="1"/>
    </dxf>
    <dxf>
      <alignment horizontal="general" vertical="bottom" textRotation="0" wrapText="1" indent="0" justifyLastLine="0" shrinkToFit="0" readingOrder="0"/>
      <protection locked="0" hidden="1"/>
    </dxf>
    <dxf>
      <alignment horizontal="general" vertical="bottom" textRotation="0" wrapText="1" indent="0" justifyLastLine="0" shrinkToFit="0" readingOrder="0"/>
      <protection locked="0" hidden="1"/>
    </dxf>
    <dxf>
      <alignment horizontal="general" vertical="bottom" textRotation="0" wrapText="1" indent="0" justifyLastLine="0" shrinkToFit="0" readingOrder="0"/>
      <protection locked="0" hidden="1"/>
    </dxf>
    <dxf>
      <alignment horizontal="general" vertical="bottom" textRotation="0" wrapText="1" indent="0" justifyLastLine="0" shrinkToFit="0" readingOrder="0"/>
      <protection locked="0" hidden="1"/>
    </dxf>
    <dxf>
      <alignment horizontal="general" vertical="bottom" textRotation="0" wrapText="1" indent="0" justifyLastLine="0" shrinkToFit="0" readingOrder="0"/>
      <protection locked="0" hidden="1"/>
    </dxf>
    <dxf>
      <alignment horizontal="center" vertical="center" textRotation="0" indent="0" justifyLastLine="0" shrinkToFit="0" readingOrder="0"/>
    </dxf>
    <dxf>
      <fill>
        <patternFill patternType="none">
          <fgColor indexed="64"/>
          <bgColor auto="1"/>
        </patternFill>
      </fill>
      <protection locked="0" hidden="1"/>
    </dxf>
    <dxf>
      <fill>
        <patternFill patternType="none">
          <fgColor indexed="64"/>
          <bgColor auto="1"/>
        </patternFill>
      </fill>
      <protection locked="0" hidden="1"/>
    </dxf>
    <dxf>
      <numFmt numFmtId="166" formatCode="dd/mm/yyyy"/>
      <fill>
        <patternFill patternType="none">
          <fgColor indexed="64"/>
          <bgColor auto="1"/>
        </patternFill>
      </fill>
      <alignment horizontal="center" vertical="bottom" textRotation="0" wrapText="0" indent="0" justifyLastLine="0" shrinkToFit="0" readingOrder="0"/>
      <protection locked="0" hidden="1"/>
    </dxf>
    <dxf>
      <numFmt numFmtId="166" formatCode="dd/mm/yyyy"/>
      <fill>
        <patternFill patternType="none">
          <fgColor indexed="64"/>
          <bgColor auto="1"/>
        </patternFill>
      </fill>
      <alignment horizontal="center" vertical="bottom" textRotation="0" wrapText="0" indent="0" justifyLastLine="0" shrinkToFit="0" readingOrder="0"/>
      <protection locked="0" hidden="1"/>
    </dxf>
    <dxf>
      <numFmt numFmtId="1" formatCode="0"/>
      <fill>
        <patternFill patternType="none">
          <fgColor indexed="64"/>
          <bgColor indexed="65"/>
        </patternFill>
      </fill>
      <alignment horizontal="center" vertical="bottom" textRotation="0" wrapText="0" indent="0" justifyLastLine="0" shrinkToFit="0" readingOrder="0"/>
      <protection locked="0" hidden="1"/>
    </dxf>
    <dxf>
      <numFmt numFmtId="1" formatCode="0"/>
      <fill>
        <patternFill patternType="none">
          <fgColor indexed="64"/>
          <bgColor auto="1"/>
        </patternFill>
      </fill>
      <alignment horizontal="center" vertical="bottom" textRotation="0" wrapText="0" indent="0" justifyLastLine="0" shrinkToFit="0" readingOrder="0"/>
      <protection locked="0" hidden="1"/>
    </dxf>
    <dxf>
      <numFmt numFmtId="0" formatCode="General"/>
      <fill>
        <patternFill patternType="none">
          <fgColor indexed="64"/>
          <bgColor indexed="65"/>
        </patternFill>
      </fill>
      <alignment horizontal="general" vertical="bottom" textRotation="0" wrapText="1" indent="0" justifyLastLine="0" shrinkToFit="0" readingOrder="0"/>
      <protection locked="0" hidden="1"/>
    </dxf>
    <dxf>
      <numFmt numFmtId="0" formatCode="General"/>
      <fill>
        <patternFill patternType="none">
          <fgColor indexed="64"/>
          <bgColor indexed="65"/>
        </patternFill>
      </fill>
      <alignment horizontal="general" vertical="bottom" textRotation="0" wrapText="1" indent="0" justifyLastLine="0" shrinkToFit="0" readingOrder="0"/>
      <protection locked="0" hidden="1"/>
    </dxf>
    <dxf>
      <numFmt numFmtId="0" formatCode="General"/>
      <fill>
        <patternFill patternType="none">
          <fgColor indexed="64"/>
          <bgColor auto="1"/>
        </patternFill>
      </fill>
      <alignment horizontal="general" vertical="bottom" textRotation="0" wrapText="1" indent="0" justifyLastLine="0" shrinkToFit="0" readingOrder="0"/>
      <protection locked="0" hidden="1"/>
    </dxf>
    <dxf>
      <numFmt numFmtId="0" formatCode="General"/>
      <fill>
        <patternFill patternType="none">
          <fgColor indexed="64"/>
          <bgColor auto="1"/>
        </patternFill>
      </fill>
      <protection locked="1" hidden="1"/>
    </dxf>
    <dxf>
      <numFmt numFmtId="0" formatCode="General"/>
      <fill>
        <patternFill patternType="none">
          <fgColor indexed="64"/>
          <bgColor auto="1"/>
        </patternFill>
      </fill>
      <alignment horizontal="center" vertical="bottom" textRotation="0" wrapText="0" indent="0" justifyLastLine="0" shrinkToFit="0" readingOrder="0"/>
      <protection locked="1" hidden="1"/>
    </dxf>
    <dxf>
      <numFmt numFmtId="0" formatCode="General"/>
      <fill>
        <patternFill patternType="none">
          <fgColor indexed="64"/>
          <bgColor auto="1"/>
        </patternFill>
      </fill>
      <protection locked="1" hidden="1"/>
    </dxf>
    <dxf>
      <numFmt numFmtId="0" formatCode="General"/>
      <fill>
        <patternFill patternType="none">
          <fgColor indexed="64"/>
          <bgColor auto="1"/>
        </patternFill>
      </fill>
      <protection locked="1" hidden="1"/>
    </dxf>
    <dxf>
      <numFmt numFmtId="0" formatCode="General"/>
      <fill>
        <patternFill patternType="none">
          <fgColor indexed="64"/>
          <bgColor auto="1"/>
        </patternFill>
      </fill>
      <alignment horizontal="center" vertical="bottom" textRotation="0" wrapText="0" indent="0" justifyLastLine="0" shrinkToFit="0" readingOrder="0"/>
      <protection locked="1" hidden="1"/>
    </dxf>
    <dxf>
      <fill>
        <patternFill patternType="none">
          <fgColor indexed="64"/>
          <bgColor auto="1"/>
        </patternFill>
      </fill>
      <alignment horizontal="center" vertical="bottom" textRotation="0" wrapText="0" indent="0" justifyLastLine="0" shrinkToFit="0" readingOrder="0"/>
      <protection locked="0" hidden="1"/>
    </dxf>
    <dxf>
      <fill>
        <patternFill patternType="none">
          <fgColor indexed="64"/>
          <bgColor auto="1"/>
        </patternFill>
      </fill>
      <protection hidden="1"/>
    </dxf>
    <dxf>
      <protection hidden="1"/>
    </dxf>
    <dxf>
      <font>
        <color rgb="FF9C0006"/>
      </font>
      <fill>
        <patternFill>
          <bgColor rgb="FFFFC7CE"/>
        </patternFill>
      </fill>
    </dxf>
    <dxf>
      <numFmt numFmtId="0" formatCode="General"/>
      <protection locked="1" hidden="1"/>
    </dxf>
    <dxf>
      <numFmt numFmtId="0" formatCode="General"/>
      <protection locked="1" hidden="1"/>
    </dxf>
    <dxf>
      <numFmt numFmtId="0" formatCode="General"/>
      <protection locked="1" hidden="1"/>
    </dxf>
    <dxf>
      <numFmt numFmtId="0" formatCode="General"/>
      <protection locked="1" hidden="1"/>
    </dxf>
    <dxf>
      <numFmt numFmtId="0" formatCode="General"/>
      <protection locked="1" hidden="1"/>
    </dxf>
    <dxf>
      <numFmt numFmtId="0" formatCode="General"/>
      <protection locked="1" hidden="1"/>
    </dxf>
    <dxf>
      <numFmt numFmtId="0" formatCode="General"/>
      <protection locked="1" hidden="1"/>
    </dxf>
    <dxf>
      <numFmt numFmtId="0" formatCode="General"/>
      <protection locked="1" hidden="1"/>
    </dxf>
    <dxf>
      <numFmt numFmtId="0" formatCode="General"/>
      <protection locked="1" hidden="1"/>
    </dxf>
    <dxf>
      <font>
        <b val="0"/>
        <i val="0"/>
        <strike val="0"/>
        <condense val="0"/>
        <extend val="0"/>
        <outline val="0"/>
        <shadow val="0"/>
        <u/>
        <vertAlign val="baseline"/>
        <sz val="10"/>
        <color rgb="FF002060"/>
        <name val="Verdana"/>
        <family val="2"/>
        <scheme val="none"/>
      </font>
      <numFmt numFmtId="0" formatCode="General"/>
      <protection locked="1" hidden="1"/>
    </dxf>
    <dxf>
      <font>
        <strike val="0"/>
        <outline val="0"/>
        <shadow val="0"/>
        <u val="none"/>
        <vertAlign val="baseline"/>
        <sz val="10"/>
        <color auto="1"/>
        <name val="Verdana"/>
        <family val="2"/>
        <scheme val="none"/>
      </font>
      <numFmt numFmtId="0" formatCode="General"/>
      <protection locked="1" hidden="1"/>
    </dxf>
    <dxf>
      <numFmt numFmtId="0" formatCode="General"/>
      <protection locked="1" hidden="1"/>
    </dxf>
    <dxf>
      <numFmt numFmtId="165" formatCode="000"/>
      <alignment horizontal="center" vertical="bottom" textRotation="0" wrapText="0" indent="0" justifyLastLine="0" shrinkToFit="0" readingOrder="0"/>
      <protection locked="1" hidden="1"/>
    </dxf>
    <dxf>
      <numFmt numFmtId="165" formatCode="000"/>
      <alignment horizontal="center" vertical="bottom" textRotation="0" wrapText="0" indent="0" justifyLastLine="0" shrinkToFit="0" readingOrder="0"/>
      <protection locked="0" hidden="1"/>
    </dxf>
    <dxf>
      <numFmt numFmtId="165" formatCode="000"/>
      <alignment horizontal="center" vertical="bottom" textRotation="0" wrapText="0" indent="0" justifyLastLine="0" shrinkToFit="0" readingOrder="0"/>
      <protection locked="0" hidden="1"/>
    </dxf>
    <dxf>
      <numFmt numFmtId="165" formatCode="000"/>
      <alignment horizontal="center" vertical="bottom" textRotation="0" wrapText="0" indent="0" justifyLastLine="0" shrinkToFit="0" readingOrder="0"/>
      <protection locked="0" hidden="1"/>
    </dxf>
    <dxf>
      <numFmt numFmtId="165" formatCode="000"/>
      <alignment horizontal="center" vertical="bottom" textRotation="0" wrapText="1" indent="0" justifyLastLine="0" shrinkToFit="0" readingOrder="0"/>
      <protection locked="0" hidden="1"/>
    </dxf>
    <dxf>
      <numFmt numFmtId="164" formatCode="0000"/>
      <alignment horizontal="center" vertical="bottom" textRotation="0" wrapText="0" indent="0" justifyLastLine="0" shrinkToFit="0" readingOrder="0"/>
      <protection locked="0" hidden="1"/>
    </dxf>
    <dxf>
      <numFmt numFmtId="165" formatCode="000"/>
      <alignment horizontal="center" vertical="bottom" textRotation="0" wrapText="1" indent="0" justifyLastLine="0" shrinkToFit="0" readingOrder="0"/>
      <protection locked="0" hidden="1"/>
    </dxf>
    <dxf>
      <numFmt numFmtId="165" formatCode="000"/>
      <alignment horizontal="center" vertical="bottom" textRotation="0" wrapText="0" indent="0" justifyLastLine="0" shrinkToFit="0" readingOrder="0"/>
      <protection locked="0" hidden="1"/>
    </dxf>
    <dxf>
      <protection locked="0" hidden="1"/>
    </dxf>
    <dxf>
      <protection locked="0" hidden="1"/>
    </dxf>
    <dxf>
      <protection locked="1" hidden="1"/>
    </dxf>
    <dxf>
      <protection locked="1" hidden="1"/>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ill>
        <patternFill>
          <bgColor theme="0" tint="-0.24994659260841701"/>
        </patternFill>
      </fill>
    </dxf>
    <dxf>
      <protection locked="0" hidden="0"/>
    </dxf>
    <dxf>
      <alignment horizontal="center" vertical="center" textRotation="0" wrapText="0" indent="0" justifyLastLine="0" shrinkToFit="0" readingOrder="0"/>
      <protection locked="0" hidden="0"/>
    </dxf>
    <dxf>
      <numFmt numFmtId="0" formatCode="General"/>
      <fill>
        <patternFill patternType="none">
          <fgColor indexed="64"/>
          <bgColor auto="1"/>
        </patternFill>
      </fill>
      <protection locked="1" hidden="0"/>
    </dxf>
    <dxf>
      <numFmt numFmtId="0" formatCode="General"/>
      <fill>
        <patternFill patternType="none">
          <fgColor indexed="64"/>
          <bgColor auto="1"/>
        </patternFill>
      </fill>
      <alignment horizontal="center" vertical="bottom" textRotation="0" wrapText="0" indent="0" justifyLastLine="0" shrinkToFit="0" readingOrder="0"/>
      <protection locked="1" hidden="1"/>
    </dxf>
    <dxf>
      <numFmt numFmtId="0" formatCode="General"/>
      <fill>
        <patternFill patternType="none">
          <fgColor indexed="64"/>
          <bgColor auto="1"/>
        </patternFill>
      </fill>
      <alignment horizontal="center" vertical="center" textRotation="0" wrapText="0" indent="0" justifyLastLine="0" shrinkToFit="0" readingOrder="0"/>
      <protection locked="1" hidden="1"/>
    </dxf>
    <dxf>
      <fill>
        <patternFill patternType="none">
          <fgColor indexed="64"/>
          <bgColor auto="1"/>
        </patternFill>
      </fill>
      <alignment horizontal="left" vertical="top" textRotation="0" wrapText="1" indent="0" justifyLastLine="0" shrinkToFit="0" readingOrder="0"/>
      <protection locked="0" hidden="0"/>
    </dxf>
    <dxf>
      <fill>
        <patternFill patternType="none">
          <fgColor indexed="64"/>
          <bgColor auto="1"/>
        </patternFill>
      </fill>
      <alignment horizontal="left" vertical="center" textRotation="0" wrapText="1" indent="0" justifyLastLine="0" shrinkToFit="0" readingOrder="0"/>
      <protection locked="0" hidden="0"/>
    </dxf>
    <dxf>
      <fill>
        <patternFill patternType="none">
          <fgColor indexed="64"/>
          <bgColor auto="1"/>
        </patternFill>
      </fill>
      <alignment horizontal="center" vertical="center" textRotation="0" wrapText="0" indent="0" justifyLastLine="0" shrinkToFit="0" readingOrder="0"/>
      <protection locked="0" hidden="0"/>
    </dxf>
    <dxf>
      <numFmt numFmtId="0" formatCode="General"/>
      <fill>
        <patternFill patternType="none">
          <fgColor indexed="64"/>
          <bgColor auto="1"/>
        </patternFill>
      </fill>
      <alignment horizontal="center" vertical="center" textRotation="0" wrapText="0" indent="0" justifyLastLine="0" shrinkToFit="0" readingOrder="0"/>
      <protection locked="1" hidden="1"/>
    </dxf>
    <dxf>
      <fill>
        <patternFill patternType="none">
          <fgColor indexed="64"/>
          <bgColor auto="1"/>
        </patternFill>
      </fill>
      <alignment horizontal="left" vertical="center" textRotation="0" wrapText="0" indent="0" justifyLastLine="0" shrinkToFit="0" readingOrder="0"/>
      <protection locked="1" hidden="0"/>
    </dxf>
    <dxf>
      <fill>
        <patternFill patternType="none">
          <fgColor indexed="64"/>
          <bgColor auto="1"/>
        </patternFill>
      </fill>
      <alignment horizontal="left" vertical="center" textRotation="0" wrapText="0" indent="0" justifyLastLine="0" shrinkToFit="0" readingOrder="0"/>
      <protection locked="1" hidden="0"/>
    </dxf>
    <dxf>
      <fill>
        <patternFill patternType="none">
          <fgColor indexed="64"/>
          <bgColor auto="1"/>
        </patternFill>
      </fill>
      <alignment horizontal="left" vertical="center" textRotation="0" wrapText="0" indent="0" justifyLastLine="0" shrinkToFit="0" readingOrder="0"/>
      <protection locked="1" hidden="0"/>
    </dxf>
    <dxf>
      <fill>
        <patternFill patternType="none">
          <fgColor indexed="64"/>
          <bgColor auto="1"/>
        </patternFill>
      </fill>
      <protection locked="1" hidden="0"/>
    </dxf>
    <dxf>
      <fill>
        <patternFill patternType="none">
          <fgColor indexed="64"/>
          <bgColor auto="1"/>
        </patternFill>
      </fill>
      <alignment horizontal="general" vertical="center" textRotation="0" wrapText="0" indent="0" justifyLastLine="0" shrinkToFit="0" readingOrder="0"/>
      <protection locked="1" hidden="0"/>
    </dxf>
    <dxf>
      <font>
        <color rgb="FF006100"/>
      </font>
      <fill>
        <patternFill>
          <bgColor rgb="FFC6EFCE"/>
        </patternFill>
      </fill>
    </dxf>
    <dxf>
      <font>
        <color rgb="FF9C5700"/>
      </font>
      <fill>
        <patternFill>
          <bgColor rgb="FFFFEB9C"/>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waterschap-my.sharepoint.com/personal/peter_leijenhorst_rijnland_net/Documents/Bureaublad/NR_GISCODE(Zuiveringen)/NR_GISCODE(Zuivering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000B_Bestaande documentatie"/>
      <sheetName val="Documentlijst"/>
      <sheetName val="001_Engineeringsdocumenten"/>
      <sheetName val="002C_Tekeningen CB"/>
      <sheetName val="002E-Tekeningen ET"/>
      <sheetName val="002E-Tekeningen P&amp;ID"/>
      <sheetName val="002E-Tekeningen PA"/>
      <sheetName val="002W_Tekeningen WB"/>
      <sheetName val="002V_Tekeningen VT"/>
      <sheetName val="003_B&amp;O voorschriften"/>
      <sheetName val="004_Software"/>
      <sheetName val="005_Beproevingen&amp;Keuringen"/>
      <sheetName val="006_Garantie&amp;Veiligheid"/>
      <sheetName val="007_Fabrieksdocumentatie"/>
      <sheetName val="Gegevens_documenten"/>
      <sheetName val="Gegevens_algemeen"/>
      <sheetName val="Object onderdee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7BDCEF6-5F81-49A2-9053-4774C9DA1A59}" name="Tabel33" displayName="Tabel33" ref="A8:J91" totalsRowShown="0" headerRowDxfId="551" dataDxfId="550">
  <autoFilter ref="A8:J91" xr:uid="{1995C10B-B52F-48A2-AF6D-5564043E8242}"/>
  <sortState xmlns:xlrd2="http://schemas.microsoft.com/office/spreadsheetml/2017/richdata2" ref="A9:J91">
    <sortCondition ref="C9:C91"/>
  </sortState>
  <tableColumns count="10">
    <tableColumn id="21" xr3:uid="{38E06563-20CE-4157-B8F8-FCD77A6E6E9D}" name="Documentsoort" dataDxfId="549"/>
    <tableColumn id="2" xr3:uid="{91E4921A-EF25-4C82-9207-61818891D25C}" name="Document omschrijving" dataDxfId="548"/>
    <tableColumn id="23" xr3:uid="{841114E5-9A9D-48BA-92B4-38101FE3C2A9}" name="Code _x000a_Meridian" dataDxfId="547"/>
    <tableColumn id="3" xr3:uid="{C322182C-2B4C-41BA-86FE-618A5CDBD1A6}" name="Vereist" dataDxfId="546">
      <calculatedColumnFormula>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calculatedColumnFormula>
    </tableColumn>
    <tableColumn id="32" xr3:uid="{1889EBE2-0C51-4A87-B322-C70BD18181A4}" name="1. Opleveren" dataDxfId="545"/>
    <tableColumn id="31" xr3:uid="{80A5720B-5193-4002-97FB-EE9C7D56675C}" name="2. Verantwoordelijke Rijnland" dataDxfId="544"/>
    <tableColumn id="30" xr3:uid="{27B0220A-13A6-4571-8EC2-5CE88BDA987A}" name="3. Opmerking" dataDxfId="543"/>
    <tableColumn id="26" xr3:uid="{0A227388-F069-4E02-BC9D-389F4AA1581E}" name=" format" dataDxfId="542">
      <calculatedColumnFormula>VLOOKUP(Tabel33[[#This Row],[Document omschrijving]],'Gegevens documentatie'!D:AF,29,0)</calculatedColumnFormula>
    </tableColumn>
    <tableColumn id="1" xr3:uid="{92518D0E-02A0-412E-887E-A5F17CE111AE}" name="Controle" dataDxfId="541">
      <calculatedColumnFormula>IF(Tabel33[[#This Row],[1. Opleveren]]="ja",_xlfn.CONCAT(COUNTIF(Opleverlijst!P:P,Tabel33[[#This Row],[Code 
Meridian]])," ","geleverd"),"")</calculatedColumnFormula>
    </tableColumn>
    <tableColumn id="4" xr3:uid="{04296371-B730-4018-9239-2B79DE482CF6}" name="As-built" dataDxfId="540">
      <calculatedColumnFormula>IF(Tabel33[[#This Row],[1. Opleveren]]="ja",_xlfn.CONCAT(COUNTIFS(Opleverlijst!H:H,"as-built",Opleverlijst!P:P,Tabel33[[#This Row],[Code 
Meridian]])," ","As-built"),"")</calculatedColumnFormula>
    </tableColumn>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FCE0F5ED-763E-4FCD-8B3A-41859A3821C2}" name="Tabel29" displayName="Tabel29" ref="A7:J47" totalsRowShown="0">
  <autoFilter ref="A7:J47" xr:uid="{FCE0F5ED-763E-4FCD-8B3A-41859A3821C2}"/>
  <tableColumns count="10">
    <tableColumn id="1" xr3:uid="{1DDCE6AD-1849-4430-8770-33F6B5907B9A}" name="Documentnaam"/>
    <tableColumn id="2" xr3:uid="{F19D0A60-4961-4307-8D4C-839E0EF20E2B}" name="Documenttype"/>
    <tableColumn id="3" xr3:uid="{0753EA25-A7E7-4514-938C-A07E91101648}" name="documenttype_x000a_soort"/>
    <tableColumn id="4" xr3:uid="{0135A854-86AC-48BE-8C49-1346CC56983E}" name="documenttypesoort omschrijvng"/>
    <tableColumn id="5" xr3:uid="{06C696F3-46EF-496F-909A-03563C732A23}" name="Volgnr."/>
    <tableColumn id="6" xr3:uid="{6520FC69-E066-4BD6-A20D-7611FD811D82}" name="Volgnummer omschrijving"/>
    <tableColumn id="7" xr3:uid="{B6E9E0C3-EB96-4479-984C-A1CB1F952A75}" name="Blad nr."/>
    <tableColumn id="8" xr3:uid="{7E029B4C-99A0-48E4-A828-D25E07247FD9}" name="Bladnummer omschrijving"/>
    <tableColumn id="9" xr3:uid="{31925758-45DC-4FAF-A20F-180B194F491A}" name="1. Actie" dataDxfId="539"/>
    <tableColumn id="10" xr3:uid="{92048AA4-A6CB-49AD-BA3F-C9924B0FCDE8}" name="2. Opmerking" dataDxfId="538"/>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DDDD483-4E73-40F6-AF79-5AA40C58CE85}" name="Tabel1" displayName="Tabel1" ref="A16:V216" totalsRowShown="0" headerRowDxfId="532" dataDxfId="531">
  <autoFilter ref="A16:V216" xr:uid="{4DDDD483-4E73-40F6-AF79-5AA40C58CE85}"/>
  <tableColumns count="22">
    <tableColumn id="1" xr3:uid="{0219E3B7-EDF1-4823-8FD4-B6D86D223332}" name="1. Documentsoort" dataDxfId="530"/>
    <tableColumn id="3" xr3:uid="{B6BDEE7C-1BDD-4216-8045-67A3A9654351}" name="2. document" dataDxfId="529"/>
    <tableColumn id="5" xr3:uid="{0DD7A4A8-8775-4D9E-B8C7-9E7E2F5B331C}" name="3. Volgnr." dataDxfId="528"/>
    <tableColumn id="13" xr3:uid="{DFF5111D-2B77-47E4-8F64-D7D8F97A25FA}" name="4. Volgnummer beschrijving" dataDxfId="527"/>
    <tableColumn id="15" xr3:uid="{6939EB2A-53E7-4127-A691-F6BB96791444}" name="5. Bladnr." dataDxfId="526"/>
    <tableColumn id="14" xr3:uid="{1FE81012-F6C5-43D2-9DF6-DB0547C557F4}" name="6. Bladnummer beschrijving" dataDxfId="525"/>
    <tableColumn id="9" xr3:uid="{3DC7D78F-AD9A-47DB-BB66-D749E49D793F}" name="7. Ext." dataDxfId="524"/>
    <tableColumn id="4" xr3:uid="{B18F8DD6-F12F-473F-A1E7-C8F22AABBCA8}" name="8. Status" dataDxfId="523"/>
    <tableColumn id="2" xr3:uid="{900A3C09-3C26-459D-8472-A6E3AF1DB6E3}" name="9. Akkoord door" dataDxfId="522"/>
    <tableColumn id="7" xr3:uid="{B7354CDD-0AB4-4566-9AC7-1C54D231F50F}" name="Controle" dataDxfId="521">
      <calculatedColumnFormula>IF(Tabel1[[#This Row],[Documentnaam]]="","",VLOOKUP(Tabel1[[#This Row],[Kolom1]],$S$5:$T$10,2,0))</calculatedColumnFormula>
    </tableColumn>
    <tableColumn id="27" xr3:uid="{3BC75640-80E8-4DEF-B16C-89341194E823}" name="Documentnaam" dataDxfId="520">
      <calculatedColumnFormula>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calculatedColumnFormula>
    </tableColumn>
    <tableColumn id="26" xr3:uid="{96778F9C-05AA-4F44-B7E0-6B77C3C6C189}" name="Plaatsen in map" dataDxfId="519">
      <calculatedColumnFormula>IF(Tabel1[[#This Row],[Documentnaam]]="","",IF(ISNA(VLOOKUP(Tabel1[[#This Row],[2. document]],'Gegevens documentatie'!$D:$I,2,0)),"",VLOOKUP(Tabel1[[#This Row],[2. document]],'Gegevens documentatie'!$D:$I,2,0)))</calculatedColumnFormula>
    </tableColumn>
    <tableColumn id="8" xr3:uid="{555948AA-BEB6-4CEC-BB95-F7362D4D58A7}" name="Map" dataDxfId="518">
      <calculatedColumnFormula array="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calculatedColumnFormula>
    </tableColumn>
    <tableColumn id="25" xr3:uid="{113F0147-0068-4EC8-BEC2-8AD34E6AF50F}" name="vertaling(verberg)" dataDxfId="517">
      <calculatedColumnFormula>IF(ISNA(VLOOKUP(Tabel1[[#This Row],[1. Documentsoort]],'Gegevens documentatie'!$A:$B,2,0)),"",VLOOKUP(Tabel1[[#This Row],[1. Documentsoort]],'Gegevens documentatie'!$A:$B,2,0))</calculatedColumnFormula>
    </tableColumn>
    <tableColumn id="12" xr3:uid="{CF7C03FA-3BD3-4EEC-B5A2-7920AC0C0AF9}" name="typecode(verberg)" dataDxfId="516">
      <calculatedColumnFormula>IF(ISNA(VLOOKUP(Tabel1[[#This Row],[2. document]],'Gegevens documentatie'!$D:$I,4,0)),"",VLOOKUP(Tabel1[[#This Row],[2. document]],'Gegevens documentatie'!$D:$I,4,0))</calculatedColumnFormula>
    </tableColumn>
    <tableColumn id="11" xr3:uid="{3A8E01B7-F901-4758-AA4D-3334FA043F4E}" name="Documentcode(verberg)" dataDxfId="515">
      <calculatedColumnFormula>IF(ISNA(VLOOKUP(Tabel1[[#This Row],[2. document]],'Gegevens documentatie'!$D:$I,3,0)),"",VLOOKUP(Tabel1[[#This Row],[2. document]],'Gegevens documentatie'!$D:$I,3,0))</calculatedColumnFormula>
    </tableColumn>
    <tableColumn id="17" xr3:uid="{09D19EC8-845E-4D08-9D7D-4F348924587A}" name="dicipline(verberg" dataDxfId="514">
      <calculatedColumnFormula>IF(ISNA(VLOOKUP(Tabel1[[#This Row],[2. document]],'Gegevens documentatie'!$D:$I,6,0)),"",VLOOKUP(Tabel1[[#This Row],[2. document]],'Gegevens documentatie'!$D:$I,6,0))</calculatedColumnFormula>
    </tableColumn>
    <tableColumn id="19" xr3:uid="{99DA9800-E942-4B9C-B379-AB3A703FE2BD}" name="Volg/blad(verberg)" dataDxfId="513">
      <calculatedColumnFormula>IF(ISNA(VLOOKUP(Tabel1[[#This Row],[2. document]],'Gegevens documentatie'!$D:$I,5,0)),"",VLOOKUP(Tabel1[[#This Row],[2. document]],'Gegevens documentatie'!$D:$I,5,0))</calculatedColumnFormula>
    </tableColumn>
    <tableColumn id="6" xr3:uid="{FDFF7104-320D-4049-8950-7E0A4EA9BDA4}" name="bestaand(verberg)" dataDxfId="512">
      <calculatedColumnFormula>IF(ISNA(IF(VLOOKUP(Tabel1[[#This Row],[Documentnaam]],'Bestaande documentatie'!A:A,1,0)=Tabel1[[#This Row],[Documentnaam]],1,0)),0,IF(VLOOKUP(Tabel1[[#This Row],[Documentnaam]],'Bestaande documentatie'!A:A,1,0)=Tabel1[[#This Row],[Documentnaam]],1,0))</calculatedColumnFormula>
    </tableColumn>
    <tableColumn id="10" xr3:uid="{4C79A04F-4F22-45F3-845A-B972489A7FF3}" name="Muteren(verberg)" dataDxfId="511">
      <calculatedColumnFormula>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calculatedColumnFormula>
    </tableColumn>
    <tableColumn id="18" xr3:uid="{602464B0-DABE-47D4-AD80-8A93356B0D71}" name="dubbel(verberg)" dataDxfId="510">
      <calculatedColumnFormula>IF(Tabel1[[#This Row],[Documentnaam]]="",0,IF(COUNTIF(K:K,Tabel1[[#This Row],[Documentnaam]])=1,0,IF(COUNTIF(K:K,Tabel1[[#This Row],[Documentnaam]])&gt;1,4,0)))</calculatedColumnFormula>
    </tableColumn>
    <tableColumn id="16" xr3:uid="{E559A10B-E81D-43CA-8EEE-C12399CF42D8}" name="Kolom1" dataDxfId="509">
      <calculatedColumnFormula>SUM(Tabel1[[#This Row],[bestaand(verberg)]:[dubbel(verberg)]])</calculatedColumnFormula>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4C393EF-6657-43A2-A21A-98292DF0848A}" name="Tabel25" displayName="Tabel25" ref="A11:O160" totalsRowShown="0" headerRowDxfId="507" dataDxfId="506">
  <autoFilter ref="A11:O160" xr:uid="{04C393EF-6657-43A2-A21A-98292DF0848A}"/>
  <sortState xmlns:xlrd2="http://schemas.microsoft.com/office/spreadsheetml/2017/richdata2" ref="A12:O12">
    <sortCondition ref="D11:D12"/>
  </sortState>
  <tableColumns count="15">
    <tableColumn id="1" xr3:uid="{501E2A2A-5903-4ADA-87CB-BD899737EEAE}" name="1. Tagcode" dataDxfId="505"/>
    <tableColumn id="2" xr3:uid="{C52000D1-8F0A-4A3B-ADE4-844F2B9B5578}" name="Letter_x000a_code" dataDxfId="504">
      <calculatedColumnFormula>IF(Voorblad!$C$19="81",IF(ISNA(VLOOKUP(LEFT(Tabel25[[#This Row],[1. Tagcode]],2),'Gegevens documentatie'!$AN:$AP,1,0)),"",VLOOKUP(LEFT(Tabel25[[#This Row],[1. Tagcode]],2),'Gegevens documentatie'!$AN:$AP,1,0)),IF(ISNA(VLOOKUP(LEFT(Tabel25[[#This Row],[1. Tagcode]],2),'Gegevens documentatie'!$AJ:$AL,1,0)),"",VLOOKUP(LEFT(Tabel25[[#This Row],[1. Tagcode]],2),'Gegevens documentatie'!$AJ:$AL,1,0)))</calculatedColumnFormula>
    </tableColumn>
    <tableColumn id="4" xr3:uid="{F1AD99DB-1166-42A3-99F6-B56F42E44828}" name="Object" dataDxfId="503">
      <calculatedColumnFormula>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calculatedColumnFormula>
    </tableColumn>
    <tableColumn id="5" xr3:uid="{DD35184F-9F97-4188-A6DC-BB56A35C26DC}" name="Tag Ultimo" dataDxfId="502">
      <calculatedColumnFormula>IF(OR(LEN(Tabel25[[#This Row],[1. Tagcode]])&lt;6,Tabel25[[#This Row],[Letter
code]]=""),"",UPPER(_xlfn.CONCAT(Voorblad!$C$3,"-",Tabel25[[#This Row],[1. Tagcode]])))</calculatedColumnFormula>
    </tableColumn>
    <tableColumn id="6" xr3:uid="{12043AE1-EFB6-4B80-8FF6-6763A41077F9}" name="Tag Id" dataDxfId="501">
      <calculatedColumnFormula>IF(Voorblad!$C$19="81",IF(ISNA(VLOOKUP(LEFT(Tabel25[[#This Row],[1. Tagcode]],2),'Gegevens documentatie'!$AN:$AP,3,0)),"",VLOOKUP(LEFT(Tabel25[[#This Row],[1. Tagcode]],2),'Gegevens documentatie'!$AN:$AP,3,0)),IF(ISNA(VLOOKUP(LEFT(Tabel25[[#This Row],[1. Tagcode]],2),'Gegevens documentatie'!$AJ:$AL,3,0)),"",VLOOKUP(LEFT(Tabel25[[#This Row],[1. Tagcode]],2),'Gegevens documentatie'!$AJ:$AL,3,0)))</calculatedColumnFormula>
    </tableColumn>
    <tableColumn id="7" xr3:uid="{295A867F-A7CD-412C-BA9C-F3D3DDB0EA6E}" name="Tag soort" dataDxfId="500">
      <calculatedColumnFormula>IF(Voorblad!$C$19="81",IF(ISNA(VLOOKUP(LEFT(Tabel25[[#This Row],[1. Tagcode]],2),'Gegevens documentatie'!$AN:$AP,2,0)),"",VLOOKUP(LEFT(Tabel25[[#This Row],[1. Tagcode]],2),'Gegevens documentatie'!$AN:$AP,2,0)),IF(ISNA(VLOOKUP(LEFT(Tabel25[[#This Row],[1. Tagcode]],2),'Gegevens documentatie'!$AJ:$AL,2,0)),"",VLOOKUP(LEFT(Tabel25[[#This Row],[1. Tagcode]],2),'Gegevens documentatie'!$AJ:$AL,2,0)))</calculatedColumnFormula>
    </tableColumn>
    <tableColumn id="8" xr3:uid="{827E8467-A87C-4992-9BE0-695D8ED1060D}" name="2. Omschrijving" dataDxfId="499"/>
    <tableColumn id="19" xr3:uid="{80716F96-0F9E-4648-BF8B-B3D90317AADE}" name="3. Typenummer" dataDxfId="498"/>
    <tableColumn id="18" xr3:uid="{210C6308-A418-4795-B7ED-25E388B0907C}" name="4. Serienummer" dataDxfId="497"/>
    <tableColumn id="9" xr3:uid="{76279284-8B25-4D96-B782-060E961FA20A}" name="5. Bouwjaar" dataDxfId="496"/>
    <tableColumn id="20" xr3:uid="{1D9E3E86-9109-45D2-A14E-96159CA0970C}" name="6. Revisiejaar" dataDxfId="495"/>
    <tableColumn id="12" xr3:uid="{F80B4140-0445-4411-A22A-3AA7C94E4388}" name="Installatiedatum" dataDxfId="494"/>
    <tableColumn id="13" xr3:uid="{874F0BCC-69D8-4B9C-9BCC-92C3931ABF07}" name="Einde garantie" dataDxfId="493"/>
    <tableColumn id="14" xr3:uid="{062BAD67-0D17-45C5-8ACE-6043DBF877CC}" name="Fabrikant" dataDxfId="492"/>
    <tableColumn id="15" xr3:uid="{7CD466D9-1E95-4CE5-9048-0CDE4D14D664}" name="Leverancier" dataDxfId="49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21927A91-D754-4966-81A1-206EF5495362}" name="Tabel24" displayName="Tabel24" ref="A6:H105" totalsRowShown="0" headerRowDxfId="490" dataDxfId="489">
  <autoFilter ref="A6:H105" xr:uid="{21927A91-D754-4966-81A1-206EF5495362}"/>
  <tableColumns count="8">
    <tableColumn id="1" xr3:uid="{144DCE6A-E5BD-4F3C-9966-804B8E337344}" name="1. Bestandnaam fabrikant (incl. ext.)_x000a_(in map plaatsen)" dataDxfId="488"/>
    <tableColumn id="2" xr3:uid="{3797D2FB-6988-4C62-A6FB-F75BE2633DDA}" name="2. Bestand omschrijving" dataDxfId="487"/>
    <tableColumn id="3" xr3:uid="{1385F7C6-B50A-4ADC-8E1F-75B4C0D9A999}" name="3. Kies_x000a_soort document" dataDxfId="486"/>
    <tableColumn id="4" xr3:uid="{8EAC0F7A-5D82-4D14-BE97-D10508D5E945}" name="4. fabrikant" dataDxfId="485"/>
    <tableColumn id="5" xr3:uid="{D12730EB-4401-4AA9-B9EC-73E0E2AFE6F6}" name="5. Type nr." dataDxfId="484"/>
    <tableColumn id="6" xr3:uid="{359CE9FE-FE32-4CE0-9130-8A607DA96419}" name="6. serie nr." dataDxfId="483"/>
    <tableColumn id="7" xr3:uid="{A2619869-A136-418F-A9EA-E6219C8536F4}" name="7. product nr." dataDxfId="482"/>
    <tableColumn id="8" xr3:uid="{0323BA55-64DA-46A0-B00E-BDB4286C318E}" name="8. geef de van toepassing zijnde TAG(onderdeel)-nummers op" dataDxfId="48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98664CC-8601-4EF0-92E2-AEA50D43CCF3}" name="Tabel3" displayName="Tabel3" ref="A2:B17" totalsRowShown="0" headerRowDxfId="478">
  <autoFilter ref="A2:B17" xr:uid="{198664CC-8601-4EF0-92E2-AEA50D43CCF3}"/>
  <sortState xmlns:xlrd2="http://schemas.microsoft.com/office/spreadsheetml/2017/richdata2" ref="A3:B17">
    <sortCondition ref="A2:A17"/>
  </sortState>
  <tableColumns count="2">
    <tableColumn id="1" xr3:uid="{DA149D20-0D31-4DCA-8D39-987339783B48}" name="Documentsoort"/>
    <tableColumn id="2" xr3:uid="{C9EE5D02-E46F-4115-838C-0E6A60A3837F}" name="vertaling"/>
  </tableColumns>
  <tableStyleInfo name="TableStyleLight1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8581D68-3459-41C6-9501-414E1F713C72}" name="Tabel4" displayName="Tabel4" ref="D2:AF11" totalsRowShown="0" headerRowDxfId="477">
  <autoFilter ref="D2:AF11" xr:uid="{A8581D68-3459-41C6-9501-414E1F713C72}"/>
  <sortState xmlns:xlrd2="http://schemas.microsoft.com/office/spreadsheetml/2017/richdata2" ref="D3:D11">
    <sortCondition ref="D2:D11"/>
  </sortState>
  <tableColumns count="29">
    <tableColumn id="1" xr3:uid="{A9668189-37A7-492A-9E83-E65E3B6F222F}" name="Beproevingen_en_Keuringen"/>
    <tableColumn id="2" xr3:uid="{5515C54D-C649-49DA-AE33-396C43A4CAEF}" name="Map" dataDxfId="476"/>
    <tableColumn id="3" xr3:uid="{82FCF980-7D92-425A-AB3C-FC333AF9D510}" name="Soort" dataDxfId="475"/>
    <tableColumn id="4" xr3:uid="{86D3C7F6-B72B-4E37-84FB-E15A2D128E58}" name="Type" dataDxfId="474"/>
    <tableColumn id="5" xr3:uid="{B87F3D8A-300A-4835-824B-F104A5B61579}" name="V/B" dataDxfId="473"/>
    <tableColumn id="6" xr3:uid="{CBAE3C1F-1AB8-480B-A97D-0FBD684762E4}" name="Disc." dataDxfId="472"/>
    <tableColumn id="7" xr3:uid="{DBAEE0ED-92F9-44AD-9EB0-553DDA0BF179}" name="27a" dataDxfId="471"/>
    <tableColumn id="8" xr3:uid="{099C89D8-3030-4BF1-9D1E-B65D7CF55A63}" name="80a" dataDxfId="470"/>
    <tableColumn id="9" xr3:uid="{9B2334D5-F9B2-463B-B5A8-A048CA527184}" name="81" dataDxfId="469"/>
    <tableColumn id="10" xr3:uid="{7BF62E4B-5F8F-4073-B93F-376B1DA7F3A5}" name="36a" dataDxfId="468"/>
    <tableColumn id="11" xr3:uid="{22DC8B67-D72D-45A4-9D34-8F857CEAB7ED}" name="28" dataDxfId="467"/>
    <tableColumn id="12" xr3:uid="{CAB036F5-24E5-447F-85B0-1A89A9C4CA79}" name="28a" dataDxfId="466"/>
    <tableColumn id="13" xr3:uid="{E0C5AA06-75FF-4F33-A03C-6DD6E77B67C0}" name="48a" dataDxfId="465"/>
    <tableColumn id="14" xr3:uid="{7E997557-E91E-42B4-B209-9130E8FDF8BE}" name="54" dataDxfId="464"/>
    <tableColumn id="15" xr3:uid="{0A7FC88D-9499-43A0-942C-4D58DC642C9A}" name="54a" dataDxfId="463"/>
    <tableColumn id="16" xr3:uid="{1F741386-5876-4C01-A92C-16958091BC64}" name="56" dataDxfId="462"/>
    <tableColumn id="17" xr3:uid="{0E86B80A-8E58-43DE-B3D6-6EAB2A5D7E86}" name="56a" dataDxfId="461"/>
    <tableColumn id="18" xr3:uid="{F0A98DB3-8A62-4E7C-942E-7C9B131F73FF}" name="93" dataDxfId="460"/>
    <tableColumn id="19" xr3:uid="{1C1A46E6-1EBB-4D09-BDAB-6D8287EE09B3}" name="93a" dataDxfId="459"/>
    <tableColumn id="20" xr3:uid="{1D62FA55-1783-4A84-9986-2CE526BC3C30}" name="105a" dataDxfId="458"/>
    <tableColumn id="21" xr3:uid="{393A7ECC-DD68-47FD-A8C3-A910E0EFAEA2}" name="31" dataDxfId="457"/>
    <tableColumn id="22" xr3:uid="{8F3B45C7-E767-4F8C-80BE-8A6DA993156D}" name="33" dataDxfId="456"/>
    <tableColumn id="23" xr3:uid="{00353A5F-CB67-4BF2-85DF-9AF45FB36397}" name="33a" dataDxfId="455"/>
    <tableColumn id="24" xr3:uid="{85F43186-559D-46FD-850E-923E90A5B390}" name="37" dataDxfId="454"/>
    <tableColumn id="25" xr3:uid="{9849055E-7EF2-485F-8406-9D5B8FEF1B20}" name="91" dataDxfId="453"/>
    <tableColumn id="26" xr3:uid="{01FBE254-DCA8-4691-94B3-85B8537F7BF2}" name="13" dataDxfId="452"/>
    <tableColumn id="27" xr3:uid="{6BCBE62B-718A-4B42-84C0-34500DAC033E}" name="58" dataDxfId="451"/>
    <tableColumn id="28" xr3:uid="{54ED9C9A-19A6-42F8-A1B4-0A134501CD04}" name="42" dataDxfId="450"/>
    <tableColumn id="29" xr3:uid="{69CE5ADC-6F14-40F2-97D3-94BD4A17D6B6}" name="Extentie" dataDxfId="449"/>
  </tableColumns>
  <tableStyleInfo name="TableStyleLight10"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0BD559F-31E5-4A3E-99E6-C0796F0641F4}" name="Tabel5" displayName="Tabel5" ref="D14:AF30" totalsRowShown="0" headerRowDxfId="448">
  <autoFilter ref="D14:AF30" xr:uid="{60BD559F-31E5-4A3E-99E6-C0796F0641F4}"/>
  <tableColumns count="29">
    <tableColumn id="1" xr3:uid="{EF4A952E-56F2-4785-A425-0259EFA5286A}" name="Engineeringsdocumenten"/>
    <tableColumn id="2" xr3:uid="{84EB139B-748B-48D9-94FE-D3C4D9D361E7}" name="Map" dataDxfId="447"/>
    <tableColumn id="3" xr3:uid="{1AE0F76B-9223-4AFE-B5A8-69DC9D7237FA}" name="Soort" dataDxfId="446"/>
    <tableColumn id="4" xr3:uid="{C483FC60-D812-43AC-B5F0-7D01202B8AFD}" name="Type" dataDxfId="445"/>
    <tableColumn id="5" xr3:uid="{31492A95-5EE6-4D3B-A2A4-7578BF782AA0}" name="V/B" dataDxfId="444"/>
    <tableColumn id="6" xr3:uid="{7C41E8F6-AECD-4714-A375-7E4A3F16EA28}" name="Disc." dataDxfId="443"/>
    <tableColumn id="7" xr3:uid="{AE8F7877-CFF9-4D2F-BC6D-C6525352D275}" name="27a" dataDxfId="442"/>
    <tableColumn id="8" xr3:uid="{5960595F-13B8-4E5F-835C-4C3BDEEDDF41}" name="80a" dataDxfId="441"/>
    <tableColumn id="9" xr3:uid="{66E19E2B-FD52-4F45-9C86-1AB93995A738}" name="81" dataDxfId="440"/>
    <tableColumn id="10" xr3:uid="{C80FCCBF-FBD0-4EDA-AF2E-CFBA39097758}" name="36a" dataDxfId="439"/>
    <tableColumn id="11" xr3:uid="{85CABC5C-1B6B-4A9F-904F-BE8EB65687FF}" name="28" dataDxfId="438"/>
    <tableColumn id="12" xr3:uid="{CB2C21A0-48A3-4867-A46D-B6ABBF13E414}" name="28a" dataDxfId="437"/>
    <tableColumn id="13" xr3:uid="{6C10C311-AD70-4D4D-8514-734B33F79348}" name="48a" dataDxfId="436"/>
    <tableColumn id="14" xr3:uid="{4804677F-AA8B-4057-B170-72A86025F640}" name="54" dataDxfId="435"/>
    <tableColumn id="15" xr3:uid="{DADEE114-F117-4A01-BC2A-0D0D21D57BFF}" name="54a" dataDxfId="434"/>
    <tableColumn id="16" xr3:uid="{69EDCD57-45EA-4CB1-B407-03EBD3FF7BC8}" name="56" dataDxfId="433"/>
    <tableColumn id="17" xr3:uid="{9798E3EF-72F8-4DEB-B6AE-6BAF13731F32}" name="56a" dataDxfId="432"/>
    <tableColumn id="18" xr3:uid="{B2894ED9-8D88-4445-A4A9-E2E6F9639EE6}" name="93" dataDxfId="431"/>
    <tableColumn id="19" xr3:uid="{17DE5499-362E-44DF-8FA1-EEF28DA4AE2C}" name="93a" dataDxfId="430"/>
    <tableColumn id="20" xr3:uid="{1E4E1A51-4ACE-453C-A4E7-3FE652D6CE4E}" name="105a" dataDxfId="429"/>
    <tableColumn id="21" xr3:uid="{A73DF575-3997-4D91-93CD-AC20AF0A46BD}" name="31" dataDxfId="428"/>
    <tableColumn id="22" xr3:uid="{209B1BDE-5C17-407E-B8CA-B36E19997FAB}" name="33" dataDxfId="427"/>
    <tableColumn id="23" xr3:uid="{9A13F329-BE1A-4C75-9CA0-488C0D9117A3}" name="33a" dataDxfId="426"/>
    <tableColumn id="24" xr3:uid="{34A7134D-8686-4D30-991C-436434B725BF}" name="37" dataDxfId="425"/>
    <tableColumn id="25" xr3:uid="{73C01EB2-BA5C-4A94-BEEE-55857069038C}" name="91" dataDxfId="424"/>
    <tableColumn id="26" xr3:uid="{E2FEEC11-4E1C-4704-820B-F00BE6BC21BE}" name="13" dataDxfId="423"/>
    <tableColumn id="27" xr3:uid="{D3AC88E6-765E-4465-A618-FF55A5EB4A0D}" name="58" dataDxfId="422"/>
    <tableColumn id="28" xr3:uid="{E6119395-06BD-4FC5-833F-482D52D23569}" name="42" dataDxfId="421"/>
    <tableColumn id="29" xr3:uid="{7FA63706-D747-4266-8B16-D8A81F045ABD}" name="Extentie" dataDxfId="420"/>
  </tableColumns>
  <tableStyleInfo name="TableStyleLight10"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0A68B6A-92AD-43DF-A698-78ABDB859633}" name="Tabel6" displayName="Tabel6" ref="D33:AF39" totalsRowShown="0" headerRowDxfId="419">
  <autoFilter ref="D33:AF39" xr:uid="{60A68B6A-92AD-43DF-A698-78ABDB859633}"/>
  <tableColumns count="29">
    <tableColumn id="1" xr3:uid="{12A6EAD9-C558-4B14-8A77-76C367D19FC0}" name="FAT__SIT___FAT"/>
    <tableColumn id="2" xr3:uid="{6A9C123D-705F-46D2-8B9B-819F608C9388}" name="Map" dataDxfId="418"/>
    <tableColumn id="3" xr3:uid="{E02D8D27-6293-4450-A9A3-B9B87DF620FB}" name="Soort" dataDxfId="417"/>
    <tableColumn id="4" xr3:uid="{758E08DF-E35B-4881-8477-44D91115F737}" name="Type" dataDxfId="416"/>
    <tableColumn id="5" xr3:uid="{5F67EADF-EFB1-4B22-89B4-DA2A4F55C36F}" name="V/B" dataDxfId="415"/>
    <tableColumn id="6" xr3:uid="{5B87FE9D-A123-421E-9676-7C367D065916}" name="Disc." dataDxfId="414"/>
    <tableColumn id="7" xr3:uid="{8941D293-F46B-402C-8180-7650AA878264}" name="27a" dataDxfId="413"/>
    <tableColumn id="8" xr3:uid="{CD496D9B-117B-40DA-9C97-C762E1D637FC}" name="80a" dataDxfId="412"/>
    <tableColumn id="9" xr3:uid="{A16D2C6B-5E70-4819-80CD-7995EF6370A1}" name="81" dataDxfId="411"/>
    <tableColumn id="10" xr3:uid="{324AF683-A088-4F50-A7CD-97DEFAD56971}" name="36a" dataDxfId="410"/>
    <tableColumn id="11" xr3:uid="{3C5537B4-EF9F-439F-B385-2C6EF7275956}" name="28" dataDxfId="409"/>
    <tableColumn id="12" xr3:uid="{3DA0DACF-8F07-4A64-A617-765A419CE0B6}" name="28a" dataDxfId="408"/>
    <tableColumn id="13" xr3:uid="{45DE04FB-494D-4D74-9467-C83612F7A1D2}" name="48a" dataDxfId="407"/>
    <tableColumn id="14" xr3:uid="{448F2569-C648-4508-A14B-2BD911851201}" name="54" dataDxfId="406"/>
    <tableColumn id="15" xr3:uid="{2311B35B-F5E8-4F21-9D38-E26CA3FF5CE7}" name="54a" dataDxfId="405"/>
    <tableColumn id="16" xr3:uid="{D89EEA99-ABE9-4194-B59A-0D3E2D1A9F32}" name="56" dataDxfId="404"/>
    <tableColumn id="17" xr3:uid="{A88716EA-83DB-4095-B123-86F7B30BC892}" name="56a" dataDxfId="403"/>
    <tableColumn id="18" xr3:uid="{DAB9EF16-A82E-4274-8773-6ADE0ED321F7}" name="93" dataDxfId="402"/>
    <tableColumn id="19" xr3:uid="{C15414E1-904A-4B9F-9030-BE53A28C81FF}" name="93a" dataDxfId="401"/>
    <tableColumn id="20" xr3:uid="{E68D6112-5CB6-408D-8B96-8C86D0A061B8}" name="105a" dataDxfId="400"/>
    <tableColumn id="21" xr3:uid="{38ECA543-4169-4C7A-B775-16E20913197E}" name="31" dataDxfId="399"/>
    <tableColumn id="22" xr3:uid="{4D206551-98A4-4D31-AD0D-57AF3F5AA574}" name="33" dataDxfId="398"/>
    <tableColumn id="23" xr3:uid="{C841971B-D0C7-4C9A-8DE7-33D8BB1C9452}" name="33a" dataDxfId="397"/>
    <tableColumn id="24" xr3:uid="{922B696F-EE0E-4AD3-94B6-71C992074D2B}" name="37" dataDxfId="396"/>
    <tableColumn id="25" xr3:uid="{049B46FA-00F9-49ED-B123-EB38FC9D8774}" name="91" dataDxfId="395"/>
    <tableColumn id="26" xr3:uid="{BEDDE7B3-08F5-4B3D-AF8C-DBB120273B90}" name="13" dataDxfId="394"/>
    <tableColumn id="27" xr3:uid="{FA4193F2-517D-4F39-8B4A-AC537D01520E}" name="58" dataDxfId="393"/>
    <tableColumn id="28" xr3:uid="{51B78B87-3FCE-456D-9194-FFEDC11CEEF2}" name="42" dataDxfId="392"/>
    <tableColumn id="29" xr3:uid="{56E6EB20-B9B8-4870-A6A6-75D92D12266D}" name="Extentie" dataDxfId="391"/>
  </tableColumns>
  <tableStyleInfo name="TableStyleLight10"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82F5484-5624-4576-8227-9C91BD59F710}" name="Tabel7" displayName="Tabel7" ref="D42:AF45" totalsRowShown="0" headerRowDxfId="390">
  <autoFilter ref="D42:AF45" xr:uid="{A82F5484-5624-4576-8227-9C91BD59F710}"/>
  <tableColumns count="29">
    <tableColumn id="1" xr3:uid="{835589FF-DA0C-4A53-B3C8-F38B3199120E}" name="Functionele_technische_ontwerpen"/>
    <tableColumn id="2" xr3:uid="{CEAA27C3-087B-4473-8B5F-E2D0F015A4BB}" name="Map" dataDxfId="389"/>
    <tableColumn id="3" xr3:uid="{B6F03DBF-6338-422A-A47C-C818F1E0036A}" name="Soort" dataDxfId="388"/>
    <tableColumn id="4" xr3:uid="{025182A9-F026-47BB-AD13-0BE918469BB8}" name="Type" dataDxfId="387"/>
    <tableColumn id="5" xr3:uid="{A05F6392-FABF-43C4-95B3-37022AD96895}" name="V/B" dataDxfId="386"/>
    <tableColumn id="6" xr3:uid="{600B09DC-9B39-4D64-93FA-10CDA78DFE49}" name="Disc." dataDxfId="385"/>
    <tableColumn id="7" xr3:uid="{63079073-FE4C-45FA-BFC5-E0DF145DF017}" name="27a" dataDxfId="384"/>
    <tableColumn id="8" xr3:uid="{DC245587-2434-482F-B572-4111051AD38B}" name="80a" dataDxfId="383"/>
    <tableColumn id="9" xr3:uid="{CCD55420-CC6D-48B8-853D-547BBE398D9A}" name="81" dataDxfId="382"/>
    <tableColumn id="10" xr3:uid="{DBAA3AB5-3188-438B-A93E-A44A5BF805A3}" name="36a" dataDxfId="381"/>
    <tableColumn id="11" xr3:uid="{E168DA57-5A3D-4FD7-8255-081868654790}" name="28" dataDxfId="380"/>
    <tableColumn id="12" xr3:uid="{013220FC-9FEB-4D1B-A8F6-31E853FAC0C9}" name="28a" dataDxfId="379"/>
    <tableColumn id="13" xr3:uid="{A80FEB82-E494-4061-B134-CE88E5DC950D}" name="48a" dataDxfId="378"/>
    <tableColumn id="14" xr3:uid="{89155BF9-8CBC-4AA3-AFF8-4F20E1E974F2}" name="54" dataDxfId="377"/>
    <tableColumn id="15" xr3:uid="{91A5FFD0-AE74-47FB-A3F3-27C04A91DB5A}" name="54a" dataDxfId="376"/>
    <tableColumn id="16" xr3:uid="{FA83AD9F-D1DA-404A-A18A-D8116C4E1EB4}" name="56" dataDxfId="375"/>
    <tableColumn id="17" xr3:uid="{C645A191-0970-43F5-A650-2B24813F8576}" name="56a" dataDxfId="374"/>
    <tableColumn id="18" xr3:uid="{328CC991-B19B-4B0B-9219-94A2830E07AF}" name="93" dataDxfId="373"/>
    <tableColumn id="19" xr3:uid="{AACBD7C4-0E6D-414D-8F4C-6E6DC7798E76}" name="93a" dataDxfId="372"/>
    <tableColumn id="20" xr3:uid="{F496C8ED-E880-4787-9F5C-363ACC594504}" name="105a" dataDxfId="371"/>
    <tableColumn id="21" xr3:uid="{948052FD-40FB-4CE3-B2F2-CC5814CDD045}" name="31" dataDxfId="370"/>
    <tableColumn id="22" xr3:uid="{3110AD6C-3939-4AC1-AA7F-7AF39239293B}" name="33" dataDxfId="369"/>
    <tableColumn id="23" xr3:uid="{8550D43A-C3D8-4249-B46A-639B3BA9128A}" name="33a" dataDxfId="368"/>
    <tableColumn id="24" xr3:uid="{8458F1A3-6C34-48AF-BB86-9DD69BDA1B45}" name="37" dataDxfId="367"/>
    <tableColumn id="25" xr3:uid="{20CA5072-9B96-42D1-89F1-23E7C772E244}" name="91" dataDxfId="366"/>
    <tableColumn id="26" xr3:uid="{F1732B39-7EB3-4643-A75D-00445E6EC4F5}" name="13" dataDxfId="365"/>
    <tableColumn id="27" xr3:uid="{C107EC14-C258-459D-816E-279DDF8A81AA}" name="58" dataDxfId="364"/>
    <tableColumn id="28" xr3:uid="{6E41C8D4-6BC9-4A92-8AA6-4DFC46632129}" name="42" dataDxfId="363"/>
    <tableColumn id="29" xr3:uid="{38266888-02D8-4732-8655-9C223E8A5BE4}" name="Extentie" dataDxfId="362"/>
  </tableColumns>
  <tableStyleInfo name="TableStyleLight10"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A34A4D7-A6B5-4FD6-A388-D0F894A98F76}" name="Tabel8" displayName="Tabel8" ref="D48:AF49" totalsRowShown="0" headerRowDxfId="361">
  <autoFilter ref="D48:AF49" xr:uid="{9A34A4D7-A6B5-4FD6-A388-D0F894A98F76}"/>
  <tableColumns count="29">
    <tableColumn id="1" xr3:uid="{D9229F80-A7E3-4E3E-91E5-620F087733E8}" name="Garantie"/>
    <tableColumn id="2" xr3:uid="{B27F4581-3C44-4D03-B159-CB2AA57D3704}" name="Map"/>
    <tableColumn id="3" xr3:uid="{BF5EF583-5947-4CA2-A181-079538A92F71}" name="Soort" dataDxfId="360"/>
    <tableColumn id="4" xr3:uid="{3EDF8670-D6AE-4B71-BFAE-773D9A202DC1}" name="Type"/>
    <tableColumn id="5" xr3:uid="{81C6ED0B-622A-45C4-9274-5EC4985222BF}" name="V/B"/>
    <tableColumn id="6" xr3:uid="{6A857A84-DF21-4C71-A737-AD16CA57A1E1}" name="Disc."/>
    <tableColumn id="7" xr3:uid="{CE50D348-7069-4A3F-8C98-E705D50EF3B7}" name="27a" dataDxfId="359"/>
    <tableColumn id="8" xr3:uid="{2D4F8E9E-C3CA-4A3A-8929-2C5ACC6FCA98}" name="80a" dataDxfId="358"/>
    <tableColumn id="9" xr3:uid="{2CE23A75-456A-4399-BF41-E66F2766338E}" name="81" dataDxfId="357"/>
    <tableColumn id="10" xr3:uid="{6B5FB975-5E1C-48C8-8A57-C817E705A194}" name="36a" dataDxfId="356"/>
    <tableColumn id="11" xr3:uid="{3D7765BC-04F4-4729-8F6F-0C9DD7309A12}" name="28" dataDxfId="355"/>
    <tableColumn id="12" xr3:uid="{25E6FA74-D4FE-437A-9EE9-1E615686DA89}" name="28a" dataDxfId="354"/>
    <tableColumn id="13" xr3:uid="{E58640D9-D090-4DEA-9C81-80733C00D655}" name="48a" dataDxfId="353"/>
    <tableColumn id="14" xr3:uid="{A575D461-DEEC-40E4-A445-4F280B623070}" name="54" dataDxfId="352"/>
    <tableColumn id="15" xr3:uid="{AD06504E-05B9-4533-AA30-1C8CEDD398FF}" name="54a" dataDxfId="351"/>
    <tableColumn id="16" xr3:uid="{0C5CE452-A1C8-46FC-9F23-F483E060D48B}" name="56" dataDxfId="350"/>
    <tableColumn id="17" xr3:uid="{ACF3A0BA-D877-478E-B39E-7B858EF97487}" name="56a" dataDxfId="349"/>
    <tableColumn id="18" xr3:uid="{EA7F4DD8-4B3C-42A1-8276-810943D1D951}" name="93" dataDxfId="348"/>
    <tableColumn id="19" xr3:uid="{B7AA9F85-4632-4F1D-8913-3EDD3D246248}" name="93a" dataDxfId="347"/>
    <tableColumn id="20" xr3:uid="{2D5A601F-6FB8-42C5-8644-E0C8B6EABC76}" name="105a" dataDxfId="346"/>
    <tableColumn id="21" xr3:uid="{324E83F7-81DC-431B-9BED-F4F7202B6310}" name="31" dataDxfId="345"/>
    <tableColumn id="22" xr3:uid="{70358233-12E9-419D-9C38-0DFC43DBA9BA}" name="33" dataDxfId="344"/>
    <tableColumn id="23" xr3:uid="{9BCED0A8-FE6D-4247-B112-A17D5D154341}" name="33a" dataDxfId="343"/>
    <tableColumn id="24" xr3:uid="{5FCC44C6-640D-405A-B853-EFC4A3A8945C}" name="37" dataDxfId="342"/>
    <tableColumn id="25" xr3:uid="{AAA260A0-DB27-42CA-9DDB-734264C3A311}" name="91" dataDxfId="341"/>
    <tableColumn id="26" xr3:uid="{EF306E92-A83F-434F-AA77-87DCA73C709B}" name="13" dataDxfId="340"/>
    <tableColumn id="27" xr3:uid="{31163311-E3DD-443A-9B61-F2941DCB7174}" name="58" dataDxfId="339"/>
    <tableColumn id="28" xr3:uid="{1437F340-DAC2-4772-9997-7C96A1F7C97F}" name="42" dataDxfId="338"/>
    <tableColumn id="29" xr3:uid="{682F8135-FA3B-4D5B-9BE5-C49713C26D38}" name="Extentie" dataDxfId="337"/>
  </tableColumns>
  <tableStyleInfo name="TableStyleLight10"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CFC1CDC-7001-42AC-A2D0-E8CBB0AAC669}" name="Tabel9" displayName="Tabel9" ref="D52:AF55" totalsRowShown="0" headerRowDxfId="336">
  <autoFilter ref="D52:AF55" xr:uid="{BCFC1CDC-7001-42AC-A2D0-E8CBB0AAC669}"/>
  <tableColumns count="29">
    <tableColumn id="1" xr3:uid="{DD31E56D-6F32-489B-8773-4A26E687D3E3}" name="Gebruikershandleiding"/>
    <tableColumn id="2" xr3:uid="{55FFB5F3-18AE-4961-8E82-EBC0E884A7B7}" name="Map" dataDxfId="335"/>
    <tableColumn id="3" xr3:uid="{A3FC5EBB-705A-4915-98B6-BEB18F11D590}" name="Soort" dataDxfId="334"/>
    <tableColumn id="4" xr3:uid="{49C43E5D-5C18-4A68-9A19-42A309B8D16E}" name="Type" dataDxfId="333"/>
    <tableColumn id="5" xr3:uid="{2C9FCF20-D7B5-43AB-8C0F-79DE6565C461}" name="V/B" dataDxfId="332"/>
    <tableColumn id="6" xr3:uid="{B704EC91-9353-4C89-9047-8B71B16F08DC}" name="Disc." dataDxfId="331"/>
    <tableColumn id="7" xr3:uid="{8CE939FA-83F0-4941-B375-6053493C78D7}" name="27a" dataDxfId="330"/>
    <tableColumn id="8" xr3:uid="{50D59B87-083D-48C5-8516-107F82CFC78B}" name="80a" dataDxfId="329"/>
    <tableColumn id="9" xr3:uid="{3B032592-F4CA-4446-A3F6-22298EF0B847}" name="81" dataDxfId="328"/>
    <tableColumn id="10" xr3:uid="{45CDF4AD-6288-4BB0-9C93-A3864ECAC10F}" name="36a" dataDxfId="327"/>
    <tableColumn id="11" xr3:uid="{7E00430B-FE1E-4D29-901A-9989FAEF2397}" name="28" dataDxfId="326"/>
    <tableColumn id="12" xr3:uid="{2C34D046-D55C-4D69-8416-6401673D259C}" name="28a" dataDxfId="325"/>
    <tableColumn id="13" xr3:uid="{8BE7987C-9F24-483A-A11D-EBC669985B0D}" name="48a" dataDxfId="324"/>
    <tableColumn id="14" xr3:uid="{888291D7-8867-4842-943E-8B79DF09A92F}" name="54" dataDxfId="323"/>
    <tableColumn id="15" xr3:uid="{71D22129-77CA-4DE0-B049-49E3D00C2461}" name="54a" dataDxfId="322"/>
    <tableColumn id="16" xr3:uid="{0FCF8B60-45DD-4B58-8465-72FB613D9752}" name="56" dataDxfId="321"/>
    <tableColumn id="17" xr3:uid="{5D3753B3-B515-4DBD-924B-0F09418307C2}" name="56a" dataDxfId="320"/>
    <tableColumn id="18" xr3:uid="{B4D7C795-15E7-469C-A662-ECD30C23618F}" name="93" dataDxfId="319"/>
    <tableColumn id="19" xr3:uid="{4B0B01C4-2E31-4523-9504-1EED637F3865}" name="93a" dataDxfId="318"/>
    <tableColumn id="20" xr3:uid="{5D9ABF86-B51F-4462-80B8-5C3B5B71462E}" name="105a" dataDxfId="317"/>
    <tableColumn id="21" xr3:uid="{7EB447DD-9D98-4238-A82C-EEFF7563CAC3}" name="31" dataDxfId="316"/>
    <tableColumn id="22" xr3:uid="{5E175436-CFAB-4DCC-975F-09C275790820}" name="33" dataDxfId="315"/>
    <tableColumn id="23" xr3:uid="{9F96921F-5A8B-41E4-8DA9-AF45C1421379}" name="33a" dataDxfId="314"/>
    <tableColumn id="24" xr3:uid="{7B7705EE-2F8D-4536-873E-D3EDFC880C36}" name="37" dataDxfId="313"/>
    <tableColumn id="25" xr3:uid="{5A9484B1-E0EB-4186-94BC-62D2F5419D2D}" name="91" dataDxfId="312"/>
    <tableColumn id="26" xr3:uid="{220DCB62-4C4D-4082-8515-AE02B89F0A03}" name="13" dataDxfId="311"/>
    <tableColumn id="27" xr3:uid="{0F80D2CD-B24E-4918-A517-47A8B6AB2E8B}" name="58" dataDxfId="310"/>
    <tableColumn id="28" xr3:uid="{A1F3E9A2-66C6-4285-B3D0-364373FC2E5F}" name="42" dataDxfId="309"/>
    <tableColumn id="29" xr3:uid="{63FC86FB-2B00-438E-8C8D-EFDF5D0A3554}" name="Extentie" dataDxfId="308"/>
  </tableColumns>
  <tableStyleInfo name="TableStyleLight10"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695D09D-4455-4F45-8D5F-744DB8140714}" name="Tabel10" displayName="Tabel10" ref="D58:AF59" totalsRowShown="0" headerRowDxfId="307">
  <autoFilter ref="D58:AF59" xr:uid="{E695D09D-4455-4F45-8D5F-744DB8140714}"/>
  <tableColumns count="29">
    <tableColumn id="1" xr3:uid="{35789169-D7FB-4C3E-90E9-FFF1D410EDD1}" name="Instellingen"/>
    <tableColumn id="2" xr3:uid="{05C80891-64AD-4A8D-ABA9-2BF8EBB1141F}" name="Map"/>
    <tableColumn id="3" xr3:uid="{64463BC5-B07F-4972-845E-C801097A5ABC}" name="Soort"/>
    <tableColumn id="4" xr3:uid="{433BD020-4242-4512-BE12-A1058E326CAD}" name="Type"/>
    <tableColumn id="5" xr3:uid="{96B93F21-292D-4211-BA80-B486E461EC39}" name="V/B"/>
    <tableColumn id="6" xr3:uid="{65FB0463-D001-449E-A32E-28A53422C241}" name="Disc."/>
    <tableColumn id="7" xr3:uid="{E4163119-F539-4B83-91A4-149669C4DF40}" name="27a" dataDxfId="306"/>
    <tableColumn id="8" xr3:uid="{83032AB7-F886-4896-9ECA-168C8BBE58D2}" name="80a" dataDxfId="305"/>
    <tableColumn id="9" xr3:uid="{2721A2AA-375C-49AD-BEBC-B75314E7C01B}" name="81" dataDxfId="304"/>
    <tableColumn id="10" xr3:uid="{55BF578E-9E20-4E0C-B465-4353CE77B20F}" name="36a" dataDxfId="303"/>
    <tableColumn id="11" xr3:uid="{074992EE-EE50-40DB-8F94-BBED2A409E9F}" name="28" dataDxfId="302"/>
    <tableColumn id="12" xr3:uid="{D10B1DA4-5DD7-4285-80D3-51EAECCEB50A}" name="28a" dataDxfId="301"/>
    <tableColumn id="13" xr3:uid="{5EB52CAE-AC51-4740-BADE-893F0383EF3B}" name="48a" dataDxfId="300"/>
    <tableColumn id="14" xr3:uid="{FC546C22-3BD4-4074-96BB-3804B5BB877C}" name="54" dataDxfId="299"/>
    <tableColumn id="15" xr3:uid="{AF76DA2F-D8B8-4BA8-A7E2-891D21B74189}" name="54a" dataDxfId="298"/>
    <tableColumn id="16" xr3:uid="{4FFD9AAF-BE3F-4351-8E7E-09CE3A9DF130}" name="56" dataDxfId="297"/>
    <tableColumn id="17" xr3:uid="{650F6030-683F-4B16-96AE-F79EB0A33938}" name="56a" dataDxfId="296"/>
    <tableColumn id="18" xr3:uid="{D91DD32C-DBD3-4C70-933A-8C30A50B852B}" name="93" dataDxfId="295"/>
    <tableColumn id="19" xr3:uid="{72F0E98B-C800-4F5E-9D1F-2C2D998770AB}" name="93a" dataDxfId="294"/>
    <tableColumn id="20" xr3:uid="{7217D3D2-11A4-4CEE-BCFF-F10EB7CD189B}" name="105a" dataDxfId="293"/>
    <tableColumn id="21" xr3:uid="{41B536BA-7D64-4910-B29C-61831A60C346}" name="31" dataDxfId="292"/>
    <tableColumn id="22" xr3:uid="{00278F95-17EA-4F70-84B9-93B5A440D266}" name="33" dataDxfId="291"/>
    <tableColumn id="23" xr3:uid="{7B401654-19EA-40F4-8B3E-27C8D959C3AC}" name="33a" dataDxfId="290"/>
    <tableColumn id="24" xr3:uid="{DEF6D338-6818-42A5-B657-CCB97B0A32A9}" name="37" dataDxfId="289"/>
    <tableColumn id="25" xr3:uid="{9EE281D0-FF28-4A90-8670-5E5C75C67456}" name="91" dataDxfId="288"/>
    <tableColumn id="26" xr3:uid="{6A23A192-49C5-4B75-8E33-4B69DEF554CD}" name="13" dataDxfId="287"/>
    <tableColumn id="27" xr3:uid="{22DC600F-13AD-401E-B96C-225705250F98}" name="58" dataDxfId="286"/>
    <tableColumn id="28" xr3:uid="{44A41EEE-BFC2-400F-BB3A-AD3A8D228D21}" name="42" dataDxfId="285"/>
    <tableColumn id="29" xr3:uid="{6975C75B-4829-4D75-89A9-70BC49538441}" name="Extentie" dataDxfId="284"/>
  </tableColumns>
  <tableStyleInfo name="TableStyleLight10"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389EBF-4B79-49CF-92B8-0E12DFE5DACA}" name="Tabel11" displayName="Tabel11" ref="D62:AF65" totalsRowShown="0" headerRowDxfId="283">
  <autoFilter ref="D62:AF65" xr:uid="{DF389EBF-4B79-49CF-92B8-0E12DFE5DACA}"/>
  <tableColumns count="29">
    <tableColumn id="1" xr3:uid="{A997049D-3DEE-4241-972C-5DB6C9532AA0}" name="Onderhoudsvoorschriften"/>
    <tableColumn id="2" xr3:uid="{CE71CB90-3BF6-4BDE-AF28-2249DD2E922B}" name="Map" dataDxfId="282"/>
    <tableColumn id="3" xr3:uid="{DAF35949-10B0-4293-A9EE-D9BCF1CBCC06}" name="Soort" dataDxfId="281"/>
    <tableColumn id="4" xr3:uid="{3290FB80-E55C-4B23-8DC2-F602EBA414E7}" name="Type" dataDxfId="280"/>
    <tableColumn id="5" xr3:uid="{21280662-9961-4CAB-A4DC-5BDB4AAA9599}" name="V/B" dataDxfId="279"/>
    <tableColumn id="6" xr3:uid="{64660B0E-26CD-44E6-A724-21E8BDE1234A}" name="Disc." dataDxfId="278"/>
    <tableColumn id="7" xr3:uid="{897306E9-7D8B-4A27-B10E-0D9438C4F761}" name="27a" dataDxfId="277"/>
    <tableColumn id="8" xr3:uid="{50D79D55-3151-4AB7-9619-A07E2FDFF2F8}" name="80a" dataDxfId="276"/>
    <tableColumn id="9" xr3:uid="{544C4134-6651-45A4-B98E-A9C6A7D77934}" name="81" dataDxfId="275"/>
    <tableColumn id="10" xr3:uid="{50722D2E-161B-4677-80DE-5741AC242EA0}" name="36a" dataDxfId="274"/>
    <tableColumn id="11" xr3:uid="{97B63106-5A1B-4036-B593-104760A6A2BF}" name="28" dataDxfId="273"/>
    <tableColumn id="12" xr3:uid="{46C7730F-6CD5-4B64-98E7-A72902D20D8B}" name="28a" dataDxfId="272"/>
    <tableColumn id="13" xr3:uid="{55FAF6E7-5AAF-4475-9086-B297C9C22C6C}" name="48a" dataDxfId="271"/>
    <tableColumn id="14" xr3:uid="{C1BD4182-CDA4-45CC-898D-5560CBFD3AC1}" name="54" dataDxfId="270"/>
    <tableColumn id="15" xr3:uid="{394F3CC7-97A3-4246-A747-C16058CF9613}" name="54a" dataDxfId="269"/>
    <tableColumn id="16" xr3:uid="{CA10C98D-8AB6-450B-80FE-F7012A9183BD}" name="56" dataDxfId="268"/>
    <tableColumn id="17" xr3:uid="{A845796F-6D7F-457B-B901-88ABAA40F8C9}" name="56a" dataDxfId="267"/>
    <tableColumn id="18" xr3:uid="{3FDD2B5A-22EC-45A2-8056-A9741CB1EABF}" name="93" dataDxfId="266"/>
    <tableColumn id="19" xr3:uid="{B78A0772-7F50-49B2-A480-232737BB8A06}" name="93a" dataDxfId="265"/>
    <tableColumn id="20" xr3:uid="{EB70A6DA-112B-4B2A-A5D7-C2D29FD382C0}" name="105a" dataDxfId="264"/>
    <tableColumn id="21" xr3:uid="{CFE55380-D93E-46FE-80A5-1DF2F4B77BFF}" name="31" dataDxfId="263"/>
    <tableColumn id="22" xr3:uid="{10AB47EA-621B-41B6-AAA5-989E6923B72B}" name="33" dataDxfId="262"/>
    <tableColumn id="23" xr3:uid="{5419D49B-7FAE-48FD-BA2B-8B3802624599}" name="33a" dataDxfId="261"/>
    <tableColumn id="24" xr3:uid="{D1CB700C-9D20-4E99-958C-37CC8748D064}" name="37" dataDxfId="260"/>
    <tableColumn id="25" xr3:uid="{C6FCF984-EF99-4CFC-80C9-1D04699EBD90}" name="91" dataDxfId="259"/>
    <tableColumn id="26" xr3:uid="{9AFD9EDA-CB53-495E-8CD9-408369BEC7F9}" name="13" dataDxfId="258"/>
    <tableColumn id="27" xr3:uid="{22BD005D-7258-4AFD-8356-5B9EF0524837}" name="58" dataDxfId="257"/>
    <tableColumn id="28" xr3:uid="{3ACDA905-E7CB-42E8-83EA-6027C69B3173}" name="42" dataDxfId="256"/>
    <tableColumn id="29" xr3:uid="{5B939A49-7DAD-4AFF-B6BC-184140D438D7}" name="Extentie" dataDxfId="255"/>
  </tableColumns>
  <tableStyleInfo name="TableStyleLight10"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48C1112E-5625-4240-B8F0-2DB1F18AFF69}" name="Tabel12" displayName="Tabel12" ref="D68:AF73" totalsRowShown="0" headerRowDxfId="254">
  <autoFilter ref="D68:AF73" xr:uid="{48C1112E-5625-4240-B8F0-2DB1F18AFF69}"/>
  <tableColumns count="29">
    <tableColumn id="1" xr3:uid="{0C5C5D99-08C9-445C-B5C9-8A2E2D98F26A}" name="Software"/>
    <tableColumn id="2" xr3:uid="{43A8146E-9097-4DDF-8811-C6E67000CB27}" name="Map" dataDxfId="253"/>
    <tableColumn id="3" xr3:uid="{124C0641-8D02-4014-9D06-80C3A6571F8F}" name="Soort" dataDxfId="252"/>
    <tableColumn id="4" xr3:uid="{3737C103-44FA-4C75-A95A-D5BB01EF24B7}" name="Type" dataDxfId="251"/>
    <tableColumn id="5" xr3:uid="{7CDAA5CA-0534-43B4-A771-520AB5EE130F}" name="V/B" dataDxfId="250"/>
    <tableColumn id="6" xr3:uid="{143D9B58-3F40-4EA4-9D92-623CA9C5E116}" name="Disc." dataDxfId="249"/>
    <tableColumn id="7" xr3:uid="{D933668D-16F5-4B5D-9B4C-DE11C1F109C9}" name="27a" dataDxfId="248"/>
    <tableColumn id="8" xr3:uid="{D31BCBA7-EA14-4081-8727-9AC3E966113B}" name="80a" dataDxfId="247"/>
    <tableColumn id="9" xr3:uid="{4A52DBDD-1625-4859-88CF-C7F52AEA5518}" name="81" dataDxfId="246"/>
    <tableColumn id="10" xr3:uid="{CEB602FE-3B43-4FDD-BCE9-D6FE3011D270}" name="36a" dataDxfId="245"/>
    <tableColumn id="11" xr3:uid="{FE233579-EC0A-440F-BEBA-894BA262E011}" name="28" dataDxfId="244"/>
    <tableColumn id="12" xr3:uid="{8E8E67B8-F0A5-438D-9828-76CDA2902794}" name="28a" dataDxfId="243"/>
    <tableColumn id="13" xr3:uid="{33233DDB-6B32-4318-B5B9-9A3F655DBC7F}" name="48a" dataDxfId="242"/>
    <tableColumn id="14" xr3:uid="{2938A8FE-CFB4-4F22-9713-BD07E0D0189A}" name="54" dataDxfId="241"/>
    <tableColumn id="15" xr3:uid="{FBFF34CD-9D57-43AE-92B2-0B5D7C7FFB61}" name="54a" dataDxfId="240"/>
    <tableColumn id="16" xr3:uid="{80876CD1-C894-43B5-8D90-E98AC4BBF820}" name="56" dataDxfId="239"/>
    <tableColumn id="17" xr3:uid="{04EA6C22-D58C-4A24-B69D-747AD18E2833}" name="56a" dataDxfId="238"/>
    <tableColumn id="18" xr3:uid="{EDE5F303-D84D-4FDC-B9B4-EA75AADF1B71}" name="93" dataDxfId="237"/>
    <tableColumn id="19" xr3:uid="{419AC93A-D9D5-4D42-BDD5-9846FF113B94}" name="93a" dataDxfId="236"/>
    <tableColumn id="20" xr3:uid="{D6D81DFD-8BB2-41B3-ABD3-678E8E0CE274}" name="105a" dataDxfId="235"/>
    <tableColumn id="21" xr3:uid="{A6AA2861-6573-442E-B8D7-6149D0603B7E}" name="31" dataDxfId="234"/>
    <tableColumn id="22" xr3:uid="{CED33A4F-4F90-4EB7-9E5E-063CB9C5595B}" name="33" dataDxfId="233"/>
    <tableColumn id="23" xr3:uid="{5A7B91F4-4E00-46C7-938D-DA7E84A53F29}" name="33a" dataDxfId="232"/>
    <tableColumn id="24" xr3:uid="{EAD952A6-359E-4FC2-9DF1-D6DDBB91E884}" name="37" dataDxfId="231"/>
    <tableColumn id="25" xr3:uid="{7F5A8B8A-4558-4319-8234-A2D7416BBEB4}" name="91" dataDxfId="230"/>
    <tableColumn id="26" xr3:uid="{B11C385B-A2C4-478A-8D04-B043CA99789C}" name="13" dataDxfId="229"/>
    <tableColumn id="27" xr3:uid="{0A1C7998-C89D-43D1-9BCD-9B57BAF2C46F}" name="58" dataDxfId="228"/>
    <tableColumn id="28" xr3:uid="{0971E9F6-96E9-40D3-860F-E7E85A10D272}" name="42" dataDxfId="227"/>
    <tableColumn id="29" xr3:uid="{65B3F25B-2ACB-4547-8519-FC6033F7AC5D}" name="Extentie" dataDxfId="226"/>
  </tableColumns>
  <tableStyleInfo name="TableStyleLight10"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95C5308F-057F-484C-B3D7-7A4485F0A8F6}" name="Tabel14" displayName="Tabel14" ref="D76:AF84" totalsRowShown="0" headerRowDxfId="225">
  <autoFilter ref="D76:AF84" xr:uid="{95C5308F-057F-484C-B3D7-7A4485F0A8F6}"/>
  <tableColumns count="29">
    <tableColumn id="1" xr3:uid="{02C16E99-3B1B-425B-912D-BD91E40B294B}" name="Veiligheid"/>
    <tableColumn id="2" xr3:uid="{EF436B0B-9BF9-42D5-94CC-B2C752705D59}" name="Map" dataDxfId="224"/>
    <tableColumn id="3" xr3:uid="{8F966223-BCF8-4920-98A4-43017A417250}" name="Soort" dataDxfId="223"/>
    <tableColumn id="4" xr3:uid="{51968324-3D75-46E9-8454-26785D5864D9}" name="Type" dataDxfId="222"/>
    <tableColumn id="5" xr3:uid="{EFF69A27-F037-468F-AC99-A3D6A5062765}" name="V/B" dataDxfId="221"/>
    <tableColumn id="6" xr3:uid="{F4621B10-449D-4D82-ABD4-48F609BEE318}" name="Disc." dataDxfId="220"/>
    <tableColumn id="7" xr3:uid="{6F479D5C-3889-445E-A25E-6A53B4427962}" name="27a" dataDxfId="219"/>
    <tableColumn id="8" xr3:uid="{27ACDE2A-CA30-410F-ACE0-FDFCDDFA4E16}" name="80a" dataDxfId="218"/>
    <tableColumn id="9" xr3:uid="{8A17FADD-5EE9-4629-B623-E742001D35CE}" name="81" dataDxfId="217"/>
    <tableColumn id="10" xr3:uid="{8C113F0A-93B7-4B56-9057-D1A1F5D9B91D}" name="36a" dataDxfId="216"/>
    <tableColumn id="11" xr3:uid="{2C577A45-6153-4F79-B8DE-EE9698ED7B56}" name="28" dataDxfId="215"/>
    <tableColumn id="12" xr3:uid="{A48BCD4B-D60E-408B-AB6D-E56F9C320B19}" name="28a" dataDxfId="214"/>
    <tableColumn id="13" xr3:uid="{C58EE7E4-360F-431D-A342-5F45C1371DD3}" name="48a" dataDxfId="213"/>
    <tableColumn id="14" xr3:uid="{D9260C55-2DD6-4251-807B-D8DBC618CC5A}" name="54" dataDxfId="212"/>
    <tableColumn id="15" xr3:uid="{7DB77074-71F5-46F3-98BD-117769195E67}" name="54a" dataDxfId="211"/>
    <tableColumn id="16" xr3:uid="{8802E1FA-03D4-440B-8D22-E598AF4A4013}" name="56" dataDxfId="210"/>
    <tableColumn id="17" xr3:uid="{28964D8B-06CE-4A85-BD04-0C37D5775DB0}" name="56a" dataDxfId="209"/>
    <tableColumn id="18" xr3:uid="{A47B77E0-F9F6-4DD6-8299-9BF6E08A10B5}" name="93" dataDxfId="208"/>
    <tableColumn id="19" xr3:uid="{358F5729-F9A6-4884-A8A7-4C86453656CF}" name="93a" dataDxfId="207"/>
    <tableColumn id="20" xr3:uid="{CB04D0E2-B88D-44E0-A427-72007711F089}" name="105a" dataDxfId="206"/>
    <tableColumn id="21" xr3:uid="{3ADFD94E-B675-49C3-A7BC-21E9CC5C9773}" name="31" dataDxfId="205"/>
    <tableColumn id="22" xr3:uid="{DFD230FA-82A6-4A46-A31F-F9CF87B2B720}" name="33" dataDxfId="204"/>
    <tableColumn id="23" xr3:uid="{37259C6E-80E9-43BA-81B0-7B4D7330CE07}" name="33a" dataDxfId="203"/>
    <tableColumn id="24" xr3:uid="{9D9CC50E-4190-40C7-859A-9079009E1B7D}" name="37" dataDxfId="202"/>
    <tableColumn id="25" xr3:uid="{786E972E-8A5B-4B8F-9365-5974FA8C741F}" name="91" dataDxfId="201"/>
    <tableColumn id="26" xr3:uid="{60DC6DF0-2B41-47B1-867B-C44E17080013}" name="13" dataDxfId="200"/>
    <tableColumn id="27" xr3:uid="{3E44DE41-CA5B-440E-915B-4AB3D9ED4AFE}" name="58" dataDxfId="199"/>
    <tableColumn id="28" xr3:uid="{43312A0D-7D93-476D-850B-91DB6E6C268E}" name="42" dataDxfId="198"/>
    <tableColumn id="29" xr3:uid="{EE8153D8-85D6-4511-B4F5-EF1CE54AC4D3}" name="Extentie" dataDxfId="197"/>
  </tableColumns>
  <tableStyleInfo name="TableStyleLight10"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264CC422-CE41-4F38-A062-D94C5A57584B}" name="Tabel15" displayName="Tabel15" ref="D87:AF90" totalsRowShown="0" headerRowDxfId="196">
  <autoFilter ref="D87:AF90" xr:uid="{264CC422-CE41-4F38-A062-D94C5A57584B}"/>
  <tableColumns count="29">
    <tableColumn id="1" xr3:uid="{22395AA2-9B1A-4EE2-8011-7A1980011BA0}" name="Tekeningen__Civiel_"/>
    <tableColumn id="2" xr3:uid="{15528A23-E58D-4A0C-9446-FAC642F3D9C2}" name="Map" dataDxfId="195"/>
    <tableColumn id="3" xr3:uid="{E13349DD-C311-4FD4-8436-29AE44D005F0}" name="Soort" dataDxfId="194"/>
    <tableColumn id="4" xr3:uid="{4EA493E6-D1FC-4E47-AA16-89EBBF86520C}" name="Type" dataDxfId="193"/>
    <tableColumn id="5" xr3:uid="{1A0C64EF-163C-41BB-B29A-4D955EDCF83B}" name="V/B" dataDxfId="192"/>
    <tableColumn id="6" xr3:uid="{9B95CCFF-2EED-44ED-B604-FA680D916539}" name="Disc." dataDxfId="191"/>
    <tableColumn id="7" xr3:uid="{47622109-D36C-4D95-9F8C-B95E9F5D61D0}" name="27a" dataDxfId="190"/>
    <tableColumn id="8" xr3:uid="{C782CAA0-EAE7-4906-867F-B9591C6947D2}" name="80a" dataDxfId="189"/>
    <tableColumn id="9" xr3:uid="{F3C735F7-06DF-48FF-899B-EE73B3D0736E}" name="81" dataDxfId="188"/>
    <tableColumn id="10" xr3:uid="{B22F1223-4649-4BF2-8472-49B353C9AD2F}" name="36a" dataDxfId="187"/>
    <tableColumn id="11" xr3:uid="{E42CF6A3-161E-4621-8C67-E3F9CB3868BC}" name="28" dataDxfId="186"/>
    <tableColumn id="12" xr3:uid="{62A19710-19B5-4823-B062-E8B1C157742B}" name="28a" dataDxfId="185"/>
    <tableColumn id="13" xr3:uid="{7EFC5B68-EE89-4453-BC5F-DA46600EAA7E}" name="48a" dataDxfId="184"/>
    <tableColumn id="14" xr3:uid="{FE310CC5-928D-47BE-BB82-3F5512DD61F0}" name="54" dataDxfId="183"/>
    <tableColumn id="15" xr3:uid="{0AAF6090-D656-407C-9940-233DE85A3550}" name="54a" dataDxfId="182"/>
    <tableColumn id="16" xr3:uid="{DC7EA2A7-92BD-4B56-A583-8B09A59FEE9F}" name="56" dataDxfId="181"/>
    <tableColumn id="17" xr3:uid="{F4F2EA16-B0B3-4B7A-9E6A-650ABC93E92C}" name="56a" dataDxfId="180"/>
    <tableColumn id="18" xr3:uid="{48D1C79E-ADA7-4188-9BD6-6C236DD895C6}" name="93" dataDxfId="179"/>
    <tableColumn id="19" xr3:uid="{E2E20867-6EC4-4EF3-A00E-C45F7589898F}" name="93a" dataDxfId="178"/>
    <tableColumn id="20" xr3:uid="{074E4808-1FF7-4486-B8F7-2107A1F65155}" name="105a" dataDxfId="177"/>
    <tableColumn id="21" xr3:uid="{3F9DC534-5256-43E6-BF2B-DDFE109844BB}" name="31" dataDxfId="176"/>
    <tableColumn id="22" xr3:uid="{13E19F99-0826-4CB9-9B1F-F6750AE6842E}" name="33" dataDxfId="175"/>
    <tableColumn id="23" xr3:uid="{3003DEF3-887B-4F3F-A26C-9211F59C8232}" name="33a" dataDxfId="174"/>
    <tableColumn id="24" xr3:uid="{8944315C-C48D-4767-BD0C-CEFD1C3F9CB4}" name="37" dataDxfId="173"/>
    <tableColumn id="25" xr3:uid="{8F2553CE-385D-4865-931F-41FC72827D18}" name="91" dataDxfId="172"/>
    <tableColumn id="26" xr3:uid="{4A5EB2B1-8BB2-41C2-921C-D6E89A99E106}" name="13" dataDxfId="171"/>
    <tableColumn id="27" xr3:uid="{E0BFA3AC-4F89-499D-B8D2-7AE15AE0A043}" name="58" dataDxfId="170"/>
    <tableColumn id="28" xr3:uid="{C971B702-B2E9-40E1-9DD9-04FABBEF7AA3}" name="42" dataDxfId="169"/>
    <tableColumn id="29" xr3:uid="{70FF77C1-2EA0-4C40-B9B8-C24068AF9445}" name="Extentie" dataDxfId="168"/>
  </tableColumns>
  <tableStyleInfo name="TableStyleLight14"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9D6A3474-F4A6-4BF5-9E9A-3AA283B8D01B}" name="Tabel16" displayName="Tabel16" ref="D93:AF106" totalsRowShown="0" headerRowDxfId="167">
  <autoFilter ref="D93:AF106" xr:uid="{9D6A3474-F4A6-4BF5-9E9A-3AA283B8D01B}"/>
  <tableColumns count="29">
    <tableColumn id="1" xr3:uid="{3B2C4D46-0D2E-433D-93E8-91396A59EB88}" name="Tekeningen__elektrotechnisch_"/>
    <tableColumn id="2" xr3:uid="{022D8C7D-03C0-4622-AB40-21ED478F3199}" name="Map" dataDxfId="166"/>
    <tableColumn id="3" xr3:uid="{4738AE80-222A-4B1A-BA92-C03EB65D525F}" name="Soort" dataDxfId="165"/>
    <tableColumn id="4" xr3:uid="{F83E3240-E3EE-4037-B8F8-BD3FD27B477E}" name="Type" dataDxfId="164"/>
    <tableColumn id="5" xr3:uid="{9B2533AD-8C64-4AEE-95C8-0AE725E99495}" name="V/B" dataDxfId="163"/>
    <tableColumn id="6" xr3:uid="{0403D4EF-41E8-4D68-8198-3001F23B543B}" name="Disc." dataDxfId="162"/>
    <tableColumn id="7" xr3:uid="{5EF88B0E-AB8F-49B9-898C-C57C90AAF91D}" name="27a" dataDxfId="161"/>
    <tableColumn id="8" xr3:uid="{5B260D0C-24CF-4CC5-937B-4D438551B7AF}" name="80a" dataDxfId="160"/>
    <tableColumn id="9" xr3:uid="{29FA3AC7-E687-4BEE-B79E-68BC8D7CC3AA}" name="81" dataDxfId="159"/>
    <tableColumn id="10" xr3:uid="{AB302FD6-2DD8-4FFF-95AF-1E365FFB7770}" name="36a" dataDxfId="158"/>
    <tableColumn id="11" xr3:uid="{7E458C93-C8C5-4978-80D2-63112ABB3B96}" name="28" dataDxfId="157"/>
    <tableColumn id="12" xr3:uid="{A19AF1F4-1617-420C-99C5-B97F455474BD}" name="28a" dataDxfId="156"/>
    <tableColumn id="13" xr3:uid="{8413A3E4-952B-4432-B3E9-E3E413355252}" name="48a" dataDxfId="155"/>
    <tableColumn id="14" xr3:uid="{5CEB7012-3B97-458D-8A29-83B23C897377}" name="54" dataDxfId="154"/>
    <tableColumn id="15" xr3:uid="{52455F28-2498-4775-85A1-40C6AEC391A1}" name="54a" dataDxfId="153"/>
    <tableColumn id="16" xr3:uid="{3B2717A2-DDDA-42DD-BA3D-FA763F036418}" name="56" dataDxfId="152"/>
    <tableColumn id="17" xr3:uid="{2E52E309-D58E-47C6-B188-D5B8236BAF54}" name="56a" dataDxfId="151"/>
    <tableColumn id="18" xr3:uid="{F69CD798-A00F-4624-B416-0304FA581613}" name="93" dataDxfId="150"/>
    <tableColumn id="19" xr3:uid="{3554B301-4F21-49A9-8092-0416D3972F6F}" name="93a" dataDxfId="149"/>
    <tableColumn id="20" xr3:uid="{D6918879-0708-46E0-A54D-68599F8C5E22}" name="105a" dataDxfId="148"/>
    <tableColumn id="21" xr3:uid="{723BC61C-1D9B-4D53-841D-44D22964C694}" name="31" dataDxfId="147"/>
    <tableColumn id="22" xr3:uid="{3F3F117F-BFA9-4E43-B287-8099807150A5}" name="33" dataDxfId="146"/>
    <tableColumn id="23" xr3:uid="{06C2D9E0-1914-42F9-8326-43F61DE7252E}" name="33a" dataDxfId="145"/>
    <tableColumn id="24" xr3:uid="{BC11D883-ACF9-495D-8B93-8E93C85FD2E1}" name="37" dataDxfId="144"/>
    <tableColumn id="25" xr3:uid="{8270DC0C-C0DE-460A-B36D-BABABB3BF97B}" name="91" dataDxfId="143"/>
    <tableColumn id="26" xr3:uid="{0460B326-B03D-4F35-AE7C-331365E4B9A8}" name="13" dataDxfId="142"/>
    <tableColumn id="27" xr3:uid="{E7983631-6B5F-4929-8716-2FA4DD3A830D}" name="58" dataDxfId="141"/>
    <tableColumn id="28" xr3:uid="{2A1883A7-5F45-4C29-8141-7AC772D67B69}" name="42" dataDxfId="140"/>
    <tableColumn id="29" xr3:uid="{5CEA3268-F825-4784-8985-69DA36BD2C05}" name="Extentie" dataDxfId="139"/>
  </tableColumns>
  <tableStyleInfo name="TableStyleLight14"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873B561B-1D9E-4FCD-9D34-2AEA542D3524}" name="Tabel17" displayName="Tabel17" ref="D110:AF116" totalsRowShown="0" headerRowDxfId="138">
  <autoFilter ref="D110:AF116" xr:uid="{873B561B-1D9E-4FCD-9D34-2AEA542D3524}"/>
  <tableColumns count="29">
    <tableColumn id="1" xr3:uid="{5FB7FD50-A0E7-4295-B83B-233A17F7BD47}" name="Tekeningen__procesautomatisering_"/>
    <tableColumn id="2" xr3:uid="{BFD36092-DA86-410D-98FC-718E4832C0DA}" name="Map" dataDxfId="137"/>
    <tableColumn id="3" xr3:uid="{958FE33E-4C01-4E00-9E4A-E2D8D31062AD}" name="Soort" dataDxfId="136"/>
    <tableColumn id="4" xr3:uid="{74DC8373-29DB-497A-B41A-AEB23B942354}" name="Type" dataDxfId="135"/>
    <tableColumn id="5" xr3:uid="{A093491B-EC41-4B5D-97B2-9F69F97EB044}" name="V/B" dataDxfId="134"/>
    <tableColumn id="6" xr3:uid="{5BAA5F06-AE98-4747-8E12-AB1049DE4D60}" name="Disc." dataDxfId="133"/>
    <tableColumn id="7" xr3:uid="{79666347-6386-4F3C-A6E3-660C49A9C948}" name="27a" dataDxfId="132"/>
    <tableColumn id="8" xr3:uid="{0C2B9CBA-6828-49B0-80A1-57C54730FD46}" name="80a" dataDxfId="131"/>
    <tableColumn id="9" xr3:uid="{88527549-7840-44DE-A351-19C326600F19}" name="81" dataDxfId="130"/>
    <tableColumn id="10" xr3:uid="{FB2E411A-4403-444B-A596-1F6DB328F3BE}" name="36a" dataDxfId="129"/>
    <tableColumn id="11" xr3:uid="{41B8DC4E-DD76-440B-8C9D-4B22F01823CF}" name="28" dataDxfId="128"/>
    <tableColumn id="12" xr3:uid="{0D836FCA-9E18-42B8-A32E-11698D3CF261}" name="28a" dataDxfId="127"/>
    <tableColumn id="13" xr3:uid="{3A705955-C86B-48C3-8D11-CD1DFBA394FF}" name="48a" dataDxfId="126"/>
    <tableColumn id="14" xr3:uid="{980A3425-7B0F-469D-A2B9-FB1646FB3D92}" name="54" dataDxfId="125"/>
    <tableColumn id="15" xr3:uid="{0969334D-E5E4-4196-942A-F6AF4BCD9427}" name="54a" dataDxfId="124"/>
    <tableColumn id="16" xr3:uid="{AC9E67C8-826A-4C68-9353-4154AB6AAA9D}" name="56" dataDxfId="123"/>
    <tableColumn id="17" xr3:uid="{429E2B66-1B35-4240-A43F-8CEA4D2D5300}" name="56a" dataDxfId="122"/>
    <tableColumn id="18" xr3:uid="{131012A7-114A-404D-A9A4-B94DB5650786}" name="93" dataDxfId="121"/>
    <tableColumn id="19" xr3:uid="{B73D0AE3-E387-47A5-B34E-525185152455}" name="93a" dataDxfId="120"/>
    <tableColumn id="20" xr3:uid="{1C653436-EF3A-406A-97B2-5887C97D2E53}" name="105a" dataDxfId="119"/>
    <tableColumn id="21" xr3:uid="{1184E5E7-34FD-4CB4-9D74-D1B9AD17553F}" name="31" dataDxfId="118"/>
    <tableColumn id="22" xr3:uid="{EC001FC9-9B86-415F-ACD7-FDCA4A2D594F}" name="33" dataDxfId="117"/>
    <tableColumn id="23" xr3:uid="{EBF7EE32-893E-4D35-9D99-F1B1B6E75B61}" name="33a" dataDxfId="116"/>
    <tableColumn id="24" xr3:uid="{AE88E675-A44A-4EB8-8ABB-8E7F577142D7}" name="37" dataDxfId="115"/>
    <tableColumn id="25" xr3:uid="{50B8F8BD-357A-4349-9819-3DB2766209D7}" name="91" dataDxfId="114"/>
    <tableColumn id="26" xr3:uid="{F77A285C-EB7B-41C0-A66C-A1262D1C8CE8}" name="13" dataDxfId="113"/>
    <tableColumn id="27" xr3:uid="{3D2D6BCE-681D-4D86-AEC3-687D88E3CF1A}" name="58" dataDxfId="112"/>
    <tableColumn id="28" xr3:uid="{1BDDBD5F-3B5A-4A3E-970C-B4E17677C0BB}" name="42" dataDxfId="111"/>
    <tableColumn id="29" xr3:uid="{0B259B86-090B-4667-8335-63AE75169D36}" name="Extentie" dataDxfId="110"/>
  </tableColumns>
  <tableStyleInfo name="TableStyleLight14"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2EB11E90-A1F0-4D87-9E32-C99DA845020D}" name="Tabel18" displayName="Tabel18" ref="D119:AF122" totalsRowShown="0" headerRowDxfId="109">
  <autoFilter ref="D119:AF122" xr:uid="{2EB11E90-A1F0-4D87-9E32-C99DA845020D}"/>
  <tableColumns count="29">
    <tableColumn id="1" xr3:uid="{0A4C9B5C-451C-4F18-85D5-51CA693241C6}" name="Tekeningen__Veiligheid_"/>
    <tableColumn id="2" xr3:uid="{E2DBD368-D7BC-4C2D-8673-9A8485F26340}" name="Map" dataDxfId="108"/>
    <tableColumn id="3" xr3:uid="{7879D6CF-6B7E-424A-9DCA-40FBB4BD175A}" name="Soort" dataDxfId="107"/>
    <tableColumn id="4" xr3:uid="{A5017F17-128F-45CF-B8D3-3A7649F46777}" name="Type" dataDxfId="106"/>
    <tableColumn id="5" xr3:uid="{D2F645C5-0618-429F-A379-F93D76A55D78}" name="V/B" dataDxfId="105"/>
    <tableColumn id="6" xr3:uid="{20152235-E88A-4BE2-93AC-84F42EA028D5}" name="Disc." dataDxfId="104"/>
    <tableColumn id="7" xr3:uid="{B681C88C-9893-4323-9034-893903070E3F}" name="27a" dataDxfId="103"/>
    <tableColumn id="8" xr3:uid="{E0E1FCC9-579A-4FF7-8D04-4939FCDA2BC4}" name="80a" dataDxfId="102"/>
    <tableColumn id="9" xr3:uid="{6BD3DE96-2579-40E4-B9DA-A9B7723C1A49}" name="81" dataDxfId="101"/>
    <tableColumn id="10" xr3:uid="{C9357147-89A7-42B1-A06E-5740AD74A277}" name="36a" dataDxfId="100"/>
    <tableColumn id="11" xr3:uid="{C77149B0-33F3-4B34-84CC-FA7F9FFB936B}" name="28" dataDxfId="99"/>
    <tableColumn id="12" xr3:uid="{0A5136C1-2A8A-41A1-92FF-656D0D8BABCF}" name="28a" dataDxfId="98"/>
    <tableColumn id="13" xr3:uid="{7998590F-ABE7-4C04-81F8-1CC41A70E823}" name="48a" dataDxfId="97"/>
    <tableColumn id="14" xr3:uid="{1DDD4760-5573-4B16-998D-A97045349133}" name="54" dataDxfId="96"/>
    <tableColumn id="15" xr3:uid="{4B8C67FF-B189-4083-81F1-1D97BB0977D4}" name="54a" dataDxfId="95"/>
    <tableColumn id="16" xr3:uid="{B871608D-6F93-4BC1-90A1-022E97EE6AFC}" name="56" dataDxfId="94"/>
    <tableColumn id="17" xr3:uid="{8DA48791-0A34-4E44-BDE2-1D88C4550B5D}" name="56a" dataDxfId="93"/>
    <tableColumn id="18" xr3:uid="{2639F7BB-646F-4FD4-9360-759931B889FC}" name="93" dataDxfId="92"/>
    <tableColumn id="19" xr3:uid="{3789E8D8-FB29-4DFC-A8B6-467D7E909C8D}" name="93a" dataDxfId="91"/>
    <tableColumn id="20" xr3:uid="{A626245E-0B07-43DE-8109-B51E50BF5C87}" name="105a" dataDxfId="90"/>
    <tableColumn id="21" xr3:uid="{4885B748-17EA-4309-A7A6-1CBFCD69ED80}" name="31" dataDxfId="89"/>
    <tableColumn id="22" xr3:uid="{658C1C60-04A2-4F3A-BAA2-92D343868DA8}" name="33" dataDxfId="88"/>
    <tableColumn id="23" xr3:uid="{94F5F446-76DF-4F87-91D2-D265C9E7F2B4}" name="33a" dataDxfId="87"/>
    <tableColumn id="24" xr3:uid="{7F3073F1-436A-4CEE-BB6C-5277EC87FA43}" name="37" dataDxfId="86"/>
    <tableColumn id="25" xr3:uid="{29D02107-2E33-4C86-92A4-A14D51CB3873}" name="91" dataDxfId="85"/>
    <tableColumn id="26" xr3:uid="{EEF11519-9D72-484F-86AB-249901C7920A}" name="13" dataDxfId="84"/>
    <tableColumn id="27" xr3:uid="{30ED1228-E4FE-4465-A4D1-E8A39D80E871}" name="58" dataDxfId="83"/>
    <tableColumn id="28" xr3:uid="{5DB2E47D-F0CD-4221-9989-256C3E41A6D3}" name="42" dataDxfId="82"/>
    <tableColumn id="29" xr3:uid="{4173DB4F-ADE6-45FF-B9D0-5466831A6936}" name="Extentie" dataDxfId="81"/>
  </tableColumns>
  <tableStyleInfo name="TableStyleLight14"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160AB628-5EDE-46C5-BC0A-6728C0F175FA}" name="Tabel19" displayName="Tabel19" ref="D126:AF128" totalsRowShown="0" headerRowDxfId="80">
  <autoFilter ref="D126:AF128" xr:uid="{160AB628-5EDE-46C5-BC0A-6728C0F175FA}"/>
  <tableColumns count="29">
    <tableColumn id="1" xr3:uid="{B2B65432-D389-4155-A25D-0DEC3F03F93D}" name="Tekeningen__Werktuigbouw_"/>
    <tableColumn id="2" xr3:uid="{B7D4DD2A-C6AD-4D47-9928-05FEBA6EF475}" name="Map" dataDxfId="79"/>
    <tableColumn id="3" xr3:uid="{D32ACE43-9857-41CA-8E4B-B678B40C2B47}" name="Soort" dataDxfId="78"/>
    <tableColumn id="4" xr3:uid="{78815D9A-AC24-40D6-9963-C74728D76639}" name="Type" dataDxfId="77"/>
    <tableColumn id="5" xr3:uid="{6729EB18-E71F-4EE5-BF26-1E295577ED6A}" name="V/B" dataDxfId="76"/>
    <tableColumn id="6" xr3:uid="{A6B41B8F-C2E9-4ED2-B44A-3077D817FCDA}" name="Disc." dataDxfId="75"/>
    <tableColumn id="7" xr3:uid="{DEEFD03A-2230-4F0C-AFE8-321A1C77D200}" name="27a" dataDxfId="74"/>
    <tableColumn id="8" xr3:uid="{4C8839E2-CD39-484A-BDE2-E377D689D88A}" name="80a" dataDxfId="73"/>
    <tableColumn id="9" xr3:uid="{12B793C1-CCD9-4B15-9EC5-AF0C4E550D00}" name="81" dataDxfId="72"/>
    <tableColumn id="10" xr3:uid="{76EAE671-C980-425F-91D4-5B7C19FD14C3}" name="36a" dataDxfId="71"/>
    <tableColumn id="11" xr3:uid="{178478BB-0AB4-4272-9929-3794FD11E9DD}" name="28" dataDxfId="70"/>
    <tableColumn id="12" xr3:uid="{12489D54-DB40-49F4-ADB1-1A56E8BA01A6}" name="28a" dataDxfId="69"/>
    <tableColumn id="13" xr3:uid="{03C3AA2A-938E-478B-838D-7C2BDDB2F0C7}" name="48a" dataDxfId="68"/>
    <tableColumn id="14" xr3:uid="{225DD7B1-E81B-4606-9377-75F8AE666FD9}" name="54" dataDxfId="67"/>
    <tableColumn id="15" xr3:uid="{1F986B8D-5681-4D70-A9FE-13B7A966DDBD}" name="54a" dataDxfId="66"/>
    <tableColumn id="16" xr3:uid="{247EC311-CFFB-4711-8AAB-EDE6EDAC27D1}" name="56" dataDxfId="65"/>
    <tableColumn id="17" xr3:uid="{4BB18255-6182-4CCA-AE76-AE2545556A7B}" name="56a" dataDxfId="64"/>
    <tableColumn id="18" xr3:uid="{2A94721D-1DDE-4659-9E60-5D19F71CBE6E}" name="93" dataDxfId="63"/>
    <tableColumn id="19" xr3:uid="{5771166C-3D76-40DA-9959-3DB4B4B2F2CA}" name="93a" dataDxfId="62"/>
    <tableColumn id="20" xr3:uid="{CE115EF1-BD5F-4732-9F0B-278FA46A9A1E}" name="105a" dataDxfId="61"/>
    <tableColumn id="21" xr3:uid="{A2E42C53-561A-412F-A2AE-9808B645EDE0}" name="31" dataDxfId="60"/>
    <tableColumn id="22" xr3:uid="{7D44B1EF-6026-4AEF-A426-2F59FC71B179}" name="33" dataDxfId="59"/>
    <tableColumn id="23" xr3:uid="{6621E78A-C690-4E41-B3F9-DC8DFFD0D772}" name="33a" dataDxfId="58"/>
    <tableColumn id="24" xr3:uid="{494482CF-8A35-40CB-A0C8-39250889C9FD}" name="37" dataDxfId="57"/>
    <tableColumn id="25" xr3:uid="{4D41FEB7-7A1D-40A3-95F8-EC38226F20A9}" name="91" dataDxfId="56"/>
    <tableColumn id="26" xr3:uid="{51EB04E7-017F-4533-8BB0-8608E4A4A4D1}" name="13" dataDxfId="55"/>
    <tableColumn id="27" xr3:uid="{3E475B16-8BE2-4081-AF1E-FCC3523C71A0}" name="58" dataDxfId="54"/>
    <tableColumn id="28" xr3:uid="{CDA04989-FCAD-4281-8FC0-B11CC23A751D}" name="42" dataDxfId="53"/>
    <tableColumn id="29" xr3:uid="{E1CE4DD6-6689-4AE8-9D13-DD052C95D0A5}" name="Extentie" dataDxfId="52"/>
  </tableColumns>
  <tableStyleInfo name="TableStyleLight14"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41F7B53C-2043-4599-8AB2-8D0C9E0E971F}" name="Tabel20" displayName="Tabel20" ref="AH2:AH5" totalsRowShown="0">
  <autoFilter ref="AH2:AH5" xr:uid="{41F7B53C-2043-4599-8AB2-8D0C9E0E971F}"/>
  <tableColumns count="1">
    <tableColumn id="1" xr3:uid="{AD6AEFE1-0D87-4B94-B4B0-8B2900AF58B7}" name="Status"/>
  </tableColumns>
  <tableStyleInfo name="TableStyleLight1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BC0F35DC-4ACA-470C-A682-A583C9B16D29}" name="Tabel21" displayName="Tabel21" ref="AH8:AH21" totalsRowShown="0">
  <autoFilter ref="AH8:AH21" xr:uid="{BC0F35DC-4ACA-470C-A682-A583C9B16D29}"/>
  <sortState xmlns:xlrd2="http://schemas.microsoft.com/office/spreadsheetml/2017/richdata2" ref="AH9:AH21">
    <sortCondition ref="AH8:AH21"/>
  </sortState>
  <tableColumns count="1">
    <tableColumn id="1" xr3:uid="{6BF4247E-BFE4-4137-98A1-5006637F48F0}" name="Extenties"/>
  </tableColumns>
  <tableStyleInfo name="TableStyleLight1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6DF7E3E7-C97E-4D44-AF57-E9F354D61A6E}" name="Tabel22" displayName="Tabel22" ref="AH24:AH26" totalsRowShown="0">
  <autoFilter ref="AH24:AH26" xr:uid="{6DF7E3E7-C97E-4D44-AF57-E9F354D61A6E}"/>
  <tableColumns count="1">
    <tableColumn id="1" xr3:uid="{FF4623EC-7976-443C-A0AB-BF911F87D47E}" name="Ja_Nee"/>
  </tableColumns>
  <tableStyleInfo name="TableStyleLight1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8EE4E022-5C93-41C8-ACA8-34997BD8DA86}" name="Tabel23" displayName="Tabel23" ref="AH29:AH33" totalsRowShown="0">
  <autoFilter ref="AH29:AH33" xr:uid="{8EE4E022-5C93-41C8-ACA8-34997BD8DA86}"/>
  <sortState xmlns:xlrd2="http://schemas.microsoft.com/office/spreadsheetml/2017/richdata2" ref="AH30:AH33">
    <sortCondition ref="AH29:AH33"/>
  </sortState>
  <tableColumns count="1">
    <tableColumn id="1" xr3:uid="{D54B5CCA-052E-4E94-B2F5-8D0C7F22BD96}" name="Soort_fbr_doc"/>
  </tableColumns>
  <tableStyleInfo name="TableStyleLight1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E472D86C-B976-4E25-9436-D85E51FC5115}" name="Tabel26" displayName="Tabel26" ref="AJ2:AL187" totalsRowShown="0">
  <autoFilter ref="AJ2:AL187" xr:uid="{E472D86C-B976-4E25-9436-D85E51FC5115}"/>
  <sortState xmlns:xlrd2="http://schemas.microsoft.com/office/spreadsheetml/2017/richdata2" ref="AJ3:AL190">
    <sortCondition ref="AJ2:AJ190"/>
  </sortState>
  <tableColumns count="3">
    <tableColumn id="1" xr3:uid="{CC2BD345-E8B3-4BFB-8996-6A30BA8A615D}" name="Letter_code"/>
    <tableColumn id="2" xr3:uid="{21E743E4-8A79-4111-AFA1-5C3C10BBA0BB}" name="Omschijving bouwdeelsoort"/>
    <tableColumn id="3" xr3:uid="{4049B95E-5F7A-4576-A7BB-7DD36B95E411}" name="Id"/>
  </tableColumns>
  <tableStyleInfo name="TableStyleLight9"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324849EE-A350-49FE-A379-2A364C8C1BD6}" name="Tabel2627" displayName="Tabel2627" ref="AN2:AP13" totalsRowShown="0">
  <autoFilter ref="AN2:AP13" xr:uid="{324849EE-A350-49FE-A379-2A364C8C1BD6}"/>
  <sortState xmlns:xlrd2="http://schemas.microsoft.com/office/spreadsheetml/2017/richdata2" ref="AN3:AP201">
    <sortCondition descending="1" ref="AN2:AN201"/>
  </sortState>
  <tableColumns count="3">
    <tableColumn id="1" xr3:uid="{A897B68B-BC45-41B1-AC33-6D8D3E26D857}" name="Letter_code"/>
    <tableColumn id="2" xr3:uid="{B4EC8523-D444-47F7-95F0-A23BB53C17EC}" name="Omschijving bouwdeelsoort"/>
    <tableColumn id="3" xr3:uid="{D3695890-7A87-4BA8-B47A-18CF801D268B}" name="Id"/>
  </tableColumns>
  <tableStyleInfo name="TableStyleLight9"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3A70AEA5-997A-462D-9C67-0176E2C44BF9}" name="Tabel27" displayName="Tabel27" ref="AH35:AH38" totalsRowShown="0">
  <autoFilter ref="AH35:AH38" xr:uid="{3A70AEA5-997A-462D-9C67-0176E2C44BF9}"/>
  <tableColumns count="1">
    <tableColumn id="1" xr3:uid="{75A160B9-A84B-409A-9A17-70F5607DCC45}" name="verplichting"/>
  </tableColumns>
  <tableStyleInfo name="TableStyleLight12"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1C59491F-A18B-4543-B141-26F676C95211}" name="Tabel28" displayName="Tabel28" ref="D130:AF131" totalsRowShown="0" headerRowDxfId="51" dataDxfId="50">
  <autoFilter ref="D130:AF131" xr:uid="{1C59491F-A18B-4543-B141-26F676C95211}"/>
  <tableColumns count="29">
    <tableColumn id="1" xr3:uid="{E3BB30E2-8B5E-49D1-9D66-3A77C7DFBD58}" name="Fabrieksdocumentatie"/>
    <tableColumn id="2" xr3:uid="{92E3E01E-C935-4B47-8455-F3A730A549E8}" name="Map"/>
    <tableColumn id="3" xr3:uid="{829C3416-0BA3-40DC-B07D-FFB401B962AD}" name="Soort"/>
    <tableColumn id="4" xr3:uid="{16AA379B-166F-47D2-B1EA-E1F9CF86156E}" name="Type"/>
    <tableColumn id="5" xr3:uid="{3400B04B-316C-4A1E-82B5-D9C5DBE1D264}" name="V/B"/>
    <tableColumn id="6" xr3:uid="{557A4629-7177-46DD-ABDB-A27895EF76AB}" name="Disc."/>
    <tableColumn id="7" xr3:uid="{67E52EE4-FDF8-4FC1-A550-AADD333F85D2}" name="27a" dataDxfId="49"/>
    <tableColumn id="8" xr3:uid="{DC977AB2-FEE7-47CF-91E2-E80DB482B0DD}" name="80a" dataDxfId="48"/>
    <tableColumn id="9" xr3:uid="{EAD2E889-D464-400C-9EB8-5A5127A7DFE7}" name="81" dataDxfId="47"/>
    <tableColumn id="10" xr3:uid="{05209EF6-189A-40EC-9D21-3F0037D5809B}" name="36a" dataDxfId="46"/>
    <tableColumn id="11" xr3:uid="{D08C4446-E482-4173-99E4-32127FD81C13}" name="28" dataDxfId="45"/>
    <tableColumn id="12" xr3:uid="{0EF9C966-02BF-44C4-BAD9-CA8BE39864A9}" name="28a" dataDxfId="44"/>
    <tableColumn id="13" xr3:uid="{D04C88A5-353B-4FE3-89BD-A8EF259A28C1}" name="48a" dataDxfId="43"/>
    <tableColumn id="14" xr3:uid="{652A6F63-045F-4D21-94E4-5AF8AB11414F}" name="54" dataDxfId="42"/>
    <tableColumn id="15" xr3:uid="{49F4BEE0-018B-4CA3-B4A7-BBF909C9119A}" name="54a" dataDxfId="41"/>
    <tableColumn id="16" xr3:uid="{D79392F0-AE7C-4F3A-A6D2-E2ECBA287888}" name="56" dataDxfId="40"/>
    <tableColumn id="17" xr3:uid="{8CA5A6C2-1925-4869-A1F5-3D7C5DFC74F0}" name="56a" dataDxfId="39"/>
    <tableColumn id="18" xr3:uid="{798FC1C8-140D-451A-A8AF-D20634BB78FB}" name="93" dataDxfId="38"/>
    <tableColumn id="19" xr3:uid="{112E661C-8835-44F2-A8C5-36685D57F5B2}" name="93a" dataDxfId="37"/>
    <tableColumn id="20" xr3:uid="{B4F91736-2D5E-41F8-ADEF-9600919E181B}" name="105a" dataDxfId="36"/>
    <tableColumn id="21" xr3:uid="{7637D306-3A94-444F-BD4E-5FB606AB6F4A}" name="31" dataDxfId="35"/>
    <tableColumn id="22" xr3:uid="{0F8A1FF3-3638-4DF0-9D8C-03DE9446DB8F}" name="33" dataDxfId="34"/>
    <tableColumn id="23" xr3:uid="{FC0B3D47-4EC3-4956-A069-264CCA32FEA9}" name="33a" dataDxfId="33"/>
    <tableColumn id="24" xr3:uid="{E67D802B-1DD4-4E80-B399-224C61AB2F3C}" name="37" dataDxfId="32"/>
    <tableColumn id="25" xr3:uid="{EADC32F5-7725-4FC8-8A78-2F0904E5D97D}" name="91" dataDxfId="31"/>
    <tableColumn id="26" xr3:uid="{72000616-D886-4F33-B289-F0BF4D689679}" name="13" dataDxfId="30"/>
    <tableColumn id="27" xr3:uid="{63233D4A-38E9-4D9B-B6B7-BEB6444751FD}" name="58" dataDxfId="29"/>
    <tableColumn id="28" xr3:uid="{400F2393-AA6C-47C7-BF98-24F0E84F7845}" name="42" dataDxfId="28"/>
    <tableColumn id="29" xr3:uid="{887DAFFD-278B-4F44-8EE5-C32A4D0FDB09}" name="Extentie" dataDxfId="27"/>
  </tableColumns>
  <tableStyleInfo name="TableStyleLight1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10341C94-6513-441A-BC84-26369BD47A0C}" name="Tabel30" displayName="Tabel30" ref="AH40:AH44" totalsRowShown="0">
  <autoFilter ref="AH40:AH44" xr:uid="{10341C94-6513-441A-BC84-26369BD47A0C}"/>
  <tableColumns count="1">
    <tableColumn id="1" xr3:uid="{116AD662-417E-4840-80CF-894BDEEA23D9}" name="Actie"/>
  </tableColumns>
  <tableStyleInfo name="TableStyleLight1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2.xml"/><Relationship Id="rId13" Type="http://schemas.openxmlformats.org/officeDocument/2006/relationships/table" Target="../tables/table17.xml"/><Relationship Id="rId18" Type="http://schemas.openxmlformats.org/officeDocument/2006/relationships/table" Target="../tables/table22.xml"/><Relationship Id="rId26" Type="http://schemas.openxmlformats.org/officeDocument/2006/relationships/table" Target="../tables/table30.xml"/><Relationship Id="rId3" Type="http://schemas.openxmlformats.org/officeDocument/2006/relationships/table" Target="../tables/table7.xml"/><Relationship Id="rId21" Type="http://schemas.openxmlformats.org/officeDocument/2006/relationships/table" Target="../tables/table25.xml"/><Relationship Id="rId7" Type="http://schemas.openxmlformats.org/officeDocument/2006/relationships/table" Target="../tables/table11.xml"/><Relationship Id="rId12" Type="http://schemas.openxmlformats.org/officeDocument/2006/relationships/table" Target="../tables/table16.xml"/><Relationship Id="rId17" Type="http://schemas.openxmlformats.org/officeDocument/2006/relationships/table" Target="../tables/table21.xml"/><Relationship Id="rId25" Type="http://schemas.openxmlformats.org/officeDocument/2006/relationships/table" Target="../tables/table29.xml"/><Relationship Id="rId2" Type="http://schemas.openxmlformats.org/officeDocument/2006/relationships/table" Target="../tables/table6.xml"/><Relationship Id="rId16" Type="http://schemas.openxmlformats.org/officeDocument/2006/relationships/table" Target="../tables/table20.xml"/><Relationship Id="rId20" Type="http://schemas.openxmlformats.org/officeDocument/2006/relationships/table" Target="../tables/table24.xml"/><Relationship Id="rId1" Type="http://schemas.openxmlformats.org/officeDocument/2006/relationships/printerSettings" Target="../printerSettings/printerSettings7.bin"/><Relationship Id="rId6" Type="http://schemas.openxmlformats.org/officeDocument/2006/relationships/table" Target="../tables/table10.xml"/><Relationship Id="rId11" Type="http://schemas.openxmlformats.org/officeDocument/2006/relationships/table" Target="../tables/table15.xml"/><Relationship Id="rId24" Type="http://schemas.openxmlformats.org/officeDocument/2006/relationships/table" Target="../tables/table28.xml"/><Relationship Id="rId5" Type="http://schemas.openxmlformats.org/officeDocument/2006/relationships/table" Target="../tables/table9.xml"/><Relationship Id="rId15" Type="http://schemas.openxmlformats.org/officeDocument/2006/relationships/table" Target="../tables/table19.xml"/><Relationship Id="rId23" Type="http://schemas.openxmlformats.org/officeDocument/2006/relationships/table" Target="../tables/table27.xml"/><Relationship Id="rId10" Type="http://schemas.openxmlformats.org/officeDocument/2006/relationships/table" Target="../tables/table14.xml"/><Relationship Id="rId19" Type="http://schemas.openxmlformats.org/officeDocument/2006/relationships/table" Target="../tables/table23.xml"/><Relationship Id="rId4" Type="http://schemas.openxmlformats.org/officeDocument/2006/relationships/table" Target="../tables/table8.xml"/><Relationship Id="rId9" Type="http://schemas.openxmlformats.org/officeDocument/2006/relationships/table" Target="../tables/table13.xml"/><Relationship Id="rId14" Type="http://schemas.openxmlformats.org/officeDocument/2006/relationships/table" Target="../tables/table18.xml"/><Relationship Id="rId22" Type="http://schemas.openxmlformats.org/officeDocument/2006/relationships/table" Target="../tables/table26.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B3774-1901-477E-9E45-52F5E823E81B}">
  <sheetPr>
    <tabColor theme="5" tint="0.79998168889431442"/>
  </sheetPr>
  <dimension ref="A1:P36"/>
  <sheetViews>
    <sheetView zoomScaleNormal="100" workbookViewId="0">
      <pane xSplit="8" ySplit="21" topLeftCell="I40" activePane="bottomRight" state="frozen"/>
      <selection pane="bottomRight" activeCell="C49" sqref="C49"/>
      <selection pane="bottomLeft" activeCell="I48" sqref="I48"/>
      <selection pane="topRight" activeCell="I48" sqref="I48"/>
    </sheetView>
  </sheetViews>
  <sheetFormatPr defaultColWidth="0" defaultRowHeight="12.75"/>
  <cols>
    <col min="1" max="1" width="2.625" style="77" customWidth="1"/>
    <col min="2" max="2" width="28.375" style="77" bestFit="1" customWidth="1"/>
    <col min="3" max="3" width="51.125" style="77" customWidth="1"/>
    <col min="4" max="4" width="2.375" style="77" customWidth="1"/>
    <col min="5" max="5" width="1.375" style="77" customWidth="1"/>
    <col min="6" max="6" width="31.5" style="77" bestFit="1" customWidth="1"/>
    <col min="7" max="7" width="112.875" style="77" bestFit="1" customWidth="1"/>
    <col min="8" max="8" width="1.75" style="77" customWidth="1"/>
    <col min="9" max="16384" width="9" style="77" hidden="1"/>
  </cols>
  <sheetData>
    <row r="1" spans="1:8">
      <c r="A1" s="45"/>
      <c r="B1" s="45"/>
      <c r="C1" s="45"/>
      <c r="D1" s="45"/>
      <c r="E1" s="45"/>
      <c r="F1" s="45"/>
      <c r="G1" s="45"/>
      <c r="H1" s="45"/>
    </row>
    <row r="2" spans="1:8" ht="15.75">
      <c r="A2" s="45"/>
      <c r="B2" s="46" t="s">
        <v>0</v>
      </c>
      <c r="C2" s="10" t="s">
        <v>1</v>
      </c>
      <c r="D2" s="48"/>
      <c r="E2" s="58"/>
      <c r="F2" s="58"/>
      <c r="G2" s="58"/>
      <c r="H2" s="58"/>
    </row>
    <row r="3" spans="1:8" ht="16.5" hidden="1" thickBot="1">
      <c r="A3" s="45"/>
      <c r="B3" s="46"/>
      <c r="C3" s="11" t="str">
        <f>UPPER(C2)</f>
        <v>SC-080-00023</v>
      </c>
      <c r="D3" s="48"/>
      <c r="E3" s="58"/>
      <c r="F3" s="58"/>
      <c r="G3" s="58"/>
      <c r="H3" s="58"/>
    </row>
    <row r="4" spans="1:8" ht="15.75">
      <c r="A4" s="45"/>
      <c r="B4" s="46" t="s">
        <v>2</v>
      </c>
      <c r="C4" s="12" t="s">
        <v>3</v>
      </c>
      <c r="D4" s="48"/>
      <c r="E4" s="59"/>
      <c r="F4" s="60" t="s">
        <v>4</v>
      </c>
      <c r="G4" s="61"/>
      <c r="H4" s="58"/>
    </row>
    <row r="5" spans="1:8" ht="15.75">
      <c r="A5" s="45"/>
      <c r="B5" s="46" t="s">
        <v>5</v>
      </c>
      <c r="C5" s="12" t="s">
        <v>6</v>
      </c>
      <c r="D5" s="48"/>
      <c r="E5" s="62"/>
      <c r="F5" s="63"/>
      <c r="G5" s="64"/>
      <c r="H5" s="58"/>
    </row>
    <row r="6" spans="1:8" ht="16.5" hidden="1" thickBot="1">
      <c r="A6" s="45"/>
      <c r="B6" s="46"/>
      <c r="C6" s="13" t="str">
        <f>_xlfn.CONCAT(C19,IF(C5="ja","a",""))</f>
        <v>80a</v>
      </c>
      <c r="D6" s="48"/>
      <c r="E6" s="65"/>
      <c r="F6" s="58"/>
      <c r="G6" s="66"/>
      <c r="H6" s="58"/>
    </row>
    <row r="7" spans="1:8" ht="15.75">
      <c r="A7" s="45"/>
      <c r="B7" s="46"/>
      <c r="C7" s="47"/>
      <c r="D7" s="48"/>
      <c r="E7" s="65"/>
      <c r="F7" s="67" t="s">
        <v>7</v>
      </c>
      <c r="G7" s="68" t="s">
        <v>8</v>
      </c>
      <c r="H7" s="58"/>
    </row>
    <row r="8" spans="1:8" ht="15.75" customHeight="1">
      <c r="A8" s="45"/>
      <c r="B8" s="46" t="s">
        <v>9</v>
      </c>
      <c r="C8" s="10">
        <v>751</v>
      </c>
      <c r="D8" s="48"/>
      <c r="E8" s="65"/>
      <c r="F8" s="69"/>
      <c r="G8" s="68"/>
      <c r="H8" s="58"/>
    </row>
    <row r="9" spans="1:8" ht="13.5" thickBot="1">
      <c r="A9" s="45"/>
      <c r="B9" s="49"/>
      <c r="C9" s="45"/>
      <c r="D9" s="45"/>
      <c r="E9" s="65"/>
      <c r="F9" s="67" t="s">
        <v>10</v>
      </c>
      <c r="G9" s="68" t="s">
        <v>11</v>
      </c>
      <c r="H9" s="58"/>
    </row>
    <row r="10" spans="1:8" ht="14.25" thickTop="1" thickBot="1">
      <c r="A10" s="45"/>
      <c r="B10" s="49"/>
      <c r="C10" s="85" t="str">
        <f>HYPERLINK(CONCATENATE("https://hhr.ultimo.net/#screen/5e3d6819-6ff6-4b05-d801-f6b2acf7f180?_prjprfid=",TEXT(C8,"000000000"),"&amp;stab=3&amp;screenmode=history"),"Ga naar gekoppeld project Ultimo")</f>
        <v>Ga naar gekoppeld project Ultimo</v>
      </c>
      <c r="D10" s="45"/>
      <c r="E10" s="65"/>
      <c r="F10" s="69"/>
      <c r="G10" s="68"/>
      <c r="H10" s="58"/>
    </row>
    <row r="11" spans="1:8" ht="14.25" thickTop="1" thickBot="1">
      <c r="A11" s="45"/>
      <c r="B11" s="49"/>
      <c r="C11" s="51"/>
      <c r="D11" s="45"/>
      <c r="E11" s="65"/>
      <c r="F11" s="67" t="s">
        <v>12</v>
      </c>
      <c r="G11" s="68" t="s">
        <v>13</v>
      </c>
      <c r="H11" s="58"/>
    </row>
    <row r="12" spans="1:8" ht="14.25" thickTop="1" thickBot="1">
      <c r="A12" s="45"/>
      <c r="B12" s="49"/>
      <c r="C12" s="85" t="str">
        <f>HYPERLINK(_xlfn.CONCAT("https://hhr.ultimo.net/#screen/58ab5a6e-e1ad-41d2-a992-3ceab120644a?prfid=",C2,"&amp;tab=0&amp;screenmode=history"),"Ga naar object in Ultimo")</f>
        <v>Ga naar object in Ultimo</v>
      </c>
      <c r="D12" s="45"/>
      <c r="E12" s="65"/>
      <c r="F12" s="69"/>
      <c r="G12" s="68"/>
      <c r="H12" s="58"/>
    </row>
    <row r="13" spans="1:8" ht="14.25" thickTop="1" thickBot="1">
      <c r="A13" s="45"/>
      <c r="B13" s="49"/>
      <c r="C13" s="52"/>
      <c r="D13" s="45"/>
      <c r="E13" s="65"/>
      <c r="F13" s="67" t="s">
        <v>14</v>
      </c>
      <c r="G13" s="68" t="s">
        <v>15</v>
      </c>
      <c r="H13" s="58"/>
    </row>
    <row r="14" spans="1:8" ht="13.5" thickBot="1">
      <c r="A14" s="45"/>
      <c r="B14" s="50" t="s">
        <v>16</v>
      </c>
      <c r="C14" s="14">
        <v>3</v>
      </c>
      <c r="D14" s="45"/>
      <c r="E14" s="65"/>
      <c r="F14" s="69"/>
      <c r="G14" s="68"/>
      <c r="H14" s="58"/>
    </row>
    <row r="15" spans="1:8" ht="13.5" thickBot="1">
      <c r="A15" s="45"/>
      <c r="B15" s="45"/>
      <c r="C15" s="45"/>
      <c r="D15" s="45"/>
      <c r="E15" s="65"/>
      <c r="F15" s="67" t="s">
        <v>17</v>
      </c>
      <c r="G15" s="68" t="s">
        <v>18</v>
      </c>
      <c r="H15" s="58"/>
    </row>
    <row r="16" spans="1:8" ht="13.5" thickBot="1">
      <c r="A16" s="45"/>
      <c r="B16" s="103" t="s">
        <v>19</v>
      </c>
      <c r="C16" s="104"/>
      <c r="D16" s="45"/>
      <c r="E16" s="65"/>
      <c r="F16" s="69"/>
      <c r="G16" s="68"/>
      <c r="H16" s="58"/>
    </row>
    <row r="17" spans="1:8">
      <c r="A17" s="45"/>
      <c r="B17" s="53" t="s">
        <v>20</v>
      </c>
      <c r="C17" s="54" t="str">
        <f>UPPER(IF(MID(C2,3,1)="-",LEFT(C2,2),LEFT(C2,3)))</f>
        <v>SC</v>
      </c>
      <c r="D17" s="45"/>
      <c r="E17" s="65"/>
      <c r="F17" s="67" t="s">
        <v>21</v>
      </c>
      <c r="G17" s="68" t="s">
        <v>22</v>
      </c>
      <c r="H17" s="58"/>
    </row>
    <row r="18" spans="1:8">
      <c r="A18" s="45"/>
      <c r="B18" s="53" t="s">
        <v>23</v>
      </c>
      <c r="C18" s="55">
        <f>IF(OR(C19="80",C19="81"),2,4)</f>
        <v>2</v>
      </c>
      <c r="D18" s="45"/>
      <c r="E18" s="70"/>
      <c r="F18" s="71"/>
      <c r="G18" s="72"/>
      <c r="H18" s="58"/>
    </row>
    <row r="19" spans="1:8">
      <c r="A19" s="45"/>
      <c r="B19" s="53" t="s">
        <v>24</v>
      </c>
      <c r="C19" s="55" t="str">
        <f>TEXT(IF(MID(C2,3,1)="-",MID(C2,4,3),MID(C2,5,3)),"#00")</f>
        <v>80</v>
      </c>
      <c r="D19" s="45"/>
      <c r="E19" s="58"/>
      <c r="F19" s="58"/>
      <c r="G19" s="73"/>
      <c r="H19" s="58"/>
    </row>
    <row r="20" spans="1:8" ht="13.5" thickBot="1">
      <c r="A20" s="45"/>
      <c r="B20" s="56" t="s">
        <v>25</v>
      </c>
      <c r="C20" s="57" t="str">
        <f>TEXT(RIGHT(C2,5),"##000")</f>
        <v>023</v>
      </c>
      <c r="D20" s="45"/>
      <c r="E20" s="58"/>
      <c r="F20" s="58"/>
      <c r="G20" s="73"/>
      <c r="H20" s="58"/>
    </row>
    <row r="21" spans="1:8">
      <c r="A21" s="45"/>
      <c r="B21" s="45"/>
      <c r="C21" s="45"/>
      <c r="D21" s="45"/>
      <c r="E21" s="58"/>
      <c r="F21" s="58"/>
      <c r="G21" s="73"/>
      <c r="H21" s="58"/>
    </row>
    <row r="36" spans="16:16">
      <c r="P36" s="93" t="s">
        <v>26</v>
      </c>
    </row>
  </sheetData>
  <mergeCells count="1">
    <mergeCell ref="B16:C16"/>
  </mergeCells>
  <dataValidations count="1">
    <dataValidation type="list" allowBlank="1" showInputMessage="1" showErrorMessage="1" sqref="C5" xr:uid="{B6563FDA-53E4-4991-87AF-24EDC3FA965E}">
      <formula1>Ja_Nee</formula1>
    </dataValidation>
  </dataValidations>
  <pageMargins left="0.7" right="0.7" top="0.75" bottom="0.75" header="0.3" footer="0.3"/>
  <pageSetup paperSize="9"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8D750-C4BF-4F69-9219-95E19B33E5C0}">
  <sheetPr>
    <tabColor theme="9" tint="0.79998168889431442"/>
  </sheetPr>
  <dimension ref="A1:Y171"/>
  <sheetViews>
    <sheetView tabSelected="1" topLeftCell="B1" zoomScaleNormal="100" workbookViewId="0">
      <pane ySplit="8" topLeftCell="A9" activePane="bottomLeft" state="frozen"/>
      <selection pane="bottomLeft" activeCell="D16" sqref="D16"/>
      <selection activeCell="F1" sqref="F1"/>
    </sheetView>
  </sheetViews>
  <sheetFormatPr defaultColWidth="0" defaultRowHeight="12.75" zeroHeight="1"/>
  <cols>
    <col min="1" max="1" width="30.625" bestFit="1" customWidth="1"/>
    <col min="2" max="2" width="75.5" bestFit="1" customWidth="1"/>
    <col min="3" max="3" width="12.375" customWidth="1"/>
    <col min="4" max="4" width="10.875" style="3" customWidth="1"/>
    <col min="5" max="5" width="14.625" style="3" bestFit="1" customWidth="1"/>
    <col min="6" max="6" width="31.875" style="9" customWidth="1"/>
    <col min="7" max="7" width="44.125" style="36" customWidth="1"/>
    <col min="8" max="8" width="13.375" style="3" bestFit="1" customWidth="1"/>
    <col min="9" max="9" width="10.875" bestFit="1" customWidth="1"/>
    <col min="10" max="10" width="10.25" bestFit="1" customWidth="1"/>
    <col min="11" max="22" width="9" hidden="1" customWidth="1"/>
    <col min="23" max="23" width="8.625" hidden="1" customWidth="1"/>
    <col min="24" max="24" width="20" hidden="1" customWidth="1"/>
    <col min="25" max="25" width="54.625" hidden="1" customWidth="1"/>
    <col min="26" max="16384" width="9" hidden="1"/>
  </cols>
  <sheetData>
    <row r="1" spans="1:10" ht="10.5" customHeight="1">
      <c r="A1" s="99"/>
      <c r="B1" s="118"/>
      <c r="C1" s="118"/>
      <c r="D1" s="118"/>
      <c r="E1" s="118"/>
      <c r="F1" s="118"/>
      <c r="G1" s="118"/>
      <c r="H1" s="118"/>
      <c r="I1" s="118"/>
      <c r="J1" s="119"/>
    </row>
    <row r="2" spans="1:10" s="15" customFormat="1" ht="25.5" customHeight="1">
      <c r="A2" s="97" t="str">
        <f>_xlfn.CONCAT("(object soort) ",IF(Voorblad!$C$6="27a","Afvalwater Zuivering",IF(Voorblad!$C$6="80a","Afvalwater Transportgemaal",IF(Voorblad!$C$6="81","Afvalwater Transportleiding",IF(Voorblad!$C$6="36a","Oppervlaktewater Gemaal",IF(Voorblad!$C$6="28","Brug vast",IF(Voorblad!$C$6="28a","Brug Geautomatiseerd",IF(Voorblad!$C$6="48a","Verbeteringsinstallatie Waterkwaliteit",IF(Voorblad!$C$6="56","Stuw",IF(Voorblad!$C$6="56a","Stuw Geautomatiseerd",IF(Voorblad!$C$6="93","Noodwaterkering",IF(Voorblad!$C$6="93a","Noodwaterkering Geautomatiseerd",IF(Voorblad!$C$6="105a","Meetopstelling",IF(Voorblad!$C$6="31","Vaste Dam",IF(Voorblad!$C$6="33","Duiker Sifon Hevel",IF(Voorblad!$C$6="33a","Duiker Sifon Hevel geautomatiseerd",IF(Voorblad!$C$6="37","Sifon",IF(Voorblad!$C$6="91","Profielverdediging",IF(Voorblad!$C$6="13","Aquaduct",IF(Voorblad!$C$6="58","Watergang",IF(Voorblad!$C$6="42","Waterkering",IF(Voorblad!$C$6="54","Sluis",IF(Voorblad!$C$6="54a","Sluis Geautomatiseerd",""))))))))))))))))))))))," ","(Gis-code) ",Voorblad!C2," ","(object naam) ",Voorblad!C4)</f>
        <v>(object soort) Afvalwater Transportgemaal (Gis-code) SC-080-00023 (object naam) AWTG Schiphol Trade Park</v>
      </c>
      <c r="B2" s="97"/>
      <c r="C2" s="97"/>
      <c r="D2" s="97"/>
      <c r="E2" s="97"/>
      <c r="F2" s="97"/>
      <c r="G2" s="97"/>
      <c r="H2" s="97"/>
      <c r="I2" s="98"/>
      <c r="J2" s="98"/>
    </row>
    <row r="3" spans="1:10" ht="10.5" customHeight="1">
      <c r="A3" s="99"/>
      <c r="B3" s="118"/>
      <c r="C3" s="118"/>
      <c r="D3" s="118"/>
      <c r="E3" s="118"/>
      <c r="F3" s="118"/>
      <c r="G3" s="118"/>
      <c r="H3" s="118"/>
      <c r="I3" s="118"/>
      <c r="J3" s="119"/>
    </row>
    <row r="4" spans="1:10">
      <c r="A4" s="100" t="s">
        <v>27</v>
      </c>
      <c r="B4" s="100"/>
      <c r="C4" s="101" t="s">
        <v>28</v>
      </c>
      <c r="D4" s="101"/>
      <c r="E4" s="102" t="s">
        <v>29</v>
      </c>
      <c r="F4" s="120"/>
      <c r="G4" s="120"/>
      <c r="H4" s="120"/>
      <c r="I4" s="120"/>
      <c r="J4" s="119"/>
    </row>
    <row r="5" spans="1:10">
      <c r="A5" s="100"/>
      <c r="B5" s="100"/>
      <c r="C5" s="101"/>
      <c r="D5" s="101"/>
      <c r="E5" s="102" t="s">
        <v>30</v>
      </c>
      <c r="F5" s="120"/>
      <c r="G5" s="120"/>
      <c r="H5" s="120"/>
      <c r="I5" s="120"/>
      <c r="J5" s="119"/>
    </row>
    <row r="6" spans="1:10" ht="54" customHeight="1">
      <c r="A6" s="100"/>
      <c r="B6" s="100"/>
      <c r="C6" s="101"/>
      <c r="D6" s="101"/>
      <c r="E6" s="102" t="s">
        <v>31</v>
      </c>
      <c r="F6" s="120"/>
      <c r="G6" s="120"/>
      <c r="H6" s="120"/>
      <c r="I6" s="120"/>
      <c r="J6" s="119"/>
    </row>
    <row r="7" spans="1:10" ht="10.5" customHeight="1">
      <c r="A7" s="99"/>
      <c r="B7" s="118"/>
      <c r="C7" s="118"/>
      <c r="D7" s="118"/>
      <c r="E7" s="118"/>
      <c r="F7" s="118"/>
      <c r="G7" s="118"/>
      <c r="H7" s="118"/>
      <c r="I7" s="118"/>
      <c r="J7" s="119"/>
    </row>
    <row r="8" spans="1:10" ht="25.5">
      <c r="A8" s="92" t="s">
        <v>32</v>
      </c>
      <c r="B8" s="92" t="s">
        <v>33</v>
      </c>
      <c r="C8" s="16" t="s">
        <v>34</v>
      </c>
      <c r="D8" s="16" t="s">
        <v>35</v>
      </c>
      <c r="E8" s="17" t="s">
        <v>36</v>
      </c>
      <c r="F8" s="17" t="s">
        <v>37</v>
      </c>
      <c r="G8" s="17" t="s">
        <v>38</v>
      </c>
      <c r="H8" s="9" t="s">
        <v>39</v>
      </c>
      <c r="I8" s="92" t="s">
        <v>40</v>
      </c>
      <c r="J8" s="92" t="s">
        <v>41</v>
      </c>
    </row>
    <row r="9" spans="1:10">
      <c r="A9" s="18" t="s">
        <v>42</v>
      </c>
      <c r="B9" s="18" t="s">
        <v>43</v>
      </c>
      <c r="C9" s="18" t="s">
        <v>44</v>
      </c>
      <c r="D9"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9" s="20" t="s">
        <v>6</v>
      </c>
      <c r="F9" s="21" t="s">
        <v>45</v>
      </c>
      <c r="G9" s="35"/>
      <c r="H9" s="19" t="str">
        <f>VLOOKUP(Tabel33[[#This Row],[Document omschrijving]],'Gegevens documentatie'!D:AF,29,0)</f>
        <v>PDF</v>
      </c>
      <c r="I9" s="23" t="str">
        <f>IF(Tabel33[[#This Row],[1. Opleveren]]="ja",_xlfn.CONCAT(COUNTIF(Opleverlijst!P:P,Tabel33[[#This Row],[Code 
Meridian]])," ","geleverd"),"")</f>
        <v>0 geleverd</v>
      </c>
      <c r="J9" s="90" t="str">
        <f>IF(Tabel33[[#This Row],[1. Opleveren]]="ja",_xlfn.CONCAT(COUNTIFS(Opleverlijst!H:H,"as-built",Opleverlijst!P:P,Tabel33[[#This Row],[Code 
Meridian]])," ","As-built"),"")</f>
        <v>0 As-built</v>
      </c>
    </row>
    <row r="10" spans="1:10">
      <c r="A10" s="18" t="s">
        <v>42</v>
      </c>
      <c r="B10" s="18" t="s">
        <v>46</v>
      </c>
      <c r="C10" s="18" t="s">
        <v>47</v>
      </c>
      <c r="D10"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10" s="20" t="s">
        <v>6</v>
      </c>
      <c r="F10" s="21" t="s">
        <v>45</v>
      </c>
      <c r="G10" s="35"/>
      <c r="H10" s="19" t="str">
        <f>VLOOKUP(Tabel33[[#This Row],[Document omschrijving]],'Gegevens documentatie'!D:AF,29,0)</f>
        <v>PDF</v>
      </c>
      <c r="I10" s="23" t="str">
        <f>IF(Tabel33[[#This Row],[1. Opleveren]]="ja",_xlfn.CONCAT(COUNTIF(Opleverlijst!P:P,Tabel33[[#This Row],[Code 
Meridian]])," ","geleverd"),"")</f>
        <v>0 geleverd</v>
      </c>
      <c r="J10" s="90" t="str">
        <f>IF(Tabel33[[#This Row],[1. Opleveren]]="ja",_xlfn.CONCAT(COUNTIFS(Opleverlijst!H:H,"as-built",Opleverlijst!P:P,Tabel33[[#This Row],[Code 
Meridian]])," ","As-built"),"")</f>
        <v>0 As-built</v>
      </c>
    </row>
    <row r="11" spans="1:10">
      <c r="A11" s="18" t="s">
        <v>42</v>
      </c>
      <c r="B11" s="18" t="s">
        <v>48</v>
      </c>
      <c r="C11" s="18" t="s">
        <v>49</v>
      </c>
      <c r="D11"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11" s="20" t="s">
        <v>6</v>
      </c>
      <c r="F11" s="21" t="s">
        <v>45</v>
      </c>
      <c r="G11" s="35"/>
      <c r="H11" s="19" t="str">
        <f>VLOOKUP(Tabel33[[#This Row],[Document omschrijving]],'Gegevens documentatie'!D:AF,29,0)</f>
        <v>PDF</v>
      </c>
      <c r="I11" s="23" t="str">
        <f>IF(Tabel33[[#This Row],[1. Opleveren]]="ja",_xlfn.CONCAT(COUNTIF(Opleverlijst!P:P,Tabel33[[#This Row],[Code 
Meridian]])," ","geleverd"),"")</f>
        <v>0 geleverd</v>
      </c>
      <c r="J11" s="90" t="str">
        <f>IF(Tabel33[[#This Row],[1. Opleveren]]="ja",_xlfn.CONCAT(COUNTIFS(Opleverlijst!H:H,"as-built",Opleverlijst!P:P,Tabel33[[#This Row],[Code 
Meridian]])," ","As-built"),"")</f>
        <v>0 As-built</v>
      </c>
    </row>
    <row r="12" spans="1:10">
      <c r="A12" s="18" t="s">
        <v>42</v>
      </c>
      <c r="B12" s="18" t="s">
        <v>50</v>
      </c>
      <c r="C12" s="18" t="s">
        <v>51</v>
      </c>
      <c r="D12"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12" s="20" t="s">
        <v>6</v>
      </c>
      <c r="F12" s="21" t="s">
        <v>52</v>
      </c>
      <c r="G12" s="35"/>
      <c r="H12" s="19" t="str">
        <f>VLOOKUP(Tabel33[[#This Row],[Document omschrijving]],'Gegevens documentatie'!D:AF,29,0)</f>
        <v>XLSX</v>
      </c>
      <c r="I12" s="23" t="str">
        <f>IF(Tabel33[[#This Row],[1. Opleveren]]="ja",_xlfn.CONCAT(COUNTIF(Opleverlijst!P:P,Tabel33[[#This Row],[Code 
Meridian]])," ","geleverd"),"")</f>
        <v>0 geleverd</v>
      </c>
      <c r="J12" s="90" t="str">
        <f>IF(Tabel33[[#This Row],[1. Opleveren]]="ja",_xlfn.CONCAT(COUNTIFS(Opleverlijst!H:H,"as-built",Opleverlijst!P:P,Tabel33[[#This Row],[Code 
Meridian]])," ","As-built"),"")</f>
        <v>0 As-built</v>
      </c>
    </row>
    <row r="13" spans="1:10">
      <c r="A13" s="18" t="s">
        <v>42</v>
      </c>
      <c r="B13" s="18" t="s">
        <v>53</v>
      </c>
      <c r="C13" s="18" t="s">
        <v>54</v>
      </c>
      <c r="D13"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13" s="20" t="s">
        <v>55</v>
      </c>
      <c r="F13" s="21" t="s">
        <v>56</v>
      </c>
      <c r="G13" s="35"/>
      <c r="H13" s="19" t="str">
        <f>VLOOKUP(Tabel33[[#This Row],[Document omschrijving]],'Gegevens documentatie'!D:AF,29,0)</f>
        <v>XLSX</v>
      </c>
      <c r="I13" s="23" t="str">
        <f>IF(Tabel33[[#This Row],[1. Opleveren]]="ja",_xlfn.CONCAT(COUNTIF(Opleverlijst!P:P,Tabel33[[#This Row],[Code 
Meridian]])," ","geleverd"),"")</f>
        <v/>
      </c>
      <c r="J13" s="90" t="str">
        <f>IF(Tabel33[[#This Row],[1. Opleveren]]="ja",_xlfn.CONCAT(COUNTIFS(Opleverlijst!H:H,"as-built",Opleverlijst!P:P,Tabel33[[#This Row],[Code 
Meridian]])," ","As-built"),"")</f>
        <v/>
      </c>
    </row>
    <row r="14" spans="1:10">
      <c r="A14" s="18" t="s">
        <v>42</v>
      </c>
      <c r="B14" s="18" t="s">
        <v>57</v>
      </c>
      <c r="C14" s="18" t="s">
        <v>58</v>
      </c>
      <c r="D14"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14" s="20" t="s">
        <v>6</v>
      </c>
      <c r="F14" s="21" t="s">
        <v>52</v>
      </c>
      <c r="G14" s="35"/>
      <c r="H14" s="19" t="str">
        <f>VLOOKUP(Tabel33[[#This Row],[Document omschrijving]],'Gegevens documentatie'!D:AF,29,0)</f>
        <v>XLSX</v>
      </c>
      <c r="I14" s="23" t="str">
        <f>IF(Tabel33[[#This Row],[1. Opleveren]]="ja",_xlfn.CONCAT(COUNTIF(Opleverlijst!P:P,Tabel33[[#This Row],[Code 
Meridian]])," ","geleverd"),"")</f>
        <v>0 geleverd</v>
      </c>
      <c r="J14" s="90" t="str">
        <f>IF(Tabel33[[#This Row],[1. Opleveren]]="ja",_xlfn.CONCAT(COUNTIFS(Opleverlijst!H:H,"as-built",Opleverlijst!P:P,Tabel33[[#This Row],[Code 
Meridian]])," ","As-built"),"")</f>
        <v>0 As-built</v>
      </c>
    </row>
    <row r="15" spans="1:10">
      <c r="A15" s="18" t="s">
        <v>42</v>
      </c>
      <c r="B15" s="18" t="s">
        <v>59</v>
      </c>
      <c r="C15" s="18" t="s">
        <v>60</v>
      </c>
      <c r="D15"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15" s="20" t="s">
        <v>6</v>
      </c>
      <c r="F15" s="21" t="s">
        <v>61</v>
      </c>
      <c r="G15" s="35"/>
      <c r="H15" s="19" t="str">
        <f>VLOOKUP(Tabel33[[#This Row],[Document omschrijving]],'Gegevens documentatie'!D:AF,29,0)</f>
        <v>PDF</v>
      </c>
      <c r="I15" s="23" t="str">
        <f>IF(Tabel33[[#This Row],[1. Opleveren]]="ja",_xlfn.CONCAT(COUNTIF(Opleverlijst!P:P,Tabel33[[#This Row],[Code 
Meridian]])," ","geleverd"),"")</f>
        <v>0 geleverd</v>
      </c>
      <c r="J15" s="90" t="str">
        <f>IF(Tabel33[[#This Row],[1. Opleveren]]="ja",_xlfn.CONCAT(COUNTIFS(Opleverlijst!H:H,"as-built",Opleverlijst!P:P,Tabel33[[#This Row],[Code 
Meridian]])," ","As-built"),"")</f>
        <v>0 As-built</v>
      </c>
    </row>
    <row r="16" spans="1:10">
      <c r="A16" s="18" t="s">
        <v>42</v>
      </c>
      <c r="B16" s="18" t="s">
        <v>62</v>
      </c>
      <c r="C16" s="18" t="s">
        <v>63</v>
      </c>
      <c r="D16"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16" s="20" t="s">
        <v>6</v>
      </c>
      <c r="F16" s="21" t="s">
        <v>61</v>
      </c>
      <c r="G16" s="35"/>
      <c r="H16" s="19" t="str">
        <f>VLOOKUP(Tabel33[[#This Row],[Document omschrijving]],'Gegevens documentatie'!D:AF,29,0)</f>
        <v>PDF</v>
      </c>
      <c r="I16" s="23" t="str">
        <f>IF(Tabel33[[#This Row],[1. Opleveren]]="ja",_xlfn.CONCAT(COUNTIF(Opleverlijst!P:P,Tabel33[[#This Row],[Code 
Meridian]])," ","geleverd"),"")</f>
        <v>0 geleverd</v>
      </c>
      <c r="J16" s="90" t="str">
        <f>IF(Tabel33[[#This Row],[1. Opleveren]]="ja",_xlfn.CONCAT(COUNTIFS(Opleverlijst!H:H,"as-built",Opleverlijst!P:P,Tabel33[[#This Row],[Code 
Meridian]])," ","As-built"),"")</f>
        <v>0 As-built</v>
      </c>
    </row>
    <row r="17" spans="1:10">
      <c r="A17" s="18" t="s">
        <v>42</v>
      </c>
      <c r="B17" s="18" t="s">
        <v>64</v>
      </c>
      <c r="C17" s="18" t="s">
        <v>65</v>
      </c>
      <c r="D17"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17" s="20" t="s">
        <v>6</v>
      </c>
      <c r="F17" s="21" t="s">
        <v>61</v>
      </c>
      <c r="G17" s="35"/>
      <c r="H17" s="19" t="str">
        <f>VLOOKUP(Tabel33[[#This Row],[Document omschrijving]],'Gegevens documentatie'!D:AF,29,0)</f>
        <v>PDF</v>
      </c>
      <c r="I17" s="23" t="str">
        <f>IF(Tabel33[[#This Row],[1. Opleveren]]="ja",_xlfn.CONCAT(COUNTIF(Opleverlijst!P:P,Tabel33[[#This Row],[Code 
Meridian]])," ","geleverd"),"")</f>
        <v>0 geleverd</v>
      </c>
      <c r="J17" s="90" t="str">
        <f>IF(Tabel33[[#This Row],[1. Opleveren]]="ja",_xlfn.CONCAT(COUNTIFS(Opleverlijst!H:H,"as-built",Opleverlijst!P:P,Tabel33[[#This Row],[Code 
Meridian]])," ","As-built"),"")</f>
        <v>0 As-built</v>
      </c>
    </row>
    <row r="18" spans="1:10">
      <c r="A18" s="18" t="s">
        <v>42</v>
      </c>
      <c r="B18" s="18" t="s">
        <v>66</v>
      </c>
      <c r="C18" s="18" t="s">
        <v>67</v>
      </c>
      <c r="D18"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18" s="20" t="s">
        <v>6</v>
      </c>
      <c r="F18" s="21" t="s">
        <v>61</v>
      </c>
      <c r="G18" s="35"/>
      <c r="H18" s="19" t="str">
        <f>VLOOKUP(Tabel33[[#This Row],[Document omschrijving]],'Gegevens documentatie'!D:AF,29,0)</f>
        <v>PDF</v>
      </c>
      <c r="I18" s="23" t="str">
        <f>IF(Tabel33[[#This Row],[1. Opleveren]]="ja",_xlfn.CONCAT(COUNTIF(Opleverlijst!P:P,Tabel33[[#This Row],[Code 
Meridian]])," ","geleverd"),"")</f>
        <v>0 geleverd</v>
      </c>
      <c r="J18" s="90" t="str">
        <f>IF(Tabel33[[#This Row],[1. Opleveren]]="ja",_xlfn.CONCAT(COUNTIFS(Opleverlijst!H:H,"as-built",Opleverlijst!P:P,Tabel33[[#This Row],[Code 
Meridian]])," ","As-built"),"")</f>
        <v>0 As-built</v>
      </c>
    </row>
    <row r="19" spans="1:10">
      <c r="A19" s="18" t="s">
        <v>42</v>
      </c>
      <c r="B19" s="18" t="s">
        <v>68</v>
      </c>
      <c r="C19" s="18" t="s">
        <v>69</v>
      </c>
      <c r="D19"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19" s="20" t="s">
        <v>55</v>
      </c>
      <c r="F19" s="21"/>
      <c r="G19" s="35"/>
      <c r="H19" s="19" t="str">
        <f>VLOOKUP(Tabel33[[#This Row],[Document omschrijving]],'Gegevens documentatie'!D:AF,29,0)</f>
        <v>DOCX</v>
      </c>
      <c r="I19" s="23" t="str">
        <f>IF(Tabel33[[#This Row],[1. Opleveren]]="ja",_xlfn.CONCAT(COUNTIF(Opleverlijst!P:P,Tabel33[[#This Row],[Code 
Meridian]])," ","geleverd"),"")</f>
        <v/>
      </c>
      <c r="J19" s="90" t="str">
        <f>IF(Tabel33[[#This Row],[1. Opleveren]]="ja",_xlfn.CONCAT(COUNTIFS(Opleverlijst!H:H,"as-built",Opleverlijst!P:P,Tabel33[[#This Row],[Code 
Meridian]])," ","As-built"),"")</f>
        <v/>
      </c>
    </row>
    <row r="20" spans="1:10">
      <c r="A20" s="18" t="s">
        <v>42</v>
      </c>
      <c r="B20" s="18" t="s">
        <v>70</v>
      </c>
      <c r="C20" s="18" t="s">
        <v>71</v>
      </c>
      <c r="D20"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20" s="20" t="s">
        <v>6</v>
      </c>
      <c r="F20" s="21" t="s">
        <v>72</v>
      </c>
      <c r="G20" s="35"/>
      <c r="H20" s="19" t="str">
        <f>VLOOKUP(Tabel33[[#This Row],[Document omschrijving]],'Gegevens documentatie'!D:AF,29,0)</f>
        <v>XLSX</v>
      </c>
      <c r="I20" s="23" t="str">
        <f>IF(Tabel33[[#This Row],[1. Opleveren]]="ja",_xlfn.CONCAT(COUNTIF(Opleverlijst!P:P,Tabel33[[#This Row],[Code 
Meridian]])," ","geleverd"),"")</f>
        <v>0 geleverd</v>
      </c>
      <c r="J20" s="90" t="str">
        <f>IF(Tabel33[[#This Row],[1. Opleveren]]="ja",_xlfn.CONCAT(COUNTIFS(Opleverlijst!H:H,"as-built",Opleverlijst!P:P,Tabel33[[#This Row],[Code 
Meridian]])," ","As-built"),"")</f>
        <v>0 As-built</v>
      </c>
    </row>
    <row r="21" spans="1:10">
      <c r="A21" s="18" t="s">
        <v>42</v>
      </c>
      <c r="B21" s="18" t="s">
        <v>73</v>
      </c>
      <c r="C21" s="18" t="s">
        <v>74</v>
      </c>
      <c r="D21"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21" s="20" t="s">
        <v>55</v>
      </c>
      <c r="F21" s="21"/>
      <c r="G21" s="35"/>
      <c r="H21" s="19" t="str">
        <f>VLOOKUP(Tabel33[[#This Row],[Document omschrijving]],'Gegevens documentatie'!D:AF,29,0)</f>
        <v>XLSX</v>
      </c>
      <c r="I21" s="23" t="str">
        <f>IF(Tabel33[[#This Row],[1. Opleveren]]="ja",_xlfn.CONCAT(COUNTIF(Opleverlijst!P:P,Tabel33[[#This Row],[Code 
Meridian]])," ","geleverd"),"")</f>
        <v/>
      </c>
      <c r="J21" s="90" t="str">
        <f>IF(Tabel33[[#This Row],[1. Opleveren]]="ja",_xlfn.CONCAT(COUNTIFS(Opleverlijst!H:H,"as-built",Opleverlijst!P:P,Tabel33[[#This Row],[Code 
Meridian]])," ","As-built"),"")</f>
        <v/>
      </c>
    </row>
    <row r="22" spans="1:10">
      <c r="A22" s="18" t="s">
        <v>42</v>
      </c>
      <c r="B22" s="18" t="s">
        <v>75</v>
      </c>
      <c r="C22" s="18" t="s">
        <v>76</v>
      </c>
      <c r="D22"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optioneel</v>
      </c>
      <c r="E22" s="20" t="s">
        <v>55</v>
      </c>
      <c r="F22" s="21"/>
      <c r="G22" s="35"/>
      <c r="H22" s="19" t="str">
        <f>VLOOKUP(Tabel33[[#This Row],[Document omschrijving]],'Gegevens documentatie'!D:AF,29,0)</f>
        <v>Bronbestand</v>
      </c>
      <c r="I22" s="23" t="str">
        <f>IF(Tabel33[[#This Row],[1. Opleveren]]="ja",_xlfn.CONCAT(COUNTIF(Opleverlijst!P:P,Tabel33[[#This Row],[Code 
Meridian]])," ","geleverd"),"")</f>
        <v/>
      </c>
      <c r="J22" s="90" t="str">
        <f>IF(Tabel33[[#This Row],[1. Opleveren]]="ja",_xlfn.CONCAT(COUNTIFS(Opleverlijst!H:H,"as-built",Opleverlijst!P:P,Tabel33[[#This Row],[Code 
Meridian]])," ","As-built"),"")</f>
        <v/>
      </c>
    </row>
    <row r="23" spans="1:10">
      <c r="A23" s="18" t="s">
        <v>42</v>
      </c>
      <c r="B23" s="18" t="s">
        <v>77</v>
      </c>
      <c r="C23" s="18" t="s">
        <v>78</v>
      </c>
      <c r="D23"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optioneel</v>
      </c>
      <c r="E23" s="20" t="s">
        <v>55</v>
      </c>
      <c r="F23" s="21"/>
      <c r="G23" s="35"/>
      <c r="H23" s="19" t="str">
        <f>VLOOKUP(Tabel33[[#This Row],[Document omschrijving]],'Gegevens documentatie'!D:AF,29,0)</f>
        <v>DOCX</v>
      </c>
      <c r="I23" s="23" t="str">
        <f>IF(Tabel33[[#This Row],[1. Opleveren]]="ja",_xlfn.CONCAT(COUNTIF(Opleverlijst!P:P,Tabel33[[#This Row],[Code 
Meridian]])," ","geleverd"),"")</f>
        <v/>
      </c>
      <c r="J23" s="90" t="str">
        <f>IF(Tabel33[[#This Row],[1. Opleveren]]="ja",_xlfn.CONCAT(COUNTIFS(Opleverlijst!H:H,"as-built",Opleverlijst!P:P,Tabel33[[#This Row],[Code 
Meridian]])," ","As-built"),"")</f>
        <v/>
      </c>
    </row>
    <row r="24" spans="1:10">
      <c r="A24" s="18" t="s">
        <v>42</v>
      </c>
      <c r="B24" s="18" t="s">
        <v>79</v>
      </c>
      <c r="C24" s="18" t="s">
        <v>80</v>
      </c>
      <c r="D24"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24" s="20" t="s">
        <v>55</v>
      </c>
      <c r="F24" s="21"/>
      <c r="G24" s="35"/>
      <c r="H24" s="19" t="str">
        <f>VLOOKUP(Tabel33[[#This Row],[Document omschrijving]],'Gegevens documentatie'!D:AF,29,0)</f>
        <v>DOCX</v>
      </c>
      <c r="I24" s="23" t="str">
        <f>IF(Tabel33[[#This Row],[1. Opleveren]]="ja",_xlfn.CONCAT(COUNTIF(Opleverlijst!P:P,Tabel33[[#This Row],[Code 
Meridian]])," ","geleverd"),"")</f>
        <v/>
      </c>
      <c r="J24" s="90" t="str">
        <f>IF(Tabel33[[#This Row],[1. Opleveren]]="ja",_xlfn.CONCAT(COUNTIFS(Opleverlijst!H:H,"as-built",Opleverlijst!P:P,Tabel33[[#This Row],[Code 
Meridian]])," ","As-built"),"")</f>
        <v/>
      </c>
    </row>
    <row r="25" spans="1:10">
      <c r="A25" s="18" t="s">
        <v>81</v>
      </c>
      <c r="B25" s="22" t="s">
        <v>82</v>
      </c>
      <c r="C25" s="18" t="s">
        <v>83</v>
      </c>
      <c r="D25"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25" s="20" t="s">
        <v>6</v>
      </c>
      <c r="F25" s="21" t="s">
        <v>72</v>
      </c>
      <c r="G25" s="35" t="s">
        <v>84</v>
      </c>
      <c r="H25" s="19" t="str">
        <f>VLOOKUP(Tabel33[[#This Row],[Document omschrijving]],'Gegevens documentatie'!D:AF,29,0)</f>
        <v>DOCX</v>
      </c>
      <c r="I25" s="23" t="str">
        <f>IF(Tabel33[[#This Row],[1. Opleveren]]="ja",_xlfn.CONCAT(COUNTIF(Opleverlijst!P:P,Tabel33[[#This Row],[Code 
Meridian]])," ","geleverd"),"")</f>
        <v>0 geleverd</v>
      </c>
      <c r="J25" s="90" t="str">
        <f>IF(Tabel33[[#This Row],[1. Opleveren]]="ja",_xlfn.CONCAT(COUNTIFS(Opleverlijst!H:H,"as-built",Opleverlijst!P:P,Tabel33[[#This Row],[Code 
Meridian]])," ","As-built"),"")</f>
        <v>0 As-built</v>
      </c>
    </row>
    <row r="26" spans="1:10">
      <c r="A26" s="18" t="s">
        <v>81</v>
      </c>
      <c r="B26" s="18" t="s">
        <v>85</v>
      </c>
      <c r="C26" s="18" t="s">
        <v>86</v>
      </c>
      <c r="D26"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26" s="20" t="s">
        <v>55</v>
      </c>
      <c r="F26" s="21"/>
      <c r="G26" s="35"/>
      <c r="H26" s="19" t="str">
        <f>VLOOKUP(Tabel33[[#This Row],[Document omschrijving]],'Gegevens documentatie'!D:AF,29,0)</f>
        <v>DOCX</v>
      </c>
      <c r="I26" s="23" t="str">
        <f>IF(Tabel33[[#This Row],[1. Opleveren]]="ja",_xlfn.CONCAT(COUNTIF(Opleverlijst!P:P,Tabel33[[#This Row],[Code 
Meridian]])," ","geleverd"),"")</f>
        <v/>
      </c>
      <c r="J26" s="90" t="str">
        <f>IF(Tabel33[[#This Row],[1. Opleveren]]="ja",_xlfn.CONCAT(COUNTIFS(Opleverlijst!H:H,"as-built",Opleverlijst!P:P,Tabel33[[#This Row],[Code 
Meridian]])," ","As-built"),"")</f>
        <v/>
      </c>
    </row>
    <row r="27" spans="1:10">
      <c r="A27" s="18" t="s">
        <v>81</v>
      </c>
      <c r="B27" s="22" t="s">
        <v>87</v>
      </c>
      <c r="C27" s="18" t="s">
        <v>88</v>
      </c>
      <c r="D27"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27" s="20" t="s">
        <v>6</v>
      </c>
      <c r="F27" s="21" t="s">
        <v>72</v>
      </c>
      <c r="G27" s="35"/>
      <c r="H27" s="19" t="str">
        <f>VLOOKUP(Tabel33[[#This Row],[Document omschrijving]],'Gegevens documentatie'!D:AF,29,0)</f>
        <v>DOCX</v>
      </c>
      <c r="I27" s="23" t="str">
        <f>IF(Tabel33[[#This Row],[1. Opleveren]]="ja",_xlfn.CONCAT(COUNTIF(Opleverlijst!P:P,Tabel33[[#This Row],[Code 
Meridian]])," ","geleverd"),"")</f>
        <v>0 geleverd</v>
      </c>
      <c r="J27" s="90" t="str">
        <f>IF(Tabel33[[#This Row],[1. Opleveren]]="ja",_xlfn.CONCAT(COUNTIFS(Opleverlijst!H:H,"as-built",Opleverlijst!P:P,Tabel33[[#This Row],[Code 
Meridian]])," ","As-built"),"")</f>
        <v>0 As-built</v>
      </c>
    </row>
    <row r="28" spans="1:10">
      <c r="A28" s="18" t="s">
        <v>89</v>
      </c>
      <c r="B28" s="18" t="s">
        <v>90</v>
      </c>
      <c r="C28" s="18" t="s">
        <v>91</v>
      </c>
      <c r="D28"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28" s="20" t="s">
        <v>6</v>
      </c>
      <c r="F28" s="21" t="s">
        <v>45</v>
      </c>
      <c r="G28" s="35"/>
      <c r="H28" s="19" t="str">
        <f>VLOOKUP(Tabel33[[#This Row],[Document omschrijving]],'Gegevens documentatie'!D:AF,29,0)</f>
        <v>DWG</v>
      </c>
      <c r="I28" s="23" t="str">
        <f>IF(Tabel33[[#This Row],[1. Opleveren]]="ja",_xlfn.CONCAT(COUNTIF(Opleverlijst!P:P,Tabel33[[#This Row],[Code 
Meridian]])," ","geleverd"),"")</f>
        <v>0 geleverd</v>
      </c>
      <c r="J28" s="90" t="str">
        <f>IF(Tabel33[[#This Row],[1. Opleveren]]="ja",_xlfn.CONCAT(COUNTIFS(Opleverlijst!H:H,"as-built",Opleverlijst!P:P,Tabel33[[#This Row],[Code 
Meridian]])," ","As-built"),"")</f>
        <v>0 As-built</v>
      </c>
    </row>
    <row r="29" spans="1:10">
      <c r="A29" s="18" t="s">
        <v>89</v>
      </c>
      <c r="B29" s="18" t="s">
        <v>92</v>
      </c>
      <c r="C29" s="18" t="s">
        <v>93</v>
      </c>
      <c r="D29"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29" s="20" t="s">
        <v>6</v>
      </c>
      <c r="F29" s="21" t="s">
        <v>45</v>
      </c>
      <c r="G29" s="35"/>
      <c r="H29" s="19" t="str">
        <f>VLOOKUP(Tabel33[[#This Row],[Document omschrijving]],'Gegevens documentatie'!D:AF,29,0)</f>
        <v>DWG</v>
      </c>
      <c r="I29" s="23" t="str">
        <f>IF(Tabel33[[#This Row],[1. Opleveren]]="ja",_xlfn.CONCAT(COUNTIF(Opleverlijst!P:P,Tabel33[[#This Row],[Code 
Meridian]])," ","geleverd"),"")</f>
        <v>0 geleverd</v>
      </c>
      <c r="J29" s="90" t="str">
        <f>IF(Tabel33[[#This Row],[1. Opleveren]]="ja",_xlfn.CONCAT(COUNTIFS(Opleverlijst!H:H,"as-built",Opleverlijst!P:P,Tabel33[[#This Row],[Code 
Meridian]])," ","As-built"),"")</f>
        <v>0 As-built</v>
      </c>
    </row>
    <row r="30" spans="1:10">
      <c r="A30" s="18" t="s">
        <v>94</v>
      </c>
      <c r="B30" s="18" t="s">
        <v>95</v>
      </c>
      <c r="C30" s="18" t="s">
        <v>96</v>
      </c>
      <c r="D30"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optioneel</v>
      </c>
      <c r="E30" s="20"/>
      <c r="F30" s="21"/>
      <c r="G30" s="35"/>
      <c r="H30" s="19" t="str">
        <f>VLOOKUP(Tabel33[[#This Row],[Document omschrijving]],'Gegevens documentatie'!D:AF,29,0)</f>
        <v>DWG</v>
      </c>
      <c r="I30" s="23" t="str">
        <f>IF(Tabel33[[#This Row],[1. Opleveren]]="ja",_xlfn.CONCAT(COUNTIF(Opleverlijst!P:P,Tabel33[[#This Row],[Code 
Meridian]])," ","geleverd"),"")</f>
        <v/>
      </c>
      <c r="J30" s="90" t="str">
        <f>IF(Tabel33[[#This Row],[1. Opleveren]]="ja",_xlfn.CONCAT(COUNTIFS(Opleverlijst!H:H,"as-built",Opleverlijst!P:P,Tabel33[[#This Row],[Code 
Meridian]])," ","As-built"),"")</f>
        <v/>
      </c>
    </row>
    <row r="31" spans="1:10">
      <c r="A31" s="18" t="s">
        <v>94</v>
      </c>
      <c r="B31" s="18" t="s">
        <v>97</v>
      </c>
      <c r="C31" s="18" t="s">
        <v>98</v>
      </c>
      <c r="D31"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31" s="20"/>
      <c r="F31" s="21"/>
      <c r="G31" s="35" t="s">
        <v>99</v>
      </c>
      <c r="H31" s="19" t="str">
        <f>VLOOKUP(Tabel33[[#This Row],[Document omschrijving]],'Gegevens documentatie'!D:AF,29,0)</f>
        <v>DWG</v>
      </c>
      <c r="I31" s="23" t="str">
        <f>IF(Tabel33[[#This Row],[1. Opleveren]]="ja",_xlfn.CONCAT(COUNTIF(Opleverlijst!P:P,Tabel33[[#This Row],[Code 
Meridian]])," ","geleverd"),"")</f>
        <v/>
      </c>
      <c r="J31" s="90" t="str">
        <f>IF(Tabel33[[#This Row],[1. Opleveren]]="ja",_xlfn.CONCAT(COUNTIFS(Opleverlijst!H:H,"as-built",Opleverlijst!P:P,Tabel33[[#This Row],[Code 
Meridian]])," ","As-built"),"")</f>
        <v/>
      </c>
    </row>
    <row r="32" spans="1:10">
      <c r="A32" s="18" t="s">
        <v>94</v>
      </c>
      <c r="B32" s="18" t="s">
        <v>100</v>
      </c>
      <c r="C32" s="18" t="s">
        <v>101</v>
      </c>
      <c r="D32"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optioneel</v>
      </c>
      <c r="E32" s="20"/>
      <c r="F32" s="21"/>
      <c r="G32" s="35"/>
      <c r="H32" s="19" t="str">
        <f>VLOOKUP(Tabel33[[#This Row],[Document omschrijving]],'Gegevens documentatie'!D:AF,29,0)</f>
        <v>DWG</v>
      </c>
      <c r="I32" s="23" t="str">
        <f>IF(Tabel33[[#This Row],[1. Opleveren]]="ja",_xlfn.CONCAT(COUNTIF(Opleverlijst!P:P,Tabel33[[#This Row],[Code 
Meridian]])," ","geleverd"),"")</f>
        <v/>
      </c>
      <c r="J32" s="90" t="str">
        <f>IF(Tabel33[[#This Row],[1. Opleveren]]="ja",_xlfn.CONCAT(COUNTIFS(Opleverlijst!H:H,"as-built",Opleverlijst!P:P,Tabel33[[#This Row],[Code 
Meridian]])," ","As-built"),"")</f>
        <v/>
      </c>
    </row>
    <row r="33" spans="1:10">
      <c r="A33" s="18" t="s">
        <v>94</v>
      </c>
      <c r="B33" s="18" t="s">
        <v>102</v>
      </c>
      <c r="C33" s="18" t="s">
        <v>103</v>
      </c>
      <c r="D33"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optioneel</v>
      </c>
      <c r="E33" s="20"/>
      <c r="F33" s="21"/>
      <c r="G33" s="35"/>
      <c r="H33" s="19" t="str">
        <f>VLOOKUP(Tabel33[[#This Row],[Document omschrijving]],'Gegevens documentatie'!D:AF,29,0)</f>
        <v>DWG</v>
      </c>
      <c r="I33" s="23" t="str">
        <f>IF(Tabel33[[#This Row],[1. Opleveren]]="ja",_xlfn.CONCAT(COUNTIF(Opleverlijst!P:P,Tabel33[[#This Row],[Code 
Meridian]])," ","geleverd"),"")</f>
        <v/>
      </c>
      <c r="J33" s="90" t="str">
        <f>IF(Tabel33[[#This Row],[1. Opleveren]]="ja",_xlfn.CONCAT(COUNTIFS(Opleverlijst!H:H,"as-built",Opleverlijst!P:P,Tabel33[[#This Row],[Code 
Meridian]])," ","As-built"),"")</f>
        <v/>
      </c>
    </row>
    <row r="34" spans="1:10" ht="25.5">
      <c r="A34" s="18" t="s">
        <v>94</v>
      </c>
      <c r="B34" s="18" t="s">
        <v>104</v>
      </c>
      <c r="C34" s="18" t="s">
        <v>105</v>
      </c>
      <c r="D34"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34" s="20" t="s">
        <v>6</v>
      </c>
      <c r="F34" s="21" t="s">
        <v>61</v>
      </c>
      <c r="G34" s="35" t="s">
        <v>106</v>
      </c>
      <c r="H34" s="19" t="str">
        <f>VLOOKUP(Tabel33[[#This Row],[Document omschrijving]],'Gegevens documentatie'!D:AF,29,0)</f>
        <v>DWG</v>
      </c>
      <c r="I34" s="23" t="str">
        <f>IF(Tabel33[[#This Row],[1. Opleveren]]="ja",_xlfn.CONCAT(COUNTIF(Opleverlijst!P:P,Tabel33[[#This Row],[Code 
Meridian]])," ","geleverd"),"")</f>
        <v>0 geleverd</v>
      </c>
      <c r="J34" s="90" t="str">
        <f>IF(Tabel33[[#This Row],[1. Opleveren]]="ja",_xlfn.CONCAT(COUNTIFS(Opleverlijst!H:H,"as-built",Opleverlijst!P:P,Tabel33[[#This Row],[Code 
Meridian]])," ","As-built"),"")</f>
        <v>0 As-built</v>
      </c>
    </row>
    <row r="35" spans="1:10" ht="25.5">
      <c r="A35" s="18" t="s">
        <v>94</v>
      </c>
      <c r="B35" s="18" t="s">
        <v>107</v>
      </c>
      <c r="C35" s="18" t="s">
        <v>108</v>
      </c>
      <c r="D35"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35" s="20" t="s">
        <v>6</v>
      </c>
      <c r="F35" s="21" t="s">
        <v>61</v>
      </c>
      <c r="G35" s="35" t="s">
        <v>106</v>
      </c>
      <c r="H35" s="19" t="str">
        <f>VLOOKUP(Tabel33[[#This Row],[Document omschrijving]],'Gegevens documentatie'!D:AF,29,0)</f>
        <v>DWG</v>
      </c>
      <c r="I35" s="23" t="str">
        <f>IF(Tabel33[[#This Row],[1. Opleveren]]="ja",_xlfn.CONCAT(COUNTIF(Opleverlijst!P:P,Tabel33[[#This Row],[Code 
Meridian]])," ","geleverd"),"")</f>
        <v>0 geleverd</v>
      </c>
      <c r="J35" s="90" t="str">
        <f>IF(Tabel33[[#This Row],[1. Opleveren]]="ja",_xlfn.CONCAT(COUNTIFS(Opleverlijst!H:H,"as-built",Opleverlijst!P:P,Tabel33[[#This Row],[Code 
Meridian]])," ","As-built"),"")</f>
        <v>0 As-built</v>
      </c>
    </row>
    <row r="36" spans="1:10" ht="25.5">
      <c r="A36" s="18" t="s">
        <v>94</v>
      </c>
      <c r="B36" s="18" t="s">
        <v>109</v>
      </c>
      <c r="C36" s="18" t="s">
        <v>110</v>
      </c>
      <c r="D36"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36" s="20" t="s">
        <v>6</v>
      </c>
      <c r="F36" s="21" t="s">
        <v>61</v>
      </c>
      <c r="G36" s="35" t="s">
        <v>106</v>
      </c>
      <c r="H36" s="19" t="str">
        <f>VLOOKUP(Tabel33[[#This Row],[Document omschrijving]],'Gegevens documentatie'!D:AF,29,0)</f>
        <v>DWG</v>
      </c>
      <c r="I36" s="23" t="str">
        <f>IF(Tabel33[[#This Row],[1. Opleveren]]="ja",_xlfn.CONCAT(COUNTIF(Opleverlijst!P:P,Tabel33[[#This Row],[Code 
Meridian]])," ","geleverd"),"")</f>
        <v>0 geleverd</v>
      </c>
      <c r="J36" s="90" t="str">
        <f>IF(Tabel33[[#This Row],[1. Opleveren]]="ja",_xlfn.CONCAT(COUNTIFS(Opleverlijst!H:H,"as-built",Opleverlijst!P:P,Tabel33[[#This Row],[Code 
Meridian]])," ","As-built"),"")</f>
        <v>0 As-built</v>
      </c>
    </row>
    <row r="37" spans="1:10">
      <c r="A37" s="18" t="s">
        <v>94</v>
      </c>
      <c r="B37" s="18" t="s">
        <v>111</v>
      </c>
      <c r="C37" s="18" t="s">
        <v>112</v>
      </c>
      <c r="D37"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37" s="20"/>
      <c r="F37" s="21"/>
      <c r="G37" s="35"/>
      <c r="H37" s="19" t="str">
        <f>VLOOKUP(Tabel33[[#This Row],[Document omschrijving]],'Gegevens documentatie'!D:AF,29,0)</f>
        <v>DWG</v>
      </c>
      <c r="I37" s="23" t="str">
        <f>IF(Tabel33[[#This Row],[1. Opleveren]]="ja",_xlfn.CONCAT(COUNTIF(Opleverlijst!P:P,Tabel33[[#This Row],[Code 
Meridian]])," ","geleverd"),"")</f>
        <v/>
      </c>
      <c r="J37" s="90" t="str">
        <f>IF(Tabel33[[#This Row],[1. Opleveren]]="ja",_xlfn.CONCAT(COUNTIFS(Opleverlijst!H:H,"as-built",Opleverlijst!P:P,Tabel33[[#This Row],[Code 
Meridian]])," ","As-built"),"")</f>
        <v/>
      </c>
    </row>
    <row r="38" spans="1:10">
      <c r="A38" s="18" t="s">
        <v>94</v>
      </c>
      <c r="B38" s="18" t="s">
        <v>113</v>
      </c>
      <c r="C38" s="18" t="s">
        <v>114</v>
      </c>
      <c r="D38"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38" s="20" t="s">
        <v>6</v>
      </c>
      <c r="F38" s="21" t="s">
        <v>52</v>
      </c>
      <c r="G38" s="35"/>
      <c r="H38" s="19" t="str">
        <f>VLOOKUP(Tabel33[[#This Row],[Document omschrijving]],'Gegevens documentatie'!D:AF,29,0)</f>
        <v>ZW1</v>
      </c>
      <c r="I38" s="23" t="str">
        <f>IF(Tabel33[[#This Row],[1. Opleveren]]="ja",_xlfn.CONCAT(COUNTIF(Opleverlijst!P:P,Tabel33[[#This Row],[Code 
Meridian]])," ","geleverd"),"")</f>
        <v>0 geleverd</v>
      </c>
      <c r="J38" s="90" t="str">
        <f>IF(Tabel33[[#This Row],[1. Opleveren]]="ja",_xlfn.CONCAT(COUNTIFS(Opleverlijst!H:H,"as-built",Opleverlijst!P:P,Tabel33[[#This Row],[Code 
Meridian]])," ","As-built"),"")</f>
        <v>0 As-built</v>
      </c>
    </row>
    <row r="39" spans="1:10">
      <c r="A39" s="18" t="s">
        <v>94</v>
      </c>
      <c r="B39" s="18" t="s">
        <v>115</v>
      </c>
      <c r="C39" s="18" t="s">
        <v>116</v>
      </c>
      <c r="D39"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39" s="20" t="s">
        <v>6</v>
      </c>
      <c r="F39" s="21" t="s">
        <v>117</v>
      </c>
      <c r="G39" s="35"/>
      <c r="H39" s="19" t="str">
        <f>VLOOKUP(Tabel33[[#This Row],[Document omschrijving]],'Gegevens documentatie'!D:AF,29,0)</f>
        <v>DWG</v>
      </c>
      <c r="I39" s="23" t="str">
        <f>IF(Tabel33[[#This Row],[1. Opleveren]]="ja",_xlfn.CONCAT(COUNTIF(Opleverlijst!P:P,Tabel33[[#This Row],[Code 
Meridian]])," ","geleverd"),"")</f>
        <v>0 geleverd</v>
      </c>
      <c r="J39" s="90" t="str">
        <f>IF(Tabel33[[#This Row],[1. Opleveren]]="ja",_xlfn.CONCAT(COUNTIFS(Opleverlijst!H:H,"as-built",Opleverlijst!P:P,Tabel33[[#This Row],[Code 
Meridian]])," ","As-built"),"")</f>
        <v>0 As-built</v>
      </c>
    </row>
    <row r="40" spans="1:10">
      <c r="A40" s="18" t="s">
        <v>94</v>
      </c>
      <c r="B40" s="18" t="s">
        <v>118</v>
      </c>
      <c r="C40" s="18" t="s">
        <v>119</v>
      </c>
      <c r="D40"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optioneel</v>
      </c>
      <c r="E40" s="20"/>
      <c r="F40" s="21"/>
      <c r="G40" s="35"/>
      <c r="H40" s="19" t="str">
        <f>VLOOKUP(Tabel33[[#This Row],[Document omschrijving]],'Gegevens documentatie'!D:AF,29,0)</f>
        <v>DWG</v>
      </c>
      <c r="I40" s="23" t="str">
        <f>IF(Tabel33[[#This Row],[1. Opleveren]]="ja",_xlfn.CONCAT(COUNTIF(Opleverlijst!P:P,Tabel33[[#This Row],[Code 
Meridian]])," ","geleverd"),"")</f>
        <v/>
      </c>
      <c r="J40" s="90" t="str">
        <f>IF(Tabel33[[#This Row],[1. Opleveren]]="ja",_xlfn.CONCAT(COUNTIFS(Opleverlijst!H:H,"as-built",Opleverlijst!P:P,Tabel33[[#This Row],[Code 
Meridian]])," ","As-built"),"")</f>
        <v/>
      </c>
    </row>
    <row r="41" spans="1:10">
      <c r="A41" s="18" t="s">
        <v>94</v>
      </c>
      <c r="B41" s="18" t="s">
        <v>120</v>
      </c>
      <c r="C41" s="18" t="s">
        <v>121</v>
      </c>
      <c r="D41"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41" s="20" t="s">
        <v>6</v>
      </c>
      <c r="F41" s="21" t="s">
        <v>61</v>
      </c>
      <c r="G41" s="35" t="s">
        <v>99</v>
      </c>
      <c r="H41" s="19" t="str">
        <f>VLOOKUP(Tabel33[[#This Row],[Document omschrijving]],'Gegevens documentatie'!D:AF,29,0)</f>
        <v>DWG</v>
      </c>
      <c r="I41" s="23" t="str">
        <f>IF(Tabel33[[#This Row],[1. Opleveren]]="ja",_xlfn.CONCAT(COUNTIF(Opleverlijst!P:P,Tabel33[[#This Row],[Code 
Meridian]])," ","geleverd"),"")</f>
        <v>0 geleverd</v>
      </c>
      <c r="J41" s="90" t="str">
        <f>IF(Tabel33[[#This Row],[1. Opleveren]]="ja",_xlfn.CONCAT(COUNTIFS(Opleverlijst!H:H,"as-built",Opleverlijst!P:P,Tabel33[[#This Row],[Code 
Meridian]])," ","As-built"),"")</f>
        <v>0 As-built</v>
      </c>
    </row>
    <row r="42" spans="1:10">
      <c r="A42" s="18" t="s">
        <v>94</v>
      </c>
      <c r="B42" s="18" t="s">
        <v>122</v>
      </c>
      <c r="C42" s="18" t="s">
        <v>123</v>
      </c>
      <c r="D42"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42" s="20" t="s">
        <v>6</v>
      </c>
      <c r="F42" s="21" t="s">
        <v>61</v>
      </c>
      <c r="G42" s="35" t="s">
        <v>99</v>
      </c>
      <c r="H42" s="19" t="str">
        <f>VLOOKUP(Tabel33[[#This Row],[Document omschrijving]],'Gegevens documentatie'!D:AF,29,0)</f>
        <v>DWG</v>
      </c>
      <c r="I42" s="23" t="str">
        <f>IF(Tabel33[[#This Row],[1. Opleveren]]="ja",_xlfn.CONCAT(COUNTIF(Opleverlijst!P:P,Tabel33[[#This Row],[Code 
Meridian]])," ","geleverd"),"")</f>
        <v>0 geleverd</v>
      </c>
      <c r="J42" s="90" t="str">
        <f>IF(Tabel33[[#This Row],[1. Opleveren]]="ja",_xlfn.CONCAT(COUNTIFS(Opleverlijst!H:H,"as-built",Opleverlijst!P:P,Tabel33[[#This Row],[Code 
Meridian]])," ","As-built"),"")</f>
        <v>0 As-built</v>
      </c>
    </row>
    <row r="43" spans="1:10">
      <c r="A43" s="18" t="s">
        <v>124</v>
      </c>
      <c r="B43" s="18" t="s">
        <v>125</v>
      </c>
      <c r="C43" s="18" t="s">
        <v>126</v>
      </c>
      <c r="D43"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43" s="20" t="s">
        <v>6</v>
      </c>
      <c r="F43" s="21" t="s">
        <v>72</v>
      </c>
      <c r="G43" s="35"/>
      <c r="H43" s="19" t="str">
        <f>VLOOKUP(Tabel33[[#This Row],[Document omschrijving]],'Gegevens documentatie'!D:AF,29,0)</f>
        <v>VSD</v>
      </c>
      <c r="I43" s="23" t="str">
        <f>IF(Tabel33[[#This Row],[1. Opleveren]]="ja",_xlfn.CONCAT(COUNTIF(Opleverlijst!P:P,Tabel33[[#This Row],[Code 
Meridian]])," ","geleverd"),"")</f>
        <v>0 geleverd</v>
      </c>
      <c r="J43" s="90" t="str">
        <f>IF(Tabel33[[#This Row],[1. Opleveren]]="ja",_xlfn.CONCAT(COUNTIFS(Opleverlijst!H:H,"as-built",Opleverlijst!P:P,Tabel33[[#This Row],[Code 
Meridian]])," ","As-built"),"")</f>
        <v>0 As-built</v>
      </c>
    </row>
    <row r="44" spans="1:10">
      <c r="A44" s="18" t="s">
        <v>124</v>
      </c>
      <c r="B44" s="18" t="s">
        <v>127</v>
      </c>
      <c r="C44" s="18" t="s">
        <v>128</v>
      </c>
      <c r="D44"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n.v.t.</v>
      </c>
      <c r="E44" s="20" t="s">
        <v>55</v>
      </c>
      <c r="F44" s="21"/>
      <c r="G44" s="35"/>
      <c r="H44" s="19" t="str">
        <f>VLOOKUP(Tabel33[[#This Row],[Document omschrijving]],'Gegevens documentatie'!D:AF,29,0)</f>
        <v>ZW1</v>
      </c>
      <c r="I44" s="23" t="str">
        <f>IF(Tabel33[[#This Row],[1. Opleveren]]="ja",_xlfn.CONCAT(COUNTIF(Opleverlijst!P:P,Tabel33[[#This Row],[Code 
Meridian]])," ","geleverd"),"")</f>
        <v/>
      </c>
      <c r="J44" s="90" t="str">
        <f>IF(Tabel33[[#This Row],[1. Opleveren]]="ja",_xlfn.CONCAT(COUNTIFS(Opleverlijst!H:H,"as-built",Opleverlijst!P:P,Tabel33[[#This Row],[Code 
Meridian]])," ","As-built"),"")</f>
        <v/>
      </c>
    </row>
    <row r="45" spans="1:10">
      <c r="A45" s="18" t="s">
        <v>124</v>
      </c>
      <c r="B45" s="18" t="s">
        <v>129</v>
      </c>
      <c r="C45" s="18" t="s">
        <v>130</v>
      </c>
      <c r="D45"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45" s="20" t="s">
        <v>6</v>
      </c>
      <c r="F45" s="21" t="s">
        <v>72</v>
      </c>
      <c r="G45" s="35"/>
      <c r="H45" s="19" t="str">
        <f>VLOOKUP(Tabel33[[#This Row],[Document omschrijving]],'Gegevens documentatie'!D:AF,29,0)</f>
        <v>XLSX</v>
      </c>
      <c r="I45" s="23" t="str">
        <f>IF(Tabel33[[#This Row],[1. Opleveren]]="ja",_xlfn.CONCAT(COUNTIF(Opleverlijst!P:P,Tabel33[[#This Row],[Code 
Meridian]])," ","geleverd"),"")</f>
        <v>0 geleverd</v>
      </c>
      <c r="J45" s="90" t="str">
        <f>IF(Tabel33[[#This Row],[1. Opleveren]]="ja",_xlfn.CONCAT(COUNTIFS(Opleverlijst!H:H,"as-built",Opleverlijst!P:P,Tabel33[[#This Row],[Code 
Meridian]])," ","As-built"),"")</f>
        <v>0 As-built</v>
      </c>
    </row>
    <row r="46" spans="1:10">
      <c r="A46" s="18" t="s">
        <v>124</v>
      </c>
      <c r="B46" s="18" t="s">
        <v>131</v>
      </c>
      <c r="C46" s="18" t="s">
        <v>132</v>
      </c>
      <c r="D46"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n.v.t.</v>
      </c>
      <c r="E46" s="20" t="s">
        <v>55</v>
      </c>
      <c r="F46" s="21"/>
      <c r="G46" s="35"/>
      <c r="H46" s="19" t="str">
        <f>VLOOKUP(Tabel33[[#This Row],[Document omschrijving]],'Gegevens documentatie'!D:AF,29,0)</f>
        <v>ZW1</v>
      </c>
      <c r="I46" s="23" t="str">
        <f>IF(Tabel33[[#This Row],[1. Opleveren]]="ja",_xlfn.CONCAT(COUNTIF(Opleverlijst!P:P,Tabel33[[#This Row],[Code 
Meridian]])," ","geleverd"),"")</f>
        <v/>
      </c>
      <c r="J46" s="90" t="str">
        <f>IF(Tabel33[[#This Row],[1. Opleveren]]="ja",_xlfn.CONCAT(COUNTIFS(Opleverlijst!H:H,"as-built",Opleverlijst!P:P,Tabel33[[#This Row],[Code 
Meridian]])," ","As-built"),"")</f>
        <v/>
      </c>
    </row>
    <row r="47" spans="1:10">
      <c r="A47" s="18" t="s">
        <v>124</v>
      </c>
      <c r="B47" s="18" t="s">
        <v>133</v>
      </c>
      <c r="C47" s="18" t="s">
        <v>134</v>
      </c>
      <c r="D47"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n.v.t.</v>
      </c>
      <c r="E47" s="20" t="s">
        <v>55</v>
      </c>
      <c r="F47" s="21"/>
      <c r="G47" s="35"/>
      <c r="H47" s="19" t="str">
        <f>VLOOKUP(Tabel33[[#This Row],[Document omschrijving]],'Gegevens documentatie'!D:AF,29,0)</f>
        <v>ZW1</v>
      </c>
      <c r="I47" s="23" t="str">
        <f>IF(Tabel33[[#This Row],[1. Opleveren]]="ja",_xlfn.CONCAT(COUNTIF(Opleverlijst!P:P,Tabel33[[#This Row],[Code 
Meridian]])," ","geleverd"),"")</f>
        <v/>
      </c>
      <c r="J47" s="90" t="str">
        <f>IF(Tabel33[[#This Row],[1. Opleveren]]="ja",_xlfn.CONCAT(COUNTIFS(Opleverlijst!H:H,"as-built",Opleverlijst!P:P,Tabel33[[#This Row],[Code 
Meridian]])," ","As-built"),"")</f>
        <v/>
      </c>
    </row>
    <row r="48" spans="1:10">
      <c r="A48" s="18" t="s">
        <v>124</v>
      </c>
      <c r="B48" s="18" t="s">
        <v>135</v>
      </c>
      <c r="C48" s="18" t="s">
        <v>136</v>
      </c>
      <c r="D48"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n.v.t.</v>
      </c>
      <c r="E48" s="20" t="s">
        <v>55</v>
      </c>
      <c r="F48" s="21"/>
      <c r="G48" s="35"/>
      <c r="H48" s="19" t="str">
        <f>VLOOKUP(Tabel33[[#This Row],[Document omschrijving]],'Gegevens documentatie'!D:AF,29,0)</f>
        <v>ZW1</v>
      </c>
      <c r="I48" s="23" t="str">
        <f>IF(Tabel33[[#This Row],[1. Opleveren]]="ja",_xlfn.CONCAT(COUNTIF(Opleverlijst!P:P,Tabel33[[#This Row],[Code 
Meridian]])," ","geleverd"),"")</f>
        <v/>
      </c>
      <c r="J48" s="90" t="str">
        <f>IF(Tabel33[[#This Row],[1. Opleveren]]="ja",_xlfn.CONCAT(COUNTIFS(Opleverlijst!H:H,"as-built",Opleverlijst!P:P,Tabel33[[#This Row],[Code 
Meridian]])," ","As-built"),"")</f>
        <v/>
      </c>
    </row>
    <row r="49" spans="1:10">
      <c r="A49" s="18" t="s">
        <v>137</v>
      </c>
      <c r="B49" s="18" t="s">
        <v>138</v>
      </c>
      <c r="C49" s="18" t="s">
        <v>139</v>
      </c>
      <c r="D49"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n.v.t.</v>
      </c>
      <c r="E49" s="20"/>
      <c r="F49" s="21"/>
      <c r="G49" s="35"/>
      <c r="H49" s="19" t="str">
        <f>VLOOKUP(Tabel33[[#This Row],[Document omschrijving]],'Gegevens documentatie'!D:AF,29,0)</f>
        <v>DWG</v>
      </c>
      <c r="I49" s="23" t="str">
        <f>IF(Tabel33[[#This Row],[1. Opleveren]]="ja",_xlfn.CONCAT(COUNTIF(Opleverlijst!P:P,Tabel33[[#This Row],[Code 
Meridian]])," ","geleverd"),"")</f>
        <v/>
      </c>
      <c r="J49" s="90" t="str">
        <f>IF(Tabel33[[#This Row],[1. Opleveren]]="ja",_xlfn.CONCAT(COUNTIFS(Opleverlijst!H:H,"as-built",Opleverlijst!P:P,Tabel33[[#This Row],[Code 
Meridian]])," ","As-built"),"")</f>
        <v/>
      </c>
    </row>
    <row r="50" spans="1:10">
      <c r="A50" s="18" t="s">
        <v>137</v>
      </c>
      <c r="B50" s="18" t="s">
        <v>140</v>
      </c>
      <c r="C50" s="18" t="s">
        <v>141</v>
      </c>
      <c r="D50"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optioneel</v>
      </c>
      <c r="E50" s="20"/>
      <c r="F50" s="21"/>
      <c r="G50" s="35"/>
      <c r="H50" s="19" t="str">
        <f>VLOOKUP(Tabel33[[#This Row],[Document omschrijving]],'Gegevens documentatie'!D:AF,29,0)</f>
        <v>DWG</v>
      </c>
      <c r="I50" s="23" t="str">
        <f>IF(Tabel33[[#This Row],[1. Opleveren]]="ja",_xlfn.CONCAT(COUNTIF(Opleverlijst!P:P,Tabel33[[#This Row],[Code 
Meridian]])," ","geleverd"),"")</f>
        <v/>
      </c>
      <c r="J50" s="90" t="str">
        <f>IF(Tabel33[[#This Row],[1. Opleveren]]="ja",_xlfn.CONCAT(COUNTIFS(Opleverlijst!H:H,"as-built",Opleverlijst!P:P,Tabel33[[#This Row],[Code 
Meridian]])," ","As-built"),"")</f>
        <v/>
      </c>
    </row>
    <row r="51" spans="1:10">
      <c r="A51" s="18" t="s">
        <v>137</v>
      </c>
      <c r="B51" s="18" t="s">
        <v>142</v>
      </c>
      <c r="C51" s="18" t="s">
        <v>143</v>
      </c>
      <c r="D51"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n.v.t.</v>
      </c>
      <c r="E51" s="20"/>
      <c r="F51" s="21"/>
      <c r="G51" s="35"/>
      <c r="H51" s="19" t="str">
        <f>VLOOKUP(Tabel33[[#This Row],[Document omschrijving]],'Gegevens documentatie'!D:AF,29,0)</f>
        <v>DWG</v>
      </c>
      <c r="I51" s="23" t="str">
        <f>IF(Tabel33[[#This Row],[1. Opleveren]]="ja",_xlfn.CONCAT(COUNTIF(Opleverlijst!P:P,Tabel33[[#This Row],[Code 
Meridian]])," ","geleverd"),"")</f>
        <v/>
      </c>
      <c r="J51" s="90" t="str">
        <f>IF(Tabel33[[#This Row],[1. Opleveren]]="ja",_xlfn.CONCAT(COUNTIFS(Opleverlijst!H:H,"as-built",Opleverlijst!P:P,Tabel33[[#This Row],[Code 
Meridian]])," ","As-built"),"")</f>
        <v/>
      </c>
    </row>
    <row r="52" spans="1:10">
      <c r="A52" s="18" t="s">
        <v>144</v>
      </c>
      <c r="B52" s="18" t="s">
        <v>145</v>
      </c>
      <c r="C52" s="18" t="s">
        <v>146</v>
      </c>
      <c r="D52"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52" s="20" t="s">
        <v>6</v>
      </c>
      <c r="F52" s="21" t="s">
        <v>147</v>
      </c>
      <c r="G52" s="35"/>
      <c r="H52" s="19" t="str">
        <f>VLOOKUP(Tabel33[[#This Row],[Document omschrijving]],'Gegevens documentatie'!D:AF,29,0)</f>
        <v>DWG</v>
      </c>
      <c r="I52" s="23" t="str">
        <f>IF(Tabel33[[#This Row],[1. Opleveren]]="ja",_xlfn.CONCAT(COUNTIF(Opleverlijst!P:P,Tabel33[[#This Row],[Code 
Meridian]])," ","geleverd"),"")</f>
        <v>0 geleverd</v>
      </c>
      <c r="J52" s="90" t="str">
        <f>IF(Tabel33[[#This Row],[1. Opleveren]]="ja",_xlfn.CONCAT(COUNTIFS(Opleverlijst!H:H,"as-built",Opleverlijst!P:P,Tabel33[[#This Row],[Code 
Meridian]])," ","As-built"),"")</f>
        <v>0 As-built</v>
      </c>
    </row>
    <row r="53" spans="1:10">
      <c r="A53" s="18" t="s">
        <v>144</v>
      </c>
      <c r="B53" s="18" t="s">
        <v>148</v>
      </c>
      <c r="C53" s="18" t="s">
        <v>149</v>
      </c>
      <c r="D53"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53" s="20" t="s">
        <v>6</v>
      </c>
      <c r="F53" s="21" t="s">
        <v>147</v>
      </c>
      <c r="G53" s="35"/>
      <c r="H53" s="19" t="str">
        <f>VLOOKUP(Tabel33[[#This Row],[Document omschrijving]],'Gegevens documentatie'!D:AF,29,0)</f>
        <v>DWG</v>
      </c>
      <c r="I53" s="23" t="str">
        <f>IF(Tabel33[[#This Row],[1. Opleveren]]="ja",_xlfn.CONCAT(COUNTIF(Opleverlijst!P:P,Tabel33[[#This Row],[Code 
Meridian]])," ","geleverd"),"")</f>
        <v>0 geleverd</v>
      </c>
      <c r="J53" s="90" t="str">
        <f>IF(Tabel33[[#This Row],[1. Opleveren]]="ja",_xlfn.CONCAT(COUNTIFS(Opleverlijst!H:H,"as-built",Opleverlijst!P:P,Tabel33[[#This Row],[Code 
Meridian]])," ","As-built"),"")</f>
        <v>0 As-built</v>
      </c>
    </row>
    <row r="54" spans="1:10">
      <c r="A54" s="18" t="s">
        <v>89</v>
      </c>
      <c r="B54" s="18" t="s">
        <v>150</v>
      </c>
      <c r="C54" s="18" t="s">
        <v>151</v>
      </c>
      <c r="D54"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optioneel</v>
      </c>
      <c r="E54" s="20"/>
      <c r="F54" s="21"/>
      <c r="G54" s="35"/>
      <c r="H54" s="19" t="str">
        <f>VLOOKUP(Tabel33[[#This Row],[Document omschrijving]],'Gegevens documentatie'!D:AF,29,0)</f>
        <v>DWG</v>
      </c>
      <c r="I54" s="23" t="str">
        <f>IF(Tabel33[[#This Row],[1. Opleveren]]="ja",_xlfn.CONCAT(COUNTIF(Opleverlijst!P:P,Tabel33[[#This Row],[Code 
Meridian]])," ","geleverd"),"")</f>
        <v/>
      </c>
      <c r="J54" s="90" t="str">
        <f>IF(Tabel33[[#This Row],[1. Opleveren]]="ja",_xlfn.CONCAT(COUNTIFS(Opleverlijst!H:H,"as-built",Opleverlijst!P:P,Tabel33[[#This Row],[Code 
Meridian]])," ","As-built"),"")</f>
        <v/>
      </c>
    </row>
    <row r="55" spans="1:10">
      <c r="A55" s="18" t="s">
        <v>152</v>
      </c>
      <c r="B55" s="18" t="s">
        <v>153</v>
      </c>
      <c r="C55" s="18" t="s">
        <v>154</v>
      </c>
      <c r="D55"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55" s="20" t="s">
        <v>6</v>
      </c>
      <c r="F55" s="21" t="s">
        <v>61</v>
      </c>
      <c r="G55" s="35"/>
      <c r="H55" s="19" t="str">
        <f>VLOOKUP(Tabel33[[#This Row],[Document omschrijving]],'Gegevens documentatie'!D:AF,29,0)</f>
        <v>Bronbestand</v>
      </c>
      <c r="I55" s="23" t="str">
        <f>IF(Tabel33[[#This Row],[1. Opleveren]]="ja",_xlfn.CONCAT(COUNTIF(Opleverlijst!P:P,Tabel33[[#This Row],[Code 
Meridian]])," ","geleverd"),"")</f>
        <v>0 geleverd</v>
      </c>
      <c r="J55" s="90" t="str">
        <f>IF(Tabel33[[#This Row],[1. Opleveren]]="ja",_xlfn.CONCAT(COUNTIFS(Opleverlijst!H:H,"as-built",Opleverlijst!P:P,Tabel33[[#This Row],[Code 
Meridian]])," ","As-built"),"")</f>
        <v>0 As-built</v>
      </c>
    </row>
    <row r="56" spans="1:10">
      <c r="A56" s="18" t="s">
        <v>155</v>
      </c>
      <c r="B56" s="18" t="s">
        <v>156</v>
      </c>
      <c r="C56" s="18" t="s">
        <v>157</v>
      </c>
      <c r="D56"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optioneel</v>
      </c>
      <c r="E56" s="20" t="s">
        <v>55</v>
      </c>
      <c r="F56" s="21"/>
      <c r="G56" s="35"/>
      <c r="H56" s="19" t="str">
        <f>VLOOKUP(Tabel33[[#This Row],[Document omschrijving]],'Gegevens documentatie'!D:AF,29,0)</f>
        <v>DOCX</v>
      </c>
      <c r="I56" s="23" t="str">
        <f>IF(Tabel33[[#This Row],[1. Opleveren]]="ja",_xlfn.CONCAT(COUNTIF(Opleverlijst!P:P,Tabel33[[#This Row],[Code 
Meridian]])," ","geleverd"),"")</f>
        <v/>
      </c>
      <c r="J56" s="90" t="str">
        <f>IF(Tabel33[[#This Row],[1. Opleveren]]="ja",_xlfn.CONCAT(COUNTIFS(Opleverlijst!H:H,"as-built",Opleverlijst!P:P,Tabel33[[#This Row],[Code 
Meridian]])," ","As-built"),"")</f>
        <v/>
      </c>
    </row>
    <row r="57" spans="1:10">
      <c r="A57" s="18" t="s">
        <v>155</v>
      </c>
      <c r="B57" s="18" t="s">
        <v>158</v>
      </c>
      <c r="C57" s="18" t="s">
        <v>159</v>
      </c>
      <c r="D57"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optioneel</v>
      </c>
      <c r="E57" s="20" t="s">
        <v>55</v>
      </c>
      <c r="F57" s="21"/>
      <c r="G57" s="35"/>
      <c r="H57" s="19" t="str">
        <f>VLOOKUP(Tabel33[[#This Row],[Document omschrijving]],'Gegevens documentatie'!D:AF,29,0)</f>
        <v>DOCX</v>
      </c>
      <c r="I57" s="23" t="str">
        <f>IF(Tabel33[[#This Row],[1. Opleveren]]="ja",_xlfn.CONCAT(COUNTIF(Opleverlijst!P:P,Tabel33[[#This Row],[Code 
Meridian]])," ","geleverd"),"")</f>
        <v/>
      </c>
      <c r="J57" s="90" t="str">
        <f>IF(Tabel33[[#This Row],[1. Opleveren]]="ja",_xlfn.CONCAT(COUNTIFS(Opleverlijst!H:H,"as-built",Opleverlijst!P:P,Tabel33[[#This Row],[Code 
Meridian]])," ","As-built"),"")</f>
        <v/>
      </c>
    </row>
    <row r="58" spans="1:10">
      <c r="A58" s="18" t="s">
        <v>155</v>
      </c>
      <c r="B58" s="18" t="s">
        <v>160</v>
      </c>
      <c r="C58" s="18" t="s">
        <v>161</v>
      </c>
      <c r="D58"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58" s="20" t="s">
        <v>6</v>
      </c>
      <c r="F58" s="21" t="s">
        <v>162</v>
      </c>
      <c r="G58" s="35"/>
      <c r="H58" s="19" t="str">
        <f>VLOOKUP(Tabel33[[#This Row],[Document omschrijving]],'Gegevens documentatie'!D:AF,29,0)</f>
        <v>DOCX</v>
      </c>
      <c r="I58" s="23" t="str">
        <f>IF(Tabel33[[#This Row],[1. Opleveren]]="ja",_xlfn.CONCAT(COUNTIF(Opleverlijst!P:P,Tabel33[[#This Row],[Code 
Meridian]])," ","geleverd"),"")</f>
        <v>0 geleverd</v>
      </c>
      <c r="J58" s="90" t="str">
        <f>IF(Tabel33[[#This Row],[1. Opleveren]]="ja",_xlfn.CONCAT(COUNTIFS(Opleverlijst!H:H,"as-built",Opleverlijst!P:P,Tabel33[[#This Row],[Code 
Meridian]])," ","As-built"),"")</f>
        <v>0 As-built</v>
      </c>
    </row>
    <row r="59" spans="1:10">
      <c r="A59" s="18" t="s">
        <v>163</v>
      </c>
      <c r="B59" s="18" t="s">
        <v>164</v>
      </c>
      <c r="C59" s="18" t="s">
        <v>161</v>
      </c>
      <c r="D59"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59" s="20" t="s">
        <v>6</v>
      </c>
      <c r="F59" s="21" t="s">
        <v>162</v>
      </c>
      <c r="G59" s="35"/>
      <c r="H59" s="19" t="str">
        <f>VLOOKUP(Tabel33[[#This Row],[Document omschrijving]],'Gegevens documentatie'!D:AF,29,0)</f>
        <v>DOCX</v>
      </c>
      <c r="I59" s="23" t="str">
        <f>IF(Tabel33[[#This Row],[1. Opleveren]]="ja",_xlfn.CONCAT(COUNTIF(Opleverlijst!P:P,Tabel33[[#This Row],[Code 
Meridian]])," ","geleverd"),"")</f>
        <v>0 geleverd</v>
      </c>
      <c r="J59" s="90" t="str">
        <f>IF(Tabel33[[#This Row],[1. Opleveren]]="ja",_xlfn.CONCAT(COUNTIFS(Opleverlijst!H:H,"as-built",Opleverlijst!P:P,Tabel33[[#This Row],[Code 
Meridian]])," ","As-built"),"")</f>
        <v>0 As-built</v>
      </c>
    </row>
    <row r="60" spans="1:10">
      <c r="A60" s="18" t="s">
        <v>163</v>
      </c>
      <c r="B60" s="18" t="s">
        <v>165</v>
      </c>
      <c r="C60" s="18" t="s">
        <v>166</v>
      </c>
      <c r="D60"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60" s="20" t="s">
        <v>6</v>
      </c>
      <c r="F60" s="21" t="s">
        <v>162</v>
      </c>
      <c r="G60" s="35"/>
      <c r="H60" s="19" t="str">
        <f>VLOOKUP(Tabel33[[#This Row],[Document omschrijving]],'Gegevens documentatie'!D:AF,29,0)</f>
        <v>DOCX</v>
      </c>
      <c r="I60" s="23" t="str">
        <f>IF(Tabel33[[#This Row],[1. Opleveren]]="ja",_xlfn.CONCAT(COUNTIF(Opleverlijst!P:P,Tabel33[[#This Row],[Code 
Meridian]])," ","geleverd"),"")</f>
        <v>0 geleverd</v>
      </c>
      <c r="J60" s="90" t="str">
        <f>IF(Tabel33[[#This Row],[1. Opleveren]]="ja",_xlfn.CONCAT(COUNTIFS(Opleverlijst!H:H,"as-built",Opleverlijst!P:P,Tabel33[[#This Row],[Code 
Meridian]])," ","As-built"),"")</f>
        <v>0 As-built</v>
      </c>
    </row>
    <row r="61" spans="1:10">
      <c r="A61" s="18" t="s">
        <v>163</v>
      </c>
      <c r="B61" s="18" t="s">
        <v>167</v>
      </c>
      <c r="C61" s="18" t="s">
        <v>166</v>
      </c>
      <c r="D61"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61" s="20" t="s">
        <v>6</v>
      </c>
      <c r="F61" s="21" t="s">
        <v>162</v>
      </c>
      <c r="G61" s="35"/>
      <c r="H61" s="19" t="str">
        <f>VLOOKUP(Tabel33[[#This Row],[Document omschrijving]],'Gegevens documentatie'!D:AF,29,0)</f>
        <v>DOCX</v>
      </c>
      <c r="I61" s="23" t="str">
        <f>IF(Tabel33[[#This Row],[1. Opleveren]]="ja",_xlfn.CONCAT(COUNTIF(Opleverlijst!P:P,Tabel33[[#This Row],[Code 
Meridian]])," ","geleverd"),"")</f>
        <v>0 geleverd</v>
      </c>
      <c r="J61" s="90" t="str">
        <f>IF(Tabel33[[#This Row],[1. Opleveren]]="ja",_xlfn.CONCAT(COUNTIFS(Opleverlijst!H:H,"as-built",Opleverlijst!P:P,Tabel33[[#This Row],[Code 
Meridian]])," ","As-built"),"")</f>
        <v>0 As-built</v>
      </c>
    </row>
    <row r="62" spans="1:10">
      <c r="A62" s="18" t="s">
        <v>168</v>
      </c>
      <c r="B62" s="18" t="s">
        <v>169</v>
      </c>
      <c r="C62" s="18" t="s">
        <v>170</v>
      </c>
      <c r="D62"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62" s="20" t="s">
        <v>55</v>
      </c>
      <c r="F62" s="21"/>
      <c r="G62" s="35"/>
      <c r="H62" s="19" t="str">
        <f>VLOOKUP(Tabel33[[#This Row],[Document omschrijving]],'Gegevens documentatie'!D:AF,29,0)</f>
        <v>Bronbestand</v>
      </c>
      <c r="I62" s="23" t="str">
        <f>IF(Tabel33[[#This Row],[1. Opleveren]]="ja",_xlfn.CONCAT(COUNTIF(Opleverlijst!P:P,Tabel33[[#This Row],[Code 
Meridian]])," ","geleverd"),"")</f>
        <v/>
      </c>
      <c r="J62" s="90" t="str">
        <f>IF(Tabel33[[#This Row],[1. Opleveren]]="ja",_xlfn.CONCAT(COUNTIFS(Opleverlijst!H:H,"as-built",Opleverlijst!P:P,Tabel33[[#This Row],[Code 
Meridian]])," ","As-built"),"")</f>
        <v/>
      </c>
    </row>
    <row r="63" spans="1:10">
      <c r="A63" s="18" t="s">
        <v>168</v>
      </c>
      <c r="B63" s="18" t="s">
        <v>171</v>
      </c>
      <c r="C63" s="18" t="s">
        <v>172</v>
      </c>
      <c r="D63"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63" s="20" t="s">
        <v>55</v>
      </c>
      <c r="F63" s="21"/>
      <c r="G63" s="35"/>
      <c r="H63" s="19" t="str">
        <f>VLOOKUP(Tabel33[[#This Row],[Document omschrijving]],'Gegevens documentatie'!D:AF,29,0)</f>
        <v>Bronbestand</v>
      </c>
      <c r="I63" s="23" t="str">
        <f>IF(Tabel33[[#This Row],[1. Opleveren]]="ja",_xlfn.CONCAT(COUNTIF(Opleverlijst!P:P,Tabel33[[#This Row],[Code 
Meridian]])," ","geleverd"),"")</f>
        <v/>
      </c>
      <c r="J63" s="90" t="str">
        <f>IF(Tabel33[[#This Row],[1. Opleveren]]="ja",_xlfn.CONCAT(COUNTIFS(Opleverlijst!H:H,"as-built",Opleverlijst!P:P,Tabel33[[#This Row],[Code 
Meridian]])," ","As-built"),"")</f>
        <v/>
      </c>
    </row>
    <row r="64" spans="1:10">
      <c r="A64" s="18" t="s">
        <v>168</v>
      </c>
      <c r="B64" s="18" t="s">
        <v>173</v>
      </c>
      <c r="C64" s="18" t="s">
        <v>174</v>
      </c>
      <c r="D64"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64" s="20" t="s">
        <v>55</v>
      </c>
      <c r="F64" s="21"/>
      <c r="G64" s="35"/>
      <c r="H64" s="19" t="str">
        <f>VLOOKUP(Tabel33[[#This Row],[Document omschrijving]],'Gegevens documentatie'!D:AF,29,0)</f>
        <v>Bronbestand</v>
      </c>
      <c r="I64" s="23" t="str">
        <f>IF(Tabel33[[#This Row],[1. Opleveren]]="ja",_xlfn.CONCAT(COUNTIF(Opleverlijst!P:P,Tabel33[[#This Row],[Code 
Meridian]])," ","geleverd"),"")</f>
        <v/>
      </c>
      <c r="J64" s="90" t="str">
        <f>IF(Tabel33[[#This Row],[1. Opleveren]]="ja",_xlfn.CONCAT(COUNTIFS(Opleverlijst!H:H,"as-built",Opleverlijst!P:P,Tabel33[[#This Row],[Code 
Meridian]])," ","As-built"),"")</f>
        <v/>
      </c>
    </row>
    <row r="65" spans="1:10">
      <c r="A65" s="18" t="s">
        <v>168</v>
      </c>
      <c r="B65" s="18" t="s">
        <v>175</v>
      </c>
      <c r="C65" s="18" t="s">
        <v>176</v>
      </c>
      <c r="D65"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65" s="20" t="s">
        <v>55</v>
      </c>
      <c r="F65" s="21"/>
      <c r="G65" s="35"/>
      <c r="H65" s="19" t="str">
        <f>VLOOKUP(Tabel33[[#This Row],[Document omschrijving]],'Gegevens documentatie'!D:AF,29,0)</f>
        <v>Bronbestand</v>
      </c>
      <c r="I65" s="23" t="str">
        <f>IF(Tabel33[[#This Row],[1. Opleveren]]="ja",_xlfn.CONCAT(COUNTIF(Opleverlijst!P:P,Tabel33[[#This Row],[Code 
Meridian]])," ","geleverd"),"")</f>
        <v/>
      </c>
      <c r="J65" s="90" t="str">
        <f>IF(Tabel33[[#This Row],[1. Opleveren]]="ja",_xlfn.CONCAT(COUNTIFS(Opleverlijst!H:H,"as-built",Opleverlijst!P:P,Tabel33[[#This Row],[Code 
Meridian]])," ","As-built"),"")</f>
        <v/>
      </c>
    </row>
    <row r="66" spans="1:10">
      <c r="A66" s="18" t="s">
        <v>168</v>
      </c>
      <c r="B66" s="18" t="s">
        <v>177</v>
      </c>
      <c r="C66" s="18" t="s">
        <v>178</v>
      </c>
      <c r="D66"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66" s="20" t="s">
        <v>55</v>
      </c>
      <c r="F66" s="21"/>
      <c r="G66" s="35"/>
      <c r="H66" s="19" t="str">
        <f>VLOOKUP(Tabel33[[#This Row],[Document omschrijving]],'Gegevens documentatie'!D:AF,29,0)</f>
        <v>Bronbestand</v>
      </c>
      <c r="I66" s="23" t="str">
        <f>IF(Tabel33[[#This Row],[1. Opleveren]]="ja",_xlfn.CONCAT(COUNTIF(Opleverlijst!P:P,Tabel33[[#This Row],[Code 
Meridian]])," ","geleverd"),"")</f>
        <v/>
      </c>
      <c r="J66" s="90" t="str">
        <f>IF(Tabel33[[#This Row],[1. Opleveren]]="ja",_xlfn.CONCAT(COUNTIFS(Opleverlijst!H:H,"as-built",Opleverlijst!P:P,Tabel33[[#This Row],[Code 
Meridian]])," ","As-built"),"")</f>
        <v/>
      </c>
    </row>
    <row r="67" spans="1:10">
      <c r="A67" s="18" t="s">
        <v>179</v>
      </c>
      <c r="B67" s="18" t="s">
        <v>180</v>
      </c>
      <c r="C67" s="18" t="s">
        <v>181</v>
      </c>
      <c r="D67"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67" s="20" t="s">
        <v>6</v>
      </c>
      <c r="F67" s="21" t="s">
        <v>45</v>
      </c>
      <c r="G67" s="35"/>
      <c r="H67" s="19" t="str">
        <f>VLOOKUP(Tabel33[[#This Row],[Document omschrijving]],'Gegevens documentatie'!D:AF,29,0)</f>
        <v>PDF</v>
      </c>
      <c r="I67" s="23" t="str">
        <f>IF(Tabel33[[#This Row],[1. Opleveren]]="ja",_xlfn.CONCAT(COUNTIF(Opleverlijst!P:P,Tabel33[[#This Row],[Code 
Meridian]])," ","geleverd"),"")</f>
        <v>0 geleverd</v>
      </c>
      <c r="J67" s="90" t="str">
        <f>IF(Tabel33[[#This Row],[1. Opleveren]]="ja",_xlfn.CONCAT(COUNTIFS(Opleverlijst!H:H,"as-built",Opleverlijst!P:P,Tabel33[[#This Row],[Code 
Meridian]])," ","As-built"),"")</f>
        <v>0 As-built</v>
      </c>
    </row>
    <row r="68" spans="1:10">
      <c r="A68" s="18" t="s">
        <v>179</v>
      </c>
      <c r="B68" s="18" t="s">
        <v>182</v>
      </c>
      <c r="C68" s="18" t="s">
        <v>183</v>
      </c>
      <c r="D68"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68" s="20" t="s">
        <v>6</v>
      </c>
      <c r="F68" s="21" t="s">
        <v>61</v>
      </c>
      <c r="G68" s="35"/>
      <c r="H68" s="19" t="str">
        <f>VLOOKUP(Tabel33[[#This Row],[Document omschrijving]],'Gegevens documentatie'!D:AF,29,0)</f>
        <v>PDF</v>
      </c>
      <c r="I68" s="23" t="str">
        <f>IF(Tabel33[[#This Row],[1. Opleveren]]="ja",_xlfn.CONCAT(COUNTIF(Opleverlijst!P:P,Tabel33[[#This Row],[Code 
Meridian]])," ","geleverd"),"")</f>
        <v>0 geleverd</v>
      </c>
      <c r="J68" s="90" t="str">
        <f>IF(Tabel33[[#This Row],[1. Opleveren]]="ja",_xlfn.CONCAT(COUNTIFS(Opleverlijst!H:H,"as-built",Opleverlijst!P:P,Tabel33[[#This Row],[Code 
Meridian]])," ","As-built"),"")</f>
        <v>0 As-built</v>
      </c>
    </row>
    <row r="69" spans="1:10">
      <c r="A69" s="18" t="s">
        <v>179</v>
      </c>
      <c r="B69" s="18" t="s">
        <v>184</v>
      </c>
      <c r="C69" s="18" t="s">
        <v>185</v>
      </c>
      <c r="D69"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69" s="20" t="s">
        <v>6</v>
      </c>
      <c r="F69" s="21" t="s">
        <v>72</v>
      </c>
      <c r="G69" s="35"/>
      <c r="H69" s="19" t="str">
        <f>VLOOKUP(Tabel33[[#This Row],[Document omschrijving]],'Gegevens documentatie'!D:AF,29,0)</f>
        <v>PDF</v>
      </c>
      <c r="I69" s="23" t="str">
        <f>IF(Tabel33[[#This Row],[1. Opleveren]]="ja",_xlfn.CONCAT(COUNTIF(Opleverlijst!P:P,Tabel33[[#This Row],[Code 
Meridian]])," ","geleverd"),"")</f>
        <v>0 geleverd</v>
      </c>
      <c r="J69" s="90" t="str">
        <f>IF(Tabel33[[#This Row],[1. Opleveren]]="ja",_xlfn.CONCAT(COUNTIFS(Opleverlijst!H:H,"as-built",Opleverlijst!P:P,Tabel33[[#This Row],[Code 
Meridian]])," ","As-built"),"")</f>
        <v>0 As-built</v>
      </c>
    </row>
    <row r="70" spans="1:10">
      <c r="A70" s="18" t="s">
        <v>179</v>
      </c>
      <c r="B70" s="18" t="s">
        <v>186</v>
      </c>
      <c r="C70" s="18" t="s">
        <v>187</v>
      </c>
      <c r="D70"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70" s="20" t="s">
        <v>6</v>
      </c>
      <c r="F70" s="21" t="s">
        <v>72</v>
      </c>
      <c r="G70" s="35"/>
      <c r="H70" s="19" t="str">
        <f>VLOOKUP(Tabel33[[#This Row],[Document omschrijving]],'Gegevens documentatie'!D:AF,29,0)</f>
        <v>PDF</v>
      </c>
      <c r="I70" s="23" t="str">
        <f>IF(Tabel33[[#This Row],[1. Opleveren]]="ja",_xlfn.CONCAT(COUNTIF(Opleverlijst!P:P,Tabel33[[#This Row],[Code 
Meridian]])," ","geleverd"),"")</f>
        <v>0 geleverd</v>
      </c>
      <c r="J70" s="90" t="str">
        <f>IF(Tabel33[[#This Row],[1. Opleveren]]="ja",_xlfn.CONCAT(COUNTIFS(Opleverlijst!H:H,"as-built",Opleverlijst!P:P,Tabel33[[#This Row],[Code 
Meridian]])," ","As-built"),"")</f>
        <v>0 As-built</v>
      </c>
    </row>
    <row r="71" spans="1:10">
      <c r="A71" s="18" t="s">
        <v>179</v>
      </c>
      <c r="B71" s="18" t="s">
        <v>188</v>
      </c>
      <c r="C71" s="18" t="s">
        <v>189</v>
      </c>
      <c r="D71"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71" s="20" t="s">
        <v>6</v>
      </c>
      <c r="F71" s="21" t="s">
        <v>147</v>
      </c>
      <c r="G71" s="35"/>
      <c r="H71" s="19" t="str">
        <f>VLOOKUP(Tabel33[[#This Row],[Document omschrijving]],'Gegevens documentatie'!D:AF,29,0)</f>
        <v>PDF</v>
      </c>
      <c r="I71" s="23" t="str">
        <f>IF(Tabel33[[#This Row],[1. Opleveren]]="ja",_xlfn.CONCAT(COUNTIF(Opleverlijst!P:P,Tabel33[[#This Row],[Code 
Meridian]])," ","geleverd"),"")</f>
        <v>0 geleverd</v>
      </c>
      <c r="J71" s="90" t="str">
        <f>IF(Tabel33[[#This Row],[1. Opleveren]]="ja",_xlfn.CONCAT(COUNTIFS(Opleverlijst!H:H,"as-built",Opleverlijst!P:P,Tabel33[[#This Row],[Code 
Meridian]])," ","As-built"),"")</f>
        <v>0 As-built</v>
      </c>
    </row>
    <row r="72" spans="1:10">
      <c r="A72" s="18" t="s">
        <v>179</v>
      </c>
      <c r="B72" s="18" t="s">
        <v>190</v>
      </c>
      <c r="C72" s="18" t="s">
        <v>191</v>
      </c>
      <c r="D72"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72" s="20" t="s">
        <v>6</v>
      </c>
      <c r="F72" s="21" t="s">
        <v>147</v>
      </c>
      <c r="G72" s="35"/>
      <c r="H72" s="19" t="str">
        <f>VLOOKUP(Tabel33[[#This Row],[Document omschrijving]],'Gegevens documentatie'!D:AF,29,0)</f>
        <v>PDF</v>
      </c>
      <c r="I72" s="23" t="str">
        <f>IF(Tabel33[[#This Row],[1. Opleveren]]="ja",_xlfn.CONCAT(COUNTIF(Opleverlijst!P:P,Tabel33[[#This Row],[Code 
Meridian]])," ","geleverd"),"")</f>
        <v>0 geleverd</v>
      </c>
      <c r="J72" s="90" t="str">
        <f>IF(Tabel33[[#This Row],[1. Opleveren]]="ja",_xlfn.CONCAT(COUNTIFS(Opleverlijst!H:H,"as-built",Opleverlijst!P:P,Tabel33[[#This Row],[Code 
Meridian]])," ","As-built"),"")</f>
        <v>0 As-built</v>
      </c>
    </row>
    <row r="73" spans="1:10">
      <c r="A73" s="18" t="s">
        <v>192</v>
      </c>
      <c r="B73" s="18" t="s">
        <v>193</v>
      </c>
      <c r="C73" s="18" t="s">
        <v>194</v>
      </c>
      <c r="D73"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73" s="20" t="s">
        <v>6</v>
      </c>
      <c r="F73" s="21" t="s">
        <v>61</v>
      </c>
      <c r="G73" s="35"/>
      <c r="H73" s="19" t="str">
        <f>VLOOKUP(Tabel33[[#This Row],[Document omschrijving]],'Gegevens documentatie'!D:AF,29,0)</f>
        <v>PDF</v>
      </c>
      <c r="I73" s="23" t="str">
        <f>IF(Tabel33[[#This Row],[1. Opleveren]]="ja",_xlfn.CONCAT(COUNTIF(Opleverlijst!P:P,Tabel33[[#This Row],[Code 
Meridian]])," ","geleverd"),"")</f>
        <v>0 geleverd</v>
      </c>
      <c r="J73" s="90" t="str">
        <f>IF(Tabel33[[#This Row],[1. Opleveren]]="ja",_xlfn.CONCAT(COUNTIFS(Opleverlijst!H:H,"as-built",Opleverlijst!P:P,Tabel33[[#This Row],[Code 
Meridian]])," ","As-built"),"")</f>
        <v>0 As-built</v>
      </c>
    </row>
    <row r="74" spans="1:10">
      <c r="A74" s="18" t="s">
        <v>192</v>
      </c>
      <c r="B74" s="18" t="s">
        <v>195</v>
      </c>
      <c r="C74" s="18" t="s">
        <v>196</v>
      </c>
      <c r="D74"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74" s="20" t="s">
        <v>6</v>
      </c>
      <c r="F74" s="21" t="s">
        <v>52</v>
      </c>
      <c r="G74" s="35"/>
      <c r="H74" s="19" t="str">
        <f>VLOOKUP(Tabel33[[#This Row],[Document omschrijving]],'Gegevens documentatie'!D:AF,29,0)</f>
        <v>PDF</v>
      </c>
      <c r="I74" s="23" t="str">
        <f>IF(Tabel33[[#This Row],[1. Opleveren]]="ja",_xlfn.CONCAT(COUNTIF(Opleverlijst!P:P,Tabel33[[#This Row],[Code 
Meridian]])," ","geleverd"),"")</f>
        <v>0 geleverd</v>
      </c>
      <c r="J74" s="90" t="str">
        <f>IF(Tabel33[[#This Row],[1. Opleveren]]="ja",_xlfn.CONCAT(COUNTIFS(Opleverlijst!H:H,"as-built",Opleverlijst!P:P,Tabel33[[#This Row],[Code 
Meridian]])," ","As-built"),"")</f>
        <v>0 As-built</v>
      </c>
    </row>
    <row r="75" spans="1:10">
      <c r="A75" s="18" t="s">
        <v>192</v>
      </c>
      <c r="B75" s="18" t="s">
        <v>197</v>
      </c>
      <c r="C75" s="18" t="s">
        <v>198</v>
      </c>
      <c r="D75"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75" s="20" t="s">
        <v>55</v>
      </c>
      <c r="F75" s="21"/>
      <c r="G75" s="35"/>
      <c r="H75" s="19" t="str">
        <f>VLOOKUP(Tabel33[[#This Row],[Document omschrijving]],'Gegevens documentatie'!D:AF,29,0)</f>
        <v>PDF</v>
      </c>
      <c r="I75" s="23" t="str">
        <f>IF(Tabel33[[#This Row],[1. Opleveren]]="ja",_xlfn.CONCAT(COUNTIF(Opleverlijst!P:P,Tabel33[[#This Row],[Code 
Meridian]])," ","geleverd"),"")</f>
        <v/>
      </c>
      <c r="J75" s="90" t="str">
        <f>IF(Tabel33[[#This Row],[1. Opleveren]]="ja",_xlfn.CONCAT(COUNTIFS(Opleverlijst!H:H,"as-built",Opleverlijst!P:P,Tabel33[[#This Row],[Code 
Meridian]])," ","As-built"),"")</f>
        <v/>
      </c>
    </row>
    <row r="76" spans="1:10">
      <c r="A76" s="18" t="s">
        <v>192</v>
      </c>
      <c r="B76" s="18" t="s">
        <v>199</v>
      </c>
      <c r="C76" s="18" t="s">
        <v>200</v>
      </c>
      <c r="D76"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76" s="20" t="s">
        <v>55</v>
      </c>
      <c r="F76" s="21"/>
      <c r="G76" s="35"/>
      <c r="H76" s="19" t="str">
        <f>VLOOKUP(Tabel33[[#This Row],[Document omschrijving]],'Gegevens documentatie'!D:AF,29,0)</f>
        <v>PDF</v>
      </c>
      <c r="I76" s="23" t="str">
        <f>IF(Tabel33[[#This Row],[1. Opleveren]]="ja",_xlfn.CONCAT(COUNTIF(Opleverlijst!P:P,Tabel33[[#This Row],[Code 
Meridian]])," ","geleverd"),"")</f>
        <v/>
      </c>
      <c r="J76" s="90" t="str">
        <f>IF(Tabel33[[#This Row],[1. Opleveren]]="ja",_xlfn.CONCAT(COUNTIFS(Opleverlijst!H:H,"as-built",Opleverlijst!P:P,Tabel33[[#This Row],[Code 
Meridian]])," ","As-built"),"")</f>
        <v/>
      </c>
    </row>
    <row r="77" spans="1:10">
      <c r="A77" s="18" t="s">
        <v>192</v>
      </c>
      <c r="B77" s="18" t="s">
        <v>201</v>
      </c>
      <c r="C77" s="18" t="s">
        <v>202</v>
      </c>
      <c r="D77"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77" s="20" t="s">
        <v>55</v>
      </c>
      <c r="F77" s="21"/>
      <c r="G77" s="35"/>
      <c r="H77" s="19" t="str">
        <f>VLOOKUP(Tabel33[[#This Row],[Document omschrijving]],'Gegevens documentatie'!D:AF,29,0)</f>
        <v>PDF</v>
      </c>
      <c r="I77" s="23" t="str">
        <f>IF(Tabel33[[#This Row],[1. Opleveren]]="ja",_xlfn.CONCAT(COUNTIF(Opleverlijst!P:P,Tabel33[[#This Row],[Code 
Meridian]])," ","geleverd"),"")</f>
        <v/>
      </c>
      <c r="J77" s="90" t="str">
        <f>IF(Tabel33[[#This Row],[1. Opleveren]]="ja",_xlfn.CONCAT(COUNTIFS(Opleverlijst!H:H,"as-built",Opleverlijst!P:P,Tabel33[[#This Row],[Code 
Meridian]])," ","As-built"),"")</f>
        <v/>
      </c>
    </row>
    <row r="78" spans="1:10">
      <c r="A78" s="18" t="s">
        <v>192</v>
      </c>
      <c r="B78" s="18" t="s">
        <v>203</v>
      </c>
      <c r="C78" s="18" t="s">
        <v>204</v>
      </c>
      <c r="D78"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78" s="20" t="s">
        <v>6</v>
      </c>
      <c r="F78" s="21" t="s">
        <v>72</v>
      </c>
      <c r="G78" s="35"/>
      <c r="H78" s="19" t="str">
        <f>VLOOKUP(Tabel33[[#This Row],[Document omschrijving]],'Gegevens documentatie'!D:AF,29,0)</f>
        <v>DOCX</v>
      </c>
      <c r="I78" s="23" t="str">
        <f>IF(Tabel33[[#This Row],[1. Opleveren]]="ja",_xlfn.CONCAT(COUNTIF(Opleverlijst!P:P,Tabel33[[#This Row],[Code 
Meridian]])," ","geleverd"),"")</f>
        <v>0 geleverd</v>
      </c>
      <c r="J78" s="90" t="str">
        <f>IF(Tabel33[[#This Row],[1. Opleveren]]="ja",_xlfn.CONCAT(COUNTIFS(Opleverlijst!H:H,"as-built",Opleverlijst!P:P,Tabel33[[#This Row],[Code 
Meridian]])," ","As-built"),"")</f>
        <v>0 As-built</v>
      </c>
    </row>
    <row r="79" spans="1:10">
      <c r="A79" s="18" t="s">
        <v>192</v>
      </c>
      <c r="B79" s="18" t="s">
        <v>205</v>
      </c>
      <c r="C79" s="18" t="s">
        <v>206</v>
      </c>
      <c r="D79"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79" s="20" t="s">
        <v>6</v>
      </c>
      <c r="F79" s="21" t="s">
        <v>147</v>
      </c>
      <c r="G79" s="35"/>
      <c r="H79" s="19" t="str">
        <f>VLOOKUP(Tabel33[[#This Row],[Document omschrijving]],'Gegevens documentatie'!D:AF,29,0)</f>
        <v>PDF</v>
      </c>
      <c r="I79" s="23" t="str">
        <f>IF(Tabel33[[#This Row],[1. Opleveren]]="ja",_xlfn.CONCAT(COUNTIF(Opleverlijst!P:P,Tabel33[[#This Row],[Code 
Meridian]])," ","geleverd"),"")</f>
        <v>0 geleverd</v>
      </c>
      <c r="J79" s="90" t="str">
        <f>IF(Tabel33[[#This Row],[1. Opleveren]]="ja",_xlfn.CONCAT(COUNTIFS(Opleverlijst!H:H,"as-built",Opleverlijst!P:P,Tabel33[[#This Row],[Code 
Meridian]])," ","As-built"),"")</f>
        <v>0 As-built</v>
      </c>
    </row>
    <row r="80" spans="1:10">
      <c r="A80" s="18" t="s">
        <v>192</v>
      </c>
      <c r="B80" s="18" t="s">
        <v>207</v>
      </c>
      <c r="C80" s="18" t="s">
        <v>208</v>
      </c>
      <c r="D80"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80" s="20" t="s">
        <v>6</v>
      </c>
      <c r="F80" s="21" t="s">
        <v>147</v>
      </c>
      <c r="G80" s="35"/>
      <c r="H80" s="19" t="str">
        <f>VLOOKUP(Tabel33[[#This Row],[Document omschrijving]],'Gegevens documentatie'!D:AF,29,0)</f>
        <v>PDF</v>
      </c>
      <c r="I80" s="23" t="str">
        <f>IF(Tabel33[[#This Row],[1. Opleveren]]="ja",_xlfn.CONCAT(COUNTIF(Opleverlijst!P:P,Tabel33[[#This Row],[Code 
Meridian]])," ","geleverd"),"")</f>
        <v>0 geleverd</v>
      </c>
      <c r="J80" s="90" t="str">
        <f>IF(Tabel33[[#This Row],[1. Opleveren]]="ja",_xlfn.CONCAT(COUNTIFS(Opleverlijst!H:H,"as-built",Opleverlijst!P:P,Tabel33[[#This Row],[Code 
Meridian]])," ","As-built"),"")</f>
        <v>0 As-built</v>
      </c>
    </row>
    <row r="81" spans="1:10">
      <c r="A81" s="18" t="s">
        <v>192</v>
      </c>
      <c r="B81" s="18" t="s">
        <v>209</v>
      </c>
      <c r="C81" s="18" t="s">
        <v>210</v>
      </c>
      <c r="D81"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81" s="20" t="s">
        <v>6</v>
      </c>
      <c r="F81" s="21" t="s">
        <v>147</v>
      </c>
      <c r="G81" s="35"/>
      <c r="H81" s="19" t="str">
        <f>VLOOKUP(Tabel33[[#This Row],[Document omschrijving]],'Gegevens documentatie'!D:AF,29,0)</f>
        <v>PDF</v>
      </c>
      <c r="I81" s="23" t="str">
        <f>IF(Tabel33[[#This Row],[1. Opleveren]]="ja",_xlfn.CONCAT(COUNTIF(Opleverlijst!P:P,Tabel33[[#This Row],[Code 
Meridian]])," ","geleverd"),"")</f>
        <v>0 geleverd</v>
      </c>
      <c r="J81" s="90" t="str">
        <f>IF(Tabel33[[#This Row],[1. Opleveren]]="ja",_xlfn.CONCAT(COUNTIFS(Opleverlijst!H:H,"as-built",Opleverlijst!P:P,Tabel33[[#This Row],[Code 
Meridian]])," ","As-built"),"")</f>
        <v>0 As-built</v>
      </c>
    </row>
    <row r="82" spans="1:10">
      <c r="A82" s="18" t="s">
        <v>211</v>
      </c>
      <c r="B82" s="18" t="s">
        <v>212</v>
      </c>
      <c r="C82" s="18" t="s">
        <v>213</v>
      </c>
      <c r="D82"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82" s="20" t="s">
        <v>6</v>
      </c>
      <c r="F82" s="21" t="s">
        <v>147</v>
      </c>
      <c r="G82" s="35"/>
      <c r="H82" s="19" t="str">
        <f>VLOOKUP(Tabel33[[#This Row],[Document omschrijving]],'Gegevens documentatie'!D:AF,29,0)</f>
        <v>PDF</v>
      </c>
      <c r="I82" s="23" t="str">
        <f>IF(Tabel33[[#This Row],[1. Opleveren]]="ja",_xlfn.CONCAT(COUNTIF(Opleverlijst!P:P,Tabel33[[#This Row],[Code 
Meridian]])," ","geleverd"),"")</f>
        <v>0 geleverd</v>
      </c>
      <c r="J82" s="90" t="str">
        <f>IF(Tabel33[[#This Row],[1. Opleveren]]="ja",_xlfn.CONCAT(COUNTIFS(Opleverlijst!H:H,"as-built",Opleverlijst!P:P,Tabel33[[#This Row],[Code 
Meridian]])," ","As-built"),"")</f>
        <v>0 As-built</v>
      </c>
    </row>
    <row r="83" spans="1:10">
      <c r="A83" s="18" t="s">
        <v>214</v>
      </c>
      <c r="B83" s="18" t="s">
        <v>215</v>
      </c>
      <c r="C83" s="18" t="s">
        <v>216</v>
      </c>
      <c r="D83"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83" s="20" t="s">
        <v>6</v>
      </c>
      <c r="F83" s="21" t="s">
        <v>147</v>
      </c>
      <c r="G83" s="35"/>
      <c r="H83" s="19" t="str">
        <f>VLOOKUP(Tabel33[[#This Row],[Document omschrijving]],'Gegevens documentatie'!D:AF,29,0)</f>
        <v>PDF</v>
      </c>
      <c r="I83" s="23" t="str">
        <f>IF(Tabel33[[#This Row],[1. Opleveren]]="ja",_xlfn.CONCAT(COUNTIF(Opleverlijst!P:P,Tabel33[[#This Row],[Code 
Meridian]])," ","geleverd"),"")</f>
        <v>0 geleverd</v>
      </c>
      <c r="J83" s="90" t="str">
        <f>IF(Tabel33[[#This Row],[1. Opleveren]]="ja",_xlfn.CONCAT(COUNTIFS(Opleverlijst!H:H,"as-built",Opleverlijst!P:P,Tabel33[[#This Row],[Code 
Meridian]])," ","As-built"),"")</f>
        <v>0 As-built</v>
      </c>
    </row>
    <row r="84" spans="1:10">
      <c r="A84" s="18" t="s">
        <v>214</v>
      </c>
      <c r="B84" s="18" t="s">
        <v>217</v>
      </c>
      <c r="C84" s="18" t="s">
        <v>218</v>
      </c>
      <c r="D84"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84" s="20" t="s">
        <v>6</v>
      </c>
      <c r="F84" s="21" t="s">
        <v>147</v>
      </c>
      <c r="G84" s="35"/>
      <c r="H84" s="19" t="str">
        <f>VLOOKUP(Tabel33[[#This Row],[Document omschrijving]],'Gegevens documentatie'!D:AF,29,0)</f>
        <v>PDF</v>
      </c>
      <c r="I84" s="23" t="str">
        <f>IF(Tabel33[[#This Row],[1. Opleveren]]="ja",_xlfn.CONCAT(COUNTIF(Opleverlijst!P:P,Tabel33[[#This Row],[Code 
Meridian]])," ","geleverd"),"")</f>
        <v>0 geleverd</v>
      </c>
      <c r="J84" s="90" t="str">
        <f>IF(Tabel33[[#This Row],[1. Opleveren]]="ja",_xlfn.CONCAT(COUNTIFS(Opleverlijst!H:H,"as-built",Opleverlijst!P:P,Tabel33[[#This Row],[Code 
Meridian]])," ","As-built"),"")</f>
        <v>0 As-built</v>
      </c>
    </row>
    <row r="85" spans="1:10">
      <c r="A85" s="18" t="s">
        <v>214</v>
      </c>
      <c r="B85" s="18" t="s">
        <v>219</v>
      </c>
      <c r="C85" s="18" t="s">
        <v>220</v>
      </c>
      <c r="D85"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n.v.t.</v>
      </c>
      <c r="E85" s="20"/>
      <c r="F85" s="21"/>
      <c r="G85" s="35"/>
      <c r="H85" s="19" t="str">
        <f>VLOOKUP(Tabel33[[#This Row],[Document omschrijving]],'Gegevens documentatie'!D:AF,29,0)</f>
        <v>PDF</v>
      </c>
      <c r="I85" s="23" t="str">
        <f>IF(Tabel33[[#This Row],[1. Opleveren]]="ja",_xlfn.CONCAT(COUNTIF(Opleverlijst!P:P,Tabel33[[#This Row],[Code 
Meridian]])," ","geleverd"),"")</f>
        <v/>
      </c>
      <c r="J85" s="90" t="str">
        <f>IF(Tabel33[[#This Row],[1. Opleveren]]="ja",_xlfn.CONCAT(COUNTIFS(Opleverlijst!H:H,"as-built",Opleverlijst!P:P,Tabel33[[#This Row],[Code 
Meridian]])," ","As-built"),"")</f>
        <v/>
      </c>
    </row>
    <row r="86" spans="1:10">
      <c r="A86" s="18" t="s">
        <v>214</v>
      </c>
      <c r="B86" s="18" t="s">
        <v>221</v>
      </c>
      <c r="C86" s="18" t="s">
        <v>222</v>
      </c>
      <c r="D86"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n.v.t.</v>
      </c>
      <c r="E86" s="20"/>
      <c r="F86" s="21"/>
      <c r="G86" s="35"/>
      <c r="H86" s="19" t="str">
        <f>VLOOKUP(Tabel33[[#This Row],[Document omschrijving]],'Gegevens documentatie'!D:AF,29,0)</f>
        <v>DOCX</v>
      </c>
      <c r="I86" s="23" t="str">
        <f>IF(Tabel33[[#This Row],[1. Opleveren]]="ja",_xlfn.CONCAT(COUNTIF(Opleverlijst!P:P,Tabel33[[#This Row],[Code 
Meridian]])," ","geleverd"),"")</f>
        <v/>
      </c>
      <c r="J86" s="90" t="str">
        <f>IF(Tabel33[[#This Row],[1. Opleveren]]="ja",_xlfn.CONCAT(COUNTIFS(Opleverlijst!H:H,"as-built",Opleverlijst!P:P,Tabel33[[#This Row],[Code 
Meridian]])," ","As-built"),"")</f>
        <v/>
      </c>
    </row>
    <row r="87" spans="1:10">
      <c r="A87" s="18" t="s">
        <v>214</v>
      </c>
      <c r="B87" s="18" t="s">
        <v>223</v>
      </c>
      <c r="C87" s="18" t="s">
        <v>224</v>
      </c>
      <c r="D87"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87" s="20" t="s">
        <v>6</v>
      </c>
      <c r="F87" s="21" t="s">
        <v>45</v>
      </c>
      <c r="G87" s="35"/>
      <c r="H87" s="19" t="str">
        <f>VLOOKUP(Tabel33[[#This Row],[Document omschrijving]],'Gegevens documentatie'!D:AF,29,0)</f>
        <v>PDF</v>
      </c>
      <c r="I87" s="23" t="str">
        <f>IF(Tabel33[[#This Row],[1. Opleveren]]="ja",_xlfn.CONCAT(COUNTIF(Opleverlijst!P:P,Tabel33[[#This Row],[Code 
Meridian]])," ","geleverd"),"")</f>
        <v>0 geleverd</v>
      </c>
      <c r="J87" s="90" t="str">
        <f>IF(Tabel33[[#This Row],[1. Opleveren]]="ja",_xlfn.CONCAT(COUNTIFS(Opleverlijst!H:H,"as-built",Opleverlijst!P:P,Tabel33[[#This Row],[Code 
Meridian]])," ","As-built"),"")</f>
        <v>0 As-built</v>
      </c>
    </row>
    <row r="88" spans="1:10">
      <c r="A88" s="18" t="s">
        <v>214</v>
      </c>
      <c r="B88" s="18" t="s">
        <v>225</v>
      </c>
      <c r="C88" s="18" t="s">
        <v>226</v>
      </c>
      <c r="D88"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88" s="20"/>
      <c r="F88" s="21"/>
      <c r="G88" s="35"/>
      <c r="H88" s="19" t="str">
        <f>VLOOKUP(Tabel33[[#This Row],[Document omschrijving]],'Gegevens documentatie'!D:AF,29,0)</f>
        <v>PDF</v>
      </c>
      <c r="I88" s="23" t="str">
        <f>IF(Tabel33[[#This Row],[1. Opleveren]]="ja",_xlfn.CONCAT(COUNTIF(Opleverlijst!P:P,Tabel33[[#This Row],[Code 
Meridian]])," ","geleverd"),"")</f>
        <v/>
      </c>
      <c r="J88" s="90" t="str">
        <f>IF(Tabel33[[#This Row],[1. Opleveren]]="ja",_xlfn.CONCAT(COUNTIFS(Opleverlijst!H:H,"as-built",Opleverlijst!P:P,Tabel33[[#This Row],[Code 
Meridian]])," ","As-built"),"")</f>
        <v/>
      </c>
    </row>
    <row r="89" spans="1:10">
      <c r="A89" s="18" t="s">
        <v>214</v>
      </c>
      <c r="B89" s="18" t="s">
        <v>227</v>
      </c>
      <c r="C89" s="18" t="s">
        <v>228</v>
      </c>
      <c r="D89"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89" s="20" t="s">
        <v>6</v>
      </c>
      <c r="F89" s="21" t="s">
        <v>45</v>
      </c>
      <c r="G89" s="35"/>
      <c r="H89" s="19" t="str">
        <f>VLOOKUP(Tabel33[[#This Row],[Document omschrijving]],'Gegevens documentatie'!D:AF,29,0)</f>
        <v>PDF</v>
      </c>
      <c r="I89" s="23" t="str">
        <f>IF(Tabel33[[#This Row],[1. Opleveren]]="ja",_xlfn.CONCAT(COUNTIF(Opleverlijst!P:P,Tabel33[[#This Row],[Code 
Meridian]])," ","geleverd"),"")</f>
        <v>0 geleverd</v>
      </c>
      <c r="J89" s="90" t="str">
        <f>IF(Tabel33[[#This Row],[1. Opleveren]]="ja",_xlfn.CONCAT(COUNTIFS(Opleverlijst!H:H,"as-built",Opleverlijst!P:P,Tabel33[[#This Row],[Code 
Meridian]])," ","As-built"),"")</f>
        <v>0 As-built</v>
      </c>
    </row>
    <row r="90" spans="1:10">
      <c r="A90" s="18" t="s">
        <v>214</v>
      </c>
      <c r="B90" s="18" t="s">
        <v>229</v>
      </c>
      <c r="C90" s="18" t="s">
        <v>230</v>
      </c>
      <c r="D90"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90" s="20" t="s">
        <v>6</v>
      </c>
      <c r="F90" s="21" t="s">
        <v>231</v>
      </c>
      <c r="G90" s="35"/>
      <c r="H90" s="19" t="str">
        <f>VLOOKUP(Tabel33[[#This Row],[Document omschrijving]],'Gegevens documentatie'!D:AF,29,0)</f>
        <v>PDF</v>
      </c>
      <c r="I90" s="23" t="str">
        <f>IF(Tabel33[[#This Row],[1. Opleveren]]="ja",_xlfn.CONCAT(COUNTIF(Opleverlijst!P:P,Tabel33[[#This Row],[Code 
Meridian]])," ","geleverd"),"")</f>
        <v>0 geleverd</v>
      </c>
      <c r="J90" s="90" t="str">
        <f>IF(Tabel33[[#This Row],[1. Opleveren]]="ja",_xlfn.CONCAT(COUNTIFS(Opleverlijst!H:H,"as-built",Opleverlijst!P:P,Tabel33[[#This Row],[Code 
Meridian]])," ","As-built"),"")</f>
        <v>0 As-built</v>
      </c>
    </row>
    <row r="91" spans="1:10">
      <c r="A91" s="18" t="s">
        <v>232</v>
      </c>
      <c r="B91" s="18" t="s">
        <v>233</v>
      </c>
      <c r="C91" s="18" t="s">
        <v>234</v>
      </c>
      <c r="D91" s="19" t="str">
        <f>IF(ISNA(IF(Voorblad!$C$6="27a",VLOOKUP(Tabel33[[#This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documentatie'!D:AE,28,0),""))))))))))))))))))))))),"verplicht",IF(Voorblad!$C$6="27a",VLOOKUP(Tabel33[[#This Row],[Document omschrijving]],'Gegevens documentatie'!D:AE,7,0),IF(Voorblad!$C$6="80a",VLOOKUP(Tabel33[[#This Row],[Document omschrijving]],'Gegevens documentatie'!D:AE,8,0),IF(Voorblad!$C$6="81",VLOOKUP(Tabel33[[#This Row],[Document omschrijving]],'Gegevens documentatie'!D:AE,9,0),IF(Voorblad!$C$6="36a",VLOOKUP(Tabel33[[#This Row],[Document omschrijving]],'Gegevens documentatie'!D:AE,10,0),IF(Voorblad!$C$6="28",VLOOKUP(Tabel33[[#This Row],[Document omschrijving]],'Gegevens documentatie'!D:AE,11,0),IF(Voorblad!$C$6="28a",VLOOKUP(Tabel33[[#This Row],[Document omschrijving]],'Gegevens documentatie'!D:AE,12,0),IF(Voorblad!$C$6="48a",VLOOKUP(Tabel33[[#This Row],[Document omschrijving]],'Gegevens documentatie'!D:AE,13,0),IF(Voorblad!$C$6="54",VLOOKUP(Tabel33[[#This Row],[Document omschrijving]],'Gegevens documentatie'!D:AE,14,0),IF(Voorblad!$C$6="54a",VLOOKUP(Tabel33[[#This Row],[Document omschrijving]],'Gegevens documentatie'!D:AE,15,0),IF(Voorblad!$C$6="56",VLOOKUP(Tabel33[[#This Row],[Document omschrijving]],'Gegevens documentatie'!D:AE,16,0),IF(Voorblad!$C$6="56a",VLOOKUP(Tabel33[[#This Row],[Document omschrijving]],'Gegevens documentatie'!D:AE,17,0),IF(Voorblad!$C$6="93",VLOOKUP(Tabel33[[#This Row],[Document omschrijving]],'Gegevens documentatie'!D:AE,18,0),IF(Voorblad!$C$6="93a",VLOOKUP(Tabel33[[#This Row],[Document omschrijving]],'Gegevens documentatie'!D:AE,19,0),IF(Voorblad!$C$6="105a",VLOOKUP(Tabel33[[#This Row],[Document omschrijving]],'Gegevens documentatie'!D:AE,20,0),IF(Voorblad!$C$6="31",VLOOKUP(Tabel33[[#This Row],[Document omschrijving]],'Gegevens documentatie'!D:AE,21,0),IF(Voorblad!$C$6="33",VLOOKUP(Tabel33[[#This Row],[Document omschrijving]],'Gegevens documentatie'!D:AE,22,0),IF(Voorblad!$C$6="33a",VLOOKUP(Tabel33[[#This Row],[Document omschrijving]],'Gegevens documentatie'!D:AE,23,0),IF(Voorblad!$C$6="37",VLOOKUP(Tabel33[[#This Row],[Document omschrijving]],'Gegevens documentatie'!D:AE,24,0),IF(Voorblad!$C$6="91",VLOOKUP(Tabel33[[#This Row],[Document omschrijving]],'Gegevens documentatie'!D:AE,25,0),IF(Voorblad!$C$6="13",VLOOKUP(Tabel33[[#This Row],[Document omschrijving]],'Gegevens documentatie'!D:AE,26,0),IF(Voorblad!$C$6="58",VLOOKUP(Tabel33[[#This Row],[Document omschrijving]],'Gegevens documentatie'!D:AE,27,0),IF(Voorblad!$C$6="42",VLOOKUP(Tabel33[[#This Row],[Document omschrijving]],'Gegevens documentatie'!D:AE,28,0),"")))))))))))))))))))))))</f>
        <v>verplicht</v>
      </c>
      <c r="E91" s="20" t="s">
        <v>6</v>
      </c>
      <c r="F91" s="21" t="s">
        <v>235</v>
      </c>
      <c r="G91" s="35"/>
      <c r="H91" s="19" t="str">
        <f>VLOOKUP(Tabel33[[#This Row],[Document omschrijving]],'Gegevens documentatie'!D:AF,29,0)</f>
        <v>PDF</v>
      </c>
      <c r="I91" s="23" t="str">
        <f>IF(Tabel33[[#This Row],[1. Opleveren]]="ja",_xlfn.CONCAT(COUNTIF(Opleverlijst!P:P,Tabel33[[#This Row],[Code 
Meridian]])," ","geleverd"),"")</f>
        <v>0 geleverd</v>
      </c>
      <c r="J91" s="90" t="str">
        <f>IF(Tabel33[[#This Row],[1. Opleveren]]="ja",_xlfn.CONCAT(COUNTIFS(Opleverlijst!H:H,"as-built",Opleverlijst!P:P,Tabel33[[#This Row],[Code 
Meridian]])," ","As-built"),"")</f>
        <v>0 As-built</v>
      </c>
    </row>
    <row r="92" spans="1:10" ht="15.75" hidden="1" customHeight="1">
      <c r="A92" s="90"/>
      <c r="B92" s="90"/>
      <c r="C92" s="90"/>
      <c r="D92" s="96"/>
      <c r="E92" s="96"/>
      <c r="G92" s="95"/>
      <c r="H92" s="96"/>
      <c r="I92" s="90"/>
      <c r="J92" s="90"/>
    </row>
    <row r="93" spans="1:10">
      <c r="A93" s="90"/>
      <c r="B93" s="90"/>
      <c r="C93" s="90"/>
      <c r="D93" s="96"/>
      <c r="E93" s="96"/>
      <c r="G93" s="95"/>
      <c r="H93" s="96"/>
      <c r="I93" s="90"/>
      <c r="J93" s="90"/>
    </row>
    <row r="94" spans="1:10">
      <c r="A94" s="90"/>
      <c r="B94" s="90"/>
      <c r="C94" s="90"/>
      <c r="D94" s="96"/>
      <c r="E94" s="96"/>
      <c r="G94" s="95"/>
      <c r="H94" s="96"/>
      <c r="I94" s="90"/>
      <c r="J94" s="90"/>
    </row>
    <row r="95" spans="1:10">
      <c r="A95" s="90"/>
      <c r="B95" s="90"/>
      <c r="C95" s="90"/>
      <c r="D95" s="96"/>
      <c r="E95" s="96"/>
      <c r="G95" s="95"/>
      <c r="H95" s="96"/>
      <c r="I95" s="90"/>
      <c r="J95" s="90"/>
    </row>
    <row r="96" spans="1:10">
      <c r="A96" s="90"/>
      <c r="B96" s="90"/>
      <c r="C96" s="90"/>
      <c r="D96" s="96"/>
      <c r="E96" s="96"/>
      <c r="G96" s="95"/>
      <c r="H96" s="96"/>
      <c r="I96" s="90"/>
      <c r="J96" s="90"/>
    </row>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sheetData>
  <sheetProtection algorithmName="SHA-512" hashValue="yD4MEGPNLfwobIrAy/qqraqwtOTvLK//NKCo33nKtcZ2Ww4YcFEOLQcFMr1dxDH61/qRysDKREAaf7RPP7+Qsw==" saltValue="x1NLDBemK5Qc9RhpHWt4SQ==" spinCount="100000" sheet="1" autoFilter="0"/>
  <mergeCells count="9">
    <mergeCell ref="A2:J2"/>
    <mergeCell ref="A1:J1"/>
    <mergeCell ref="A4:B6"/>
    <mergeCell ref="C4:D6"/>
    <mergeCell ref="A7:J7"/>
    <mergeCell ref="E6:J6"/>
    <mergeCell ref="E5:J5"/>
    <mergeCell ref="E4:J4"/>
    <mergeCell ref="A3:J3"/>
  </mergeCells>
  <phoneticPr fontId="6" type="noConversion"/>
  <conditionalFormatting sqref="D9:G91">
    <cfRule type="containsText" dxfId="554" priority="3" operator="containsText" text="n.v.t.">
      <formula>NOT(ISERROR(SEARCH("n.v.t.",D9)))</formula>
    </cfRule>
  </conditionalFormatting>
  <conditionalFormatting sqref="D9:G1048576">
    <cfRule type="containsText" dxfId="553" priority="1" operator="containsText" text="optioneel">
      <formula>NOT(ISERROR(SEARCH("optioneel",D9)))</formula>
    </cfRule>
    <cfRule type="containsText" dxfId="552" priority="2" operator="containsText" text="verplicht">
      <formula>NOT(ISERROR(SEARCH("verplicht",D9)))</formula>
    </cfRule>
  </conditionalFormatting>
  <dataValidations count="1">
    <dataValidation type="list" allowBlank="1" showInputMessage="1" showErrorMessage="1" sqref="E9:E81 E82:E1048576" xr:uid="{CF84BF10-AEDE-4C60-9E87-B09F020763FF}">
      <formula1>Ja_Nee</formula1>
    </dataValidation>
  </dataValidations>
  <pageMargins left="0.7" right="0.7" top="0.75" bottom="0.75" header="0.3" footer="0.3"/>
  <pageSetup paperSize="9" orientation="portrait" verticalDpi="36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365CE-2F30-4DE0-B9EC-63C12A7B209C}">
  <sheetPr>
    <tabColor theme="5" tint="0.79998168889431442"/>
  </sheetPr>
  <dimension ref="A1:J47"/>
  <sheetViews>
    <sheetView zoomScaleNormal="100" workbookViewId="0">
      <selection activeCell="A8" sqref="A8"/>
    </sheetView>
  </sheetViews>
  <sheetFormatPr defaultColWidth="0" defaultRowHeight="12.75"/>
  <cols>
    <col min="1" max="1" width="27.375" bestFit="1" customWidth="1"/>
    <col min="2" max="2" width="17.625" bestFit="1" customWidth="1"/>
    <col min="3" max="3" width="23" bestFit="1" customWidth="1"/>
    <col min="4" max="4" width="41.25" bestFit="1" customWidth="1"/>
    <col min="5" max="5" width="10.5" bestFit="1" customWidth="1"/>
    <col min="6" max="6" width="34.125" bestFit="1" customWidth="1"/>
    <col min="7" max="7" width="11" bestFit="1" customWidth="1"/>
    <col min="8" max="8" width="55.625" bestFit="1" customWidth="1"/>
    <col min="9" max="9" width="13.25" bestFit="1" customWidth="1"/>
    <col min="10" max="10" width="52" customWidth="1"/>
    <col min="11" max="16384" width="8.875" hidden="1"/>
  </cols>
  <sheetData>
    <row r="1" spans="1:10" s="6" customFormat="1" ht="9" customHeight="1">
      <c r="A1" s="105"/>
      <c r="B1" s="121"/>
      <c r="C1" s="121"/>
      <c r="D1" s="121"/>
      <c r="E1" s="121"/>
      <c r="F1" s="121"/>
      <c r="G1" s="121"/>
      <c r="H1" s="121"/>
      <c r="I1" s="121"/>
      <c r="J1" s="122"/>
    </row>
    <row r="2" spans="1:10" s="6" customFormat="1" ht="18">
      <c r="A2" s="97" t="str">
        <f>_xlfn.CONCAT("(object soort) ",IF(Voorblad!$C$6="27a","Afvalwater Zuivering",IF(Voorblad!$C$6="80a","Afvalwater Transportgemaal",IF(Voorblad!$C$6="81","Afvalwater Transportleiding",IF(Voorblad!$C$6="36a","Oppervlaktewater Gemaal",IF(Voorblad!$C$6="28","Brug vast",IF(Voorblad!$C$6="28a","Brug Geautomatiseerd",IF(Voorblad!$C$6="48a","Verbeteringsinstallatie Waterkwaliteit",IF(Voorblad!$C$6="56","Stuw",IF(Voorblad!$C$6="56a","Stuw Geautomatiseerd",IF(Voorblad!$C$6="93","Noodwaterkering",IF(Voorblad!$C$6="93a","Noodwaterkering Geautomatiseerd",IF(Voorblad!$C$6="105a","Meetopstelling",IF(Voorblad!$C$6="31","Vaste Dam",IF(Voorblad!$C$6="33","Duiker Sifon Hevel",IF(Voorblad!$C$6="33a","Duiker Sifon Hevel geautomatiseerd",IF(Voorblad!$C$6="37","Sifon",IF(Voorblad!$C$6="91","Profielverdediging",IF(Voorblad!$C$6="13","Aquaduct",IF(Voorblad!$C$6="58","Watergang",IF(Voorblad!$C$6="42","Waterkering",IF(Voorblad!$C$6="54","Sluis",IF(Voorblad!$C$6="54a","Sluis Geautomatiseerd",""))))))))))))))))))))))," ","(Gis-code) ",Voorblad!C2," ","(object naam) ",Voorblad!C4)</f>
        <v>(object soort) Afvalwater Transportgemaal (Gis-code) SC-080-00023 (object naam) AWTG Schiphol Trade Park</v>
      </c>
      <c r="B2" s="97"/>
      <c r="C2" s="97"/>
      <c r="D2" s="97"/>
      <c r="E2" s="97"/>
      <c r="F2" s="97"/>
      <c r="G2" s="97"/>
      <c r="H2" s="97"/>
      <c r="I2" s="106"/>
      <c r="J2" s="122"/>
    </row>
    <row r="3" spans="1:10" s="6" customFormat="1" ht="11.25" customHeight="1">
      <c r="A3" s="105"/>
      <c r="B3" s="121"/>
      <c r="C3" s="121"/>
      <c r="D3" s="121"/>
      <c r="E3" s="121"/>
      <c r="F3" s="121"/>
      <c r="G3" s="121"/>
      <c r="H3" s="121"/>
      <c r="I3" s="121"/>
      <c r="J3" s="122"/>
    </row>
    <row r="4" spans="1:10" s="6" customFormat="1">
      <c r="A4" s="74" t="s">
        <v>236</v>
      </c>
      <c r="B4" s="75" t="s">
        <v>237</v>
      </c>
      <c r="C4" s="75"/>
      <c r="D4" s="75"/>
      <c r="E4" s="75"/>
      <c r="F4" s="75"/>
      <c r="G4" s="74" t="s">
        <v>238</v>
      </c>
      <c r="H4" s="75" t="s">
        <v>239</v>
      </c>
      <c r="I4" s="75"/>
      <c r="J4" s="75"/>
    </row>
    <row r="5" spans="1:10" s="6" customFormat="1">
      <c r="A5" s="75"/>
      <c r="B5" s="75"/>
      <c r="C5" s="75"/>
      <c r="D5" s="75"/>
      <c r="E5" s="75"/>
      <c r="F5" s="75"/>
      <c r="G5" s="75"/>
      <c r="H5" s="75" t="s">
        <v>240</v>
      </c>
      <c r="I5" s="75"/>
      <c r="J5" s="75"/>
    </row>
    <row r="6" spans="1:10" s="6" customFormat="1" ht="9.75" customHeight="1">
      <c r="A6" s="105"/>
      <c r="B6" s="121"/>
      <c r="C6" s="121"/>
      <c r="D6" s="121"/>
      <c r="E6" s="121"/>
      <c r="F6" s="121"/>
      <c r="G6" s="121"/>
      <c r="H6" s="121"/>
      <c r="I6" s="121"/>
      <c r="J6" s="122"/>
    </row>
    <row r="7" spans="1:10">
      <c r="A7" s="90" t="s">
        <v>241</v>
      </c>
      <c r="B7" s="90" t="s">
        <v>242</v>
      </c>
      <c r="C7" s="90" t="s">
        <v>243</v>
      </c>
      <c r="D7" s="90" t="s">
        <v>244</v>
      </c>
      <c r="E7" s="90" t="s">
        <v>245</v>
      </c>
      <c r="F7" s="90" t="s">
        <v>246</v>
      </c>
      <c r="G7" s="41" t="s">
        <v>247</v>
      </c>
      <c r="H7" s="90" t="s">
        <v>248</v>
      </c>
      <c r="I7" s="90" t="s">
        <v>249</v>
      </c>
      <c r="J7" s="90" t="s">
        <v>250</v>
      </c>
    </row>
    <row r="8" spans="1:10">
      <c r="A8" s="90"/>
      <c r="B8" s="90"/>
      <c r="C8" s="90"/>
      <c r="D8" s="90"/>
      <c r="E8" s="90"/>
      <c r="F8" s="90"/>
      <c r="G8" s="90"/>
      <c r="H8" s="90"/>
      <c r="I8" s="87"/>
      <c r="J8" s="90"/>
    </row>
    <row r="9" spans="1:10">
      <c r="A9" s="90"/>
      <c r="B9" s="90"/>
      <c r="C9" s="90"/>
      <c r="D9" s="90"/>
      <c r="E9" s="90"/>
      <c r="F9" s="90"/>
      <c r="G9" s="90"/>
      <c r="H9" s="90"/>
      <c r="I9" s="87"/>
      <c r="J9" s="90"/>
    </row>
    <row r="10" spans="1:10">
      <c r="A10" s="90"/>
      <c r="B10" s="90"/>
      <c r="C10" s="90"/>
      <c r="D10" s="90"/>
      <c r="E10" s="90"/>
      <c r="F10" s="90"/>
      <c r="G10" s="90"/>
      <c r="H10" s="90"/>
      <c r="I10" s="87"/>
      <c r="J10" s="90"/>
    </row>
    <row r="11" spans="1:10">
      <c r="A11" s="90"/>
      <c r="B11" s="90"/>
      <c r="C11" s="90"/>
      <c r="D11" s="90"/>
      <c r="E11" s="90"/>
      <c r="F11" s="90"/>
      <c r="G11" s="90"/>
      <c r="H11" s="90"/>
      <c r="I11" s="87"/>
      <c r="J11" s="90"/>
    </row>
    <row r="12" spans="1:10">
      <c r="A12" s="90"/>
      <c r="B12" s="90"/>
      <c r="C12" s="90"/>
      <c r="D12" s="90"/>
      <c r="E12" s="90"/>
      <c r="F12" s="90"/>
      <c r="G12" s="90"/>
      <c r="H12" s="90"/>
      <c r="I12" s="87"/>
      <c r="J12" s="90"/>
    </row>
    <row r="13" spans="1:10">
      <c r="A13" s="90"/>
      <c r="B13" s="90"/>
      <c r="C13" s="90"/>
      <c r="D13" s="90"/>
      <c r="E13" s="90"/>
      <c r="F13" s="90"/>
      <c r="G13" s="90"/>
      <c r="H13" s="90"/>
      <c r="I13" s="87"/>
      <c r="J13" s="90"/>
    </row>
    <row r="14" spans="1:10">
      <c r="A14" s="90"/>
      <c r="B14" s="90"/>
      <c r="C14" s="90"/>
      <c r="D14" s="90"/>
      <c r="E14" s="90"/>
      <c r="F14" s="90"/>
      <c r="G14" s="90"/>
      <c r="H14" s="90"/>
      <c r="I14" s="87"/>
      <c r="J14" s="90"/>
    </row>
    <row r="15" spans="1:10">
      <c r="A15" s="90"/>
      <c r="B15" s="90"/>
      <c r="C15" s="90"/>
      <c r="D15" s="90"/>
      <c r="E15" s="90"/>
      <c r="F15" s="90"/>
      <c r="G15" s="90"/>
      <c r="H15" s="90"/>
      <c r="I15" s="87"/>
      <c r="J15" s="90"/>
    </row>
    <row r="16" spans="1:10">
      <c r="A16" s="90"/>
      <c r="B16" s="90"/>
      <c r="C16" s="90"/>
      <c r="D16" s="90"/>
      <c r="E16" s="90"/>
      <c r="F16" s="90"/>
      <c r="G16" s="90"/>
      <c r="H16" s="90"/>
      <c r="I16" s="87"/>
      <c r="J16" s="90"/>
    </row>
    <row r="17" spans="7:9">
      <c r="G17" s="90"/>
      <c r="H17" s="90"/>
      <c r="I17" s="87"/>
    </row>
    <row r="18" spans="7:9">
      <c r="G18" s="90"/>
      <c r="H18" s="90"/>
      <c r="I18" s="87"/>
    </row>
    <row r="19" spans="7:9">
      <c r="G19" s="90"/>
      <c r="H19" s="90"/>
      <c r="I19" s="87"/>
    </row>
    <row r="20" spans="7:9">
      <c r="G20" s="90"/>
      <c r="H20" s="90"/>
      <c r="I20" s="87"/>
    </row>
    <row r="21" spans="7:9">
      <c r="G21" s="90"/>
      <c r="H21" s="90"/>
      <c r="I21" s="87"/>
    </row>
    <row r="22" spans="7:9">
      <c r="G22" s="90"/>
      <c r="H22" s="90"/>
      <c r="I22" s="87"/>
    </row>
    <row r="23" spans="7:9">
      <c r="G23" s="90"/>
      <c r="H23" s="90"/>
      <c r="I23" s="87"/>
    </row>
    <row r="24" spans="7:9">
      <c r="G24" s="90"/>
      <c r="H24" s="90"/>
      <c r="I24" s="87"/>
    </row>
    <row r="25" spans="7:9">
      <c r="G25" s="90"/>
      <c r="H25" s="90"/>
      <c r="I25" s="87"/>
    </row>
    <row r="26" spans="7:9">
      <c r="G26" s="90"/>
      <c r="H26" s="90"/>
      <c r="I26" s="87"/>
    </row>
    <row r="27" spans="7:9">
      <c r="G27" s="88"/>
      <c r="H27" s="90"/>
      <c r="I27" s="87"/>
    </row>
    <row r="28" spans="7:9">
      <c r="G28" s="90"/>
      <c r="H28" s="90"/>
      <c r="I28" s="87"/>
    </row>
    <row r="29" spans="7:9">
      <c r="G29" s="90"/>
      <c r="H29" s="90"/>
      <c r="I29" s="87"/>
    </row>
    <row r="30" spans="7:9">
      <c r="G30" s="90"/>
      <c r="H30" s="90"/>
      <c r="I30" s="87"/>
    </row>
    <row r="31" spans="7:9">
      <c r="G31" s="90"/>
      <c r="H31" s="90"/>
      <c r="I31" s="87"/>
    </row>
    <row r="32" spans="7:9">
      <c r="G32" s="90"/>
      <c r="H32" s="90"/>
      <c r="I32" s="87"/>
    </row>
    <row r="33" spans="9:10">
      <c r="I33" s="87"/>
      <c r="J33" s="90"/>
    </row>
    <row r="34" spans="9:10">
      <c r="I34" s="20"/>
      <c r="J34" s="78"/>
    </row>
    <row r="35" spans="9:10">
      <c r="I35" s="20"/>
      <c r="J35" s="78"/>
    </row>
    <row r="36" spans="9:10">
      <c r="I36" s="20"/>
      <c r="J36" s="78"/>
    </row>
    <row r="37" spans="9:10">
      <c r="I37" s="20"/>
      <c r="J37" s="78"/>
    </row>
    <row r="38" spans="9:10">
      <c r="I38" s="20"/>
      <c r="J38" s="78"/>
    </row>
    <row r="39" spans="9:10">
      <c r="I39" s="20"/>
      <c r="J39" s="78"/>
    </row>
    <row r="40" spans="9:10">
      <c r="I40" s="20"/>
      <c r="J40" s="78"/>
    </row>
    <row r="41" spans="9:10">
      <c r="I41" s="20"/>
      <c r="J41" s="78"/>
    </row>
    <row r="42" spans="9:10">
      <c r="I42" s="20"/>
      <c r="J42" s="78"/>
    </row>
    <row r="43" spans="9:10">
      <c r="I43" s="20"/>
      <c r="J43" s="78"/>
    </row>
    <row r="44" spans="9:10">
      <c r="I44" s="20"/>
      <c r="J44" s="78"/>
    </row>
    <row r="45" spans="9:10">
      <c r="I45" s="20"/>
      <c r="J45" s="78"/>
    </row>
    <row r="46" spans="9:10">
      <c r="I46" s="20"/>
      <c r="J46" s="78"/>
    </row>
    <row r="47" spans="9:10">
      <c r="I47" s="20"/>
      <c r="J47" s="78"/>
    </row>
  </sheetData>
  <sheetProtection autoFilter="0"/>
  <mergeCells count="4">
    <mergeCell ref="A6:J6"/>
    <mergeCell ref="A2:J2"/>
    <mergeCell ref="A1:J1"/>
    <mergeCell ref="A3:J3"/>
  </mergeCells>
  <dataValidations count="1">
    <dataValidation type="list" allowBlank="1" showInputMessage="1" showErrorMessage="1" sqref="I8:I47" xr:uid="{66E91E89-2777-4661-866F-48ADABB5049F}">
      <formula1>Actie</formula1>
    </dataValidation>
  </dataValidations>
  <pageMargins left="0.7" right="0.7" top="0.75" bottom="0.75" header="0.3" footer="0.3"/>
  <pageSetup paperSize="9" orientation="portrait" verticalDpi="36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C3E44-405F-4475-B1A4-875D69989CA9}">
  <sheetPr>
    <tabColor theme="9" tint="0.79998168889431442"/>
  </sheetPr>
  <dimension ref="A1:V216"/>
  <sheetViews>
    <sheetView zoomScale="102" zoomScaleNormal="100" workbookViewId="0">
      <pane ySplit="16" topLeftCell="A17" activePane="bottomLeft" state="frozen"/>
      <selection pane="bottomLeft" activeCell="A24" sqref="A24"/>
    </sheetView>
  </sheetViews>
  <sheetFormatPr defaultColWidth="0" defaultRowHeight="12.75" zeroHeight="1"/>
  <cols>
    <col min="1" max="1" width="30.125" style="6" bestFit="1" customWidth="1"/>
    <col min="2" max="2" width="70.125" style="6" customWidth="1"/>
    <col min="3" max="3" width="11.875" style="6" customWidth="1"/>
    <col min="4" max="4" width="35.5" style="83" customWidth="1"/>
    <col min="5" max="5" width="12.125" style="6" customWidth="1"/>
    <col min="6" max="6" width="37" style="83" customWidth="1"/>
    <col min="7" max="7" width="9.25" style="6" bestFit="1" customWidth="1"/>
    <col min="8" max="8" width="14.125" style="6" customWidth="1"/>
    <col min="9" max="9" width="20.5" style="6" customWidth="1"/>
    <col min="10" max="10" width="23.25" style="6" bestFit="1" customWidth="1"/>
    <col min="11" max="11" width="35.125" style="6" customWidth="1"/>
    <col min="12" max="12" width="27.75" style="81" customWidth="1"/>
    <col min="13" max="13" width="7.625" style="81" bestFit="1" customWidth="1"/>
    <col min="14" max="14" width="27.375" style="6" hidden="1" customWidth="1"/>
    <col min="15" max="15" width="25.625" style="6" hidden="1" customWidth="1"/>
    <col min="16" max="16" width="29.625" style="6" hidden="1" customWidth="1"/>
    <col min="17" max="17" width="18.625" style="6" hidden="1" customWidth="1"/>
    <col min="18" max="18" width="21.125" style="6" hidden="1" customWidth="1"/>
    <col min="19" max="19" width="20.75" style="6" hidden="1" customWidth="1"/>
    <col min="20" max="20" width="23.25" style="6" hidden="1" customWidth="1"/>
    <col min="21" max="21" width="18.25" style="6" hidden="1" customWidth="1"/>
    <col min="22" max="16384" width="9" style="6" hidden="1"/>
  </cols>
  <sheetData>
    <row r="1" spans="1:22">
      <c r="A1" s="121"/>
      <c r="B1" s="119"/>
      <c r="C1" s="119"/>
      <c r="D1" s="119"/>
      <c r="E1" s="119"/>
      <c r="F1" s="119"/>
      <c r="G1" s="119"/>
      <c r="H1" s="119"/>
      <c r="I1" s="119"/>
      <c r="J1" s="119"/>
      <c r="K1" s="119"/>
      <c r="L1" s="119"/>
      <c r="M1" s="119"/>
      <c r="N1" s="94"/>
      <c r="O1" s="94"/>
      <c r="P1" s="94"/>
      <c r="Q1" s="94"/>
      <c r="R1" s="94"/>
      <c r="S1" s="94"/>
      <c r="T1" s="94"/>
      <c r="U1" s="94"/>
      <c r="V1" s="94"/>
    </row>
    <row r="2" spans="1:22" ht="18">
      <c r="A2" s="109" t="str">
        <f>Documentmatrix!A2</f>
        <v>(object soort) Afvalwater Transportgemaal (Gis-code) SC-080-00023 (object naam) AWTG Schiphol Trade Park</v>
      </c>
      <c r="B2" s="110"/>
      <c r="C2" s="110"/>
      <c r="D2" s="110"/>
      <c r="E2" s="110"/>
      <c r="F2" s="110"/>
      <c r="G2" s="110"/>
      <c r="H2" s="110"/>
      <c r="I2" s="110"/>
      <c r="J2" s="110"/>
      <c r="K2" s="110"/>
      <c r="L2" s="110"/>
      <c r="M2" s="110"/>
      <c r="N2" s="96"/>
      <c r="O2" s="94"/>
      <c r="P2" s="94"/>
      <c r="Q2" s="94"/>
      <c r="R2" s="94"/>
      <c r="S2" s="94"/>
      <c r="T2" s="94"/>
      <c r="U2" s="94"/>
      <c r="V2" s="94"/>
    </row>
    <row r="3" spans="1:22">
      <c r="A3" s="121"/>
      <c r="B3" s="119"/>
      <c r="C3" s="119"/>
      <c r="D3" s="119"/>
      <c r="E3" s="119"/>
      <c r="F3" s="119"/>
      <c r="G3" s="119"/>
      <c r="H3" s="119"/>
      <c r="I3" s="119"/>
      <c r="J3" s="119"/>
      <c r="K3" s="119"/>
      <c r="L3" s="119"/>
      <c r="M3" s="119"/>
      <c r="N3" s="90"/>
      <c r="O3" s="94"/>
      <c r="P3" s="94"/>
      <c r="Q3" s="94"/>
      <c r="R3" s="94"/>
      <c r="S3" s="94"/>
      <c r="T3" s="94"/>
      <c r="U3" s="94"/>
      <c r="V3" s="94"/>
    </row>
    <row r="4" spans="1:22">
      <c r="A4" s="39" t="s">
        <v>251</v>
      </c>
      <c r="B4" s="107" t="s">
        <v>252</v>
      </c>
      <c r="C4" s="108"/>
      <c r="D4" s="108"/>
      <c r="E4" s="40" t="s">
        <v>28</v>
      </c>
      <c r="F4" s="76" t="s">
        <v>253</v>
      </c>
      <c r="G4" s="93"/>
      <c r="H4" s="93"/>
      <c r="I4" s="93"/>
      <c r="J4" s="93"/>
      <c r="K4" s="93"/>
      <c r="L4" s="93"/>
      <c r="M4" s="93"/>
      <c r="N4" s="93"/>
      <c r="O4" s="94"/>
      <c r="P4" s="94"/>
      <c r="Q4" s="94"/>
      <c r="R4" s="94"/>
      <c r="S4" s="94"/>
      <c r="T4" s="94"/>
      <c r="U4" s="94"/>
      <c r="V4" s="94"/>
    </row>
    <row r="5" spans="1:22">
      <c r="A5" s="75"/>
      <c r="B5" s="108"/>
      <c r="C5" s="108"/>
      <c r="D5" s="108"/>
      <c r="E5" s="75"/>
      <c r="F5" s="76" t="s">
        <v>254</v>
      </c>
      <c r="G5" s="93"/>
      <c r="H5" s="93"/>
      <c r="I5" s="80"/>
      <c r="J5" s="93"/>
      <c r="K5" s="93"/>
      <c r="L5" s="93"/>
      <c r="M5" s="93"/>
      <c r="N5" s="93"/>
      <c r="O5" s="94"/>
      <c r="P5" s="94"/>
      <c r="Q5" s="94"/>
      <c r="R5" s="94"/>
      <c r="S5" s="94">
        <v>0</v>
      </c>
      <c r="T5" s="94" t="s">
        <v>255</v>
      </c>
      <c r="U5" s="94"/>
      <c r="V5" s="94"/>
    </row>
    <row r="6" spans="1:22">
      <c r="A6" s="75"/>
      <c r="B6" s="108"/>
      <c r="C6" s="108"/>
      <c r="D6" s="108"/>
      <c r="E6" s="75"/>
      <c r="F6" s="76" t="s">
        <v>256</v>
      </c>
      <c r="G6" s="93"/>
      <c r="H6" s="93"/>
      <c r="I6" s="93"/>
      <c r="J6" s="93"/>
      <c r="K6" s="93"/>
      <c r="L6" s="93"/>
      <c r="M6" s="93"/>
      <c r="N6" s="93"/>
      <c r="O6" s="94"/>
      <c r="P6" s="94"/>
      <c r="Q6" s="94"/>
      <c r="R6" s="94"/>
      <c r="S6" s="94">
        <v>1</v>
      </c>
      <c r="T6" s="94" t="s">
        <v>257</v>
      </c>
      <c r="U6" s="94"/>
      <c r="V6" s="94"/>
    </row>
    <row r="7" spans="1:22">
      <c r="A7" s="75"/>
      <c r="B7" s="108"/>
      <c r="C7" s="108"/>
      <c r="D7" s="108"/>
      <c r="E7" s="75"/>
      <c r="F7" s="76" t="s">
        <v>258</v>
      </c>
      <c r="G7" s="93"/>
      <c r="H7" s="93"/>
      <c r="I7" s="93"/>
      <c r="J7" s="93"/>
      <c r="K7" s="93"/>
      <c r="L7" s="93"/>
      <c r="M7" s="93"/>
      <c r="N7" s="93"/>
      <c r="O7" s="94"/>
      <c r="P7" s="94"/>
      <c r="Q7" s="94"/>
      <c r="R7" s="94"/>
      <c r="S7" s="94">
        <v>3</v>
      </c>
      <c r="T7" s="94" t="s">
        <v>259</v>
      </c>
      <c r="U7" s="94"/>
      <c r="V7" s="94"/>
    </row>
    <row r="8" spans="1:22">
      <c r="A8" s="75"/>
      <c r="B8" s="108"/>
      <c r="C8" s="108"/>
      <c r="D8" s="108"/>
      <c r="E8" s="75"/>
      <c r="F8" s="76" t="s">
        <v>260</v>
      </c>
      <c r="G8" s="93"/>
      <c r="H8" s="93"/>
      <c r="I8" s="93"/>
      <c r="J8" s="93"/>
      <c r="K8" s="93"/>
      <c r="L8" s="93"/>
      <c r="M8" s="93"/>
      <c r="N8" s="93"/>
      <c r="O8" s="94"/>
      <c r="P8" s="94"/>
      <c r="Q8" s="94"/>
      <c r="R8" s="94"/>
      <c r="S8" s="94">
        <v>4</v>
      </c>
      <c r="T8" s="94" t="s">
        <v>261</v>
      </c>
      <c r="U8" s="94"/>
      <c r="V8" s="94"/>
    </row>
    <row r="9" spans="1:22">
      <c r="A9" s="75"/>
      <c r="B9" s="108"/>
      <c r="C9" s="108"/>
      <c r="D9" s="108"/>
      <c r="E9" s="75"/>
      <c r="F9" s="76" t="s">
        <v>262</v>
      </c>
      <c r="G9" s="93"/>
      <c r="H9" s="93"/>
      <c r="I9" s="93"/>
      <c r="J9" s="93"/>
      <c r="K9" s="93"/>
      <c r="L9" s="93"/>
      <c r="M9" s="93"/>
      <c r="N9" s="93"/>
      <c r="O9" s="94"/>
      <c r="P9" s="94"/>
      <c r="Q9" s="94"/>
      <c r="R9" s="94"/>
      <c r="S9" s="94">
        <v>5</v>
      </c>
      <c r="T9" s="94" t="s">
        <v>261</v>
      </c>
      <c r="U9" s="94"/>
      <c r="V9" s="94"/>
    </row>
    <row r="10" spans="1:22">
      <c r="A10" s="75"/>
      <c r="B10" s="108"/>
      <c r="C10" s="108"/>
      <c r="D10" s="108"/>
      <c r="E10" s="75"/>
      <c r="F10" s="76" t="s">
        <v>263</v>
      </c>
      <c r="G10" s="93"/>
      <c r="H10" s="93"/>
      <c r="I10" s="93"/>
      <c r="J10" s="93"/>
      <c r="K10" s="93"/>
      <c r="L10" s="93"/>
      <c r="M10" s="93"/>
      <c r="N10" s="93"/>
      <c r="O10" s="94"/>
      <c r="P10" s="94"/>
      <c r="Q10" s="94"/>
      <c r="R10" s="94"/>
      <c r="S10" s="94">
        <v>7</v>
      </c>
      <c r="T10" s="94" t="s">
        <v>261</v>
      </c>
      <c r="U10" s="94"/>
      <c r="V10" s="94"/>
    </row>
    <row r="11" spans="1:22">
      <c r="A11" s="75"/>
      <c r="B11" s="108"/>
      <c r="C11" s="108"/>
      <c r="D11" s="108"/>
      <c r="E11" s="75"/>
      <c r="F11" s="76" t="s">
        <v>264</v>
      </c>
      <c r="G11" s="93"/>
      <c r="H11" s="93"/>
      <c r="I11" s="93"/>
      <c r="J11" s="93"/>
      <c r="K11" s="93"/>
      <c r="L11" s="93"/>
      <c r="M11" s="93"/>
      <c r="N11" s="93"/>
      <c r="O11" s="94"/>
      <c r="P11" s="94"/>
      <c r="Q11" s="94"/>
      <c r="R11" s="94"/>
      <c r="S11" s="94"/>
      <c r="T11" s="94"/>
      <c r="U11" s="94"/>
      <c r="V11" s="94"/>
    </row>
    <row r="12" spans="1:22">
      <c r="A12" s="75"/>
      <c r="B12" s="108"/>
      <c r="C12" s="108"/>
      <c r="D12" s="108"/>
      <c r="E12" s="75"/>
      <c r="F12" s="76" t="s">
        <v>265</v>
      </c>
      <c r="G12" s="93"/>
      <c r="H12" s="93"/>
      <c r="I12" s="93"/>
      <c r="J12" s="93"/>
      <c r="K12" s="93"/>
      <c r="L12" s="93"/>
      <c r="M12" s="93"/>
      <c r="N12" s="93"/>
      <c r="O12" s="94"/>
      <c r="P12" s="94"/>
      <c r="Q12" s="94"/>
      <c r="R12" s="94"/>
      <c r="S12" s="94"/>
      <c r="T12" s="94"/>
      <c r="U12" s="94"/>
      <c r="V12" s="94"/>
    </row>
    <row r="13" spans="1:22">
      <c r="A13" s="75"/>
      <c r="B13" s="108"/>
      <c r="C13" s="108"/>
      <c r="D13" s="108"/>
      <c r="E13" s="75"/>
      <c r="F13" s="76" t="s">
        <v>266</v>
      </c>
      <c r="G13" s="93"/>
      <c r="H13" s="93"/>
      <c r="I13" s="93"/>
      <c r="J13" s="93"/>
      <c r="K13" s="93"/>
      <c r="L13" s="93"/>
      <c r="M13" s="93"/>
      <c r="N13" s="93"/>
      <c r="O13" s="94"/>
      <c r="P13" s="94"/>
      <c r="Q13" s="94"/>
      <c r="R13" s="94"/>
      <c r="S13" s="94"/>
      <c r="T13" s="94"/>
      <c r="U13" s="94"/>
      <c r="V13" s="94"/>
    </row>
    <row r="14" spans="1:22">
      <c r="A14" s="75"/>
      <c r="B14" s="108"/>
      <c r="C14" s="108"/>
      <c r="D14" s="108"/>
      <c r="E14" s="75"/>
      <c r="F14" s="37" t="s">
        <v>267</v>
      </c>
      <c r="G14" s="79"/>
      <c r="H14" s="79"/>
      <c r="I14" s="79"/>
      <c r="J14" s="79"/>
      <c r="K14" s="79"/>
      <c r="L14" s="79"/>
      <c r="M14" s="79"/>
      <c r="N14" s="79"/>
      <c r="O14" s="94"/>
      <c r="P14" s="94"/>
      <c r="Q14" s="94"/>
      <c r="R14" s="94"/>
      <c r="S14" s="94"/>
      <c r="T14" s="94"/>
      <c r="U14" s="94"/>
      <c r="V14" s="94"/>
    </row>
    <row r="15" spans="1:22">
      <c r="A15" s="121"/>
      <c r="B15" s="119"/>
      <c r="C15" s="119"/>
      <c r="D15" s="119"/>
      <c r="E15" s="119"/>
      <c r="F15" s="119"/>
      <c r="G15" s="119"/>
      <c r="H15" s="119"/>
      <c r="I15" s="119"/>
      <c r="J15" s="119"/>
      <c r="K15" s="119"/>
      <c r="L15" s="119"/>
      <c r="M15" s="119"/>
      <c r="N15" s="90"/>
      <c r="O15" s="94"/>
      <c r="P15" s="94"/>
      <c r="Q15" s="94"/>
      <c r="R15" s="94"/>
      <c r="S15" s="94"/>
      <c r="T15" s="94"/>
      <c r="U15" s="94"/>
      <c r="V15" s="94"/>
    </row>
    <row r="16" spans="1:22">
      <c r="A16" s="94" t="s">
        <v>268</v>
      </c>
      <c r="B16" s="94" t="s">
        <v>269</v>
      </c>
      <c r="C16" s="94" t="s">
        <v>270</v>
      </c>
      <c r="D16" s="94" t="s">
        <v>271</v>
      </c>
      <c r="E16" s="94" t="s">
        <v>272</v>
      </c>
      <c r="F16" s="94" t="s">
        <v>273</v>
      </c>
      <c r="G16" s="94" t="s">
        <v>274</v>
      </c>
      <c r="H16" s="94" t="s">
        <v>275</v>
      </c>
      <c r="I16" s="94" t="s">
        <v>276</v>
      </c>
      <c r="J16" s="94" t="s">
        <v>40</v>
      </c>
      <c r="K16" s="94" t="s">
        <v>241</v>
      </c>
      <c r="L16" s="94" t="s">
        <v>277</v>
      </c>
      <c r="M16" s="94" t="s">
        <v>278</v>
      </c>
      <c r="N16" s="94" t="s">
        <v>279</v>
      </c>
      <c r="O16" s="94" t="s">
        <v>280</v>
      </c>
      <c r="P16" s="94" t="s">
        <v>281</v>
      </c>
      <c r="Q16" s="94" t="s">
        <v>282</v>
      </c>
      <c r="R16" s="94" t="s">
        <v>283</v>
      </c>
      <c r="S16" s="94" t="s">
        <v>284</v>
      </c>
      <c r="T16" s="94" t="s">
        <v>285</v>
      </c>
      <c r="U16" s="94" t="s">
        <v>286</v>
      </c>
      <c r="V16" s="94" t="s">
        <v>287</v>
      </c>
    </row>
    <row r="17" spans="1:22">
      <c r="A17" s="24"/>
      <c r="B17" s="24"/>
      <c r="C17" s="25"/>
      <c r="D17" s="82"/>
      <c r="E17" s="26"/>
      <c r="F17" s="82"/>
      <c r="G17" s="25"/>
      <c r="H17" s="25"/>
      <c r="I17" s="25"/>
      <c r="J17" s="38" t="str">
        <f>IF(Tabel1[[#This Row],[Documentnaam]]="","",VLOOKUP(Tabel1[[#This Row],[Kolom1]],$S$5:$T$10,2,0))</f>
        <v/>
      </c>
      <c r="K17"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7" s="84" t="str">
        <f>IF(Tabel1[[#This Row],[Documentnaam]]="","",IF(ISNA(VLOOKUP(Tabel1[[#This Row],[2. document]],'Gegevens documentatie'!$D:$I,2,0)),"",VLOOKUP(Tabel1[[#This Row],[2. document]],'Gegevens documentatie'!$D:$I,2,0)))</f>
        <v/>
      </c>
      <c r="M17" s="81" t="str" cm="1">
        <f t="array" aca="1" ref="M17"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7" s="94" t="str">
        <f>IF(ISNA(VLOOKUP(Tabel1[[#This Row],[1. Documentsoort]],'Gegevens documentatie'!$A:$B,2,0)),"",VLOOKUP(Tabel1[[#This Row],[1. Documentsoort]],'Gegevens documentatie'!$A:$B,2,0))</f>
        <v/>
      </c>
      <c r="O17" s="94" t="str">
        <f>IF(ISNA(VLOOKUP(Tabel1[[#This Row],[2. document]],'Gegevens documentatie'!$D:$I,4,0)),"",VLOOKUP(Tabel1[[#This Row],[2. document]],'Gegevens documentatie'!$D:$I,4,0))</f>
        <v/>
      </c>
      <c r="P17" s="94" t="str">
        <f>IF(ISNA(VLOOKUP(Tabel1[[#This Row],[2. document]],'Gegevens documentatie'!$D:$I,3,0)),"",VLOOKUP(Tabel1[[#This Row],[2. document]],'Gegevens documentatie'!$D:$I,3,0))</f>
        <v/>
      </c>
      <c r="Q17" s="94" t="str">
        <f>IF(ISNA(VLOOKUP(Tabel1[[#This Row],[2. document]],'Gegevens documentatie'!$D:$I,6,0)),"",VLOOKUP(Tabel1[[#This Row],[2. document]],'Gegevens documentatie'!$D:$I,6,0))</f>
        <v/>
      </c>
      <c r="R17" s="94" t="str">
        <f>IF(ISNA(VLOOKUP(Tabel1[[#This Row],[2. document]],'Gegevens documentatie'!$D:$I,5,0)),"",VLOOKUP(Tabel1[[#This Row],[2. document]],'Gegevens documentatie'!$D:$I,5,0))</f>
        <v/>
      </c>
      <c r="S17" s="94">
        <f>IF(ISNA(IF(VLOOKUP(Tabel1[[#This Row],[Documentnaam]],'Bestaande documentatie'!A:A,1,0)=Tabel1[[#This Row],[Documentnaam]],1,0)),0,IF(VLOOKUP(Tabel1[[#This Row],[Documentnaam]],'Bestaande documentatie'!A:A,1,0)=Tabel1[[#This Row],[Documentnaam]],1,0))</f>
        <v>0</v>
      </c>
      <c r="T17"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7" s="94">
        <f>IF(Tabel1[[#This Row],[Documentnaam]]="",0,IF(COUNTIF(K:K,Tabel1[[#This Row],[Documentnaam]])=1,0,IF(COUNTIF(K:K,Tabel1[[#This Row],[Documentnaam]])&gt;1,4,0)))</f>
        <v>0</v>
      </c>
      <c r="V17" s="94">
        <f>SUM(Tabel1[[#This Row],[bestaand(verberg)]:[dubbel(verberg)]])</f>
        <v>0</v>
      </c>
    </row>
    <row r="18" spans="1:22">
      <c r="A18" s="24"/>
      <c r="B18" s="24"/>
      <c r="C18" s="25"/>
      <c r="D18" s="82"/>
      <c r="E18" s="26"/>
      <c r="F18" s="82"/>
      <c r="G18" s="25"/>
      <c r="H18" s="25"/>
      <c r="I18" s="25"/>
      <c r="J18" s="38" t="str">
        <f>IF(Tabel1[[#This Row],[Documentnaam]]="","",VLOOKUP(Tabel1[[#This Row],[Kolom1]],$S$5:$T$10,2,0))</f>
        <v/>
      </c>
      <c r="K18"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8" s="84" t="str">
        <f>IF(Tabel1[[#This Row],[Documentnaam]]="","",IF(ISNA(VLOOKUP(Tabel1[[#This Row],[2. document]],'Gegevens documentatie'!$D:$I,2,0)),"",VLOOKUP(Tabel1[[#This Row],[2. document]],'Gegevens documentatie'!$D:$I,2,0)))</f>
        <v/>
      </c>
      <c r="M18" s="81" t="str" cm="1">
        <f t="array" aca="1" ref="M18"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8" s="94" t="str">
        <f>IF(ISNA(VLOOKUP(Tabel1[[#This Row],[1. Documentsoort]],'Gegevens documentatie'!$A:$B,2,0)),"",VLOOKUP(Tabel1[[#This Row],[1. Documentsoort]],'Gegevens documentatie'!$A:$B,2,0))</f>
        <v/>
      </c>
      <c r="O18" s="94" t="str">
        <f>IF(ISNA(VLOOKUP(Tabel1[[#This Row],[2. document]],'Gegevens documentatie'!$D:$I,4,0)),"",VLOOKUP(Tabel1[[#This Row],[2. document]],'Gegevens documentatie'!$D:$I,4,0))</f>
        <v/>
      </c>
      <c r="P18" s="94" t="str">
        <f>IF(ISNA(VLOOKUP(Tabel1[[#This Row],[2. document]],'Gegevens documentatie'!$D:$I,3,0)),"",VLOOKUP(Tabel1[[#This Row],[2. document]],'Gegevens documentatie'!$D:$I,3,0))</f>
        <v/>
      </c>
      <c r="Q18" s="94" t="str">
        <f>IF(ISNA(VLOOKUP(Tabel1[[#This Row],[2. document]],'Gegevens documentatie'!$D:$I,6,0)),"",VLOOKUP(Tabel1[[#This Row],[2. document]],'Gegevens documentatie'!$D:$I,6,0))</f>
        <v/>
      </c>
      <c r="R18" s="94" t="str">
        <f>IF(ISNA(VLOOKUP(Tabel1[[#This Row],[2. document]],'Gegevens documentatie'!$D:$I,5,0)),"",VLOOKUP(Tabel1[[#This Row],[2. document]],'Gegevens documentatie'!$D:$I,5,0))</f>
        <v/>
      </c>
      <c r="S18" s="94">
        <f>IF(ISNA(IF(VLOOKUP(Tabel1[[#This Row],[Documentnaam]],'Bestaande documentatie'!A:A,1,0)=Tabel1[[#This Row],[Documentnaam]],1,0)),0,IF(VLOOKUP(Tabel1[[#This Row],[Documentnaam]],'Bestaande documentatie'!A:A,1,0)=Tabel1[[#This Row],[Documentnaam]],1,0))</f>
        <v>0</v>
      </c>
      <c r="T18"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8" s="94">
        <f>IF(Tabel1[[#This Row],[Documentnaam]]="",0,IF(COUNTIF(K:K,Tabel1[[#This Row],[Documentnaam]])=1,0,IF(COUNTIF(K:K,Tabel1[[#This Row],[Documentnaam]])&gt;1,4,0)))</f>
        <v>0</v>
      </c>
      <c r="V18" s="94">
        <f>SUM(Tabel1[[#This Row],[bestaand(verberg)]:[dubbel(verberg)]])</f>
        <v>0</v>
      </c>
    </row>
    <row r="19" spans="1:22">
      <c r="A19" s="24"/>
      <c r="B19" s="24"/>
      <c r="C19" s="25"/>
      <c r="D19" s="82"/>
      <c r="E19" s="26"/>
      <c r="F19" s="82"/>
      <c r="G19" s="25"/>
      <c r="H19" s="25"/>
      <c r="I19" s="25"/>
      <c r="J19" s="38" t="str">
        <f>IF(Tabel1[[#This Row],[Documentnaam]]="","",VLOOKUP(Tabel1[[#This Row],[Kolom1]],$S$5:$T$10,2,0))</f>
        <v/>
      </c>
      <c r="K19"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9" s="84" t="str">
        <f>IF(Tabel1[[#This Row],[Documentnaam]]="","",IF(ISNA(VLOOKUP(Tabel1[[#This Row],[2. document]],'Gegevens documentatie'!$D:$I,2,0)),"",VLOOKUP(Tabel1[[#This Row],[2. document]],'Gegevens documentatie'!$D:$I,2,0)))</f>
        <v/>
      </c>
      <c r="M19" s="81" t="str" cm="1">
        <f t="array" aca="1" ref="M19"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9" s="94" t="str">
        <f>IF(ISNA(VLOOKUP(Tabel1[[#This Row],[1. Documentsoort]],'Gegevens documentatie'!$A:$B,2,0)),"",VLOOKUP(Tabel1[[#This Row],[1. Documentsoort]],'Gegevens documentatie'!$A:$B,2,0))</f>
        <v/>
      </c>
      <c r="O19" s="94" t="str">
        <f>IF(ISNA(VLOOKUP(Tabel1[[#This Row],[2. document]],'Gegevens documentatie'!$D:$I,4,0)),"",VLOOKUP(Tabel1[[#This Row],[2. document]],'Gegevens documentatie'!$D:$I,4,0))</f>
        <v/>
      </c>
      <c r="P19" s="94" t="str">
        <f>IF(ISNA(VLOOKUP(Tabel1[[#This Row],[2. document]],'Gegevens documentatie'!$D:$I,3,0)),"",VLOOKUP(Tabel1[[#This Row],[2. document]],'Gegevens documentatie'!$D:$I,3,0))</f>
        <v/>
      </c>
      <c r="Q19" s="94" t="str">
        <f>IF(ISNA(VLOOKUP(Tabel1[[#This Row],[2. document]],'Gegevens documentatie'!$D:$I,6,0)),"",VLOOKUP(Tabel1[[#This Row],[2. document]],'Gegevens documentatie'!$D:$I,6,0))</f>
        <v/>
      </c>
      <c r="R19" s="94" t="str">
        <f>IF(ISNA(VLOOKUP(Tabel1[[#This Row],[2. document]],'Gegevens documentatie'!$D:$I,5,0)),"",VLOOKUP(Tabel1[[#This Row],[2. document]],'Gegevens documentatie'!$D:$I,5,0))</f>
        <v/>
      </c>
      <c r="S19" s="94">
        <f>IF(ISNA(IF(VLOOKUP(Tabel1[[#This Row],[Documentnaam]],'Bestaande documentatie'!A:A,1,0)=Tabel1[[#This Row],[Documentnaam]],1,0)),0,IF(VLOOKUP(Tabel1[[#This Row],[Documentnaam]],'Bestaande documentatie'!A:A,1,0)=Tabel1[[#This Row],[Documentnaam]],1,0))</f>
        <v>0</v>
      </c>
      <c r="T19"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9" s="94">
        <f>IF(Tabel1[[#This Row],[Documentnaam]]="",0,IF(COUNTIF(K:K,Tabel1[[#This Row],[Documentnaam]])=1,0,IF(COUNTIF(K:K,Tabel1[[#This Row],[Documentnaam]])&gt;1,4,0)))</f>
        <v>0</v>
      </c>
      <c r="V19" s="94">
        <f>SUM(Tabel1[[#This Row],[bestaand(verberg)]:[dubbel(verberg)]])</f>
        <v>0</v>
      </c>
    </row>
    <row r="20" spans="1:22">
      <c r="A20" s="24"/>
      <c r="B20" s="24"/>
      <c r="C20" s="25"/>
      <c r="D20" s="82"/>
      <c r="E20" s="26"/>
      <c r="F20" s="82"/>
      <c r="G20" s="25"/>
      <c r="H20" s="25"/>
      <c r="I20" s="25"/>
      <c r="J20" s="38" t="str">
        <f>IF(Tabel1[[#This Row],[Documentnaam]]="","",VLOOKUP(Tabel1[[#This Row],[Kolom1]],$S$5:$T$10,2,0))</f>
        <v/>
      </c>
      <c r="K20"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20" s="84" t="str">
        <f>IF(Tabel1[[#This Row],[Documentnaam]]="","",IF(ISNA(VLOOKUP(Tabel1[[#This Row],[2. document]],'Gegevens documentatie'!$D:$I,2,0)),"",VLOOKUP(Tabel1[[#This Row],[2. document]],'Gegevens documentatie'!$D:$I,2,0)))</f>
        <v/>
      </c>
      <c r="M20" s="81" t="str" cm="1">
        <f t="array" aca="1" ref="M20"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20" s="94" t="str">
        <f>IF(ISNA(VLOOKUP(Tabel1[[#This Row],[1. Documentsoort]],'Gegevens documentatie'!$A:$B,2,0)),"",VLOOKUP(Tabel1[[#This Row],[1. Documentsoort]],'Gegevens documentatie'!$A:$B,2,0))</f>
        <v/>
      </c>
      <c r="O20" s="94" t="str">
        <f>IF(ISNA(VLOOKUP(Tabel1[[#This Row],[2. document]],'Gegevens documentatie'!$D:$I,4,0)),"",VLOOKUP(Tabel1[[#This Row],[2. document]],'Gegevens documentatie'!$D:$I,4,0))</f>
        <v/>
      </c>
      <c r="P20" s="94" t="str">
        <f>IF(ISNA(VLOOKUP(Tabel1[[#This Row],[2. document]],'Gegevens documentatie'!$D:$I,3,0)),"",VLOOKUP(Tabel1[[#This Row],[2. document]],'Gegevens documentatie'!$D:$I,3,0))</f>
        <v/>
      </c>
      <c r="Q20" s="94" t="str">
        <f>IF(ISNA(VLOOKUP(Tabel1[[#This Row],[2. document]],'Gegevens documentatie'!$D:$I,6,0)),"",VLOOKUP(Tabel1[[#This Row],[2. document]],'Gegevens documentatie'!$D:$I,6,0))</f>
        <v/>
      </c>
      <c r="R20" s="94" t="str">
        <f>IF(ISNA(VLOOKUP(Tabel1[[#This Row],[2. document]],'Gegevens documentatie'!$D:$I,5,0)),"",VLOOKUP(Tabel1[[#This Row],[2. document]],'Gegevens documentatie'!$D:$I,5,0))</f>
        <v/>
      </c>
      <c r="S20" s="94">
        <f>IF(ISNA(IF(VLOOKUP(Tabel1[[#This Row],[Documentnaam]],'Bestaande documentatie'!A:A,1,0)=Tabel1[[#This Row],[Documentnaam]],1,0)),0,IF(VLOOKUP(Tabel1[[#This Row],[Documentnaam]],'Bestaande documentatie'!A:A,1,0)=Tabel1[[#This Row],[Documentnaam]],1,0))</f>
        <v>0</v>
      </c>
      <c r="T20"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20" s="94">
        <f>IF(Tabel1[[#This Row],[Documentnaam]]="",0,IF(COUNTIF(K:K,Tabel1[[#This Row],[Documentnaam]])=1,0,IF(COUNTIF(K:K,Tabel1[[#This Row],[Documentnaam]])&gt;1,4,0)))</f>
        <v>0</v>
      </c>
      <c r="V20" s="94">
        <f>SUM(Tabel1[[#This Row],[bestaand(verberg)]:[dubbel(verberg)]])</f>
        <v>0</v>
      </c>
    </row>
    <row r="21" spans="1:22">
      <c r="A21" s="24"/>
      <c r="B21" s="24"/>
      <c r="C21" s="25"/>
      <c r="D21" s="82"/>
      <c r="E21" s="26"/>
      <c r="F21" s="82"/>
      <c r="G21" s="25"/>
      <c r="H21" s="25"/>
      <c r="I21" s="25"/>
      <c r="J21" s="38" t="str">
        <f>IF(Tabel1[[#This Row],[Documentnaam]]="","",VLOOKUP(Tabel1[[#This Row],[Kolom1]],$S$5:$T$10,2,0))</f>
        <v/>
      </c>
      <c r="K21"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21" s="84" t="str">
        <f>IF(Tabel1[[#This Row],[Documentnaam]]="","",IF(ISNA(VLOOKUP(Tabel1[[#This Row],[2. document]],'Gegevens documentatie'!$D:$I,2,0)),"",VLOOKUP(Tabel1[[#This Row],[2. document]],'Gegevens documentatie'!$D:$I,2,0)))</f>
        <v/>
      </c>
      <c r="M21" s="81" t="str" cm="1">
        <f t="array" aca="1" ref="M21"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21" s="94" t="str">
        <f>IF(ISNA(VLOOKUP(Tabel1[[#This Row],[1. Documentsoort]],'Gegevens documentatie'!$A:$B,2,0)),"",VLOOKUP(Tabel1[[#This Row],[1. Documentsoort]],'Gegevens documentatie'!$A:$B,2,0))</f>
        <v/>
      </c>
      <c r="O21" s="94" t="str">
        <f>IF(ISNA(VLOOKUP(Tabel1[[#This Row],[2. document]],'Gegevens documentatie'!$D:$I,4,0)),"",VLOOKUP(Tabel1[[#This Row],[2. document]],'Gegevens documentatie'!$D:$I,4,0))</f>
        <v/>
      </c>
      <c r="P21" s="94" t="str">
        <f>IF(ISNA(VLOOKUP(Tabel1[[#This Row],[2. document]],'Gegevens documentatie'!$D:$I,3,0)),"",VLOOKUP(Tabel1[[#This Row],[2. document]],'Gegevens documentatie'!$D:$I,3,0))</f>
        <v/>
      </c>
      <c r="Q21" s="94" t="str">
        <f>IF(ISNA(VLOOKUP(Tabel1[[#This Row],[2. document]],'Gegevens documentatie'!$D:$I,6,0)),"",VLOOKUP(Tabel1[[#This Row],[2. document]],'Gegevens documentatie'!$D:$I,6,0))</f>
        <v/>
      </c>
      <c r="R21" s="94" t="str">
        <f>IF(ISNA(VLOOKUP(Tabel1[[#This Row],[2. document]],'Gegevens documentatie'!$D:$I,5,0)),"",VLOOKUP(Tabel1[[#This Row],[2. document]],'Gegevens documentatie'!$D:$I,5,0))</f>
        <v/>
      </c>
      <c r="S21" s="94">
        <f>IF(ISNA(IF(VLOOKUP(Tabel1[[#This Row],[Documentnaam]],'Bestaande documentatie'!A:A,1,0)=Tabel1[[#This Row],[Documentnaam]],1,0)),0,IF(VLOOKUP(Tabel1[[#This Row],[Documentnaam]],'Bestaande documentatie'!A:A,1,0)=Tabel1[[#This Row],[Documentnaam]],1,0))</f>
        <v>0</v>
      </c>
      <c r="T21"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21" s="94">
        <f>IF(Tabel1[[#This Row],[Documentnaam]]="",0,IF(COUNTIF(K:K,Tabel1[[#This Row],[Documentnaam]])=1,0,IF(COUNTIF(K:K,Tabel1[[#This Row],[Documentnaam]])&gt;1,4,0)))</f>
        <v>0</v>
      </c>
      <c r="V21" s="94">
        <f>SUM(Tabel1[[#This Row],[bestaand(verberg)]:[dubbel(verberg)]])</f>
        <v>0</v>
      </c>
    </row>
    <row r="22" spans="1:22">
      <c r="A22" s="24"/>
      <c r="B22" s="24"/>
      <c r="C22" s="25"/>
      <c r="D22" s="82"/>
      <c r="E22" s="26"/>
      <c r="F22" s="82"/>
      <c r="G22" s="25"/>
      <c r="H22" s="25"/>
      <c r="I22" s="25"/>
      <c r="J22" s="38" t="str">
        <f>IF(Tabel1[[#This Row],[Documentnaam]]="","",VLOOKUP(Tabel1[[#This Row],[Kolom1]],$S$5:$T$10,2,0))</f>
        <v/>
      </c>
      <c r="K22"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22" s="84" t="str">
        <f>IF(Tabel1[[#This Row],[Documentnaam]]="","",IF(ISNA(VLOOKUP(Tabel1[[#This Row],[2. document]],'Gegevens documentatie'!$D:$I,2,0)),"",VLOOKUP(Tabel1[[#This Row],[2. document]],'Gegevens documentatie'!$D:$I,2,0)))</f>
        <v/>
      </c>
      <c r="M22" s="81" t="str" cm="1">
        <f t="array" aca="1" ref="M22"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22" s="94" t="str">
        <f>IF(ISNA(VLOOKUP(Tabel1[[#This Row],[1. Documentsoort]],'Gegevens documentatie'!$A:$B,2,0)),"",VLOOKUP(Tabel1[[#This Row],[1. Documentsoort]],'Gegevens documentatie'!$A:$B,2,0))</f>
        <v/>
      </c>
      <c r="O22" s="94" t="str">
        <f>IF(ISNA(VLOOKUP(Tabel1[[#This Row],[2. document]],'Gegevens documentatie'!$D:$I,4,0)),"",VLOOKUP(Tabel1[[#This Row],[2. document]],'Gegevens documentatie'!$D:$I,4,0))</f>
        <v/>
      </c>
      <c r="P22" s="94" t="str">
        <f>IF(ISNA(VLOOKUP(Tabel1[[#This Row],[2. document]],'Gegevens documentatie'!$D:$I,3,0)),"",VLOOKUP(Tabel1[[#This Row],[2. document]],'Gegevens documentatie'!$D:$I,3,0))</f>
        <v/>
      </c>
      <c r="Q22" s="94" t="str">
        <f>IF(ISNA(VLOOKUP(Tabel1[[#This Row],[2. document]],'Gegevens documentatie'!$D:$I,6,0)),"",VLOOKUP(Tabel1[[#This Row],[2. document]],'Gegevens documentatie'!$D:$I,6,0))</f>
        <v/>
      </c>
      <c r="R22" s="94" t="str">
        <f>IF(ISNA(VLOOKUP(Tabel1[[#This Row],[2. document]],'Gegevens documentatie'!$D:$I,5,0)),"",VLOOKUP(Tabel1[[#This Row],[2. document]],'Gegevens documentatie'!$D:$I,5,0))</f>
        <v/>
      </c>
      <c r="S22" s="94">
        <f>IF(ISNA(IF(VLOOKUP(Tabel1[[#This Row],[Documentnaam]],'Bestaande documentatie'!A:A,1,0)=Tabel1[[#This Row],[Documentnaam]],1,0)),0,IF(VLOOKUP(Tabel1[[#This Row],[Documentnaam]],'Bestaande documentatie'!A:A,1,0)=Tabel1[[#This Row],[Documentnaam]],1,0))</f>
        <v>0</v>
      </c>
      <c r="T22"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22" s="94">
        <f>IF(Tabel1[[#This Row],[Documentnaam]]="",0,IF(COUNTIF(K:K,Tabel1[[#This Row],[Documentnaam]])=1,0,IF(COUNTIF(K:K,Tabel1[[#This Row],[Documentnaam]])&gt;1,4,0)))</f>
        <v>0</v>
      </c>
      <c r="V22" s="94">
        <f>SUM(Tabel1[[#This Row],[bestaand(verberg)]:[dubbel(verberg)]])</f>
        <v>0</v>
      </c>
    </row>
    <row r="23" spans="1:22">
      <c r="A23" s="24"/>
      <c r="B23" s="24"/>
      <c r="C23" s="25"/>
      <c r="D23" s="82"/>
      <c r="E23" s="26"/>
      <c r="F23" s="82"/>
      <c r="G23" s="25"/>
      <c r="H23" s="25"/>
      <c r="I23" s="25"/>
      <c r="J23" s="38" t="str">
        <f>IF(Tabel1[[#This Row],[Documentnaam]]="","",VLOOKUP(Tabel1[[#This Row],[Kolom1]],$S$5:$T$10,2,0))</f>
        <v/>
      </c>
      <c r="K23"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23" s="84" t="str">
        <f>IF(Tabel1[[#This Row],[Documentnaam]]="","",IF(ISNA(VLOOKUP(Tabel1[[#This Row],[2. document]],'Gegevens documentatie'!$D:$I,2,0)),"",VLOOKUP(Tabel1[[#This Row],[2. document]],'Gegevens documentatie'!$D:$I,2,0)))</f>
        <v/>
      </c>
      <c r="M23" s="81" t="str" cm="1">
        <f t="array" aca="1" ref="M23"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23" s="94" t="str">
        <f>IF(ISNA(VLOOKUP(Tabel1[[#This Row],[1. Documentsoort]],'Gegevens documentatie'!$A:$B,2,0)),"",VLOOKUP(Tabel1[[#This Row],[1. Documentsoort]],'Gegevens documentatie'!$A:$B,2,0))</f>
        <v/>
      </c>
      <c r="O23" s="94" t="str">
        <f>IF(ISNA(VLOOKUP(Tabel1[[#This Row],[2. document]],'Gegevens documentatie'!$D:$I,4,0)),"",VLOOKUP(Tabel1[[#This Row],[2. document]],'Gegevens documentatie'!$D:$I,4,0))</f>
        <v/>
      </c>
      <c r="P23" s="94" t="str">
        <f>IF(ISNA(VLOOKUP(Tabel1[[#This Row],[2. document]],'Gegevens documentatie'!$D:$I,3,0)),"",VLOOKUP(Tabel1[[#This Row],[2. document]],'Gegevens documentatie'!$D:$I,3,0))</f>
        <v/>
      </c>
      <c r="Q23" s="94" t="str">
        <f>IF(ISNA(VLOOKUP(Tabel1[[#This Row],[2. document]],'Gegevens documentatie'!$D:$I,6,0)),"",VLOOKUP(Tabel1[[#This Row],[2. document]],'Gegevens documentatie'!$D:$I,6,0))</f>
        <v/>
      </c>
      <c r="R23" s="94" t="str">
        <f>IF(ISNA(VLOOKUP(Tabel1[[#This Row],[2. document]],'Gegevens documentatie'!$D:$I,5,0)),"",VLOOKUP(Tabel1[[#This Row],[2. document]],'Gegevens documentatie'!$D:$I,5,0))</f>
        <v/>
      </c>
      <c r="S23" s="94">
        <f>IF(ISNA(IF(VLOOKUP(Tabel1[[#This Row],[Documentnaam]],'Bestaande documentatie'!A:A,1,0)=Tabel1[[#This Row],[Documentnaam]],1,0)),0,IF(VLOOKUP(Tabel1[[#This Row],[Documentnaam]],'Bestaande documentatie'!A:A,1,0)=Tabel1[[#This Row],[Documentnaam]],1,0))</f>
        <v>0</v>
      </c>
      <c r="T23"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23" s="94">
        <f>IF(Tabel1[[#This Row],[Documentnaam]]="",0,IF(COUNTIF(K:K,Tabel1[[#This Row],[Documentnaam]])=1,0,IF(COUNTIF(K:K,Tabel1[[#This Row],[Documentnaam]])&gt;1,4,0)))</f>
        <v>0</v>
      </c>
      <c r="V23" s="94">
        <f>SUM(Tabel1[[#This Row],[bestaand(verberg)]:[dubbel(verberg)]])</f>
        <v>0</v>
      </c>
    </row>
    <row r="24" spans="1:22">
      <c r="A24" s="24"/>
      <c r="B24" s="24"/>
      <c r="C24" s="25"/>
      <c r="D24" s="82"/>
      <c r="E24" s="26"/>
      <c r="F24" s="82"/>
      <c r="G24" s="25"/>
      <c r="H24" s="25"/>
      <c r="I24" s="25"/>
      <c r="J24" s="38" t="str">
        <f>IF(Tabel1[[#This Row],[Documentnaam]]="","",VLOOKUP(Tabel1[[#This Row],[Kolom1]],$S$5:$T$10,2,0))</f>
        <v/>
      </c>
      <c r="K24"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24" s="84" t="str">
        <f>IF(Tabel1[[#This Row],[Documentnaam]]="","",IF(ISNA(VLOOKUP(Tabel1[[#This Row],[2. document]],'Gegevens documentatie'!$D:$I,2,0)),"",VLOOKUP(Tabel1[[#This Row],[2. document]],'Gegevens documentatie'!$D:$I,2,0)))</f>
        <v/>
      </c>
      <c r="M24" s="81" t="str" cm="1">
        <f t="array" aca="1" ref="M24"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24" s="94" t="str">
        <f>IF(ISNA(VLOOKUP(Tabel1[[#This Row],[1. Documentsoort]],'Gegevens documentatie'!$A:$B,2,0)),"",VLOOKUP(Tabel1[[#This Row],[1. Documentsoort]],'Gegevens documentatie'!$A:$B,2,0))</f>
        <v/>
      </c>
      <c r="O24" s="94" t="str">
        <f>IF(ISNA(VLOOKUP(Tabel1[[#This Row],[2. document]],'Gegevens documentatie'!$D:$I,4,0)),"",VLOOKUP(Tabel1[[#This Row],[2. document]],'Gegevens documentatie'!$D:$I,4,0))</f>
        <v/>
      </c>
      <c r="P24" s="94" t="str">
        <f>IF(ISNA(VLOOKUP(Tabel1[[#This Row],[2. document]],'Gegevens documentatie'!$D:$I,3,0)),"",VLOOKUP(Tabel1[[#This Row],[2. document]],'Gegevens documentatie'!$D:$I,3,0))</f>
        <v/>
      </c>
      <c r="Q24" s="94" t="str">
        <f>IF(ISNA(VLOOKUP(Tabel1[[#This Row],[2. document]],'Gegevens documentatie'!$D:$I,6,0)),"",VLOOKUP(Tabel1[[#This Row],[2. document]],'Gegevens documentatie'!$D:$I,6,0))</f>
        <v/>
      </c>
      <c r="R24" s="94" t="str">
        <f>IF(ISNA(VLOOKUP(Tabel1[[#This Row],[2. document]],'Gegevens documentatie'!$D:$I,5,0)),"",VLOOKUP(Tabel1[[#This Row],[2. document]],'Gegevens documentatie'!$D:$I,5,0))</f>
        <v/>
      </c>
      <c r="S24" s="94">
        <f>IF(ISNA(IF(VLOOKUP(Tabel1[[#This Row],[Documentnaam]],'Bestaande documentatie'!A:A,1,0)=Tabel1[[#This Row],[Documentnaam]],1,0)),0,IF(VLOOKUP(Tabel1[[#This Row],[Documentnaam]],'Bestaande documentatie'!A:A,1,0)=Tabel1[[#This Row],[Documentnaam]],1,0))</f>
        <v>0</v>
      </c>
      <c r="T24"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24" s="94">
        <f>IF(Tabel1[[#This Row],[Documentnaam]]="",0,IF(COUNTIF(K:K,Tabel1[[#This Row],[Documentnaam]])=1,0,IF(COUNTIF(K:K,Tabel1[[#This Row],[Documentnaam]])&gt;1,4,0)))</f>
        <v>0</v>
      </c>
      <c r="V24" s="94">
        <f>SUM(Tabel1[[#This Row],[bestaand(verberg)]:[dubbel(verberg)]])</f>
        <v>0</v>
      </c>
    </row>
    <row r="25" spans="1:22">
      <c r="A25" s="24"/>
      <c r="B25" s="24"/>
      <c r="C25" s="25"/>
      <c r="D25" s="82"/>
      <c r="E25" s="26"/>
      <c r="F25" s="82"/>
      <c r="G25" s="25"/>
      <c r="H25" s="25"/>
      <c r="I25" s="25"/>
      <c r="J25" s="38" t="str">
        <f>IF(Tabel1[[#This Row],[Documentnaam]]="","",VLOOKUP(Tabel1[[#This Row],[Kolom1]],$S$5:$T$10,2,0))</f>
        <v/>
      </c>
      <c r="K25"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25" s="84" t="str">
        <f>IF(Tabel1[[#This Row],[Documentnaam]]="","",IF(ISNA(VLOOKUP(Tabel1[[#This Row],[2. document]],'Gegevens documentatie'!$D:$I,2,0)),"",VLOOKUP(Tabel1[[#This Row],[2. document]],'Gegevens documentatie'!$D:$I,2,0)))</f>
        <v/>
      </c>
      <c r="M25" s="81" t="str" cm="1">
        <f t="array" aca="1" ref="M25"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25" s="94" t="str">
        <f>IF(ISNA(VLOOKUP(Tabel1[[#This Row],[1. Documentsoort]],'Gegevens documentatie'!$A:$B,2,0)),"",VLOOKUP(Tabel1[[#This Row],[1. Documentsoort]],'Gegevens documentatie'!$A:$B,2,0))</f>
        <v/>
      </c>
      <c r="O25" s="94" t="str">
        <f>IF(ISNA(VLOOKUP(Tabel1[[#This Row],[2. document]],'Gegevens documentatie'!$D:$I,4,0)),"",VLOOKUP(Tabel1[[#This Row],[2. document]],'Gegevens documentatie'!$D:$I,4,0))</f>
        <v/>
      </c>
      <c r="P25" s="94" t="str">
        <f>IF(ISNA(VLOOKUP(Tabel1[[#This Row],[2. document]],'Gegevens documentatie'!$D:$I,3,0)),"",VLOOKUP(Tabel1[[#This Row],[2. document]],'Gegevens documentatie'!$D:$I,3,0))</f>
        <v/>
      </c>
      <c r="Q25" s="94" t="str">
        <f>IF(ISNA(VLOOKUP(Tabel1[[#This Row],[2. document]],'Gegevens documentatie'!$D:$I,6,0)),"",VLOOKUP(Tabel1[[#This Row],[2. document]],'Gegevens documentatie'!$D:$I,6,0))</f>
        <v/>
      </c>
      <c r="R25" s="94" t="str">
        <f>IF(ISNA(VLOOKUP(Tabel1[[#This Row],[2. document]],'Gegevens documentatie'!$D:$I,5,0)),"",VLOOKUP(Tabel1[[#This Row],[2. document]],'Gegevens documentatie'!$D:$I,5,0))</f>
        <v/>
      </c>
      <c r="S25" s="94">
        <f>IF(ISNA(IF(VLOOKUP(Tabel1[[#This Row],[Documentnaam]],'Bestaande documentatie'!A:A,1,0)=Tabel1[[#This Row],[Documentnaam]],1,0)),0,IF(VLOOKUP(Tabel1[[#This Row],[Documentnaam]],'Bestaande documentatie'!A:A,1,0)=Tabel1[[#This Row],[Documentnaam]],1,0))</f>
        <v>0</v>
      </c>
      <c r="T25"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25" s="94">
        <f>IF(Tabel1[[#This Row],[Documentnaam]]="",0,IF(COUNTIF(K:K,Tabel1[[#This Row],[Documentnaam]])=1,0,IF(COUNTIF(K:K,Tabel1[[#This Row],[Documentnaam]])&gt;1,4,0)))</f>
        <v>0</v>
      </c>
      <c r="V25" s="94">
        <f>SUM(Tabel1[[#This Row],[bestaand(verberg)]:[dubbel(verberg)]])</f>
        <v>0</v>
      </c>
    </row>
    <row r="26" spans="1:22">
      <c r="A26" s="24"/>
      <c r="B26" s="24"/>
      <c r="C26" s="25"/>
      <c r="D26" s="82"/>
      <c r="E26" s="26"/>
      <c r="F26" s="82"/>
      <c r="G26" s="25"/>
      <c r="H26" s="25"/>
      <c r="I26" s="25"/>
      <c r="J26" s="38" t="str">
        <f>IF(Tabel1[[#This Row],[Documentnaam]]="","",VLOOKUP(Tabel1[[#This Row],[Kolom1]],$S$5:$T$10,2,0))</f>
        <v/>
      </c>
      <c r="K26"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26" s="84" t="str">
        <f>IF(Tabel1[[#This Row],[Documentnaam]]="","",IF(ISNA(VLOOKUP(Tabel1[[#This Row],[2. document]],'Gegevens documentatie'!$D:$I,2,0)),"",VLOOKUP(Tabel1[[#This Row],[2. document]],'Gegevens documentatie'!$D:$I,2,0)))</f>
        <v/>
      </c>
      <c r="M26" s="81" t="str" cm="1">
        <f t="array" aca="1" ref="M26"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26" s="94" t="str">
        <f>IF(ISNA(VLOOKUP(Tabel1[[#This Row],[1. Documentsoort]],'Gegevens documentatie'!$A:$B,2,0)),"",VLOOKUP(Tabel1[[#This Row],[1. Documentsoort]],'Gegevens documentatie'!$A:$B,2,0))</f>
        <v/>
      </c>
      <c r="O26" s="94" t="str">
        <f>IF(ISNA(VLOOKUP(Tabel1[[#This Row],[2. document]],'Gegevens documentatie'!$D:$I,4,0)),"",VLOOKUP(Tabel1[[#This Row],[2. document]],'Gegevens documentatie'!$D:$I,4,0))</f>
        <v/>
      </c>
      <c r="P26" s="94" t="str">
        <f>IF(ISNA(VLOOKUP(Tabel1[[#This Row],[2. document]],'Gegevens documentatie'!$D:$I,3,0)),"",VLOOKUP(Tabel1[[#This Row],[2. document]],'Gegevens documentatie'!$D:$I,3,0))</f>
        <v/>
      </c>
      <c r="Q26" s="94" t="str">
        <f>IF(ISNA(VLOOKUP(Tabel1[[#This Row],[2. document]],'Gegevens documentatie'!$D:$I,6,0)),"",VLOOKUP(Tabel1[[#This Row],[2. document]],'Gegevens documentatie'!$D:$I,6,0))</f>
        <v/>
      </c>
      <c r="R26" s="94" t="str">
        <f>IF(ISNA(VLOOKUP(Tabel1[[#This Row],[2. document]],'Gegevens documentatie'!$D:$I,5,0)),"",VLOOKUP(Tabel1[[#This Row],[2. document]],'Gegevens documentatie'!$D:$I,5,0))</f>
        <v/>
      </c>
      <c r="S26" s="94">
        <f>IF(ISNA(IF(VLOOKUP(Tabel1[[#This Row],[Documentnaam]],'Bestaande documentatie'!A:A,1,0)=Tabel1[[#This Row],[Documentnaam]],1,0)),0,IF(VLOOKUP(Tabel1[[#This Row],[Documentnaam]],'Bestaande documentatie'!A:A,1,0)=Tabel1[[#This Row],[Documentnaam]],1,0))</f>
        <v>0</v>
      </c>
      <c r="T26"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26" s="94">
        <f>IF(Tabel1[[#This Row],[Documentnaam]]="",0,IF(COUNTIF(K:K,Tabel1[[#This Row],[Documentnaam]])=1,0,IF(COUNTIF(K:K,Tabel1[[#This Row],[Documentnaam]])&gt;1,4,0)))</f>
        <v>0</v>
      </c>
      <c r="V26" s="94">
        <f>SUM(Tabel1[[#This Row],[bestaand(verberg)]:[dubbel(verberg)]])</f>
        <v>0</v>
      </c>
    </row>
    <row r="27" spans="1:22">
      <c r="A27" s="24"/>
      <c r="B27" s="24"/>
      <c r="C27" s="25"/>
      <c r="D27" s="82"/>
      <c r="E27" s="26"/>
      <c r="F27" s="82"/>
      <c r="G27" s="25"/>
      <c r="H27" s="25"/>
      <c r="I27" s="25"/>
      <c r="J27" s="38" t="str">
        <f>IF(Tabel1[[#This Row],[Documentnaam]]="","",VLOOKUP(Tabel1[[#This Row],[Kolom1]],$S$5:$T$10,2,0))</f>
        <v/>
      </c>
      <c r="K27"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27" s="84" t="str">
        <f>IF(Tabel1[[#This Row],[Documentnaam]]="","",IF(ISNA(VLOOKUP(Tabel1[[#This Row],[2. document]],'Gegevens documentatie'!$D:$I,2,0)),"",VLOOKUP(Tabel1[[#This Row],[2. document]],'Gegevens documentatie'!$D:$I,2,0)))</f>
        <v/>
      </c>
      <c r="M27" s="81" t="str" cm="1">
        <f t="array" aca="1" ref="M27"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27" s="94" t="str">
        <f>IF(ISNA(VLOOKUP(Tabel1[[#This Row],[1. Documentsoort]],'Gegevens documentatie'!$A:$B,2,0)),"",VLOOKUP(Tabel1[[#This Row],[1. Documentsoort]],'Gegevens documentatie'!$A:$B,2,0))</f>
        <v/>
      </c>
      <c r="O27" s="94" t="str">
        <f>IF(ISNA(VLOOKUP(Tabel1[[#This Row],[2. document]],'Gegevens documentatie'!$D:$I,4,0)),"",VLOOKUP(Tabel1[[#This Row],[2. document]],'Gegevens documentatie'!$D:$I,4,0))</f>
        <v/>
      </c>
      <c r="P27" s="94" t="str">
        <f>IF(ISNA(VLOOKUP(Tabel1[[#This Row],[2. document]],'Gegevens documentatie'!$D:$I,3,0)),"",VLOOKUP(Tabel1[[#This Row],[2. document]],'Gegevens documentatie'!$D:$I,3,0))</f>
        <v/>
      </c>
      <c r="Q27" s="94" t="str">
        <f>IF(ISNA(VLOOKUP(Tabel1[[#This Row],[2. document]],'Gegevens documentatie'!$D:$I,6,0)),"",VLOOKUP(Tabel1[[#This Row],[2. document]],'Gegevens documentatie'!$D:$I,6,0))</f>
        <v/>
      </c>
      <c r="R27" s="94" t="str">
        <f>IF(ISNA(VLOOKUP(Tabel1[[#This Row],[2. document]],'Gegevens documentatie'!$D:$I,5,0)),"",VLOOKUP(Tabel1[[#This Row],[2. document]],'Gegevens documentatie'!$D:$I,5,0))</f>
        <v/>
      </c>
      <c r="S27" s="94">
        <f>IF(ISNA(IF(VLOOKUP(Tabel1[[#This Row],[Documentnaam]],'Bestaande documentatie'!A:A,1,0)=Tabel1[[#This Row],[Documentnaam]],1,0)),0,IF(VLOOKUP(Tabel1[[#This Row],[Documentnaam]],'Bestaande documentatie'!A:A,1,0)=Tabel1[[#This Row],[Documentnaam]],1,0))</f>
        <v>0</v>
      </c>
      <c r="T27"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27" s="94">
        <f>IF(Tabel1[[#This Row],[Documentnaam]]="",0,IF(COUNTIF(K:K,Tabel1[[#This Row],[Documentnaam]])=1,0,IF(COUNTIF(K:K,Tabel1[[#This Row],[Documentnaam]])&gt;1,4,0)))</f>
        <v>0</v>
      </c>
      <c r="V27" s="94">
        <f>SUM(Tabel1[[#This Row],[bestaand(verberg)]:[dubbel(verberg)]])</f>
        <v>0</v>
      </c>
    </row>
    <row r="28" spans="1:22">
      <c r="A28" s="24"/>
      <c r="B28" s="24"/>
      <c r="C28" s="25"/>
      <c r="D28" s="82"/>
      <c r="E28" s="26"/>
      <c r="F28" s="82"/>
      <c r="G28" s="25"/>
      <c r="H28" s="25"/>
      <c r="I28" s="25"/>
      <c r="J28" s="38" t="str">
        <f>IF(Tabel1[[#This Row],[Documentnaam]]="","",VLOOKUP(Tabel1[[#This Row],[Kolom1]],$S$5:$T$10,2,0))</f>
        <v/>
      </c>
      <c r="K28"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28" s="84" t="str">
        <f>IF(Tabel1[[#This Row],[Documentnaam]]="","",IF(ISNA(VLOOKUP(Tabel1[[#This Row],[2. document]],'Gegevens documentatie'!$D:$I,2,0)),"",VLOOKUP(Tabel1[[#This Row],[2. document]],'Gegevens documentatie'!$D:$I,2,0)))</f>
        <v/>
      </c>
      <c r="M28" s="81" t="str" cm="1">
        <f t="array" aca="1" ref="M28"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28" s="94" t="str">
        <f>IF(ISNA(VLOOKUP(Tabel1[[#This Row],[1. Documentsoort]],'Gegevens documentatie'!$A:$B,2,0)),"",VLOOKUP(Tabel1[[#This Row],[1. Documentsoort]],'Gegevens documentatie'!$A:$B,2,0))</f>
        <v/>
      </c>
      <c r="O28" s="94" t="str">
        <f>IF(ISNA(VLOOKUP(Tabel1[[#This Row],[2. document]],'Gegevens documentatie'!$D:$I,4,0)),"",VLOOKUP(Tabel1[[#This Row],[2. document]],'Gegevens documentatie'!$D:$I,4,0))</f>
        <v/>
      </c>
      <c r="P28" s="94" t="str">
        <f>IF(ISNA(VLOOKUP(Tabel1[[#This Row],[2. document]],'Gegevens documentatie'!$D:$I,3,0)),"",VLOOKUP(Tabel1[[#This Row],[2. document]],'Gegevens documentatie'!$D:$I,3,0))</f>
        <v/>
      </c>
      <c r="Q28" s="94" t="str">
        <f>IF(ISNA(VLOOKUP(Tabel1[[#This Row],[2. document]],'Gegevens documentatie'!$D:$I,6,0)),"",VLOOKUP(Tabel1[[#This Row],[2. document]],'Gegevens documentatie'!$D:$I,6,0))</f>
        <v/>
      </c>
      <c r="R28" s="94" t="str">
        <f>IF(ISNA(VLOOKUP(Tabel1[[#This Row],[2. document]],'Gegevens documentatie'!$D:$I,5,0)),"",VLOOKUP(Tabel1[[#This Row],[2. document]],'Gegevens documentatie'!$D:$I,5,0))</f>
        <v/>
      </c>
      <c r="S28" s="94">
        <f>IF(ISNA(IF(VLOOKUP(Tabel1[[#This Row],[Documentnaam]],'Bestaande documentatie'!A:A,1,0)=Tabel1[[#This Row],[Documentnaam]],1,0)),0,IF(VLOOKUP(Tabel1[[#This Row],[Documentnaam]],'Bestaande documentatie'!A:A,1,0)=Tabel1[[#This Row],[Documentnaam]],1,0))</f>
        <v>0</v>
      </c>
      <c r="T28"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28" s="94">
        <f>IF(Tabel1[[#This Row],[Documentnaam]]="",0,IF(COUNTIF(K:K,Tabel1[[#This Row],[Documentnaam]])=1,0,IF(COUNTIF(K:K,Tabel1[[#This Row],[Documentnaam]])&gt;1,4,0)))</f>
        <v>0</v>
      </c>
      <c r="V28" s="94">
        <f>SUM(Tabel1[[#This Row],[bestaand(verberg)]:[dubbel(verberg)]])</f>
        <v>0</v>
      </c>
    </row>
    <row r="29" spans="1:22">
      <c r="A29" s="24"/>
      <c r="B29" s="24"/>
      <c r="C29" s="25"/>
      <c r="D29" s="82"/>
      <c r="E29" s="26"/>
      <c r="F29" s="82"/>
      <c r="G29" s="25"/>
      <c r="H29" s="25"/>
      <c r="I29" s="25"/>
      <c r="J29" s="38" t="str">
        <f>IF(Tabel1[[#This Row],[Documentnaam]]="","",VLOOKUP(Tabel1[[#This Row],[Kolom1]],$S$5:$T$10,2,0))</f>
        <v/>
      </c>
      <c r="K29"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29" s="84" t="str">
        <f>IF(Tabel1[[#This Row],[Documentnaam]]="","",IF(ISNA(VLOOKUP(Tabel1[[#This Row],[2. document]],'Gegevens documentatie'!$D:$I,2,0)),"",VLOOKUP(Tabel1[[#This Row],[2. document]],'Gegevens documentatie'!$D:$I,2,0)))</f>
        <v/>
      </c>
      <c r="M29" s="81" t="str" cm="1">
        <f t="array" aca="1" ref="M29"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29" s="94" t="str">
        <f>IF(ISNA(VLOOKUP(Tabel1[[#This Row],[1. Documentsoort]],'Gegevens documentatie'!$A:$B,2,0)),"",VLOOKUP(Tabel1[[#This Row],[1. Documentsoort]],'Gegevens documentatie'!$A:$B,2,0))</f>
        <v/>
      </c>
      <c r="O29" s="94" t="str">
        <f>IF(ISNA(VLOOKUP(Tabel1[[#This Row],[2. document]],'Gegevens documentatie'!$D:$I,4,0)),"",VLOOKUP(Tabel1[[#This Row],[2. document]],'Gegevens documentatie'!$D:$I,4,0))</f>
        <v/>
      </c>
      <c r="P29" s="94" t="str">
        <f>IF(ISNA(VLOOKUP(Tabel1[[#This Row],[2. document]],'Gegevens documentatie'!$D:$I,3,0)),"",VLOOKUP(Tabel1[[#This Row],[2. document]],'Gegevens documentatie'!$D:$I,3,0))</f>
        <v/>
      </c>
      <c r="Q29" s="94" t="str">
        <f>IF(ISNA(VLOOKUP(Tabel1[[#This Row],[2. document]],'Gegevens documentatie'!$D:$I,6,0)),"",VLOOKUP(Tabel1[[#This Row],[2. document]],'Gegevens documentatie'!$D:$I,6,0))</f>
        <v/>
      </c>
      <c r="R29" s="94" t="str">
        <f>IF(ISNA(VLOOKUP(Tabel1[[#This Row],[2. document]],'Gegevens documentatie'!$D:$I,5,0)),"",VLOOKUP(Tabel1[[#This Row],[2. document]],'Gegevens documentatie'!$D:$I,5,0))</f>
        <v/>
      </c>
      <c r="S29" s="94">
        <f>IF(ISNA(IF(VLOOKUP(Tabel1[[#This Row],[Documentnaam]],'Bestaande documentatie'!A:A,1,0)=Tabel1[[#This Row],[Documentnaam]],1,0)),0,IF(VLOOKUP(Tabel1[[#This Row],[Documentnaam]],'Bestaande documentatie'!A:A,1,0)=Tabel1[[#This Row],[Documentnaam]],1,0))</f>
        <v>0</v>
      </c>
      <c r="T29"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29" s="94">
        <f>IF(Tabel1[[#This Row],[Documentnaam]]="",0,IF(COUNTIF(K:K,Tabel1[[#This Row],[Documentnaam]])=1,0,IF(COUNTIF(K:K,Tabel1[[#This Row],[Documentnaam]])&gt;1,4,0)))</f>
        <v>0</v>
      </c>
      <c r="V29" s="94">
        <f>SUM(Tabel1[[#This Row],[bestaand(verberg)]:[dubbel(verberg)]])</f>
        <v>0</v>
      </c>
    </row>
    <row r="30" spans="1:22">
      <c r="A30" s="24"/>
      <c r="B30" s="24"/>
      <c r="C30" s="25"/>
      <c r="D30" s="82"/>
      <c r="E30" s="26"/>
      <c r="F30" s="82"/>
      <c r="G30" s="25"/>
      <c r="H30" s="25"/>
      <c r="I30" s="25"/>
      <c r="J30" s="38" t="str">
        <f>IF(Tabel1[[#This Row],[Documentnaam]]="","",VLOOKUP(Tabel1[[#This Row],[Kolom1]],$S$5:$T$10,2,0))</f>
        <v/>
      </c>
      <c r="K30"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30" s="84" t="str">
        <f>IF(Tabel1[[#This Row],[Documentnaam]]="","",IF(ISNA(VLOOKUP(Tabel1[[#This Row],[2. document]],'Gegevens documentatie'!$D:$I,2,0)),"",VLOOKUP(Tabel1[[#This Row],[2. document]],'Gegevens documentatie'!$D:$I,2,0)))</f>
        <v/>
      </c>
      <c r="M30" s="81" t="str" cm="1">
        <f t="array" aca="1" ref="M30"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30" s="94" t="str">
        <f>IF(ISNA(VLOOKUP(Tabel1[[#This Row],[1. Documentsoort]],'Gegevens documentatie'!$A:$B,2,0)),"",VLOOKUP(Tabel1[[#This Row],[1. Documentsoort]],'Gegevens documentatie'!$A:$B,2,0))</f>
        <v/>
      </c>
      <c r="O30" s="94" t="str">
        <f>IF(ISNA(VLOOKUP(Tabel1[[#This Row],[2. document]],'Gegevens documentatie'!$D:$I,4,0)),"",VLOOKUP(Tabel1[[#This Row],[2. document]],'Gegevens documentatie'!$D:$I,4,0))</f>
        <v/>
      </c>
      <c r="P30" s="94" t="str">
        <f>IF(ISNA(VLOOKUP(Tabel1[[#This Row],[2. document]],'Gegevens documentatie'!$D:$I,3,0)),"",VLOOKUP(Tabel1[[#This Row],[2. document]],'Gegevens documentatie'!$D:$I,3,0))</f>
        <v/>
      </c>
      <c r="Q30" s="94" t="str">
        <f>IF(ISNA(VLOOKUP(Tabel1[[#This Row],[2. document]],'Gegevens documentatie'!$D:$I,6,0)),"",VLOOKUP(Tabel1[[#This Row],[2. document]],'Gegevens documentatie'!$D:$I,6,0))</f>
        <v/>
      </c>
      <c r="R30" s="94" t="str">
        <f>IF(ISNA(VLOOKUP(Tabel1[[#This Row],[2. document]],'Gegevens documentatie'!$D:$I,5,0)),"",VLOOKUP(Tabel1[[#This Row],[2. document]],'Gegevens documentatie'!$D:$I,5,0))</f>
        <v/>
      </c>
      <c r="S30" s="94">
        <f>IF(ISNA(IF(VLOOKUP(Tabel1[[#This Row],[Documentnaam]],'Bestaande documentatie'!A:A,1,0)=Tabel1[[#This Row],[Documentnaam]],1,0)),0,IF(VLOOKUP(Tabel1[[#This Row],[Documentnaam]],'Bestaande documentatie'!A:A,1,0)=Tabel1[[#This Row],[Documentnaam]],1,0))</f>
        <v>0</v>
      </c>
      <c r="T30"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30" s="94">
        <f>IF(Tabel1[[#This Row],[Documentnaam]]="",0,IF(COUNTIF(K:K,Tabel1[[#This Row],[Documentnaam]])=1,0,IF(COUNTIF(K:K,Tabel1[[#This Row],[Documentnaam]])&gt;1,4,0)))</f>
        <v>0</v>
      </c>
      <c r="V30" s="94">
        <f>SUM(Tabel1[[#This Row],[bestaand(verberg)]:[dubbel(verberg)]])</f>
        <v>0</v>
      </c>
    </row>
    <row r="31" spans="1:22">
      <c r="A31" s="24"/>
      <c r="B31" s="24"/>
      <c r="C31" s="25"/>
      <c r="D31" s="82"/>
      <c r="E31" s="26"/>
      <c r="F31" s="82"/>
      <c r="G31" s="25"/>
      <c r="H31" s="25"/>
      <c r="I31" s="25"/>
      <c r="J31" s="38" t="str">
        <f>IF(Tabel1[[#This Row],[Documentnaam]]="","",VLOOKUP(Tabel1[[#This Row],[Kolom1]],$S$5:$T$10,2,0))</f>
        <v/>
      </c>
      <c r="K31"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31" s="84" t="str">
        <f>IF(Tabel1[[#This Row],[Documentnaam]]="","",IF(ISNA(VLOOKUP(Tabel1[[#This Row],[2. document]],'Gegevens documentatie'!$D:$I,2,0)),"",VLOOKUP(Tabel1[[#This Row],[2. document]],'Gegevens documentatie'!$D:$I,2,0)))</f>
        <v/>
      </c>
      <c r="M31" s="81" t="str" cm="1">
        <f t="array" aca="1" ref="M31"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31" s="94" t="str">
        <f>IF(ISNA(VLOOKUP(Tabel1[[#This Row],[1. Documentsoort]],'Gegevens documentatie'!$A:$B,2,0)),"",VLOOKUP(Tabel1[[#This Row],[1. Documentsoort]],'Gegevens documentatie'!$A:$B,2,0))</f>
        <v/>
      </c>
      <c r="O31" s="94" t="str">
        <f>IF(ISNA(VLOOKUP(Tabel1[[#This Row],[2. document]],'Gegevens documentatie'!$D:$I,4,0)),"",VLOOKUP(Tabel1[[#This Row],[2. document]],'Gegevens documentatie'!$D:$I,4,0))</f>
        <v/>
      </c>
      <c r="P31" s="94" t="str">
        <f>IF(ISNA(VLOOKUP(Tabel1[[#This Row],[2. document]],'Gegevens documentatie'!$D:$I,3,0)),"",VLOOKUP(Tabel1[[#This Row],[2. document]],'Gegevens documentatie'!$D:$I,3,0))</f>
        <v/>
      </c>
      <c r="Q31" s="94" t="str">
        <f>IF(ISNA(VLOOKUP(Tabel1[[#This Row],[2. document]],'Gegevens documentatie'!$D:$I,6,0)),"",VLOOKUP(Tabel1[[#This Row],[2. document]],'Gegevens documentatie'!$D:$I,6,0))</f>
        <v/>
      </c>
      <c r="R31" s="94" t="str">
        <f>IF(ISNA(VLOOKUP(Tabel1[[#This Row],[2. document]],'Gegevens documentatie'!$D:$I,5,0)),"",VLOOKUP(Tabel1[[#This Row],[2. document]],'Gegevens documentatie'!$D:$I,5,0))</f>
        <v/>
      </c>
      <c r="S31" s="94">
        <f>IF(ISNA(IF(VLOOKUP(Tabel1[[#This Row],[Documentnaam]],'Bestaande documentatie'!A:A,1,0)=Tabel1[[#This Row],[Documentnaam]],1,0)),0,IF(VLOOKUP(Tabel1[[#This Row],[Documentnaam]],'Bestaande documentatie'!A:A,1,0)=Tabel1[[#This Row],[Documentnaam]],1,0))</f>
        <v>0</v>
      </c>
      <c r="T31"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31" s="94">
        <f>IF(Tabel1[[#This Row],[Documentnaam]]="",0,IF(COUNTIF(K:K,Tabel1[[#This Row],[Documentnaam]])=1,0,IF(COUNTIF(K:K,Tabel1[[#This Row],[Documentnaam]])&gt;1,4,0)))</f>
        <v>0</v>
      </c>
      <c r="V31" s="94">
        <f>SUM(Tabel1[[#This Row],[bestaand(verberg)]:[dubbel(verberg)]])</f>
        <v>0</v>
      </c>
    </row>
    <row r="32" spans="1:22">
      <c r="A32" s="24"/>
      <c r="B32" s="24"/>
      <c r="C32" s="25"/>
      <c r="D32" s="82"/>
      <c r="E32" s="26"/>
      <c r="F32" s="82"/>
      <c r="G32" s="25"/>
      <c r="H32" s="25"/>
      <c r="I32" s="25"/>
      <c r="J32" s="38" t="str">
        <f>IF(Tabel1[[#This Row],[Documentnaam]]="","",VLOOKUP(Tabel1[[#This Row],[Kolom1]],$S$5:$T$10,2,0))</f>
        <v/>
      </c>
      <c r="K32"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32" s="84" t="str">
        <f>IF(Tabel1[[#This Row],[Documentnaam]]="","",IF(ISNA(VLOOKUP(Tabel1[[#This Row],[2. document]],'Gegevens documentatie'!$D:$I,2,0)),"",VLOOKUP(Tabel1[[#This Row],[2. document]],'Gegevens documentatie'!$D:$I,2,0)))</f>
        <v/>
      </c>
      <c r="M32" s="81" t="str" cm="1">
        <f t="array" aca="1" ref="M32"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32" s="94" t="str">
        <f>IF(ISNA(VLOOKUP(Tabel1[[#This Row],[1. Documentsoort]],'Gegevens documentatie'!$A:$B,2,0)),"",VLOOKUP(Tabel1[[#This Row],[1. Documentsoort]],'Gegevens documentatie'!$A:$B,2,0))</f>
        <v/>
      </c>
      <c r="O32" s="94" t="str">
        <f>IF(ISNA(VLOOKUP(Tabel1[[#This Row],[2. document]],'Gegevens documentatie'!$D:$I,4,0)),"",VLOOKUP(Tabel1[[#This Row],[2. document]],'Gegevens documentatie'!$D:$I,4,0))</f>
        <v/>
      </c>
      <c r="P32" s="94" t="str">
        <f>IF(ISNA(VLOOKUP(Tabel1[[#This Row],[2. document]],'Gegevens documentatie'!$D:$I,3,0)),"",VLOOKUP(Tabel1[[#This Row],[2. document]],'Gegevens documentatie'!$D:$I,3,0))</f>
        <v/>
      </c>
      <c r="Q32" s="94" t="str">
        <f>IF(ISNA(VLOOKUP(Tabel1[[#This Row],[2. document]],'Gegevens documentatie'!$D:$I,6,0)),"",VLOOKUP(Tabel1[[#This Row],[2. document]],'Gegevens documentatie'!$D:$I,6,0))</f>
        <v/>
      </c>
      <c r="R32" s="94" t="str">
        <f>IF(ISNA(VLOOKUP(Tabel1[[#This Row],[2. document]],'Gegevens documentatie'!$D:$I,5,0)),"",VLOOKUP(Tabel1[[#This Row],[2. document]],'Gegevens documentatie'!$D:$I,5,0))</f>
        <v/>
      </c>
      <c r="S32" s="94">
        <f>IF(ISNA(IF(VLOOKUP(Tabel1[[#This Row],[Documentnaam]],'Bestaande documentatie'!A:A,1,0)=Tabel1[[#This Row],[Documentnaam]],1,0)),0,IF(VLOOKUP(Tabel1[[#This Row],[Documentnaam]],'Bestaande documentatie'!A:A,1,0)=Tabel1[[#This Row],[Documentnaam]],1,0))</f>
        <v>0</v>
      </c>
      <c r="T32"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32" s="94">
        <f>IF(Tabel1[[#This Row],[Documentnaam]]="",0,IF(COUNTIF(K:K,Tabel1[[#This Row],[Documentnaam]])=1,0,IF(COUNTIF(K:K,Tabel1[[#This Row],[Documentnaam]])&gt;1,4,0)))</f>
        <v>0</v>
      </c>
      <c r="V32" s="94">
        <f>SUM(Tabel1[[#This Row],[bestaand(verberg)]:[dubbel(verberg)]])</f>
        <v>0</v>
      </c>
    </row>
    <row r="33" spans="1:22">
      <c r="A33" s="24"/>
      <c r="B33" s="24"/>
      <c r="C33" s="25"/>
      <c r="D33" s="82"/>
      <c r="E33" s="26"/>
      <c r="F33" s="82"/>
      <c r="G33" s="25"/>
      <c r="H33" s="25"/>
      <c r="I33" s="25"/>
      <c r="J33" s="38" t="str">
        <f>IF(Tabel1[[#This Row],[Documentnaam]]="","",VLOOKUP(Tabel1[[#This Row],[Kolom1]],$S$5:$T$10,2,0))</f>
        <v/>
      </c>
      <c r="K33"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33" s="84" t="str">
        <f>IF(Tabel1[[#This Row],[Documentnaam]]="","",IF(ISNA(VLOOKUP(Tabel1[[#This Row],[2. document]],'Gegevens documentatie'!$D:$I,2,0)),"",VLOOKUP(Tabel1[[#This Row],[2. document]],'Gegevens documentatie'!$D:$I,2,0)))</f>
        <v/>
      </c>
      <c r="M33" s="81" t="str" cm="1">
        <f t="array" aca="1" ref="M33"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33" s="94" t="str">
        <f>IF(ISNA(VLOOKUP(Tabel1[[#This Row],[1. Documentsoort]],'Gegevens documentatie'!$A:$B,2,0)),"",VLOOKUP(Tabel1[[#This Row],[1. Documentsoort]],'Gegevens documentatie'!$A:$B,2,0))</f>
        <v/>
      </c>
      <c r="O33" s="94" t="str">
        <f>IF(ISNA(VLOOKUP(Tabel1[[#This Row],[2. document]],'Gegevens documentatie'!$D:$I,4,0)),"",VLOOKUP(Tabel1[[#This Row],[2. document]],'Gegevens documentatie'!$D:$I,4,0))</f>
        <v/>
      </c>
      <c r="P33" s="94" t="str">
        <f>IF(ISNA(VLOOKUP(Tabel1[[#This Row],[2. document]],'Gegevens documentatie'!$D:$I,3,0)),"",VLOOKUP(Tabel1[[#This Row],[2. document]],'Gegevens documentatie'!$D:$I,3,0))</f>
        <v/>
      </c>
      <c r="Q33" s="94" t="str">
        <f>IF(ISNA(VLOOKUP(Tabel1[[#This Row],[2. document]],'Gegevens documentatie'!$D:$I,6,0)),"",VLOOKUP(Tabel1[[#This Row],[2. document]],'Gegevens documentatie'!$D:$I,6,0))</f>
        <v/>
      </c>
      <c r="R33" s="94" t="str">
        <f>IF(ISNA(VLOOKUP(Tabel1[[#This Row],[2. document]],'Gegevens documentatie'!$D:$I,5,0)),"",VLOOKUP(Tabel1[[#This Row],[2. document]],'Gegevens documentatie'!$D:$I,5,0))</f>
        <v/>
      </c>
      <c r="S33" s="94">
        <f>IF(ISNA(IF(VLOOKUP(Tabel1[[#This Row],[Documentnaam]],'Bestaande documentatie'!A:A,1,0)=Tabel1[[#This Row],[Documentnaam]],1,0)),0,IF(VLOOKUP(Tabel1[[#This Row],[Documentnaam]],'Bestaande documentatie'!A:A,1,0)=Tabel1[[#This Row],[Documentnaam]],1,0))</f>
        <v>0</v>
      </c>
      <c r="T33"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33" s="94">
        <f>IF(Tabel1[[#This Row],[Documentnaam]]="",0,IF(COUNTIF(K:K,Tabel1[[#This Row],[Documentnaam]])=1,0,IF(COUNTIF(K:K,Tabel1[[#This Row],[Documentnaam]])&gt;1,4,0)))</f>
        <v>0</v>
      </c>
      <c r="V33" s="94">
        <f>SUM(Tabel1[[#This Row],[bestaand(verberg)]:[dubbel(verberg)]])</f>
        <v>0</v>
      </c>
    </row>
    <row r="34" spans="1:22">
      <c r="A34" s="24"/>
      <c r="B34" s="24"/>
      <c r="C34" s="25"/>
      <c r="D34" s="82"/>
      <c r="E34" s="26"/>
      <c r="F34" s="82"/>
      <c r="G34" s="25"/>
      <c r="H34" s="25"/>
      <c r="I34" s="25"/>
      <c r="J34" s="38" t="str">
        <f>IF(Tabel1[[#This Row],[Documentnaam]]="","",VLOOKUP(Tabel1[[#This Row],[Kolom1]],$S$5:$T$10,2,0))</f>
        <v/>
      </c>
      <c r="K34"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34" s="84" t="str">
        <f>IF(Tabel1[[#This Row],[Documentnaam]]="","",IF(ISNA(VLOOKUP(Tabel1[[#This Row],[2. document]],'Gegevens documentatie'!$D:$I,2,0)),"",VLOOKUP(Tabel1[[#This Row],[2. document]],'Gegevens documentatie'!$D:$I,2,0)))</f>
        <v/>
      </c>
      <c r="M34" s="81" t="str" cm="1">
        <f t="array" aca="1" ref="M34"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34" s="94" t="str">
        <f>IF(ISNA(VLOOKUP(Tabel1[[#This Row],[1. Documentsoort]],'Gegevens documentatie'!$A:$B,2,0)),"",VLOOKUP(Tabel1[[#This Row],[1. Documentsoort]],'Gegevens documentatie'!$A:$B,2,0))</f>
        <v/>
      </c>
      <c r="O34" s="94" t="str">
        <f>IF(ISNA(VLOOKUP(Tabel1[[#This Row],[2. document]],'Gegevens documentatie'!$D:$I,4,0)),"",VLOOKUP(Tabel1[[#This Row],[2. document]],'Gegevens documentatie'!$D:$I,4,0))</f>
        <v/>
      </c>
      <c r="P34" s="94" t="str">
        <f>IF(ISNA(VLOOKUP(Tabel1[[#This Row],[2. document]],'Gegevens documentatie'!$D:$I,3,0)),"",VLOOKUP(Tabel1[[#This Row],[2. document]],'Gegevens documentatie'!$D:$I,3,0))</f>
        <v/>
      </c>
      <c r="Q34" s="94" t="str">
        <f>IF(ISNA(VLOOKUP(Tabel1[[#This Row],[2. document]],'Gegevens documentatie'!$D:$I,6,0)),"",VLOOKUP(Tabel1[[#This Row],[2. document]],'Gegevens documentatie'!$D:$I,6,0))</f>
        <v/>
      </c>
      <c r="R34" s="94" t="str">
        <f>IF(ISNA(VLOOKUP(Tabel1[[#This Row],[2. document]],'Gegevens documentatie'!$D:$I,5,0)),"",VLOOKUP(Tabel1[[#This Row],[2. document]],'Gegevens documentatie'!$D:$I,5,0))</f>
        <v/>
      </c>
      <c r="S34" s="94">
        <f>IF(ISNA(IF(VLOOKUP(Tabel1[[#This Row],[Documentnaam]],'Bestaande documentatie'!A:A,1,0)=Tabel1[[#This Row],[Documentnaam]],1,0)),0,IF(VLOOKUP(Tabel1[[#This Row],[Documentnaam]],'Bestaande documentatie'!A:A,1,0)=Tabel1[[#This Row],[Documentnaam]],1,0))</f>
        <v>0</v>
      </c>
      <c r="T34"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34" s="94">
        <f>IF(Tabel1[[#This Row],[Documentnaam]]="",0,IF(COUNTIF(K:K,Tabel1[[#This Row],[Documentnaam]])=1,0,IF(COUNTIF(K:K,Tabel1[[#This Row],[Documentnaam]])&gt;1,4,0)))</f>
        <v>0</v>
      </c>
      <c r="V34" s="94">
        <f>SUM(Tabel1[[#This Row],[bestaand(verberg)]:[dubbel(verberg)]])</f>
        <v>0</v>
      </c>
    </row>
    <row r="35" spans="1:22">
      <c r="A35" s="24"/>
      <c r="B35" s="24"/>
      <c r="C35" s="25"/>
      <c r="D35" s="82"/>
      <c r="E35" s="26"/>
      <c r="F35" s="82"/>
      <c r="G35" s="25"/>
      <c r="H35" s="25"/>
      <c r="I35" s="25"/>
      <c r="J35" s="38" t="str">
        <f>IF(Tabel1[[#This Row],[Documentnaam]]="","",VLOOKUP(Tabel1[[#This Row],[Kolom1]],$S$5:$T$10,2,0))</f>
        <v/>
      </c>
      <c r="K35"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35" s="84" t="str">
        <f>IF(Tabel1[[#This Row],[Documentnaam]]="","",IF(ISNA(VLOOKUP(Tabel1[[#This Row],[2. document]],'Gegevens documentatie'!$D:$I,2,0)),"",VLOOKUP(Tabel1[[#This Row],[2. document]],'Gegevens documentatie'!$D:$I,2,0)))</f>
        <v/>
      </c>
      <c r="M35" s="81" t="str" cm="1">
        <f t="array" aca="1" ref="M35"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35" s="94" t="str">
        <f>IF(ISNA(VLOOKUP(Tabel1[[#This Row],[1. Documentsoort]],'Gegevens documentatie'!$A:$B,2,0)),"",VLOOKUP(Tabel1[[#This Row],[1. Documentsoort]],'Gegevens documentatie'!$A:$B,2,0))</f>
        <v/>
      </c>
      <c r="O35" s="94" t="str">
        <f>IF(ISNA(VLOOKUP(Tabel1[[#This Row],[2. document]],'Gegevens documentatie'!$D:$I,4,0)),"",VLOOKUP(Tabel1[[#This Row],[2. document]],'Gegevens documentatie'!$D:$I,4,0))</f>
        <v/>
      </c>
      <c r="P35" s="94" t="str">
        <f>IF(ISNA(VLOOKUP(Tabel1[[#This Row],[2. document]],'Gegevens documentatie'!$D:$I,3,0)),"",VLOOKUP(Tabel1[[#This Row],[2. document]],'Gegevens documentatie'!$D:$I,3,0))</f>
        <v/>
      </c>
      <c r="Q35" s="94" t="str">
        <f>IF(ISNA(VLOOKUP(Tabel1[[#This Row],[2. document]],'Gegevens documentatie'!$D:$I,6,0)),"",VLOOKUP(Tabel1[[#This Row],[2. document]],'Gegevens documentatie'!$D:$I,6,0))</f>
        <v/>
      </c>
      <c r="R35" s="94" t="str">
        <f>IF(ISNA(VLOOKUP(Tabel1[[#This Row],[2. document]],'Gegevens documentatie'!$D:$I,5,0)),"",VLOOKUP(Tabel1[[#This Row],[2. document]],'Gegevens documentatie'!$D:$I,5,0))</f>
        <v/>
      </c>
      <c r="S35" s="94">
        <f>IF(ISNA(IF(VLOOKUP(Tabel1[[#This Row],[Documentnaam]],'Bestaande documentatie'!A:A,1,0)=Tabel1[[#This Row],[Documentnaam]],1,0)),0,IF(VLOOKUP(Tabel1[[#This Row],[Documentnaam]],'Bestaande documentatie'!A:A,1,0)=Tabel1[[#This Row],[Documentnaam]],1,0))</f>
        <v>0</v>
      </c>
      <c r="T35"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35" s="94">
        <f>IF(Tabel1[[#This Row],[Documentnaam]]="",0,IF(COUNTIF(K:K,Tabel1[[#This Row],[Documentnaam]])=1,0,IF(COUNTIF(K:K,Tabel1[[#This Row],[Documentnaam]])&gt;1,4,0)))</f>
        <v>0</v>
      </c>
      <c r="V35" s="94">
        <f>SUM(Tabel1[[#This Row],[bestaand(verberg)]:[dubbel(verberg)]])</f>
        <v>0</v>
      </c>
    </row>
    <row r="36" spans="1:22">
      <c r="A36" s="24"/>
      <c r="B36" s="24"/>
      <c r="C36" s="25"/>
      <c r="D36" s="82"/>
      <c r="E36" s="26"/>
      <c r="F36" s="82"/>
      <c r="G36" s="25"/>
      <c r="H36" s="25"/>
      <c r="I36" s="25"/>
      <c r="J36" s="38" t="str">
        <f>IF(Tabel1[[#This Row],[Documentnaam]]="","",VLOOKUP(Tabel1[[#This Row],[Kolom1]],$S$5:$T$10,2,0))</f>
        <v/>
      </c>
      <c r="K36"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36" s="84" t="str">
        <f>IF(Tabel1[[#This Row],[Documentnaam]]="","",IF(ISNA(VLOOKUP(Tabel1[[#This Row],[2. document]],'Gegevens documentatie'!$D:$I,2,0)),"",VLOOKUP(Tabel1[[#This Row],[2. document]],'Gegevens documentatie'!$D:$I,2,0)))</f>
        <v/>
      </c>
      <c r="M36" s="81" t="str" cm="1">
        <f t="array" aca="1" ref="M36"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36" s="94" t="str">
        <f>IF(ISNA(VLOOKUP(Tabel1[[#This Row],[1. Documentsoort]],'Gegevens documentatie'!$A:$B,2,0)),"",VLOOKUP(Tabel1[[#This Row],[1. Documentsoort]],'Gegevens documentatie'!$A:$B,2,0))</f>
        <v/>
      </c>
      <c r="O36" s="94" t="str">
        <f>IF(ISNA(VLOOKUP(Tabel1[[#This Row],[2. document]],'Gegevens documentatie'!$D:$I,4,0)),"",VLOOKUP(Tabel1[[#This Row],[2. document]],'Gegevens documentatie'!$D:$I,4,0))</f>
        <v/>
      </c>
      <c r="P36" s="94" t="str">
        <f>IF(ISNA(VLOOKUP(Tabel1[[#This Row],[2. document]],'Gegevens documentatie'!$D:$I,3,0)),"",VLOOKUP(Tabel1[[#This Row],[2. document]],'Gegevens documentatie'!$D:$I,3,0))</f>
        <v/>
      </c>
      <c r="Q36" s="94" t="str">
        <f>IF(ISNA(VLOOKUP(Tabel1[[#This Row],[2. document]],'Gegevens documentatie'!$D:$I,6,0)),"",VLOOKUP(Tabel1[[#This Row],[2. document]],'Gegevens documentatie'!$D:$I,6,0))</f>
        <v/>
      </c>
      <c r="R36" s="94" t="str">
        <f>IF(ISNA(VLOOKUP(Tabel1[[#This Row],[2. document]],'Gegevens documentatie'!$D:$I,5,0)),"",VLOOKUP(Tabel1[[#This Row],[2. document]],'Gegevens documentatie'!$D:$I,5,0))</f>
        <v/>
      </c>
      <c r="S36" s="94">
        <f>IF(ISNA(IF(VLOOKUP(Tabel1[[#This Row],[Documentnaam]],'Bestaande documentatie'!A:A,1,0)=Tabel1[[#This Row],[Documentnaam]],1,0)),0,IF(VLOOKUP(Tabel1[[#This Row],[Documentnaam]],'Bestaande documentatie'!A:A,1,0)=Tabel1[[#This Row],[Documentnaam]],1,0))</f>
        <v>0</v>
      </c>
      <c r="T36"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36" s="94">
        <f>IF(Tabel1[[#This Row],[Documentnaam]]="",0,IF(COUNTIF(K:K,Tabel1[[#This Row],[Documentnaam]])=1,0,IF(COUNTIF(K:K,Tabel1[[#This Row],[Documentnaam]])&gt;1,4,0)))</f>
        <v>0</v>
      </c>
      <c r="V36" s="94">
        <f>SUM(Tabel1[[#This Row],[bestaand(verberg)]:[dubbel(verberg)]])</f>
        <v>0</v>
      </c>
    </row>
    <row r="37" spans="1:22">
      <c r="A37" s="24"/>
      <c r="B37" s="24"/>
      <c r="C37" s="25"/>
      <c r="D37" s="82"/>
      <c r="E37" s="26"/>
      <c r="F37" s="82"/>
      <c r="G37" s="25"/>
      <c r="H37" s="25"/>
      <c r="I37" s="25"/>
      <c r="J37" s="38" t="str">
        <f>IF(Tabel1[[#This Row],[Documentnaam]]="","",VLOOKUP(Tabel1[[#This Row],[Kolom1]],$S$5:$T$10,2,0))</f>
        <v/>
      </c>
      <c r="K37"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37" s="84" t="str">
        <f>IF(Tabel1[[#This Row],[Documentnaam]]="","",IF(ISNA(VLOOKUP(Tabel1[[#This Row],[2. document]],'Gegevens documentatie'!$D:$I,2,0)),"",VLOOKUP(Tabel1[[#This Row],[2. document]],'Gegevens documentatie'!$D:$I,2,0)))</f>
        <v/>
      </c>
      <c r="M37" s="81" t="str" cm="1">
        <f t="array" aca="1" ref="M37"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37" s="94" t="str">
        <f>IF(ISNA(VLOOKUP(Tabel1[[#This Row],[1. Documentsoort]],'Gegevens documentatie'!$A:$B,2,0)),"",VLOOKUP(Tabel1[[#This Row],[1. Documentsoort]],'Gegevens documentatie'!$A:$B,2,0))</f>
        <v/>
      </c>
      <c r="O37" s="94" t="str">
        <f>IF(ISNA(VLOOKUP(Tabel1[[#This Row],[2. document]],'Gegevens documentatie'!$D:$I,4,0)),"",VLOOKUP(Tabel1[[#This Row],[2. document]],'Gegevens documentatie'!$D:$I,4,0))</f>
        <v/>
      </c>
      <c r="P37" s="94" t="str">
        <f>IF(ISNA(VLOOKUP(Tabel1[[#This Row],[2. document]],'Gegevens documentatie'!$D:$I,3,0)),"",VLOOKUP(Tabel1[[#This Row],[2. document]],'Gegevens documentatie'!$D:$I,3,0))</f>
        <v/>
      </c>
      <c r="Q37" s="94" t="str">
        <f>IF(ISNA(VLOOKUP(Tabel1[[#This Row],[2. document]],'Gegevens documentatie'!$D:$I,6,0)),"",VLOOKUP(Tabel1[[#This Row],[2. document]],'Gegevens documentatie'!$D:$I,6,0))</f>
        <v/>
      </c>
      <c r="R37" s="94" t="str">
        <f>IF(ISNA(VLOOKUP(Tabel1[[#This Row],[2. document]],'Gegevens documentatie'!$D:$I,5,0)),"",VLOOKUP(Tabel1[[#This Row],[2. document]],'Gegevens documentatie'!$D:$I,5,0))</f>
        <v/>
      </c>
      <c r="S37" s="94">
        <f>IF(ISNA(IF(VLOOKUP(Tabel1[[#This Row],[Documentnaam]],'Bestaande documentatie'!A:A,1,0)=Tabel1[[#This Row],[Documentnaam]],1,0)),0,IF(VLOOKUP(Tabel1[[#This Row],[Documentnaam]],'Bestaande documentatie'!A:A,1,0)=Tabel1[[#This Row],[Documentnaam]],1,0))</f>
        <v>0</v>
      </c>
      <c r="T37"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37" s="94">
        <f>IF(Tabel1[[#This Row],[Documentnaam]]="",0,IF(COUNTIF(K:K,Tabel1[[#This Row],[Documentnaam]])=1,0,IF(COUNTIF(K:K,Tabel1[[#This Row],[Documentnaam]])&gt;1,4,0)))</f>
        <v>0</v>
      </c>
      <c r="V37" s="94">
        <f>SUM(Tabel1[[#This Row],[bestaand(verberg)]:[dubbel(verberg)]])</f>
        <v>0</v>
      </c>
    </row>
    <row r="38" spans="1:22">
      <c r="A38" s="24"/>
      <c r="B38" s="24"/>
      <c r="C38" s="25"/>
      <c r="D38" s="82"/>
      <c r="E38" s="26"/>
      <c r="F38" s="82"/>
      <c r="G38" s="25"/>
      <c r="H38" s="25"/>
      <c r="I38" s="25"/>
      <c r="J38" s="38" t="str">
        <f>IF(Tabel1[[#This Row],[Documentnaam]]="","",VLOOKUP(Tabel1[[#This Row],[Kolom1]],$S$5:$T$10,2,0))</f>
        <v/>
      </c>
      <c r="K38"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38" s="84" t="str">
        <f>IF(Tabel1[[#This Row],[Documentnaam]]="","",IF(ISNA(VLOOKUP(Tabel1[[#This Row],[2. document]],'Gegevens documentatie'!$D:$I,2,0)),"",VLOOKUP(Tabel1[[#This Row],[2. document]],'Gegevens documentatie'!$D:$I,2,0)))</f>
        <v/>
      </c>
      <c r="M38" s="81" t="str" cm="1">
        <f t="array" aca="1" ref="M38"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38" s="94" t="str">
        <f>IF(ISNA(VLOOKUP(Tabel1[[#This Row],[1. Documentsoort]],'Gegevens documentatie'!$A:$B,2,0)),"",VLOOKUP(Tabel1[[#This Row],[1. Documentsoort]],'Gegevens documentatie'!$A:$B,2,0))</f>
        <v/>
      </c>
      <c r="O38" s="94" t="str">
        <f>IF(ISNA(VLOOKUP(Tabel1[[#This Row],[2. document]],'Gegevens documentatie'!$D:$I,4,0)),"",VLOOKUP(Tabel1[[#This Row],[2. document]],'Gegevens documentatie'!$D:$I,4,0))</f>
        <v/>
      </c>
      <c r="P38" s="94" t="str">
        <f>IF(ISNA(VLOOKUP(Tabel1[[#This Row],[2. document]],'Gegevens documentatie'!$D:$I,3,0)),"",VLOOKUP(Tabel1[[#This Row],[2. document]],'Gegevens documentatie'!$D:$I,3,0))</f>
        <v/>
      </c>
      <c r="Q38" s="94" t="str">
        <f>IF(ISNA(VLOOKUP(Tabel1[[#This Row],[2. document]],'Gegevens documentatie'!$D:$I,6,0)),"",VLOOKUP(Tabel1[[#This Row],[2. document]],'Gegevens documentatie'!$D:$I,6,0))</f>
        <v/>
      </c>
      <c r="R38" s="94" t="str">
        <f>IF(ISNA(VLOOKUP(Tabel1[[#This Row],[2. document]],'Gegevens documentatie'!$D:$I,5,0)),"",VLOOKUP(Tabel1[[#This Row],[2. document]],'Gegevens documentatie'!$D:$I,5,0))</f>
        <v/>
      </c>
      <c r="S38" s="94">
        <f>IF(ISNA(IF(VLOOKUP(Tabel1[[#This Row],[Documentnaam]],'Bestaande documentatie'!A:A,1,0)=Tabel1[[#This Row],[Documentnaam]],1,0)),0,IF(VLOOKUP(Tabel1[[#This Row],[Documentnaam]],'Bestaande documentatie'!A:A,1,0)=Tabel1[[#This Row],[Documentnaam]],1,0))</f>
        <v>0</v>
      </c>
      <c r="T38"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38" s="94">
        <f>IF(Tabel1[[#This Row],[Documentnaam]]="",0,IF(COUNTIF(K:K,Tabel1[[#This Row],[Documentnaam]])=1,0,IF(COUNTIF(K:K,Tabel1[[#This Row],[Documentnaam]])&gt;1,4,0)))</f>
        <v>0</v>
      </c>
      <c r="V38" s="94">
        <f>SUM(Tabel1[[#This Row],[bestaand(verberg)]:[dubbel(verberg)]])</f>
        <v>0</v>
      </c>
    </row>
    <row r="39" spans="1:22">
      <c r="A39" s="24"/>
      <c r="B39" s="24"/>
      <c r="C39" s="25"/>
      <c r="D39" s="82"/>
      <c r="E39" s="26"/>
      <c r="F39" s="82"/>
      <c r="G39" s="25"/>
      <c r="H39" s="25"/>
      <c r="I39" s="25"/>
      <c r="J39" s="38" t="str">
        <f>IF(Tabel1[[#This Row],[Documentnaam]]="","",VLOOKUP(Tabel1[[#This Row],[Kolom1]],$S$5:$T$10,2,0))</f>
        <v/>
      </c>
      <c r="K39"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39" s="84" t="str">
        <f>IF(Tabel1[[#This Row],[Documentnaam]]="","",IF(ISNA(VLOOKUP(Tabel1[[#This Row],[2. document]],'Gegevens documentatie'!$D:$I,2,0)),"",VLOOKUP(Tabel1[[#This Row],[2. document]],'Gegevens documentatie'!$D:$I,2,0)))</f>
        <v/>
      </c>
      <c r="M39" s="81" t="str" cm="1">
        <f t="array" aca="1" ref="M39"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39" s="94" t="str">
        <f>IF(ISNA(VLOOKUP(Tabel1[[#This Row],[1. Documentsoort]],'Gegevens documentatie'!$A:$B,2,0)),"",VLOOKUP(Tabel1[[#This Row],[1. Documentsoort]],'Gegevens documentatie'!$A:$B,2,0))</f>
        <v/>
      </c>
      <c r="O39" s="94" t="str">
        <f>IF(ISNA(VLOOKUP(Tabel1[[#This Row],[2. document]],'Gegevens documentatie'!$D:$I,4,0)),"",VLOOKUP(Tabel1[[#This Row],[2. document]],'Gegevens documentatie'!$D:$I,4,0))</f>
        <v/>
      </c>
      <c r="P39" s="94" t="str">
        <f>IF(ISNA(VLOOKUP(Tabel1[[#This Row],[2. document]],'Gegevens documentatie'!$D:$I,3,0)),"",VLOOKUP(Tabel1[[#This Row],[2. document]],'Gegevens documentatie'!$D:$I,3,0))</f>
        <v/>
      </c>
      <c r="Q39" s="94" t="str">
        <f>IF(ISNA(VLOOKUP(Tabel1[[#This Row],[2. document]],'Gegevens documentatie'!$D:$I,6,0)),"",VLOOKUP(Tabel1[[#This Row],[2. document]],'Gegevens documentatie'!$D:$I,6,0))</f>
        <v/>
      </c>
      <c r="R39" s="94" t="str">
        <f>IF(ISNA(VLOOKUP(Tabel1[[#This Row],[2. document]],'Gegevens documentatie'!$D:$I,5,0)),"",VLOOKUP(Tabel1[[#This Row],[2. document]],'Gegevens documentatie'!$D:$I,5,0))</f>
        <v/>
      </c>
      <c r="S39" s="94">
        <f>IF(ISNA(IF(VLOOKUP(Tabel1[[#This Row],[Documentnaam]],'Bestaande documentatie'!A:A,1,0)=Tabel1[[#This Row],[Documentnaam]],1,0)),0,IF(VLOOKUP(Tabel1[[#This Row],[Documentnaam]],'Bestaande documentatie'!A:A,1,0)=Tabel1[[#This Row],[Documentnaam]],1,0))</f>
        <v>0</v>
      </c>
      <c r="T39"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39" s="94">
        <f>IF(Tabel1[[#This Row],[Documentnaam]]="",0,IF(COUNTIF(K:K,Tabel1[[#This Row],[Documentnaam]])=1,0,IF(COUNTIF(K:K,Tabel1[[#This Row],[Documentnaam]])&gt;1,4,0)))</f>
        <v>0</v>
      </c>
      <c r="V39" s="94">
        <f>SUM(Tabel1[[#This Row],[bestaand(verberg)]:[dubbel(verberg)]])</f>
        <v>0</v>
      </c>
    </row>
    <row r="40" spans="1:22">
      <c r="A40" s="24"/>
      <c r="B40" s="24"/>
      <c r="C40" s="25"/>
      <c r="D40" s="82"/>
      <c r="E40" s="26"/>
      <c r="F40" s="82"/>
      <c r="G40" s="25"/>
      <c r="H40" s="25"/>
      <c r="I40" s="25"/>
      <c r="J40" s="38" t="str">
        <f>IF(Tabel1[[#This Row],[Documentnaam]]="","",VLOOKUP(Tabel1[[#This Row],[Kolom1]],$S$5:$T$10,2,0))</f>
        <v/>
      </c>
      <c r="K40"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40" s="84" t="str">
        <f>IF(Tabel1[[#This Row],[Documentnaam]]="","",IF(ISNA(VLOOKUP(Tabel1[[#This Row],[2. document]],'Gegevens documentatie'!$D:$I,2,0)),"",VLOOKUP(Tabel1[[#This Row],[2. document]],'Gegevens documentatie'!$D:$I,2,0)))</f>
        <v/>
      </c>
      <c r="M40" s="81" t="str" cm="1">
        <f t="array" aca="1" ref="M40"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40" s="94" t="str">
        <f>IF(ISNA(VLOOKUP(Tabel1[[#This Row],[1. Documentsoort]],'Gegevens documentatie'!$A:$B,2,0)),"",VLOOKUP(Tabel1[[#This Row],[1. Documentsoort]],'Gegevens documentatie'!$A:$B,2,0))</f>
        <v/>
      </c>
      <c r="O40" s="94" t="str">
        <f>IF(ISNA(VLOOKUP(Tabel1[[#This Row],[2. document]],'Gegevens documentatie'!$D:$I,4,0)),"",VLOOKUP(Tabel1[[#This Row],[2. document]],'Gegevens documentatie'!$D:$I,4,0))</f>
        <v/>
      </c>
      <c r="P40" s="94" t="str">
        <f>IF(ISNA(VLOOKUP(Tabel1[[#This Row],[2. document]],'Gegevens documentatie'!$D:$I,3,0)),"",VLOOKUP(Tabel1[[#This Row],[2. document]],'Gegevens documentatie'!$D:$I,3,0))</f>
        <v/>
      </c>
      <c r="Q40" s="94" t="str">
        <f>IF(ISNA(VLOOKUP(Tabel1[[#This Row],[2. document]],'Gegevens documentatie'!$D:$I,6,0)),"",VLOOKUP(Tabel1[[#This Row],[2. document]],'Gegevens documentatie'!$D:$I,6,0))</f>
        <v/>
      </c>
      <c r="R40" s="94" t="str">
        <f>IF(ISNA(VLOOKUP(Tabel1[[#This Row],[2. document]],'Gegevens documentatie'!$D:$I,5,0)),"",VLOOKUP(Tabel1[[#This Row],[2. document]],'Gegevens documentatie'!$D:$I,5,0))</f>
        <v/>
      </c>
      <c r="S40" s="94">
        <f>IF(ISNA(IF(VLOOKUP(Tabel1[[#This Row],[Documentnaam]],'Bestaande documentatie'!A:A,1,0)=Tabel1[[#This Row],[Documentnaam]],1,0)),0,IF(VLOOKUP(Tabel1[[#This Row],[Documentnaam]],'Bestaande documentatie'!A:A,1,0)=Tabel1[[#This Row],[Documentnaam]],1,0))</f>
        <v>0</v>
      </c>
      <c r="T40"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40" s="94">
        <f>IF(Tabel1[[#This Row],[Documentnaam]]="",0,IF(COUNTIF(K:K,Tabel1[[#This Row],[Documentnaam]])=1,0,IF(COUNTIF(K:K,Tabel1[[#This Row],[Documentnaam]])&gt;1,4,0)))</f>
        <v>0</v>
      </c>
      <c r="V40" s="94">
        <f>SUM(Tabel1[[#This Row],[bestaand(verberg)]:[dubbel(verberg)]])</f>
        <v>0</v>
      </c>
    </row>
    <row r="41" spans="1:22">
      <c r="A41" s="24"/>
      <c r="B41" s="24"/>
      <c r="C41" s="25"/>
      <c r="D41" s="82"/>
      <c r="E41" s="26"/>
      <c r="F41" s="82"/>
      <c r="G41" s="25"/>
      <c r="H41" s="25"/>
      <c r="I41" s="25"/>
      <c r="J41" s="38" t="str">
        <f>IF(Tabel1[[#This Row],[Documentnaam]]="","",VLOOKUP(Tabel1[[#This Row],[Kolom1]],$S$5:$T$10,2,0))</f>
        <v/>
      </c>
      <c r="K41"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41" s="84" t="str">
        <f>IF(Tabel1[[#This Row],[Documentnaam]]="","",IF(ISNA(VLOOKUP(Tabel1[[#This Row],[2. document]],'Gegevens documentatie'!$D:$I,2,0)),"",VLOOKUP(Tabel1[[#This Row],[2. document]],'Gegevens documentatie'!$D:$I,2,0)))</f>
        <v/>
      </c>
      <c r="M41" s="81" t="str" cm="1">
        <f t="array" aca="1" ref="M41"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41" s="94" t="str">
        <f>IF(ISNA(VLOOKUP(Tabel1[[#This Row],[1. Documentsoort]],'Gegevens documentatie'!$A:$B,2,0)),"",VLOOKUP(Tabel1[[#This Row],[1. Documentsoort]],'Gegevens documentatie'!$A:$B,2,0))</f>
        <v/>
      </c>
      <c r="O41" s="94" t="str">
        <f>IF(ISNA(VLOOKUP(Tabel1[[#This Row],[2. document]],'Gegevens documentatie'!$D:$I,4,0)),"",VLOOKUP(Tabel1[[#This Row],[2. document]],'Gegevens documentatie'!$D:$I,4,0))</f>
        <v/>
      </c>
      <c r="P41" s="94" t="str">
        <f>IF(ISNA(VLOOKUP(Tabel1[[#This Row],[2. document]],'Gegevens documentatie'!$D:$I,3,0)),"",VLOOKUP(Tabel1[[#This Row],[2. document]],'Gegevens documentatie'!$D:$I,3,0))</f>
        <v/>
      </c>
      <c r="Q41" s="94" t="str">
        <f>IF(ISNA(VLOOKUP(Tabel1[[#This Row],[2. document]],'Gegevens documentatie'!$D:$I,6,0)),"",VLOOKUP(Tabel1[[#This Row],[2. document]],'Gegevens documentatie'!$D:$I,6,0))</f>
        <v/>
      </c>
      <c r="R41" s="94" t="str">
        <f>IF(ISNA(VLOOKUP(Tabel1[[#This Row],[2. document]],'Gegevens documentatie'!$D:$I,5,0)),"",VLOOKUP(Tabel1[[#This Row],[2. document]],'Gegevens documentatie'!$D:$I,5,0))</f>
        <v/>
      </c>
      <c r="S41" s="94">
        <f>IF(ISNA(IF(VLOOKUP(Tabel1[[#This Row],[Documentnaam]],'Bestaande documentatie'!A:A,1,0)=Tabel1[[#This Row],[Documentnaam]],1,0)),0,IF(VLOOKUP(Tabel1[[#This Row],[Documentnaam]],'Bestaande documentatie'!A:A,1,0)=Tabel1[[#This Row],[Documentnaam]],1,0))</f>
        <v>0</v>
      </c>
      <c r="T41"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41" s="94">
        <f>IF(Tabel1[[#This Row],[Documentnaam]]="",0,IF(COUNTIF(K:K,Tabel1[[#This Row],[Documentnaam]])=1,0,IF(COUNTIF(K:K,Tabel1[[#This Row],[Documentnaam]])&gt;1,4,0)))</f>
        <v>0</v>
      </c>
      <c r="V41" s="94">
        <f>SUM(Tabel1[[#This Row],[bestaand(verberg)]:[dubbel(verberg)]])</f>
        <v>0</v>
      </c>
    </row>
    <row r="42" spans="1:22">
      <c r="A42" s="24"/>
      <c r="B42" s="24"/>
      <c r="C42" s="25"/>
      <c r="D42" s="82"/>
      <c r="E42" s="26"/>
      <c r="F42" s="82"/>
      <c r="G42" s="25"/>
      <c r="H42" s="25"/>
      <c r="I42" s="25"/>
      <c r="J42" s="38" t="str">
        <f>IF(Tabel1[[#This Row],[Documentnaam]]="","",VLOOKUP(Tabel1[[#This Row],[Kolom1]],$S$5:$T$10,2,0))</f>
        <v/>
      </c>
      <c r="K42"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42" s="84" t="str">
        <f>IF(Tabel1[[#This Row],[Documentnaam]]="","",IF(ISNA(VLOOKUP(Tabel1[[#This Row],[2. document]],'Gegevens documentatie'!$D:$I,2,0)),"",VLOOKUP(Tabel1[[#This Row],[2. document]],'Gegevens documentatie'!$D:$I,2,0)))</f>
        <v/>
      </c>
      <c r="M42" s="81" t="str" cm="1">
        <f t="array" aca="1" ref="M42"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42" s="94" t="str">
        <f>IF(ISNA(VLOOKUP(Tabel1[[#This Row],[1. Documentsoort]],'Gegevens documentatie'!$A:$B,2,0)),"",VLOOKUP(Tabel1[[#This Row],[1. Documentsoort]],'Gegevens documentatie'!$A:$B,2,0))</f>
        <v/>
      </c>
      <c r="O42" s="94" t="str">
        <f>IF(ISNA(VLOOKUP(Tabel1[[#This Row],[2. document]],'Gegevens documentatie'!$D:$I,4,0)),"",VLOOKUP(Tabel1[[#This Row],[2. document]],'Gegevens documentatie'!$D:$I,4,0))</f>
        <v/>
      </c>
      <c r="P42" s="94" t="str">
        <f>IF(ISNA(VLOOKUP(Tabel1[[#This Row],[2. document]],'Gegevens documentatie'!$D:$I,3,0)),"",VLOOKUP(Tabel1[[#This Row],[2. document]],'Gegevens documentatie'!$D:$I,3,0))</f>
        <v/>
      </c>
      <c r="Q42" s="94" t="str">
        <f>IF(ISNA(VLOOKUP(Tabel1[[#This Row],[2. document]],'Gegevens documentatie'!$D:$I,6,0)),"",VLOOKUP(Tabel1[[#This Row],[2. document]],'Gegevens documentatie'!$D:$I,6,0))</f>
        <v/>
      </c>
      <c r="R42" s="94" t="str">
        <f>IF(ISNA(VLOOKUP(Tabel1[[#This Row],[2. document]],'Gegevens documentatie'!$D:$I,5,0)),"",VLOOKUP(Tabel1[[#This Row],[2. document]],'Gegevens documentatie'!$D:$I,5,0))</f>
        <v/>
      </c>
      <c r="S42" s="94">
        <f>IF(ISNA(IF(VLOOKUP(Tabel1[[#This Row],[Documentnaam]],'Bestaande documentatie'!A:A,1,0)=Tabel1[[#This Row],[Documentnaam]],1,0)),0,IF(VLOOKUP(Tabel1[[#This Row],[Documentnaam]],'Bestaande documentatie'!A:A,1,0)=Tabel1[[#This Row],[Documentnaam]],1,0))</f>
        <v>0</v>
      </c>
      <c r="T42"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42" s="94">
        <f>IF(Tabel1[[#This Row],[Documentnaam]]="",0,IF(COUNTIF(K:K,Tabel1[[#This Row],[Documentnaam]])=1,0,IF(COUNTIF(K:K,Tabel1[[#This Row],[Documentnaam]])&gt;1,4,0)))</f>
        <v>0</v>
      </c>
      <c r="V42" s="94">
        <f>SUM(Tabel1[[#This Row],[bestaand(verberg)]:[dubbel(verberg)]])</f>
        <v>0</v>
      </c>
    </row>
    <row r="43" spans="1:22">
      <c r="A43" s="24"/>
      <c r="B43" s="24"/>
      <c r="C43" s="25"/>
      <c r="D43" s="82"/>
      <c r="E43" s="26"/>
      <c r="F43" s="82"/>
      <c r="G43" s="25"/>
      <c r="H43" s="25"/>
      <c r="I43" s="25"/>
      <c r="J43" s="38" t="str">
        <f>IF(Tabel1[[#This Row],[Documentnaam]]="","",VLOOKUP(Tabel1[[#This Row],[Kolom1]],$S$5:$T$10,2,0))</f>
        <v/>
      </c>
      <c r="K43"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43" s="84" t="str">
        <f>IF(Tabel1[[#This Row],[Documentnaam]]="","",IF(ISNA(VLOOKUP(Tabel1[[#This Row],[2. document]],'Gegevens documentatie'!$D:$I,2,0)),"",VLOOKUP(Tabel1[[#This Row],[2. document]],'Gegevens documentatie'!$D:$I,2,0)))</f>
        <v/>
      </c>
      <c r="M43" s="81" t="str" cm="1">
        <f t="array" aca="1" ref="M43"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43" s="94" t="str">
        <f>IF(ISNA(VLOOKUP(Tabel1[[#This Row],[1. Documentsoort]],'Gegevens documentatie'!$A:$B,2,0)),"",VLOOKUP(Tabel1[[#This Row],[1. Documentsoort]],'Gegevens documentatie'!$A:$B,2,0))</f>
        <v/>
      </c>
      <c r="O43" s="94" t="str">
        <f>IF(ISNA(VLOOKUP(Tabel1[[#This Row],[2. document]],'Gegevens documentatie'!$D:$I,4,0)),"",VLOOKUP(Tabel1[[#This Row],[2. document]],'Gegevens documentatie'!$D:$I,4,0))</f>
        <v/>
      </c>
      <c r="P43" s="94" t="str">
        <f>IF(ISNA(VLOOKUP(Tabel1[[#This Row],[2. document]],'Gegevens documentatie'!$D:$I,3,0)),"",VLOOKUP(Tabel1[[#This Row],[2. document]],'Gegevens documentatie'!$D:$I,3,0))</f>
        <v/>
      </c>
      <c r="Q43" s="94" t="str">
        <f>IF(ISNA(VLOOKUP(Tabel1[[#This Row],[2. document]],'Gegevens documentatie'!$D:$I,6,0)),"",VLOOKUP(Tabel1[[#This Row],[2. document]],'Gegevens documentatie'!$D:$I,6,0))</f>
        <v/>
      </c>
      <c r="R43" s="94" t="str">
        <f>IF(ISNA(VLOOKUP(Tabel1[[#This Row],[2. document]],'Gegevens documentatie'!$D:$I,5,0)),"",VLOOKUP(Tabel1[[#This Row],[2. document]],'Gegevens documentatie'!$D:$I,5,0))</f>
        <v/>
      </c>
      <c r="S43" s="94">
        <f>IF(ISNA(IF(VLOOKUP(Tabel1[[#This Row],[Documentnaam]],'Bestaande documentatie'!A:A,1,0)=Tabel1[[#This Row],[Documentnaam]],1,0)),0,IF(VLOOKUP(Tabel1[[#This Row],[Documentnaam]],'Bestaande documentatie'!A:A,1,0)=Tabel1[[#This Row],[Documentnaam]],1,0))</f>
        <v>0</v>
      </c>
      <c r="T43"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43" s="94">
        <f>IF(Tabel1[[#This Row],[Documentnaam]]="",0,IF(COUNTIF(K:K,Tabel1[[#This Row],[Documentnaam]])=1,0,IF(COUNTIF(K:K,Tabel1[[#This Row],[Documentnaam]])&gt;1,4,0)))</f>
        <v>0</v>
      </c>
      <c r="V43" s="94">
        <f>SUM(Tabel1[[#This Row],[bestaand(verberg)]:[dubbel(verberg)]])</f>
        <v>0</v>
      </c>
    </row>
    <row r="44" spans="1:22">
      <c r="A44" s="24"/>
      <c r="B44" s="24"/>
      <c r="C44" s="25"/>
      <c r="D44" s="82"/>
      <c r="E44" s="26"/>
      <c r="F44" s="82"/>
      <c r="G44" s="25"/>
      <c r="H44" s="25"/>
      <c r="I44" s="25"/>
      <c r="J44" s="38" t="str">
        <f>IF(Tabel1[[#This Row],[Documentnaam]]="","",VLOOKUP(Tabel1[[#This Row],[Kolom1]],$S$5:$T$10,2,0))</f>
        <v/>
      </c>
      <c r="K44"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44" s="84" t="str">
        <f>IF(Tabel1[[#This Row],[Documentnaam]]="","",IF(ISNA(VLOOKUP(Tabel1[[#This Row],[2. document]],'Gegevens documentatie'!$D:$I,2,0)),"",VLOOKUP(Tabel1[[#This Row],[2. document]],'Gegevens documentatie'!$D:$I,2,0)))</f>
        <v/>
      </c>
      <c r="M44" s="81" t="str" cm="1">
        <f t="array" aca="1" ref="M44"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44" s="94" t="str">
        <f>IF(ISNA(VLOOKUP(Tabel1[[#This Row],[1. Documentsoort]],'Gegevens documentatie'!$A:$B,2,0)),"",VLOOKUP(Tabel1[[#This Row],[1. Documentsoort]],'Gegevens documentatie'!$A:$B,2,0))</f>
        <v/>
      </c>
      <c r="O44" s="94" t="str">
        <f>IF(ISNA(VLOOKUP(Tabel1[[#This Row],[2. document]],'Gegevens documentatie'!$D:$I,4,0)),"",VLOOKUP(Tabel1[[#This Row],[2. document]],'Gegevens documentatie'!$D:$I,4,0))</f>
        <v/>
      </c>
      <c r="P44" s="94" t="str">
        <f>IF(ISNA(VLOOKUP(Tabel1[[#This Row],[2. document]],'Gegevens documentatie'!$D:$I,3,0)),"",VLOOKUP(Tabel1[[#This Row],[2. document]],'Gegevens documentatie'!$D:$I,3,0))</f>
        <v/>
      </c>
      <c r="Q44" s="94" t="str">
        <f>IF(ISNA(VLOOKUP(Tabel1[[#This Row],[2. document]],'Gegevens documentatie'!$D:$I,6,0)),"",VLOOKUP(Tabel1[[#This Row],[2. document]],'Gegevens documentatie'!$D:$I,6,0))</f>
        <v/>
      </c>
      <c r="R44" s="94" t="str">
        <f>IF(ISNA(VLOOKUP(Tabel1[[#This Row],[2. document]],'Gegevens documentatie'!$D:$I,5,0)),"",VLOOKUP(Tabel1[[#This Row],[2. document]],'Gegevens documentatie'!$D:$I,5,0))</f>
        <v/>
      </c>
      <c r="S44" s="94">
        <f>IF(ISNA(IF(VLOOKUP(Tabel1[[#This Row],[Documentnaam]],'Bestaande documentatie'!A:A,1,0)=Tabel1[[#This Row],[Documentnaam]],1,0)),0,IF(VLOOKUP(Tabel1[[#This Row],[Documentnaam]],'Bestaande documentatie'!A:A,1,0)=Tabel1[[#This Row],[Documentnaam]],1,0))</f>
        <v>0</v>
      </c>
      <c r="T44"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44" s="94">
        <f>IF(Tabel1[[#This Row],[Documentnaam]]="",0,IF(COUNTIF(K:K,Tabel1[[#This Row],[Documentnaam]])=1,0,IF(COUNTIF(K:K,Tabel1[[#This Row],[Documentnaam]])&gt;1,4,0)))</f>
        <v>0</v>
      </c>
      <c r="V44" s="94">
        <f>SUM(Tabel1[[#This Row],[bestaand(verberg)]:[dubbel(verberg)]])</f>
        <v>0</v>
      </c>
    </row>
    <row r="45" spans="1:22">
      <c r="A45" s="24"/>
      <c r="B45" s="24"/>
      <c r="C45" s="25"/>
      <c r="D45" s="82"/>
      <c r="E45" s="26"/>
      <c r="F45" s="82"/>
      <c r="G45" s="25"/>
      <c r="H45" s="25"/>
      <c r="I45" s="25"/>
      <c r="J45" s="38" t="str">
        <f>IF(Tabel1[[#This Row],[Documentnaam]]="","",VLOOKUP(Tabel1[[#This Row],[Kolom1]],$S$5:$T$10,2,0))</f>
        <v/>
      </c>
      <c r="K45"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45" s="84" t="str">
        <f>IF(Tabel1[[#This Row],[Documentnaam]]="","",IF(ISNA(VLOOKUP(Tabel1[[#This Row],[2. document]],'Gegevens documentatie'!$D:$I,2,0)),"",VLOOKUP(Tabel1[[#This Row],[2. document]],'Gegevens documentatie'!$D:$I,2,0)))</f>
        <v/>
      </c>
      <c r="M45" s="81" t="str" cm="1">
        <f t="array" aca="1" ref="M45"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45" s="94" t="str">
        <f>IF(ISNA(VLOOKUP(Tabel1[[#This Row],[1. Documentsoort]],'Gegevens documentatie'!$A:$B,2,0)),"",VLOOKUP(Tabel1[[#This Row],[1. Documentsoort]],'Gegevens documentatie'!$A:$B,2,0))</f>
        <v/>
      </c>
      <c r="O45" s="94" t="str">
        <f>IF(ISNA(VLOOKUP(Tabel1[[#This Row],[2. document]],'Gegevens documentatie'!$D:$I,4,0)),"",VLOOKUP(Tabel1[[#This Row],[2. document]],'Gegevens documentatie'!$D:$I,4,0))</f>
        <v/>
      </c>
      <c r="P45" s="94" t="str">
        <f>IF(ISNA(VLOOKUP(Tabel1[[#This Row],[2. document]],'Gegevens documentatie'!$D:$I,3,0)),"",VLOOKUP(Tabel1[[#This Row],[2. document]],'Gegevens documentatie'!$D:$I,3,0))</f>
        <v/>
      </c>
      <c r="Q45" s="94" t="str">
        <f>IF(ISNA(VLOOKUP(Tabel1[[#This Row],[2. document]],'Gegevens documentatie'!$D:$I,6,0)),"",VLOOKUP(Tabel1[[#This Row],[2. document]],'Gegevens documentatie'!$D:$I,6,0))</f>
        <v/>
      </c>
      <c r="R45" s="94" t="str">
        <f>IF(ISNA(VLOOKUP(Tabel1[[#This Row],[2. document]],'Gegevens documentatie'!$D:$I,5,0)),"",VLOOKUP(Tabel1[[#This Row],[2. document]],'Gegevens documentatie'!$D:$I,5,0))</f>
        <v/>
      </c>
      <c r="S45" s="94">
        <f>IF(ISNA(IF(VLOOKUP(Tabel1[[#This Row],[Documentnaam]],'Bestaande documentatie'!A:A,1,0)=Tabel1[[#This Row],[Documentnaam]],1,0)),0,IF(VLOOKUP(Tabel1[[#This Row],[Documentnaam]],'Bestaande documentatie'!A:A,1,0)=Tabel1[[#This Row],[Documentnaam]],1,0))</f>
        <v>0</v>
      </c>
      <c r="T45"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45" s="94">
        <f>IF(Tabel1[[#This Row],[Documentnaam]]="",0,IF(COUNTIF(K:K,Tabel1[[#This Row],[Documentnaam]])=1,0,IF(COUNTIF(K:K,Tabel1[[#This Row],[Documentnaam]])&gt;1,4,0)))</f>
        <v>0</v>
      </c>
      <c r="V45" s="94">
        <f>SUM(Tabel1[[#This Row],[bestaand(verberg)]:[dubbel(verberg)]])</f>
        <v>0</v>
      </c>
    </row>
    <row r="46" spans="1:22">
      <c r="A46" s="24"/>
      <c r="B46" s="24"/>
      <c r="C46" s="25"/>
      <c r="D46" s="82"/>
      <c r="E46" s="26"/>
      <c r="F46" s="82"/>
      <c r="G46" s="25"/>
      <c r="H46" s="25"/>
      <c r="I46" s="25"/>
      <c r="J46" s="38" t="str">
        <f>IF(Tabel1[[#This Row],[Documentnaam]]="","",VLOOKUP(Tabel1[[#This Row],[Kolom1]],$S$5:$T$10,2,0))</f>
        <v/>
      </c>
      <c r="K46"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46" s="84" t="str">
        <f>IF(Tabel1[[#This Row],[Documentnaam]]="","",IF(ISNA(VLOOKUP(Tabel1[[#This Row],[2. document]],'Gegevens documentatie'!$D:$I,2,0)),"",VLOOKUP(Tabel1[[#This Row],[2. document]],'Gegevens documentatie'!$D:$I,2,0)))</f>
        <v/>
      </c>
      <c r="M46" s="81" t="str" cm="1">
        <f t="array" aca="1" ref="M46"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46" s="94" t="str">
        <f>IF(ISNA(VLOOKUP(Tabel1[[#This Row],[1. Documentsoort]],'Gegevens documentatie'!$A:$B,2,0)),"",VLOOKUP(Tabel1[[#This Row],[1. Documentsoort]],'Gegevens documentatie'!$A:$B,2,0))</f>
        <v/>
      </c>
      <c r="O46" s="94" t="str">
        <f>IF(ISNA(VLOOKUP(Tabel1[[#This Row],[2. document]],'Gegevens documentatie'!$D:$I,4,0)),"",VLOOKUP(Tabel1[[#This Row],[2. document]],'Gegevens documentatie'!$D:$I,4,0))</f>
        <v/>
      </c>
      <c r="P46" s="94" t="str">
        <f>IF(ISNA(VLOOKUP(Tabel1[[#This Row],[2. document]],'Gegevens documentatie'!$D:$I,3,0)),"",VLOOKUP(Tabel1[[#This Row],[2. document]],'Gegevens documentatie'!$D:$I,3,0))</f>
        <v/>
      </c>
      <c r="Q46" s="94" t="str">
        <f>IF(ISNA(VLOOKUP(Tabel1[[#This Row],[2. document]],'Gegevens documentatie'!$D:$I,6,0)),"",VLOOKUP(Tabel1[[#This Row],[2. document]],'Gegevens documentatie'!$D:$I,6,0))</f>
        <v/>
      </c>
      <c r="R46" s="94" t="str">
        <f>IF(ISNA(VLOOKUP(Tabel1[[#This Row],[2. document]],'Gegevens documentatie'!$D:$I,5,0)),"",VLOOKUP(Tabel1[[#This Row],[2. document]],'Gegevens documentatie'!$D:$I,5,0))</f>
        <v/>
      </c>
      <c r="S46" s="94">
        <f>IF(ISNA(IF(VLOOKUP(Tabel1[[#This Row],[Documentnaam]],'Bestaande documentatie'!A:A,1,0)=Tabel1[[#This Row],[Documentnaam]],1,0)),0,IF(VLOOKUP(Tabel1[[#This Row],[Documentnaam]],'Bestaande documentatie'!A:A,1,0)=Tabel1[[#This Row],[Documentnaam]],1,0))</f>
        <v>0</v>
      </c>
      <c r="T46"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46" s="94">
        <f>IF(Tabel1[[#This Row],[Documentnaam]]="",0,IF(COUNTIF(K:K,Tabel1[[#This Row],[Documentnaam]])=1,0,IF(COUNTIF(K:K,Tabel1[[#This Row],[Documentnaam]])&gt;1,4,0)))</f>
        <v>0</v>
      </c>
      <c r="V46" s="94">
        <f>SUM(Tabel1[[#This Row],[bestaand(verberg)]:[dubbel(verberg)]])</f>
        <v>0</v>
      </c>
    </row>
    <row r="47" spans="1:22">
      <c r="A47" s="24"/>
      <c r="B47" s="24"/>
      <c r="C47" s="25"/>
      <c r="D47" s="82"/>
      <c r="E47" s="26"/>
      <c r="F47" s="82"/>
      <c r="G47" s="25"/>
      <c r="H47" s="25"/>
      <c r="I47" s="25"/>
      <c r="J47" s="38" t="str">
        <f>IF(Tabel1[[#This Row],[Documentnaam]]="","",VLOOKUP(Tabel1[[#This Row],[Kolom1]],$S$5:$T$10,2,0))</f>
        <v/>
      </c>
      <c r="K47"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47" s="84" t="str">
        <f>IF(Tabel1[[#This Row],[Documentnaam]]="","",IF(ISNA(VLOOKUP(Tabel1[[#This Row],[2. document]],'Gegevens documentatie'!$D:$I,2,0)),"",VLOOKUP(Tabel1[[#This Row],[2. document]],'Gegevens documentatie'!$D:$I,2,0)))</f>
        <v/>
      </c>
      <c r="M47" s="81" t="str" cm="1">
        <f t="array" aca="1" ref="M47"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47" s="94" t="str">
        <f>IF(ISNA(VLOOKUP(Tabel1[[#This Row],[1. Documentsoort]],'Gegevens documentatie'!$A:$B,2,0)),"",VLOOKUP(Tabel1[[#This Row],[1. Documentsoort]],'Gegevens documentatie'!$A:$B,2,0))</f>
        <v/>
      </c>
      <c r="O47" s="94" t="str">
        <f>IF(ISNA(VLOOKUP(Tabel1[[#This Row],[2. document]],'Gegevens documentatie'!$D:$I,4,0)),"",VLOOKUP(Tabel1[[#This Row],[2. document]],'Gegevens documentatie'!$D:$I,4,0))</f>
        <v/>
      </c>
      <c r="P47" s="94" t="str">
        <f>IF(ISNA(VLOOKUP(Tabel1[[#This Row],[2. document]],'Gegevens documentatie'!$D:$I,3,0)),"",VLOOKUP(Tabel1[[#This Row],[2. document]],'Gegevens documentatie'!$D:$I,3,0))</f>
        <v/>
      </c>
      <c r="Q47" s="94" t="str">
        <f>IF(ISNA(VLOOKUP(Tabel1[[#This Row],[2. document]],'Gegevens documentatie'!$D:$I,6,0)),"",VLOOKUP(Tabel1[[#This Row],[2. document]],'Gegevens documentatie'!$D:$I,6,0))</f>
        <v/>
      </c>
      <c r="R47" s="94" t="str">
        <f>IF(ISNA(VLOOKUP(Tabel1[[#This Row],[2. document]],'Gegevens documentatie'!$D:$I,5,0)),"",VLOOKUP(Tabel1[[#This Row],[2. document]],'Gegevens documentatie'!$D:$I,5,0))</f>
        <v/>
      </c>
      <c r="S47" s="94">
        <f>IF(ISNA(IF(VLOOKUP(Tabel1[[#This Row],[Documentnaam]],'Bestaande documentatie'!A:A,1,0)=Tabel1[[#This Row],[Documentnaam]],1,0)),0,IF(VLOOKUP(Tabel1[[#This Row],[Documentnaam]],'Bestaande documentatie'!A:A,1,0)=Tabel1[[#This Row],[Documentnaam]],1,0))</f>
        <v>0</v>
      </c>
      <c r="T47"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47" s="94">
        <f>IF(Tabel1[[#This Row],[Documentnaam]]="",0,IF(COUNTIF(K:K,Tabel1[[#This Row],[Documentnaam]])=1,0,IF(COUNTIF(K:K,Tabel1[[#This Row],[Documentnaam]])&gt;1,4,0)))</f>
        <v>0</v>
      </c>
      <c r="V47" s="94">
        <f>SUM(Tabel1[[#This Row],[bestaand(verberg)]:[dubbel(verberg)]])</f>
        <v>0</v>
      </c>
    </row>
    <row r="48" spans="1:22">
      <c r="A48" s="24"/>
      <c r="B48" s="24"/>
      <c r="C48" s="25"/>
      <c r="D48" s="82"/>
      <c r="E48" s="26"/>
      <c r="F48" s="82"/>
      <c r="G48" s="25"/>
      <c r="H48" s="25"/>
      <c r="I48" s="25"/>
      <c r="J48" s="38" t="str">
        <f>IF(Tabel1[[#This Row],[Documentnaam]]="","",VLOOKUP(Tabel1[[#This Row],[Kolom1]],$S$5:$T$10,2,0))</f>
        <v/>
      </c>
      <c r="K48"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48" s="84" t="str">
        <f>IF(Tabel1[[#This Row],[Documentnaam]]="","",IF(ISNA(VLOOKUP(Tabel1[[#This Row],[2. document]],'Gegevens documentatie'!$D:$I,2,0)),"",VLOOKUP(Tabel1[[#This Row],[2. document]],'Gegevens documentatie'!$D:$I,2,0)))</f>
        <v/>
      </c>
      <c r="M48" s="81" t="str" cm="1">
        <f t="array" aca="1" ref="M48"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48" s="94" t="str">
        <f>IF(ISNA(VLOOKUP(Tabel1[[#This Row],[1. Documentsoort]],'Gegevens documentatie'!$A:$B,2,0)),"",VLOOKUP(Tabel1[[#This Row],[1. Documentsoort]],'Gegevens documentatie'!$A:$B,2,0))</f>
        <v/>
      </c>
      <c r="O48" s="94" t="str">
        <f>IF(ISNA(VLOOKUP(Tabel1[[#This Row],[2. document]],'Gegevens documentatie'!$D:$I,4,0)),"",VLOOKUP(Tabel1[[#This Row],[2. document]],'Gegevens documentatie'!$D:$I,4,0))</f>
        <v/>
      </c>
      <c r="P48" s="94" t="str">
        <f>IF(ISNA(VLOOKUP(Tabel1[[#This Row],[2. document]],'Gegevens documentatie'!$D:$I,3,0)),"",VLOOKUP(Tabel1[[#This Row],[2. document]],'Gegevens documentatie'!$D:$I,3,0))</f>
        <v/>
      </c>
      <c r="Q48" s="94" t="str">
        <f>IF(ISNA(VLOOKUP(Tabel1[[#This Row],[2. document]],'Gegevens documentatie'!$D:$I,6,0)),"",VLOOKUP(Tabel1[[#This Row],[2. document]],'Gegevens documentatie'!$D:$I,6,0))</f>
        <v/>
      </c>
      <c r="R48" s="94" t="str">
        <f>IF(ISNA(VLOOKUP(Tabel1[[#This Row],[2. document]],'Gegevens documentatie'!$D:$I,5,0)),"",VLOOKUP(Tabel1[[#This Row],[2. document]],'Gegevens documentatie'!$D:$I,5,0))</f>
        <v/>
      </c>
      <c r="S48" s="94">
        <f>IF(ISNA(IF(VLOOKUP(Tabel1[[#This Row],[Documentnaam]],'Bestaande documentatie'!A:A,1,0)=Tabel1[[#This Row],[Documentnaam]],1,0)),0,IF(VLOOKUP(Tabel1[[#This Row],[Documentnaam]],'Bestaande documentatie'!A:A,1,0)=Tabel1[[#This Row],[Documentnaam]],1,0))</f>
        <v>0</v>
      </c>
      <c r="T48"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48" s="94">
        <f>IF(Tabel1[[#This Row],[Documentnaam]]="",0,IF(COUNTIF(K:K,Tabel1[[#This Row],[Documentnaam]])=1,0,IF(COUNTIF(K:K,Tabel1[[#This Row],[Documentnaam]])&gt;1,4,0)))</f>
        <v>0</v>
      </c>
      <c r="V48" s="94">
        <f>SUM(Tabel1[[#This Row],[bestaand(verberg)]:[dubbel(verberg)]])</f>
        <v>0</v>
      </c>
    </row>
    <row r="49" spans="1:22">
      <c r="A49" s="24"/>
      <c r="B49" s="24"/>
      <c r="C49" s="25"/>
      <c r="D49" s="82"/>
      <c r="E49" s="26"/>
      <c r="F49" s="82"/>
      <c r="G49" s="25"/>
      <c r="H49" s="25"/>
      <c r="I49" s="25"/>
      <c r="J49" s="38" t="str">
        <f>IF(Tabel1[[#This Row],[Documentnaam]]="","",VLOOKUP(Tabel1[[#This Row],[Kolom1]],$S$5:$T$10,2,0))</f>
        <v/>
      </c>
      <c r="K49"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49" s="84" t="str">
        <f>IF(Tabel1[[#This Row],[Documentnaam]]="","",IF(ISNA(VLOOKUP(Tabel1[[#This Row],[2. document]],'Gegevens documentatie'!$D:$I,2,0)),"",VLOOKUP(Tabel1[[#This Row],[2. document]],'Gegevens documentatie'!$D:$I,2,0)))</f>
        <v/>
      </c>
      <c r="M49" s="81" t="str" cm="1">
        <f t="array" aca="1" ref="M49"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49" s="94" t="str">
        <f>IF(ISNA(VLOOKUP(Tabel1[[#This Row],[1. Documentsoort]],'Gegevens documentatie'!$A:$B,2,0)),"",VLOOKUP(Tabel1[[#This Row],[1. Documentsoort]],'Gegevens documentatie'!$A:$B,2,0))</f>
        <v/>
      </c>
      <c r="O49" s="94" t="str">
        <f>IF(ISNA(VLOOKUP(Tabel1[[#This Row],[2. document]],'Gegevens documentatie'!$D:$I,4,0)),"",VLOOKUP(Tabel1[[#This Row],[2. document]],'Gegevens documentatie'!$D:$I,4,0))</f>
        <v/>
      </c>
      <c r="P49" s="94" t="str">
        <f>IF(ISNA(VLOOKUP(Tabel1[[#This Row],[2. document]],'Gegevens documentatie'!$D:$I,3,0)),"",VLOOKUP(Tabel1[[#This Row],[2. document]],'Gegevens documentatie'!$D:$I,3,0))</f>
        <v/>
      </c>
      <c r="Q49" s="94" t="str">
        <f>IF(ISNA(VLOOKUP(Tabel1[[#This Row],[2. document]],'Gegevens documentatie'!$D:$I,6,0)),"",VLOOKUP(Tabel1[[#This Row],[2. document]],'Gegevens documentatie'!$D:$I,6,0))</f>
        <v/>
      </c>
      <c r="R49" s="94" t="str">
        <f>IF(ISNA(VLOOKUP(Tabel1[[#This Row],[2. document]],'Gegevens documentatie'!$D:$I,5,0)),"",VLOOKUP(Tabel1[[#This Row],[2. document]],'Gegevens documentatie'!$D:$I,5,0))</f>
        <v/>
      </c>
      <c r="S49" s="94">
        <f>IF(ISNA(IF(VLOOKUP(Tabel1[[#This Row],[Documentnaam]],'Bestaande documentatie'!A:A,1,0)=Tabel1[[#This Row],[Documentnaam]],1,0)),0,IF(VLOOKUP(Tabel1[[#This Row],[Documentnaam]],'Bestaande documentatie'!A:A,1,0)=Tabel1[[#This Row],[Documentnaam]],1,0))</f>
        <v>0</v>
      </c>
      <c r="T49"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49" s="94">
        <f>IF(Tabel1[[#This Row],[Documentnaam]]="",0,IF(COUNTIF(K:K,Tabel1[[#This Row],[Documentnaam]])=1,0,IF(COUNTIF(K:K,Tabel1[[#This Row],[Documentnaam]])&gt;1,4,0)))</f>
        <v>0</v>
      </c>
      <c r="V49" s="94">
        <f>SUM(Tabel1[[#This Row],[bestaand(verberg)]:[dubbel(verberg)]])</f>
        <v>0</v>
      </c>
    </row>
    <row r="50" spans="1:22">
      <c r="A50" s="24"/>
      <c r="B50" s="24"/>
      <c r="C50" s="25"/>
      <c r="D50" s="82"/>
      <c r="E50" s="26"/>
      <c r="F50" s="82"/>
      <c r="G50" s="25"/>
      <c r="H50" s="25"/>
      <c r="I50" s="25"/>
      <c r="J50" s="38" t="str">
        <f>IF(Tabel1[[#This Row],[Documentnaam]]="","",VLOOKUP(Tabel1[[#This Row],[Kolom1]],$S$5:$T$10,2,0))</f>
        <v/>
      </c>
      <c r="K50"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50" s="84" t="str">
        <f>IF(Tabel1[[#This Row],[Documentnaam]]="","",IF(ISNA(VLOOKUP(Tabel1[[#This Row],[2. document]],'Gegevens documentatie'!$D:$I,2,0)),"",VLOOKUP(Tabel1[[#This Row],[2. document]],'Gegevens documentatie'!$D:$I,2,0)))</f>
        <v/>
      </c>
      <c r="M50" s="81" t="str" cm="1">
        <f t="array" aca="1" ref="M50"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50" s="94" t="str">
        <f>IF(ISNA(VLOOKUP(Tabel1[[#This Row],[1. Documentsoort]],'Gegevens documentatie'!$A:$B,2,0)),"",VLOOKUP(Tabel1[[#This Row],[1. Documentsoort]],'Gegevens documentatie'!$A:$B,2,0))</f>
        <v/>
      </c>
      <c r="O50" s="94" t="str">
        <f>IF(ISNA(VLOOKUP(Tabel1[[#This Row],[2. document]],'Gegevens documentatie'!$D:$I,4,0)),"",VLOOKUP(Tabel1[[#This Row],[2. document]],'Gegevens documentatie'!$D:$I,4,0))</f>
        <v/>
      </c>
      <c r="P50" s="94" t="str">
        <f>IF(ISNA(VLOOKUP(Tabel1[[#This Row],[2. document]],'Gegevens documentatie'!$D:$I,3,0)),"",VLOOKUP(Tabel1[[#This Row],[2. document]],'Gegevens documentatie'!$D:$I,3,0))</f>
        <v/>
      </c>
      <c r="Q50" s="94" t="str">
        <f>IF(ISNA(VLOOKUP(Tabel1[[#This Row],[2. document]],'Gegevens documentatie'!$D:$I,6,0)),"",VLOOKUP(Tabel1[[#This Row],[2. document]],'Gegevens documentatie'!$D:$I,6,0))</f>
        <v/>
      </c>
      <c r="R50" s="94" t="str">
        <f>IF(ISNA(VLOOKUP(Tabel1[[#This Row],[2. document]],'Gegevens documentatie'!$D:$I,5,0)),"",VLOOKUP(Tabel1[[#This Row],[2. document]],'Gegevens documentatie'!$D:$I,5,0))</f>
        <v/>
      </c>
      <c r="S50" s="94">
        <f>IF(ISNA(IF(VLOOKUP(Tabel1[[#This Row],[Documentnaam]],'Bestaande documentatie'!A:A,1,0)=Tabel1[[#This Row],[Documentnaam]],1,0)),0,IF(VLOOKUP(Tabel1[[#This Row],[Documentnaam]],'Bestaande documentatie'!A:A,1,0)=Tabel1[[#This Row],[Documentnaam]],1,0))</f>
        <v>0</v>
      </c>
      <c r="T50"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50" s="94">
        <f>IF(Tabel1[[#This Row],[Documentnaam]]="",0,IF(COUNTIF(K:K,Tabel1[[#This Row],[Documentnaam]])=1,0,IF(COUNTIF(K:K,Tabel1[[#This Row],[Documentnaam]])&gt;1,4,0)))</f>
        <v>0</v>
      </c>
      <c r="V50" s="94">
        <f>SUM(Tabel1[[#This Row],[bestaand(verberg)]:[dubbel(verberg)]])</f>
        <v>0</v>
      </c>
    </row>
    <row r="51" spans="1:22">
      <c r="A51" s="24"/>
      <c r="B51" s="24"/>
      <c r="C51" s="25"/>
      <c r="D51" s="82"/>
      <c r="E51" s="26"/>
      <c r="F51" s="82"/>
      <c r="G51" s="25"/>
      <c r="H51" s="25"/>
      <c r="I51" s="25"/>
      <c r="J51" s="38" t="str">
        <f>IF(Tabel1[[#This Row],[Documentnaam]]="","",VLOOKUP(Tabel1[[#This Row],[Kolom1]],$S$5:$T$10,2,0))</f>
        <v/>
      </c>
      <c r="K51"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51" s="84" t="str">
        <f>IF(Tabel1[[#This Row],[Documentnaam]]="","",IF(ISNA(VLOOKUP(Tabel1[[#This Row],[2. document]],'Gegevens documentatie'!$D:$I,2,0)),"",VLOOKUP(Tabel1[[#This Row],[2. document]],'Gegevens documentatie'!$D:$I,2,0)))</f>
        <v/>
      </c>
      <c r="M51" s="81" t="str" cm="1">
        <f t="array" aca="1" ref="M51"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51" s="94" t="str">
        <f>IF(ISNA(VLOOKUP(Tabel1[[#This Row],[1. Documentsoort]],'Gegevens documentatie'!$A:$B,2,0)),"",VLOOKUP(Tabel1[[#This Row],[1. Documentsoort]],'Gegevens documentatie'!$A:$B,2,0))</f>
        <v/>
      </c>
      <c r="O51" s="94" t="str">
        <f>IF(ISNA(VLOOKUP(Tabel1[[#This Row],[2. document]],'Gegevens documentatie'!$D:$I,4,0)),"",VLOOKUP(Tabel1[[#This Row],[2. document]],'Gegevens documentatie'!$D:$I,4,0))</f>
        <v/>
      </c>
      <c r="P51" s="94" t="str">
        <f>IF(ISNA(VLOOKUP(Tabel1[[#This Row],[2. document]],'Gegevens documentatie'!$D:$I,3,0)),"",VLOOKUP(Tabel1[[#This Row],[2. document]],'Gegevens documentatie'!$D:$I,3,0))</f>
        <v/>
      </c>
      <c r="Q51" s="94" t="str">
        <f>IF(ISNA(VLOOKUP(Tabel1[[#This Row],[2. document]],'Gegevens documentatie'!$D:$I,6,0)),"",VLOOKUP(Tabel1[[#This Row],[2. document]],'Gegevens documentatie'!$D:$I,6,0))</f>
        <v/>
      </c>
      <c r="R51" s="94" t="str">
        <f>IF(ISNA(VLOOKUP(Tabel1[[#This Row],[2. document]],'Gegevens documentatie'!$D:$I,5,0)),"",VLOOKUP(Tabel1[[#This Row],[2. document]],'Gegevens documentatie'!$D:$I,5,0))</f>
        <v/>
      </c>
      <c r="S51" s="94">
        <f>IF(ISNA(IF(VLOOKUP(Tabel1[[#This Row],[Documentnaam]],'Bestaande documentatie'!A:A,1,0)=Tabel1[[#This Row],[Documentnaam]],1,0)),0,IF(VLOOKUP(Tabel1[[#This Row],[Documentnaam]],'Bestaande documentatie'!A:A,1,0)=Tabel1[[#This Row],[Documentnaam]],1,0))</f>
        <v>0</v>
      </c>
      <c r="T51"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51" s="94">
        <f>IF(Tabel1[[#This Row],[Documentnaam]]="",0,IF(COUNTIF(K:K,Tabel1[[#This Row],[Documentnaam]])=1,0,IF(COUNTIF(K:K,Tabel1[[#This Row],[Documentnaam]])&gt;1,4,0)))</f>
        <v>0</v>
      </c>
      <c r="V51" s="94">
        <f>SUM(Tabel1[[#This Row],[bestaand(verberg)]:[dubbel(verberg)]])</f>
        <v>0</v>
      </c>
    </row>
    <row r="52" spans="1:22">
      <c r="A52" s="24"/>
      <c r="B52" s="24"/>
      <c r="C52" s="25"/>
      <c r="D52" s="82"/>
      <c r="E52" s="26"/>
      <c r="F52" s="82"/>
      <c r="G52" s="25"/>
      <c r="H52" s="25"/>
      <c r="I52" s="25"/>
      <c r="J52" s="38" t="str">
        <f>IF(Tabel1[[#This Row],[Documentnaam]]="","",VLOOKUP(Tabel1[[#This Row],[Kolom1]],$S$5:$T$10,2,0))</f>
        <v/>
      </c>
      <c r="K52"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52" s="84" t="str">
        <f>IF(Tabel1[[#This Row],[Documentnaam]]="","",IF(ISNA(VLOOKUP(Tabel1[[#This Row],[2. document]],'Gegevens documentatie'!$D:$I,2,0)),"",VLOOKUP(Tabel1[[#This Row],[2. document]],'Gegevens documentatie'!$D:$I,2,0)))</f>
        <v/>
      </c>
      <c r="M52" s="81" t="str" cm="1">
        <f t="array" aca="1" ref="M52"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52" s="94" t="str">
        <f>IF(ISNA(VLOOKUP(Tabel1[[#This Row],[1. Documentsoort]],'Gegevens documentatie'!$A:$B,2,0)),"",VLOOKUP(Tabel1[[#This Row],[1. Documentsoort]],'Gegevens documentatie'!$A:$B,2,0))</f>
        <v/>
      </c>
      <c r="O52" s="94" t="str">
        <f>IF(ISNA(VLOOKUP(Tabel1[[#This Row],[2. document]],'Gegevens documentatie'!$D:$I,4,0)),"",VLOOKUP(Tabel1[[#This Row],[2. document]],'Gegevens documentatie'!$D:$I,4,0))</f>
        <v/>
      </c>
      <c r="P52" s="94" t="str">
        <f>IF(ISNA(VLOOKUP(Tabel1[[#This Row],[2. document]],'Gegevens documentatie'!$D:$I,3,0)),"",VLOOKUP(Tabel1[[#This Row],[2. document]],'Gegevens documentatie'!$D:$I,3,0))</f>
        <v/>
      </c>
      <c r="Q52" s="94" t="str">
        <f>IF(ISNA(VLOOKUP(Tabel1[[#This Row],[2. document]],'Gegevens documentatie'!$D:$I,6,0)),"",VLOOKUP(Tabel1[[#This Row],[2. document]],'Gegevens documentatie'!$D:$I,6,0))</f>
        <v/>
      </c>
      <c r="R52" s="94" t="str">
        <f>IF(ISNA(VLOOKUP(Tabel1[[#This Row],[2. document]],'Gegevens documentatie'!$D:$I,5,0)),"",VLOOKUP(Tabel1[[#This Row],[2. document]],'Gegevens documentatie'!$D:$I,5,0))</f>
        <v/>
      </c>
      <c r="S52" s="94">
        <f>IF(ISNA(IF(VLOOKUP(Tabel1[[#This Row],[Documentnaam]],'Bestaande documentatie'!A:A,1,0)=Tabel1[[#This Row],[Documentnaam]],1,0)),0,IF(VLOOKUP(Tabel1[[#This Row],[Documentnaam]],'Bestaande documentatie'!A:A,1,0)=Tabel1[[#This Row],[Documentnaam]],1,0))</f>
        <v>0</v>
      </c>
      <c r="T52"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52" s="94">
        <f>IF(Tabel1[[#This Row],[Documentnaam]]="",0,IF(COUNTIF(K:K,Tabel1[[#This Row],[Documentnaam]])=1,0,IF(COUNTIF(K:K,Tabel1[[#This Row],[Documentnaam]])&gt;1,4,0)))</f>
        <v>0</v>
      </c>
      <c r="V52" s="94">
        <f>SUM(Tabel1[[#This Row],[bestaand(verberg)]:[dubbel(verberg)]])</f>
        <v>0</v>
      </c>
    </row>
    <row r="53" spans="1:22">
      <c r="A53" s="24"/>
      <c r="B53" s="24"/>
      <c r="C53" s="25"/>
      <c r="D53" s="82"/>
      <c r="E53" s="26"/>
      <c r="F53" s="82"/>
      <c r="G53" s="25"/>
      <c r="H53" s="25"/>
      <c r="I53" s="25"/>
      <c r="J53" s="38" t="str">
        <f>IF(Tabel1[[#This Row],[Documentnaam]]="","",VLOOKUP(Tabel1[[#This Row],[Kolom1]],$S$5:$T$10,2,0))</f>
        <v/>
      </c>
      <c r="K53"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53" s="84" t="str">
        <f>IF(Tabel1[[#This Row],[Documentnaam]]="","",IF(ISNA(VLOOKUP(Tabel1[[#This Row],[2. document]],'Gegevens documentatie'!$D:$I,2,0)),"",VLOOKUP(Tabel1[[#This Row],[2. document]],'Gegevens documentatie'!$D:$I,2,0)))</f>
        <v/>
      </c>
      <c r="M53" s="81" t="str" cm="1">
        <f t="array" aca="1" ref="M53"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53" s="94" t="str">
        <f>IF(ISNA(VLOOKUP(Tabel1[[#This Row],[1. Documentsoort]],'Gegevens documentatie'!$A:$B,2,0)),"",VLOOKUP(Tabel1[[#This Row],[1. Documentsoort]],'Gegevens documentatie'!$A:$B,2,0))</f>
        <v/>
      </c>
      <c r="O53" s="94" t="str">
        <f>IF(ISNA(VLOOKUP(Tabel1[[#This Row],[2. document]],'Gegevens documentatie'!$D:$I,4,0)),"",VLOOKUP(Tabel1[[#This Row],[2. document]],'Gegevens documentatie'!$D:$I,4,0))</f>
        <v/>
      </c>
      <c r="P53" s="94" t="str">
        <f>IF(ISNA(VLOOKUP(Tabel1[[#This Row],[2. document]],'Gegevens documentatie'!$D:$I,3,0)),"",VLOOKUP(Tabel1[[#This Row],[2. document]],'Gegevens documentatie'!$D:$I,3,0))</f>
        <v/>
      </c>
      <c r="Q53" s="94" t="str">
        <f>IF(ISNA(VLOOKUP(Tabel1[[#This Row],[2. document]],'Gegevens documentatie'!$D:$I,6,0)),"",VLOOKUP(Tabel1[[#This Row],[2. document]],'Gegevens documentatie'!$D:$I,6,0))</f>
        <v/>
      </c>
      <c r="R53" s="94" t="str">
        <f>IF(ISNA(VLOOKUP(Tabel1[[#This Row],[2. document]],'Gegevens documentatie'!$D:$I,5,0)),"",VLOOKUP(Tabel1[[#This Row],[2. document]],'Gegevens documentatie'!$D:$I,5,0))</f>
        <v/>
      </c>
      <c r="S53" s="94">
        <f>IF(ISNA(IF(VLOOKUP(Tabel1[[#This Row],[Documentnaam]],'Bestaande documentatie'!A:A,1,0)=Tabel1[[#This Row],[Documentnaam]],1,0)),0,IF(VLOOKUP(Tabel1[[#This Row],[Documentnaam]],'Bestaande documentatie'!A:A,1,0)=Tabel1[[#This Row],[Documentnaam]],1,0))</f>
        <v>0</v>
      </c>
      <c r="T53"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53" s="94">
        <f>IF(Tabel1[[#This Row],[Documentnaam]]="",0,IF(COUNTIF(K:K,Tabel1[[#This Row],[Documentnaam]])=1,0,IF(COUNTIF(K:K,Tabel1[[#This Row],[Documentnaam]])&gt;1,4,0)))</f>
        <v>0</v>
      </c>
      <c r="V53" s="94">
        <f>SUM(Tabel1[[#This Row],[bestaand(verberg)]:[dubbel(verberg)]])</f>
        <v>0</v>
      </c>
    </row>
    <row r="54" spans="1:22">
      <c r="A54" s="24"/>
      <c r="B54" s="24"/>
      <c r="C54" s="25"/>
      <c r="D54" s="82"/>
      <c r="E54" s="26"/>
      <c r="F54" s="82"/>
      <c r="G54" s="25"/>
      <c r="H54" s="25"/>
      <c r="I54" s="25"/>
      <c r="J54" s="38" t="str">
        <f>IF(Tabel1[[#This Row],[Documentnaam]]="","",VLOOKUP(Tabel1[[#This Row],[Kolom1]],$S$5:$T$10,2,0))</f>
        <v/>
      </c>
      <c r="K54"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54" s="84" t="str">
        <f>IF(Tabel1[[#This Row],[Documentnaam]]="","",IF(ISNA(VLOOKUP(Tabel1[[#This Row],[2. document]],'Gegevens documentatie'!$D:$I,2,0)),"",VLOOKUP(Tabel1[[#This Row],[2. document]],'Gegevens documentatie'!$D:$I,2,0)))</f>
        <v/>
      </c>
      <c r="M54" s="81" t="str" cm="1">
        <f t="array" aca="1" ref="M54"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54" s="94" t="str">
        <f>IF(ISNA(VLOOKUP(Tabel1[[#This Row],[1. Documentsoort]],'Gegevens documentatie'!$A:$B,2,0)),"",VLOOKUP(Tabel1[[#This Row],[1. Documentsoort]],'Gegevens documentatie'!$A:$B,2,0))</f>
        <v/>
      </c>
      <c r="O54" s="94" t="str">
        <f>IF(ISNA(VLOOKUP(Tabel1[[#This Row],[2. document]],'Gegevens documentatie'!$D:$I,4,0)),"",VLOOKUP(Tabel1[[#This Row],[2. document]],'Gegevens documentatie'!$D:$I,4,0))</f>
        <v/>
      </c>
      <c r="P54" s="94" t="str">
        <f>IF(ISNA(VLOOKUP(Tabel1[[#This Row],[2. document]],'Gegevens documentatie'!$D:$I,3,0)),"",VLOOKUP(Tabel1[[#This Row],[2. document]],'Gegevens documentatie'!$D:$I,3,0))</f>
        <v/>
      </c>
      <c r="Q54" s="94" t="str">
        <f>IF(ISNA(VLOOKUP(Tabel1[[#This Row],[2. document]],'Gegevens documentatie'!$D:$I,6,0)),"",VLOOKUP(Tabel1[[#This Row],[2. document]],'Gegevens documentatie'!$D:$I,6,0))</f>
        <v/>
      </c>
      <c r="R54" s="94" t="str">
        <f>IF(ISNA(VLOOKUP(Tabel1[[#This Row],[2. document]],'Gegevens documentatie'!$D:$I,5,0)),"",VLOOKUP(Tabel1[[#This Row],[2. document]],'Gegevens documentatie'!$D:$I,5,0))</f>
        <v/>
      </c>
      <c r="S54" s="94">
        <f>IF(ISNA(IF(VLOOKUP(Tabel1[[#This Row],[Documentnaam]],'Bestaande documentatie'!A:A,1,0)=Tabel1[[#This Row],[Documentnaam]],1,0)),0,IF(VLOOKUP(Tabel1[[#This Row],[Documentnaam]],'Bestaande documentatie'!A:A,1,0)=Tabel1[[#This Row],[Documentnaam]],1,0))</f>
        <v>0</v>
      </c>
      <c r="T54"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54" s="94">
        <f>IF(Tabel1[[#This Row],[Documentnaam]]="",0,IF(COUNTIF(K:K,Tabel1[[#This Row],[Documentnaam]])=1,0,IF(COUNTIF(K:K,Tabel1[[#This Row],[Documentnaam]])&gt;1,4,0)))</f>
        <v>0</v>
      </c>
      <c r="V54" s="94">
        <f>SUM(Tabel1[[#This Row],[bestaand(verberg)]:[dubbel(verberg)]])</f>
        <v>0</v>
      </c>
    </row>
    <row r="55" spans="1:22">
      <c r="A55" s="24"/>
      <c r="B55" s="24"/>
      <c r="C55" s="25"/>
      <c r="D55" s="82"/>
      <c r="E55" s="26"/>
      <c r="F55" s="82"/>
      <c r="G55" s="25"/>
      <c r="H55" s="25"/>
      <c r="I55" s="25"/>
      <c r="J55" s="38" t="str">
        <f>IF(Tabel1[[#This Row],[Documentnaam]]="","",VLOOKUP(Tabel1[[#This Row],[Kolom1]],$S$5:$T$10,2,0))</f>
        <v/>
      </c>
      <c r="K55"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55" s="84" t="str">
        <f>IF(Tabel1[[#This Row],[Documentnaam]]="","",IF(ISNA(VLOOKUP(Tabel1[[#This Row],[2. document]],'Gegevens documentatie'!$D:$I,2,0)),"",VLOOKUP(Tabel1[[#This Row],[2. document]],'Gegevens documentatie'!$D:$I,2,0)))</f>
        <v/>
      </c>
      <c r="M55" s="81" t="str" cm="1">
        <f t="array" aca="1" ref="M55"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55" s="94" t="str">
        <f>IF(ISNA(VLOOKUP(Tabel1[[#This Row],[1. Documentsoort]],'Gegevens documentatie'!$A:$B,2,0)),"",VLOOKUP(Tabel1[[#This Row],[1. Documentsoort]],'Gegevens documentatie'!$A:$B,2,0))</f>
        <v/>
      </c>
      <c r="O55" s="94" t="str">
        <f>IF(ISNA(VLOOKUP(Tabel1[[#This Row],[2. document]],'Gegevens documentatie'!$D:$I,4,0)),"",VLOOKUP(Tabel1[[#This Row],[2. document]],'Gegevens documentatie'!$D:$I,4,0))</f>
        <v/>
      </c>
      <c r="P55" s="94" t="str">
        <f>IF(ISNA(VLOOKUP(Tabel1[[#This Row],[2. document]],'Gegevens documentatie'!$D:$I,3,0)),"",VLOOKUP(Tabel1[[#This Row],[2. document]],'Gegevens documentatie'!$D:$I,3,0))</f>
        <v/>
      </c>
      <c r="Q55" s="94" t="str">
        <f>IF(ISNA(VLOOKUP(Tabel1[[#This Row],[2. document]],'Gegevens documentatie'!$D:$I,6,0)),"",VLOOKUP(Tabel1[[#This Row],[2. document]],'Gegevens documentatie'!$D:$I,6,0))</f>
        <v/>
      </c>
      <c r="R55" s="94" t="str">
        <f>IF(ISNA(VLOOKUP(Tabel1[[#This Row],[2. document]],'Gegevens documentatie'!$D:$I,5,0)),"",VLOOKUP(Tabel1[[#This Row],[2. document]],'Gegevens documentatie'!$D:$I,5,0))</f>
        <v/>
      </c>
      <c r="S55" s="94">
        <f>IF(ISNA(IF(VLOOKUP(Tabel1[[#This Row],[Documentnaam]],'Bestaande documentatie'!A:A,1,0)=Tabel1[[#This Row],[Documentnaam]],1,0)),0,IF(VLOOKUP(Tabel1[[#This Row],[Documentnaam]],'Bestaande documentatie'!A:A,1,0)=Tabel1[[#This Row],[Documentnaam]],1,0))</f>
        <v>0</v>
      </c>
      <c r="T55"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55" s="94">
        <f>IF(Tabel1[[#This Row],[Documentnaam]]="",0,IF(COUNTIF(K:K,Tabel1[[#This Row],[Documentnaam]])=1,0,IF(COUNTIF(K:K,Tabel1[[#This Row],[Documentnaam]])&gt;1,4,0)))</f>
        <v>0</v>
      </c>
      <c r="V55" s="94">
        <f>SUM(Tabel1[[#This Row],[bestaand(verberg)]:[dubbel(verberg)]])</f>
        <v>0</v>
      </c>
    </row>
    <row r="56" spans="1:22">
      <c r="A56" s="24"/>
      <c r="B56" s="24"/>
      <c r="C56" s="25"/>
      <c r="D56" s="82"/>
      <c r="E56" s="26"/>
      <c r="F56" s="82"/>
      <c r="G56" s="25"/>
      <c r="H56" s="25"/>
      <c r="I56" s="25"/>
      <c r="J56" s="38" t="str">
        <f>IF(Tabel1[[#This Row],[Documentnaam]]="","",VLOOKUP(Tabel1[[#This Row],[Kolom1]],$S$5:$T$10,2,0))</f>
        <v/>
      </c>
      <c r="K56"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56" s="84" t="str">
        <f>IF(Tabel1[[#This Row],[Documentnaam]]="","",IF(ISNA(VLOOKUP(Tabel1[[#This Row],[2. document]],'Gegevens documentatie'!$D:$I,2,0)),"",VLOOKUP(Tabel1[[#This Row],[2. document]],'Gegevens documentatie'!$D:$I,2,0)))</f>
        <v/>
      </c>
      <c r="M56" s="81" t="str" cm="1">
        <f t="array" aca="1" ref="M56"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56" s="94" t="str">
        <f>IF(ISNA(VLOOKUP(Tabel1[[#This Row],[1. Documentsoort]],'Gegevens documentatie'!$A:$B,2,0)),"",VLOOKUP(Tabel1[[#This Row],[1. Documentsoort]],'Gegevens documentatie'!$A:$B,2,0))</f>
        <v/>
      </c>
      <c r="O56" s="94" t="str">
        <f>IF(ISNA(VLOOKUP(Tabel1[[#This Row],[2. document]],'Gegevens documentatie'!$D:$I,4,0)),"",VLOOKUP(Tabel1[[#This Row],[2. document]],'Gegevens documentatie'!$D:$I,4,0))</f>
        <v/>
      </c>
      <c r="P56" s="94" t="str">
        <f>IF(ISNA(VLOOKUP(Tabel1[[#This Row],[2. document]],'Gegevens documentatie'!$D:$I,3,0)),"",VLOOKUP(Tabel1[[#This Row],[2. document]],'Gegevens documentatie'!$D:$I,3,0))</f>
        <v/>
      </c>
      <c r="Q56" s="94" t="str">
        <f>IF(ISNA(VLOOKUP(Tabel1[[#This Row],[2. document]],'Gegevens documentatie'!$D:$I,6,0)),"",VLOOKUP(Tabel1[[#This Row],[2. document]],'Gegevens documentatie'!$D:$I,6,0))</f>
        <v/>
      </c>
      <c r="R56" s="94" t="str">
        <f>IF(ISNA(VLOOKUP(Tabel1[[#This Row],[2. document]],'Gegevens documentatie'!$D:$I,5,0)),"",VLOOKUP(Tabel1[[#This Row],[2. document]],'Gegevens documentatie'!$D:$I,5,0))</f>
        <v/>
      </c>
      <c r="S56" s="94">
        <f>IF(ISNA(IF(VLOOKUP(Tabel1[[#This Row],[Documentnaam]],'Bestaande documentatie'!A:A,1,0)=Tabel1[[#This Row],[Documentnaam]],1,0)),0,IF(VLOOKUP(Tabel1[[#This Row],[Documentnaam]],'Bestaande documentatie'!A:A,1,0)=Tabel1[[#This Row],[Documentnaam]],1,0))</f>
        <v>0</v>
      </c>
      <c r="T56"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56" s="94">
        <f>IF(Tabel1[[#This Row],[Documentnaam]]="",0,IF(COUNTIF(K:K,Tabel1[[#This Row],[Documentnaam]])=1,0,IF(COUNTIF(K:K,Tabel1[[#This Row],[Documentnaam]])&gt;1,4,0)))</f>
        <v>0</v>
      </c>
      <c r="V56" s="94">
        <f>SUM(Tabel1[[#This Row],[bestaand(verberg)]:[dubbel(verberg)]])</f>
        <v>0</v>
      </c>
    </row>
    <row r="57" spans="1:22">
      <c r="A57" s="24"/>
      <c r="B57" s="24"/>
      <c r="C57" s="25"/>
      <c r="D57" s="82"/>
      <c r="E57" s="26"/>
      <c r="F57" s="82"/>
      <c r="G57" s="25"/>
      <c r="H57" s="25"/>
      <c r="I57" s="25"/>
      <c r="J57" s="38" t="str">
        <f>IF(Tabel1[[#This Row],[Documentnaam]]="","",VLOOKUP(Tabel1[[#This Row],[Kolom1]],$S$5:$T$10,2,0))</f>
        <v/>
      </c>
      <c r="K57"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57" s="84" t="str">
        <f>IF(Tabel1[[#This Row],[Documentnaam]]="","",IF(ISNA(VLOOKUP(Tabel1[[#This Row],[2. document]],'Gegevens documentatie'!$D:$I,2,0)),"",VLOOKUP(Tabel1[[#This Row],[2. document]],'Gegevens documentatie'!$D:$I,2,0)))</f>
        <v/>
      </c>
      <c r="M57" s="81" t="str" cm="1">
        <f t="array" aca="1" ref="M57"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57" s="94" t="str">
        <f>IF(ISNA(VLOOKUP(Tabel1[[#This Row],[1. Documentsoort]],'Gegevens documentatie'!$A:$B,2,0)),"",VLOOKUP(Tabel1[[#This Row],[1. Documentsoort]],'Gegevens documentatie'!$A:$B,2,0))</f>
        <v/>
      </c>
      <c r="O57" s="94" t="str">
        <f>IF(ISNA(VLOOKUP(Tabel1[[#This Row],[2. document]],'Gegevens documentatie'!$D:$I,4,0)),"",VLOOKUP(Tabel1[[#This Row],[2. document]],'Gegevens documentatie'!$D:$I,4,0))</f>
        <v/>
      </c>
      <c r="P57" s="94" t="str">
        <f>IF(ISNA(VLOOKUP(Tabel1[[#This Row],[2. document]],'Gegevens documentatie'!$D:$I,3,0)),"",VLOOKUP(Tabel1[[#This Row],[2. document]],'Gegevens documentatie'!$D:$I,3,0))</f>
        <v/>
      </c>
      <c r="Q57" s="94" t="str">
        <f>IF(ISNA(VLOOKUP(Tabel1[[#This Row],[2. document]],'Gegevens documentatie'!$D:$I,6,0)),"",VLOOKUP(Tabel1[[#This Row],[2. document]],'Gegevens documentatie'!$D:$I,6,0))</f>
        <v/>
      </c>
      <c r="R57" s="94" t="str">
        <f>IF(ISNA(VLOOKUP(Tabel1[[#This Row],[2. document]],'Gegevens documentatie'!$D:$I,5,0)),"",VLOOKUP(Tabel1[[#This Row],[2. document]],'Gegevens documentatie'!$D:$I,5,0))</f>
        <v/>
      </c>
      <c r="S57" s="94">
        <f>IF(ISNA(IF(VLOOKUP(Tabel1[[#This Row],[Documentnaam]],'Bestaande documentatie'!A:A,1,0)=Tabel1[[#This Row],[Documentnaam]],1,0)),0,IF(VLOOKUP(Tabel1[[#This Row],[Documentnaam]],'Bestaande documentatie'!A:A,1,0)=Tabel1[[#This Row],[Documentnaam]],1,0))</f>
        <v>0</v>
      </c>
      <c r="T57"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57" s="94">
        <f>IF(Tabel1[[#This Row],[Documentnaam]]="",0,IF(COUNTIF(K:K,Tabel1[[#This Row],[Documentnaam]])=1,0,IF(COUNTIF(K:K,Tabel1[[#This Row],[Documentnaam]])&gt;1,4,0)))</f>
        <v>0</v>
      </c>
      <c r="V57" s="94">
        <f>SUM(Tabel1[[#This Row],[bestaand(verberg)]:[dubbel(verberg)]])</f>
        <v>0</v>
      </c>
    </row>
    <row r="58" spans="1:22">
      <c r="A58" s="24"/>
      <c r="B58" s="24"/>
      <c r="C58" s="25"/>
      <c r="D58" s="82"/>
      <c r="E58" s="26"/>
      <c r="F58" s="82"/>
      <c r="G58" s="25"/>
      <c r="H58" s="25"/>
      <c r="I58" s="25"/>
      <c r="J58" s="38" t="str">
        <f>IF(Tabel1[[#This Row],[Documentnaam]]="","",VLOOKUP(Tabel1[[#This Row],[Kolom1]],$S$5:$T$10,2,0))</f>
        <v/>
      </c>
      <c r="K58"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58" s="84" t="str">
        <f>IF(Tabel1[[#This Row],[Documentnaam]]="","",IF(ISNA(VLOOKUP(Tabel1[[#This Row],[2. document]],'Gegevens documentatie'!$D:$I,2,0)),"",VLOOKUP(Tabel1[[#This Row],[2. document]],'Gegevens documentatie'!$D:$I,2,0)))</f>
        <v/>
      </c>
      <c r="M58" s="81" t="str" cm="1">
        <f t="array" aca="1" ref="M58"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58" s="94" t="str">
        <f>IF(ISNA(VLOOKUP(Tabel1[[#This Row],[1. Documentsoort]],'Gegevens documentatie'!$A:$B,2,0)),"",VLOOKUP(Tabel1[[#This Row],[1. Documentsoort]],'Gegevens documentatie'!$A:$B,2,0))</f>
        <v/>
      </c>
      <c r="O58" s="94" t="str">
        <f>IF(ISNA(VLOOKUP(Tabel1[[#This Row],[2. document]],'Gegevens documentatie'!$D:$I,4,0)),"",VLOOKUP(Tabel1[[#This Row],[2. document]],'Gegevens documentatie'!$D:$I,4,0))</f>
        <v/>
      </c>
      <c r="P58" s="94" t="str">
        <f>IF(ISNA(VLOOKUP(Tabel1[[#This Row],[2. document]],'Gegevens documentatie'!$D:$I,3,0)),"",VLOOKUP(Tabel1[[#This Row],[2. document]],'Gegevens documentatie'!$D:$I,3,0))</f>
        <v/>
      </c>
      <c r="Q58" s="94" t="str">
        <f>IF(ISNA(VLOOKUP(Tabel1[[#This Row],[2. document]],'Gegevens documentatie'!$D:$I,6,0)),"",VLOOKUP(Tabel1[[#This Row],[2. document]],'Gegevens documentatie'!$D:$I,6,0))</f>
        <v/>
      </c>
      <c r="R58" s="94" t="str">
        <f>IF(ISNA(VLOOKUP(Tabel1[[#This Row],[2. document]],'Gegevens documentatie'!$D:$I,5,0)),"",VLOOKUP(Tabel1[[#This Row],[2. document]],'Gegevens documentatie'!$D:$I,5,0))</f>
        <v/>
      </c>
      <c r="S58" s="94">
        <f>IF(ISNA(IF(VLOOKUP(Tabel1[[#This Row],[Documentnaam]],'Bestaande documentatie'!A:A,1,0)=Tabel1[[#This Row],[Documentnaam]],1,0)),0,IF(VLOOKUP(Tabel1[[#This Row],[Documentnaam]],'Bestaande documentatie'!A:A,1,0)=Tabel1[[#This Row],[Documentnaam]],1,0))</f>
        <v>0</v>
      </c>
      <c r="T58"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58" s="94">
        <f>IF(Tabel1[[#This Row],[Documentnaam]]="",0,IF(COUNTIF(K:K,Tabel1[[#This Row],[Documentnaam]])=1,0,IF(COUNTIF(K:K,Tabel1[[#This Row],[Documentnaam]])&gt;1,4,0)))</f>
        <v>0</v>
      </c>
      <c r="V58" s="94">
        <f>SUM(Tabel1[[#This Row],[bestaand(verberg)]:[dubbel(verberg)]])</f>
        <v>0</v>
      </c>
    </row>
    <row r="59" spans="1:22">
      <c r="A59" s="24"/>
      <c r="B59" s="24"/>
      <c r="C59" s="25"/>
      <c r="D59" s="82"/>
      <c r="E59" s="26"/>
      <c r="F59" s="82"/>
      <c r="G59" s="25"/>
      <c r="H59" s="25"/>
      <c r="I59" s="25"/>
      <c r="J59" s="38" t="str">
        <f>IF(Tabel1[[#This Row],[Documentnaam]]="","",VLOOKUP(Tabel1[[#This Row],[Kolom1]],$S$5:$T$10,2,0))</f>
        <v/>
      </c>
      <c r="K59"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59" s="84" t="str">
        <f>IF(Tabel1[[#This Row],[Documentnaam]]="","",IF(ISNA(VLOOKUP(Tabel1[[#This Row],[2. document]],'Gegevens documentatie'!$D:$I,2,0)),"",VLOOKUP(Tabel1[[#This Row],[2. document]],'Gegevens documentatie'!$D:$I,2,0)))</f>
        <v/>
      </c>
      <c r="M59" s="81" t="str" cm="1">
        <f t="array" aca="1" ref="M59"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59" s="94" t="str">
        <f>IF(ISNA(VLOOKUP(Tabel1[[#This Row],[1. Documentsoort]],'Gegevens documentatie'!$A:$B,2,0)),"",VLOOKUP(Tabel1[[#This Row],[1. Documentsoort]],'Gegevens documentatie'!$A:$B,2,0))</f>
        <v/>
      </c>
      <c r="O59" s="94" t="str">
        <f>IF(ISNA(VLOOKUP(Tabel1[[#This Row],[2. document]],'Gegevens documentatie'!$D:$I,4,0)),"",VLOOKUP(Tabel1[[#This Row],[2. document]],'Gegevens documentatie'!$D:$I,4,0))</f>
        <v/>
      </c>
      <c r="P59" s="94" t="str">
        <f>IF(ISNA(VLOOKUP(Tabel1[[#This Row],[2. document]],'Gegevens documentatie'!$D:$I,3,0)),"",VLOOKUP(Tabel1[[#This Row],[2. document]],'Gegevens documentatie'!$D:$I,3,0))</f>
        <v/>
      </c>
      <c r="Q59" s="94" t="str">
        <f>IF(ISNA(VLOOKUP(Tabel1[[#This Row],[2. document]],'Gegevens documentatie'!$D:$I,6,0)),"",VLOOKUP(Tabel1[[#This Row],[2. document]],'Gegevens documentatie'!$D:$I,6,0))</f>
        <v/>
      </c>
      <c r="R59" s="94" t="str">
        <f>IF(ISNA(VLOOKUP(Tabel1[[#This Row],[2. document]],'Gegevens documentatie'!$D:$I,5,0)),"",VLOOKUP(Tabel1[[#This Row],[2. document]],'Gegevens documentatie'!$D:$I,5,0))</f>
        <v/>
      </c>
      <c r="S59" s="94">
        <f>IF(ISNA(IF(VLOOKUP(Tabel1[[#This Row],[Documentnaam]],'Bestaande documentatie'!A:A,1,0)=Tabel1[[#This Row],[Documentnaam]],1,0)),0,IF(VLOOKUP(Tabel1[[#This Row],[Documentnaam]],'Bestaande documentatie'!A:A,1,0)=Tabel1[[#This Row],[Documentnaam]],1,0))</f>
        <v>0</v>
      </c>
      <c r="T59"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59" s="94">
        <f>IF(Tabel1[[#This Row],[Documentnaam]]="",0,IF(COUNTIF(K:K,Tabel1[[#This Row],[Documentnaam]])=1,0,IF(COUNTIF(K:K,Tabel1[[#This Row],[Documentnaam]])&gt;1,4,0)))</f>
        <v>0</v>
      </c>
      <c r="V59" s="94">
        <f>SUM(Tabel1[[#This Row],[bestaand(verberg)]:[dubbel(verberg)]])</f>
        <v>0</v>
      </c>
    </row>
    <row r="60" spans="1:22">
      <c r="A60" s="24"/>
      <c r="B60" s="24"/>
      <c r="C60" s="25"/>
      <c r="D60" s="82"/>
      <c r="E60" s="26"/>
      <c r="F60" s="82"/>
      <c r="G60" s="25"/>
      <c r="H60" s="25"/>
      <c r="I60" s="25"/>
      <c r="J60" s="38" t="str">
        <f>IF(Tabel1[[#This Row],[Documentnaam]]="","",VLOOKUP(Tabel1[[#This Row],[Kolom1]],$S$5:$T$10,2,0))</f>
        <v/>
      </c>
      <c r="K60"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60" s="84" t="str">
        <f>IF(Tabel1[[#This Row],[Documentnaam]]="","",IF(ISNA(VLOOKUP(Tabel1[[#This Row],[2. document]],'Gegevens documentatie'!$D:$I,2,0)),"",VLOOKUP(Tabel1[[#This Row],[2. document]],'Gegevens documentatie'!$D:$I,2,0)))</f>
        <v/>
      </c>
      <c r="M60" s="81" t="str" cm="1">
        <f t="array" aca="1" ref="M60"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60" s="94" t="str">
        <f>IF(ISNA(VLOOKUP(Tabel1[[#This Row],[1. Documentsoort]],'Gegevens documentatie'!$A:$B,2,0)),"",VLOOKUP(Tabel1[[#This Row],[1. Documentsoort]],'Gegevens documentatie'!$A:$B,2,0))</f>
        <v/>
      </c>
      <c r="O60" s="94" t="str">
        <f>IF(ISNA(VLOOKUP(Tabel1[[#This Row],[2. document]],'Gegevens documentatie'!$D:$I,4,0)),"",VLOOKUP(Tabel1[[#This Row],[2. document]],'Gegevens documentatie'!$D:$I,4,0))</f>
        <v/>
      </c>
      <c r="P60" s="94" t="str">
        <f>IF(ISNA(VLOOKUP(Tabel1[[#This Row],[2. document]],'Gegevens documentatie'!$D:$I,3,0)),"",VLOOKUP(Tabel1[[#This Row],[2. document]],'Gegevens documentatie'!$D:$I,3,0))</f>
        <v/>
      </c>
      <c r="Q60" s="94" t="str">
        <f>IF(ISNA(VLOOKUP(Tabel1[[#This Row],[2. document]],'Gegevens documentatie'!$D:$I,6,0)),"",VLOOKUP(Tabel1[[#This Row],[2. document]],'Gegevens documentatie'!$D:$I,6,0))</f>
        <v/>
      </c>
      <c r="R60" s="94" t="str">
        <f>IF(ISNA(VLOOKUP(Tabel1[[#This Row],[2. document]],'Gegevens documentatie'!$D:$I,5,0)),"",VLOOKUP(Tabel1[[#This Row],[2. document]],'Gegevens documentatie'!$D:$I,5,0))</f>
        <v/>
      </c>
      <c r="S60" s="94">
        <f>IF(ISNA(IF(VLOOKUP(Tabel1[[#This Row],[Documentnaam]],'Bestaande documentatie'!A:A,1,0)=Tabel1[[#This Row],[Documentnaam]],1,0)),0,IF(VLOOKUP(Tabel1[[#This Row],[Documentnaam]],'Bestaande documentatie'!A:A,1,0)=Tabel1[[#This Row],[Documentnaam]],1,0))</f>
        <v>0</v>
      </c>
      <c r="T60"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60" s="94">
        <f>IF(Tabel1[[#This Row],[Documentnaam]]="",0,IF(COUNTIF(K:K,Tabel1[[#This Row],[Documentnaam]])=1,0,IF(COUNTIF(K:K,Tabel1[[#This Row],[Documentnaam]])&gt;1,4,0)))</f>
        <v>0</v>
      </c>
      <c r="V60" s="94">
        <f>SUM(Tabel1[[#This Row],[bestaand(verberg)]:[dubbel(verberg)]])</f>
        <v>0</v>
      </c>
    </row>
    <row r="61" spans="1:22">
      <c r="A61" s="24"/>
      <c r="B61" s="24"/>
      <c r="C61" s="25"/>
      <c r="D61" s="82"/>
      <c r="E61" s="26"/>
      <c r="F61" s="82"/>
      <c r="G61" s="25"/>
      <c r="H61" s="25"/>
      <c r="I61" s="25"/>
      <c r="J61" s="38" t="str">
        <f>IF(Tabel1[[#This Row],[Documentnaam]]="","",VLOOKUP(Tabel1[[#This Row],[Kolom1]],$S$5:$T$10,2,0))</f>
        <v/>
      </c>
      <c r="K61"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61" s="84" t="str">
        <f>IF(Tabel1[[#This Row],[Documentnaam]]="","",IF(ISNA(VLOOKUP(Tabel1[[#This Row],[2. document]],'Gegevens documentatie'!$D:$I,2,0)),"",VLOOKUP(Tabel1[[#This Row],[2. document]],'Gegevens documentatie'!$D:$I,2,0)))</f>
        <v/>
      </c>
      <c r="M61" s="81" t="str" cm="1">
        <f t="array" aca="1" ref="M61"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61" s="94" t="str">
        <f>IF(ISNA(VLOOKUP(Tabel1[[#This Row],[1. Documentsoort]],'Gegevens documentatie'!$A:$B,2,0)),"",VLOOKUP(Tabel1[[#This Row],[1. Documentsoort]],'Gegevens documentatie'!$A:$B,2,0))</f>
        <v/>
      </c>
      <c r="O61" s="94" t="str">
        <f>IF(ISNA(VLOOKUP(Tabel1[[#This Row],[2. document]],'Gegevens documentatie'!$D:$I,4,0)),"",VLOOKUP(Tabel1[[#This Row],[2. document]],'Gegevens documentatie'!$D:$I,4,0))</f>
        <v/>
      </c>
      <c r="P61" s="94" t="str">
        <f>IF(ISNA(VLOOKUP(Tabel1[[#This Row],[2. document]],'Gegevens documentatie'!$D:$I,3,0)),"",VLOOKUP(Tabel1[[#This Row],[2. document]],'Gegevens documentatie'!$D:$I,3,0))</f>
        <v/>
      </c>
      <c r="Q61" s="94" t="str">
        <f>IF(ISNA(VLOOKUP(Tabel1[[#This Row],[2. document]],'Gegevens documentatie'!$D:$I,6,0)),"",VLOOKUP(Tabel1[[#This Row],[2. document]],'Gegevens documentatie'!$D:$I,6,0))</f>
        <v/>
      </c>
      <c r="R61" s="94" t="str">
        <f>IF(ISNA(VLOOKUP(Tabel1[[#This Row],[2. document]],'Gegevens documentatie'!$D:$I,5,0)),"",VLOOKUP(Tabel1[[#This Row],[2. document]],'Gegevens documentatie'!$D:$I,5,0))</f>
        <v/>
      </c>
      <c r="S61" s="94">
        <f>IF(ISNA(IF(VLOOKUP(Tabel1[[#This Row],[Documentnaam]],'Bestaande documentatie'!A:A,1,0)=Tabel1[[#This Row],[Documentnaam]],1,0)),0,IF(VLOOKUP(Tabel1[[#This Row],[Documentnaam]],'Bestaande documentatie'!A:A,1,0)=Tabel1[[#This Row],[Documentnaam]],1,0))</f>
        <v>0</v>
      </c>
      <c r="T61"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61" s="94">
        <f>IF(Tabel1[[#This Row],[Documentnaam]]="",0,IF(COUNTIF(K:K,Tabel1[[#This Row],[Documentnaam]])=1,0,IF(COUNTIF(K:K,Tabel1[[#This Row],[Documentnaam]])&gt;1,4,0)))</f>
        <v>0</v>
      </c>
      <c r="V61" s="94">
        <f>SUM(Tabel1[[#This Row],[bestaand(verberg)]:[dubbel(verberg)]])</f>
        <v>0</v>
      </c>
    </row>
    <row r="62" spans="1:22">
      <c r="A62" s="24"/>
      <c r="B62" s="24"/>
      <c r="C62" s="25"/>
      <c r="D62" s="82"/>
      <c r="E62" s="26"/>
      <c r="F62" s="82"/>
      <c r="G62" s="25"/>
      <c r="H62" s="25"/>
      <c r="I62" s="25"/>
      <c r="J62" s="38" t="str">
        <f>IF(Tabel1[[#This Row],[Documentnaam]]="","",VLOOKUP(Tabel1[[#This Row],[Kolom1]],$S$5:$T$10,2,0))</f>
        <v/>
      </c>
      <c r="K62"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62" s="84" t="str">
        <f>IF(Tabel1[[#This Row],[Documentnaam]]="","",IF(ISNA(VLOOKUP(Tabel1[[#This Row],[2. document]],'Gegevens documentatie'!$D:$I,2,0)),"",VLOOKUP(Tabel1[[#This Row],[2. document]],'Gegevens documentatie'!$D:$I,2,0)))</f>
        <v/>
      </c>
      <c r="M62" s="81" t="str" cm="1">
        <f t="array" aca="1" ref="M62"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62" s="94" t="str">
        <f>IF(ISNA(VLOOKUP(Tabel1[[#This Row],[1. Documentsoort]],'Gegevens documentatie'!$A:$B,2,0)),"",VLOOKUP(Tabel1[[#This Row],[1. Documentsoort]],'Gegevens documentatie'!$A:$B,2,0))</f>
        <v/>
      </c>
      <c r="O62" s="94" t="str">
        <f>IF(ISNA(VLOOKUP(Tabel1[[#This Row],[2. document]],'Gegevens documentatie'!$D:$I,4,0)),"",VLOOKUP(Tabel1[[#This Row],[2. document]],'Gegevens documentatie'!$D:$I,4,0))</f>
        <v/>
      </c>
      <c r="P62" s="94" t="str">
        <f>IF(ISNA(VLOOKUP(Tabel1[[#This Row],[2. document]],'Gegevens documentatie'!$D:$I,3,0)),"",VLOOKUP(Tabel1[[#This Row],[2. document]],'Gegevens documentatie'!$D:$I,3,0))</f>
        <v/>
      </c>
      <c r="Q62" s="94" t="str">
        <f>IF(ISNA(VLOOKUP(Tabel1[[#This Row],[2. document]],'Gegevens documentatie'!$D:$I,6,0)),"",VLOOKUP(Tabel1[[#This Row],[2. document]],'Gegevens documentatie'!$D:$I,6,0))</f>
        <v/>
      </c>
      <c r="R62" s="94" t="str">
        <f>IF(ISNA(VLOOKUP(Tabel1[[#This Row],[2. document]],'Gegevens documentatie'!$D:$I,5,0)),"",VLOOKUP(Tabel1[[#This Row],[2. document]],'Gegevens documentatie'!$D:$I,5,0))</f>
        <v/>
      </c>
      <c r="S62" s="94">
        <f>IF(ISNA(IF(VLOOKUP(Tabel1[[#This Row],[Documentnaam]],'Bestaande documentatie'!A:A,1,0)=Tabel1[[#This Row],[Documentnaam]],1,0)),0,IF(VLOOKUP(Tabel1[[#This Row],[Documentnaam]],'Bestaande documentatie'!A:A,1,0)=Tabel1[[#This Row],[Documentnaam]],1,0))</f>
        <v>0</v>
      </c>
      <c r="T62"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62" s="94">
        <f>IF(Tabel1[[#This Row],[Documentnaam]]="",0,IF(COUNTIF(K:K,Tabel1[[#This Row],[Documentnaam]])=1,0,IF(COUNTIF(K:K,Tabel1[[#This Row],[Documentnaam]])&gt;1,4,0)))</f>
        <v>0</v>
      </c>
      <c r="V62" s="94">
        <f>SUM(Tabel1[[#This Row],[bestaand(verberg)]:[dubbel(verberg)]])</f>
        <v>0</v>
      </c>
    </row>
    <row r="63" spans="1:22">
      <c r="A63" s="24"/>
      <c r="B63" s="24"/>
      <c r="C63" s="25"/>
      <c r="D63" s="82"/>
      <c r="E63" s="26"/>
      <c r="F63" s="82"/>
      <c r="G63" s="25"/>
      <c r="H63" s="25"/>
      <c r="I63" s="25"/>
      <c r="J63" s="38" t="str">
        <f>IF(Tabel1[[#This Row],[Documentnaam]]="","",VLOOKUP(Tabel1[[#This Row],[Kolom1]],$S$5:$T$10,2,0))</f>
        <v/>
      </c>
      <c r="K63"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63" s="84" t="str">
        <f>IF(Tabel1[[#This Row],[Documentnaam]]="","",IF(ISNA(VLOOKUP(Tabel1[[#This Row],[2. document]],'Gegevens documentatie'!$D:$I,2,0)),"",VLOOKUP(Tabel1[[#This Row],[2. document]],'Gegevens documentatie'!$D:$I,2,0)))</f>
        <v/>
      </c>
      <c r="M63" s="81" t="str" cm="1">
        <f t="array" aca="1" ref="M63"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63" s="94" t="str">
        <f>IF(ISNA(VLOOKUP(Tabel1[[#This Row],[1. Documentsoort]],'Gegevens documentatie'!$A:$B,2,0)),"",VLOOKUP(Tabel1[[#This Row],[1. Documentsoort]],'Gegevens documentatie'!$A:$B,2,0))</f>
        <v/>
      </c>
      <c r="O63" s="94" t="str">
        <f>IF(ISNA(VLOOKUP(Tabel1[[#This Row],[2. document]],'Gegevens documentatie'!$D:$I,4,0)),"",VLOOKUP(Tabel1[[#This Row],[2. document]],'Gegevens documentatie'!$D:$I,4,0))</f>
        <v/>
      </c>
      <c r="P63" s="94" t="str">
        <f>IF(ISNA(VLOOKUP(Tabel1[[#This Row],[2. document]],'Gegevens documentatie'!$D:$I,3,0)),"",VLOOKUP(Tabel1[[#This Row],[2. document]],'Gegevens documentatie'!$D:$I,3,0))</f>
        <v/>
      </c>
      <c r="Q63" s="94" t="str">
        <f>IF(ISNA(VLOOKUP(Tabel1[[#This Row],[2. document]],'Gegevens documentatie'!$D:$I,6,0)),"",VLOOKUP(Tabel1[[#This Row],[2. document]],'Gegevens documentatie'!$D:$I,6,0))</f>
        <v/>
      </c>
      <c r="R63" s="94" t="str">
        <f>IF(ISNA(VLOOKUP(Tabel1[[#This Row],[2. document]],'Gegevens documentatie'!$D:$I,5,0)),"",VLOOKUP(Tabel1[[#This Row],[2. document]],'Gegevens documentatie'!$D:$I,5,0))</f>
        <v/>
      </c>
      <c r="S63" s="94">
        <f>IF(ISNA(IF(VLOOKUP(Tabel1[[#This Row],[Documentnaam]],'Bestaande documentatie'!A:A,1,0)=Tabel1[[#This Row],[Documentnaam]],1,0)),0,IF(VLOOKUP(Tabel1[[#This Row],[Documentnaam]],'Bestaande documentatie'!A:A,1,0)=Tabel1[[#This Row],[Documentnaam]],1,0))</f>
        <v>0</v>
      </c>
      <c r="T63"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63" s="94">
        <f>IF(Tabel1[[#This Row],[Documentnaam]]="",0,IF(COUNTIF(K:K,Tabel1[[#This Row],[Documentnaam]])=1,0,IF(COUNTIF(K:K,Tabel1[[#This Row],[Documentnaam]])&gt;1,4,0)))</f>
        <v>0</v>
      </c>
      <c r="V63" s="94">
        <f>SUM(Tabel1[[#This Row],[bestaand(verberg)]:[dubbel(verberg)]])</f>
        <v>0</v>
      </c>
    </row>
    <row r="64" spans="1:22">
      <c r="A64" s="24"/>
      <c r="B64" s="24"/>
      <c r="C64" s="25"/>
      <c r="D64" s="82"/>
      <c r="E64" s="26"/>
      <c r="F64" s="82"/>
      <c r="G64" s="25"/>
      <c r="H64" s="25"/>
      <c r="I64" s="25"/>
      <c r="J64" s="38" t="str">
        <f>IF(Tabel1[[#This Row],[Documentnaam]]="","",VLOOKUP(Tabel1[[#This Row],[Kolom1]],$S$5:$T$10,2,0))</f>
        <v/>
      </c>
      <c r="K64"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64" s="84" t="str">
        <f>IF(Tabel1[[#This Row],[Documentnaam]]="","",IF(ISNA(VLOOKUP(Tabel1[[#This Row],[2. document]],'Gegevens documentatie'!$D:$I,2,0)),"",VLOOKUP(Tabel1[[#This Row],[2. document]],'Gegevens documentatie'!$D:$I,2,0)))</f>
        <v/>
      </c>
      <c r="M64" s="81" t="str" cm="1">
        <f t="array" aca="1" ref="M64"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64" s="94" t="str">
        <f>IF(ISNA(VLOOKUP(Tabel1[[#This Row],[1. Documentsoort]],'Gegevens documentatie'!$A:$B,2,0)),"",VLOOKUP(Tabel1[[#This Row],[1. Documentsoort]],'Gegevens documentatie'!$A:$B,2,0))</f>
        <v/>
      </c>
      <c r="O64" s="94" t="str">
        <f>IF(ISNA(VLOOKUP(Tabel1[[#This Row],[2. document]],'Gegevens documentatie'!$D:$I,4,0)),"",VLOOKUP(Tabel1[[#This Row],[2. document]],'Gegevens documentatie'!$D:$I,4,0))</f>
        <v/>
      </c>
      <c r="P64" s="94" t="str">
        <f>IF(ISNA(VLOOKUP(Tabel1[[#This Row],[2. document]],'Gegevens documentatie'!$D:$I,3,0)),"",VLOOKUP(Tabel1[[#This Row],[2. document]],'Gegevens documentatie'!$D:$I,3,0))</f>
        <v/>
      </c>
      <c r="Q64" s="94" t="str">
        <f>IF(ISNA(VLOOKUP(Tabel1[[#This Row],[2. document]],'Gegevens documentatie'!$D:$I,6,0)),"",VLOOKUP(Tabel1[[#This Row],[2. document]],'Gegevens documentatie'!$D:$I,6,0))</f>
        <v/>
      </c>
      <c r="R64" s="94" t="str">
        <f>IF(ISNA(VLOOKUP(Tabel1[[#This Row],[2. document]],'Gegevens documentatie'!$D:$I,5,0)),"",VLOOKUP(Tabel1[[#This Row],[2. document]],'Gegevens documentatie'!$D:$I,5,0))</f>
        <v/>
      </c>
      <c r="S64" s="94">
        <f>IF(ISNA(IF(VLOOKUP(Tabel1[[#This Row],[Documentnaam]],'Bestaande documentatie'!A:A,1,0)=Tabel1[[#This Row],[Documentnaam]],1,0)),0,IF(VLOOKUP(Tabel1[[#This Row],[Documentnaam]],'Bestaande documentatie'!A:A,1,0)=Tabel1[[#This Row],[Documentnaam]],1,0))</f>
        <v>0</v>
      </c>
      <c r="T64"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64" s="94">
        <f>IF(Tabel1[[#This Row],[Documentnaam]]="",0,IF(COUNTIF(K:K,Tabel1[[#This Row],[Documentnaam]])=1,0,IF(COUNTIF(K:K,Tabel1[[#This Row],[Documentnaam]])&gt;1,4,0)))</f>
        <v>0</v>
      </c>
      <c r="V64" s="94">
        <f>SUM(Tabel1[[#This Row],[bestaand(verberg)]:[dubbel(verberg)]])</f>
        <v>0</v>
      </c>
    </row>
    <row r="65" spans="1:22">
      <c r="A65" s="24"/>
      <c r="B65" s="24"/>
      <c r="C65" s="25"/>
      <c r="D65" s="82"/>
      <c r="E65" s="26"/>
      <c r="F65" s="82"/>
      <c r="G65" s="25"/>
      <c r="H65" s="25"/>
      <c r="I65" s="25"/>
      <c r="J65" s="38" t="str">
        <f>IF(Tabel1[[#This Row],[Documentnaam]]="","",VLOOKUP(Tabel1[[#This Row],[Kolom1]],$S$5:$T$10,2,0))</f>
        <v/>
      </c>
      <c r="K65"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65" s="84" t="str">
        <f>IF(Tabel1[[#This Row],[Documentnaam]]="","",IF(ISNA(VLOOKUP(Tabel1[[#This Row],[2. document]],'Gegevens documentatie'!$D:$I,2,0)),"",VLOOKUP(Tabel1[[#This Row],[2. document]],'Gegevens documentatie'!$D:$I,2,0)))</f>
        <v/>
      </c>
      <c r="M65" s="81" t="str" cm="1">
        <f t="array" aca="1" ref="M65"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65" s="94" t="str">
        <f>IF(ISNA(VLOOKUP(Tabel1[[#This Row],[1. Documentsoort]],'Gegevens documentatie'!$A:$B,2,0)),"",VLOOKUP(Tabel1[[#This Row],[1. Documentsoort]],'Gegevens documentatie'!$A:$B,2,0))</f>
        <v/>
      </c>
      <c r="O65" s="94" t="str">
        <f>IF(ISNA(VLOOKUP(Tabel1[[#This Row],[2. document]],'Gegevens documentatie'!$D:$I,4,0)),"",VLOOKUP(Tabel1[[#This Row],[2. document]],'Gegevens documentatie'!$D:$I,4,0))</f>
        <v/>
      </c>
      <c r="P65" s="94" t="str">
        <f>IF(ISNA(VLOOKUP(Tabel1[[#This Row],[2. document]],'Gegevens documentatie'!$D:$I,3,0)),"",VLOOKUP(Tabel1[[#This Row],[2. document]],'Gegevens documentatie'!$D:$I,3,0))</f>
        <v/>
      </c>
      <c r="Q65" s="94" t="str">
        <f>IF(ISNA(VLOOKUP(Tabel1[[#This Row],[2. document]],'Gegevens documentatie'!$D:$I,6,0)),"",VLOOKUP(Tabel1[[#This Row],[2. document]],'Gegevens documentatie'!$D:$I,6,0))</f>
        <v/>
      </c>
      <c r="R65" s="94" t="str">
        <f>IF(ISNA(VLOOKUP(Tabel1[[#This Row],[2. document]],'Gegevens documentatie'!$D:$I,5,0)),"",VLOOKUP(Tabel1[[#This Row],[2. document]],'Gegevens documentatie'!$D:$I,5,0))</f>
        <v/>
      </c>
      <c r="S65" s="94">
        <f>IF(ISNA(IF(VLOOKUP(Tabel1[[#This Row],[Documentnaam]],'Bestaande documentatie'!A:A,1,0)=Tabel1[[#This Row],[Documentnaam]],1,0)),0,IF(VLOOKUP(Tabel1[[#This Row],[Documentnaam]],'Bestaande documentatie'!A:A,1,0)=Tabel1[[#This Row],[Documentnaam]],1,0))</f>
        <v>0</v>
      </c>
      <c r="T65"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65" s="94">
        <f>IF(Tabel1[[#This Row],[Documentnaam]]="",0,IF(COUNTIF(K:K,Tabel1[[#This Row],[Documentnaam]])=1,0,IF(COUNTIF(K:K,Tabel1[[#This Row],[Documentnaam]])&gt;1,4,0)))</f>
        <v>0</v>
      </c>
      <c r="V65" s="94">
        <f>SUM(Tabel1[[#This Row],[bestaand(verberg)]:[dubbel(verberg)]])</f>
        <v>0</v>
      </c>
    </row>
    <row r="66" spans="1:22">
      <c r="A66" s="24"/>
      <c r="B66" s="24"/>
      <c r="C66" s="25"/>
      <c r="D66" s="82"/>
      <c r="E66" s="26"/>
      <c r="F66" s="82"/>
      <c r="G66" s="25"/>
      <c r="H66" s="25"/>
      <c r="I66" s="25"/>
      <c r="J66" s="38" t="str">
        <f>IF(Tabel1[[#This Row],[Documentnaam]]="","",VLOOKUP(Tabel1[[#This Row],[Kolom1]],$S$5:$T$10,2,0))</f>
        <v/>
      </c>
      <c r="K66"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66" s="84" t="str">
        <f>IF(Tabel1[[#This Row],[Documentnaam]]="","",IF(ISNA(VLOOKUP(Tabel1[[#This Row],[2. document]],'Gegevens documentatie'!$D:$I,2,0)),"",VLOOKUP(Tabel1[[#This Row],[2. document]],'Gegevens documentatie'!$D:$I,2,0)))</f>
        <v/>
      </c>
      <c r="M66" s="81" t="str" cm="1">
        <f t="array" aca="1" ref="M66"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66" s="94" t="str">
        <f>IF(ISNA(VLOOKUP(Tabel1[[#This Row],[1. Documentsoort]],'Gegevens documentatie'!$A:$B,2,0)),"",VLOOKUP(Tabel1[[#This Row],[1. Documentsoort]],'Gegevens documentatie'!$A:$B,2,0))</f>
        <v/>
      </c>
      <c r="O66" s="94" t="str">
        <f>IF(ISNA(VLOOKUP(Tabel1[[#This Row],[2. document]],'Gegevens documentatie'!$D:$I,4,0)),"",VLOOKUP(Tabel1[[#This Row],[2. document]],'Gegevens documentatie'!$D:$I,4,0))</f>
        <v/>
      </c>
      <c r="P66" s="94" t="str">
        <f>IF(ISNA(VLOOKUP(Tabel1[[#This Row],[2. document]],'Gegevens documentatie'!$D:$I,3,0)),"",VLOOKUP(Tabel1[[#This Row],[2. document]],'Gegevens documentatie'!$D:$I,3,0))</f>
        <v/>
      </c>
      <c r="Q66" s="94" t="str">
        <f>IF(ISNA(VLOOKUP(Tabel1[[#This Row],[2. document]],'Gegevens documentatie'!$D:$I,6,0)),"",VLOOKUP(Tabel1[[#This Row],[2. document]],'Gegevens documentatie'!$D:$I,6,0))</f>
        <v/>
      </c>
      <c r="R66" s="94" t="str">
        <f>IF(ISNA(VLOOKUP(Tabel1[[#This Row],[2. document]],'Gegevens documentatie'!$D:$I,5,0)),"",VLOOKUP(Tabel1[[#This Row],[2. document]],'Gegevens documentatie'!$D:$I,5,0))</f>
        <v/>
      </c>
      <c r="S66" s="94">
        <f>IF(ISNA(IF(VLOOKUP(Tabel1[[#This Row],[Documentnaam]],'Bestaande documentatie'!A:A,1,0)=Tabel1[[#This Row],[Documentnaam]],1,0)),0,IF(VLOOKUP(Tabel1[[#This Row],[Documentnaam]],'Bestaande documentatie'!A:A,1,0)=Tabel1[[#This Row],[Documentnaam]],1,0))</f>
        <v>0</v>
      </c>
      <c r="T66"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66" s="94">
        <f>IF(Tabel1[[#This Row],[Documentnaam]]="",0,IF(COUNTIF(K:K,Tabel1[[#This Row],[Documentnaam]])=1,0,IF(COUNTIF(K:K,Tabel1[[#This Row],[Documentnaam]])&gt;1,4,0)))</f>
        <v>0</v>
      </c>
      <c r="V66" s="94">
        <f>SUM(Tabel1[[#This Row],[bestaand(verberg)]:[dubbel(verberg)]])</f>
        <v>0</v>
      </c>
    </row>
    <row r="67" spans="1:22">
      <c r="A67" s="24"/>
      <c r="B67" s="24"/>
      <c r="C67" s="25"/>
      <c r="D67" s="82"/>
      <c r="E67" s="26"/>
      <c r="F67" s="82"/>
      <c r="G67" s="25"/>
      <c r="H67" s="25"/>
      <c r="I67" s="25"/>
      <c r="J67" s="38" t="str">
        <f>IF(Tabel1[[#This Row],[Documentnaam]]="","",VLOOKUP(Tabel1[[#This Row],[Kolom1]],$S$5:$T$10,2,0))</f>
        <v/>
      </c>
      <c r="K67"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67" s="84" t="str">
        <f>IF(Tabel1[[#This Row],[Documentnaam]]="","",IF(ISNA(VLOOKUP(Tabel1[[#This Row],[2. document]],'Gegevens documentatie'!$D:$I,2,0)),"",VLOOKUP(Tabel1[[#This Row],[2. document]],'Gegevens documentatie'!$D:$I,2,0)))</f>
        <v/>
      </c>
      <c r="M67" s="81" t="str" cm="1">
        <f t="array" aca="1" ref="M67"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67" s="94" t="str">
        <f>IF(ISNA(VLOOKUP(Tabel1[[#This Row],[1. Documentsoort]],'Gegevens documentatie'!$A:$B,2,0)),"",VLOOKUP(Tabel1[[#This Row],[1. Documentsoort]],'Gegevens documentatie'!$A:$B,2,0))</f>
        <v/>
      </c>
      <c r="O67" s="94" t="str">
        <f>IF(ISNA(VLOOKUP(Tabel1[[#This Row],[2. document]],'Gegevens documentatie'!$D:$I,4,0)),"",VLOOKUP(Tabel1[[#This Row],[2. document]],'Gegevens documentatie'!$D:$I,4,0))</f>
        <v/>
      </c>
      <c r="P67" s="94" t="str">
        <f>IF(ISNA(VLOOKUP(Tabel1[[#This Row],[2. document]],'Gegevens documentatie'!$D:$I,3,0)),"",VLOOKUP(Tabel1[[#This Row],[2. document]],'Gegevens documentatie'!$D:$I,3,0))</f>
        <v/>
      </c>
      <c r="Q67" s="94" t="str">
        <f>IF(ISNA(VLOOKUP(Tabel1[[#This Row],[2. document]],'Gegevens documentatie'!$D:$I,6,0)),"",VLOOKUP(Tabel1[[#This Row],[2. document]],'Gegevens documentatie'!$D:$I,6,0))</f>
        <v/>
      </c>
      <c r="R67" s="94" t="str">
        <f>IF(ISNA(VLOOKUP(Tabel1[[#This Row],[2. document]],'Gegevens documentatie'!$D:$I,5,0)),"",VLOOKUP(Tabel1[[#This Row],[2. document]],'Gegevens documentatie'!$D:$I,5,0))</f>
        <v/>
      </c>
      <c r="S67" s="94">
        <f>IF(ISNA(IF(VLOOKUP(Tabel1[[#This Row],[Documentnaam]],'Bestaande documentatie'!A:A,1,0)=Tabel1[[#This Row],[Documentnaam]],1,0)),0,IF(VLOOKUP(Tabel1[[#This Row],[Documentnaam]],'Bestaande documentatie'!A:A,1,0)=Tabel1[[#This Row],[Documentnaam]],1,0))</f>
        <v>0</v>
      </c>
      <c r="T67"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67" s="94">
        <f>IF(Tabel1[[#This Row],[Documentnaam]]="",0,IF(COUNTIF(K:K,Tabel1[[#This Row],[Documentnaam]])=1,0,IF(COUNTIF(K:K,Tabel1[[#This Row],[Documentnaam]])&gt;1,4,0)))</f>
        <v>0</v>
      </c>
      <c r="V67" s="94">
        <f>SUM(Tabel1[[#This Row],[bestaand(verberg)]:[dubbel(verberg)]])</f>
        <v>0</v>
      </c>
    </row>
    <row r="68" spans="1:22">
      <c r="A68" s="24"/>
      <c r="B68" s="24"/>
      <c r="C68" s="25"/>
      <c r="D68" s="82"/>
      <c r="E68" s="26"/>
      <c r="F68" s="82"/>
      <c r="G68" s="25"/>
      <c r="H68" s="25"/>
      <c r="I68" s="25"/>
      <c r="J68" s="38" t="str">
        <f>IF(Tabel1[[#This Row],[Documentnaam]]="","",VLOOKUP(Tabel1[[#This Row],[Kolom1]],$S$5:$T$10,2,0))</f>
        <v/>
      </c>
      <c r="K68"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68" s="84" t="str">
        <f>IF(Tabel1[[#This Row],[Documentnaam]]="","",IF(ISNA(VLOOKUP(Tabel1[[#This Row],[2. document]],'Gegevens documentatie'!$D:$I,2,0)),"",VLOOKUP(Tabel1[[#This Row],[2. document]],'Gegevens documentatie'!$D:$I,2,0)))</f>
        <v/>
      </c>
      <c r="M68" s="81" t="str" cm="1">
        <f t="array" aca="1" ref="M68"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68" s="94" t="str">
        <f>IF(ISNA(VLOOKUP(Tabel1[[#This Row],[1. Documentsoort]],'Gegevens documentatie'!$A:$B,2,0)),"",VLOOKUP(Tabel1[[#This Row],[1. Documentsoort]],'Gegevens documentatie'!$A:$B,2,0))</f>
        <v/>
      </c>
      <c r="O68" s="94" t="str">
        <f>IF(ISNA(VLOOKUP(Tabel1[[#This Row],[2. document]],'Gegevens documentatie'!$D:$I,4,0)),"",VLOOKUP(Tabel1[[#This Row],[2. document]],'Gegevens documentatie'!$D:$I,4,0))</f>
        <v/>
      </c>
      <c r="P68" s="94" t="str">
        <f>IF(ISNA(VLOOKUP(Tabel1[[#This Row],[2. document]],'Gegevens documentatie'!$D:$I,3,0)),"",VLOOKUP(Tabel1[[#This Row],[2. document]],'Gegevens documentatie'!$D:$I,3,0))</f>
        <v/>
      </c>
      <c r="Q68" s="94" t="str">
        <f>IF(ISNA(VLOOKUP(Tabel1[[#This Row],[2. document]],'Gegevens documentatie'!$D:$I,6,0)),"",VLOOKUP(Tabel1[[#This Row],[2. document]],'Gegevens documentatie'!$D:$I,6,0))</f>
        <v/>
      </c>
      <c r="R68" s="94" t="str">
        <f>IF(ISNA(VLOOKUP(Tabel1[[#This Row],[2. document]],'Gegevens documentatie'!$D:$I,5,0)),"",VLOOKUP(Tabel1[[#This Row],[2. document]],'Gegevens documentatie'!$D:$I,5,0))</f>
        <v/>
      </c>
      <c r="S68" s="94">
        <f>IF(ISNA(IF(VLOOKUP(Tabel1[[#This Row],[Documentnaam]],'Bestaande documentatie'!A:A,1,0)=Tabel1[[#This Row],[Documentnaam]],1,0)),0,IF(VLOOKUP(Tabel1[[#This Row],[Documentnaam]],'Bestaande documentatie'!A:A,1,0)=Tabel1[[#This Row],[Documentnaam]],1,0))</f>
        <v>0</v>
      </c>
      <c r="T68"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68" s="94">
        <f>IF(Tabel1[[#This Row],[Documentnaam]]="",0,IF(COUNTIF(K:K,Tabel1[[#This Row],[Documentnaam]])=1,0,IF(COUNTIF(K:K,Tabel1[[#This Row],[Documentnaam]])&gt;1,4,0)))</f>
        <v>0</v>
      </c>
      <c r="V68" s="94">
        <f>SUM(Tabel1[[#This Row],[bestaand(verberg)]:[dubbel(verberg)]])</f>
        <v>0</v>
      </c>
    </row>
    <row r="69" spans="1:22">
      <c r="A69" s="24"/>
      <c r="B69" s="24"/>
      <c r="C69" s="25"/>
      <c r="D69" s="82"/>
      <c r="E69" s="26"/>
      <c r="F69" s="82"/>
      <c r="G69" s="25"/>
      <c r="H69" s="25"/>
      <c r="I69" s="25"/>
      <c r="J69" s="38" t="str">
        <f>IF(Tabel1[[#This Row],[Documentnaam]]="","",VLOOKUP(Tabel1[[#This Row],[Kolom1]],$S$5:$T$10,2,0))</f>
        <v/>
      </c>
      <c r="K69"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69" s="84" t="str">
        <f>IF(Tabel1[[#This Row],[Documentnaam]]="","",IF(ISNA(VLOOKUP(Tabel1[[#This Row],[2. document]],'Gegevens documentatie'!$D:$I,2,0)),"",VLOOKUP(Tabel1[[#This Row],[2. document]],'Gegevens documentatie'!$D:$I,2,0)))</f>
        <v/>
      </c>
      <c r="M69" s="81" t="str" cm="1">
        <f t="array" aca="1" ref="M69"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69" s="94" t="str">
        <f>IF(ISNA(VLOOKUP(Tabel1[[#This Row],[1. Documentsoort]],'Gegevens documentatie'!$A:$B,2,0)),"",VLOOKUP(Tabel1[[#This Row],[1. Documentsoort]],'Gegevens documentatie'!$A:$B,2,0))</f>
        <v/>
      </c>
      <c r="O69" s="94" t="str">
        <f>IF(ISNA(VLOOKUP(Tabel1[[#This Row],[2. document]],'Gegevens documentatie'!$D:$I,4,0)),"",VLOOKUP(Tabel1[[#This Row],[2. document]],'Gegevens documentatie'!$D:$I,4,0))</f>
        <v/>
      </c>
      <c r="P69" s="94" t="str">
        <f>IF(ISNA(VLOOKUP(Tabel1[[#This Row],[2. document]],'Gegevens documentatie'!$D:$I,3,0)),"",VLOOKUP(Tabel1[[#This Row],[2. document]],'Gegevens documentatie'!$D:$I,3,0))</f>
        <v/>
      </c>
      <c r="Q69" s="94" t="str">
        <f>IF(ISNA(VLOOKUP(Tabel1[[#This Row],[2. document]],'Gegevens documentatie'!$D:$I,6,0)),"",VLOOKUP(Tabel1[[#This Row],[2. document]],'Gegevens documentatie'!$D:$I,6,0))</f>
        <v/>
      </c>
      <c r="R69" s="94" t="str">
        <f>IF(ISNA(VLOOKUP(Tabel1[[#This Row],[2. document]],'Gegevens documentatie'!$D:$I,5,0)),"",VLOOKUP(Tabel1[[#This Row],[2. document]],'Gegevens documentatie'!$D:$I,5,0))</f>
        <v/>
      </c>
      <c r="S69" s="94">
        <f>IF(ISNA(IF(VLOOKUP(Tabel1[[#This Row],[Documentnaam]],'Bestaande documentatie'!A:A,1,0)=Tabel1[[#This Row],[Documentnaam]],1,0)),0,IF(VLOOKUP(Tabel1[[#This Row],[Documentnaam]],'Bestaande documentatie'!A:A,1,0)=Tabel1[[#This Row],[Documentnaam]],1,0))</f>
        <v>0</v>
      </c>
      <c r="T69"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69" s="94">
        <f>IF(Tabel1[[#This Row],[Documentnaam]]="",0,IF(COUNTIF(K:K,Tabel1[[#This Row],[Documentnaam]])=1,0,IF(COUNTIF(K:K,Tabel1[[#This Row],[Documentnaam]])&gt;1,4,0)))</f>
        <v>0</v>
      </c>
      <c r="V69" s="94">
        <f>SUM(Tabel1[[#This Row],[bestaand(verberg)]:[dubbel(verberg)]])</f>
        <v>0</v>
      </c>
    </row>
    <row r="70" spans="1:22">
      <c r="A70" s="24"/>
      <c r="B70" s="24"/>
      <c r="C70" s="25"/>
      <c r="D70" s="82"/>
      <c r="E70" s="26"/>
      <c r="F70" s="82"/>
      <c r="G70" s="25"/>
      <c r="H70" s="25"/>
      <c r="I70" s="25"/>
      <c r="J70" s="38" t="str">
        <f>IF(Tabel1[[#This Row],[Documentnaam]]="","",VLOOKUP(Tabel1[[#This Row],[Kolom1]],$S$5:$T$10,2,0))</f>
        <v/>
      </c>
      <c r="K70"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70" s="84" t="str">
        <f>IF(Tabel1[[#This Row],[Documentnaam]]="","",IF(ISNA(VLOOKUP(Tabel1[[#This Row],[2. document]],'Gegevens documentatie'!$D:$I,2,0)),"",VLOOKUP(Tabel1[[#This Row],[2. document]],'Gegevens documentatie'!$D:$I,2,0)))</f>
        <v/>
      </c>
      <c r="M70" s="81" t="str" cm="1">
        <f t="array" aca="1" ref="M70"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70" s="94" t="str">
        <f>IF(ISNA(VLOOKUP(Tabel1[[#This Row],[1. Documentsoort]],'Gegevens documentatie'!$A:$B,2,0)),"",VLOOKUP(Tabel1[[#This Row],[1. Documentsoort]],'Gegevens documentatie'!$A:$B,2,0))</f>
        <v/>
      </c>
      <c r="O70" s="94" t="str">
        <f>IF(ISNA(VLOOKUP(Tabel1[[#This Row],[2. document]],'Gegevens documentatie'!$D:$I,4,0)),"",VLOOKUP(Tabel1[[#This Row],[2. document]],'Gegevens documentatie'!$D:$I,4,0))</f>
        <v/>
      </c>
      <c r="P70" s="94" t="str">
        <f>IF(ISNA(VLOOKUP(Tabel1[[#This Row],[2. document]],'Gegevens documentatie'!$D:$I,3,0)),"",VLOOKUP(Tabel1[[#This Row],[2. document]],'Gegevens documentatie'!$D:$I,3,0))</f>
        <v/>
      </c>
      <c r="Q70" s="94" t="str">
        <f>IF(ISNA(VLOOKUP(Tabel1[[#This Row],[2. document]],'Gegevens documentatie'!$D:$I,6,0)),"",VLOOKUP(Tabel1[[#This Row],[2. document]],'Gegevens documentatie'!$D:$I,6,0))</f>
        <v/>
      </c>
      <c r="R70" s="94" t="str">
        <f>IF(ISNA(VLOOKUP(Tabel1[[#This Row],[2. document]],'Gegevens documentatie'!$D:$I,5,0)),"",VLOOKUP(Tabel1[[#This Row],[2. document]],'Gegevens documentatie'!$D:$I,5,0))</f>
        <v/>
      </c>
      <c r="S70" s="94">
        <f>IF(ISNA(IF(VLOOKUP(Tabel1[[#This Row],[Documentnaam]],'Bestaande documentatie'!A:A,1,0)=Tabel1[[#This Row],[Documentnaam]],1,0)),0,IF(VLOOKUP(Tabel1[[#This Row],[Documentnaam]],'Bestaande documentatie'!A:A,1,0)=Tabel1[[#This Row],[Documentnaam]],1,0))</f>
        <v>0</v>
      </c>
      <c r="T70"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70" s="94">
        <f>IF(Tabel1[[#This Row],[Documentnaam]]="",0,IF(COUNTIF(K:K,Tabel1[[#This Row],[Documentnaam]])=1,0,IF(COUNTIF(K:K,Tabel1[[#This Row],[Documentnaam]])&gt;1,4,0)))</f>
        <v>0</v>
      </c>
      <c r="V70" s="94">
        <f>SUM(Tabel1[[#This Row],[bestaand(verberg)]:[dubbel(verberg)]])</f>
        <v>0</v>
      </c>
    </row>
    <row r="71" spans="1:22">
      <c r="A71" s="24"/>
      <c r="B71" s="24"/>
      <c r="C71" s="25"/>
      <c r="D71" s="82"/>
      <c r="E71" s="26"/>
      <c r="F71" s="82"/>
      <c r="G71" s="25"/>
      <c r="H71" s="25"/>
      <c r="I71" s="25"/>
      <c r="J71" s="38" t="str">
        <f>IF(Tabel1[[#This Row],[Documentnaam]]="","",VLOOKUP(Tabel1[[#This Row],[Kolom1]],$S$5:$T$10,2,0))</f>
        <v/>
      </c>
      <c r="K71"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71" s="84" t="str">
        <f>IF(Tabel1[[#This Row],[Documentnaam]]="","",IF(ISNA(VLOOKUP(Tabel1[[#This Row],[2. document]],'Gegevens documentatie'!$D:$I,2,0)),"",VLOOKUP(Tabel1[[#This Row],[2. document]],'Gegevens documentatie'!$D:$I,2,0)))</f>
        <v/>
      </c>
      <c r="M71" s="81" t="str" cm="1">
        <f t="array" aca="1" ref="M71"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71" s="94" t="str">
        <f>IF(ISNA(VLOOKUP(Tabel1[[#This Row],[1. Documentsoort]],'Gegevens documentatie'!$A:$B,2,0)),"",VLOOKUP(Tabel1[[#This Row],[1. Documentsoort]],'Gegevens documentatie'!$A:$B,2,0))</f>
        <v/>
      </c>
      <c r="O71" s="94" t="str">
        <f>IF(ISNA(VLOOKUP(Tabel1[[#This Row],[2. document]],'Gegevens documentatie'!$D:$I,4,0)),"",VLOOKUP(Tabel1[[#This Row],[2. document]],'Gegevens documentatie'!$D:$I,4,0))</f>
        <v/>
      </c>
      <c r="P71" s="94" t="str">
        <f>IF(ISNA(VLOOKUP(Tabel1[[#This Row],[2. document]],'Gegevens documentatie'!$D:$I,3,0)),"",VLOOKUP(Tabel1[[#This Row],[2. document]],'Gegevens documentatie'!$D:$I,3,0))</f>
        <v/>
      </c>
      <c r="Q71" s="94" t="str">
        <f>IF(ISNA(VLOOKUP(Tabel1[[#This Row],[2. document]],'Gegevens documentatie'!$D:$I,6,0)),"",VLOOKUP(Tabel1[[#This Row],[2. document]],'Gegevens documentatie'!$D:$I,6,0))</f>
        <v/>
      </c>
      <c r="R71" s="94" t="str">
        <f>IF(ISNA(VLOOKUP(Tabel1[[#This Row],[2. document]],'Gegevens documentatie'!$D:$I,5,0)),"",VLOOKUP(Tabel1[[#This Row],[2. document]],'Gegevens documentatie'!$D:$I,5,0))</f>
        <v/>
      </c>
      <c r="S71" s="94">
        <f>IF(ISNA(IF(VLOOKUP(Tabel1[[#This Row],[Documentnaam]],'Bestaande documentatie'!A:A,1,0)=Tabel1[[#This Row],[Documentnaam]],1,0)),0,IF(VLOOKUP(Tabel1[[#This Row],[Documentnaam]],'Bestaande documentatie'!A:A,1,0)=Tabel1[[#This Row],[Documentnaam]],1,0))</f>
        <v>0</v>
      </c>
      <c r="T71"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71" s="94">
        <f>IF(Tabel1[[#This Row],[Documentnaam]]="",0,IF(COUNTIF(K:K,Tabel1[[#This Row],[Documentnaam]])=1,0,IF(COUNTIF(K:K,Tabel1[[#This Row],[Documentnaam]])&gt;1,4,0)))</f>
        <v>0</v>
      </c>
      <c r="V71" s="94">
        <f>SUM(Tabel1[[#This Row],[bestaand(verberg)]:[dubbel(verberg)]])</f>
        <v>0</v>
      </c>
    </row>
    <row r="72" spans="1:22">
      <c r="A72" s="24"/>
      <c r="B72" s="24"/>
      <c r="C72" s="25"/>
      <c r="D72" s="82"/>
      <c r="E72" s="26"/>
      <c r="F72" s="82"/>
      <c r="G72" s="25"/>
      <c r="H72" s="25"/>
      <c r="I72" s="25"/>
      <c r="J72" s="38" t="str">
        <f>IF(Tabel1[[#This Row],[Documentnaam]]="","",VLOOKUP(Tabel1[[#This Row],[Kolom1]],$S$5:$T$10,2,0))</f>
        <v/>
      </c>
      <c r="K72"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72" s="84" t="str">
        <f>IF(Tabel1[[#This Row],[Documentnaam]]="","",IF(ISNA(VLOOKUP(Tabel1[[#This Row],[2. document]],'Gegevens documentatie'!$D:$I,2,0)),"",VLOOKUP(Tabel1[[#This Row],[2. document]],'Gegevens documentatie'!$D:$I,2,0)))</f>
        <v/>
      </c>
      <c r="M72" s="81" t="str" cm="1">
        <f t="array" aca="1" ref="M72"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72" s="94" t="str">
        <f>IF(ISNA(VLOOKUP(Tabel1[[#This Row],[1. Documentsoort]],'Gegevens documentatie'!$A:$B,2,0)),"",VLOOKUP(Tabel1[[#This Row],[1. Documentsoort]],'Gegevens documentatie'!$A:$B,2,0))</f>
        <v/>
      </c>
      <c r="O72" s="94" t="str">
        <f>IF(ISNA(VLOOKUP(Tabel1[[#This Row],[2. document]],'Gegevens documentatie'!$D:$I,4,0)),"",VLOOKUP(Tabel1[[#This Row],[2. document]],'Gegevens documentatie'!$D:$I,4,0))</f>
        <v/>
      </c>
      <c r="P72" s="94" t="str">
        <f>IF(ISNA(VLOOKUP(Tabel1[[#This Row],[2. document]],'Gegevens documentatie'!$D:$I,3,0)),"",VLOOKUP(Tabel1[[#This Row],[2. document]],'Gegevens documentatie'!$D:$I,3,0))</f>
        <v/>
      </c>
      <c r="Q72" s="94" t="str">
        <f>IF(ISNA(VLOOKUP(Tabel1[[#This Row],[2. document]],'Gegevens documentatie'!$D:$I,6,0)),"",VLOOKUP(Tabel1[[#This Row],[2. document]],'Gegevens documentatie'!$D:$I,6,0))</f>
        <v/>
      </c>
      <c r="R72" s="94" t="str">
        <f>IF(ISNA(VLOOKUP(Tabel1[[#This Row],[2. document]],'Gegevens documentatie'!$D:$I,5,0)),"",VLOOKUP(Tabel1[[#This Row],[2. document]],'Gegevens documentatie'!$D:$I,5,0))</f>
        <v/>
      </c>
      <c r="S72" s="94">
        <f>IF(ISNA(IF(VLOOKUP(Tabel1[[#This Row],[Documentnaam]],'Bestaande documentatie'!A:A,1,0)=Tabel1[[#This Row],[Documentnaam]],1,0)),0,IF(VLOOKUP(Tabel1[[#This Row],[Documentnaam]],'Bestaande documentatie'!A:A,1,0)=Tabel1[[#This Row],[Documentnaam]],1,0))</f>
        <v>0</v>
      </c>
      <c r="T72"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72" s="94">
        <f>IF(Tabel1[[#This Row],[Documentnaam]]="",0,IF(COUNTIF(K:K,Tabel1[[#This Row],[Documentnaam]])=1,0,IF(COUNTIF(K:K,Tabel1[[#This Row],[Documentnaam]])&gt;1,4,0)))</f>
        <v>0</v>
      </c>
      <c r="V72" s="94">
        <f>SUM(Tabel1[[#This Row],[bestaand(verberg)]:[dubbel(verberg)]])</f>
        <v>0</v>
      </c>
    </row>
    <row r="73" spans="1:22">
      <c r="A73" s="24"/>
      <c r="B73" s="24"/>
      <c r="C73" s="25"/>
      <c r="D73" s="82"/>
      <c r="E73" s="26"/>
      <c r="F73" s="82"/>
      <c r="G73" s="25"/>
      <c r="H73" s="25"/>
      <c r="I73" s="25"/>
      <c r="J73" s="38" t="str">
        <f>IF(Tabel1[[#This Row],[Documentnaam]]="","",VLOOKUP(Tabel1[[#This Row],[Kolom1]],$S$5:$T$10,2,0))</f>
        <v/>
      </c>
      <c r="K73"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73" s="84" t="str">
        <f>IF(Tabel1[[#This Row],[Documentnaam]]="","",IF(ISNA(VLOOKUP(Tabel1[[#This Row],[2. document]],'Gegevens documentatie'!$D:$I,2,0)),"",VLOOKUP(Tabel1[[#This Row],[2. document]],'Gegevens documentatie'!$D:$I,2,0)))</f>
        <v/>
      </c>
      <c r="M73" s="81" t="str" cm="1">
        <f t="array" aca="1" ref="M73"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73" s="94" t="str">
        <f>IF(ISNA(VLOOKUP(Tabel1[[#This Row],[1. Documentsoort]],'Gegevens documentatie'!$A:$B,2,0)),"",VLOOKUP(Tabel1[[#This Row],[1. Documentsoort]],'Gegevens documentatie'!$A:$B,2,0))</f>
        <v/>
      </c>
      <c r="O73" s="94" t="str">
        <f>IF(ISNA(VLOOKUP(Tabel1[[#This Row],[2. document]],'Gegevens documentatie'!$D:$I,4,0)),"",VLOOKUP(Tabel1[[#This Row],[2. document]],'Gegevens documentatie'!$D:$I,4,0))</f>
        <v/>
      </c>
      <c r="P73" s="94" t="str">
        <f>IF(ISNA(VLOOKUP(Tabel1[[#This Row],[2. document]],'Gegevens documentatie'!$D:$I,3,0)),"",VLOOKUP(Tabel1[[#This Row],[2. document]],'Gegevens documentatie'!$D:$I,3,0))</f>
        <v/>
      </c>
      <c r="Q73" s="94" t="str">
        <f>IF(ISNA(VLOOKUP(Tabel1[[#This Row],[2. document]],'Gegevens documentatie'!$D:$I,6,0)),"",VLOOKUP(Tabel1[[#This Row],[2. document]],'Gegevens documentatie'!$D:$I,6,0))</f>
        <v/>
      </c>
      <c r="R73" s="94" t="str">
        <f>IF(ISNA(VLOOKUP(Tabel1[[#This Row],[2. document]],'Gegevens documentatie'!$D:$I,5,0)),"",VLOOKUP(Tabel1[[#This Row],[2. document]],'Gegevens documentatie'!$D:$I,5,0))</f>
        <v/>
      </c>
      <c r="S73" s="94">
        <f>IF(ISNA(IF(VLOOKUP(Tabel1[[#This Row],[Documentnaam]],'Bestaande documentatie'!A:A,1,0)=Tabel1[[#This Row],[Documentnaam]],1,0)),0,IF(VLOOKUP(Tabel1[[#This Row],[Documentnaam]],'Bestaande documentatie'!A:A,1,0)=Tabel1[[#This Row],[Documentnaam]],1,0))</f>
        <v>0</v>
      </c>
      <c r="T73"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73" s="94">
        <f>IF(Tabel1[[#This Row],[Documentnaam]]="",0,IF(COUNTIF(K:K,Tabel1[[#This Row],[Documentnaam]])=1,0,IF(COUNTIF(K:K,Tabel1[[#This Row],[Documentnaam]])&gt;1,4,0)))</f>
        <v>0</v>
      </c>
      <c r="V73" s="94">
        <f>SUM(Tabel1[[#This Row],[bestaand(verberg)]:[dubbel(verberg)]])</f>
        <v>0</v>
      </c>
    </row>
    <row r="74" spans="1:22">
      <c r="A74" s="24"/>
      <c r="B74" s="24"/>
      <c r="C74" s="25"/>
      <c r="D74" s="82"/>
      <c r="E74" s="26"/>
      <c r="F74" s="82"/>
      <c r="G74" s="25"/>
      <c r="H74" s="25"/>
      <c r="I74" s="25"/>
      <c r="J74" s="38" t="str">
        <f>IF(Tabel1[[#This Row],[Documentnaam]]="","",VLOOKUP(Tabel1[[#This Row],[Kolom1]],$S$5:$T$10,2,0))</f>
        <v/>
      </c>
      <c r="K74"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74" s="84" t="str">
        <f>IF(Tabel1[[#This Row],[Documentnaam]]="","",IF(ISNA(VLOOKUP(Tabel1[[#This Row],[2. document]],'Gegevens documentatie'!$D:$I,2,0)),"",VLOOKUP(Tabel1[[#This Row],[2. document]],'Gegevens documentatie'!$D:$I,2,0)))</f>
        <v/>
      </c>
      <c r="M74" s="81" t="str" cm="1">
        <f t="array" aca="1" ref="M74"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74" s="94" t="str">
        <f>IF(ISNA(VLOOKUP(Tabel1[[#This Row],[1. Documentsoort]],'Gegevens documentatie'!$A:$B,2,0)),"",VLOOKUP(Tabel1[[#This Row],[1. Documentsoort]],'Gegevens documentatie'!$A:$B,2,0))</f>
        <v/>
      </c>
      <c r="O74" s="94" t="str">
        <f>IF(ISNA(VLOOKUP(Tabel1[[#This Row],[2. document]],'Gegevens documentatie'!$D:$I,4,0)),"",VLOOKUP(Tabel1[[#This Row],[2. document]],'Gegevens documentatie'!$D:$I,4,0))</f>
        <v/>
      </c>
      <c r="P74" s="94" t="str">
        <f>IF(ISNA(VLOOKUP(Tabel1[[#This Row],[2. document]],'Gegevens documentatie'!$D:$I,3,0)),"",VLOOKUP(Tabel1[[#This Row],[2. document]],'Gegevens documentatie'!$D:$I,3,0))</f>
        <v/>
      </c>
      <c r="Q74" s="94" t="str">
        <f>IF(ISNA(VLOOKUP(Tabel1[[#This Row],[2. document]],'Gegevens documentatie'!$D:$I,6,0)),"",VLOOKUP(Tabel1[[#This Row],[2. document]],'Gegevens documentatie'!$D:$I,6,0))</f>
        <v/>
      </c>
      <c r="R74" s="94" t="str">
        <f>IF(ISNA(VLOOKUP(Tabel1[[#This Row],[2. document]],'Gegevens documentatie'!$D:$I,5,0)),"",VLOOKUP(Tabel1[[#This Row],[2. document]],'Gegevens documentatie'!$D:$I,5,0))</f>
        <v/>
      </c>
      <c r="S74" s="94">
        <f>IF(ISNA(IF(VLOOKUP(Tabel1[[#This Row],[Documentnaam]],'Bestaande documentatie'!A:A,1,0)=Tabel1[[#This Row],[Documentnaam]],1,0)),0,IF(VLOOKUP(Tabel1[[#This Row],[Documentnaam]],'Bestaande documentatie'!A:A,1,0)=Tabel1[[#This Row],[Documentnaam]],1,0))</f>
        <v>0</v>
      </c>
      <c r="T74"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74" s="94">
        <f>IF(Tabel1[[#This Row],[Documentnaam]]="",0,IF(COUNTIF(K:K,Tabel1[[#This Row],[Documentnaam]])=1,0,IF(COUNTIF(K:K,Tabel1[[#This Row],[Documentnaam]])&gt;1,4,0)))</f>
        <v>0</v>
      </c>
      <c r="V74" s="94">
        <f>SUM(Tabel1[[#This Row],[bestaand(verberg)]:[dubbel(verberg)]])</f>
        <v>0</v>
      </c>
    </row>
    <row r="75" spans="1:22">
      <c r="A75" s="24"/>
      <c r="B75" s="24"/>
      <c r="C75" s="25"/>
      <c r="D75" s="82"/>
      <c r="E75" s="26"/>
      <c r="F75" s="82"/>
      <c r="G75" s="25"/>
      <c r="H75" s="25"/>
      <c r="I75" s="25"/>
      <c r="J75" s="38" t="str">
        <f>IF(Tabel1[[#This Row],[Documentnaam]]="","",VLOOKUP(Tabel1[[#This Row],[Kolom1]],$S$5:$T$10,2,0))</f>
        <v/>
      </c>
      <c r="K75"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75" s="84" t="str">
        <f>IF(Tabel1[[#This Row],[Documentnaam]]="","",IF(ISNA(VLOOKUP(Tabel1[[#This Row],[2. document]],'Gegevens documentatie'!$D:$I,2,0)),"",VLOOKUP(Tabel1[[#This Row],[2. document]],'Gegevens documentatie'!$D:$I,2,0)))</f>
        <v/>
      </c>
      <c r="M75" s="81" t="str" cm="1">
        <f t="array" aca="1" ref="M75"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75" s="94" t="str">
        <f>IF(ISNA(VLOOKUP(Tabel1[[#This Row],[1. Documentsoort]],'Gegevens documentatie'!$A:$B,2,0)),"",VLOOKUP(Tabel1[[#This Row],[1. Documentsoort]],'Gegevens documentatie'!$A:$B,2,0))</f>
        <v/>
      </c>
      <c r="O75" s="94" t="str">
        <f>IF(ISNA(VLOOKUP(Tabel1[[#This Row],[2. document]],'Gegevens documentatie'!$D:$I,4,0)),"",VLOOKUP(Tabel1[[#This Row],[2. document]],'Gegevens documentatie'!$D:$I,4,0))</f>
        <v/>
      </c>
      <c r="P75" s="94" t="str">
        <f>IF(ISNA(VLOOKUP(Tabel1[[#This Row],[2. document]],'Gegevens documentatie'!$D:$I,3,0)),"",VLOOKUP(Tabel1[[#This Row],[2. document]],'Gegevens documentatie'!$D:$I,3,0))</f>
        <v/>
      </c>
      <c r="Q75" s="94" t="str">
        <f>IF(ISNA(VLOOKUP(Tabel1[[#This Row],[2. document]],'Gegevens documentatie'!$D:$I,6,0)),"",VLOOKUP(Tabel1[[#This Row],[2. document]],'Gegevens documentatie'!$D:$I,6,0))</f>
        <v/>
      </c>
      <c r="R75" s="94" t="str">
        <f>IF(ISNA(VLOOKUP(Tabel1[[#This Row],[2. document]],'Gegevens documentatie'!$D:$I,5,0)),"",VLOOKUP(Tabel1[[#This Row],[2. document]],'Gegevens documentatie'!$D:$I,5,0))</f>
        <v/>
      </c>
      <c r="S75" s="94">
        <f>IF(ISNA(IF(VLOOKUP(Tabel1[[#This Row],[Documentnaam]],'Bestaande documentatie'!A:A,1,0)=Tabel1[[#This Row],[Documentnaam]],1,0)),0,IF(VLOOKUP(Tabel1[[#This Row],[Documentnaam]],'Bestaande documentatie'!A:A,1,0)=Tabel1[[#This Row],[Documentnaam]],1,0))</f>
        <v>0</v>
      </c>
      <c r="T75"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75" s="94">
        <f>IF(Tabel1[[#This Row],[Documentnaam]]="",0,IF(COUNTIF(K:K,Tabel1[[#This Row],[Documentnaam]])=1,0,IF(COUNTIF(K:K,Tabel1[[#This Row],[Documentnaam]])&gt;1,4,0)))</f>
        <v>0</v>
      </c>
      <c r="V75" s="94">
        <f>SUM(Tabel1[[#This Row],[bestaand(verberg)]:[dubbel(verberg)]])</f>
        <v>0</v>
      </c>
    </row>
    <row r="76" spans="1:22">
      <c r="A76" s="24"/>
      <c r="B76" s="24"/>
      <c r="C76" s="25"/>
      <c r="D76" s="82"/>
      <c r="E76" s="26"/>
      <c r="F76" s="82"/>
      <c r="G76" s="25"/>
      <c r="H76" s="25"/>
      <c r="I76" s="25"/>
      <c r="J76" s="38" t="str">
        <f>IF(Tabel1[[#This Row],[Documentnaam]]="","",VLOOKUP(Tabel1[[#This Row],[Kolom1]],$S$5:$T$10,2,0))</f>
        <v/>
      </c>
      <c r="K76"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76" s="84" t="str">
        <f>IF(Tabel1[[#This Row],[Documentnaam]]="","",IF(ISNA(VLOOKUP(Tabel1[[#This Row],[2. document]],'Gegevens documentatie'!$D:$I,2,0)),"",VLOOKUP(Tabel1[[#This Row],[2. document]],'Gegevens documentatie'!$D:$I,2,0)))</f>
        <v/>
      </c>
      <c r="M76" s="81" t="str" cm="1">
        <f t="array" aca="1" ref="M76"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76" s="94" t="str">
        <f>IF(ISNA(VLOOKUP(Tabel1[[#This Row],[1. Documentsoort]],'Gegevens documentatie'!$A:$B,2,0)),"",VLOOKUP(Tabel1[[#This Row],[1. Documentsoort]],'Gegevens documentatie'!$A:$B,2,0))</f>
        <v/>
      </c>
      <c r="O76" s="94" t="str">
        <f>IF(ISNA(VLOOKUP(Tabel1[[#This Row],[2. document]],'Gegevens documentatie'!$D:$I,4,0)),"",VLOOKUP(Tabel1[[#This Row],[2. document]],'Gegevens documentatie'!$D:$I,4,0))</f>
        <v/>
      </c>
      <c r="P76" s="94" t="str">
        <f>IF(ISNA(VLOOKUP(Tabel1[[#This Row],[2. document]],'Gegevens documentatie'!$D:$I,3,0)),"",VLOOKUP(Tabel1[[#This Row],[2. document]],'Gegevens documentatie'!$D:$I,3,0))</f>
        <v/>
      </c>
      <c r="Q76" s="94" t="str">
        <f>IF(ISNA(VLOOKUP(Tabel1[[#This Row],[2. document]],'Gegevens documentatie'!$D:$I,6,0)),"",VLOOKUP(Tabel1[[#This Row],[2. document]],'Gegevens documentatie'!$D:$I,6,0))</f>
        <v/>
      </c>
      <c r="R76" s="94" t="str">
        <f>IF(ISNA(VLOOKUP(Tabel1[[#This Row],[2. document]],'Gegevens documentatie'!$D:$I,5,0)),"",VLOOKUP(Tabel1[[#This Row],[2. document]],'Gegevens documentatie'!$D:$I,5,0))</f>
        <v/>
      </c>
      <c r="S76" s="94">
        <f>IF(ISNA(IF(VLOOKUP(Tabel1[[#This Row],[Documentnaam]],'Bestaande documentatie'!A:A,1,0)=Tabel1[[#This Row],[Documentnaam]],1,0)),0,IF(VLOOKUP(Tabel1[[#This Row],[Documentnaam]],'Bestaande documentatie'!A:A,1,0)=Tabel1[[#This Row],[Documentnaam]],1,0))</f>
        <v>0</v>
      </c>
      <c r="T76"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76" s="94">
        <f>IF(Tabel1[[#This Row],[Documentnaam]]="",0,IF(COUNTIF(K:K,Tabel1[[#This Row],[Documentnaam]])=1,0,IF(COUNTIF(K:K,Tabel1[[#This Row],[Documentnaam]])&gt;1,4,0)))</f>
        <v>0</v>
      </c>
      <c r="V76" s="94">
        <f>SUM(Tabel1[[#This Row],[bestaand(verberg)]:[dubbel(verberg)]])</f>
        <v>0</v>
      </c>
    </row>
    <row r="77" spans="1:22">
      <c r="A77" s="24"/>
      <c r="B77" s="24"/>
      <c r="C77" s="25"/>
      <c r="D77" s="82"/>
      <c r="E77" s="26"/>
      <c r="F77" s="82"/>
      <c r="G77" s="25"/>
      <c r="H77" s="25"/>
      <c r="I77" s="25"/>
      <c r="J77" s="38" t="str">
        <f>IF(Tabel1[[#This Row],[Documentnaam]]="","",VLOOKUP(Tabel1[[#This Row],[Kolom1]],$S$5:$T$10,2,0))</f>
        <v/>
      </c>
      <c r="K77"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77" s="84" t="str">
        <f>IF(Tabel1[[#This Row],[Documentnaam]]="","",IF(ISNA(VLOOKUP(Tabel1[[#This Row],[2. document]],'Gegevens documentatie'!$D:$I,2,0)),"",VLOOKUP(Tabel1[[#This Row],[2. document]],'Gegevens documentatie'!$D:$I,2,0)))</f>
        <v/>
      </c>
      <c r="M77" s="81" t="str" cm="1">
        <f t="array" aca="1" ref="M77"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77" s="94" t="str">
        <f>IF(ISNA(VLOOKUP(Tabel1[[#This Row],[1. Documentsoort]],'Gegevens documentatie'!$A:$B,2,0)),"",VLOOKUP(Tabel1[[#This Row],[1. Documentsoort]],'Gegevens documentatie'!$A:$B,2,0))</f>
        <v/>
      </c>
      <c r="O77" s="94" t="str">
        <f>IF(ISNA(VLOOKUP(Tabel1[[#This Row],[2. document]],'Gegevens documentatie'!$D:$I,4,0)),"",VLOOKUP(Tabel1[[#This Row],[2. document]],'Gegevens documentatie'!$D:$I,4,0))</f>
        <v/>
      </c>
      <c r="P77" s="94" t="str">
        <f>IF(ISNA(VLOOKUP(Tabel1[[#This Row],[2. document]],'Gegevens documentatie'!$D:$I,3,0)),"",VLOOKUP(Tabel1[[#This Row],[2. document]],'Gegevens documentatie'!$D:$I,3,0))</f>
        <v/>
      </c>
      <c r="Q77" s="94" t="str">
        <f>IF(ISNA(VLOOKUP(Tabel1[[#This Row],[2. document]],'Gegevens documentatie'!$D:$I,6,0)),"",VLOOKUP(Tabel1[[#This Row],[2. document]],'Gegevens documentatie'!$D:$I,6,0))</f>
        <v/>
      </c>
      <c r="R77" s="94" t="str">
        <f>IF(ISNA(VLOOKUP(Tabel1[[#This Row],[2. document]],'Gegevens documentatie'!$D:$I,5,0)),"",VLOOKUP(Tabel1[[#This Row],[2. document]],'Gegevens documentatie'!$D:$I,5,0))</f>
        <v/>
      </c>
      <c r="S77" s="94">
        <f>IF(ISNA(IF(VLOOKUP(Tabel1[[#This Row],[Documentnaam]],'Bestaande documentatie'!A:A,1,0)=Tabel1[[#This Row],[Documentnaam]],1,0)),0,IF(VLOOKUP(Tabel1[[#This Row],[Documentnaam]],'Bestaande documentatie'!A:A,1,0)=Tabel1[[#This Row],[Documentnaam]],1,0))</f>
        <v>0</v>
      </c>
      <c r="T77"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77" s="94">
        <f>IF(Tabel1[[#This Row],[Documentnaam]]="",0,IF(COUNTIF(K:K,Tabel1[[#This Row],[Documentnaam]])=1,0,IF(COUNTIF(K:K,Tabel1[[#This Row],[Documentnaam]])&gt;1,4,0)))</f>
        <v>0</v>
      </c>
      <c r="V77" s="94">
        <f>SUM(Tabel1[[#This Row],[bestaand(verberg)]:[dubbel(verberg)]])</f>
        <v>0</v>
      </c>
    </row>
    <row r="78" spans="1:22">
      <c r="A78" s="24"/>
      <c r="B78" s="24"/>
      <c r="C78" s="25"/>
      <c r="D78" s="82"/>
      <c r="E78" s="26"/>
      <c r="F78" s="82"/>
      <c r="G78" s="25"/>
      <c r="H78" s="25"/>
      <c r="I78" s="25"/>
      <c r="J78" s="38" t="str">
        <f>IF(Tabel1[[#This Row],[Documentnaam]]="","",VLOOKUP(Tabel1[[#This Row],[Kolom1]],$S$5:$T$10,2,0))</f>
        <v/>
      </c>
      <c r="K78"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78" s="84" t="str">
        <f>IF(Tabel1[[#This Row],[Documentnaam]]="","",IF(ISNA(VLOOKUP(Tabel1[[#This Row],[2. document]],'Gegevens documentatie'!$D:$I,2,0)),"",VLOOKUP(Tabel1[[#This Row],[2. document]],'Gegevens documentatie'!$D:$I,2,0)))</f>
        <v/>
      </c>
      <c r="M78" s="81" t="str" cm="1">
        <f t="array" aca="1" ref="M78"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78" s="94" t="str">
        <f>IF(ISNA(VLOOKUP(Tabel1[[#This Row],[1. Documentsoort]],'Gegevens documentatie'!$A:$B,2,0)),"",VLOOKUP(Tabel1[[#This Row],[1. Documentsoort]],'Gegevens documentatie'!$A:$B,2,0))</f>
        <v/>
      </c>
      <c r="O78" s="94" t="str">
        <f>IF(ISNA(VLOOKUP(Tabel1[[#This Row],[2. document]],'Gegevens documentatie'!$D:$I,4,0)),"",VLOOKUP(Tabel1[[#This Row],[2. document]],'Gegevens documentatie'!$D:$I,4,0))</f>
        <v/>
      </c>
      <c r="P78" s="94" t="str">
        <f>IF(ISNA(VLOOKUP(Tabel1[[#This Row],[2. document]],'Gegevens documentatie'!$D:$I,3,0)),"",VLOOKUP(Tabel1[[#This Row],[2. document]],'Gegevens documentatie'!$D:$I,3,0))</f>
        <v/>
      </c>
      <c r="Q78" s="94" t="str">
        <f>IF(ISNA(VLOOKUP(Tabel1[[#This Row],[2. document]],'Gegevens documentatie'!$D:$I,6,0)),"",VLOOKUP(Tabel1[[#This Row],[2. document]],'Gegevens documentatie'!$D:$I,6,0))</f>
        <v/>
      </c>
      <c r="R78" s="94" t="str">
        <f>IF(ISNA(VLOOKUP(Tabel1[[#This Row],[2. document]],'Gegevens documentatie'!$D:$I,5,0)),"",VLOOKUP(Tabel1[[#This Row],[2. document]],'Gegevens documentatie'!$D:$I,5,0))</f>
        <v/>
      </c>
      <c r="S78" s="94">
        <f>IF(ISNA(IF(VLOOKUP(Tabel1[[#This Row],[Documentnaam]],'Bestaande documentatie'!A:A,1,0)=Tabel1[[#This Row],[Documentnaam]],1,0)),0,IF(VLOOKUP(Tabel1[[#This Row],[Documentnaam]],'Bestaande documentatie'!A:A,1,0)=Tabel1[[#This Row],[Documentnaam]],1,0))</f>
        <v>0</v>
      </c>
      <c r="T78"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78" s="94">
        <f>IF(Tabel1[[#This Row],[Documentnaam]]="",0,IF(COUNTIF(K:K,Tabel1[[#This Row],[Documentnaam]])=1,0,IF(COUNTIF(K:K,Tabel1[[#This Row],[Documentnaam]])&gt;1,4,0)))</f>
        <v>0</v>
      </c>
      <c r="V78" s="94">
        <f>SUM(Tabel1[[#This Row],[bestaand(verberg)]:[dubbel(verberg)]])</f>
        <v>0</v>
      </c>
    </row>
    <row r="79" spans="1:22">
      <c r="A79" s="24"/>
      <c r="B79" s="24"/>
      <c r="C79" s="25"/>
      <c r="D79" s="82"/>
      <c r="E79" s="26"/>
      <c r="F79" s="82"/>
      <c r="G79" s="25"/>
      <c r="H79" s="25"/>
      <c r="I79" s="25"/>
      <c r="J79" s="38" t="str">
        <f>IF(Tabel1[[#This Row],[Documentnaam]]="","",VLOOKUP(Tabel1[[#This Row],[Kolom1]],$S$5:$T$10,2,0))</f>
        <v/>
      </c>
      <c r="K79"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79" s="84" t="str">
        <f>IF(Tabel1[[#This Row],[Documentnaam]]="","",IF(ISNA(VLOOKUP(Tabel1[[#This Row],[2. document]],'Gegevens documentatie'!$D:$I,2,0)),"",VLOOKUP(Tabel1[[#This Row],[2. document]],'Gegevens documentatie'!$D:$I,2,0)))</f>
        <v/>
      </c>
      <c r="M79" s="81" t="str" cm="1">
        <f t="array" aca="1" ref="M79"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79" s="94" t="str">
        <f>IF(ISNA(VLOOKUP(Tabel1[[#This Row],[1. Documentsoort]],'Gegevens documentatie'!$A:$B,2,0)),"",VLOOKUP(Tabel1[[#This Row],[1. Documentsoort]],'Gegevens documentatie'!$A:$B,2,0))</f>
        <v/>
      </c>
      <c r="O79" s="94" t="str">
        <f>IF(ISNA(VLOOKUP(Tabel1[[#This Row],[2. document]],'Gegevens documentatie'!$D:$I,4,0)),"",VLOOKUP(Tabel1[[#This Row],[2. document]],'Gegevens documentatie'!$D:$I,4,0))</f>
        <v/>
      </c>
      <c r="P79" s="94" t="str">
        <f>IF(ISNA(VLOOKUP(Tabel1[[#This Row],[2. document]],'Gegevens documentatie'!$D:$I,3,0)),"",VLOOKUP(Tabel1[[#This Row],[2. document]],'Gegevens documentatie'!$D:$I,3,0))</f>
        <v/>
      </c>
      <c r="Q79" s="94" t="str">
        <f>IF(ISNA(VLOOKUP(Tabel1[[#This Row],[2. document]],'Gegevens documentatie'!$D:$I,6,0)),"",VLOOKUP(Tabel1[[#This Row],[2. document]],'Gegevens documentatie'!$D:$I,6,0))</f>
        <v/>
      </c>
      <c r="R79" s="94" t="str">
        <f>IF(ISNA(VLOOKUP(Tabel1[[#This Row],[2. document]],'Gegevens documentatie'!$D:$I,5,0)),"",VLOOKUP(Tabel1[[#This Row],[2. document]],'Gegevens documentatie'!$D:$I,5,0))</f>
        <v/>
      </c>
      <c r="S79" s="94">
        <f>IF(ISNA(IF(VLOOKUP(Tabel1[[#This Row],[Documentnaam]],'Bestaande documentatie'!A:A,1,0)=Tabel1[[#This Row],[Documentnaam]],1,0)),0,IF(VLOOKUP(Tabel1[[#This Row],[Documentnaam]],'Bestaande documentatie'!A:A,1,0)=Tabel1[[#This Row],[Documentnaam]],1,0))</f>
        <v>0</v>
      </c>
      <c r="T79"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79" s="94">
        <f>IF(Tabel1[[#This Row],[Documentnaam]]="",0,IF(COUNTIF(K:K,Tabel1[[#This Row],[Documentnaam]])=1,0,IF(COUNTIF(K:K,Tabel1[[#This Row],[Documentnaam]])&gt;1,4,0)))</f>
        <v>0</v>
      </c>
      <c r="V79" s="94">
        <f>SUM(Tabel1[[#This Row],[bestaand(verberg)]:[dubbel(verberg)]])</f>
        <v>0</v>
      </c>
    </row>
    <row r="80" spans="1:22">
      <c r="A80" s="24"/>
      <c r="B80" s="24"/>
      <c r="C80" s="25"/>
      <c r="D80" s="82"/>
      <c r="E80" s="26"/>
      <c r="F80" s="82"/>
      <c r="G80" s="25"/>
      <c r="H80" s="25"/>
      <c r="I80" s="25"/>
      <c r="J80" s="38" t="str">
        <f>IF(Tabel1[[#This Row],[Documentnaam]]="","",VLOOKUP(Tabel1[[#This Row],[Kolom1]],$S$5:$T$10,2,0))</f>
        <v/>
      </c>
      <c r="K80"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80" s="84" t="str">
        <f>IF(Tabel1[[#This Row],[Documentnaam]]="","",IF(ISNA(VLOOKUP(Tabel1[[#This Row],[2. document]],'Gegevens documentatie'!$D:$I,2,0)),"",VLOOKUP(Tabel1[[#This Row],[2. document]],'Gegevens documentatie'!$D:$I,2,0)))</f>
        <v/>
      </c>
      <c r="M80" s="81" t="str" cm="1">
        <f t="array" aca="1" ref="M80"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80" s="94" t="str">
        <f>IF(ISNA(VLOOKUP(Tabel1[[#This Row],[1. Documentsoort]],'Gegevens documentatie'!$A:$B,2,0)),"",VLOOKUP(Tabel1[[#This Row],[1. Documentsoort]],'Gegevens documentatie'!$A:$B,2,0))</f>
        <v/>
      </c>
      <c r="O80" s="94" t="str">
        <f>IF(ISNA(VLOOKUP(Tabel1[[#This Row],[2. document]],'Gegevens documentatie'!$D:$I,4,0)),"",VLOOKUP(Tabel1[[#This Row],[2. document]],'Gegevens documentatie'!$D:$I,4,0))</f>
        <v/>
      </c>
      <c r="P80" s="94" t="str">
        <f>IF(ISNA(VLOOKUP(Tabel1[[#This Row],[2. document]],'Gegevens documentatie'!$D:$I,3,0)),"",VLOOKUP(Tabel1[[#This Row],[2. document]],'Gegevens documentatie'!$D:$I,3,0))</f>
        <v/>
      </c>
      <c r="Q80" s="94" t="str">
        <f>IF(ISNA(VLOOKUP(Tabel1[[#This Row],[2. document]],'Gegevens documentatie'!$D:$I,6,0)),"",VLOOKUP(Tabel1[[#This Row],[2. document]],'Gegevens documentatie'!$D:$I,6,0))</f>
        <v/>
      </c>
      <c r="R80" s="94" t="str">
        <f>IF(ISNA(VLOOKUP(Tabel1[[#This Row],[2. document]],'Gegevens documentatie'!$D:$I,5,0)),"",VLOOKUP(Tabel1[[#This Row],[2. document]],'Gegevens documentatie'!$D:$I,5,0))</f>
        <v/>
      </c>
      <c r="S80" s="94">
        <f>IF(ISNA(IF(VLOOKUP(Tabel1[[#This Row],[Documentnaam]],'Bestaande documentatie'!A:A,1,0)=Tabel1[[#This Row],[Documentnaam]],1,0)),0,IF(VLOOKUP(Tabel1[[#This Row],[Documentnaam]],'Bestaande documentatie'!A:A,1,0)=Tabel1[[#This Row],[Documentnaam]],1,0))</f>
        <v>0</v>
      </c>
      <c r="T80"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80" s="94">
        <f>IF(Tabel1[[#This Row],[Documentnaam]]="",0,IF(COUNTIF(K:K,Tabel1[[#This Row],[Documentnaam]])=1,0,IF(COUNTIF(K:K,Tabel1[[#This Row],[Documentnaam]])&gt;1,4,0)))</f>
        <v>0</v>
      </c>
      <c r="V80" s="94">
        <f>SUM(Tabel1[[#This Row],[bestaand(verberg)]:[dubbel(verberg)]])</f>
        <v>0</v>
      </c>
    </row>
    <row r="81" spans="1:22">
      <c r="A81" s="24"/>
      <c r="B81" s="24"/>
      <c r="C81" s="25"/>
      <c r="D81" s="82"/>
      <c r="E81" s="26"/>
      <c r="F81" s="82"/>
      <c r="G81" s="25"/>
      <c r="H81" s="25"/>
      <c r="I81" s="25"/>
      <c r="J81" s="38" t="str">
        <f>IF(Tabel1[[#This Row],[Documentnaam]]="","",VLOOKUP(Tabel1[[#This Row],[Kolom1]],$S$5:$T$10,2,0))</f>
        <v/>
      </c>
      <c r="K81"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81" s="84" t="str">
        <f>IF(Tabel1[[#This Row],[Documentnaam]]="","",IF(ISNA(VLOOKUP(Tabel1[[#This Row],[2. document]],'Gegevens documentatie'!$D:$I,2,0)),"",VLOOKUP(Tabel1[[#This Row],[2. document]],'Gegevens documentatie'!$D:$I,2,0)))</f>
        <v/>
      </c>
      <c r="M81" s="81" t="str" cm="1">
        <f t="array" aca="1" ref="M81"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81" s="94" t="str">
        <f>IF(ISNA(VLOOKUP(Tabel1[[#This Row],[1. Documentsoort]],'Gegevens documentatie'!$A:$B,2,0)),"",VLOOKUP(Tabel1[[#This Row],[1. Documentsoort]],'Gegevens documentatie'!$A:$B,2,0))</f>
        <v/>
      </c>
      <c r="O81" s="94" t="str">
        <f>IF(ISNA(VLOOKUP(Tabel1[[#This Row],[2. document]],'Gegevens documentatie'!$D:$I,4,0)),"",VLOOKUP(Tabel1[[#This Row],[2. document]],'Gegevens documentatie'!$D:$I,4,0))</f>
        <v/>
      </c>
      <c r="P81" s="94" t="str">
        <f>IF(ISNA(VLOOKUP(Tabel1[[#This Row],[2. document]],'Gegevens documentatie'!$D:$I,3,0)),"",VLOOKUP(Tabel1[[#This Row],[2. document]],'Gegevens documentatie'!$D:$I,3,0))</f>
        <v/>
      </c>
      <c r="Q81" s="94" t="str">
        <f>IF(ISNA(VLOOKUP(Tabel1[[#This Row],[2. document]],'Gegevens documentatie'!$D:$I,6,0)),"",VLOOKUP(Tabel1[[#This Row],[2. document]],'Gegevens documentatie'!$D:$I,6,0))</f>
        <v/>
      </c>
      <c r="R81" s="94" t="str">
        <f>IF(ISNA(VLOOKUP(Tabel1[[#This Row],[2. document]],'Gegevens documentatie'!$D:$I,5,0)),"",VLOOKUP(Tabel1[[#This Row],[2. document]],'Gegevens documentatie'!$D:$I,5,0))</f>
        <v/>
      </c>
      <c r="S81" s="94">
        <f>IF(ISNA(IF(VLOOKUP(Tabel1[[#This Row],[Documentnaam]],'Bestaande documentatie'!A:A,1,0)=Tabel1[[#This Row],[Documentnaam]],1,0)),0,IF(VLOOKUP(Tabel1[[#This Row],[Documentnaam]],'Bestaande documentatie'!A:A,1,0)=Tabel1[[#This Row],[Documentnaam]],1,0))</f>
        <v>0</v>
      </c>
      <c r="T81"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81" s="94">
        <f>IF(Tabel1[[#This Row],[Documentnaam]]="",0,IF(COUNTIF(K:K,Tabel1[[#This Row],[Documentnaam]])=1,0,IF(COUNTIF(K:K,Tabel1[[#This Row],[Documentnaam]])&gt;1,4,0)))</f>
        <v>0</v>
      </c>
      <c r="V81" s="94">
        <f>SUM(Tabel1[[#This Row],[bestaand(verberg)]:[dubbel(verberg)]])</f>
        <v>0</v>
      </c>
    </row>
    <row r="82" spans="1:22">
      <c r="A82" s="24"/>
      <c r="B82" s="24"/>
      <c r="C82" s="25"/>
      <c r="D82" s="82"/>
      <c r="E82" s="26"/>
      <c r="F82" s="82"/>
      <c r="G82" s="25"/>
      <c r="H82" s="25"/>
      <c r="I82" s="25"/>
      <c r="J82" s="38" t="str">
        <f>IF(Tabel1[[#This Row],[Documentnaam]]="","",VLOOKUP(Tabel1[[#This Row],[Kolom1]],$S$5:$T$10,2,0))</f>
        <v/>
      </c>
      <c r="K82"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82" s="84" t="str">
        <f>IF(Tabel1[[#This Row],[Documentnaam]]="","",IF(ISNA(VLOOKUP(Tabel1[[#This Row],[2. document]],'Gegevens documentatie'!$D:$I,2,0)),"",VLOOKUP(Tabel1[[#This Row],[2. document]],'Gegevens documentatie'!$D:$I,2,0)))</f>
        <v/>
      </c>
      <c r="M82" s="81" t="str" cm="1">
        <f t="array" aca="1" ref="M82"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82" s="94" t="str">
        <f>IF(ISNA(VLOOKUP(Tabel1[[#This Row],[1. Documentsoort]],'Gegevens documentatie'!$A:$B,2,0)),"",VLOOKUP(Tabel1[[#This Row],[1. Documentsoort]],'Gegevens documentatie'!$A:$B,2,0))</f>
        <v/>
      </c>
      <c r="O82" s="94" t="str">
        <f>IF(ISNA(VLOOKUP(Tabel1[[#This Row],[2. document]],'Gegevens documentatie'!$D:$I,4,0)),"",VLOOKUP(Tabel1[[#This Row],[2. document]],'Gegevens documentatie'!$D:$I,4,0))</f>
        <v/>
      </c>
      <c r="P82" s="94" t="str">
        <f>IF(ISNA(VLOOKUP(Tabel1[[#This Row],[2. document]],'Gegevens documentatie'!$D:$I,3,0)),"",VLOOKUP(Tabel1[[#This Row],[2. document]],'Gegevens documentatie'!$D:$I,3,0))</f>
        <v/>
      </c>
      <c r="Q82" s="94" t="str">
        <f>IF(ISNA(VLOOKUP(Tabel1[[#This Row],[2. document]],'Gegevens documentatie'!$D:$I,6,0)),"",VLOOKUP(Tabel1[[#This Row],[2. document]],'Gegevens documentatie'!$D:$I,6,0))</f>
        <v/>
      </c>
      <c r="R82" s="94" t="str">
        <f>IF(ISNA(VLOOKUP(Tabel1[[#This Row],[2. document]],'Gegevens documentatie'!$D:$I,5,0)),"",VLOOKUP(Tabel1[[#This Row],[2. document]],'Gegevens documentatie'!$D:$I,5,0))</f>
        <v/>
      </c>
      <c r="S82" s="94">
        <f>IF(ISNA(IF(VLOOKUP(Tabel1[[#This Row],[Documentnaam]],'Bestaande documentatie'!A:A,1,0)=Tabel1[[#This Row],[Documentnaam]],1,0)),0,IF(VLOOKUP(Tabel1[[#This Row],[Documentnaam]],'Bestaande documentatie'!A:A,1,0)=Tabel1[[#This Row],[Documentnaam]],1,0))</f>
        <v>0</v>
      </c>
      <c r="T82"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82" s="94">
        <f>IF(Tabel1[[#This Row],[Documentnaam]]="",0,IF(COUNTIF(K:K,Tabel1[[#This Row],[Documentnaam]])=1,0,IF(COUNTIF(K:K,Tabel1[[#This Row],[Documentnaam]])&gt;1,4,0)))</f>
        <v>0</v>
      </c>
      <c r="V82" s="94">
        <f>SUM(Tabel1[[#This Row],[bestaand(verberg)]:[dubbel(verberg)]])</f>
        <v>0</v>
      </c>
    </row>
    <row r="83" spans="1:22">
      <c r="A83" s="24"/>
      <c r="B83" s="24"/>
      <c r="C83" s="25"/>
      <c r="D83" s="82"/>
      <c r="E83" s="26"/>
      <c r="F83" s="82"/>
      <c r="G83" s="25"/>
      <c r="H83" s="25"/>
      <c r="I83" s="25"/>
      <c r="J83" s="38" t="str">
        <f>IF(Tabel1[[#This Row],[Documentnaam]]="","",VLOOKUP(Tabel1[[#This Row],[Kolom1]],$S$5:$T$10,2,0))</f>
        <v/>
      </c>
      <c r="K83"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83" s="84" t="str">
        <f>IF(Tabel1[[#This Row],[Documentnaam]]="","",IF(ISNA(VLOOKUP(Tabel1[[#This Row],[2. document]],'Gegevens documentatie'!$D:$I,2,0)),"",VLOOKUP(Tabel1[[#This Row],[2. document]],'Gegevens documentatie'!$D:$I,2,0)))</f>
        <v/>
      </c>
      <c r="M83" s="81" t="str" cm="1">
        <f t="array" aca="1" ref="M83"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83" s="94" t="str">
        <f>IF(ISNA(VLOOKUP(Tabel1[[#This Row],[1. Documentsoort]],'Gegevens documentatie'!$A:$B,2,0)),"",VLOOKUP(Tabel1[[#This Row],[1. Documentsoort]],'Gegevens documentatie'!$A:$B,2,0))</f>
        <v/>
      </c>
      <c r="O83" s="94" t="str">
        <f>IF(ISNA(VLOOKUP(Tabel1[[#This Row],[2. document]],'Gegevens documentatie'!$D:$I,4,0)),"",VLOOKUP(Tabel1[[#This Row],[2. document]],'Gegevens documentatie'!$D:$I,4,0))</f>
        <v/>
      </c>
      <c r="P83" s="94" t="str">
        <f>IF(ISNA(VLOOKUP(Tabel1[[#This Row],[2. document]],'Gegevens documentatie'!$D:$I,3,0)),"",VLOOKUP(Tabel1[[#This Row],[2. document]],'Gegevens documentatie'!$D:$I,3,0))</f>
        <v/>
      </c>
      <c r="Q83" s="94" t="str">
        <f>IF(ISNA(VLOOKUP(Tabel1[[#This Row],[2. document]],'Gegevens documentatie'!$D:$I,6,0)),"",VLOOKUP(Tabel1[[#This Row],[2. document]],'Gegevens documentatie'!$D:$I,6,0))</f>
        <v/>
      </c>
      <c r="R83" s="94" t="str">
        <f>IF(ISNA(VLOOKUP(Tabel1[[#This Row],[2. document]],'Gegevens documentatie'!$D:$I,5,0)),"",VLOOKUP(Tabel1[[#This Row],[2. document]],'Gegevens documentatie'!$D:$I,5,0))</f>
        <v/>
      </c>
      <c r="S83" s="94">
        <f>IF(ISNA(IF(VLOOKUP(Tabel1[[#This Row],[Documentnaam]],'Bestaande documentatie'!A:A,1,0)=Tabel1[[#This Row],[Documentnaam]],1,0)),0,IF(VLOOKUP(Tabel1[[#This Row],[Documentnaam]],'Bestaande documentatie'!A:A,1,0)=Tabel1[[#This Row],[Documentnaam]],1,0))</f>
        <v>0</v>
      </c>
      <c r="T83"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83" s="94">
        <f>IF(Tabel1[[#This Row],[Documentnaam]]="",0,IF(COUNTIF(K:K,Tabel1[[#This Row],[Documentnaam]])=1,0,IF(COUNTIF(K:K,Tabel1[[#This Row],[Documentnaam]])&gt;1,4,0)))</f>
        <v>0</v>
      </c>
      <c r="V83" s="94">
        <f>SUM(Tabel1[[#This Row],[bestaand(verberg)]:[dubbel(verberg)]])</f>
        <v>0</v>
      </c>
    </row>
    <row r="84" spans="1:22">
      <c r="A84" s="24"/>
      <c r="B84" s="24"/>
      <c r="C84" s="25"/>
      <c r="D84" s="82"/>
      <c r="E84" s="26"/>
      <c r="F84" s="82"/>
      <c r="G84" s="25"/>
      <c r="H84" s="25"/>
      <c r="I84" s="25"/>
      <c r="J84" s="38" t="str">
        <f>IF(Tabel1[[#This Row],[Documentnaam]]="","",VLOOKUP(Tabel1[[#This Row],[Kolom1]],$S$5:$T$10,2,0))</f>
        <v/>
      </c>
      <c r="K84"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84" s="84" t="str">
        <f>IF(Tabel1[[#This Row],[Documentnaam]]="","",IF(ISNA(VLOOKUP(Tabel1[[#This Row],[2. document]],'Gegevens documentatie'!$D:$I,2,0)),"",VLOOKUP(Tabel1[[#This Row],[2. document]],'Gegevens documentatie'!$D:$I,2,0)))</f>
        <v/>
      </c>
      <c r="M84" s="81" t="str" cm="1">
        <f t="array" aca="1" ref="M84"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84" s="94" t="str">
        <f>IF(ISNA(VLOOKUP(Tabel1[[#This Row],[1. Documentsoort]],'Gegevens documentatie'!$A:$B,2,0)),"",VLOOKUP(Tabel1[[#This Row],[1. Documentsoort]],'Gegevens documentatie'!$A:$B,2,0))</f>
        <v/>
      </c>
      <c r="O84" s="94" t="str">
        <f>IF(ISNA(VLOOKUP(Tabel1[[#This Row],[2. document]],'Gegevens documentatie'!$D:$I,4,0)),"",VLOOKUP(Tabel1[[#This Row],[2. document]],'Gegevens documentatie'!$D:$I,4,0))</f>
        <v/>
      </c>
      <c r="P84" s="94" t="str">
        <f>IF(ISNA(VLOOKUP(Tabel1[[#This Row],[2. document]],'Gegevens documentatie'!$D:$I,3,0)),"",VLOOKUP(Tabel1[[#This Row],[2. document]],'Gegevens documentatie'!$D:$I,3,0))</f>
        <v/>
      </c>
      <c r="Q84" s="94" t="str">
        <f>IF(ISNA(VLOOKUP(Tabel1[[#This Row],[2. document]],'Gegevens documentatie'!$D:$I,6,0)),"",VLOOKUP(Tabel1[[#This Row],[2. document]],'Gegevens documentatie'!$D:$I,6,0))</f>
        <v/>
      </c>
      <c r="R84" s="94" t="str">
        <f>IF(ISNA(VLOOKUP(Tabel1[[#This Row],[2. document]],'Gegevens documentatie'!$D:$I,5,0)),"",VLOOKUP(Tabel1[[#This Row],[2. document]],'Gegevens documentatie'!$D:$I,5,0))</f>
        <v/>
      </c>
      <c r="S84" s="94">
        <f>IF(ISNA(IF(VLOOKUP(Tabel1[[#This Row],[Documentnaam]],'Bestaande documentatie'!A:A,1,0)=Tabel1[[#This Row],[Documentnaam]],1,0)),0,IF(VLOOKUP(Tabel1[[#This Row],[Documentnaam]],'Bestaande documentatie'!A:A,1,0)=Tabel1[[#This Row],[Documentnaam]],1,0))</f>
        <v>0</v>
      </c>
      <c r="T84"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84" s="94">
        <f>IF(Tabel1[[#This Row],[Documentnaam]]="",0,IF(COUNTIF(K:K,Tabel1[[#This Row],[Documentnaam]])=1,0,IF(COUNTIF(K:K,Tabel1[[#This Row],[Documentnaam]])&gt;1,4,0)))</f>
        <v>0</v>
      </c>
      <c r="V84" s="94">
        <f>SUM(Tabel1[[#This Row],[bestaand(verberg)]:[dubbel(verberg)]])</f>
        <v>0</v>
      </c>
    </row>
    <row r="85" spans="1:22">
      <c r="A85" s="24"/>
      <c r="B85" s="24"/>
      <c r="C85" s="25"/>
      <c r="D85" s="82"/>
      <c r="E85" s="26"/>
      <c r="F85" s="82"/>
      <c r="G85" s="25"/>
      <c r="H85" s="25"/>
      <c r="I85" s="25"/>
      <c r="J85" s="38" t="str">
        <f>IF(Tabel1[[#This Row],[Documentnaam]]="","",VLOOKUP(Tabel1[[#This Row],[Kolom1]],$S$5:$T$10,2,0))</f>
        <v/>
      </c>
      <c r="K85"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85" s="84" t="str">
        <f>IF(Tabel1[[#This Row],[Documentnaam]]="","",IF(ISNA(VLOOKUP(Tabel1[[#This Row],[2. document]],'Gegevens documentatie'!$D:$I,2,0)),"",VLOOKUP(Tabel1[[#This Row],[2. document]],'Gegevens documentatie'!$D:$I,2,0)))</f>
        <v/>
      </c>
      <c r="M85" s="81" t="str" cm="1">
        <f t="array" aca="1" ref="M85"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85" s="94" t="str">
        <f>IF(ISNA(VLOOKUP(Tabel1[[#This Row],[1. Documentsoort]],'Gegevens documentatie'!$A:$B,2,0)),"",VLOOKUP(Tabel1[[#This Row],[1. Documentsoort]],'Gegevens documentatie'!$A:$B,2,0))</f>
        <v/>
      </c>
      <c r="O85" s="94" t="str">
        <f>IF(ISNA(VLOOKUP(Tabel1[[#This Row],[2. document]],'Gegevens documentatie'!$D:$I,4,0)),"",VLOOKUP(Tabel1[[#This Row],[2. document]],'Gegevens documentatie'!$D:$I,4,0))</f>
        <v/>
      </c>
      <c r="P85" s="94" t="str">
        <f>IF(ISNA(VLOOKUP(Tabel1[[#This Row],[2. document]],'Gegevens documentatie'!$D:$I,3,0)),"",VLOOKUP(Tabel1[[#This Row],[2. document]],'Gegevens documentatie'!$D:$I,3,0))</f>
        <v/>
      </c>
      <c r="Q85" s="94" t="str">
        <f>IF(ISNA(VLOOKUP(Tabel1[[#This Row],[2. document]],'Gegevens documentatie'!$D:$I,6,0)),"",VLOOKUP(Tabel1[[#This Row],[2. document]],'Gegevens documentatie'!$D:$I,6,0))</f>
        <v/>
      </c>
      <c r="R85" s="94" t="str">
        <f>IF(ISNA(VLOOKUP(Tabel1[[#This Row],[2. document]],'Gegevens documentatie'!$D:$I,5,0)),"",VLOOKUP(Tabel1[[#This Row],[2. document]],'Gegevens documentatie'!$D:$I,5,0))</f>
        <v/>
      </c>
      <c r="S85" s="94">
        <f>IF(ISNA(IF(VLOOKUP(Tabel1[[#This Row],[Documentnaam]],'Bestaande documentatie'!A:A,1,0)=Tabel1[[#This Row],[Documentnaam]],1,0)),0,IF(VLOOKUP(Tabel1[[#This Row],[Documentnaam]],'Bestaande documentatie'!A:A,1,0)=Tabel1[[#This Row],[Documentnaam]],1,0))</f>
        <v>0</v>
      </c>
      <c r="T85"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85" s="94">
        <f>IF(Tabel1[[#This Row],[Documentnaam]]="",0,IF(COUNTIF(K:K,Tabel1[[#This Row],[Documentnaam]])=1,0,IF(COUNTIF(K:K,Tabel1[[#This Row],[Documentnaam]])&gt;1,4,0)))</f>
        <v>0</v>
      </c>
      <c r="V85" s="94">
        <f>SUM(Tabel1[[#This Row],[bestaand(verberg)]:[dubbel(verberg)]])</f>
        <v>0</v>
      </c>
    </row>
    <row r="86" spans="1:22">
      <c r="A86" s="24"/>
      <c r="B86" s="24"/>
      <c r="C86" s="25"/>
      <c r="D86" s="82"/>
      <c r="E86" s="26"/>
      <c r="F86" s="82"/>
      <c r="G86" s="25"/>
      <c r="H86" s="25"/>
      <c r="I86" s="25"/>
      <c r="J86" s="38" t="str">
        <f>IF(Tabel1[[#This Row],[Documentnaam]]="","",VLOOKUP(Tabel1[[#This Row],[Kolom1]],$S$5:$T$10,2,0))</f>
        <v/>
      </c>
      <c r="K86"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86" s="84" t="str">
        <f>IF(Tabel1[[#This Row],[Documentnaam]]="","",IF(ISNA(VLOOKUP(Tabel1[[#This Row],[2. document]],'Gegevens documentatie'!$D:$I,2,0)),"",VLOOKUP(Tabel1[[#This Row],[2. document]],'Gegevens documentatie'!$D:$I,2,0)))</f>
        <v/>
      </c>
      <c r="M86" s="81" t="str" cm="1">
        <f t="array" aca="1" ref="M86"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86" s="94" t="str">
        <f>IF(ISNA(VLOOKUP(Tabel1[[#This Row],[1. Documentsoort]],'Gegevens documentatie'!$A:$B,2,0)),"",VLOOKUP(Tabel1[[#This Row],[1. Documentsoort]],'Gegevens documentatie'!$A:$B,2,0))</f>
        <v/>
      </c>
      <c r="O86" s="94" t="str">
        <f>IF(ISNA(VLOOKUP(Tabel1[[#This Row],[2. document]],'Gegevens documentatie'!$D:$I,4,0)),"",VLOOKUP(Tabel1[[#This Row],[2. document]],'Gegevens documentatie'!$D:$I,4,0))</f>
        <v/>
      </c>
      <c r="P86" s="94" t="str">
        <f>IF(ISNA(VLOOKUP(Tabel1[[#This Row],[2. document]],'Gegevens documentatie'!$D:$I,3,0)),"",VLOOKUP(Tabel1[[#This Row],[2. document]],'Gegevens documentatie'!$D:$I,3,0))</f>
        <v/>
      </c>
      <c r="Q86" s="94" t="str">
        <f>IF(ISNA(VLOOKUP(Tabel1[[#This Row],[2. document]],'Gegevens documentatie'!$D:$I,6,0)),"",VLOOKUP(Tabel1[[#This Row],[2. document]],'Gegevens documentatie'!$D:$I,6,0))</f>
        <v/>
      </c>
      <c r="R86" s="94" t="str">
        <f>IF(ISNA(VLOOKUP(Tabel1[[#This Row],[2. document]],'Gegevens documentatie'!$D:$I,5,0)),"",VLOOKUP(Tabel1[[#This Row],[2. document]],'Gegevens documentatie'!$D:$I,5,0))</f>
        <v/>
      </c>
      <c r="S86" s="94">
        <f>IF(ISNA(IF(VLOOKUP(Tabel1[[#This Row],[Documentnaam]],'Bestaande documentatie'!A:A,1,0)=Tabel1[[#This Row],[Documentnaam]],1,0)),0,IF(VLOOKUP(Tabel1[[#This Row],[Documentnaam]],'Bestaande documentatie'!A:A,1,0)=Tabel1[[#This Row],[Documentnaam]],1,0))</f>
        <v>0</v>
      </c>
      <c r="T86"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86" s="94">
        <f>IF(Tabel1[[#This Row],[Documentnaam]]="",0,IF(COUNTIF(K:K,Tabel1[[#This Row],[Documentnaam]])=1,0,IF(COUNTIF(K:K,Tabel1[[#This Row],[Documentnaam]])&gt;1,4,0)))</f>
        <v>0</v>
      </c>
      <c r="V86" s="94">
        <f>SUM(Tabel1[[#This Row],[bestaand(verberg)]:[dubbel(verberg)]])</f>
        <v>0</v>
      </c>
    </row>
    <row r="87" spans="1:22">
      <c r="A87" s="24"/>
      <c r="B87" s="24"/>
      <c r="C87" s="25"/>
      <c r="D87" s="82"/>
      <c r="E87" s="26"/>
      <c r="F87" s="82"/>
      <c r="G87" s="25"/>
      <c r="H87" s="25"/>
      <c r="I87" s="25"/>
      <c r="J87" s="38" t="str">
        <f>IF(Tabel1[[#This Row],[Documentnaam]]="","",VLOOKUP(Tabel1[[#This Row],[Kolom1]],$S$5:$T$10,2,0))</f>
        <v/>
      </c>
      <c r="K87"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87" s="84" t="str">
        <f>IF(Tabel1[[#This Row],[Documentnaam]]="","",IF(ISNA(VLOOKUP(Tabel1[[#This Row],[2. document]],'Gegevens documentatie'!$D:$I,2,0)),"",VLOOKUP(Tabel1[[#This Row],[2. document]],'Gegevens documentatie'!$D:$I,2,0)))</f>
        <v/>
      </c>
      <c r="M87" s="81" t="str" cm="1">
        <f t="array" aca="1" ref="M87"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87" s="94" t="str">
        <f>IF(ISNA(VLOOKUP(Tabel1[[#This Row],[1. Documentsoort]],'Gegevens documentatie'!$A:$B,2,0)),"",VLOOKUP(Tabel1[[#This Row],[1. Documentsoort]],'Gegevens documentatie'!$A:$B,2,0))</f>
        <v/>
      </c>
      <c r="O87" s="94" t="str">
        <f>IF(ISNA(VLOOKUP(Tabel1[[#This Row],[2. document]],'Gegevens documentatie'!$D:$I,4,0)),"",VLOOKUP(Tabel1[[#This Row],[2. document]],'Gegevens documentatie'!$D:$I,4,0))</f>
        <v/>
      </c>
      <c r="P87" s="94" t="str">
        <f>IF(ISNA(VLOOKUP(Tabel1[[#This Row],[2. document]],'Gegevens documentatie'!$D:$I,3,0)),"",VLOOKUP(Tabel1[[#This Row],[2. document]],'Gegevens documentatie'!$D:$I,3,0))</f>
        <v/>
      </c>
      <c r="Q87" s="94" t="str">
        <f>IF(ISNA(VLOOKUP(Tabel1[[#This Row],[2. document]],'Gegevens documentatie'!$D:$I,6,0)),"",VLOOKUP(Tabel1[[#This Row],[2. document]],'Gegevens documentatie'!$D:$I,6,0))</f>
        <v/>
      </c>
      <c r="R87" s="94" t="str">
        <f>IF(ISNA(VLOOKUP(Tabel1[[#This Row],[2. document]],'Gegevens documentatie'!$D:$I,5,0)),"",VLOOKUP(Tabel1[[#This Row],[2. document]],'Gegevens documentatie'!$D:$I,5,0))</f>
        <v/>
      </c>
      <c r="S87" s="94">
        <f>IF(ISNA(IF(VLOOKUP(Tabel1[[#This Row],[Documentnaam]],'Bestaande documentatie'!A:A,1,0)=Tabel1[[#This Row],[Documentnaam]],1,0)),0,IF(VLOOKUP(Tabel1[[#This Row],[Documentnaam]],'Bestaande documentatie'!A:A,1,0)=Tabel1[[#This Row],[Documentnaam]],1,0))</f>
        <v>0</v>
      </c>
      <c r="T87"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87" s="94">
        <f>IF(Tabel1[[#This Row],[Documentnaam]]="",0,IF(COUNTIF(K:K,Tabel1[[#This Row],[Documentnaam]])=1,0,IF(COUNTIF(K:K,Tabel1[[#This Row],[Documentnaam]])&gt;1,4,0)))</f>
        <v>0</v>
      </c>
      <c r="V87" s="94">
        <f>SUM(Tabel1[[#This Row],[bestaand(verberg)]:[dubbel(verberg)]])</f>
        <v>0</v>
      </c>
    </row>
    <row r="88" spans="1:22">
      <c r="A88" s="24"/>
      <c r="B88" s="24"/>
      <c r="C88" s="25"/>
      <c r="D88" s="82"/>
      <c r="E88" s="26"/>
      <c r="F88" s="82"/>
      <c r="G88" s="25"/>
      <c r="H88" s="25"/>
      <c r="I88" s="25"/>
      <c r="J88" s="38" t="str">
        <f>IF(Tabel1[[#This Row],[Documentnaam]]="","",VLOOKUP(Tabel1[[#This Row],[Kolom1]],$S$5:$T$10,2,0))</f>
        <v/>
      </c>
      <c r="K88"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88" s="84" t="str">
        <f>IF(Tabel1[[#This Row],[Documentnaam]]="","",IF(ISNA(VLOOKUP(Tabel1[[#This Row],[2. document]],'Gegevens documentatie'!$D:$I,2,0)),"",VLOOKUP(Tabel1[[#This Row],[2. document]],'Gegevens documentatie'!$D:$I,2,0)))</f>
        <v/>
      </c>
      <c r="M88" s="81" t="str" cm="1">
        <f t="array" aca="1" ref="M88"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88" s="94" t="str">
        <f>IF(ISNA(VLOOKUP(Tabel1[[#This Row],[1. Documentsoort]],'Gegevens documentatie'!$A:$B,2,0)),"",VLOOKUP(Tabel1[[#This Row],[1. Documentsoort]],'Gegevens documentatie'!$A:$B,2,0))</f>
        <v/>
      </c>
      <c r="O88" s="94" t="str">
        <f>IF(ISNA(VLOOKUP(Tabel1[[#This Row],[2. document]],'Gegevens documentatie'!$D:$I,4,0)),"",VLOOKUP(Tabel1[[#This Row],[2. document]],'Gegevens documentatie'!$D:$I,4,0))</f>
        <v/>
      </c>
      <c r="P88" s="94" t="str">
        <f>IF(ISNA(VLOOKUP(Tabel1[[#This Row],[2. document]],'Gegevens documentatie'!$D:$I,3,0)),"",VLOOKUP(Tabel1[[#This Row],[2. document]],'Gegevens documentatie'!$D:$I,3,0))</f>
        <v/>
      </c>
      <c r="Q88" s="94" t="str">
        <f>IF(ISNA(VLOOKUP(Tabel1[[#This Row],[2. document]],'Gegevens documentatie'!$D:$I,6,0)),"",VLOOKUP(Tabel1[[#This Row],[2. document]],'Gegevens documentatie'!$D:$I,6,0))</f>
        <v/>
      </c>
      <c r="R88" s="94" t="str">
        <f>IF(ISNA(VLOOKUP(Tabel1[[#This Row],[2. document]],'Gegevens documentatie'!$D:$I,5,0)),"",VLOOKUP(Tabel1[[#This Row],[2. document]],'Gegevens documentatie'!$D:$I,5,0))</f>
        <v/>
      </c>
      <c r="S88" s="94">
        <f>IF(ISNA(IF(VLOOKUP(Tabel1[[#This Row],[Documentnaam]],'Bestaande documentatie'!A:A,1,0)=Tabel1[[#This Row],[Documentnaam]],1,0)),0,IF(VLOOKUP(Tabel1[[#This Row],[Documentnaam]],'Bestaande documentatie'!A:A,1,0)=Tabel1[[#This Row],[Documentnaam]],1,0))</f>
        <v>0</v>
      </c>
      <c r="T88"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88" s="94">
        <f>IF(Tabel1[[#This Row],[Documentnaam]]="",0,IF(COUNTIF(K:K,Tabel1[[#This Row],[Documentnaam]])=1,0,IF(COUNTIF(K:K,Tabel1[[#This Row],[Documentnaam]])&gt;1,4,0)))</f>
        <v>0</v>
      </c>
      <c r="V88" s="94">
        <f>SUM(Tabel1[[#This Row],[bestaand(verberg)]:[dubbel(verberg)]])</f>
        <v>0</v>
      </c>
    </row>
    <row r="89" spans="1:22">
      <c r="A89" s="24"/>
      <c r="B89" s="24"/>
      <c r="C89" s="25"/>
      <c r="D89" s="82"/>
      <c r="E89" s="26"/>
      <c r="F89" s="82"/>
      <c r="G89" s="25"/>
      <c r="H89" s="25"/>
      <c r="I89" s="25"/>
      <c r="J89" s="38" t="str">
        <f>IF(Tabel1[[#This Row],[Documentnaam]]="","",VLOOKUP(Tabel1[[#This Row],[Kolom1]],$S$5:$T$10,2,0))</f>
        <v/>
      </c>
      <c r="K89"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89" s="84" t="str">
        <f>IF(Tabel1[[#This Row],[Documentnaam]]="","",IF(ISNA(VLOOKUP(Tabel1[[#This Row],[2. document]],'Gegevens documentatie'!$D:$I,2,0)),"",VLOOKUP(Tabel1[[#This Row],[2. document]],'Gegevens documentatie'!$D:$I,2,0)))</f>
        <v/>
      </c>
      <c r="M89" s="81" t="str" cm="1">
        <f t="array" aca="1" ref="M89"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89" s="94" t="str">
        <f>IF(ISNA(VLOOKUP(Tabel1[[#This Row],[1. Documentsoort]],'Gegevens documentatie'!$A:$B,2,0)),"",VLOOKUP(Tabel1[[#This Row],[1. Documentsoort]],'Gegevens documentatie'!$A:$B,2,0))</f>
        <v/>
      </c>
      <c r="O89" s="94" t="str">
        <f>IF(ISNA(VLOOKUP(Tabel1[[#This Row],[2. document]],'Gegevens documentatie'!$D:$I,4,0)),"",VLOOKUP(Tabel1[[#This Row],[2. document]],'Gegevens documentatie'!$D:$I,4,0))</f>
        <v/>
      </c>
      <c r="P89" s="94" t="str">
        <f>IF(ISNA(VLOOKUP(Tabel1[[#This Row],[2. document]],'Gegevens documentatie'!$D:$I,3,0)),"",VLOOKUP(Tabel1[[#This Row],[2. document]],'Gegevens documentatie'!$D:$I,3,0))</f>
        <v/>
      </c>
      <c r="Q89" s="94" t="str">
        <f>IF(ISNA(VLOOKUP(Tabel1[[#This Row],[2. document]],'Gegevens documentatie'!$D:$I,6,0)),"",VLOOKUP(Tabel1[[#This Row],[2. document]],'Gegevens documentatie'!$D:$I,6,0))</f>
        <v/>
      </c>
      <c r="R89" s="94" t="str">
        <f>IF(ISNA(VLOOKUP(Tabel1[[#This Row],[2. document]],'Gegevens documentatie'!$D:$I,5,0)),"",VLOOKUP(Tabel1[[#This Row],[2. document]],'Gegevens documentatie'!$D:$I,5,0))</f>
        <v/>
      </c>
      <c r="S89" s="94">
        <f>IF(ISNA(IF(VLOOKUP(Tabel1[[#This Row],[Documentnaam]],'Bestaande documentatie'!A:A,1,0)=Tabel1[[#This Row],[Documentnaam]],1,0)),0,IF(VLOOKUP(Tabel1[[#This Row],[Documentnaam]],'Bestaande documentatie'!A:A,1,0)=Tabel1[[#This Row],[Documentnaam]],1,0))</f>
        <v>0</v>
      </c>
      <c r="T89"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89" s="94">
        <f>IF(Tabel1[[#This Row],[Documentnaam]]="",0,IF(COUNTIF(K:K,Tabel1[[#This Row],[Documentnaam]])=1,0,IF(COUNTIF(K:K,Tabel1[[#This Row],[Documentnaam]])&gt;1,4,0)))</f>
        <v>0</v>
      </c>
      <c r="V89" s="94">
        <f>SUM(Tabel1[[#This Row],[bestaand(verberg)]:[dubbel(verberg)]])</f>
        <v>0</v>
      </c>
    </row>
    <row r="90" spans="1:22">
      <c r="A90" s="24"/>
      <c r="B90" s="24"/>
      <c r="C90" s="25"/>
      <c r="D90" s="82"/>
      <c r="E90" s="26"/>
      <c r="F90" s="82"/>
      <c r="G90" s="25"/>
      <c r="H90" s="25"/>
      <c r="I90" s="25"/>
      <c r="J90" s="38" t="str">
        <f>IF(Tabel1[[#This Row],[Documentnaam]]="","",VLOOKUP(Tabel1[[#This Row],[Kolom1]],$S$5:$T$10,2,0))</f>
        <v/>
      </c>
      <c r="K90"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90" s="84" t="str">
        <f>IF(Tabel1[[#This Row],[Documentnaam]]="","",IF(ISNA(VLOOKUP(Tabel1[[#This Row],[2. document]],'Gegevens documentatie'!$D:$I,2,0)),"",VLOOKUP(Tabel1[[#This Row],[2. document]],'Gegevens documentatie'!$D:$I,2,0)))</f>
        <v/>
      </c>
      <c r="M90" s="81" t="str" cm="1">
        <f t="array" aca="1" ref="M90"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90" s="94" t="str">
        <f>IF(ISNA(VLOOKUP(Tabel1[[#This Row],[1. Documentsoort]],'Gegevens documentatie'!$A:$B,2,0)),"",VLOOKUP(Tabel1[[#This Row],[1. Documentsoort]],'Gegevens documentatie'!$A:$B,2,0))</f>
        <v/>
      </c>
      <c r="O90" s="94" t="str">
        <f>IF(ISNA(VLOOKUP(Tabel1[[#This Row],[2. document]],'Gegevens documentatie'!$D:$I,4,0)),"",VLOOKUP(Tabel1[[#This Row],[2. document]],'Gegevens documentatie'!$D:$I,4,0))</f>
        <v/>
      </c>
      <c r="P90" s="94" t="str">
        <f>IF(ISNA(VLOOKUP(Tabel1[[#This Row],[2. document]],'Gegevens documentatie'!$D:$I,3,0)),"",VLOOKUP(Tabel1[[#This Row],[2. document]],'Gegevens documentatie'!$D:$I,3,0))</f>
        <v/>
      </c>
      <c r="Q90" s="94" t="str">
        <f>IF(ISNA(VLOOKUP(Tabel1[[#This Row],[2. document]],'Gegevens documentatie'!$D:$I,6,0)),"",VLOOKUP(Tabel1[[#This Row],[2. document]],'Gegevens documentatie'!$D:$I,6,0))</f>
        <v/>
      </c>
      <c r="R90" s="94" t="str">
        <f>IF(ISNA(VLOOKUP(Tabel1[[#This Row],[2. document]],'Gegevens documentatie'!$D:$I,5,0)),"",VLOOKUP(Tabel1[[#This Row],[2. document]],'Gegevens documentatie'!$D:$I,5,0))</f>
        <v/>
      </c>
      <c r="S90" s="94">
        <f>IF(ISNA(IF(VLOOKUP(Tabel1[[#This Row],[Documentnaam]],'Bestaande documentatie'!A:A,1,0)=Tabel1[[#This Row],[Documentnaam]],1,0)),0,IF(VLOOKUP(Tabel1[[#This Row],[Documentnaam]],'Bestaande documentatie'!A:A,1,0)=Tabel1[[#This Row],[Documentnaam]],1,0))</f>
        <v>0</v>
      </c>
      <c r="T90"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90" s="94">
        <f>IF(Tabel1[[#This Row],[Documentnaam]]="",0,IF(COUNTIF(K:K,Tabel1[[#This Row],[Documentnaam]])=1,0,IF(COUNTIF(K:K,Tabel1[[#This Row],[Documentnaam]])&gt;1,4,0)))</f>
        <v>0</v>
      </c>
      <c r="V90" s="94">
        <f>SUM(Tabel1[[#This Row],[bestaand(verberg)]:[dubbel(verberg)]])</f>
        <v>0</v>
      </c>
    </row>
    <row r="91" spans="1:22">
      <c r="A91" s="24"/>
      <c r="B91" s="24"/>
      <c r="C91" s="25"/>
      <c r="D91" s="82"/>
      <c r="E91" s="26"/>
      <c r="F91" s="82"/>
      <c r="G91" s="25"/>
      <c r="H91" s="25"/>
      <c r="I91" s="25"/>
      <c r="J91" s="38" t="str">
        <f>IF(Tabel1[[#This Row],[Documentnaam]]="","",VLOOKUP(Tabel1[[#This Row],[Kolom1]],$S$5:$T$10,2,0))</f>
        <v/>
      </c>
      <c r="K91"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91" s="84" t="str">
        <f>IF(Tabel1[[#This Row],[Documentnaam]]="","",IF(ISNA(VLOOKUP(Tabel1[[#This Row],[2. document]],'Gegevens documentatie'!$D:$I,2,0)),"",VLOOKUP(Tabel1[[#This Row],[2. document]],'Gegevens documentatie'!$D:$I,2,0)))</f>
        <v/>
      </c>
      <c r="M91" s="81" t="str" cm="1">
        <f t="array" aca="1" ref="M91"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91" s="94" t="str">
        <f>IF(ISNA(VLOOKUP(Tabel1[[#This Row],[1. Documentsoort]],'Gegevens documentatie'!$A:$B,2,0)),"",VLOOKUP(Tabel1[[#This Row],[1. Documentsoort]],'Gegevens documentatie'!$A:$B,2,0))</f>
        <v/>
      </c>
      <c r="O91" s="94" t="str">
        <f>IF(ISNA(VLOOKUP(Tabel1[[#This Row],[2. document]],'Gegevens documentatie'!$D:$I,4,0)),"",VLOOKUP(Tabel1[[#This Row],[2. document]],'Gegevens documentatie'!$D:$I,4,0))</f>
        <v/>
      </c>
      <c r="P91" s="94" t="str">
        <f>IF(ISNA(VLOOKUP(Tabel1[[#This Row],[2. document]],'Gegevens documentatie'!$D:$I,3,0)),"",VLOOKUP(Tabel1[[#This Row],[2. document]],'Gegevens documentatie'!$D:$I,3,0))</f>
        <v/>
      </c>
      <c r="Q91" s="94" t="str">
        <f>IF(ISNA(VLOOKUP(Tabel1[[#This Row],[2. document]],'Gegevens documentatie'!$D:$I,6,0)),"",VLOOKUP(Tabel1[[#This Row],[2. document]],'Gegevens documentatie'!$D:$I,6,0))</f>
        <v/>
      </c>
      <c r="R91" s="94" t="str">
        <f>IF(ISNA(VLOOKUP(Tabel1[[#This Row],[2. document]],'Gegevens documentatie'!$D:$I,5,0)),"",VLOOKUP(Tabel1[[#This Row],[2. document]],'Gegevens documentatie'!$D:$I,5,0))</f>
        <v/>
      </c>
      <c r="S91" s="94">
        <f>IF(ISNA(IF(VLOOKUP(Tabel1[[#This Row],[Documentnaam]],'Bestaande documentatie'!A:A,1,0)=Tabel1[[#This Row],[Documentnaam]],1,0)),0,IF(VLOOKUP(Tabel1[[#This Row],[Documentnaam]],'Bestaande documentatie'!A:A,1,0)=Tabel1[[#This Row],[Documentnaam]],1,0))</f>
        <v>0</v>
      </c>
      <c r="T91"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91" s="94">
        <f>IF(Tabel1[[#This Row],[Documentnaam]]="",0,IF(COUNTIF(K:K,Tabel1[[#This Row],[Documentnaam]])=1,0,IF(COUNTIF(K:K,Tabel1[[#This Row],[Documentnaam]])&gt;1,4,0)))</f>
        <v>0</v>
      </c>
      <c r="V91" s="94">
        <f>SUM(Tabel1[[#This Row],[bestaand(verberg)]:[dubbel(verberg)]])</f>
        <v>0</v>
      </c>
    </row>
    <row r="92" spans="1:22">
      <c r="A92" s="24"/>
      <c r="B92" s="24"/>
      <c r="C92" s="25"/>
      <c r="D92" s="82"/>
      <c r="E92" s="26"/>
      <c r="F92" s="82"/>
      <c r="G92" s="25"/>
      <c r="H92" s="25"/>
      <c r="I92" s="25"/>
      <c r="J92" s="38" t="str">
        <f>IF(Tabel1[[#This Row],[Documentnaam]]="","",VLOOKUP(Tabel1[[#This Row],[Kolom1]],$S$5:$T$10,2,0))</f>
        <v/>
      </c>
      <c r="K92"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92" s="84" t="str">
        <f>IF(Tabel1[[#This Row],[Documentnaam]]="","",IF(ISNA(VLOOKUP(Tabel1[[#This Row],[2. document]],'Gegevens documentatie'!$D:$I,2,0)),"",VLOOKUP(Tabel1[[#This Row],[2. document]],'Gegevens documentatie'!$D:$I,2,0)))</f>
        <v/>
      </c>
      <c r="M92" s="81" t="str" cm="1">
        <f t="array" aca="1" ref="M92"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92" s="94" t="str">
        <f>IF(ISNA(VLOOKUP(Tabel1[[#This Row],[1. Documentsoort]],'Gegevens documentatie'!$A:$B,2,0)),"",VLOOKUP(Tabel1[[#This Row],[1. Documentsoort]],'Gegevens documentatie'!$A:$B,2,0))</f>
        <v/>
      </c>
      <c r="O92" s="94" t="str">
        <f>IF(ISNA(VLOOKUP(Tabel1[[#This Row],[2. document]],'Gegevens documentatie'!$D:$I,4,0)),"",VLOOKUP(Tabel1[[#This Row],[2. document]],'Gegevens documentatie'!$D:$I,4,0))</f>
        <v/>
      </c>
      <c r="P92" s="94" t="str">
        <f>IF(ISNA(VLOOKUP(Tabel1[[#This Row],[2. document]],'Gegevens documentatie'!$D:$I,3,0)),"",VLOOKUP(Tabel1[[#This Row],[2. document]],'Gegevens documentatie'!$D:$I,3,0))</f>
        <v/>
      </c>
      <c r="Q92" s="94" t="str">
        <f>IF(ISNA(VLOOKUP(Tabel1[[#This Row],[2. document]],'Gegevens documentatie'!$D:$I,6,0)),"",VLOOKUP(Tabel1[[#This Row],[2. document]],'Gegevens documentatie'!$D:$I,6,0))</f>
        <v/>
      </c>
      <c r="R92" s="94" t="str">
        <f>IF(ISNA(VLOOKUP(Tabel1[[#This Row],[2. document]],'Gegevens documentatie'!$D:$I,5,0)),"",VLOOKUP(Tabel1[[#This Row],[2. document]],'Gegevens documentatie'!$D:$I,5,0))</f>
        <v/>
      </c>
      <c r="S92" s="94">
        <f>IF(ISNA(IF(VLOOKUP(Tabel1[[#This Row],[Documentnaam]],'Bestaande documentatie'!A:A,1,0)=Tabel1[[#This Row],[Documentnaam]],1,0)),0,IF(VLOOKUP(Tabel1[[#This Row],[Documentnaam]],'Bestaande documentatie'!A:A,1,0)=Tabel1[[#This Row],[Documentnaam]],1,0))</f>
        <v>0</v>
      </c>
      <c r="T92"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92" s="94">
        <f>IF(Tabel1[[#This Row],[Documentnaam]]="",0,IF(COUNTIF(K:K,Tabel1[[#This Row],[Documentnaam]])=1,0,IF(COUNTIF(K:K,Tabel1[[#This Row],[Documentnaam]])&gt;1,4,0)))</f>
        <v>0</v>
      </c>
      <c r="V92" s="94">
        <f>SUM(Tabel1[[#This Row],[bestaand(verberg)]:[dubbel(verberg)]])</f>
        <v>0</v>
      </c>
    </row>
    <row r="93" spans="1:22">
      <c r="A93" s="24"/>
      <c r="B93" s="24"/>
      <c r="C93" s="25"/>
      <c r="D93" s="82"/>
      <c r="E93" s="26"/>
      <c r="F93" s="82"/>
      <c r="G93" s="25"/>
      <c r="H93" s="25"/>
      <c r="I93" s="25"/>
      <c r="J93" s="38" t="str">
        <f>IF(Tabel1[[#This Row],[Documentnaam]]="","",VLOOKUP(Tabel1[[#This Row],[Kolom1]],$S$5:$T$10,2,0))</f>
        <v/>
      </c>
      <c r="K93"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93" s="84" t="str">
        <f>IF(Tabel1[[#This Row],[Documentnaam]]="","",IF(ISNA(VLOOKUP(Tabel1[[#This Row],[2. document]],'Gegevens documentatie'!$D:$I,2,0)),"",VLOOKUP(Tabel1[[#This Row],[2. document]],'Gegevens documentatie'!$D:$I,2,0)))</f>
        <v/>
      </c>
      <c r="M93" s="81" t="str" cm="1">
        <f t="array" aca="1" ref="M93"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93" s="94" t="str">
        <f>IF(ISNA(VLOOKUP(Tabel1[[#This Row],[1. Documentsoort]],'Gegevens documentatie'!$A:$B,2,0)),"",VLOOKUP(Tabel1[[#This Row],[1. Documentsoort]],'Gegevens documentatie'!$A:$B,2,0))</f>
        <v/>
      </c>
      <c r="O93" s="94" t="str">
        <f>IF(ISNA(VLOOKUP(Tabel1[[#This Row],[2. document]],'Gegevens documentatie'!$D:$I,4,0)),"",VLOOKUP(Tabel1[[#This Row],[2. document]],'Gegevens documentatie'!$D:$I,4,0))</f>
        <v/>
      </c>
      <c r="P93" s="94" t="str">
        <f>IF(ISNA(VLOOKUP(Tabel1[[#This Row],[2. document]],'Gegevens documentatie'!$D:$I,3,0)),"",VLOOKUP(Tabel1[[#This Row],[2. document]],'Gegevens documentatie'!$D:$I,3,0))</f>
        <v/>
      </c>
      <c r="Q93" s="94" t="str">
        <f>IF(ISNA(VLOOKUP(Tabel1[[#This Row],[2. document]],'Gegevens documentatie'!$D:$I,6,0)),"",VLOOKUP(Tabel1[[#This Row],[2. document]],'Gegevens documentatie'!$D:$I,6,0))</f>
        <v/>
      </c>
      <c r="R93" s="94" t="str">
        <f>IF(ISNA(VLOOKUP(Tabel1[[#This Row],[2. document]],'Gegevens documentatie'!$D:$I,5,0)),"",VLOOKUP(Tabel1[[#This Row],[2. document]],'Gegevens documentatie'!$D:$I,5,0))</f>
        <v/>
      </c>
      <c r="S93" s="94">
        <f>IF(ISNA(IF(VLOOKUP(Tabel1[[#This Row],[Documentnaam]],'Bestaande documentatie'!A:A,1,0)=Tabel1[[#This Row],[Documentnaam]],1,0)),0,IF(VLOOKUP(Tabel1[[#This Row],[Documentnaam]],'Bestaande documentatie'!A:A,1,0)=Tabel1[[#This Row],[Documentnaam]],1,0))</f>
        <v>0</v>
      </c>
      <c r="T93"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93" s="94">
        <f>IF(Tabel1[[#This Row],[Documentnaam]]="",0,IF(COUNTIF(K:K,Tabel1[[#This Row],[Documentnaam]])=1,0,IF(COUNTIF(K:K,Tabel1[[#This Row],[Documentnaam]])&gt;1,4,0)))</f>
        <v>0</v>
      </c>
      <c r="V93" s="94">
        <f>SUM(Tabel1[[#This Row],[bestaand(verberg)]:[dubbel(verberg)]])</f>
        <v>0</v>
      </c>
    </row>
    <row r="94" spans="1:22">
      <c r="A94" s="24"/>
      <c r="B94" s="24"/>
      <c r="C94" s="25"/>
      <c r="D94" s="82"/>
      <c r="E94" s="26"/>
      <c r="F94" s="82"/>
      <c r="G94" s="25"/>
      <c r="H94" s="25"/>
      <c r="I94" s="25"/>
      <c r="J94" s="38" t="str">
        <f>IF(Tabel1[[#This Row],[Documentnaam]]="","",VLOOKUP(Tabel1[[#This Row],[Kolom1]],$S$5:$T$10,2,0))</f>
        <v/>
      </c>
      <c r="K94"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94" s="84" t="str">
        <f>IF(Tabel1[[#This Row],[Documentnaam]]="","",IF(ISNA(VLOOKUP(Tabel1[[#This Row],[2. document]],'Gegevens documentatie'!$D:$I,2,0)),"",VLOOKUP(Tabel1[[#This Row],[2. document]],'Gegevens documentatie'!$D:$I,2,0)))</f>
        <v/>
      </c>
      <c r="M94" s="81" t="str" cm="1">
        <f t="array" aca="1" ref="M94"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94" s="94" t="str">
        <f>IF(ISNA(VLOOKUP(Tabel1[[#This Row],[1. Documentsoort]],'Gegevens documentatie'!$A:$B,2,0)),"",VLOOKUP(Tabel1[[#This Row],[1. Documentsoort]],'Gegevens documentatie'!$A:$B,2,0))</f>
        <v/>
      </c>
      <c r="O94" s="94" t="str">
        <f>IF(ISNA(VLOOKUP(Tabel1[[#This Row],[2. document]],'Gegevens documentatie'!$D:$I,4,0)),"",VLOOKUP(Tabel1[[#This Row],[2. document]],'Gegevens documentatie'!$D:$I,4,0))</f>
        <v/>
      </c>
      <c r="P94" s="94" t="str">
        <f>IF(ISNA(VLOOKUP(Tabel1[[#This Row],[2. document]],'Gegevens documentatie'!$D:$I,3,0)),"",VLOOKUP(Tabel1[[#This Row],[2. document]],'Gegevens documentatie'!$D:$I,3,0))</f>
        <v/>
      </c>
      <c r="Q94" s="94" t="str">
        <f>IF(ISNA(VLOOKUP(Tabel1[[#This Row],[2. document]],'Gegevens documentatie'!$D:$I,6,0)),"",VLOOKUP(Tabel1[[#This Row],[2. document]],'Gegevens documentatie'!$D:$I,6,0))</f>
        <v/>
      </c>
      <c r="R94" s="94" t="str">
        <f>IF(ISNA(VLOOKUP(Tabel1[[#This Row],[2. document]],'Gegevens documentatie'!$D:$I,5,0)),"",VLOOKUP(Tabel1[[#This Row],[2. document]],'Gegevens documentatie'!$D:$I,5,0))</f>
        <v/>
      </c>
      <c r="S94" s="94">
        <f>IF(ISNA(IF(VLOOKUP(Tabel1[[#This Row],[Documentnaam]],'Bestaande documentatie'!A:A,1,0)=Tabel1[[#This Row],[Documentnaam]],1,0)),0,IF(VLOOKUP(Tabel1[[#This Row],[Documentnaam]],'Bestaande documentatie'!A:A,1,0)=Tabel1[[#This Row],[Documentnaam]],1,0))</f>
        <v>0</v>
      </c>
      <c r="T94"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94" s="94">
        <f>IF(Tabel1[[#This Row],[Documentnaam]]="",0,IF(COUNTIF(K:K,Tabel1[[#This Row],[Documentnaam]])=1,0,IF(COUNTIF(K:K,Tabel1[[#This Row],[Documentnaam]])&gt;1,4,0)))</f>
        <v>0</v>
      </c>
      <c r="V94" s="94">
        <f>SUM(Tabel1[[#This Row],[bestaand(verberg)]:[dubbel(verberg)]])</f>
        <v>0</v>
      </c>
    </row>
    <row r="95" spans="1:22">
      <c r="A95" s="24"/>
      <c r="B95" s="24"/>
      <c r="C95" s="25"/>
      <c r="D95" s="82"/>
      <c r="E95" s="26"/>
      <c r="F95" s="82"/>
      <c r="G95" s="25"/>
      <c r="H95" s="25"/>
      <c r="I95" s="25"/>
      <c r="J95" s="38" t="str">
        <f>IF(Tabel1[[#This Row],[Documentnaam]]="","",VLOOKUP(Tabel1[[#This Row],[Kolom1]],$S$5:$T$10,2,0))</f>
        <v/>
      </c>
      <c r="K95"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95" s="84" t="str">
        <f>IF(Tabel1[[#This Row],[Documentnaam]]="","",IF(ISNA(VLOOKUP(Tabel1[[#This Row],[2. document]],'Gegevens documentatie'!$D:$I,2,0)),"",VLOOKUP(Tabel1[[#This Row],[2. document]],'Gegevens documentatie'!$D:$I,2,0)))</f>
        <v/>
      </c>
      <c r="M95" s="81" t="str" cm="1">
        <f t="array" aca="1" ref="M95"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95" s="94" t="str">
        <f>IF(ISNA(VLOOKUP(Tabel1[[#This Row],[1. Documentsoort]],'Gegevens documentatie'!$A:$B,2,0)),"",VLOOKUP(Tabel1[[#This Row],[1. Documentsoort]],'Gegevens documentatie'!$A:$B,2,0))</f>
        <v/>
      </c>
      <c r="O95" s="94" t="str">
        <f>IF(ISNA(VLOOKUP(Tabel1[[#This Row],[2. document]],'Gegevens documentatie'!$D:$I,4,0)),"",VLOOKUP(Tabel1[[#This Row],[2. document]],'Gegevens documentatie'!$D:$I,4,0))</f>
        <v/>
      </c>
      <c r="P95" s="94" t="str">
        <f>IF(ISNA(VLOOKUP(Tabel1[[#This Row],[2. document]],'Gegevens documentatie'!$D:$I,3,0)),"",VLOOKUP(Tabel1[[#This Row],[2. document]],'Gegevens documentatie'!$D:$I,3,0))</f>
        <v/>
      </c>
      <c r="Q95" s="94" t="str">
        <f>IF(ISNA(VLOOKUP(Tabel1[[#This Row],[2. document]],'Gegevens documentatie'!$D:$I,6,0)),"",VLOOKUP(Tabel1[[#This Row],[2. document]],'Gegevens documentatie'!$D:$I,6,0))</f>
        <v/>
      </c>
      <c r="R95" s="94" t="str">
        <f>IF(ISNA(VLOOKUP(Tabel1[[#This Row],[2. document]],'Gegevens documentatie'!$D:$I,5,0)),"",VLOOKUP(Tabel1[[#This Row],[2. document]],'Gegevens documentatie'!$D:$I,5,0))</f>
        <v/>
      </c>
      <c r="S95" s="94">
        <f>IF(ISNA(IF(VLOOKUP(Tabel1[[#This Row],[Documentnaam]],'Bestaande documentatie'!A:A,1,0)=Tabel1[[#This Row],[Documentnaam]],1,0)),0,IF(VLOOKUP(Tabel1[[#This Row],[Documentnaam]],'Bestaande documentatie'!A:A,1,0)=Tabel1[[#This Row],[Documentnaam]],1,0))</f>
        <v>0</v>
      </c>
      <c r="T95"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95" s="94">
        <f>IF(Tabel1[[#This Row],[Documentnaam]]="",0,IF(COUNTIF(K:K,Tabel1[[#This Row],[Documentnaam]])=1,0,IF(COUNTIF(K:K,Tabel1[[#This Row],[Documentnaam]])&gt;1,4,0)))</f>
        <v>0</v>
      </c>
      <c r="V95" s="94">
        <f>SUM(Tabel1[[#This Row],[bestaand(verberg)]:[dubbel(verberg)]])</f>
        <v>0</v>
      </c>
    </row>
    <row r="96" spans="1:22">
      <c r="A96" s="24"/>
      <c r="B96" s="24"/>
      <c r="C96" s="25"/>
      <c r="D96" s="82"/>
      <c r="E96" s="26"/>
      <c r="F96" s="82"/>
      <c r="G96" s="25"/>
      <c r="H96" s="25"/>
      <c r="I96" s="25"/>
      <c r="J96" s="38" t="str">
        <f>IF(Tabel1[[#This Row],[Documentnaam]]="","",VLOOKUP(Tabel1[[#This Row],[Kolom1]],$S$5:$T$10,2,0))</f>
        <v/>
      </c>
      <c r="K96"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96" s="84" t="str">
        <f>IF(Tabel1[[#This Row],[Documentnaam]]="","",IF(ISNA(VLOOKUP(Tabel1[[#This Row],[2. document]],'Gegevens documentatie'!$D:$I,2,0)),"",VLOOKUP(Tabel1[[#This Row],[2. document]],'Gegevens documentatie'!$D:$I,2,0)))</f>
        <v/>
      </c>
      <c r="M96" s="81" t="str" cm="1">
        <f t="array" aca="1" ref="M96"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96" s="94" t="str">
        <f>IF(ISNA(VLOOKUP(Tabel1[[#This Row],[1. Documentsoort]],'Gegevens documentatie'!$A:$B,2,0)),"",VLOOKUP(Tabel1[[#This Row],[1. Documentsoort]],'Gegevens documentatie'!$A:$B,2,0))</f>
        <v/>
      </c>
      <c r="O96" s="94" t="str">
        <f>IF(ISNA(VLOOKUP(Tabel1[[#This Row],[2. document]],'Gegevens documentatie'!$D:$I,4,0)),"",VLOOKUP(Tabel1[[#This Row],[2. document]],'Gegevens documentatie'!$D:$I,4,0))</f>
        <v/>
      </c>
      <c r="P96" s="94" t="str">
        <f>IF(ISNA(VLOOKUP(Tabel1[[#This Row],[2. document]],'Gegevens documentatie'!$D:$I,3,0)),"",VLOOKUP(Tabel1[[#This Row],[2. document]],'Gegevens documentatie'!$D:$I,3,0))</f>
        <v/>
      </c>
      <c r="Q96" s="94" t="str">
        <f>IF(ISNA(VLOOKUP(Tabel1[[#This Row],[2. document]],'Gegevens documentatie'!$D:$I,6,0)),"",VLOOKUP(Tabel1[[#This Row],[2. document]],'Gegevens documentatie'!$D:$I,6,0))</f>
        <v/>
      </c>
      <c r="R96" s="94" t="str">
        <f>IF(ISNA(VLOOKUP(Tabel1[[#This Row],[2. document]],'Gegevens documentatie'!$D:$I,5,0)),"",VLOOKUP(Tabel1[[#This Row],[2. document]],'Gegevens documentatie'!$D:$I,5,0))</f>
        <v/>
      </c>
      <c r="S96" s="94">
        <f>IF(ISNA(IF(VLOOKUP(Tabel1[[#This Row],[Documentnaam]],'Bestaande documentatie'!A:A,1,0)=Tabel1[[#This Row],[Documentnaam]],1,0)),0,IF(VLOOKUP(Tabel1[[#This Row],[Documentnaam]],'Bestaande documentatie'!A:A,1,0)=Tabel1[[#This Row],[Documentnaam]],1,0))</f>
        <v>0</v>
      </c>
      <c r="T96"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96" s="94">
        <f>IF(Tabel1[[#This Row],[Documentnaam]]="",0,IF(COUNTIF(K:K,Tabel1[[#This Row],[Documentnaam]])=1,0,IF(COUNTIF(K:K,Tabel1[[#This Row],[Documentnaam]])&gt;1,4,0)))</f>
        <v>0</v>
      </c>
      <c r="V96" s="94">
        <f>SUM(Tabel1[[#This Row],[bestaand(verberg)]:[dubbel(verberg)]])</f>
        <v>0</v>
      </c>
    </row>
    <row r="97" spans="1:22">
      <c r="A97" s="24"/>
      <c r="B97" s="24"/>
      <c r="C97" s="25"/>
      <c r="D97" s="82"/>
      <c r="E97" s="26"/>
      <c r="F97" s="82"/>
      <c r="G97" s="25"/>
      <c r="H97" s="25"/>
      <c r="I97" s="25"/>
      <c r="J97" s="38" t="str">
        <f>IF(Tabel1[[#This Row],[Documentnaam]]="","",VLOOKUP(Tabel1[[#This Row],[Kolom1]],$S$5:$T$10,2,0))</f>
        <v/>
      </c>
      <c r="K97"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97" s="84" t="str">
        <f>IF(Tabel1[[#This Row],[Documentnaam]]="","",IF(ISNA(VLOOKUP(Tabel1[[#This Row],[2. document]],'Gegevens documentatie'!$D:$I,2,0)),"",VLOOKUP(Tabel1[[#This Row],[2. document]],'Gegevens documentatie'!$D:$I,2,0)))</f>
        <v/>
      </c>
      <c r="M97" s="81" t="str" cm="1">
        <f t="array" aca="1" ref="M97"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97" s="94" t="str">
        <f>IF(ISNA(VLOOKUP(Tabel1[[#This Row],[1. Documentsoort]],'Gegevens documentatie'!$A:$B,2,0)),"",VLOOKUP(Tabel1[[#This Row],[1. Documentsoort]],'Gegevens documentatie'!$A:$B,2,0))</f>
        <v/>
      </c>
      <c r="O97" s="94" t="str">
        <f>IF(ISNA(VLOOKUP(Tabel1[[#This Row],[2. document]],'Gegevens documentatie'!$D:$I,4,0)),"",VLOOKUP(Tabel1[[#This Row],[2. document]],'Gegevens documentatie'!$D:$I,4,0))</f>
        <v/>
      </c>
      <c r="P97" s="94" t="str">
        <f>IF(ISNA(VLOOKUP(Tabel1[[#This Row],[2. document]],'Gegevens documentatie'!$D:$I,3,0)),"",VLOOKUP(Tabel1[[#This Row],[2. document]],'Gegevens documentatie'!$D:$I,3,0))</f>
        <v/>
      </c>
      <c r="Q97" s="94" t="str">
        <f>IF(ISNA(VLOOKUP(Tabel1[[#This Row],[2. document]],'Gegevens documentatie'!$D:$I,6,0)),"",VLOOKUP(Tabel1[[#This Row],[2. document]],'Gegevens documentatie'!$D:$I,6,0))</f>
        <v/>
      </c>
      <c r="R97" s="94" t="str">
        <f>IF(ISNA(VLOOKUP(Tabel1[[#This Row],[2. document]],'Gegevens documentatie'!$D:$I,5,0)),"",VLOOKUP(Tabel1[[#This Row],[2. document]],'Gegevens documentatie'!$D:$I,5,0))</f>
        <v/>
      </c>
      <c r="S97" s="94">
        <f>IF(ISNA(IF(VLOOKUP(Tabel1[[#This Row],[Documentnaam]],'Bestaande documentatie'!A:A,1,0)=Tabel1[[#This Row],[Documentnaam]],1,0)),0,IF(VLOOKUP(Tabel1[[#This Row],[Documentnaam]],'Bestaande documentatie'!A:A,1,0)=Tabel1[[#This Row],[Documentnaam]],1,0))</f>
        <v>0</v>
      </c>
      <c r="T97"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97" s="94">
        <f>IF(Tabel1[[#This Row],[Documentnaam]]="",0,IF(COUNTIF(K:K,Tabel1[[#This Row],[Documentnaam]])=1,0,IF(COUNTIF(K:K,Tabel1[[#This Row],[Documentnaam]])&gt;1,4,0)))</f>
        <v>0</v>
      </c>
      <c r="V97" s="94">
        <f>SUM(Tabel1[[#This Row],[bestaand(verberg)]:[dubbel(verberg)]])</f>
        <v>0</v>
      </c>
    </row>
    <row r="98" spans="1:22">
      <c r="A98" s="24"/>
      <c r="B98" s="24"/>
      <c r="C98" s="25"/>
      <c r="D98" s="82"/>
      <c r="E98" s="26"/>
      <c r="F98" s="82"/>
      <c r="G98" s="25"/>
      <c r="H98" s="25"/>
      <c r="I98" s="25"/>
      <c r="J98" s="38" t="str">
        <f>IF(Tabel1[[#This Row],[Documentnaam]]="","",VLOOKUP(Tabel1[[#This Row],[Kolom1]],$S$5:$T$10,2,0))</f>
        <v/>
      </c>
      <c r="K98"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98" s="84" t="str">
        <f>IF(Tabel1[[#This Row],[Documentnaam]]="","",IF(ISNA(VLOOKUP(Tabel1[[#This Row],[2. document]],'Gegevens documentatie'!$D:$I,2,0)),"",VLOOKUP(Tabel1[[#This Row],[2. document]],'Gegevens documentatie'!$D:$I,2,0)))</f>
        <v/>
      </c>
      <c r="M98" s="81" t="str" cm="1">
        <f t="array" aca="1" ref="M98"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98" s="94" t="str">
        <f>IF(ISNA(VLOOKUP(Tabel1[[#This Row],[1. Documentsoort]],'Gegevens documentatie'!$A:$B,2,0)),"",VLOOKUP(Tabel1[[#This Row],[1. Documentsoort]],'Gegevens documentatie'!$A:$B,2,0))</f>
        <v/>
      </c>
      <c r="O98" s="94" t="str">
        <f>IF(ISNA(VLOOKUP(Tabel1[[#This Row],[2. document]],'Gegevens documentatie'!$D:$I,4,0)),"",VLOOKUP(Tabel1[[#This Row],[2. document]],'Gegevens documentatie'!$D:$I,4,0))</f>
        <v/>
      </c>
      <c r="P98" s="94" t="str">
        <f>IF(ISNA(VLOOKUP(Tabel1[[#This Row],[2. document]],'Gegevens documentatie'!$D:$I,3,0)),"",VLOOKUP(Tabel1[[#This Row],[2. document]],'Gegevens documentatie'!$D:$I,3,0))</f>
        <v/>
      </c>
      <c r="Q98" s="94" t="str">
        <f>IF(ISNA(VLOOKUP(Tabel1[[#This Row],[2. document]],'Gegevens documentatie'!$D:$I,6,0)),"",VLOOKUP(Tabel1[[#This Row],[2. document]],'Gegevens documentatie'!$D:$I,6,0))</f>
        <v/>
      </c>
      <c r="R98" s="94" t="str">
        <f>IF(ISNA(VLOOKUP(Tabel1[[#This Row],[2. document]],'Gegevens documentatie'!$D:$I,5,0)),"",VLOOKUP(Tabel1[[#This Row],[2. document]],'Gegevens documentatie'!$D:$I,5,0))</f>
        <v/>
      </c>
      <c r="S98" s="94">
        <f>IF(ISNA(IF(VLOOKUP(Tabel1[[#This Row],[Documentnaam]],'Bestaande documentatie'!A:A,1,0)=Tabel1[[#This Row],[Documentnaam]],1,0)),0,IF(VLOOKUP(Tabel1[[#This Row],[Documentnaam]],'Bestaande documentatie'!A:A,1,0)=Tabel1[[#This Row],[Documentnaam]],1,0))</f>
        <v>0</v>
      </c>
      <c r="T98"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98" s="94">
        <f>IF(Tabel1[[#This Row],[Documentnaam]]="",0,IF(COUNTIF(K:K,Tabel1[[#This Row],[Documentnaam]])=1,0,IF(COUNTIF(K:K,Tabel1[[#This Row],[Documentnaam]])&gt;1,4,0)))</f>
        <v>0</v>
      </c>
      <c r="V98" s="94">
        <f>SUM(Tabel1[[#This Row],[bestaand(verberg)]:[dubbel(verberg)]])</f>
        <v>0</v>
      </c>
    </row>
    <row r="99" spans="1:22">
      <c r="A99" s="24"/>
      <c r="B99" s="24"/>
      <c r="C99" s="25"/>
      <c r="D99" s="82"/>
      <c r="E99" s="26"/>
      <c r="F99" s="82"/>
      <c r="G99" s="25"/>
      <c r="H99" s="25"/>
      <c r="I99" s="25"/>
      <c r="J99" s="38" t="str">
        <f>IF(Tabel1[[#This Row],[Documentnaam]]="","",VLOOKUP(Tabel1[[#This Row],[Kolom1]],$S$5:$T$10,2,0))</f>
        <v/>
      </c>
      <c r="K99"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99" s="84" t="str">
        <f>IF(Tabel1[[#This Row],[Documentnaam]]="","",IF(ISNA(VLOOKUP(Tabel1[[#This Row],[2. document]],'Gegevens documentatie'!$D:$I,2,0)),"",VLOOKUP(Tabel1[[#This Row],[2. document]],'Gegevens documentatie'!$D:$I,2,0)))</f>
        <v/>
      </c>
      <c r="M99" s="81" t="str" cm="1">
        <f t="array" aca="1" ref="M99"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99" s="94" t="str">
        <f>IF(ISNA(VLOOKUP(Tabel1[[#This Row],[1. Documentsoort]],'Gegevens documentatie'!$A:$B,2,0)),"",VLOOKUP(Tabel1[[#This Row],[1. Documentsoort]],'Gegevens documentatie'!$A:$B,2,0))</f>
        <v/>
      </c>
      <c r="O99" s="94" t="str">
        <f>IF(ISNA(VLOOKUP(Tabel1[[#This Row],[2. document]],'Gegevens documentatie'!$D:$I,4,0)),"",VLOOKUP(Tabel1[[#This Row],[2. document]],'Gegevens documentatie'!$D:$I,4,0))</f>
        <v/>
      </c>
      <c r="P99" s="94" t="str">
        <f>IF(ISNA(VLOOKUP(Tabel1[[#This Row],[2. document]],'Gegevens documentatie'!$D:$I,3,0)),"",VLOOKUP(Tabel1[[#This Row],[2. document]],'Gegevens documentatie'!$D:$I,3,0))</f>
        <v/>
      </c>
      <c r="Q99" s="94" t="str">
        <f>IF(ISNA(VLOOKUP(Tabel1[[#This Row],[2. document]],'Gegevens documentatie'!$D:$I,6,0)),"",VLOOKUP(Tabel1[[#This Row],[2. document]],'Gegevens documentatie'!$D:$I,6,0))</f>
        <v/>
      </c>
      <c r="R99" s="94" t="str">
        <f>IF(ISNA(VLOOKUP(Tabel1[[#This Row],[2. document]],'Gegevens documentatie'!$D:$I,5,0)),"",VLOOKUP(Tabel1[[#This Row],[2. document]],'Gegevens documentatie'!$D:$I,5,0))</f>
        <v/>
      </c>
      <c r="S99" s="94">
        <f>IF(ISNA(IF(VLOOKUP(Tabel1[[#This Row],[Documentnaam]],'Bestaande documentatie'!A:A,1,0)=Tabel1[[#This Row],[Documentnaam]],1,0)),0,IF(VLOOKUP(Tabel1[[#This Row],[Documentnaam]],'Bestaande documentatie'!A:A,1,0)=Tabel1[[#This Row],[Documentnaam]],1,0))</f>
        <v>0</v>
      </c>
      <c r="T99"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99" s="94">
        <f>IF(Tabel1[[#This Row],[Documentnaam]]="",0,IF(COUNTIF(K:K,Tabel1[[#This Row],[Documentnaam]])=1,0,IF(COUNTIF(K:K,Tabel1[[#This Row],[Documentnaam]])&gt;1,4,0)))</f>
        <v>0</v>
      </c>
      <c r="V99" s="94">
        <f>SUM(Tabel1[[#This Row],[bestaand(verberg)]:[dubbel(verberg)]])</f>
        <v>0</v>
      </c>
    </row>
    <row r="100" spans="1:22">
      <c r="A100" s="24"/>
      <c r="B100" s="24"/>
      <c r="C100" s="25"/>
      <c r="D100" s="82"/>
      <c r="E100" s="26"/>
      <c r="F100" s="82"/>
      <c r="G100" s="25"/>
      <c r="H100" s="25"/>
      <c r="I100" s="25"/>
      <c r="J100" s="38" t="str">
        <f>IF(Tabel1[[#This Row],[Documentnaam]]="","",VLOOKUP(Tabel1[[#This Row],[Kolom1]],$S$5:$T$10,2,0))</f>
        <v/>
      </c>
      <c r="K100"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00" s="84" t="str">
        <f>IF(Tabel1[[#This Row],[Documentnaam]]="","",IF(ISNA(VLOOKUP(Tabel1[[#This Row],[2. document]],'Gegevens documentatie'!$D:$I,2,0)),"",VLOOKUP(Tabel1[[#This Row],[2. document]],'Gegevens documentatie'!$D:$I,2,0)))</f>
        <v/>
      </c>
      <c r="M100" s="81" t="str" cm="1">
        <f t="array" aca="1" ref="M100"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00" s="94" t="str">
        <f>IF(ISNA(VLOOKUP(Tabel1[[#This Row],[1. Documentsoort]],'Gegevens documentatie'!$A:$B,2,0)),"",VLOOKUP(Tabel1[[#This Row],[1. Documentsoort]],'Gegevens documentatie'!$A:$B,2,0))</f>
        <v/>
      </c>
      <c r="O100" s="94" t="str">
        <f>IF(ISNA(VLOOKUP(Tabel1[[#This Row],[2. document]],'Gegevens documentatie'!$D:$I,4,0)),"",VLOOKUP(Tabel1[[#This Row],[2. document]],'Gegevens documentatie'!$D:$I,4,0))</f>
        <v/>
      </c>
      <c r="P100" s="94" t="str">
        <f>IF(ISNA(VLOOKUP(Tabel1[[#This Row],[2. document]],'Gegevens documentatie'!$D:$I,3,0)),"",VLOOKUP(Tabel1[[#This Row],[2. document]],'Gegevens documentatie'!$D:$I,3,0))</f>
        <v/>
      </c>
      <c r="Q100" s="94" t="str">
        <f>IF(ISNA(VLOOKUP(Tabel1[[#This Row],[2. document]],'Gegevens documentatie'!$D:$I,6,0)),"",VLOOKUP(Tabel1[[#This Row],[2. document]],'Gegevens documentatie'!$D:$I,6,0))</f>
        <v/>
      </c>
      <c r="R100" s="94" t="str">
        <f>IF(ISNA(VLOOKUP(Tabel1[[#This Row],[2. document]],'Gegevens documentatie'!$D:$I,5,0)),"",VLOOKUP(Tabel1[[#This Row],[2. document]],'Gegevens documentatie'!$D:$I,5,0))</f>
        <v/>
      </c>
      <c r="S100" s="94">
        <f>IF(ISNA(IF(VLOOKUP(Tabel1[[#This Row],[Documentnaam]],'Bestaande documentatie'!A:A,1,0)=Tabel1[[#This Row],[Documentnaam]],1,0)),0,IF(VLOOKUP(Tabel1[[#This Row],[Documentnaam]],'Bestaande documentatie'!A:A,1,0)=Tabel1[[#This Row],[Documentnaam]],1,0))</f>
        <v>0</v>
      </c>
      <c r="T100"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00" s="94">
        <f>IF(Tabel1[[#This Row],[Documentnaam]]="",0,IF(COUNTIF(K:K,Tabel1[[#This Row],[Documentnaam]])=1,0,IF(COUNTIF(K:K,Tabel1[[#This Row],[Documentnaam]])&gt;1,4,0)))</f>
        <v>0</v>
      </c>
      <c r="V100" s="94">
        <f>SUM(Tabel1[[#This Row],[bestaand(verberg)]:[dubbel(verberg)]])</f>
        <v>0</v>
      </c>
    </row>
    <row r="101" spans="1:22">
      <c r="A101" s="24"/>
      <c r="B101" s="24"/>
      <c r="C101" s="25"/>
      <c r="D101" s="82"/>
      <c r="E101" s="26"/>
      <c r="F101" s="82"/>
      <c r="G101" s="25"/>
      <c r="H101" s="25"/>
      <c r="I101" s="25"/>
      <c r="J101" s="38" t="str">
        <f>IF(Tabel1[[#This Row],[Documentnaam]]="","",VLOOKUP(Tabel1[[#This Row],[Kolom1]],$S$5:$T$10,2,0))</f>
        <v/>
      </c>
      <c r="K101"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01" s="84" t="str">
        <f>IF(Tabel1[[#This Row],[Documentnaam]]="","",IF(ISNA(VLOOKUP(Tabel1[[#This Row],[2. document]],'Gegevens documentatie'!$D:$I,2,0)),"",VLOOKUP(Tabel1[[#This Row],[2. document]],'Gegevens documentatie'!$D:$I,2,0)))</f>
        <v/>
      </c>
      <c r="M101" s="81" t="str" cm="1">
        <f t="array" aca="1" ref="M101"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01" s="94" t="str">
        <f>IF(ISNA(VLOOKUP(Tabel1[[#This Row],[1. Documentsoort]],'Gegevens documentatie'!$A:$B,2,0)),"",VLOOKUP(Tabel1[[#This Row],[1. Documentsoort]],'Gegevens documentatie'!$A:$B,2,0))</f>
        <v/>
      </c>
      <c r="O101" s="94" t="str">
        <f>IF(ISNA(VLOOKUP(Tabel1[[#This Row],[2. document]],'Gegevens documentatie'!$D:$I,4,0)),"",VLOOKUP(Tabel1[[#This Row],[2. document]],'Gegevens documentatie'!$D:$I,4,0))</f>
        <v/>
      </c>
      <c r="P101" s="94" t="str">
        <f>IF(ISNA(VLOOKUP(Tabel1[[#This Row],[2. document]],'Gegevens documentatie'!$D:$I,3,0)),"",VLOOKUP(Tabel1[[#This Row],[2. document]],'Gegevens documentatie'!$D:$I,3,0))</f>
        <v/>
      </c>
      <c r="Q101" s="94" t="str">
        <f>IF(ISNA(VLOOKUP(Tabel1[[#This Row],[2. document]],'Gegevens documentatie'!$D:$I,6,0)),"",VLOOKUP(Tabel1[[#This Row],[2. document]],'Gegevens documentatie'!$D:$I,6,0))</f>
        <v/>
      </c>
      <c r="R101" s="94" t="str">
        <f>IF(ISNA(VLOOKUP(Tabel1[[#This Row],[2. document]],'Gegevens documentatie'!$D:$I,5,0)),"",VLOOKUP(Tabel1[[#This Row],[2. document]],'Gegevens documentatie'!$D:$I,5,0))</f>
        <v/>
      </c>
      <c r="S101" s="94">
        <f>IF(ISNA(IF(VLOOKUP(Tabel1[[#This Row],[Documentnaam]],'Bestaande documentatie'!A:A,1,0)=Tabel1[[#This Row],[Documentnaam]],1,0)),0,IF(VLOOKUP(Tabel1[[#This Row],[Documentnaam]],'Bestaande documentatie'!A:A,1,0)=Tabel1[[#This Row],[Documentnaam]],1,0))</f>
        <v>0</v>
      </c>
      <c r="T101"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01" s="94">
        <f>IF(Tabel1[[#This Row],[Documentnaam]]="",0,IF(COUNTIF(K:K,Tabel1[[#This Row],[Documentnaam]])=1,0,IF(COUNTIF(K:K,Tabel1[[#This Row],[Documentnaam]])&gt;1,4,0)))</f>
        <v>0</v>
      </c>
      <c r="V101" s="94">
        <f>SUM(Tabel1[[#This Row],[bestaand(verberg)]:[dubbel(verberg)]])</f>
        <v>0</v>
      </c>
    </row>
    <row r="102" spans="1:22">
      <c r="A102" s="24"/>
      <c r="B102" s="24"/>
      <c r="C102" s="25"/>
      <c r="D102" s="82"/>
      <c r="E102" s="26"/>
      <c r="F102" s="82"/>
      <c r="G102" s="25"/>
      <c r="H102" s="25"/>
      <c r="I102" s="25"/>
      <c r="J102" s="38" t="str">
        <f>IF(Tabel1[[#This Row],[Documentnaam]]="","",VLOOKUP(Tabel1[[#This Row],[Kolom1]],$S$5:$T$10,2,0))</f>
        <v/>
      </c>
      <c r="K102"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02" s="84" t="str">
        <f>IF(Tabel1[[#This Row],[Documentnaam]]="","",IF(ISNA(VLOOKUP(Tabel1[[#This Row],[2. document]],'Gegevens documentatie'!$D:$I,2,0)),"",VLOOKUP(Tabel1[[#This Row],[2. document]],'Gegevens documentatie'!$D:$I,2,0)))</f>
        <v/>
      </c>
      <c r="M102" s="81" t="str" cm="1">
        <f t="array" aca="1" ref="M102"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02" s="94" t="str">
        <f>IF(ISNA(VLOOKUP(Tabel1[[#This Row],[1. Documentsoort]],'Gegevens documentatie'!$A:$B,2,0)),"",VLOOKUP(Tabel1[[#This Row],[1. Documentsoort]],'Gegevens documentatie'!$A:$B,2,0))</f>
        <v/>
      </c>
      <c r="O102" s="94" t="str">
        <f>IF(ISNA(VLOOKUP(Tabel1[[#This Row],[2. document]],'Gegevens documentatie'!$D:$I,4,0)),"",VLOOKUP(Tabel1[[#This Row],[2. document]],'Gegevens documentatie'!$D:$I,4,0))</f>
        <v/>
      </c>
      <c r="P102" s="94" t="str">
        <f>IF(ISNA(VLOOKUP(Tabel1[[#This Row],[2. document]],'Gegevens documentatie'!$D:$I,3,0)),"",VLOOKUP(Tabel1[[#This Row],[2. document]],'Gegevens documentatie'!$D:$I,3,0))</f>
        <v/>
      </c>
      <c r="Q102" s="94" t="str">
        <f>IF(ISNA(VLOOKUP(Tabel1[[#This Row],[2. document]],'Gegevens documentatie'!$D:$I,6,0)),"",VLOOKUP(Tabel1[[#This Row],[2. document]],'Gegevens documentatie'!$D:$I,6,0))</f>
        <v/>
      </c>
      <c r="R102" s="94" t="str">
        <f>IF(ISNA(VLOOKUP(Tabel1[[#This Row],[2. document]],'Gegevens documentatie'!$D:$I,5,0)),"",VLOOKUP(Tabel1[[#This Row],[2. document]],'Gegevens documentatie'!$D:$I,5,0))</f>
        <v/>
      </c>
      <c r="S102" s="94">
        <f>IF(ISNA(IF(VLOOKUP(Tabel1[[#This Row],[Documentnaam]],'Bestaande documentatie'!A:A,1,0)=Tabel1[[#This Row],[Documentnaam]],1,0)),0,IF(VLOOKUP(Tabel1[[#This Row],[Documentnaam]],'Bestaande documentatie'!A:A,1,0)=Tabel1[[#This Row],[Documentnaam]],1,0))</f>
        <v>0</v>
      </c>
      <c r="T102"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02" s="94">
        <f>IF(Tabel1[[#This Row],[Documentnaam]]="",0,IF(COUNTIF(K:K,Tabel1[[#This Row],[Documentnaam]])=1,0,IF(COUNTIF(K:K,Tabel1[[#This Row],[Documentnaam]])&gt;1,4,0)))</f>
        <v>0</v>
      </c>
      <c r="V102" s="94">
        <f>SUM(Tabel1[[#This Row],[bestaand(verberg)]:[dubbel(verberg)]])</f>
        <v>0</v>
      </c>
    </row>
    <row r="103" spans="1:22">
      <c r="A103" s="24"/>
      <c r="B103" s="24"/>
      <c r="C103" s="25"/>
      <c r="D103" s="82"/>
      <c r="E103" s="26"/>
      <c r="F103" s="82"/>
      <c r="G103" s="25"/>
      <c r="H103" s="25"/>
      <c r="I103" s="25"/>
      <c r="J103" s="38" t="str">
        <f>IF(Tabel1[[#This Row],[Documentnaam]]="","",VLOOKUP(Tabel1[[#This Row],[Kolom1]],$S$5:$T$10,2,0))</f>
        <v/>
      </c>
      <c r="K103"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03" s="84" t="str">
        <f>IF(Tabel1[[#This Row],[Documentnaam]]="","",IF(ISNA(VLOOKUP(Tabel1[[#This Row],[2. document]],'Gegevens documentatie'!$D:$I,2,0)),"",VLOOKUP(Tabel1[[#This Row],[2. document]],'Gegevens documentatie'!$D:$I,2,0)))</f>
        <v/>
      </c>
      <c r="M103" s="81" t="str" cm="1">
        <f t="array" aca="1" ref="M103"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03" s="94" t="str">
        <f>IF(ISNA(VLOOKUP(Tabel1[[#This Row],[1. Documentsoort]],'Gegevens documentatie'!$A:$B,2,0)),"",VLOOKUP(Tabel1[[#This Row],[1. Documentsoort]],'Gegevens documentatie'!$A:$B,2,0))</f>
        <v/>
      </c>
      <c r="O103" s="94" t="str">
        <f>IF(ISNA(VLOOKUP(Tabel1[[#This Row],[2. document]],'Gegevens documentatie'!$D:$I,4,0)),"",VLOOKUP(Tabel1[[#This Row],[2. document]],'Gegevens documentatie'!$D:$I,4,0))</f>
        <v/>
      </c>
      <c r="P103" s="94" t="str">
        <f>IF(ISNA(VLOOKUP(Tabel1[[#This Row],[2. document]],'Gegevens documentatie'!$D:$I,3,0)),"",VLOOKUP(Tabel1[[#This Row],[2. document]],'Gegevens documentatie'!$D:$I,3,0))</f>
        <v/>
      </c>
      <c r="Q103" s="94" t="str">
        <f>IF(ISNA(VLOOKUP(Tabel1[[#This Row],[2. document]],'Gegevens documentatie'!$D:$I,6,0)),"",VLOOKUP(Tabel1[[#This Row],[2. document]],'Gegevens documentatie'!$D:$I,6,0))</f>
        <v/>
      </c>
      <c r="R103" s="94" t="str">
        <f>IF(ISNA(VLOOKUP(Tabel1[[#This Row],[2. document]],'Gegevens documentatie'!$D:$I,5,0)),"",VLOOKUP(Tabel1[[#This Row],[2. document]],'Gegevens documentatie'!$D:$I,5,0))</f>
        <v/>
      </c>
      <c r="S103" s="94">
        <f>IF(ISNA(IF(VLOOKUP(Tabel1[[#This Row],[Documentnaam]],'Bestaande documentatie'!A:A,1,0)=Tabel1[[#This Row],[Documentnaam]],1,0)),0,IF(VLOOKUP(Tabel1[[#This Row],[Documentnaam]],'Bestaande documentatie'!A:A,1,0)=Tabel1[[#This Row],[Documentnaam]],1,0))</f>
        <v>0</v>
      </c>
      <c r="T103"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03" s="94">
        <f>IF(Tabel1[[#This Row],[Documentnaam]]="",0,IF(COUNTIF(K:K,Tabel1[[#This Row],[Documentnaam]])=1,0,IF(COUNTIF(K:K,Tabel1[[#This Row],[Documentnaam]])&gt;1,4,0)))</f>
        <v>0</v>
      </c>
      <c r="V103" s="94">
        <f>SUM(Tabel1[[#This Row],[bestaand(verberg)]:[dubbel(verberg)]])</f>
        <v>0</v>
      </c>
    </row>
    <row r="104" spans="1:22">
      <c r="A104" s="24"/>
      <c r="B104" s="24"/>
      <c r="C104" s="25"/>
      <c r="D104" s="82"/>
      <c r="E104" s="26"/>
      <c r="F104" s="82"/>
      <c r="G104" s="25"/>
      <c r="H104" s="25"/>
      <c r="I104" s="25"/>
      <c r="J104" s="38" t="str">
        <f>IF(Tabel1[[#This Row],[Documentnaam]]="","",VLOOKUP(Tabel1[[#This Row],[Kolom1]],$S$5:$T$10,2,0))</f>
        <v/>
      </c>
      <c r="K104"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04" s="84" t="str">
        <f>IF(Tabel1[[#This Row],[Documentnaam]]="","",IF(ISNA(VLOOKUP(Tabel1[[#This Row],[2. document]],'Gegevens documentatie'!$D:$I,2,0)),"",VLOOKUP(Tabel1[[#This Row],[2. document]],'Gegevens documentatie'!$D:$I,2,0)))</f>
        <v/>
      </c>
      <c r="M104" s="81" t="str" cm="1">
        <f t="array" aca="1" ref="M104"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04" s="94" t="str">
        <f>IF(ISNA(VLOOKUP(Tabel1[[#This Row],[1. Documentsoort]],'Gegevens documentatie'!$A:$B,2,0)),"",VLOOKUP(Tabel1[[#This Row],[1. Documentsoort]],'Gegevens documentatie'!$A:$B,2,0))</f>
        <v/>
      </c>
      <c r="O104" s="94" t="str">
        <f>IF(ISNA(VLOOKUP(Tabel1[[#This Row],[2. document]],'Gegevens documentatie'!$D:$I,4,0)),"",VLOOKUP(Tabel1[[#This Row],[2. document]],'Gegevens documentatie'!$D:$I,4,0))</f>
        <v/>
      </c>
      <c r="P104" s="94" t="str">
        <f>IF(ISNA(VLOOKUP(Tabel1[[#This Row],[2. document]],'Gegevens documentatie'!$D:$I,3,0)),"",VLOOKUP(Tabel1[[#This Row],[2. document]],'Gegevens documentatie'!$D:$I,3,0))</f>
        <v/>
      </c>
      <c r="Q104" s="94" t="str">
        <f>IF(ISNA(VLOOKUP(Tabel1[[#This Row],[2. document]],'Gegevens documentatie'!$D:$I,6,0)),"",VLOOKUP(Tabel1[[#This Row],[2. document]],'Gegevens documentatie'!$D:$I,6,0))</f>
        <v/>
      </c>
      <c r="R104" s="94" t="str">
        <f>IF(ISNA(VLOOKUP(Tabel1[[#This Row],[2. document]],'Gegevens documentatie'!$D:$I,5,0)),"",VLOOKUP(Tabel1[[#This Row],[2. document]],'Gegevens documentatie'!$D:$I,5,0))</f>
        <v/>
      </c>
      <c r="S104" s="94">
        <f>IF(ISNA(IF(VLOOKUP(Tabel1[[#This Row],[Documentnaam]],'Bestaande documentatie'!A:A,1,0)=Tabel1[[#This Row],[Documentnaam]],1,0)),0,IF(VLOOKUP(Tabel1[[#This Row],[Documentnaam]],'Bestaande documentatie'!A:A,1,0)=Tabel1[[#This Row],[Documentnaam]],1,0))</f>
        <v>0</v>
      </c>
      <c r="T104"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04" s="94">
        <f>IF(Tabel1[[#This Row],[Documentnaam]]="",0,IF(COUNTIF(K:K,Tabel1[[#This Row],[Documentnaam]])=1,0,IF(COUNTIF(K:K,Tabel1[[#This Row],[Documentnaam]])&gt;1,4,0)))</f>
        <v>0</v>
      </c>
      <c r="V104" s="94">
        <f>SUM(Tabel1[[#This Row],[bestaand(verberg)]:[dubbel(verberg)]])</f>
        <v>0</v>
      </c>
    </row>
    <row r="105" spans="1:22">
      <c r="A105" s="24"/>
      <c r="B105" s="24"/>
      <c r="C105" s="25"/>
      <c r="D105" s="82"/>
      <c r="E105" s="26"/>
      <c r="F105" s="82"/>
      <c r="G105" s="25"/>
      <c r="H105" s="25"/>
      <c r="I105" s="25"/>
      <c r="J105" s="38" t="str">
        <f>IF(Tabel1[[#This Row],[Documentnaam]]="","",VLOOKUP(Tabel1[[#This Row],[Kolom1]],$S$5:$T$10,2,0))</f>
        <v/>
      </c>
      <c r="K105"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05" s="84" t="str">
        <f>IF(Tabel1[[#This Row],[Documentnaam]]="","",IF(ISNA(VLOOKUP(Tabel1[[#This Row],[2. document]],'Gegevens documentatie'!$D:$I,2,0)),"",VLOOKUP(Tabel1[[#This Row],[2. document]],'Gegevens documentatie'!$D:$I,2,0)))</f>
        <v/>
      </c>
      <c r="M105" s="81" t="str" cm="1">
        <f t="array" aca="1" ref="M105"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05" s="94" t="str">
        <f>IF(ISNA(VLOOKUP(Tabel1[[#This Row],[1. Documentsoort]],'Gegevens documentatie'!$A:$B,2,0)),"",VLOOKUP(Tabel1[[#This Row],[1. Documentsoort]],'Gegevens documentatie'!$A:$B,2,0))</f>
        <v/>
      </c>
      <c r="O105" s="94" t="str">
        <f>IF(ISNA(VLOOKUP(Tabel1[[#This Row],[2. document]],'Gegevens documentatie'!$D:$I,4,0)),"",VLOOKUP(Tabel1[[#This Row],[2. document]],'Gegevens documentatie'!$D:$I,4,0))</f>
        <v/>
      </c>
      <c r="P105" s="94" t="str">
        <f>IF(ISNA(VLOOKUP(Tabel1[[#This Row],[2. document]],'Gegevens documentatie'!$D:$I,3,0)),"",VLOOKUP(Tabel1[[#This Row],[2. document]],'Gegevens documentatie'!$D:$I,3,0))</f>
        <v/>
      </c>
      <c r="Q105" s="94" t="str">
        <f>IF(ISNA(VLOOKUP(Tabel1[[#This Row],[2. document]],'Gegevens documentatie'!$D:$I,6,0)),"",VLOOKUP(Tabel1[[#This Row],[2. document]],'Gegevens documentatie'!$D:$I,6,0))</f>
        <v/>
      </c>
      <c r="R105" s="94" t="str">
        <f>IF(ISNA(VLOOKUP(Tabel1[[#This Row],[2. document]],'Gegevens documentatie'!$D:$I,5,0)),"",VLOOKUP(Tabel1[[#This Row],[2. document]],'Gegevens documentatie'!$D:$I,5,0))</f>
        <v/>
      </c>
      <c r="S105" s="94">
        <f>IF(ISNA(IF(VLOOKUP(Tabel1[[#This Row],[Documentnaam]],'Bestaande documentatie'!A:A,1,0)=Tabel1[[#This Row],[Documentnaam]],1,0)),0,IF(VLOOKUP(Tabel1[[#This Row],[Documentnaam]],'Bestaande documentatie'!A:A,1,0)=Tabel1[[#This Row],[Documentnaam]],1,0))</f>
        <v>0</v>
      </c>
      <c r="T105"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05" s="94">
        <f>IF(Tabel1[[#This Row],[Documentnaam]]="",0,IF(COUNTIF(K:K,Tabel1[[#This Row],[Documentnaam]])=1,0,IF(COUNTIF(K:K,Tabel1[[#This Row],[Documentnaam]])&gt;1,4,0)))</f>
        <v>0</v>
      </c>
      <c r="V105" s="94">
        <f>SUM(Tabel1[[#This Row],[bestaand(verberg)]:[dubbel(verberg)]])</f>
        <v>0</v>
      </c>
    </row>
    <row r="106" spans="1:22">
      <c r="A106" s="24"/>
      <c r="B106" s="24"/>
      <c r="C106" s="25"/>
      <c r="D106" s="82"/>
      <c r="E106" s="26"/>
      <c r="F106" s="82"/>
      <c r="G106" s="25"/>
      <c r="H106" s="25"/>
      <c r="I106" s="25"/>
      <c r="J106" s="38" t="str">
        <f>IF(Tabel1[[#This Row],[Documentnaam]]="","",VLOOKUP(Tabel1[[#This Row],[Kolom1]],$S$5:$T$10,2,0))</f>
        <v/>
      </c>
      <c r="K106"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06" s="84" t="str">
        <f>IF(Tabel1[[#This Row],[Documentnaam]]="","",IF(ISNA(VLOOKUP(Tabel1[[#This Row],[2. document]],'Gegevens documentatie'!$D:$I,2,0)),"",VLOOKUP(Tabel1[[#This Row],[2. document]],'Gegevens documentatie'!$D:$I,2,0)))</f>
        <v/>
      </c>
      <c r="M106" s="81" t="str" cm="1">
        <f t="array" aca="1" ref="M106"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06" s="94" t="str">
        <f>IF(ISNA(VLOOKUP(Tabel1[[#This Row],[1. Documentsoort]],'Gegevens documentatie'!$A:$B,2,0)),"",VLOOKUP(Tabel1[[#This Row],[1. Documentsoort]],'Gegevens documentatie'!$A:$B,2,0))</f>
        <v/>
      </c>
      <c r="O106" s="94" t="str">
        <f>IF(ISNA(VLOOKUP(Tabel1[[#This Row],[2. document]],'Gegevens documentatie'!$D:$I,4,0)),"",VLOOKUP(Tabel1[[#This Row],[2. document]],'Gegevens documentatie'!$D:$I,4,0))</f>
        <v/>
      </c>
      <c r="P106" s="94" t="str">
        <f>IF(ISNA(VLOOKUP(Tabel1[[#This Row],[2. document]],'Gegevens documentatie'!$D:$I,3,0)),"",VLOOKUP(Tabel1[[#This Row],[2. document]],'Gegevens documentatie'!$D:$I,3,0))</f>
        <v/>
      </c>
      <c r="Q106" s="94" t="str">
        <f>IF(ISNA(VLOOKUP(Tabel1[[#This Row],[2. document]],'Gegevens documentatie'!$D:$I,6,0)),"",VLOOKUP(Tabel1[[#This Row],[2. document]],'Gegevens documentatie'!$D:$I,6,0))</f>
        <v/>
      </c>
      <c r="R106" s="94" t="str">
        <f>IF(ISNA(VLOOKUP(Tabel1[[#This Row],[2. document]],'Gegevens documentatie'!$D:$I,5,0)),"",VLOOKUP(Tabel1[[#This Row],[2. document]],'Gegevens documentatie'!$D:$I,5,0))</f>
        <v/>
      </c>
      <c r="S106" s="94">
        <f>IF(ISNA(IF(VLOOKUP(Tabel1[[#This Row],[Documentnaam]],'Bestaande documentatie'!A:A,1,0)=Tabel1[[#This Row],[Documentnaam]],1,0)),0,IF(VLOOKUP(Tabel1[[#This Row],[Documentnaam]],'Bestaande documentatie'!A:A,1,0)=Tabel1[[#This Row],[Documentnaam]],1,0))</f>
        <v>0</v>
      </c>
      <c r="T106"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06" s="94">
        <f>IF(Tabel1[[#This Row],[Documentnaam]]="",0,IF(COUNTIF(K:K,Tabel1[[#This Row],[Documentnaam]])=1,0,IF(COUNTIF(K:K,Tabel1[[#This Row],[Documentnaam]])&gt;1,4,0)))</f>
        <v>0</v>
      </c>
      <c r="V106" s="94">
        <f>SUM(Tabel1[[#This Row],[bestaand(verberg)]:[dubbel(verberg)]])</f>
        <v>0</v>
      </c>
    </row>
    <row r="107" spans="1:22">
      <c r="A107" s="24"/>
      <c r="B107" s="24"/>
      <c r="C107" s="25"/>
      <c r="D107" s="82"/>
      <c r="E107" s="26"/>
      <c r="F107" s="82"/>
      <c r="G107" s="25"/>
      <c r="H107" s="25"/>
      <c r="I107" s="25"/>
      <c r="J107" s="38" t="str">
        <f>IF(Tabel1[[#This Row],[Documentnaam]]="","",VLOOKUP(Tabel1[[#This Row],[Kolom1]],$S$5:$T$10,2,0))</f>
        <v/>
      </c>
      <c r="K107"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07" s="84" t="str">
        <f>IF(Tabel1[[#This Row],[Documentnaam]]="","",IF(ISNA(VLOOKUP(Tabel1[[#This Row],[2. document]],'Gegevens documentatie'!$D:$I,2,0)),"",VLOOKUP(Tabel1[[#This Row],[2. document]],'Gegevens documentatie'!$D:$I,2,0)))</f>
        <v/>
      </c>
      <c r="M107" s="81" t="str" cm="1">
        <f t="array" aca="1" ref="M107"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07" s="94" t="str">
        <f>IF(ISNA(VLOOKUP(Tabel1[[#This Row],[1. Documentsoort]],'Gegevens documentatie'!$A:$B,2,0)),"",VLOOKUP(Tabel1[[#This Row],[1. Documentsoort]],'Gegevens documentatie'!$A:$B,2,0))</f>
        <v/>
      </c>
      <c r="O107" s="94" t="str">
        <f>IF(ISNA(VLOOKUP(Tabel1[[#This Row],[2. document]],'Gegevens documentatie'!$D:$I,4,0)),"",VLOOKUP(Tabel1[[#This Row],[2. document]],'Gegevens documentatie'!$D:$I,4,0))</f>
        <v/>
      </c>
      <c r="P107" s="94" t="str">
        <f>IF(ISNA(VLOOKUP(Tabel1[[#This Row],[2. document]],'Gegevens documentatie'!$D:$I,3,0)),"",VLOOKUP(Tabel1[[#This Row],[2. document]],'Gegevens documentatie'!$D:$I,3,0))</f>
        <v/>
      </c>
      <c r="Q107" s="94" t="str">
        <f>IF(ISNA(VLOOKUP(Tabel1[[#This Row],[2. document]],'Gegevens documentatie'!$D:$I,6,0)),"",VLOOKUP(Tabel1[[#This Row],[2. document]],'Gegevens documentatie'!$D:$I,6,0))</f>
        <v/>
      </c>
      <c r="R107" s="94" t="str">
        <f>IF(ISNA(VLOOKUP(Tabel1[[#This Row],[2. document]],'Gegevens documentatie'!$D:$I,5,0)),"",VLOOKUP(Tabel1[[#This Row],[2. document]],'Gegevens documentatie'!$D:$I,5,0))</f>
        <v/>
      </c>
      <c r="S107" s="94">
        <f>IF(ISNA(IF(VLOOKUP(Tabel1[[#This Row],[Documentnaam]],'Bestaande documentatie'!A:A,1,0)=Tabel1[[#This Row],[Documentnaam]],1,0)),0,IF(VLOOKUP(Tabel1[[#This Row],[Documentnaam]],'Bestaande documentatie'!A:A,1,0)=Tabel1[[#This Row],[Documentnaam]],1,0))</f>
        <v>0</v>
      </c>
      <c r="T107"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07" s="94">
        <f>IF(Tabel1[[#This Row],[Documentnaam]]="",0,IF(COUNTIF(K:K,Tabel1[[#This Row],[Documentnaam]])=1,0,IF(COUNTIF(K:K,Tabel1[[#This Row],[Documentnaam]])&gt;1,4,0)))</f>
        <v>0</v>
      </c>
      <c r="V107" s="94">
        <f>SUM(Tabel1[[#This Row],[bestaand(verberg)]:[dubbel(verberg)]])</f>
        <v>0</v>
      </c>
    </row>
    <row r="108" spans="1:22">
      <c r="A108" s="24"/>
      <c r="B108" s="24"/>
      <c r="C108" s="25"/>
      <c r="D108" s="82"/>
      <c r="E108" s="26"/>
      <c r="F108" s="82"/>
      <c r="G108" s="25"/>
      <c r="H108" s="25"/>
      <c r="I108" s="25"/>
      <c r="J108" s="38" t="str">
        <f>IF(Tabel1[[#This Row],[Documentnaam]]="","",VLOOKUP(Tabel1[[#This Row],[Kolom1]],$S$5:$T$10,2,0))</f>
        <v/>
      </c>
      <c r="K108"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08" s="84" t="str">
        <f>IF(Tabel1[[#This Row],[Documentnaam]]="","",IF(ISNA(VLOOKUP(Tabel1[[#This Row],[2. document]],'Gegevens documentatie'!$D:$I,2,0)),"",VLOOKUP(Tabel1[[#This Row],[2. document]],'Gegevens documentatie'!$D:$I,2,0)))</f>
        <v/>
      </c>
      <c r="M108" s="81" t="str" cm="1">
        <f t="array" aca="1" ref="M108"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08" s="94" t="str">
        <f>IF(ISNA(VLOOKUP(Tabel1[[#This Row],[1. Documentsoort]],'Gegevens documentatie'!$A:$B,2,0)),"",VLOOKUP(Tabel1[[#This Row],[1. Documentsoort]],'Gegevens documentatie'!$A:$B,2,0))</f>
        <v/>
      </c>
      <c r="O108" s="94" t="str">
        <f>IF(ISNA(VLOOKUP(Tabel1[[#This Row],[2. document]],'Gegevens documentatie'!$D:$I,4,0)),"",VLOOKUP(Tabel1[[#This Row],[2. document]],'Gegevens documentatie'!$D:$I,4,0))</f>
        <v/>
      </c>
      <c r="P108" s="94" t="str">
        <f>IF(ISNA(VLOOKUP(Tabel1[[#This Row],[2. document]],'Gegevens documentatie'!$D:$I,3,0)),"",VLOOKUP(Tabel1[[#This Row],[2. document]],'Gegevens documentatie'!$D:$I,3,0))</f>
        <v/>
      </c>
      <c r="Q108" s="94" t="str">
        <f>IF(ISNA(VLOOKUP(Tabel1[[#This Row],[2. document]],'Gegevens documentatie'!$D:$I,6,0)),"",VLOOKUP(Tabel1[[#This Row],[2. document]],'Gegevens documentatie'!$D:$I,6,0))</f>
        <v/>
      </c>
      <c r="R108" s="94" t="str">
        <f>IF(ISNA(VLOOKUP(Tabel1[[#This Row],[2. document]],'Gegevens documentatie'!$D:$I,5,0)),"",VLOOKUP(Tabel1[[#This Row],[2. document]],'Gegevens documentatie'!$D:$I,5,0))</f>
        <v/>
      </c>
      <c r="S108" s="94">
        <f>IF(ISNA(IF(VLOOKUP(Tabel1[[#This Row],[Documentnaam]],'Bestaande documentatie'!A:A,1,0)=Tabel1[[#This Row],[Documentnaam]],1,0)),0,IF(VLOOKUP(Tabel1[[#This Row],[Documentnaam]],'Bestaande documentatie'!A:A,1,0)=Tabel1[[#This Row],[Documentnaam]],1,0))</f>
        <v>0</v>
      </c>
      <c r="T108"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08" s="94">
        <f>IF(Tabel1[[#This Row],[Documentnaam]]="",0,IF(COUNTIF(K:K,Tabel1[[#This Row],[Documentnaam]])=1,0,IF(COUNTIF(K:K,Tabel1[[#This Row],[Documentnaam]])&gt;1,4,0)))</f>
        <v>0</v>
      </c>
      <c r="V108" s="94">
        <f>SUM(Tabel1[[#This Row],[bestaand(verberg)]:[dubbel(verberg)]])</f>
        <v>0</v>
      </c>
    </row>
    <row r="109" spans="1:22">
      <c r="A109" s="24"/>
      <c r="B109" s="24"/>
      <c r="C109" s="25"/>
      <c r="D109" s="82"/>
      <c r="E109" s="26"/>
      <c r="F109" s="82"/>
      <c r="G109" s="25"/>
      <c r="H109" s="25"/>
      <c r="I109" s="25"/>
      <c r="J109" s="38" t="str">
        <f>IF(Tabel1[[#This Row],[Documentnaam]]="","",VLOOKUP(Tabel1[[#This Row],[Kolom1]],$S$5:$T$10,2,0))</f>
        <v/>
      </c>
      <c r="K109"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09" s="84" t="str">
        <f>IF(Tabel1[[#This Row],[Documentnaam]]="","",IF(ISNA(VLOOKUP(Tabel1[[#This Row],[2. document]],'Gegevens documentatie'!$D:$I,2,0)),"",VLOOKUP(Tabel1[[#This Row],[2. document]],'Gegevens documentatie'!$D:$I,2,0)))</f>
        <v/>
      </c>
      <c r="M109" s="81" t="str" cm="1">
        <f t="array" aca="1" ref="M109"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09" s="94" t="str">
        <f>IF(ISNA(VLOOKUP(Tabel1[[#This Row],[1. Documentsoort]],'Gegevens documentatie'!$A:$B,2,0)),"",VLOOKUP(Tabel1[[#This Row],[1. Documentsoort]],'Gegevens documentatie'!$A:$B,2,0))</f>
        <v/>
      </c>
      <c r="O109" s="94" t="str">
        <f>IF(ISNA(VLOOKUP(Tabel1[[#This Row],[2. document]],'Gegevens documentatie'!$D:$I,4,0)),"",VLOOKUP(Tabel1[[#This Row],[2. document]],'Gegevens documentatie'!$D:$I,4,0))</f>
        <v/>
      </c>
      <c r="P109" s="94" t="str">
        <f>IF(ISNA(VLOOKUP(Tabel1[[#This Row],[2. document]],'Gegevens documentatie'!$D:$I,3,0)),"",VLOOKUP(Tabel1[[#This Row],[2. document]],'Gegevens documentatie'!$D:$I,3,0))</f>
        <v/>
      </c>
      <c r="Q109" s="94" t="str">
        <f>IF(ISNA(VLOOKUP(Tabel1[[#This Row],[2. document]],'Gegevens documentatie'!$D:$I,6,0)),"",VLOOKUP(Tabel1[[#This Row],[2. document]],'Gegevens documentatie'!$D:$I,6,0))</f>
        <v/>
      </c>
      <c r="R109" s="94" t="str">
        <f>IF(ISNA(VLOOKUP(Tabel1[[#This Row],[2. document]],'Gegevens documentatie'!$D:$I,5,0)),"",VLOOKUP(Tabel1[[#This Row],[2. document]],'Gegevens documentatie'!$D:$I,5,0))</f>
        <v/>
      </c>
      <c r="S109" s="94">
        <f>IF(ISNA(IF(VLOOKUP(Tabel1[[#This Row],[Documentnaam]],'Bestaande documentatie'!A:A,1,0)=Tabel1[[#This Row],[Documentnaam]],1,0)),0,IF(VLOOKUP(Tabel1[[#This Row],[Documentnaam]],'Bestaande documentatie'!A:A,1,0)=Tabel1[[#This Row],[Documentnaam]],1,0))</f>
        <v>0</v>
      </c>
      <c r="T109"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09" s="94">
        <f>IF(Tabel1[[#This Row],[Documentnaam]]="",0,IF(COUNTIF(K:K,Tabel1[[#This Row],[Documentnaam]])=1,0,IF(COUNTIF(K:K,Tabel1[[#This Row],[Documentnaam]])&gt;1,4,0)))</f>
        <v>0</v>
      </c>
      <c r="V109" s="94">
        <f>SUM(Tabel1[[#This Row],[bestaand(verberg)]:[dubbel(verberg)]])</f>
        <v>0</v>
      </c>
    </row>
    <row r="110" spans="1:22">
      <c r="A110" s="24"/>
      <c r="B110" s="24"/>
      <c r="C110" s="25"/>
      <c r="D110" s="82"/>
      <c r="E110" s="26"/>
      <c r="F110" s="82"/>
      <c r="G110" s="25"/>
      <c r="H110" s="25"/>
      <c r="I110" s="25"/>
      <c r="J110" s="38" t="str">
        <f>IF(Tabel1[[#This Row],[Documentnaam]]="","",VLOOKUP(Tabel1[[#This Row],[Kolom1]],$S$5:$T$10,2,0))</f>
        <v/>
      </c>
      <c r="K110"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10" s="84" t="str">
        <f>IF(Tabel1[[#This Row],[Documentnaam]]="","",IF(ISNA(VLOOKUP(Tabel1[[#This Row],[2. document]],'Gegevens documentatie'!$D:$I,2,0)),"",VLOOKUP(Tabel1[[#This Row],[2. document]],'Gegevens documentatie'!$D:$I,2,0)))</f>
        <v/>
      </c>
      <c r="M110" s="81" t="str" cm="1">
        <f t="array" aca="1" ref="M110"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10" s="94" t="str">
        <f>IF(ISNA(VLOOKUP(Tabel1[[#This Row],[1. Documentsoort]],'Gegevens documentatie'!$A:$B,2,0)),"",VLOOKUP(Tabel1[[#This Row],[1. Documentsoort]],'Gegevens documentatie'!$A:$B,2,0))</f>
        <v/>
      </c>
      <c r="O110" s="94" t="str">
        <f>IF(ISNA(VLOOKUP(Tabel1[[#This Row],[2. document]],'Gegevens documentatie'!$D:$I,4,0)),"",VLOOKUP(Tabel1[[#This Row],[2. document]],'Gegevens documentatie'!$D:$I,4,0))</f>
        <v/>
      </c>
      <c r="P110" s="94" t="str">
        <f>IF(ISNA(VLOOKUP(Tabel1[[#This Row],[2. document]],'Gegevens documentatie'!$D:$I,3,0)),"",VLOOKUP(Tabel1[[#This Row],[2. document]],'Gegevens documentatie'!$D:$I,3,0))</f>
        <v/>
      </c>
      <c r="Q110" s="94" t="str">
        <f>IF(ISNA(VLOOKUP(Tabel1[[#This Row],[2. document]],'Gegevens documentatie'!$D:$I,6,0)),"",VLOOKUP(Tabel1[[#This Row],[2. document]],'Gegevens documentatie'!$D:$I,6,0))</f>
        <v/>
      </c>
      <c r="R110" s="94" t="str">
        <f>IF(ISNA(VLOOKUP(Tabel1[[#This Row],[2. document]],'Gegevens documentatie'!$D:$I,5,0)),"",VLOOKUP(Tabel1[[#This Row],[2. document]],'Gegevens documentatie'!$D:$I,5,0))</f>
        <v/>
      </c>
      <c r="S110" s="94">
        <f>IF(ISNA(IF(VLOOKUP(Tabel1[[#This Row],[Documentnaam]],'Bestaande documentatie'!A:A,1,0)=Tabel1[[#This Row],[Documentnaam]],1,0)),0,IF(VLOOKUP(Tabel1[[#This Row],[Documentnaam]],'Bestaande documentatie'!A:A,1,0)=Tabel1[[#This Row],[Documentnaam]],1,0))</f>
        <v>0</v>
      </c>
      <c r="T110"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10" s="94">
        <f>IF(Tabel1[[#This Row],[Documentnaam]]="",0,IF(COUNTIF(K:K,Tabel1[[#This Row],[Documentnaam]])=1,0,IF(COUNTIF(K:K,Tabel1[[#This Row],[Documentnaam]])&gt;1,4,0)))</f>
        <v>0</v>
      </c>
      <c r="V110" s="94">
        <f>SUM(Tabel1[[#This Row],[bestaand(verberg)]:[dubbel(verberg)]])</f>
        <v>0</v>
      </c>
    </row>
    <row r="111" spans="1:22">
      <c r="A111" s="24"/>
      <c r="B111" s="24"/>
      <c r="C111" s="25"/>
      <c r="D111" s="82"/>
      <c r="E111" s="26"/>
      <c r="F111" s="82"/>
      <c r="G111" s="25"/>
      <c r="H111" s="25"/>
      <c r="I111" s="25"/>
      <c r="J111" s="38" t="str">
        <f>IF(Tabel1[[#This Row],[Documentnaam]]="","",VLOOKUP(Tabel1[[#This Row],[Kolom1]],$S$5:$T$10,2,0))</f>
        <v/>
      </c>
      <c r="K111"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11" s="84" t="str">
        <f>IF(Tabel1[[#This Row],[Documentnaam]]="","",IF(ISNA(VLOOKUP(Tabel1[[#This Row],[2. document]],'Gegevens documentatie'!$D:$I,2,0)),"",VLOOKUP(Tabel1[[#This Row],[2. document]],'Gegevens documentatie'!$D:$I,2,0)))</f>
        <v/>
      </c>
      <c r="M111" s="81" t="str" cm="1">
        <f t="array" aca="1" ref="M111"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11" s="94" t="str">
        <f>IF(ISNA(VLOOKUP(Tabel1[[#This Row],[1. Documentsoort]],'Gegevens documentatie'!$A:$B,2,0)),"",VLOOKUP(Tabel1[[#This Row],[1. Documentsoort]],'Gegevens documentatie'!$A:$B,2,0))</f>
        <v/>
      </c>
      <c r="O111" s="94" t="str">
        <f>IF(ISNA(VLOOKUP(Tabel1[[#This Row],[2. document]],'Gegevens documentatie'!$D:$I,4,0)),"",VLOOKUP(Tabel1[[#This Row],[2. document]],'Gegevens documentatie'!$D:$I,4,0))</f>
        <v/>
      </c>
      <c r="P111" s="94" t="str">
        <f>IF(ISNA(VLOOKUP(Tabel1[[#This Row],[2. document]],'Gegevens documentatie'!$D:$I,3,0)),"",VLOOKUP(Tabel1[[#This Row],[2. document]],'Gegevens documentatie'!$D:$I,3,0))</f>
        <v/>
      </c>
      <c r="Q111" s="94" t="str">
        <f>IF(ISNA(VLOOKUP(Tabel1[[#This Row],[2. document]],'Gegevens documentatie'!$D:$I,6,0)),"",VLOOKUP(Tabel1[[#This Row],[2. document]],'Gegevens documentatie'!$D:$I,6,0))</f>
        <v/>
      </c>
      <c r="R111" s="94" t="str">
        <f>IF(ISNA(VLOOKUP(Tabel1[[#This Row],[2. document]],'Gegevens documentatie'!$D:$I,5,0)),"",VLOOKUP(Tabel1[[#This Row],[2. document]],'Gegevens documentatie'!$D:$I,5,0))</f>
        <v/>
      </c>
      <c r="S111" s="94">
        <f>IF(ISNA(IF(VLOOKUP(Tabel1[[#This Row],[Documentnaam]],'Bestaande documentatie'!A:A,1,0)=Tabel1[[#This Row],[Documentnaam]],1,0)),0,IF(VLOOKUP(Tabel1[[#This Row],[Documentnaam]],'Bestaande documentatie'!A:A,1,0)=Tabel1[[#This Row],[Documentnaam]],1,0))</f>
        <v>0</v>
      </c>
      <c r="T111"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11" s="94">
        <f>IF(Tabel1[[#This Row],[Documentnaam]]="",0,IF(COUNTIF(K:K,Tabel1[[#This Row],[Documentnaam]])=1,0,IF(COUNTIF(K:K,Tabel1[[#This Row],[Documentnaam]])&gt;1,4,0)))</f>
        <v>0</v>
      </c>
      <c r="V111" s="94">
        <f>SUM(Tabel1[[#This Row],[bestaand(verberg)]:[dubbel(verberg)]])</f>
        <v>0</v>
      </c>
    </row>
    <row r="112" spans="1:22">
      <c r="A112" s="24"/>
      <c r="B112" s="24"/>
      <c r="C112" s="25"/>
      <c r="D112" s="82"/>
      <c r="E112" s="26"/>
      <c r="F112" s="82"/>
      <c r="G112" s="25"/>
      <c r="H112" s="25"/>
      <c r="I112" s="25"/>
      <c r="J112" s="38" t="str">
        <f>IF(Tabel1[[#This Row],[Documentnaam]]="","",VLOOKUP(Tabel1[[#This Row],[Kolom1]],$S$5:$T$10,2,0))</f>
        <v/>
      </c>
      <c r="K112"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12" s="84" t="str">
        <f>IF(Tabel1[[#This Row],[Documentnaam]]="","",IF(ISNA(VLOOKUP(Tabel1[[#This Row],[2. document]],'Gegevens documentatie'!$D:$I,2,0)),"",VLOOKUP(Tabel1[[#This Row],[2. document]],'Gegevens documentatie'!$D:$I,2,0)))</f>
        <v/>
      </c>
      <c r="M112" s="81" t="str" cm="1">
        <f t="array" aca="1" ref="M112"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12" s="94" t="str">
        <f>IF(ISNA(VLOOKUP(Tabel1[[#This Row],[1. Documentsoort]],'Gegevens documentatie'!$A:$B,2,0)),"",VLOOKUP(Tabel1[[#This Row],[1. Documentsoort]],'Gegevens documentatie'!$A:$B,2,0))</f>
        <v/>
      </c>
      <c r="O112" s="94" t="str">
        <f>IF(ISNA(VLOOKUP(Tabel1[[#This Row],[2. document]],'Gegevens documentatie'!$D:$I,4,0)),"",VLOOKUP(Tabel1[[#This Row],[2. document]],'Gegevens documentatie'!$D:$I,4,0))</f>
        <v/>
      </c>
      <c r="P112" s="94" t="str">
        <f>IF(ISNA(VLOOKUP(Tabel1[[#This Row],[2. document]],'Gegevens documentatie'!$D:$I,3,0)),"",VLOOKUP(Tabel1[[#This Row],[2. document]],'Gegevens documentatie'!$D:$I,3,0))</f>
        <v/>
      </c>
      <c r="Q112" s="94" t="str">
        <f>IF(ISNA(VLOOKUP(Tabel1[[#This Row],[2. document]],'Gegevens documentatie'!$D:$I,6,0)),"",VLOOKUP(Tabel1[[#This Row],[2. document]],'Gegevens documentatie'!$D:$I,6,0))</f>
        <v/>
      </c>
      <c r="R112" s="94" t="str">
        <f>IF(ISNA(VLOOKUP(Tabel1[[#This Row],[2. document]],'Gegevens documentatie'!$D:$I,5,0)),"",VLOOKUP(Tabel1[[#This Row],[2. document]],'Gegevens documentatie'!$D:$I,5,0))</f>
        <v/>
      </c>
      <c r="S112" s="94">
        <f>IF(ISNA(IF(VLOOKUP(Tabel1[[#This Row],[Documentnaam]],'Bestaande documentatie'!A:A,1,0)=Tabel1[[#This Row],[Documentnaam]],1,0)),0,IF(VLOOKUP(Tabel1[[#This Row],[Documentnaam]],'Bestaande documentatie'!A:A,1,0)=Tabel1[[#This Row],[Documentnaam]],1,0))</f>
        <v>0</v>
      </c>
      <c r="T112"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12" s="94">
        <f>IF(Tabel1[[#This Row],[Documentnaam]]="",0,IF(COUNTIF(K:K,Tabel1[[#This Row],[Documentnaam]])=1,0,IF(COUNTIF(K:K,Tabel1[[#This Row],[Documentnaam]])&gt;1,4,0)))</f>
        <v>0</v>
      </c>
      <c r="V112" s="94">
        <f>SUM(Tabel1[[#This Row],[bestaand(verberg)]:[dubbel(verberg)]])</f>
        <v>0</v>
      </c>
    </row>
    <row r="113" spans="1:22">
      <c r="A113" s="24"/>
      <c r="B113" s="24"/>
      <c r="C113" s="25"/>
      <c r="D113" s="82"/>
      <c r="E113" s="26"/>
      <c r="F113" s="82"/>
      <c r="G113" s="25"/>
      <c r="H113" s="25"/>
      <c r="I113" s="25"/>
      <c r="J113" s="38" t="str">
        <f>IF(Tabel1[[#This Row],[Documentnaam]]="","",VLOOKUP(Tabel1[[#This Row],[Kolom1]],$S$5:$T$10,2,0))</f>
        <v/>
      </c>
      <c r="K113"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13" s="84" t="str">
        <f>IF(Tabel1[[#This Row],[Documentnaam]]="","",IF(ISNA(VLOOKUP(Tabel1[[#This Row],[2. document]],'Gegevens documentatie'!$D:$I,2,0)),"",VLOOKUP(Tabel1[[#This Row],[2. document]],'Gegevens documentatie'!$D:$I,2,0)))</f>
        <v/>
      </c>
      <c r="M113" s="81" t="str" cm="1">
        <f t="array" aca="1" ref="M113"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13" s="94" t="str">
        <f>IF(ISNA(VLOOKUP(Tabel1[[#This Row],[1. Documentsoort]],'Gegevens documentatie'!$A:$B,2,0)),"",VLOOKUP(Tabel1[[#This Row],[1. Documentsoort]],'Gegevens documentatie'!$A:$B,2,0))</f>
        <v/>
      </c>
      <c r="O113" s="94" t="str">
        <f>IF(ISNA(VLOOKUP(Tabel1[[#This Row],[2. document]],'Gegevens documentatie'!$D:$I,4,0)),"",VLOOKUP(Tabel1[[#This Row],[2. document]],'Gegevens documentatie'!$D:$I,4,0))</f>
        <v/>
      </c>
      <c r="P113" s="94" t="str">
        <f>IF(ISNA(VLOOKUP(Tabel1[[#This Row],[2. document]],'Gegevens documentatie'!$D:$I,3,0)),"",VLOOKUP(Tabel1[[#This Row],[2. document]],'Gegevens documentatie'!$D:$I,3,0))</f>
        <v/>
      </c>
      <c r="Q113" s="94" t="str">
        <f>IF(ISNA(VLOOKUP(Tabel1[[#This Row],[2. document]],'Gegevens documentatie'!$D:$I,6,0)),"",VLOOKUP(Tabel1[[#This Row],[2. document]],'Gegevens documentatie'!$D:$I,6,0))</f>
        <v/>
      </c>
      <c r="R113" s="94" t="str">
        <f>IF(ISNA(VLOOKUP(Tabel1[[#This Row],[2. document]],'Gegevens documentatie'!$D:$I,5,0)),"",VLOOKUP(Tabel1[[#This Row],[2. document]],'Gegevens documentatie'!$D:$I,5,0))</f>
        <v/>
      </c>
      <c r="S113" s="94">
        <f>IF(ISNA(IF(VLOOKUP(Tabel1[[#This Row],[Documentnaam]],'Bestaande documentatie'!A:A,1,0)=Tabel1[[#This Row],[Documentnaam]],1,0)),0,IF(VLOOKUP(Tabel1[[#This Row],[Documentnaam]],'Bestaande documentatie'!A:A,1,0)=Tabel1[[#This Row],[Documentnaam]],1,0))</f>
        <v>0</v>
      </c>
      <c r="T113"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13" s="94">
        <f>IF(Tabel1[[#This Row],[Documentnaam]]="",0,IF(COUNTIF(K:K,Tabel1[[#This Row],[Documentnaam]])=1,0,IF(COUNTIF(K:K,Tabel1[[#This Row],[Documentnaam]])&gt;1,4,0)))</f>
        <v>0</v>
      </c>
      <c r="V113" s="94">
        <f>SUM(Tabel1[[#This Row],[bestaand(verberg)]:[dubbel(verberg)]])</f>
        <v>0</v>
      </c>
    </row>
    <row r="114" spans="1:22">
      <c r="A114" s="24"/>
      <c r="B114" s="24"/>
      <c r="C114" s="25"/>
      <c r="D114" s="82"/>
      <c r="E114" s="26"/>
      <c r="F114" s="82"/>
      <c r="G114" s="25"/>
      <c r="H114" s="25"/>
      <c r="I114" s="25"/>
      <c r="J114" s="38" t="str">
        <f>IF(Tabel1[[#This Row],[Documentnaam]]="","",VLOOKUP(Tabel1[[#This Row],[Kolom1]],$S$5:$T$10,2,0))</f>
        <v/>
      </c>
      <c r="K114"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14" s="84" t="str">
        <f>IF(Tabel1[[#This Row],[Documentnaam]]="","",IF(ISNA(VLOOKUP(Tabel1[[#This Row],[2. document]],'Gegevens documentatie'!$D:$I,2,0)),"",VLOOKUP(Tabel1[[#This Row],[2. document]],'Gegevens documentatie'!$D:$I,2,0)))</f>
        <v/>
      </c>
      <c r="M114" s="81" t="str" cm="1">
        <f t="array" aca="1" ref="M114"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14" s="94" t="str">
        <f>IF(ISNA(VLOOKUP(Tabel1[[#This Row],[1. Documentsoort]],'Gegevens documentatie'!$A:$B,2,0)),"",VLOOKUP(Tabel1[[#This Row],[1. Documentsoort]],'Gegevens documentatie'!$A:$B,2,0))</f>
        <v/>
      </c>
      <c r="O114" s="94" t="str">
        <f>IF(ISNA(VLOOKUP(Tabel1[[#This Row],[2. document]],'Gegevens documentatie'!$D:$I,4,0)),"",VLOOKUP(Tabel1[[#This Row],[2. document]],'Gegevens documentatie'!$D:$I,4,0))</f>
        <v/>
      </c>
      <c r="P114" s="94" t="str">
        <f>IF(ISNA(VLOOKUP(Tabel1[[#This Row],[2. document]],'Gegevens documentatie'!$D:$I,3,0)),"",VLOOKUP(Tabel1[[#This Row],[2. document]],'Gegevens documentatie'!$D:$I,3,0))</f>
        <v/>
      </c>
      <c r="Q114" s="94" t="str">
        <f>IF(ISNA(VLOOKUP(Tabel1[[#This Row],[2. document]],'Gegevens documentatie'!$D:$I,6,0)),"",VLOOKUP(Tabel1[[#This Row],[2. document]],'Gegevens documentatie'!$D:$I,6,0))</f>
        <v/>
      </c>
      <c r="R114" s="94" t="str">
        <f>IF(ISNA(VLOOKUP(Tabel1[[#This Row],[2. document]],'Gegevens documentatie'!$D:$I,5,0)),"",VLOOKUP(Tabel1[[#This Row],[2. document]],'Gegevens documentatie'!$D:$I,5,0))</f>
        <v/>
      </c>
      <c r="S114" s="94">
        <f>IF(ISNA(IF(VLOOKUP(Tabel1[[#This Row],[Documentnaam]],'Bestaande documentatie'!A:A,1,0)=Tabel1[[#This Row],[Documentnaam]],1,0)),0,IF(VLOOKUP(Tabel1[[#This Row],[Documentnaam]],'Bestaande documentatie'!A:A,1,0)=Tabel1[[#This Row],[Documentnaam]],1,0))</f>
        <v>0</v>
      </c>
      <c r="T114"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14" s="94">
        <f>IF(Tabel1[[#This Row],[Documentnaam]]="",0,IF(COUNTIF(K:K,Tabel1[[#This Row],[Documentnaam]])=1,0,IF(COUNTIF(K:K,Tabel1[[#This Row],[Documentnaam]])&gt;1,4,0)))</f>
        <v>0</v>
      </c>
      <c r="V114" s="94">
        <f>SUM(Tabel1[[#This Row],[bestaand(verberg)]:[dubbel(verberg)]])</f>
        <v>0</v>
      </c>
    </row>
    <row r="115" spans="1:22">
      <c r="A115" s="24"/>
      <c r="B115" s="24"/>
      <c r="C115" s="25"/>
      <c r="D115" s="82"/>
      <c r="E115" s="26"/>
      <c r="F115" s="82"/>
      <c r="G115" s="25"/>
      <c r="H115" s="25"/>
      <c r="I115" s="25"/>
      <c r="J115" s="38" t="str">
        <f>IF(Tabel1[[#This Row],[Documentnaam]]="","",VLOOKUP(Tabel1[[#This Row],[Kolom1]],$S$5:$T$10,2,0))</f>
        <v/>
      </c>
      <c r="K115"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15" s="84" t="str">
        <f>IF(Tabel1[[#This Row],[Documentnaam]]="","",IF(ISNA(VLOOKUP(Tabel1[[#This Row],[2. document]],'Gegevens documentatie'!$D:$I,2,0)),"",VLOOKUP(Tabel1[[#This Row],[2. document]],'Gegevens documentatie'!$D:$I,2,0)))</f>
        <v/>
      </c>
      <c r="M115" s="81" t="str" cm="1">
        <f t="array" aca="1" ref="M115"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15" s="94" t="str">
        <f>IF(ISNA(VLOOKUP(Tabel1[[#This Row],[1. Documentsoort]],'Gegevens documentatie'!$A:$B,2,0)),"",VLOOKUP(Tabel1[[#This Row],[1. Documentsoort]],'Gegevens documentatie'!$A:$B,2,0))</f>
        <v/>
      </c>
      <c r="O115" s="94" t="str">
        <f>IF(ISNA(VLOOKUP(Tabel1[[#This Row],[2. document]],'Gegevens documentatie'!$D:$I,4,0)),"",VLOOKUP(Tabel1[[#This Row],[2. document]],'Gegevens documentatie'!$D:$I,4,0))</f>
        <v/>
      </c>
      <c r="P115" s="94" t="str">
        <f>IF(ISNA(VLOOKUP(Tabel1[[#This Row],[2. document]],'Gegevens documentatie'!$D:$I,3,0)),"",VLOOKUP(Tabel1[[#This Row],[2. document]],'Gegevens documentatie'!$D:$I,3,0))</f>
        <v/>
      </c>
      <c r="Q115" s="94" t="str">
        <f>IF(ISNA(VLOOKUP(Tabel1[[#This Row],[2. document]],'Gegevens documentatie'!$D:$I,6,0)),"",VLOOKUP(Tabel1[[#This Row],[2. document]],'Gegevens documentatie'!$D:$I,6,0))</f>
        <v/>
      </c>
      <c r="R115" s="94" t="str">
        <f>IF(ISNA(VLOOKUP(Tabel1[[#This Row],[2. document]],'Gegevens documentatie'!$D:$I,5,0)),"",VLOOKUP(Tabel1[[#This Row],[2. document]],'Gegevens documentatie'!$D:$I,5,0))</f>
        <v/>
      </c>
      <c r="S115" s="94">
        <f>IF(ISNA(IF(VLOOKUP(Tabel1[[#This Row],[Documentnaam]],'Bestaande documentatie'!A:A,1,0)=Tabel1[[#This Row],[Documentnaam]],1,0)),0,IF(VLOOKUP(Tabel1[[#This Row],[Documentnaam]],'Bestaande documentatie'!A:A,1,0)=Tabel1[[#This Row],[Documentnaam]],1,0))</f>
        <v>0</v>
      </c>
      <c r="T115"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15" s="94">
        <f>IF(Tabel1[[#This Row],[Documentnaam]]="",0,IF(COUNTIF(K:K,Tabel1[[#This Row],[Documentnaam]])=1,0,IF(COUNTIF(K:K,Tabel1[[#This Row],[Documentnaam]])&gt;1,4,0)))</f>
        <v>0</v>
      </c>
      <c r="V115" s="94">
        <f>SUM(Tabel1[[#This Row],[bestaand(verberg)]:[dubbel(verberg)]])</f>
        <v>0</v>
      </c>
    </row>
    <row r="116" spans="1:22">
      <c r="A116" s="24"/>
      <c r="B116" s="24"/>
      <c r="C116" s="25"/>
      <c r="D116" s="82"/>
      <c r="E116" s="26"/>
      <c r="F116" s="82"/>
      <c r="G116" s="25"/>
      <c r="H116" s="25"/>
      <c r="I116" s="25"/>
      <c r="J116" s="38" t="str">
        <f>IF(Tabel1[[#This Row],[Documentnaam]]="","",VLOOKUP(Tabel1[[#This Row],[Kolom1]],$S$5:$T$10,2,0))</f>
        <v/>
      </c>
      <c r="K116"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16" s="84" t="str">
        <f>IF(Tabel1[[#This Row],[Documentnaam]]="","",IF(ISNA(VLOOKUP(Tabel1[[#This Row],[2. document]],'Gegevens documentatie'!$D:$I,2,0)),"",VLOOKUP(Tabel1[[#This Row],[2. document]],'Gegevens documentatie'!$D:$I,2,0)))</f>
        <v/>
      </c>
      <c r="M116" s="81" t="str" cm="1">
        <f t="array" aca="1" ref="M116"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16" s="94" t="str">
        <f>IF(ISNA(VLOOKUP(Tabel1[[#This Row],[1. Documentsoort]],'Gegevens documentatie'!$A:$B,2,0)),"",VLOOKUP(Tabel1[[#This Row],[1. Documentsoort]],'Gegevens documentatie'!$A:$B,2,0))</f>
        <v/>
      </c>
      <c r="O116" s="94" t="str">
        <f>IF(ISNA(VLOOKUP(Tabel1[[#This Row],[2. document]],'Gegevens documentatie'!$D:$I,4,0)),"",VLOOKUP(Tabel1[[#This Row],[2. document]],'Gegevens documentatie'!$D:$I,4,0))</f>
        <v/>
      </c>
      <c r="P116" s="94" t="str">
        <f>IF(ISNA(VLOOKUP(Tabel1[[#This Row],[2. document]],'Gegevens documentatie'!$D:$I,3,0)),"",VLOOKUP(Tabel1[[#This Row],[2. document]],'Gegevens documentatie'!$D:$I,3,0))</f>
        <v/>
      </c>
      <c r="Q116" s="94" t="str">
        <f>IF(ISNA(VLOOKUP(Tabel1[[#This Row],[2. document]],'Gegevens documentatie'!$D:$I,6,0)),"",VLOOKUP(Tabel1[[#This Row],[2. document]],'Gegevens documentatie'!$D:$I,6,0))</f>
        <v/>
      </c>
      <c r="R116" s="94" t="str">
        <f>IF(ISNA(VLOOKUP(Tabel1[[#This Row],[2. document]],'Gegevens documentatie'!$D:$I,5,0)),"",VLOOKUP(Tabel1[[#This Row],[2. document]],'Gegevens documentatie'!$D:$I,5,0))</f>
        <v/>
      </c>
      <c r="S116" s="94">
        <f>IF(ISNA(IF(VLOOKUP(Tabel1[[#This Row],[Documentnaam]],'Bestaande documentatie'!A:A,1,0)=Tabel1[[#This Row],[Documentnaam]],1,0)),0,IF(VLOOKUP(Tabel1[[#This Row],[Documentnaam]],'Bestaande documentatie'!A:A,1,0)=Tabel1[[#This Row],[Documentnaam]],1,0))</f>
        <v>0</v>
      </c>
      <c r="T116"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16" s="94">
        <f>IF(Tabel1[[#This Row],[Documentnaam]]="",0,IF(COUNTIF(K:K,Tabel1[[#This Row],[Documentnaam]])=1,0,IF(COUNTIF(K:K,Tabel1[[#This Row],[Documentnaam]])&gt;1,4,0)))</f>
        <v>0</v>
      </c>
      <c r="V116" s="94">
        <f>SUM(Tabel1[[#This Row],[bestaand(verberg)]:[dubbel(verberg)]])</f>
        <v>0</v>
      </c>
    </row>
    <row r="117" spans="1:22">
      <c r="A117" s="24"/>
      <c r="B117" s="24"/>
      <c r="C117" s="25"/>
      <c r="D117" s="82"/>
      <c r="E117" s="26"/>
      <c r="F117" s="82"/>
      <c r="G117" s="25"/>
      <c r="H117" s="25"/>
      <c r="I117" s="25"/>
      <c r="J117" s="38" t="str">
        <f>IF(Tabel1[[#This Row],[Documentnaam]]="","",VLOOKUP(Tabel1[[#This Row],[Kolom1]],$S$5:$T$10,2,0))</f>
        <v/>
      </c>
      <c r="K117"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17" s="84" t="str">
        <f>IF(Tabel1[[#This Row],[Documentnaam]]="","",IF(ISNA(VLOOKUP(Tabel1[[#This Row],[2. document]],'Gegevens documentatie'!$D:$I,2,0)),"",VLOOKUP(Tabel1[[#This Row],[2. document]],'Gegevens documentatie'!$D:$I,2,0)))</f>
        <v/>
      </c>
      <c r="M117" s="81" t="str" cm="1">
        <f t="array" aca="1" ref="M117"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17" s="94" t="str">
        <f>IF(ISNA(VLOOKUP(Tabel1[[#This Row],[1. Documentsoort]],'Gegevens documentatie'!$A:$B,2,0)),"",VLOOKUP(Tabel1[[#This Row],[1. Documentsoort]],'Gegevens documentatie'!$A:$B,2,0))</f>
        <v/>
      </c>
      <c r="O117" s="94" t="str">
        <f>IF(ISNA(VLOOKUP(Tabel1[[#This Row],[2. document]],'Gegevens documentatie'!$D:$I,4,0)),"",VLOOKUP(Tabel1[[#This Row],[2. document]],'Gegevens documentatie'!$D:$I,4,0))</f>
        <v/>
      </c>
      <c r="P117" s="94" t="str">
        <f>IF(ISNA(VLOOKUP(Tabel1[[#This Row],[2. document]],'Gegevens documentatie'!$D:$I,3,0)),"",VLOOKUP(Tabel1[[#This Row],[2. document]],'Gegevens documentatie'!$D:$I,3,0))</f>
        <v/>
      </c>
      <c r="Q117" s="94" t="str">
        <f>IF(ISNA(VLOOKUP(Tabel1[[#This Row],[2. document]],'Gegevens documentatie'!$D:$I,6,0)),"",VLOOKUP(Tabel1[[#This Row],[2. document]],'Gegevens documentatie'!$D:$I,6,0))</f>
        <v/>
      </c>
      <c r="R117" s="94" t="str">
        <f>IF(ISNA(VLOOKUP(Tabel1[[#This Row],[2. document]],'Gegevens documentatie'!$D:$I,5,0)),"",VLOOKUP(Tabel1[[#This Row],[2. document]],'Gegevens documentatie'!$D:$I,5,0))</f>
        <v/>
      </c>
      <c r="S117" s="94">
        <f>IF(ISNA(IF(VLOOKUP(Tabel1[[#This Row],[Documentnaam]],'Bestaande documentatie'!A:A,1,0)=Tabel1[[#This Row],[Documentnaam]],1,0)),0,IF(VLOOKUP(Tabel1[[#This Row],[Documentnaam]],'Bestaande documentatie'!A:A,1,0)=Tabel1[[#This Row],[Documentnaam]],1,0))</f>
        <v>0</v>
      </c>
      <c r="T117"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17" s="94">
        <f>IF(Tabel1[[#This Row],[Documentnaam]]="",0,IF(COUNTIF(K:K,Tabel1[[#This Row],[Documentnaam]])=1,0,IF(COUNTIF(K:K,Tabel1[[#This Row],[Documentnaam]])&gt;1,4,0)))</f>
        <v>0</v>
      </c>
      <c r="V117" s="94">
        <f>SUM(Tabel1[[#This Row],[bestaand(verberg)]:[dubbel(verberg)]])</f>
        <v>0</v>
      </c>
    </row>
    <row r="118" spans="1:22">
      <c r="A118" s="24"/>
      <c r="B118" s="24"/>
      <c r="C118" s="25"/>
      <c r="D118" s="82"/>
      <c r="E118" s="26"/>
      <c r="F118" s="82"/>
      <c r="G118" s="25"/>
      <c r="H118" s="25"/>
      <c r="I118" s="25"/>
      <c r="J118" s="38" t="str">
        <f>IF(Tabel1[[#This Row],[Documentnaam]]="","",VLOOKUP(Tabel1[[#This Row],[Kolom1]],$S$5:$T$10,2,0))</f>
        <v/>
      </c>
      <c r="K118"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18" s="84" t="str">
        <f>IF(Tabel1[[#This Row],[Documentnaam]]="","",IF(ISNA(VLOOKUP(Tabel1[[#This Row],[2. document]],'Gegevens documentatie'!$D:$I,2,0)),"",VLOOKUP(Tabel1[[#This Row],[2. document]],'Gegevens documentatie'!$D:$I,2,0)))</f>
        <v/>
      </c>
      <c r="M118" s="81" t="str" cm="1">
        <f t="array" aca="1" ref="M118"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18" s="94" t="str">
        <f>IF(ISNA(VLOOKUP(Tabel1[[#This Row],[1. Documentsoort]],'Gegevens documentatie'!$A:$B,2,0)),"",VLOOKUP(Tabel1[[#This Row],[1. Documentsoort]],'Gegevens documentatie'!$A:$B,2,0))</f>
        <v/>
      </c>
      <c r="O118" s="94" t="str">
        <f>IF(ISNA(VLOOKUP(Tabel1[[#This Row],[2. document]],'Gegevens documentatie'!$D:$I,4,0)),"",VLOOKUP(Tabel1[[#This Row],[2. document]],'Gegevens documentatie'!$D:$I,4,0))</f>
        <v/>
      </c>
      <c r="P118" s="94" t="str">
        <f>IF(ISNA(VLOOKUP(Tabel1[[#This Row],[2. document]],'Gegevens documentatie'!$D:$I,3,0)),"",VLOOKUP(Tabel1[[#This Row],[2. document]],'Gegevens documentatie'!$D:$I,3,0))</f>
        <v/>
      </c>
      <c r="Q118" s="94" t="str">
        <f>IF(ISNA(VLOOKUP(Tabel1[[#This Row],[2. document]],'Gegevens documentatie'!$D:$I,6,0)),"",VLOOKUP(Tabel1[[#This Row],[2. document]],'Gegevens documentatie'!$D:$I,6,0))</f>
        <v/>
      </c>
      <c r="R118" s="94" t="str">
        <f>IF(ISNA(VLOOKUP(Tabel1[[#This Row],[2. document]],'Gegevens documentatie'!$D:$I,5,0)),"",VLOOKUP(Tabel1[[#This Row],[2. document]],'Gegevens documentatie'!$D:$I,5,0))</f>
        <v/>
      </c>
      <c r="S118" s="94">
        <f>IF(ISNA(IF(VLOOKUP(Tabel1[[#This Row],[Documentnaam]],'Bestaande documentatie'!A:A,1,0)=Tabel1[[#This Row],[Documentnaam]],1,0)),0,IF(VLOOKUP(Tabel1[[#This Row],[Documentnaam]],'Bestaande documentatie'!A:A,1,0)=Tabel1[[#This Row],[Documentnaam]],1,0))</f>
        <v>0</v>
      </c>
      <c r="T118"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18" s="94">
        <f>IF(Tabel1[[#This Row],[Documentnaam]]="",0,IF(COUNTIF(K:K,Tabel1[[#This Row],[Documentnaam]])=1,0,IF(COUNTIF(K:K,Tabel1[[#This Row],[Documentnaam]])&gt;1,4,0)))</f>
        <v>0</v>
      </c>
      <c r="V118" s="94">
        <f>SUM(Tabel1[[#This Row],[bestaand(verberg)]:[dubbel(verberg)]])</f>
        <v>0</v>
      </c>
    </row>
    <row r="119" spans="1:22">
      <c r="A119" s="24"/>
      <c r="B119" s="24"/>
      <c r="C119" s="25"/>
      <c r="D119" s="82"/>
      <c r="E119" s="26"/>
      <c r="F119" s="82"/>
      <c r="G119" s="25"/>
      <c r="H119" s="25"/>
      <c r="I119" s="25"/>
      <c r="J119" s="38" t="str">
        <f>IF(Tabel1[[#This Row],[Documentnaam]]="","",VLOOKUP(Tabel1[[#This Row],[Kolom1]],$S$5:$T$10,2,0))</f>
        <v/>
      </c>
      <c r="K119"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19" s="84" t="str">
        <f>IF(Tabel1[[#This Row],[Documentnaam]]="","",IF(ISNA(VLOOKUP(Tabel1[[#This Row],[2. document]],'Gegevens documentatie'!$D:$I,2,0)),"",VLOOKUP(Tabel1[[#This Row],[2. document]],'Gegevens documentatie'!$D:$I,2,0)))</f>
        <v/>
      </c>
      <c r="M119" s="81" t="str" cm="1">
        <f t="array" aca="1" ref="M119"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19" s="94" t="str">
        <f>IF(ISNA(VLOOKUP(Tabel1[[#This Row],[1. Documentsoort]],'Gegevens documentatie'!$A:$B,2,0)),"",VLOOKUP(Tabel1[[#This Row],[1. Documentsoort]],'Gegevens documentatie'!$A:$B,2,0))</f>
        <v/>
      </c>
      <c r="O119" s="94" t="str">
        <f>IF(ISNA(VLOOKUP(Tabel1[[#This Row],[2. document]],'Gegevens documentatie'!$D:$I,4,0)),"",VLOOKUP(Tabel1[[#This Row],[2. document]],'Gegevens documentatie'!$D:$I,4,0))</f>
        <v/>
      </c>
      <c r="P119" s="94" t="str">
        <f>IF(ISNA(VLOOKUP(Tabel1[[#This Row],[2. document]],'Gegevens documentatie'!$D:$I,3,0)),"",VLOOKUP(Tabel1[[#This Row],[2. document]],'Gegevens documentatie'!$D:$I,3,0))</f>
        <v/>
      </c>
      <c r="Q119" s="94" t="str">
        <f>IF(ISNA(VLOOKUP(Tabel1[[#This Row],[2. document]],'Gegevens documentatie'!$D:$I,6,0)),"",VLOOKUP(Tabel1[[#This Row],[2. document]],'Gegevens documentatie'!$D:$I,6,0))</f>
        <v/>
      </c>
      <c r="R119" s="94" t="str">
        <f>IF(ISNA(VLOOKUP(Tabel1[[#This Row],[2. document]],'Gegevens documentatie'!$D:$I,5,0)),"",VLOOKUP(Tabel1[[#This Row],[2. document]],'Gegevens documentatie'!$D:$I,5,0))</f>
        <v/>
      </c>
      <c r="S119" s="94">
        <f>IF(ISNA(IF(VLOOKUP(Tabel1[[#This Row],[Documentnaam]],'Bestaande documentatie'!A:A,1,0)=Tabel1[[#This Row],[Documentnaam]],1,0)),0,IF(VLOOKUP(Tabel1[[#This Row],[Documentnaam]],'Bestaande documentatie'!A:A,1,0)=Tabel1[[#This Row],[Documentnaam]],1,0))</f>
        <v>0</v>
      </c>
      <c r="T119"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19" s="94">
        <f>IF(Tabel1[[#This Row],[Documentnaam]]="",0,IF(COUNTIF(K:K,Tabel1[[#This Row],[Documentnaam]])=1,0,IF(COUNTIF(K:K,Tabel1[[#This Row],[Documentnaam]])&gt;1,4,0)))</f>
        <v>0</v>
      </c>
      <c r="V119" s="94">
        <f>SUM(Tabel1[[#This Row],[bestaand(verberg)]:[dubbel(verberg)]])</f>
        <v>0</v>
      </c>
    </row>
    <row r="120" spans="1:22">
      <c r="A120" s="24"/>
      <c r="B120" s="24"/>
      <c r="C120" s="25"/>
      <c r="D120" s="82"/>
      <c r="E120" s="26"/>
      <c r="F120" s="82"/>
      <c r="G120" s="25"/>
      <c r="H120" s="25"/>
      <c r="I120" s="25"/>
      <c r="J120" s="38" t="str">
        <f>IF(Tabel1[[#This Row],[Documentnaam]]="","",VLOOKUP(Tabel1[[#This Row],[Kolom1]],$S$5:$T$10,2,0))</f>
        <v/>
      </c>
      <c r="K120"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20" s="84" t="str">
        <f>IF(Tabel1[[#This Row],[Documentnaam]]="","",IF(ISNA(VLOOKUP(Tabel1[[#This Row],[2. document]],'Gegevens documentatie'!$D:$I,2,0)),"",VLOOKUP(Tabel1[[#This Row],[2. document]],'Gegevens documentatie'!$D:$I,2,0)))</f>
        <v/>
      </c>
      <c r="M120" s="81" t="str" cm="1">
        <f t="array" aca="1" ref="M120"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20" s="94" t="str">
        <f>IF(ISNA(VLOOKUP(Tabel1[[#This Row],[1. Documentsoort]],'Gegevens documentatie'!$A:$B,2,0)),"",VLOOKUP(Tabel1[[#This Row],[1. Documentsoort]],'Gegevens documentatie'!$A:$B,2,0))</f>
        <v/>
      </c>
      <c r="O120" s="94" t="str">
        <f>IF(ISNA(VLOOKUP(Tabel1[[#This Row],[2. document]],'Gegevens documentatie'!$D:$I,4,0)),"",VLOOKUP(Tabel1[[#This Row],[2. document]],'Gegevens documentatie'!$D:$I,4,0))</f>
        <v/>
      </c>
      <c r="P120" s="94" t="str">
        <f>IF(ISNA(VLOOKUP(Tabel1[[#This Row],[2. document]],'Gegevens documentatie'!$D:$I,3,0)),"",VLOOKUP(Tabel1[[#This Row],[2. document]],'Gegevens documentatie'!$D:$I,3,0))</f>
        <v/>
      </c>
      <c r="Q120" s="94" t="str">
        <f>IF(ISNA(VLOOKUP(Tabel1[[#This Row],[2. document]],'Gegevens documentatie'!$D:$I,6,0)),"",VLOOKUP(Tabel1[[#This Row],[2. document]],'Gegevens documentatie'!$D:$I,6,0))</f>
        <v/>
      </c>
      <c r="R120" s="94" t="str">
        <f>IF(ISNA(VLOOKUP(Tabel1[[#This Row],[2. document]],'Gegevens documentatie'!$D:$I,5,0)),"",VLOOKUP(Tabel1[[#This Row],[2. document]],'Gegevens documentatie'!$D:$I,5,0))</f>
        <v/>
      </c>
      <c r="S120" s="94">
        <f>IF(ISNA(IF(VLOOKUP(Tabel1[[#This Row],[Documentnaam]],'Bestaande documentatie'!A:A,1,0)=Tabel1[[#This Row],[Documentnaam]],1,0)),0,IF(VLOOKUP(Tabel1[[#This Row],[Documentnaam]],'Bestaande documentatie'!A:A,1,0)=Tabel1[[#This Row],[Documentnaam]],1,0))</f>
        <v>0</v>
      </c>
      <c r="T120"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20" s="94">
        <f>IF(Tabel1[[#This Row],[Documentnaam]]="",0,IF(COUNTIF(K:K,Tabel1[[#This Row],[Documentnaam]])=1,0,IF(COUNTIF(K:K,Tabel1[[#This Row],[Documentnaam]])&gt;1,4,0)))</f>
        <v>0</v>
      </c>
      <c r="V120" s="94">
        <f>SUM(Tabel1[[#This Row],[bestaand(verberg)]:[dubbel(verberg)]])</f>
        <v>0</v>
      </c>
    </row>
    <row r="121" spans="1:22">
      <c r="A121" s="24"/>
      <c r="B121" s="24"/>
      <c r="C121" s="25"/>
      <c r="D121" s="82"/>
      <c r="E121" s="26"/>
      <c r="F121" s="82"/>
      <c r="G121" s="25"/>
      <c r="H121" s="25"/>
      <c r="I121" s="25"/>
      <c r="J121" s="38" t="str">
        <f>IF(Tabel1[[#This Row],[Documentnaam]]="","",VLOOKUP(Tabel1[[#This Row],[Kolom1]],$S$5:$T$10,2,0))</f>
        <v/>
      </c>
      <c r="K121"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21" s="84" t="str">
        <f>IF(Tabel1[[#This Row],[Documentnaam]]="","",IF(ISNA(VLOOKUP(Tabel1[[#This Row],[2. document]],'Gegevens documentatie'!$D:$I,2,0)),"",VLOOKUP(Tabel1[[#This Row],[2. document]],'Gegevens documentatie'!$D:$I,2,0)))</f>
        <v/>
      </c>
      <c r="M121" s="81" t="str" cm="1">
        <f t="array" aca="1" ref="M121"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21" s="94" t="str">
        <f>IF(ISNA(VLOOKUP(Tabel1[[#This Row],[1. Documentsoort]],'Gegevens documentatie'!$A:$B,2,0)),"",VLOOKUP(Tabel1[[#This Row],[1. Documentsoort]],'Gegevens documentatie'!$A:$B,2,0))</f>
        <v/>
      </c>
      <c r="O121" s="94" t="str">
        <f>IF(ISNA(VLOOKUP(Tabel1[[#This Row],[2. document]],'Gegevens documentatie'!$D:$I,4,0)),"",VLOOKUP(Tabel1[[#This Row],[2. document]],'Gegevens documentatie'!$D:$I,4,0))</f>
        <v/>
      </c>
      <c r="P121" s="94" t="str">
        <f>IF(ISNA(VLOOKUP(Tabel1[[#This Row],[2. document]],'Gegevens documentatie'!$D:$I,3,0)),"",VLOOKUP(Tabel1[[#This Row],[2. document]],'Gegevens documentatie'!$D:$I,3,0))</f>
        <v/>
      </c>
      <c r="Q121" s="94" t="str">
        <f>IF(ISNA(VLOOKUP(Tabel1[[#This Row],[2. document]],'Gegevens documentatie'!$D:$I,6,0)),"",VLOOKUP(Tabel1[[#This Row],[2. document]],'Gegevens documentatie'!$D:$I,6,0))</f>
        <v/>
      </c>
      <c r="R121" s="94" t="str">
        <f>IF(ISNA(VLOOKUP(Tabel1[[#This Row],[2. document]],'Gegevens documentatie'!$D:$I,5,0)),"",VLOOKUP(Tabel1[[#This Row],[2. document]],'Gegevens documentatie'!$D:$I,5,0))</f>
        <v/>
      </c>
      <c r="S121" s="94">
        <f>IF(ISNA(IF(VLOOKUP(Tabel1[[#This Row],[Documentnaam]],'Bestaande documentatie'!A:A,1,0)=Tabel1[[#This Row],[Documentnaam]],1,0)),0,IF(VLOOKUP(Tabel1[[#This Row],[Documentnaam]],'Bestaande documentatie'!A:A,1,0)=Tabel1[[#This Row],[Documentnaam]],1,0))</f>
        <v>0</v>
      </c>
      <c r="T121"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21" s="94">
        <f>IF(Tabel1[[#This Row],[Documentnaam]]="",0,IF(COUNTIF(K:K,Tabel1[[#This Row],[Documentnaam]])=1,0,IF(COUNTIF(K:K,Tabel1[[#This Row],[Documentnaam]])&gt;1,4,0)))</f>
        <v>0</v>
      </c>
      <c r="V121" s="94">
        <f>SUM(Tabel1[[#This Row],[bestaand(verberg)]:[dubbel(verberg)]])</f>
        <v>0</v>
      </c>
    </row>
    <row r="122" spans="1:22">
      <c r="A122" s="24"/>
      <c r="B122" s="24"/>
      <c r="C122" s="25"/>
      <c r="D122" s="82"/>
      <c r="E122" s="26"/>
      <c r="F122" s="82"/>
      <c r="G122" s="25"/>
      <c r="H122" s="25"/>
      <c r="I122" s="25"/>
      <c r="J122" s="38" t="str">
        <f>IF(Tabel1[[#This Row],[Documentnaam]]="","",VLOOKUP(Tabel1[[#This Row],[Kolom1]],$S$5:$T$10,2,0))</f>
        <v/>
      </c>
      <c r="K122"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22" s="84" t="str">
        <f>IF(Tabel1[[#This Row],[Documentnaam]]="","",IF(ISNA(VLOOKUP(Tabel1[[#This Row],[2. document]],'Gegevens documentatie'!$D:$I,2,0)),"",VLOOKUP(Tabel1[[#This Row],[2. document]],'Gegevens documentatie'!$D:$I,2,0)))</f>
        <v/>
      </c>
      <c r="M122" s="81" t="str" cm="1">
        <f t="array" aca="1" ref="M122"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22" s="94" t="str">
        <f>IF(ISNA(VLOOKUP(Tabel1[[#This Row],[1. Documentsoort]],'Gegevens documentatie'!$A:$B,2,0)),"",VLOOKUP(Tabel1[[#This Row],[1. Documentsoort]],'Gegevens documentatie'!$A:$B,2,0))</f>
        <v/>
      </c>
      <c r="O122" s="94" t="str">
        <f>IF(ISNA(VLOOKUP(Tabel1[[#This Row],[2. document]],'Gegevens documentatie'!$D:$I,4,0)),"",VLOOKUP(Tabel1[[#This Row],[2. document]],'Gegevens documentatie'!$D:$I,4,0))</f>
        <v/>
      </c>
      <c r="P122" s="94" t="str">
        <f>IF(ISNA(VLOOKUP(Tabel1[[#This Row],[2. document]],'Gegevens documentatie'!$D:$I,3,0)),"",VLOOKUP(Tabel1[[#This Row],[2. document]],'Gegevens documentatie'!$D:$I,3,0))</f>
        <v/>
      </c>
      <c r="Q122" s="94" t="str">
        <f>IF(ISNA(VLOOKUP(Tabel1[[#This Row],[2. document]],'Gegevens documentatie'!$D:$I,6,0)),"",VLOOKUP(Tabel1[[#This Row],[2. document]],'Gegevens documentatie'!$D:$I,6,0))</f>
        <v/>
      </c>
      <c r="R122" s="94" t="str">
        <f>IF(ISNA(VLOOKUP(Tabel1[[#This Row],[2. document]],'Gegevens documentatie'!$D:$I,5,0)),"",VLOOKUP(Tabel1[[#This Row],[2. document]],'Gegevens documentatie'!$D:$I,5,0))</f>
        <v/>
      </c>
      <c r="S122" s="94">
        <f>IF(ISNA(IF(VLOOKUP(Tabel1[[#This Row],[Documentnaam]],'Bestaande documentatie'!A:A,1,0)=Tabel1[[#This Row],[Documentnaam]],1,0)),0,IF(VLOOKUP(Tabel1[[#This Row],[Documentnaam]],'Bestaande documentatie'!A:A,1,0)=Tabel1[[#This Row],[Documentnaam]],1,0))</f>
        <v>0</v>
      </c>
      <c r="T122"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22" s="94">
        <f>IF(Tabel1[[#This Row],[Documentnaam]]="",0,IF(COUNTIF(K:K,Tabel1[[#This Row],[Documentnaam]])=1,0,IF(COUNTIF(K:K,Tabel1[[#This Row],[Documentnaam]])&gt;1,4,0)))</f>
        <v>0</v>
      </c>
      <c r="V122" s="94">
        <f>SUM(Tabel1[[#This Row],[bestaand(verberg)]:[dubbel(verberg)]])</f>
        <v>0</v>
      </c>
    </row>
    <row r="123" spans="1:22">
      <c r="A123" s="24"/>
      <c r="B123" s="24"/>
      <c r="C123" s="25"/>
      <c r="D123" s="82"/>
      <c r="E123" s="26"/>
      <c r="F123" s="82"/>
      <c r="G123" s="25"/>
      <c r="H123" s="25"/>
      <c r="I123" s="25"/>
      <c r="J123" s="38" t="str">
        <f>IF(Tabel1[[#This Row],[Documentnaam]]="","",VLOOKUP(Tabel1[[#This Row],[Kolom1]],$S$5:$T$10,2,0))</f>
        <v/>
      </c>
      <c r="K123"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23" s="84" t="str">
        <f>IF(Tabel1[[#This Row],[Documentnaam]]="","",IF(ISNA(VLOOKUP(Tabel1[[#This Row],[2. document]],'Gegevens documentatie'!$D:$I,2,0)),"",VLOOKUP(Tabel1[[#This Row],[2. document]],'Gegevens documentatie'!$D:$I,2,0)))</f>
        <v/>
      </c>
      <c r="M123" s="81" t="str" cm="1">
        <f t="array" aca="1" ref="M123"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23" s="94" t="str">
        <f>IF(ISNA(VLOOKUP(Tabel1[[#This Row],[1. Documentsoort]],'Gegevens documentatie'!$A:$B,2,0)),"",VLOOKUP(Tabel1[[#This Row],[1. Documentsoort]],'Gegevens documentatie'!$A:$B,2,0))</f>
        <v/>
      </c>
      <c r="O123" s="94" t="str">
        <f>IF(ISNA(VLOOKUP(Tabel1[[#This Row],[2. document]],'Gegevens documentatie'!$D:$I,4,0)),"",VLOOKUP(Tabel1[[#This Row],[2. document]],'Gegevens documentatie'!$D:$I,4,0))</f>
        <v/>
      </c>
      <c r="P123" s="94" t="str">
        <f>IF(ISNA(VLOOKUP(Tabel1[[#This Row],[2. document]],'Gegevens documentatie'!$D:$I,3,0)),"",VLOOKUP(Tabel1[[#This Row],[2. document]],'Gegevens documentatie'!$D:$I,3,0))</f>
        <v/>
      </c>
      <c r="Q123" s="94" t="str">
        <f>IF(ISNA(VLOOKUP(Tabel1[[#This Row],[2. document]],'Gegevens documentatie'!$D:$I,6,0)),"",VLOOKUP(Tabel1[[#This Row],[2. document]],'Gegevens documentatie'!$D:$I,6,0))</f>
        <v/>
      </c>
      <c r="R123" s="94" t="str">
        <f>IF(ISNA(VLOOKUP(Tabel1[[#This Row],[2. document]],'Gegevens documentatie'!$D:$I,5,0)),"",VLOOKUP(Tabel1[[#This Row],[2. document]],'Gegevens documentatie'!$D:$I,5,0))</f>
        <v/>
      </c>
      <c r="S123" s="94">
        <f>IF(ISNA(IF(VLOOKUP(Tabel1[[#This Row],[Documentnaam]],'Bestaande documentatie'!A:A,1,0)=Tabel1[[#This Row],[Documentnaam]],1,0)),0,IF(VLOOKUP(Tabel1[[#This Row],[Documentnaam]],'Bestaande documentatie'!A:A,1,0)=Tabel1[[#This Row],[Documentnaam]],1,0))</f>
        <v>0</v>
      </c>
      <c r="T123"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23" s="94">
        <f>IF(Tabel1[[#This Row],[Documentnaam]]="",0,IF(COUNTIF(K:K,Tabel1[[#This Row],[Documentnaam]])=1,0,IF(COUNTIF(K:K,Tabel1[[#This Row],[Documentnaam]])&gt;1,4,0)))</f>
        <v>0</v>
      </c>
      <c r="V123" s="94">
        <f>SUM(Tabel1[[#This Row],[bestaand(verberg)]:[dubbel(verberg)]])</f>
        <v>0</v>
      </c>
    </row>
    <row r="124" spans="1:22">
      <c r="A124" s="24"/>
      <c r="B124" s="24"/>
      <c r="C124" s="25"/>
      <c r="D124" s="82"/>
      <c r="E124" s="26"/>
      <c r="F124" s="82"/>
      <c r="G124" s="25"/>
      <c r="H124" s="25"/>
      <c r="I124" s="25"/>
      <c r="J124" s="38" t="str">
        <f>IF(Tabel1[[#This Row],[Documentnaam]]="","",VLOOKUP(Tabel1[[#This Row],[Kolom1]],$S$5:$T$10,2,0))</f>
        <v/>
      </c>
      <c r="K124"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24" s="84" t="str">
        <f>IF(Tabel1[[#This Row],[Documentnaam]]="","",IF(ISNA(VLOOKUP(Tabel1[[#This Row],[2. document]],'Gegevens documentatie'!$D:$I,2,0)),"",VLOOKUP(Tabel1[[#This Row],[2. document]],'Gegevens documentatie'!$D:$I,2,0)))</f>
        <v/>
      </c>
      <c r="M124" s="81" t="str" cm="1">
        <f t="array" aca="1" ref="M124"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24" s="94" t="str">
        <f>IF(ISNA(VLOOKUP(Tabel1[[#This Row],[1. Documentsoort]],'Gegevens documentatie'!$A:$B,2,0)),"",VLOOKUP(Tabel1[[#This Row],[1. Documentsoort]],'Gegevens documentatie'!$A:$B,2,0))</f>
        <v/>
      </c>
      <c r="O124" s="94" t="str">
        <f>IF(ISNA(VLOOKUP(Tabel1[[#This Row],[2. document]],'Gegevens documentatie'!$D:$I,4,0)),"",VLOOKUP(Tabel1[[#This Row],[2. document]],'Gegevens documentatie'!$D:$I,4,0))</f>
        <v/>
      </c>
      <c r="P124" s="94" t="str">
        <f>IF(ISNA(VLOOKUP(Tabel1[[#This Row],[2. document]],'Gegevens documentatie'!$D:$I,3,0)),"",VLOOKUP(Tabel1[[#This Row],[2. document]],'Gegevens documentatie'!$D:$I,3,0))</f>
        <v/>
      </c>
      <c r="Q124" s="94" t="str">
        <f>IF(ISNA(VLOOKUP(Tabel1[[#This Row],[2. document]],'Gegevens documentatie'!$D:$I,6,0)),"",VLOOKUP(Tabel1[[#This Row],[2. document]],'Gegevens documentatie'!$D:$I,6,0))</f>
        <v/>
      </c>
      <c r="R124" s="94" t="str">
        <f>IF(ISNA(VLOOKUP(Tabel1[[#This Row],[2. document]],'Gegevens documentatie'!$D:$I,5,0)),"",VLOOKUP(Tabel1[[#This Row],[2. document]],'Gegevens documentatie'!$D:$I,5,0))</f>
        <v/>
      </c>
      <c r="S124" s="94">
        <f>IF(ISNA(IF(VLOOKUP(Tabel1[[#This Row],[Documentnaam]],'Bestaande documentatie'!A:A,1,0)=Tabel1[[#This Row],[Documentnaam]],1,0)),0,IF(VLOOKUP(Tabel1[[#This Row],[Documentnaam]],'Bestaande documentatie'!A:A,1,0)=Tabel1[[#This Row],[Documentnaam]],1,0))</f>
        <v>0</v>
      </c>
      <c r="T124"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24" s="94">
        <f>IF(Tabel1[[#This Row],[Documentnaam]]="",0,IF(COUNTIF(K:K,Tabel1[[#This Row],[Documentnaam]])=1,0,IF(COUNTIF(K:K,Tabel1[[#This Row],[Documentnaam]])&gt;1,4,0)))</f>
        <v>0</v>
      </c>
      <c r="V124" s="94">
        <f>SUM(Tabel1[[#This Row],[bestaand(verberg)]:[dubbel(verberg)]])</f>
        <v>0</v>
      </c>
    </row>
    <row r="125" spans="1:22">
      <c r="A125" s="24"/>
      <c r="B125" s="24"/>
      <c r="C125" s="25"/>
      <c r="D125" s="82"/>
      <c r="E125" s="26"/>
      <c r="F125" s="82"/>
      <c r="G125" s="25"/>
      <c r="H125" s="25"/>
      <c r="I125" s="25"/>
      <c r="J125" s="38" t="str">
        <f>IF(Tabel1[[#This Row],[Documentnaam]]="","",VLOOKUP(Tabel1[[#This Row],[Kolom1]],$S$5:$T$10,2,0))</f>
        <v/>
      </c>
      <c r="K125"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25" s="84" t="str">
        <f>IF(Tabel1[[#This Row],[Documentnaam]]="","",IF(ISNA(VLOOKUP(Tabel1[[#This Row],[2. document]],'Gegevens documentatie'!$D:$I,2,0)),"",VLOOKUP(Tabel1[[#This Row],[2. document]],'Gegevens documentatie'!$D:$I,2,0)))</f>
        <v/>
      </c>
      <c r="M125" s="81" t="str" cm="1">
        <f t="array" aca="1" ref="M125"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25" s="94" t="str">
        <f>IF(ISNA(VLOOKUP(Tabel1[[#This Row],[1. Documentsoort]],'Gegevens documentatie'!$A:$B,2,0)),"",VLOOKUP(Tabel1[[#This Row],[1. Documentsoort]],'Gegevens documentatie'!$A:$B,2,0))</f>
        <v/>
      </c>
      <c r="O125" s="94" t="str">
        <f>IF(ISNA(VLOOKUP(Tabel1[[#This Row],[2. document]],'Gegevens documentatie'!$D:$I,4,0)),"",VLOOKUP(Tabel1[[#This Row],[2. document]],'Gegevens documentatie'!$D:$I,4,0))</f>
        <v/>
      </c>
      <c r="P125" s="94" t="str">
        <f>IF(ISNA(VLOOKUP(Tabel1[[#This Row],[2. document]],'Gegevens documentatie'!$D:$I,3,0)),"",VLOOKUP(Tabel1[[#This Row],[2. document]],'Gegevens documentatie'!$D:$I,3,0))</f>
        <v/>
      </c>
      <c r="Q125" s="94" t="str">
        <f>IF(ISNA(VLOOKUP(Tabel1[[#This Row],[2. document]],'Gegevens documentatie'!$D:$I,6,0)),"",VLOOKUP(Tabel1[[#This Row],[2. document]],'Gegevens documentatie'!$D:$I,6,0))</f>
        <v/>
      </c>
      <c r="R125" s="94" t="str">
        <f>IF(ISNA(VLOOKUP(Tabel1[[#This Row],[2. document]],'Gegevens documentatie'!$D:$I,5,0)),"",VLOOKUP(Tabel1[[#This Row],[2. document]],'Gegevens documentatie'!$D:$I,5,0))</f>
        <v/>
      </c>
      <c r="S125" s="94">
        <f>IF(ISNA(IF(VLOOKUP(Tabel1[[#This Row],[Documentnaam]],'Bestaande documentatie'!A:A,1,0)=Tabel1[[#This Row],[Documentnaam]],1,0)),0,IF(VLOOKUP(Tabel1[[#This Row],[Documentnaam]],'Bestaande documentatie'!A:A,1,0)=Tabel1[[#This Row],[Documentnaam]],1,0))</f>
        <v>0</v>
      </c>
      <c r="T125"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25" s="94">
        <f>IF(Tabel1[[#This Row],[Documentnaam]]="",0,IF(COUNTIF(K:K,Tabel1[[#This Row],[Documentnaam]])=1,0,IF(COUNTIF(K:K,Tabel1[[#This Row],[Documentnaam]])&gt;1,4,0)))</f>
        <v>0</v>
      </c>
      <c r="V125" s="94">
        <f>SUM(Tabel1[[#This Row],[bestaand(verberg)]:[dubbel(verberg)]])</f>
        <v>0</v>
      </c>
    </row>
    <row r="126" spans="1:22">
      <c r="A126" s="24"/>
      <c r="B126" s="24"/>
      <c r="C126" s="25"/>
      <c r="D126" s="82"/>
      <c r="E126" s="26"/>
      <c r="F126" s="82"/>
      <c r="G126" s="25"/>
      <c r="H126" s="25"/>
      <c r="I126" s="25"/>
      <c r="J126" s="38" t="str">
        <f>IF(Tabel1[[#This Row],[Documentnaam]]="","",VLOOKUP(Tabel1[[#This Row],[Kolom1]],$S$5:$T$10,2,0))</f>
        <v/>
      </c>
      <c r="K126"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26" s="84" t="str">
        <f>IF(Tabel1[[#This Row],[Documentnaam]]="","",IF(ISNA(VLOOKUP(Tabel1[[#This Row],[2. document]],'Gegevens documentatie'!$D:$I,2,0)),"",VLOOKUP(Tabel1[[#This Row],[2. document]],'Gegevens documentatie'!$D:$I,2,0)))</f>
        <v/>
      </c>
      <c r="M126" s="81" t="str" cm="1">
        <f t="array" aca="1" ref="M126"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26" s="94" t="str">
        <f>IF(ISNA(VLOOKUP(Tabel1[[#This Row],[1. Documentsoort]],'Gegevens documentatie'!$A:$B,2,0)),"",VLOOKUP(Tabel1[[#This Row],[1. Documentsoort]],'Gegevens documentatie'!$A:$B,2,0))</f>
        <v/>
      </c>
      <c r="O126" s="94" t="str">
        <f>IF(ISNA(VLOOKUP(Tabel1[[#This Row],[2. document]],'Gegevens documentatie'!$D:$I,4,0)),"",VLOOKUP(Tabel1[[#This Row],[2. document]],'Gegevens documentatie'!$D:$I,4,0))</f>
        <v/>
      </c>
      <c r="P126" s="94" t="str">
        <f>IF(ISNA(VLOOKUP(Tabel1[[#This Row],[2. document]],'Gegevens documentatie'!$D:$I,3,0)),"",VLOOKUP(Tabel1[[#This Row],[2. document]],'Gegevens documentatie'!$D:$I,3,0))</f>
        <v/>
      </c>
      <c r="Q126" s="94" t="str">
        <f>IF(ISNA(VLOOKUP(Tabel1[[#This Row],[2. document]],'Gegevens documentatie'!$D:$I,6,0)),"",VLOOKUP(Tabel1[[#This Row],[2. document]],'Gegevens documentatie'!$D:$I,6,0))</f>
        <v/>
      </c>
      <c r="R126" s="94" t="str">
        <f>IF(ISNA(VLOOKUP(Tabel1[[#This Row],[2. document]],'Gegevens documentatie'!$D:$I,5,0)),"",VLOOKUP(Tabel1[[#This Row],[2. document]],'Gegevens documentatie'!$D:$I,5,0))</f>
        <v/>
      </c>
      <c r="S126" s="94">
        <f>IF(ISNA(IF(VLOOKUP(Tabel1[[#This Row],[Documentnaam]],'Bestaande documentatie'!A:A,1,0)=Tabel1[[#This Row],[Documentnaam]],1,0)),0,IF(VLOOKUP(Tabel1[[#This Row],[Documentnaam]],'Bestaande documentatie'!A:A,1,0)=Tabel1[[#This Row],[Documentnaam]],1,0))</f>
        <v>0</v>
      </c>
      <c r="T126"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26" s="94">
        <f>IF(Tabel1[[#This Row],[Documentnaam]]="",0,IF(COUNTIF(K:K,Tabel1[[#This Row],[Documentnaam]])=1,0,IF(COUNTIF(K:K,Tabel1[[#This Row],[Documentnaam]])&gt;1,4,0)))</f>
        <v>0</v>
      </c>
      <c r="V126" s="94">
        <f>SUM(Tabel1[[#This Row],[bestaand(verberg)]:[dubbel(verberg)]])</f>
        <v>0</v>
      </c>
    </row>
    <row r="127" spans="1:22">
      <c r="A127" s="24"/>
      <c r="B127" s="24"/>
      <c r="C127" s="25"/>
      <c r="D127" s="82"/>
      <c r="E127" s="26"/>
      <c r="F127" s="82"/>
      <c r="G127" s="25"/>
      <c r="H127" s="25"/>
      <c r="I127" s="25"/>
      <c r="J127" s="38" t="str">
        <f>IF(Tabel1[[#This Row],[Documentnaam]]="","",VLOOKUP(Tabel1[[#This Row],[Kolom1]],$S$5:$T$10,2,0))</f>
        <v/>
      </c>
      <c r="K127"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27" s="84" t="str">
        <f>IF(Tabel1[[#This Row],[Documentnaam]]="","",IF(ISNA(VLOOKUP(Tabel1[[#This Row],[2. document]],'Gegevens documentatie'!$D:$I,2,0)),"",VLOOKUP(Tabel1[[#This Row],[2. document]],'Gegevens documentatie'!$D:$I,2,0)))</f>
        <v/>
      </c>
      <c r="M127" s="81" t="str" cm="1">
        <f t="array" aca="1" ref="M127"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27" s="94" t="str">
        <f>IF(ISNA(VLOOKUP(Tabel1[[#This Row],[1. Documentsoort]],'Gegevens documentatie'!$A:$B,2,0)),"",VLOOKUP(Tabel1[[#This Row],[1. Documentsoort]],'Gegevens documentatie'!$A:$B,2,0))</f>
        <v/>
      </c>
      <c r="O127" s="94" t="str">
        <f>IF(ISNA(VLOOKUP(Tabel1[[#This Row],[2. document]],'Gegevens documentatie'!$D:$I,4,0)),"",VLOOKUP(Tabel1[[#This Row],[2. document]],'Gegevens documentatie'!$D:$I,4,0))</f>
        <v/>
      </c>
      <c r="P127" s="94" t="str">
        <f>IF(ISNA(VLOOKUP(Tabel1[[#This Row],[2. document]],'Gegevens documentatie'!$D:$I,3,0)),"",VLOOKUP(Tabel1[[#This Row],[2. document]],'Gegevens documentatie'!$D:$I,3,0))</f>
        <v/>
      </c>
      <c r="Q127" s="94" t="str">
        <f>IF(ISNA(VLOOKUP(Tabel1[[#This Row],[2. document]],'Gegevens documentatie'!$D:$I,6,0)),"",VLOOKUP(Tabel1[[#This Row],[2. document]],'Gegevens documentatie'!$D:$I,6,0))</f>
        <v/>
      </c>
      <c r="R127" s="94" t="str">
        <f>IF(ISNA(VLOOKUP(Tabel1[[#This Row],[2. document]],'Gegevens documentatie'!$D:$I,5,0)),"",VLOOKUP(Tabel1[[#This Row],[2. document]],'Gegevens documentatie'!$D:$I,5,0))</f>
        <v/>
      </c>
      <c r="S127" s="94">
        <f>IF(ISNA(IF(VLOOKUP(Tabel1[[#This Row],[Documentnaam]],'Bestaande documentatie'!A:A,1,0)=Tabel1[[#This Row],[Documentnaam]],1,0)),0,IF(VLOOKUP(Tabel1[[#This Row],[Documentnaam]],'Bestaande documentatie'!A:A,1,0)=Tabel1[[#This Row],[Documentnaam]],1,0))</f>
        <v>0</v>
      </c>
      <c r="T127"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27" s="94">
        <f>IF(Tabel1[[#This Row],[Documentnaam]]="",0,IF(COUNTIF(K:K,Tabel1[[#This Row],[Documentnaam]])=1,0,IF(COUNTIF(K:K,Tabel1[[#This Row],[Documentnaam]])&gt;1,4,0)))</f>
        <v>0</v>
      </c>
      <c r="V127" s="94">
        <f>SUM(Tabel1[[#This Row],[bestaand(verberg)]:[dubbel(verberg)]])</f>
        <v>0</v>
      </c>
    </row>
    <row r="128" spans="1:22">
      <c r="A128" s="24"/>
      <c r="B128" s="24"/>
      <c r="C128" s="25"/>
      <c r="D128" s="82"/>
      <c r="E128" s="26"/>
      <c r="F128" s="82"/>
      <c r="G128" s="25"/>
      <c r="H128" s="25"/>
      <c r="I128" s="25"/>
      <c r="J128" s="38" t="str">
        <f>IF(Tabel1[[#This Row],[Documentnaam]]="","",VLOOKUP(Tabel1[[#This Row],[Kolom1]],$S$5:$T$10,2,0))</f>
        <v/>
      </c>
      <c r="K128"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28" s="84" t="str">
        <f>IF(Tabel1[[#This Row],[Documentnaam]]="","",IF(ISNA(VLOOKUP(Tabel1[[#This Row],[2. document]],'Gegevens documentatie'!$D:$I,2,0)),"",VLOOKUP(Tabel1[[#This Row],[2. document]],'Gegevens documentatie'!$D:$I,2,0)))</f>
        <v/>
      </c>
      <c r="M128" s="81" t="str" cm="1">
        <f t="array" aca="1" ref="M128"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28" s="94" t="str">
        <f>IF(ISNA(VLOOKUP(Tabel1[[#This Row],[1. Documentsoort]],'Gegevens documentatie'!$A:$B,2,0)),"",VLOOKUP(Tabel1[[#This Row],[1. Documentsoort]],'Gegevens documentatie'!$A:$B,2,0))</f>
        <v/>
      </c>
      <c r="O128" s="94" t="str">
        <f>IF(ISNA(VLOOKUP(Tabel1[[#This Row],[2. document]],'Gegevens documentatie'!$D:$I,4,0)),"",VLOOKUP(Tabel1[[#This Row],[2. document]],'Gegevens documentatie'!$D:$I,4,0))</f>
        <v/>
      </c>
      <c r="P128" s="94" t="str">
        <f>IF(ISNA(VLOOKUP(Tabel1[[#This Row],[2. document]],'Gegevens documentatie'!$D:$I,3,0)),"",VLOOKUP(Tabel1[[#This Row],[2. document]],'Gegevens documentatie'!$D:$I,3,0))</f>
        <v/>
      </c>
      <c r="Q128" s="94" t="str">
        <f>IF(ISNA(VLOOKUP(Tabel1[[#This Row],[2. document]],'Gegevens documentatie'!$D:$I,6,0)),"",VLOOKUP(Tabel1[[#This Row],[2. document]],'Gegevens documentatie'!$D:$I,6,0))</f>
        <v/>
      </c>
      <c r="R128" s="94" t="str">
        <f>IF(ISNA(VLOOKUP(Tabel1[[#This Row],[2. document]],'Gegevens documentatie'!$D:$I,5,0)),"",VLOOKUP(Tabel1[[#This Row],[2. document]],'Gegevens documentatie'!$D:$I,5,0))</f>
        <v/>
      </c>
      <c r="S128" s="94">
        <f>IF(ISNA(IF(VLOOKUP(Tabel1[[#This Row],[Documentnaam]],'Bestaande documentatie'!A:A,1,0)=Tabel1[[#This Row],[Documentnaam]],1,0)),0,IF(VLOOKUP(Tabel1[[#This Row],[Documentnaam]],'Bestaande documentatie'!A:A,1,0)=Tabel1[[#This Row],[Documentnaam]],1,0))</f>
        <v>0</v>
      </c>
      <c r="T128"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28" s="94">
        <f>IF(Tabel1[[#This Row],[Documentnaam]]="",0,IF(COUNTIF(K:K,Tabel1[[#This Row],[Documentnaam]])=1,0,IF(COUNTIF(K:K,Tabel1[[#This Row],[Documentnaam]])&gt;1,4,0)))</f>
        <v>0</v>
      </c>
      <c r="V128" s="94">
        <f>SUM(Tabel1[[#This Row],[bestaand(verberg)]:[dubbel(verberg)]])</f>
        <v>0</v>
      </c>
    </row>
    <row r="129" spans="1:22">
      <c r="A129" s="24"/>
      <c r="B129" s="24"/>
      <c r="C129" s="25"/>
      <c r="D129" s="82"/>
      <c r="E129" s="26"/>
      <c r="F129" s="82"/>
      <c r="G129" s="25"/>
      <c r="H129" s="25"/>
      <c r="I129" s="25"/>
      <c r="J129" s="38" t="str">
        <f>IF(Tabel1[[#This Row],[Documentnaam]]="","",VLOOKUP(Tabel1[[#This Row],[Kolom1]],$S$5:$T$10,2,0))</f>
        <v/>
      </c>
      <c r="K129"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29" s="84" t="str">
        <f>IF(Tabel1[[#This Row],[Documentnaam]]="","",IF(ISNA(VLOOKUP(Tabel1[[#This Row],[2. document]],'Gegevens documentatie'!$D:$I,2,0)),"",VLOOKUP(Tabel1[[#This Row],[2. document]],'Gegevens documentatie'!$D:$I,2,0)))</f>
        <v/>
      </c>
      <c r="M129" s="81" t="str" cm="1">
        <f t="array" aca="1" ref="M129"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29" s="94" t="str">
        <f>IF(ISNA(VLOOKUP(Tabel1[[#This Row],[1. Documentsoort]],'Gegevens documentatie'!$A:$B,2,0)),"",VLOOKUP(Tabel1[[#This Row],[1. Documentsoort]],'Gegevens documentatie'!$A:$B,2,0))</f>
        <v/>
      </c>
      <c r="O129" s="94" t="str">
        <f>IF(ISNA(VLOOKUP(Tabel1[[#This Row],[2. document]],'Gegevens documentatie'!$D:$I,4,0)),"",VLOOKUP(Tabel1[[#This Row],[2. document]],'Gegevens documentatie'!$D:$I,4,0))</f>
        <v/>
      </c>
      <c r="P129" s="94" t="str">
        <f>IF(ISNA(VLOOKUP(Tabel1[[#This Row],[2. document]],'Gegevens documentatie'!$D:$I,3,0)),"",VLOOKUP(Tabel1[[#This Row],[2. document]],'Gegevens documentatie'!$D:$I,3,0))</f>
        <v/>
      </c>
      <c r="Q129" s="94" t="str">
        <f>IF(ISNA(VLOOKUP(Tabel1[[#This Row],[2. document]],'Gegevens documentatie'!$D:$I,6,0)),"",VLOOKUP(Tabel1[[#This Row],[2. document]],'Gegevens documentatie'!$D:$I,6,0))</f>
        <v/>
      </c>
      <c r="R129" s="94" t="str">
        <f>IF(ISNA(VLOOKUP(Tabel1[[#This Row],[2. document]],'Gegevens documentatie'!$D:$I,5,0)),"",VLOOKUP(Tabel1[[#This Row],[2. document]],'Gegevens documentatie'!$D:$I,5,0))</f>
        <v/>
      </c>
      <c r="S129" s="94">
        <f>IF(ISNA(IF(VLOOKUP(Tabel1[[#This Row],[Documentnaam]],'Bestaande documentatie'!A:A,1,0)=Tabel1[[#This Row],[Documentnaam]],1,0)),0,IF(VLOOKUP(Tabel1[[#This Row],[Documentnaam]],'Bestaande documentatie'!A:A,1,0)=Tabel1[[#This Row],[Documentnaam]],1,0))</f>
        <v>0</v>
      </c>
      <c r="T129"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29" s="94">
        <f>IF(Tabel1[[#This Row],[Documentnaam]]="",0,IF(COUNTIF(K:K,Tabel1[[#This Row],[Documentnaam]])=1,0,IF(COUNTIF(K:K,Tabel1[[#This Row],[Documentnaam]])&gt;1,4,0)))</f>
        <v>0</v>
      </c>
      <c r="V129" s="94">
        <f>SUM(Tabel1[[#This Row],[bestaand(verberg)]:[dubbel(verberg)]])</f>
        <v>0</v>
      </c>
    </row>
    <row r="130" spans="1:22">
      <c r="A130" s="24"/>
      <c r="B130" s="24"/>
      <c r="C130" s="25"/>
      <c r="D130" s="82"/>
      <c r="E130" s="26"/>
      <c r="F130" s="82"/>
      <c r="G130" s="25"/>
      <c r="H130" s="25"/>
      <c r="I130" s="25"/>
      <c r="J130" s="38" t="str">
        <f>IF(Tabel1[[#This Row],[Documentnaam]]="","",VLOOKUP(Tabel1[[#This Row],[Kolom1]],$S$5:$T$10,2,0))</f>
        <v/>
      </c>
      <c r="K130"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30" s="84" t="str">
        <f>IF(Tabel1[[#This Row],[Documentnaam]]="","",IF(ISNA(VLOOKUP(Tabel1[[#This Row],[2. document]],'Gegevens documentatie'!$D:$I,2,0)),"",VLOOKUP(Tabel1[[#This Row],[2. document]],'Gegevens documentatie'!$D:$I,2,0)))</f>
        <v/>
      </c>
      <c r="M130" s="81" t="str" cm="1">
        <f t="array" aca="1" ref="M130"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30" s="94" t="str">
        <f>IF(ISNA(VLOOKUP(Tabel1[[#This Row],[1. Documentsoort]],'Gegevens documentatie'!$A:$B,2,0)),"",VLOOKUP(Tabel1[[#This Row],[1. Documentsoort]],'Gegevens documentatie'!$A:$B,2,0))</f>
        <v/>
      </c>
      <c r="O130" s="94" t="str">
        <f>IF(ISNA(VLOOKUP(Tabel1[[#This Row],[2. document]],'Gegevens documentatie'!$D:$I,4,0)),"",VLOOKUP(Tabel1[[#This Row],[2. document]],'Gegevens documentatie'!$D:$I,4,0))</f>
        <v/>
      </c>
      <c r="P130" s="94" t="str">
        <f>IF(ISNA(VLOOKUP(Tabel1[[#This Row],[2. document]],'Gegevens documentatie'!$D:$I,3,0)),"",VLOOKUP(Tabel1[[#This Row],[2. document]],'Gegevens documentatie'!$D:$I,3,0))</f>
        <v/>
      </c>
      <c r="Q130" s="94" t="str">
        <f>IF(ISNA(VLOOKUP(Tabel1[[#This Row],[2. document]],'Gegevens documentatie'!$D:$I,6,0)),"",VLOOKUP(Tabel1[[#This Row],[2. document]],'Gegevens documentatie'!$D:$I,6,0))</f>
        <v/>
      </c>
      <c r="R130" s="94" t="str">
        <f>IF(ISNA(VLOOKUP(Tabel1[[#This Row],[2. document]],'Gegevens documentatie'!$D:$I,5,0)),"",VLOOKUP(Tabel1[[#This Row],[2. document]],'Gegevens documentatie'!$D:$I,5,0))</f>
        <v/>
      </c>
      <c r="S130" s="94">
        <f>IF(ISNA(IF(VLOOKUP(Tabel1[[#This Row],[Documentnaam]],'Bestaande documentatie'!A:A,1,0)=Tabel1[[#This Row],[Documentnaam]],1,0)),0,IF(VLOOKUP(Tabel1[[#This Row],[Documentnaam]],'Bestaande documentatie'!A:A,1,0)=Tabel1[[#This Row],[Documentnaam]],1,0))</f>
        <v>0</v>
      </c>
      <c r="T130"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30" s="94">
        <f>IF(Tabel1[[#This Row],[Documentnaam]]="",0,IF(COUNTIF(K:K,Tabel1[[#This Row],[Documentnaam]])=1,0,IF(COUNTIF(K:K,Tabel1[[#This Row],[Documentnaam]])&gt;1,4,0)))</f>
        <v>0</v>
      </c>
      <c r="V130" s="94">
        <f>SUM(Tabel1[[#This Row],[bestaand(verberg)]:[dubbel(verberg)]])</f>
        <v>0</v>
      </c>
    </row>
    <row r="131" spans="1:22">
      <c r="A131" s="24"/>
      <c r="B131" s="24"/>
      <c r="C131" s="25"/>
      <c r="D131" s="82"/>
      <c r="E131" s="26"/>
      <c r="F131" s="82"/>
      <c r="G131" s="25"/>
      <c r="H131" s="25"/>
      <c r="I131" s="25"/>
      <c r="J131" s="38" t="str">
        <f>IF(Tabel1[[#This Row],[Documentnaam]]="","",VLOOKUP(Tabel1[[#This Row],[Kolom1]],$S$5:$T$10,2,0))</f>
        <v/>
      </c>
      <c r="K131"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31" s="84" t="str">
        <f>IF(Tabel1[[#This Row],[Documentnaam]]="","",IF(ISNA(VLOOKUP(Tabel1[[#This Row],[2. document]],'Gegevens documentatie'!$D:$I,2,0)),"",VLOOKUP(Tabel1[[#This Row],[2. document]],'Gegevens documentatie'!$D:$I,2,0)))</f>
        <v/>
      </c>
      <c r="M131" s="81" t="str" cm="1">
        <f t="array" aca="1" ref="M131"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31" s="94" t="str">
        <f>IF(ISNA(VLOOKUP(Tabel1[[#This Row],[1. Documentsoort]],'Gegevens documentatie'!$A:$B,2,0)),"",VLOOKUP(Tabel1[[#This Row],[1. Documentsoort]],'Gegevens documentatie'!$A:$B,2,0))</f>
        <v/>
      </c>
      <c r="O131" s="94" t="str">
        <f>IF(ISNA(VLOOKUP(Tabel1[[#This Row],[2. document]],'Gegevens documentatie'!$D:$I,4,0)),"",VLOOKUP(Tabel1[[#This Row],[2. document]],'Gegevens documentatie'!$D:$I,4,0))</f>
        <v/>
      </c>
      <c r="P131" s="94" t="str">
        <f>IF(ISNA(VLOOKUP(Tabel1[[#This Row],[2. document]],'Gegevens documentatie'!$D:$I,3,0)),"",VLOOKUP(Tabel1[[#This Row],[2. document]],'Gegevens documentatie'!$D:$I,3,0))</f>
        <v/>
      </c>
      <c r="Q131" s="94" t="str">
        <f>IF(ISNA(VLOOKUP(Tabel1[[#This Row],[2. document]],'Gegevens documentatie'!$D:$I,6,0)),"",VLOOKUP(Tabel1[[#This Row],[2. document]],'Gegevens documentatie'!$D:$I,6,0))</f>
        <v/>
      </c>
      <c r="R131" s="94" t="str">
        <f>IF(ISNA(VLOOKUP(Tabel1[[#This Row],[2. document]],'Gegevens documentatie'!$D:$I,5,0)),"",VLOOKUP(Tabel1[[#This Row],[2. document]],'Gegevens documentatie'!$D:$I,5,0))</f>
        <v/>
      </c>
      <c r="S131" s="94">
        <f>IF(ISNA(IF(VLOOKUP(Tabel1[[#This Row],[Documentnaam]],'Bestaande documentatie'!A:A,1,0)=Tabel1[[#This Row],[Documentnaam]],1,0)),0,IF(VLOOKUP(Tabel1[[#This Row],[Documentnaam]],'Bestaande documentatie'!A:A,1,0)=Tabel1[[#This Row],[Documentnaam]],1,0))</f>
        <v>0</v>
      </c>
      <c r="T131"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31" s="94">
        <f>IF(Tabel1[[#This Row],[Documentnaam]]="",0,IF(COUNTIF(K:K,Tabel1[[#This Row],[Documentnaam]])=1,0,IF(COUNTIF(K:K,Tabel1[[#This Row],[Documentnaam]])&gt;1,4,0)))</f>
        <v>0</v>
      </c>
      <c r="V131" s="94">
        <f>SUM(Tabel1[[#This Row],[bestaand(verberg)]:[dubbel(verberg)]])</f>
        <v>0</v>
      </c>
    </row>
    <row r="132" spans="1:22">
      <c r="A132" s="24"/>
      <c r="B132" s="24"/>
      <c r="C132" s="25"/>
      <c r="D132" s="82"/>
      <c r="E132" s="26"/>
      <c r="F132" s="82"/>
      <c r="G132" s="25"/>
      <c r="H132" s="25"/>
      <c r="I132" s="25"/>
      <c r="J132" s="38" t="str">
        <f>IF(Tabel1[[#This Row],[Documentnaam]]="","",VLOOKUP(Tabel1[[#This Row],[Kolom1]],$S$5:$T$10,2,0))</f>
        <v/>
      </c>
      <c r="K132"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32" s="84" t="str">
        <f>IF(Tabel1[[#This Row],[Documentnaam]]="","",IF(ISNA(VLOOKUP(Tabel1[[#This Row],[2. document]],'Gegevens documentatie'!$D:$I,2,0)),"",VLOOKUP(Tabel1[[#This Row],[2. document]],'Gegevens documentatie'!$D:$I,2,0)))</f>
        <v/>
      </c>
      <c r="M132" s="81" t="str" cm="1">
        <f t="array" aca="1" ref="M132"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32" s="94" t="str">
        <f>IF(ISNA(VLOOKUP(Tabel1[[#This Row],[1. Documentsoort]],'Gegevens documentatie'!$A:$B,2,0)),"",VLOOKUP(Tabel1[[#This Row],[1. Documentsoort]],'Gegevens documentatie'!$A:$B,2,0))</f>
        <v/>
      </c>
      <c r="O132" s="94" t="str">
        <f>IF(ISNA(VLOOKUP(Tabel1[[#This Row],[2. document]],'Gegevens documentatie'!$D:$I,4,0)),"",VLOOKUP(Tabel1[[#This Row],[2. document]],'Gegevens documentatie'!$D:$I,4,0))</f>
        <v/>
      </c>
      <c r="P132" s="94" t="str">
        <f>IF(ISNA(VLOOKUP(Tabel1[[#This Row],[2. document]],'Gegevens documentatie'!$D:$I,3,0)),"",VLOOKUP(Tabel1[[#This Row],[2. document]],'Gegevens documentatie'!$D:$I,3,0))</f>
        <v/>
      </c>
      <c r="Q132" s="94" t="str">
        <f>IF(ISNA(VLOOKUP(Tabel1[[#This Row],[2. document]],'Gegevens documentatie'!$D:$I,6,0)),"",VLOOKUP(Tabel1[[#This Row],[2. document]],'Gegevens documentatie'!$D:$I,6,0))</f>
        <v/>
      </c>
      <c r="R132" s="94" t="str">
        <f>IF(ISNA(VLOOKUP(Tabel1[[#This Row],[2. document]],'Gegevens documentatie'!$D:$I,5,0)),"",VLOOKUP(Tabel1[[#This Row],[2. document]],'Gegevens documentatie'!$D:$I,5,0))</f>
        <v/>
      </c>
      <c r="S132" s="94">
        <f>IF(ISNA(IF(VLOOKUP(Tabel1[[#This Row],[Documentnaam]],'Bestaande documentatie'!A:A,1,0)=Tabel1[[#This Row],[Documentnaam]],1,0)),0,IF(VLOOKUP(Tabel1[[#This Row],[Documentnaam]],'Bestaande documentatie'!A:A,1,0)=Tabel1[[#This Row],[Documentnaam]],1,0))</f>
        <v>0</v>
      </c>
      <c r="T132"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32" s="94">
        <f>IF(Tabel1[[#This Row],[Documentnaam]]="",0,IF(COUNTIF(K:K,Tabel1[[#This Row],[Documentnaam]])=1,0,IF(COUNTIF(K:K,Tabel1[[#This Row],[Documentnaam]])&gt;1,4,0)))</f>
        <v>0</v>
      </c>
      <c r="V132" s="94">
        <f>SUM(Tabel1[[#This Row],[bestaand(verberg)]:[dubbel(verberg)]])</f>
        <v>0</v>
      </c>
    </row>
    <row r="133" spans="1:22">
      <c r="A133" s="24"/>
      <c r="B133" s="24"/>
      <c r="C133" s="25"/>
      <c r="D133" s="82"/>
      <c r="E133" s="26"/>
      <c r="F133" s="82"/>
      <c r="G133" s="25"/>
      <c r="H133" s="25"/>
      <c r="I133" s="25"/>
      <c r="J133" s="38" t="str">
        <f>IF(Tabel1[[#This Row],[Documentnaam]]="","",VLOOKUP(Tabel1[[#This Row],[Kolom1]],$S$5:$T$10,2,0))</f>
        <v/>
      </c>
      <c r="K133"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33" s="84" t="str">
        <f>IF(Tabel1[[#This Row],[Documentnaam]]="","",IF(ISNA(VLOOKUP(Tabel1[[#This Row],[2. document]],'Gegevens documentatie'!$D:$I,2,0)),"",VLOOKUP(Tabel1[[#This Row],[2. document]],'Gegevens documentatie'!$D:$I,2,0)))</f>
        <v/>
      </c>
      <c r="M133" s="81" t="str" cm="1">
        <f t="array" aca="1" ref="M133"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33" s="94" t="str">
        <f>IF(ISNA(VLOOKUP(Tabel1[[#This Row],[1. Documentsoort]],'Gegevens documentatie'!$A:$B,2,0)),"",VLOOKUP(Tabel1[[#This Row],[1. Documentsoort]],'Gegevens documentatie'!$A:$B,2,0))</f>
        <v/>
      </c>
      <c r="O133" s="94" t="str">
        <f>IF(ISNA(VLOOKUP(Tabel1[[#This Row],[2. document]],'Gegevens documentatie'!$D:$I,4,0)),"",VLOOKUP(Tabel1[[#This Row],[2. document]],'Gegevens documentatie'!$D:$I,4,0))</f>
        <v/>
      </c>
      <c r="P133" s="94" t="str">
        <f>IF(ISNA(VLOOKUP(Tabel1[[#This Row],[2. document]],'Gegevens documentatie'!$D:$I,3,0)),"",VLOOKUP(Tabel1[[#This Row],[2. document]],'Gegevens documentatie'!$D:$I,3,0))</f>
        <v/>
      </c>
      <c r="Q133" s="94" t="str">
        <f>IF(ISNA(VLOOKUP(Tabel1[[#This Row],[2. document]],'Gegevens documentatie'!$D:$I,6,0)),"",VLOOKUP(Tabel1[[#This Row],[2. document]],'Gegevens documentatie'!$D:$I,6,0))</f>
        <v/>
      </c>
      <c r="R133" s="94" t="str">
        <f>IF(ISNA(VLOOKUP(Tabel1[[#This Row],[2. document]],'Gegevens documentatie'!$D:$I,5,0)),"",VLOOKUP(Tabel1[[#This Row],[2. document]],'Gegevens documentatie'!$D:$I,5,0))</f>
        <v/>
      </c>
      <c r="S133" s="94">
        <f>IF(ISNA(IF(VLOOKUP(Tabel1[[#This Row],[Documentnaam]],'Bestaande documentatie'!A:A,1,0)=Tabel1[[#This Row],[Documentnaam]],1,0)),0,IF(VLOOKUP(Tabel1[[#This Row],[Documentnaam]],'Bestaande documentatie'!A:A,1,0)=Tabel1[[#This Row],[Documentnaam]],1,0))</f>
        <v>0</v>
      </c>
      <c r="T133"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33" s="94">
        <f>IF(Tabel1[[#This Row],[Documentnaam]]="",0,IF(COUNTIF(K:K,Tabel1[[#This Row],[Documentnaam]])=1,0,IF(COUNTIF(K:K,Tabel1[[#This Row],[Documentnaam]])&gt;1,4,0)))</f>
        <v>0</v>
      </c>
      <c r="V133" s="94">
        <f>SUM(Tabel1[[#This Row],[bestaand(verberg)]:[dubbel(verberg)]])</f>
        <v>0</v>
      </c>
    </row>
    <row r="134" spans="1:22">
      <c r="A134" s="24"/>
      <c r="B134" s="24"/>
      <c r="C134" s="25"/>
      <c r="D134" s="82"/>
      <c r="E134" s="26"/>
      <c r="F134" s="82"/>
      <c r="G134" s="25"/>
      <c r="H134" s="25"/>
      <c r="I134" s="25"/>
      <c r="J134" s="38" t="str">
        <f>IF(Tabel1[[#This Row],[Documentnaam]]="","",VLOOKUP(Tabel1[[#This Row],[Kolom1]],$S$5:$T$10,2,0))</f>
        <v/>
      </c>
      <c r="K134"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34" s="84" t="str">
        <f>IF(Tabel1[[#This Row],[Documentnaam]]="","",IF(ISNA(VLOOKUP(Tabel1[[#This Row],[2. document]],'Gegevens documentatie'!$D:$I,2,0)),"",VLOOKUP(Tabel1[[#This Row],[2. document]],'Gegevens documentatie'!$D:$I,2,0)))</f>
        <v/>
      </c>
      <c r="M134" s="81" t="str" cm="1">
        <f t="array" aca="1" ref="M134"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34" s="94" t="str">
        <f>IF(ISNA(VLOOKUP(Tabel1[[#This Row],[1. Documentsoort]],'Gegevens documentatie'!$A:$B,2,0)),"",VLOOKUP(Tabel1[[#This Row],[1. Documentsoort]],'Gegevens documentatie'!$A:$B,2,0))</f>
        <v/>
      </c>
      <c r="O134" s="94" t="str">
        <f>IF(ISNA(VLOOKUP(Tabel1[[#This Row],[2. document]],'Gegevens documentatie'!$D:$I,4,0)),"",VLOOKUP(Tabel1[[#This Row],[2. document]],'Gegevens documentatie'!$D:$I,4,0))</f>
        <v/>
      </c>
      <c r="P134" s="94" t="str">
        <f>IF(ISNA(VLOOKUP(Tabel1[[#This Row],[2. document]],'Gegevens documentatie'!$D:$I,3,0)),"",VLOOKUP(Tabel1[[#This Row],[2. document]],'Gegevens documentatie'!$D:$I,3,0))</f>
        <v/>
      </c>
      <c r="Q134" s="94" t="str">
        <f>IF(ISNA(VLOOKUP(Tabel1[[#This Row],[2. document]],'Gegevens documentatie'!$D:$I,6,0)),"",VLOOKUP(Tabel1[[#This Row],[2. document]],'Gegevens documentatie'!$D:$I,6,0))</f>
        <v/>
      </c>
      <c r="R134" s="94" t="str">
        <f>IF(ISNA(VLOOKUP(Tabel1[[#This Row],[2. document]],'Gegevens documentatie'!$D:$I,5,0)),"",VLOOKUP(Tabel1[[#This Row],[2. document]],'Gegevens documentatie'!$D:$I,5,0))</f>
        <v/>
      </c>
      <c r="S134" s="94">
        <f>IF(ISNA(IF(VLOOKUP(Tabel1[[#This Row],[Documentnaam]],'Bestaande documentatie'!A:A,1,0)=Tabel1[[#This Row],[Documentnaam]],1,0)),0,IF(VLOOKUP(Tabel1[[#This Row],[Documentnaam]],'Bestaande documentatie'!A:A,1,0)=Tabel1[[#This Row],[Documentnaam]],1,0))</f>
        <v>0</v>
      </c>
      <c r="T134"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34" s="94">
        <f>IF(Tabel1[[#This Row],[Documentnaam]]="",0,IF(COUNTIF(K:K,Tabel1[[#This Row],[Documentnaam]])=1,0,IF(COUNTIF(K:K,Tabel1[[#This Row],[Documentnaam]])&gt;1,4,0)))</f>
        <v>0</v>
      </c>
      <c r="V134" s="94">
        <f>SUM(Tabel1[[#This Row],[bestaand(verberg)]:[dubbel(verberg)]])</f>
        <v>0</v>
      </c>
    </row>
    <row r="135" spans="1:22">
      <c r="A135" s="24"/>
      <c r="B135" s="24"/>
      <c r="C135" s="25"/>
      <c r="D135" s="82"/>
      <c r="E135" s="26"/>
      <c r="F135" s="82"/>
      <c r="G135" s="25"/>
      <c r="H135" s="25"/>
      <c r="I135" s="25"/>
      <c r="J135" s="38" t="str">
        <f>IF(Tabel1[[#This Row],[Documentnaam]]="","",VLOOKUP(Tabel1[[#This Row],[Kolom1]],$S$5:$T$10,2,0))</f>
        <v/>
      </c>
      <c r="K135"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35" s="84" t="str">
        <f>IF(Tabel1[[#This Row],[Documentnaam]]="","",IF(ISNA(VLOOKUP(Tabel1[[#This Row],[2. document]],'Gegevens documentatie'!$D:$I,2,0)),"",VLOOKUP(Tabel1[[#This Row],[2. document]],'Gegevens documentatie'!$D:$I,2,0)))</f>
        <v/>
      </c>
      <c r="M135" s="81" t="str" cm="1">
        <f t="array" aca="1" ref="M135"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35" s="94" t="str">
        <f>IF(ISNA(VLOOKUP(Tabel1[[#This Row],[1. Documentsoort]],'Gegevens documentatie'!$A:$B,2,0)),"",VLOOKUP(Tabel1[[#This Row],[1. Documentsoort]],'Gegevens documentatie'!$A:$B,2,0))</f>
        <v/>
      </c>
      <c r="O135" s="94" t="str">
        <f>IF(ISNA(VLOOKUP(Tabel1[[#This Row],[2. document]],'Gegevens documentatie'!$D:$I,4,0)),"",VLOOKUP(Tabel1[[#This Row],[2. document]],'Gegevens documentatie'!$D:$I,4,0))</f>
        <v/>
      </c>
      <c r="P135" s="94" t="str">
        <f>IF(ISNA(VLOOKUP(Tabel1[[#This Row],[2. document]],'Gegevens documentatie'!$D:$I,3,0)),"",VLOOKUP(Tabel1[[#This Row],[2. document]],'Gegevens documentatie'!$D:$I,3,0))</f>
        <v/>
      </c>
      <c r="Q135" s="94" t="str">
        <f>IF(ISNA(VLOOKUP(Tabel1[[#This Row],[2. document]],'Gegevens documentatie'!$D:$I,6,0)),"",VLOOKUP(Tabel1[[#This Row],[2. document]],'Gegevens documentatie'!$D:$I,6,0))</f>
        <v/>
      </c>
      <c r="R135" s="94" t="str">
        <f>IF(ISNA(VLOOKUP(Tabel1[[#This Row],[2. document]],'Gegevens documentatie'!$D:$I,5,0)),"",VLOOKUP(Tabel1[[#This Row],[2. document]],'Gegevens documentatie'!$D:$I,5,0))</f>
        <v/>
      </c>
      <c r="S135" s="94">
        <f>IF(ISNA(IF(VLOOKUP(Tabel1[[#This Row],[Documentnaam]],'Bestaande documentatie'!A:A,1,0)=Tabel1[[#This Row],[Documentnaam]],1,0)),0,IF(VLOOKUP(Tabel1[[#This Row],[Documentnaam]],'Bestaande documentatie'!A:A,1,0)=Tabel1[[#This Row],[Documentnaam]],1,0))</f>
        <v>0</v>
      </c>
      <c r="T135"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35" s="94">
        <f>IF(Tabel1[[#This Row],[Documentnaam]]="",0,IF(COUNTIF(K:K,Tabel1[[#This Row],[Documentnaam]])=1,0,IF(COUNTIF(K:K,Tabel1[[#This Row],[Documentnaam]])&gt;1,4,0)))</f>
        <v>0</v>
      </c>
      <c r="V135" s="94">
        <f>SUM(Tabel1[[#This Row],[bestaand(verberg)]:[dubbel(verberg)]])</f>
        <v>0</v>
      </c>
    </row>
    <row r="136" spans="1:22">
      <c r="A136" s="24"/>
      <c r="B136" s="24"/>
      <c r="C136" s="25"/>
      <c r="D136" s="82"/>
      <c r="E136" s="26"/>
      <c r="F136" s="82"/>
      <c r="G136" s="25"/>
      <c r="H136" s="25"/>
      <c r="I136" s="25"/>
      <c r="J136" s="38" t="str">
        <f>IF(Tabel1[[#This Row],[Documentnaam]]="","",VLOOKUP(Tabel1[[#This Row],[Kolom1]],$S$5:$T$10,2,0))</f>
        <v/>
      </c>
      <c r="K136"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36" s="84" t="str">
        <f>IF(Tabel1[[#This Row],[Documentnaam]]="","",IF(ISNA(VLOOKUP(Tabel1[[#This Row],[2. document]],'Gegevens documentatie'!$D:$I,2,0)),"",VLOOKUP(Tabel1[[#This Row],[2. document]],'Gegevens documentatie'!$D:$I,2,0)))</f>
        <v/>
      </c>
      <c r="M136" s="81" t="str" cm="1">
        <f t="array" aca="1" ref="M136"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36" s="94" t="str">
        <f>IF(ISNA(VLOOKUP(Tabel1[[#This Row],[1. Documentsoort]],'Gegevens documentatie'!$A:$B,2,0)),"",VLOOKUP(Tabel1[[#This Row],[1. Documentsoort]],'Gegevens documentatie'!$A:$B,2,0))</f>
        <v/>
      </c>
      <c r="O136" s="94" t="str">
        <f>IF(ISNA(VLOOKUP(Tabel1[[#This Row],[2. document]],'Gegevens documentatie'!$D:$I,4,0)),"",VLOOKUP(Tabel1[[#This Row],[2. document]],'Gegevens documentatie'!$D:$I,4,0))</f>
        <v/>
      </c>
      <c r="P136" s="94" t="str">
        <f>IF(ISNA(VLOOKUP(Tabel1[[#This Row],[2. document]],'Gegevens documentatie'!$D:$I,3,0)),"",VLOOKUP(Tabel1[[#This Row],[2. document]],'Gegevens documentatie'!$D:$I,3,0))</f>
        <v/>
      </c>
      <c r="Q136" s="94" t="str">
        <f>IF(ISNA(VLOOKUP(Tabel1[[#This Row],[2. document]],'Gegevens documentatie'!$D:$I,6,0)),"",VLOOKUP(Tabel1[[#This Row],[2. document]],'Gegevens documentatie'!$D:$I,6,0))</f>
        <v/>
      </c>
      <c r="R136" s="94" t="str">
        <f>IF(ISNA(VLOOKUP(Tabel1[[#This Row],[2. document]],'Gegevens documentatie'!$D:$I,5,0)),"",VLOOKUP(Tabel1[[#This Row],[2. document]],'Gegevens documentatie'!$D:$I,5,0))</f>
        <v/>
      </c>
      <c r="S136" s="94">
        <f>IF(ISNA(IF(VLOOKUP(Tabel1[[#This Row],[Documentnaam]],'Bestaande documentatie'!A:A,1,0)=Tabel1[[#This Row],[Documentnaam]],1,0)),0,IF(VLOOKUP(Tabel1[[#This Row],[Documentnaam]],'Bestaande documentatie'!A:A,1,0)=Tabel1[[#This Row],[Documentnaam]],1,0))</f>
        <v>0</v>
      </c>
      <c r="T136"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36" s="94">
        <f>IF(Tabel1[[#This Row],[Documentnaam]]="",0,IF(COUNTIF(K:K,Tabel1[[#This Row],[Documentnaam]])=1,0,IF(COUNTIF(K:K,Tabel1[[#This Row],[Documentnaam]])&gt;1,4,0)))</f>
        <v>0</v>
      </c>
      <c r="V136" s="94">
        <f>SUM(Tabel1[[#This Row],[bestaand(verberg)]:[dubbel(verberg)]])</f>
        <v>0</v>
      </c>
    </row>
    <row r="137" spans="1:22">
      <c r="A137" s="24"/>
      <c r="B137" s="24"/>
      <c r="C137" s="25"/>
      <c r="D137" s="82"/>
      <c r="E137" s="26"/>
      <c r="F137" s="82"/>
      <c r="G137" s="25"/>
      <c r="H137" s="25"/>
      <c r="I137" s="25"/>
      <c r="J137" s="38" t="str">
        <f>IF(Tabel1[[#This Row],[Documentnaam]]="","",VLOOKUP(Tabel1[[#This Row],[Kolom1]],$S$5:$T$10,2,0))</f>
        <v/>
      </c>
      <c r="K137"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37" s="84" t="str">
        <f>IF(Tabel1[[#This Row],[Documentnaam]]="","",IF(ISNA(VLOOKUP(Tabel1[[#This Row],[2. document]],'Gegevens documentatie'!$D:$I,2,0)),"",VLOOKUP(Tabel1[[#This Row],[2. document]],'Gegevens documentatie'!$D:$I,2,0)))</f>
        <v/>
      </c>
      <c r="M137" s="81" t="str" cm="1">
        <f t="array" aca="1" ref="M137"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37" s="94" t="str">
        <f>IF(ISNA(VLOOKUP(Tabel1[[#This Row],[1. Documentsoort]],'Gegevens documentatie'!$A:$B,2,0)),"",VLOOKUP(Tabel1[[#This Row],[1. Documentsoort]],'Gegevens documentatie'!$A:$B,2,0))</f>
        <v/>
      </c>
      <c r="O137" s="94" t="str">
        <f>IF(ISNA(VLOOKUP(Tabel1[[#This Row],[2. document]],'Gegevens documentatie'!$D:$I,4,0)),"",VLOOKUP(Tabel1[[#This Row],[2. document]],'Gegevens documentatie'!$D:$I,4,0))</f>
        <v/>
      </c>
      <c r="P137" s="94" t="str">
        <f>IF(ISNA(VLOOKUP(Tabel1[[#This Row],[2. document]],'Gegevens documentatie'!$D:$I,3,0)),"",VLOOKUP(Tabel1[[#This Row],[2. document]],'Gegevens documentatie'!$D:$I,3,0))</f>
        <v/>
      </c>
      <c r="Q137" s="94" t="str">
        <f>IF(ISNA(VLOOKUP(Tabel1[[#This Row],[2. document]],'Gegevens documentatie'!$D:$I,6,0)),"",VLOOKUP(Tabel1[[#This Row],[2. document]],'Gegevens documentatie'!$D:$I,6,0))</f>
        <v/>
      </c>
      <c r="R137" s="94" t="str">
        <f>IF(ISNA(VLOOKUP(Tabel1[[#This Row],[2. document]],'Gegevens documentatie'!$D:$I,5,0)),"",VLOOKUP(Tabel1[[#This Row],[2. document]],'Gegevens documentatie'!$D:$I,5,0))</f>
        <v/>
      </c>
      <c r="S137" s="94">
        <f>IF(ISNA(IF(VLOOKUP(Tabel1[[#This Row],[Documentnaam]],'Bestaande documentatie'!A:A,1,0)=Tabel1[[#This Row],[Documentnaam]],1,0)),0,IF(VLOOKUP(Tabel1[[#This Row],[Documentnaam]],'Bestaande documentatie'!A:A,1,0)=Tabel1[[#This Row],[Documentnaam]],1,0))</f>
        <v>0</v>
      </c>
      <c r="T137"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37" s="94">
        <f>IF(Tabel1[[#This Row],[Documentnaam]]="",0,IF(COUNTIF(K:K,Tabel1[[#This Row],[Documentnaam]])=1,0,IF(COUNTIF(K:K,Tabel1[[#This Row],[Documentnaam]])&gt;1,4,0)))</f>
        <v>0</v>
      </c>
      <c r="V137" s="94">
        <f>SUM(Tabel1[[#This Row],[bestaand(verberg)]:[dubbel(verberg)]])</f>
        <v>0</v>
      </c>
    </row>
    <row r="138" spans="1:22">
      <c r="A138" s="24"/>
      <c r="B138" s="24"/>
      <c r="C138" s="25"/>
      <c r="D138" s="82"/>
      <c r="E138" s="26"/>
      <c r="F138" s="82"/>
      <c r="G138" s="25"/>
      <c r="H138" s="25"/>
      <c r="I138" s="25"/>
      <c r="J138" s="38" t="str">
        <f>IF(Tabel1[[#This Row],[Documentnaam]]="","",VLOOKUP(Tabel1[[#This Row],[Kolom1]],$S$5:$T$10,2,0))</f>
        <v/>
      </c>
      <c r="K138"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38" s="84" t="str">
        <f>IF(Tabel1[[#This Row],[Documentnaam]]="","",IF(ISNA(VLOOKUP(Tabel1[[#This Row],[2. document]],'Gegevens documentatie'!$D:$I,2,0)),"",VLOOKUP(Tabel1[[#This Row],[2. document]],'Gegevens documentatie'!$D:$I,2,0)))</f>
        <v/>
      </c>
      <c r="M138" s="81" t="str" cm="1">
        <f t="array" aca="1" ref="M138"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38" s="94" t="str">
        <f>IF(ISNA(VLOOKUP(Tabel1[[#This Row],[1. Documentsoort]],'Gegevens documentatie'!$A:$B,2,0)),"",VLOOKUP(Tabel1[[#This Row],[1. Documentsoort]],'Gegevens documentatie'!$A:$B,2,0))</f>
        <v/>
      </c>
      <c r="O138" s="94" t="str">
        <f>IF(ISNA(VLOOKUP(Tabel1[[#This Row],[2. document]],'Gegevens documentatie'!$D:$I,4,0)),"",VLOOKUP(Tabel1[[#This Row],[2. document]],'Gegevens documentatie'!$D:$I,4,0))</f>
        <v/>
      </c>
      <c r="P138" s="94" t="str">
        <f>IF(ISNA(VLOOKUP(Tabel1[[#This Row],[2. document]],'Gegevens documentatie'!$D:$I,3,0)),"",VLOOKUP(Tabel1[[#This Row],[2. document]],'Gegevens documentatie'!$D:$I,3,0))</f>
        <v/>
      </c>
      <c r="Q138" s="94" t="str">
        <f>IF(ISNA(VLOOKUP(Tabel1[[#This Row],[2. document]],'Gegevens documentatie'!$D:$I,6,0)),"",VLOOKUP(Tabel1[[#This Row],[2. document]],'Gegevens documentatie'!$D:$I,6,0))</f>
        <v/>
      </c>
      <c r="R138" s="94" t="str">
        <f>IF(ISNA(VLOOKUP(Tabel1[[#This Row],[2. document]],'Gegevens documentatie'!$D:$I,5,0)),"",VLOOKUP(Tabel1[[#This Row],[2. document]],'Gegevens documentatie'!$D:$I,5,0))</f>
        <v/>
      </c>
      <c r="S138" s="94">
        <f>IF(ISNA(IF(VLOOKUP(Tabel1[[#This Row],[Documentnaam]],'Bestaande documentatie'!A:A,1,0)=Tabel1[[#This Row],[Documentnaam]],1,0)),0,IF(VLOOKUP(Tabel1[[#This Row],[Documentnaam]],'Bestaande documentatie'!A:A,1,0)=Tabel1[[#This Row],[Documentnaam]],1,0))</f>
        <v>0</v>
      </c>
      <c r="T138"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38" s="94">
        <f>IF(Tabel1[[#This Row],[Documentnaam]]="",0,IF(COUNTIF(K:K,Tabel1[[#This Row],[Documentnaam]])=1,0,IF(COUNTIF(K:K,Tabel1[[#This Row],[Documentnaam]])&gt;1,4,0)))</f>
        <v>0</v>
      </c>
      <c r="V138" s="94">
        <f>SUM(Tabel1[[#This Row],[bestaand(verberg)]:[dubbel(verberg)]])</f>
        <v>0</v>
      </c>
    </row>
    <row r="139" spans="1:22">
      <c r="A139" s="24"/>
      <c r="B139" s="24"/>
      <c r="C139" s="25"/>
      <c r="D139" s="82"/>
      <c r="E139" s="26"/>
      <c r="F139" s="82"/>
      <c r="G139" s="25"/>
      <c r="H139" s="25"/>
      <c r="I139" s="25"/>
      <c r="J139" s="38" t="str">
        <f>IF(Tabel1[[#This Row],[Documentnaam]]="","",VLOOKUP(Tabel1[[#This Row],[Kolom1]],$S$5:$T$10,2,0))</f>
        <v/>
      </c>
      <c r="K139"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39" s="84" t="str">
        <f>IF(Tabel1[[#This Row],[Documentnaam]]="","",IF(ISNA(VLOOKUP(Tabel1[[#This Row],[2. document]],'Gegevens documentatie'!$D:$I,2,0)),"",VLOOKUP(Tabel1[[#This Row],[2. document]],'Gegevens documentatie'!$D:$I,2,0)))</f>
        <v/>
      </c>
      <c r="M139" s="81" t="str" cm="1">
        <f t="array" aca="1" ref="M139"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39" s="94" t="str">
        <f>IF(ISNA(VLOOKUP(Tabel1[[#This Row],[1. Documentsoort]],'Gegevens documentatie'!$A:$B,2,0)),"",VLOOKUP(Tabel1[[#This Row],[1. Documentsoort]],'Gegevens documentatie'!$A:$B,2,0))</f>
        <v/>
      </c>
      <c r="O139" s="94" t="str">
        <f>IF(ISNA(VLOOKUP(Tabel1[[#This Row],[2. document]],'Gegevens documentatie'!$D:$I,4,0)),"",VLOOKUP(Tabel1[[#This Row],[2. document]],'Gegevens documentatie'!$D:$I,4,0))</f>
        <v/>
      </c>
      <c r="P139" s="94" t="str">
        <f>IF(ISNA(VLOOKUP(Tabel1[[#This Row],[2. document]],'Gegevens documentatie'!$D:$I,3,0)),"",VLOOKUP(Tabel1[[#This Row],[2. document]],'Gegevens documentatie'!$D:$I,3,0))</f>
        <v/>
      </c>
      <c r="Q139" s="94" t="str">
        <f>IF(ISNA(VLOOKUP(Tabel1[[#This Row],[2. document]],'Gegevens documentatie'!$D:$I,6,0)),"",VLOOKUP(Tabel1[[#This Row],[2. document]],'Gegevens documentatie'!$D:$I,6,0))</f>
        <v/>
      </c>
      <c r="R139" s="94" t="str">
        <f>IF(ISNA(VLOOKUP(Tabel1[[#This Row],[2. document]],'Gegevens documentatie'!$D:$I,5,0)),"",VLOOKUP(Tabel1[[#This Row],[2. document]],'Gegevens documentatie'!$D:$I,5,0))</f>
        <v/>
      </c>
      <c r="S139" s="94">
        <f>IF(ISNA(IF(VLOOKUP(Tabel1[[#This Row],[Documentnaam]],'Bestaande documentatie'!A:A,1,0)=Tabel1[[#This Row],[Documentnaam]],1,0)),0,IF(VLOOKUP(Tabel1[[#This Row],[Documentnaam]],'Bestaande documentatie'!A:A,1,0)=Tabel1[[#This Row],[Documentnaam]],1,0))</f>
        <v>0</v>
      </c>
      <c r="T139"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39" s="94">
        <f>IF(Tabel1[[#This Row],[Documentnaam]]="",0,IF(COUNTIF(K:K,Tabel1[[#This Row],[Documentnaam]])=1,0,IF(COUNTIF(K:K,Tabel1[[#This Row],[Documentnaam]])&gt;1,4,0)))</f>
        <v>0</v>
      </c>
      <c r="V139" s="94">
        <f>SUM(Tabel1[[#This Row],[bestaand(verberg)]:[dubbel(verberg)]])</f>
        <v>0</v>
      </c>
    </row>
    <row r="140" spans="1:22">
      <c r="A140" s="24"/>
      <c r="B140" s="24"/>
      <c r="C140" s="25"/>
      <c r="D140" s="82"/>
      <c r="E140" s="26"/>
      <c r="F140" s="82"/>
      <c r="G140" s="25"/>
      <c r="H140" s="25"/>
      <c r="I140" s="25"/>
      <c r="J140" s="38" t="str">
        <f>IF(Tabel1[[#This Row],[Documentnaam]]="","",VLOOKUP(Tabel1[[#This Row],[Kolom1]],$S$5:$T$10,2,0))</f>
        <v/>
      </c>
      <c r="K140"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40" s="84" t="str">
        <f>IF(Tabel1[[#This Row],[Documentnaam]]="","",IF(ISNA(VLOOKUP(Tabel1[[#This Row],[2. document]],'Gegevens documentatie'!$D:$I,2,0)),"",VLOOKUP(Tabel1[[#This Row],[2. document]],'Gegevens documentatie'!$D:$I,2,0)))</f>
        <v/>
      </c>
      <c r="M140" s="81" t="str" cm="1">
        <f t="array" aca="1" ref="M140"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40" s="94" t="str">
        <f>IF(ISNA(VLOOKUP(Tabel1[[#This Row],[1. Documentsoort]],'Gegevens documentatie'!$A:$B,2,0)),"",VLOOKUP(Tabel1[[#This Row],[1. Documentsoort]],'Gegevens documentatie'!$A:$B,2,0))</f>
        <v/>
      </c>
      <c r="O140" s="94" t="str">
        <f>IF(ISNA(VLOOKUP(Tabel1[[#This Row],[2. document]],'Gegevens documentatie'!$D:$I,4,0)),"",VLOOKUP(Tabel1[[#This Row],[2. document]],'Gegevens documentatie'!$D:$I,4,0))</f>
        <v/>
      </c>
      <c r="P140" s="94" t="str">
        <f>IF(ISNA(VLOOKUP(Tabel1[[#This Row],[2. document]],'Gegevens documentatie'!$D:$I,3,0)),"",VLOOKUP(Tabel1[[#This Row],[2. document]],'Gegevens documentatie'!$D:$I,3,0))</f>
        <v/>
      </c>
      <c r="Q140" s="94" t="str">
        <f>IF(ISNA(VLOOKUP(Tabel1[[#This Row],[2. document]],'Gegevens documentatie'!$D:$I,6,0)),"",VLOOKUP(Tabel1[[#This Row],[2. document]],'Gegevens documentatie'!$D:$I,6,0))</f>
        <v/>
      </c>
      <c r="R140" s="94" t="str">
        <f>IF(ISNA(VLOOKUP(Tabel1[[#This Row],[2. document]],'Gegevens documentatie'!$D:$I,5,0)),"",VLOOKUP(Tabel1[[#This Row],[2. document]],'Gegevens documentatie'!$D:$I,5,0))</f>
        <v/>
      </c>
      <c r="S140" s="94">
        <f>IF(ISNA(IF(VLOOKUP(Tabel1[[#This Row],[Documentnaam]],'Bestaande documentatie'!A:A,1,0)=Tabel1[[#This Row],[Documentnaam]],1,0)),0,IF(VLOOKUP(Tabel1[[#This Row],[Documentnaam]],'Bestaande documentatie'!A:A,1,0)=Tabel1[[#This Row],[Documentnaam]],1,0))</f>
        <v>0</v>
      </c>
      <c r="T140"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40" s="94">
        <f>IF(Tabel1[[#This Row],[Documentnaam]]="",0,IF(COUNTIF(K:K,Tabel1[[#This Row],[Documentnaam]])=1,0,IF(COUNTIF(K:K,Tabel1[[#This Row],[Documentnaam]])&gt;1,4,0)))</f>
        <v>0</v>
      </c>
      <c r="V140" s="94">
        <f>SUM(Tabel1[[#This Row],[bestaand(verberg)]:[dubbel(verberg)]])</f>
        <v>0</v>
      </c>
    </row>
    <row r="141" spans="1:22">
      <c r="A141" s="24"/>
      <c r="B141" s="24"/>
      <c r="C141" s="25"/>
      <c r="D141" s="82"/>
      <c r="E141" s="26"/>
      <c r="F141" s="82"/>
      <c r="G141" s="25"/>
      <c r="H141" s="25"/>
      <c r="I141" s="25"/>
      <c r="J141" s="38" t="str">
        <f>IF(Tabel1[[#This Row],[Documentnaam]]="","",VLOOKUP(Tabel1[[#This Row],[Kolom1]],$S$5:$T$10,2,0))</f>
        <v/>
      </c>
      <c r="K141"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41" s="84" t="str">
        <f>IF(Tabel1[[#This Row],[Documentnaam]]="","",IF(ISNA(VLOOKUP(Tabel1[[#This Row],[2. document]],'Gegevens documentatie'!$D:$I,2,0)),"",VLOOKUP(Tabel1[[#This Row],[2. document]],'Gegevens documentatie'!$D:$I,2,0)))</f>
        <v/>
      </c>
      <c r="M141" s="81" t="str" cm="1">
        <f t="array" aca="1" ref="M141"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41" s="94" t="str">
        <f>IF(ISNA(VLOOKUP(Tabel1[[#This Row],[1. Documentsoort]],'Gegevens documentatie'!$A:$B,2,0)),"",VLOOKUP(Tabel1[[#This Row],[1. Documentsoort]],'Gegevens documentatie'!$A:$B,2,0))</f>
        <v/>
      </c>
      <c r="O141" s="94" t="str">
        <f>IF(ISNA(VLOOKUP(Tabel1[[#This Row],[2. document]],'Gegevens documentatie'!$D:$I,4,0)),"",VLOOKUP(Tabel1[[#This Row],[2. document]],'Gegevens documentatie'!$D:$I,4,0))</f>
        <v/>
      </c>
      <c r="P141" s="94" t="str">
        <f>IF(ISNA(VLOOKUP(Tabel1[[#This Row],[2. document]],'Gegevens documentatie'!$D:$I,3,0)),"",VLOOKUP(Tabel1[[#This Row],[2. document]],'Gegevens documentatie'!$D:$I,3,0))</f>
        <v/>
      </c>
      <c r="Q141" s="94" t="str">
        <f>IF(ISNA(VLOOKUP(Tabel1[[#This Row],[2. document]],'Gegevens documentatie'!$D:$I,6,0)),"",VLOOKUP(Tabel1[[#This Row],[2. document]],'Gegevens documentatie'!$D:$I,6,0))</f>
        <v/>
      </c>
      <c r="R141" s="94" t="str">
        <f>IF(ISNA(VLOOKUP(Tabel1[[#This Row],[2. document]],'Gegevens documentatie'!$D:$I,5,0)),"",VLOOKUP(Tabel1[[#This Row],[2. document]],'Gegevens documentatie'!$D:$I,5,0))</f>
        <v/>
      </c>
      <c r="S141" s="94">
        <f>IF(ISNA(IF(VLOOKUP(Tabel1[[#This Row],[Documentnaam]],'Bestaande documentatie'!A:A,1,0)=Tabel1[[#This Row],[Documentnaam]],1,0)),0,IF(VLOOKUP(Tabel1[[#This Row],[Documentnaam]],'Bestaande documentatie'!A:A,1,0)=Tabel1[[#This Row],[Documentnaam]],1,0))</f>
        <v>0</v>
      </c>
      <c r="T141"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41" s="94">
        <f>IF(Tabel1[[#This Row],[Documentnaam]]="",0,IF(COUNTIF(K:K,Tabel1[[#This Row],[Documentnaam]])=1,0,IF(COUNTIF(K:K,Tabel1[[#This Row],[Documentnaam]])&gt;1,4,0)))</f>
        <v>0</v>
      </c>
      <c r="V141" s="94">
        <f>SUM(Tabel1[[#This Row],[bestaand(verberg)]:[dubbel(verberg)]])</f>
        <v>0</v>
      </c>
    </row>
    <row r="142" spans="1:22">
      <c r="A142" s="24"/>
      <c r="B142" s="24"/>
      <c r="C142" s="25"/>
      <c r="D142" s="82"/>
      <c r="E142" s="26"/>
      <c r="F142" s="82"/>
      <c r="G142" s="25"/>
      <c r="H142" s="25"/>
      <c r="I142" s="25"/>
      <c r="J142" s="38" t="str">
        <f>IF(Tabel1[[#This Row],[Documentnaam]]="","",VLOOKUP(Tabel1[[#This Row],[Kolom1]],$S$5:$T$10,2,0))</f>
        <v/>
      </c>
      <c r="K142"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42" s="84" t="str">
        <f>IF(Tabel1[[#This Row],[Documentnaam]]="","",IF(ISNA(VLOOKUP(Tabel1[[#This Row],[2. document]],'Gegevens documentatie'!$D:$I,2,0)),"",VLOOKUP(Tabel1[[#This Row],[2. document]],'Gegevens documentatie'!$D:$I,2,0)))</f>
        <v/>
      </c>
      <c r="M142" s="81" t="str" cm="1">
        <f t="array" aca="1" ref="M142"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42" s="94" t="str">
        <f>IF(ISNA(VLOOKUP(Tabel1[[#This Row],[1. Documentsoort]],'Gegevens documentatie'!$A:$B,2,0)),"",VLOOKUP(Tabel1[[#This Row],[1. Documentsoort]],'Gegevens documentatie'!$A:$B,2,0))</f>
        <v/>
      </c>
      <c r="O142" s="94" t="str">
        <f>IF(ISNA(VLOOKUP(Tabel1[[#This Row],[2. document]],'Gegevens documentatie'!$D:$I,4,0)),"",VLOOKUP(Tabel1[[#This Row],[2. document]],'Gegevens documentatie'!$D:$I,4,0))</f>
        <v/>
      </c>
      <c r="P142" s="94" t="str">
        <f>IF(ISNA(VLOOKUP(Tabel1[[#This Row],[2. document]],'Gegevens documentatie'!$D:$I,3,0)),"",VLOOKUP(Tabel1[[#This Row],[2. document]],'Gegevens documentatie'!$D:$I,3,0))</f>
        <v/>
      </c>
      <c r="Q142" s="94" t="str">
        <f>IF(ISNA(VLOOKUP(Tabel1[[#This Row],[2. document]],'Gegevens documentatie'!$D:$I,6,0)),"",VLOOKUP(Tabel1[[#This Row],[2. document]],'Gegevens documentatie'!$D:$I,6,0))</f>
        <v/>
      </c>
      <c r="R142" s="94" t="str">
        <f>IF(ISNA(VLOOKUP(Tabel1[[#This Row],[2. document]],'Gegevens documentatie'!$D:$I,5,0)),"",VLOOKUP(Tabel1[[#This Row],[2. document]],'Gegevens documentatie'!$D:$I,5,0))</f>
        <v/>
      </c>
      <c r="S142" s="94">
        <f>IF(ISNA(IF(VLOOKUP(Tabel1[[#This Row],[Documentnaam]],'Bestaande documentatie'!A:A,1,0)=Tabel1[[#This Row],[Documentnaam]],1,0)),0,IF(VLOOKUP(Tabel1[[#This Row],[Documentnaam]],'Bestaande documentatie'!A:A,1,0)=Tabel1[[#This Row],[Documentnaam]],1,0))</f>
        <v>0</v>
      </c>
      <c r="T142"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42" s="94">
        <f>IF(Tabel1[[#This Row],[Documentnaam]]="",0,IF(COUNTIF(K:K,Tabel1[[#This Row],[Documentnaam]])=1,0,IF(COUNTIF(K:K,Tabel1[[#This Row],[Documentnaam]])&gt;1,4,0)))</f>
        <v>0</v>
      </c>
      <c r="V142" s="94">
        <f>SUM(Tabel1[[#This Row],[bestaand(verberg)]:[dubbel(verberg)]])</f>
        <v>0</v>
      </c>
    </row>
    <row r="143" spans="1:22">
      <c r="A143" s="24"/>
      <c r="B143" s="24"/>
      <c r="C143" s="25"/>
      <c r="D143" s="82"/>
      <c r="E143" s="26"/>
      <c r="F143" s="82"/>
      <c r="G143" s="25"/>
      <c r="H143" s="25"/>
      <c r="I143" s="25"/>
      <c r="J143" s="38" t="str">
        <f>IF(Tabel1[[#This Row],[Documentnaam]]="","",VLOOKUP(Tabel1[[#This Row],[Kolom1]],$S$5:$T$10,2,0))</f>
        <v/>
      </c>
      <c r="K143"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43" s="84" t="str">
        <f>IF(Tabel1[[#This Row],[Documentnaam]]="","",IF(ISNA(VLOOKUP(Tabel1[[#This Row],[2. document]],'Gegevens documentatie'!$D:$I,2,0)),"",VLOOKUP(Tabel1[[#This Row],[2. document]],'Gegevens documentatie'!$D:$I,2,0)))</f>
        <v/>
      </c>
      <c r="M143" s="81" t="str" cm="1">
        <f t="array" aca="1" ref="M143"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43" s="94" t="str">
        <f>IF(ISNA(VLOOKUP(Tabel1[[#This Row],[1. Documentsoort]],'Gegevens documentatie'!$A:$B,2,0)),"",VLOOKUP(Tabel1[[#This Row],[1. Documentsoort]],'Gegevens documentatie'!$A:$B,2,0))</f>
        <v/>
      </c>
      <c r="O143" s="94" t="str">
        <f>IF(ISNA(VLOOKUP(Tabel1[[#This Row],[2. document]],'Gegevens documentatie'!$D:$I,4,0)),"",VLOOKUP(Tabel1[[#This Row],[2. document]],'Gegevens documentatie'!$D:$I,4,0))</f>
        <v/>
      </c>
      <c r="P143" s="94" t="str">
        <f>IF(ISNA(VLOOKUP(Tabel1[[#This Row],[2. document]],'Gegevens documentatie'!$D:$I,3,0)),"",VLOOKUP(Tabel1[[#This Row],[2. document]],'Gegevens documentatie'!$D:$I,3,0))</f>
        <v/>
      </c>
      <c r="Q143" s="94" t="str">
        <f>IF(ISNA(VLOOKUP(Tabel1[[#This Row],[2. document]],'Gegevens documentatie'!$D:$I,6,0)),"",VLOOKUP(Tabel1[[#This Row],[2. document]],'Gegevens documentatie'!$D:$I,6,0))</f>
        <v/>
      </c>
      <c r="R143" s="94" t="str">
        <f>IF(ISNA(VLOOKUP(Tabel1[[#This Row],[2. document]],'Gegevens documentatie'!$D:$I,5,0)),"",VLOOKUP(Tabel1[[#This Row],[2. document]],'Gegevens documentatie'!$D:$I,5,0))</f>
        <v/>
      </c>
      <c r="S143" s="94">
        <f>IF(ISNA(IF(VLOOKUP(Tabel1[[#This Row],[Documentnaam]],'Bestaande documentatie'!A:A,1,0)=Tabel1[[#This Row],[Documentnaam]],1,0)),0,IF(VLOOKUP(Tabel1[[#This Row],[Documentnaam]],'Bestaande documentatie'!A:A,1,0)=Tabel1[[#This Row],[Documentnaam]],1,0))</f>
        <v>0</v>
      </c>
      <c r="T143"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43" s="94">
        <f>IF(Tabel1[[#This Row],[Documentnaam]]="",0,IF(COUNTIF(K:K,Tabel1[[#This Row],[Documentnaam]])=1,0,IF(COUNTIF(K:K,Tabel1[[#This Row],[Documentnaam]])&gt;1,4,0)))</f>
        <v>0</v>
      </c>
      <c r="V143" s="94">
        <f>SUM(Tabel1[[#This Row],[bestaand(verberg)]:[dubbel(verberg)]])</f>
        <v>0</v>
      </c>
    </row>
    <row r="144" spans="1:22">
      <c r="A144" s="24"/>
      <c r="B144" s="24"/>
      <c r="C144" s="25"/>
      <c r="D144" s="82"/>
      <c r="E144" s="26"/>
      <c r="F144" s="82"/>
      <c r="G144" s="25"/>
      <c r="H144" s="25"/>
      <c r="I144" s="25"/>
      <c r="J144" s="38" t="str">
        <f>IF(Tabel1[[#This Row],[Documentnaam]]="","",VLOOKUP(Tabel1[[#This Row],[Kolom1]],$S$5:$T$10,2,0))</f>
        <v/>
      </c>
      <c r="K144"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44" s="84" t="str">
        <f>IF(Tabel1[[#This Row],[Documentnaam]]="","",IF(ISNA(VLOOKUP(Tabel1[[#This Row],[2. document]],'Gegevens documentatie'!$D:$I,2,0)),"",VLOOKUP(Tabel1[[#This Row],[2. document]],'Gegevens documentatie'!$D:$I,2,0)))</f>
        <v/>
      </c>
      <c r="M144" s="81" t="str" cm="1">
        <f t="array" aca="1" ref="M144"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44" s="94" t="str">
        <f>IF(ISNA(VLOOKUP(Tabel1[[#This Row],[1. Documentsoort]],'Gegevens documentatie'!$A:$B,2,0)),"",VLOOKUP(Tabel1[[#This Row],[1. Documentsoort]],'Gegevens documentatie'!$A:$B,2,0))</f>
        <v/>
      </c>
      <c r="O144" s="94" t="str">
        <f>IF(ISNA(VLOOKUP(Tabel1[[#This Row],[2. document]],'Gegevens documentatie'!$D:$I,4,0)),"",VLOOKUP(Tabel1[[#This Row],[2. document]],'Gegevens documentatie'!$D:$I,4,0))</f>
        <v/>
      </c>
      <c r="P144" s="94" t="str">
        <f>IF(ISNA(VLOOKUP(Tabel1[[#This Row],[2. document]],'Gegevens documentatie'!$D:$I,3,0)),"",VLOOKUP(Tabel1[[#This Row],[2. document]],'Gegevens documentatie'!$D:$I,3,0))</f>
        <v/>
      </c>
      <c r="Q144" s="94" t="str">
        <f>IF(ISNA(VLOOKUP(Tabel1[[#This Row],[2. document]],'Gegevens documentatie'!$D:$I,6,0)),"",VLOOKUP(Tabel1[[#This Row],[2. document]],'Gegevens documentatie'!$D:$I,6,0))</f>
        <v/>
      </c>
      <c r="R144" s="94" t="str">
        <f>IF(ISNA(VLOOKUP(Tabel1[[#This Row],[2. document]],'Gegevens documentatie'!$D:$I,5,0)),"",VLOOKUP(Tabel1[[#This Row],[2. document]],'Gegevens documentatie'!$D:$I,5,0))</f>
        <v/>
      </c>
      <c r="S144" s="94">
        <f>IF(ISNA(IF(VLOOKUP(Tabel1[[#This Row],[Documentnaam]],'Bestaande documentatie'!A:A,1,0)=Tabel1[[#This Row],[Documentnaam]],1,0)),0,IF(VLOOKUP(Tabel1[[#This Row],[Documentnaam]],'Bestaande documentatie'!A:A,1,0)=Tabel1[[#This Row],[Documentnaam]],1,0))</f>
        <v>0</v>
      </c>
      <c r="T144"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44" s="94">
        <f>IF(Tabel1[[#This Row],[Documentnaam]]="",0,IF(COUNTIF(K:K,Tabel1[[#This Row],[Documentnaam]])=1,0,IF(COUNTIF(K:K,Tabel1[[#This Row],[Documentnaam]])&gt;1,4,0)))</f>
        <v>0</v>
      </c>
      <c r="V144" s="94">
        <f>SUM(Tabel1[[#This Row],[bestaand(verberg)]:[dubbel(verberg)]])</f>
        <v>0</v>
      </c>
    </row>
    <row r="145" spans="1:22">
      <c r="A145" s="24"/>
      <c r="B145" s="24"/>
      <c r="C145" s="25"/>
      <c r="D145" s="82"/>
      <c r="E145" s="26"/>
      <c r="F145" s="82"/>
      <c r="G145" s="25"/>
      <c r="H145" s="25"/>
      <c r="I145" s="25"/>
      <c r="J145" s="38" t="str">
        <f>IF(Tabel1[[#This Row],[Documentnaam]]="","",VLOOKUP(Tabel1[[#This Row],[Kolom1]],$S$5:$T$10,2,0))</f>
        <v/>
      </c>
      <c r="K145"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45" s="84" t="str">
        <f>IF(Tabel1[[#This Row],[Documentnaam]]="","",IF(ISNA(VLOOKUP(Tabel1[[#This Row],[2. document]],'Gegevens documentatie'!$D:$I,2,0)),"",VLOOKUP(Tabel1[[#This Row],[2. document]],'Gegevens documentatie'!$D:$I,2,0)))</f>
        <v/>
      </c>
      <c r="M145" s="81" t="str" cm="1">
        <f t="array" aca="1" ref="M145"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45" s="94" t="str">
        <f>IF(ISNA(VLOOKUP(Tabel1[[#This Row],[1. Documentsoort]],'Gegevens documentatie'!$A:$B,2,0)),"",VLOOKUP(Tabel1[[#This Row],[1. Documentsoort]],'Gegevens documentatie'!$A:$B,2,0))</f>
        <v/>
      </c>
      <c r="O145" s="94" t="str">
        <f>IF(ISNA(VLOOKUP(Tabel1[[#This Row],[2. document]],'Gegevens documentatie'!$D:$I,4,0)),"",VLOOKUP(Tabel1[[#This Row],[2. document]],'Gegevens documentatie'!$D:$I,4,0))</f>
        <v/>
      </c>
      <c r="P145" s="94" t="str">
        <f>IF(ISNA(VLOOKUP(Tabel1[[#This Row],[2. document]],'Gegevens documentatie'!$D:$I,3,0)),"",VLOOKUP(Tabel1[[#This Row],[2. document]],'Gegevens documentatie'!$D:$I,3,0))</f>
        <v/>
      </c>
      <c r="Q145" s="94" t="str">
        <f>IF(ISNA(VLOOKUP(Tabel1[[#This Row],[2. document]],'Gegevens documentatie'!$D:$I,6,0)),"",VLOOKUP(Tabel1[[#This Row],[2. document]],'Gegevens documentatie'!$D:$I,6,0))</f>
        <v/>
      </c>
      <c r="R145" s="94" t="str">
        <f>IF(ISNA(VLOOKUP(Tabel1[[#This Row],[2. document]],'Gegevens documentatie'!$D:$I,5,0)),"",VLOOKUP(Tabel1[[#This Row],[2. document]],'Gegevens documentatie'!$D:$I,5,0))</f>
        <v/>
      </c>
      <c r="S145" s="94">
        <f>IF(ISNA(IF(VLOOKUP(Tabel1[[#This Row],[Documentnaam]],'Bestaande documentatie'!A:A,1,0)=Tabel1[[#This Row],[Documentnaam]],1,0)),0,IF(VLOOKUP(Tabel1[[#This Row],[Documentnaam]],'Bestaande documentatie'!A:A,1,0)=Tabel1[[#This Row],[Documentnaam]],1,0))</f>
        <v>0</v>
      </c>
      <c r="T145"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45" s="94">
        <f>IF(Tabel1[[#This Row],[Documentnaam]]="",0,IF(COUNTIF(K:K,Tabel1[[#This Row],[Documentnaam]])=1,0,IF(COUNTIF(K:K,Tabel1[[#This Row],[Documentnaam]])&gt;1,4,0)))</f>
        <v>0</v>
      </c>
      <c r="V145" s="94">
        <f>SUM(Tabel1[[#This Row],[bestaand(verberg)]:[dubbel(verberg)]])</f>
        <v>0</v>
      </c>
    </row>
    <row r="146" spans="1:22">
      <c r="A146" s="24"/>
      <c r="B146" s="24"/>
      <c r="C146" s="25"/>
      <c r="D146" s="82"/>
      <c r="E146" s="26"/>
      <c r="F146" s="82"/>
      <c r="G146" s="25"/>
      <c r="H146" s="25"/>
      <c r="I146" s="25"/>
      <c r="J146" s="38" t="str">
        <f>IF(Tabel1[[#This Row],[Documentnaam]]="","",VLOOKUP(Tabel1[[#This Row],[Kolom1]],$S$5:$T$10,2,0))</f>
        <v/>
      </c>
      <c r="K146"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46" s="84" t="str">
        <f>IF(Tabel1[[#This Row],[Documentnaam]]="","",IF(ISNA(VLOOKUP(Tabel1[[#This Row],[2. document]],'Gegevens documentatie'!$D:$I,2,0)),"",VLOOKUP(Tabel1[[#This Row],[2. document]],'Gegevens documentatie'!$D:$I,2,0)))</f>
        <v/>
      </c>
      <c r="M146" s="81" t="str" cm="1">
        <f t="array" aca="1" ref="M146"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46" s="94" t="str">
        <f>IF(ISNA(VLOOKUP(Tabel1[[#This Row],[1. Documentsoort]],'Gegevens documentatie'!$A:$B,2,0)),"",VLOOKUP(Tabel1[[#This Row],[1. Documentsoort]],'Gegevens documentatie'!$A:$B,2,0))</f>
        <v/>
      </c>
      <c r="O146" s="94" t="str">
        <f>IF(ISNA(VLOOKUP(Tabel1[[#This Row],[2. document]],'Gegevens documentatie'!$D:$I,4,0)),"",VLOOKUP(Tabel1[[#This Row],[2. document]],'Gegevens documentatie'!$D:$I,4,0))</f>
        <v/>
      </c>
      <c r="P146" s="94" t="str">
        <f>IF(ISNA(VLOOKUP(Tabel1[[#This Row],[2. document]],'Gegevens documentatie'!$D:$I,3,0)),"",VLOOKUP(Tabel1[[#This Row],[2. document]],'Gegevens documentatie'!$D:$I,3,0))</f>
        <v/>
      </c>
      <c r="Q146" s="94" t="str">
        <f>IF(ISNA(VLOOKUP(Tabel1[[#This Row],[2. document]],'Gegevens documentatie'!$D:$I,6,0)),"",VLOOKUP(Tabel1[[#This Row],[2. document]],'Gegevens documentatie'!$D:$I,6,0))</f>
        <v/>
      </c>
      <c r="R146" s="94" t="str">
        <f>IF(ISNA(VLOOKUP(Tabel1[[#This Row],[2. document]],'Gegevens documentatie'!$D:$I,5,0)),"",VLOOKUP(Tabel1[[#This Row],[2. document]],'Gegevens documentatie'!$D:$I,5,0))</f>
        <v/>
      </c>
      <c r="S146" s="94">
        <f>IF(ISNA(IF(VLOOKUP(Tabel1[[#This Row],[Documentnaam]],'Bestaande documentatie'!A:A,1,0)=Tabel1[[#This Row],[Documentnaam]],1,0)),0,IF(VLOOKUP(Tabel1[[#This Row],[Documentnaam]],'Bestaande documentatie'!A:A,1,0)=Tabel1[[#This Row],[Documentnaam]],1,0))</f>
        <v>0</v>
      </c>
      <c r="T146"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46" s="94">
        <f>IF(Tabel1[[#This Row],[Documentnaam]]="",0,IF(COUNTIF(K:K,Tabel1[[#This Row],[Documentnaam]])=1,0,IF(COUNTIF(K:K,Tabel1[[#This Row],[Documentnaam]])&gt;1,4,0)))</f>
        <v>0</v>
      </c>
      <c r="V146" s="94">
        <f>SUM(Tabel1[[#This Row],[bestaand(verberg)]:[dubbel(verberg)]])</f>
        <v>0</v>
      </c>
    </row>
    <row r="147" spans="1:22">
      <c r="A147" s="24"/>
      <c r="B147" s="24"/>
      <c r="C147" s="25"/>
      <c r="D147" s="82"/>
      <c r="E147" s="26"/>
      <c r="F147" s="82"/>
      <c r="G147" s="25"/>
      <c r="H147" s="25"/>
      <c r="I147" s="25"/>
      <c r="J147" s="38" t="str">
        <f>IF(Tabel1[[#This Row],[Documentnaam]]="","",VLOOKUP(Tabel1[[#This Row],[Kolom1]],$S$5:$T$10,2,0))</f>
        <v/>
      </c>
      <c r="K147"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47" s="84" t="str">
        <f>IF(Tabel1[[#This Row],[Documentnaam]]="","",IF(ISNA(VLOOKUP(Tabel1[[#This Row],[2. document]],'Gegevens documentatie'!$D:$I,2,0)),"",VLOOKUP(Tabel1[[#This Row],[2. document]],'Gegevens documentatie'!$D:$I,2,0)))</f>
        <v/>
      </c>
      <c r="M147" s="81" t="str" cm="1">
        <f t="array" aca="1" ref="M147"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47" s="94" t="str">
        <f>IF(ISNA(VLOOKUP(Tabel1[[#This Row],[1. Documentsoort]],'Gegevens documentatie'!$A:$B,2,0)),"",VLOOKUP(Tabel1[[#This Row],[1. Documentsoort]],'Gegevens documentatie'!$A:$B,2,0))</f>
        <v/>
      </c>
      <c r="O147" s="94" t="str">
        <f>IF(ISNA(VLOOKUP(Tabel1[[#This Row],[2. document]],'Gegevens documentatie'!$D:$I,4,0)),"",VLOOKUP(Tabel1[[#This Row],[2. document]],'Gegevens documentatie'!$D:$I,4,0))</f>
        <v/>
      </c>
      <c r="P147" s="94" t="str">
        <f>IF(ISNA(VLOOKUP(Tabel1[[#This Row],[2. document]],'Gegevens documentatie'!$D:$I,3,0)),"",VLOOKUP(Tabel1[[#This Row],[2. document]],'Gegevens documentatie'!$D:$I,3,0))</f>
        <v/>
      </c>
      <c r="Q147" s="94" t="str">
        <f>IF(ISNA(VLOOKUP(Tabel1[[#This Row],[2. document]],'Gegevens documentatie'!$D:$I,6,0)),"",VLOOKUP(Tabel1[[#This Row],[2. document]],'Gegevens documentatie'!$D:$I,6,0))</f>
        <v/>
      </c>
      <c r="R147" s="94" t="str">
        <f>IF(ISNA(VLOOKUP(Tabel1[[#This Row],[2. document]],'Gegevens documentatie'!$D:$I,5,0)),"",VLOOKUP(Tabel1[[#This Row],[2. document]],'Gegevens documentatie'!$D:$I,5,0))</f>
        <v/>
      </c>
      <c r="S147" s="94">
        <f>IF(ISNA(IF(VLOOKUP(Tabel1[[#This Row],[Documentnaam]],'Bestaande documentatie'!A:A,1,0)=Tabel1[[#This Row],[Documentnaam]],1,0)),0,IF(VLOOKUP(Tabel1[[#This Row],[Documentnaam]],'Bestaande documentatie'!A:A,1,0)=Tabel1[[#This Row],[Documentnaam]],1,0))</f>
        <v>0</v>
      </c>
      <c r="T147"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47" s="94">
        <f>IF(Tabel1[[#This Row],[Documentnaam]]="",0,IF(COUNTIF(K:K,Tabel1[[#This Row],[Documentnaam]])=1,0,IF(COUNTIF(K:K,Tabel1[[#This Row],[Documentnaam]])&gt;1,4,0)))</f>
        <v>0</v>
      </c>
      <c r="V147" s="94">
        <f>SUM(Tabel1[[#This Row],[bestaand(verberg)]:[dubbel(verberg)]])</f>
        <v>0</v>
      </c>
    </row>
    <row r="148" spans="1:22">
      <c r="A148" s="24"/>
      <c r="B148" s="24"/>
      <c r="C148" s="25"/>
      <c r="D148" s="82"/>
      <c r="E148" s="26"/>
      <c r="F148" s="82"/>
      <c r="G148" s="25"/>
      <c r="H148" s="25"/>
      <c r="I148" s="25"/>
      <c r="J148" s="38" t="str">
        <f>IF(Tabel1[[#This Row],[Documentnaam]]="","",VLOOKUP(Tabel1[[#This Row],[Kolom1]],$S$5:$T$10,2,0))</f>
        <v/>
      </c>
      <c r="K148"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48" s="84" t="str">
        <f>IF(Tabel1[[#This Row],[Documentnaam]]="","",IF(ISNA(VLOOKUP(Tabel1[[#This Row],[2. document]],'Gegevens documentatie'!$D:$I,2,0)),"",VLOOKUP(Tabel1[[#This Row],[2. document]],'Gegevens documentatie'!$D:$I,2,0)))</f>
        <v/>
      </c>
      <c r="M148" s="81" t="str" cm="1">
        <f t="array" aca="1" ref="M148"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48" s="94" t="str">
        <f>IF(ISNA(VLOOKUP(Tabel1[[#This Row],[1. Documentsoort]],'Gegevens documentatie'!$A:$B,2,0)),"",VLOOKUP(Tabel1[[#This Row],[1. Documentsoort]],'Gegevens documentatie'!$A:$B,2,0))</f>
        <v/>
      </c>
      <c r="O148" s="94" t="str">
        <f>IF(ISNA(VLOOKUP(Tabel1[[#This Row],[2. document]],'Gegevens documentatie'!$D:$I,4,0)),"",VLOOKUP(Tabel1[[#This Row],[2. document]],'Gegevens documentatie'!$D:$I,4,0))</f>
        <v/>
      </c>
      <c r="P148" s="94" t="str">
        <f>IF(ISNA(VLOOKUP(Tabel1[[#This Row],[2. document]],'Gegevens documentatie'!$D:$I,3,0)),"",VLOOKUP(Tabel1[[#This Row],[2. document]],'Gegevens documentatie'!$D:$I,3,0))</f>
        <v/>
      </c>
      <c r="Q148" s="94" t="str">
        <f>IF(ISNA(VLOOKUP(Tabel1[[#This Row],[2. document]],'Gegevens documentatie'!$D:$I,6,0)),"",VLOOKUP(Tabel1[[#This Row],[2. document]],'Gegevens documentatie'!$D:$I,6,0))</f>
        <v/>
      </c>
      <c r="R148" s="94" t="str">
        <f>IF(ISNA(VLOOKUP(Tabel1[[#This Row],[2. document]],'Gegevens documentatie'!$D:$I,5,0)),"",VLOOKUP(Tabel1[[#This Row],[2. document]],'Gegevens documentatie'!$D:$I,5,0))</f>
        <v/>
      </c>
      <c r="S148" s="94">
        <f>IF(ISNA(IF(VLOOKUP(Tabel1[[#This Row],[Documentnaam]],'Bestaande documentatie'!A:A,1,0)=Tabel1[[#This Row],[Documentnaam]],1,0)),0,IF(VLOOKUP(Tabel1[[#This Row],[Documentnaam]],'Bestaande documentatie'!A:A,1,0)=Tabel1[[#This Row],[Documentnaam]],1,0))</f>
        <v>0</v>
      </c>
      <c r="T148"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48" s="94">
        <f>IF(Tabel1[[#This Row],[Documentnaam]]="",0,IF(COUNTIF(K:K,Tabel1[[#This Row],[Documentnaam]])=1,0,IF(COUNTIF(K:K,Tabel1[[#This Row],[Documentnaam]])&gt;1,4,0)))</f>
        <v>0</v>
      </c>
      <c r="V148" s="94">
        <f>SUM(Tabel1[[#This Row],[bestaand(verberg)]:[dubbel(verberg)]])</f>
        <v>0</v>
      </c>
    </row>
    <row r="149" spans="1:22">
      <c r="A149" s="24"/>
      <c r="B149" s="24"/>
      <c r="C149" s="25"/>
      <c r="D149" s="82"/>
      <c r="E149" s="26"/>
      <c r="F149" s="82"/>
      <c r="G149" s="25"/>
      <c r="H149" s="25"/>
      <c r="I149" s="25"/>
      <c r="J149" s="38" t="str">
        <f>IF(Tabel1[[#This Row],[Documentnaam]]="","",VLOOKUP(Tabel1[[#This Row],[Kolom1]],$S$5:$T$10,2,0))</f>
        <v/>
      </c>
      <c r="K149"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49" s="84" t="str">
        <f>IF(Tabel1[[#This Row],[Documentnaam]]="","",IF(ISNA(VLOOKUP(Tabel1[[#This Row],[2. document]],'Gegevens documentatie'!$D:$I,2,0)),"",VLOOKUP(Tabel1[[#This Row],[2. document]],'Gegevens documentatie'!$D:$I,2,0)))</f>
        <v/>
      </c>
      <c r="M149" s="81" t="str" cm="1">
        <f t="array" aca="1" ref="M149"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49" s="94" t="str">
        <f>IF(ISNA(VLOOKUP(Tabel1[[#This Row],[1. Documentsoort]],'Gegevens documentatie'!$A:$B,2,0)),"",VLOOKUP(Tabel1[[#This Row],[1. Documentsoort]],'Gegevens documentatie'!$A:$B,2,0))</f>
        <v/>
      </c>
      <c r="O149" s="94" t="str">
        <f>IF(ISNA(VLOOKUP(Tabel1[[#This Row],[2. document]],'Gegevens documentatie'!$D:$I,4,0)),"",VLOOKUP(Tabel1[[#This Row],[2. document]],'Gegevens documentatie'!$D:$I,4,0))</f>
        <v/>
      </c>
      <c r="P149" s="94" t="str">
        <f>IF(ISNA(VLOOKUP(Tabel1[[#This Row],[2. document]],'Gegevens documentatie'!$D:$I,3,0)),"",VLOOKUP(Tabel1[[#This Row],[2. document]],'Gegevens documentatie'!$D:$I,3,0))</f>
        <v/>
      </c>
      <c r="Q149" s="94" t="str">
        <f>IF(ISNA(VLOOKUP(Tabel1[[#This Row],[2. document]],'Gegevens documentatie'!$D:$I,6,0)),"",VLOOKUP(Tabel1[[#This Row],[2. document]],'Gegevens documentatie'!$D:$I,6,0))</f>
        <v/>
      </c>
      <c r="R149" s="94" t="str">
        <f>IF(ISNA(VLOOKUP(Tabel1[[#This Row],[2. document]],'Gegevens documentatie'!$D:$I,5,0)),"",VLOOKUP(Tabel1[[#This Row],[2. document]],'Gegevens documentatie'!$D:$I,5,0))</f>
        <v/>
      </c>
      <c r="S149" s="94">
        <f>IF(ISNA(IF(VLOOKUP(Tabel1[[#This Row],[Documentnaam]],'Bestaande documentatie'!A:A,1,0)=Tabel1[[#This Row],[Documentnaam]],1,0)),0,IF(VLOOKUP(Tabel1[[#This Row],[Documentnaam]],'Bestaande documentatie'!A:A,1,0)=Tabel1[[#This Row],[Documentnaam]],1,0))</f>
        <v>0</v>
      </c>
      <c r="T149"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49" s="94">
        <f>IF(Tabel1[[#This Row],[Documentnaam]]="",0,IF(COUNTIF(K:K,Tabel1[[#This Row],[Documentnaam]])=1,0,IF(COUNTIF(K:K,Tabel1[[#This Row],[Documentnaam]])&gt;1,4,0)))</f>
        <v>0</v>
      </c>
      <c r="V149" s="94">
        <f>SUM(Tabel1[[#This Row],[bestaand(verberg)]:[dubbel(verberg)]])</f>
        <v>0</v>
      </c>
    </row>
    <row r="150" spans="1:22">
      <c r="A150" s="24"/>
      <c r="B150" s="24"/>
      <c r="C150" s="25"/>
      <c r="D150" s="82"/>
      <c r="E150" s="26"/>
      <c r="F150" s="82"/>
      <c r="G150" s="25"/>
      <c r="H150" s="25"/>
      <c r="I150" s="25"/>
      <c r="J150" s="38" t="str">
        <f>IF(Tabel1[[#This Row],[Documentnaam]]="","",VLOOKUP(Tabel1[[#This Row],[Kolom1]],$S$5:$T$10,2,0))</f>
        <v/>
      </c>
      <c r="K150"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50" s="84" t="str">
        <f>IF(Tabel1[[#This Row],[Documentnaam]]="","",IF(ISNA(VLOOKUP(Tabel1[[#This Row],[2. document]],'Gegevens documentatie'!$D:$I,2,0)),"",VLOOKUP(Tabel1[[#This Row],[2. document]],'Gegevens documentatie'!$D:$I,2,0)))</f>
        <v/>
      </c>
      <c r="M150" s="81" t="str" cm="1">
        <f t="array" aca="1" ref="M150"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50" s="94" t="str">
        <f>IF(ISNA(VLOOKUP(Tabel1[[#This Row],[1. Documentsoort]],'Gegevens documentatie'!$A:$B,2,0)),"",VLOOKUP(Tabel1[[#This Row],[1. Documentsoort]],'Gegevens documentatie'!$A:$B,2,0))</f>
        <v/>
      </c>
      <c r="O150" s="94" t="str">
        <f>IF(ISNA(VLOOKUP(Tabel1[[#This Row],[2. document]],'Gegevens documentatie'!$D:$I,4,0)),"",VLOOKUP(Tabel1[[#This Row],[2. document]],'Gegevens documentatie'!$D:$I,4,0))</f>
        <v/>
      </c>
      <c r="P150" s="94" t="str">
        <f>IF(ISNA(VLOOKUP(Tabel1[[#This Row],[2. document]],'Gegevens documentatie'!$D:$I,3,0)),"",VLOOKUP(Tabel1[[#This Row],[2. document]],'Gegevens documentatie'!$D:$I,3,0))</f>
        <v/>
      </c>
      <c r="Q150" s="94" t="str">
        <f>IF(ISNA(VLOOKUP(Tabel1[[#This Row],[2. document]],'Gegevens documentatie'!$D:$I,6,0)),"",VLOOKUP(Tabel1[[#This Row],[2. document]],'Gegevens documentatie'!$D:$I,6,0))</f>
        <v/>
      </c>
      <c r="R150" s="94" t="str">
        <f>IF(ISNA(VLOOKUP(Tabel1[[#This Row],[2. document]],'Gegevens documentatie'!$D:$I,5,0)),"",VLOOKUP(Tabel1[[#This Row],[2. document]],'Gegevens documentatie'!$D:$I,5,0))</f>
        <v/>
      </c>
      <c r="S150" s="94">
        <f>IF(ISNA(IF(VLOOKUP(Tabel1[[#This Row],[Documentnaam]],'Bestaande documentatie'!A:A,1,0)=Tabel1[[#This Row],[Documentnaam]],1,0)),0,IF(VLOOKUP(Tabel1[[#This Row],[Documentnaam]],'Bestaande documentatie'!A:A,1,0)=Tabel1[[#This Row],[Documentnaam]],1,0))</f>
        <v>0</v>
      </c>
      <c r="T150"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50" s="94">
        <f>IF(Tabel1[[#This Row],[Documentnaam]]="",0,IF(COUNTIF(K:K,Tabel1[[#This Row],[Documentnaam]])=1,0,IF(COUNTIF(K:K,Tabel1[[#This Row],[Documentnaam]])&gt;1,4,0)))</f>
        <v>0</v>
      </c>
      <c r="V150" s="94">
        <f>SUM(Tabel1[[#This Row],[bestaand(verberg)]:[dubbel(verberg)]])</f>
        <v>0</v>
      </c>
    </row>
    <row r="151" spans="1:22">
      <c r="A151" s="24"/>
      <c r="B151" s="24"/>
      <c r="C151" s="25"/>
      <c r="D151" s="82"/>
      <c r="E151" s="26"/>
      <c r="F151" s="82"/>
      <c r="G151" s="25"/>
      <c r="H151" s="25"/>
      <c r="I151" s="25"/>
      <c r="J151" s="38" t="str">
        <f>IF(Tabel1[[#This Row],[Documentnaam]]="","",VLOOKUP(Tabel1[[#This Row],[Kolom1]],$S$5:$T$10,2,0))</f>
        <v/>
      </c>
      <c r="K151"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51" s="84" t="str">
        <f>IF(Tabel1[[#This Row],[Documentnaam]]="","",IF(ISNA(VLOOKUP(Tabel1[[#This Row],[2. document]],'Gegevens documentatie'!$D:$I,2,0)),"",VLOOKUP(Tabel1[[#This Row],[2. document]],'Gegevens documentatie'!$D:$I,2,0)))</f>
        <v/>
      </c>
      <c r="M151" s="81" t="str" cm="1">
        <f t="array" aca="1" ref="M151"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51" s="94" t="str">
        <f>IF(ISNA(VLOOKUP(Tabel1[[#This Row],[1. Documentsoort]],'Gegevens documentatie'!$A:$B,2,0)),"",VLOOKUP(Tabel1[[#This Row],[1. Documentsoort]],'Gegevens documentatie'!$A:$B,2,0))</f>
        <v/>
      </c>
      <c r="O151" s="94" t="str">
        <f>IF(ISNA(VLOOKUP(Tabel1[[#This Row],[2. document]],'Gegevens documentatie'!$D:$I,4,0)),"",VLOOKUP(Tabel1[[#This Row],[2. document]],'Gegevens documentatie'!$D:$I,4,0))</f>
        <v/>
      </c>
      <c r="P151" s="94" t="str">
        <f>IF(ISNA(VLOOKUP(Tabel1[[#This Row],[2. document]],'Gegevens documentatie'!$D:$I,3,0)),"",VLOOKUP(Tabel1[[#This Row],[2. document]],'Gegevens documentatie'!$D:$I,3,0))</f>
        <v/>
      </c>
      <c r="Q151" s="94" t="str">
        <f>IF(ISNA(VLOOKUP(Tabel1[[#This Row],[2. document]],'Gegevens documentatie'!$D:$I,6,0)),"",VLOOKUP(Tabel1[[#This Row],[2. document]],'Gegevens documentatie'!$D:$I,6,0))</f>
        <v/>
      </c>
      <c r="R151" s="94" t="str">
        <f>IF(ISNA(VLOOKUP(Tabel1[[#This Row],[2. document]],'Gegevens documentatie'!$D:$I,5,0)),"",VLOOKUP(Tabel1[[#This Row],[2. document]],'Gegevens documentatie'!$D:$I,5,0))</f>
        <v/>
      </c>
      <c r="S151" s="94">
        <f>IF(ISNA(IF(VLOOKUP(Tabel1[[#This Row],[Documentnaam]],'Bestaande documentatie'!A:A,1,0)=Tabel1[[#This Row],[Documentnaam]],1,0)),0,IF(VLOOKUP(Tabel1[[#This Row],[Documentnaam]],'Bestaande documentatie'!A:A,1,0)=Tabel1[[#This Row],[Documentnaam]],1,0))</f>
        <v>0</v>
      </c>
      <c r="T151"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51" s="94">
        <f>IF(Tabel1[[#This Row],[Documentnaam]]="",0,IF(COUNTIF(K:K,Tabel1[[#This Row],[Documentnaam]])=1,0,IF(COUNTIF(K:K,Tabel1[[#This Row],[Documentnaam]])&gt;1,4,0)))</f>
        <v>0</v>
      </c>
      <c r="V151" s="94">
        <f>SUM(Tabel1[[#This Row],[bestaand(verberg)]:[dubbel(verberg)]])</f>
        <v>0</v>
      </c>
    </row>
    <row r="152" spans="1:22">
      <c r="A152" s="24"/>
      <c r="B152" s="24"/>
      <c r="C152" s="25"/>
      <c r="D152" s="82"/>
      <c r="E152" s="26"/>
      <c r="F152" s="82"/>
      <c r="G152" s="25"/>
      <c r="H152" s="25"/>
      <c r="I152" s="25"/>
      <c r="J152" s="38" t="str">
        <f>IF(Tabel1[[#This Row],[Documentnaam]]="","",VLOOKUP(Tabel1[[#This Row],[Kolom1]],$S$5:$T$10,2,0))</f>
        <v/>
      </c>
      <c r="K152"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52" s="84" t="str">
        <f>IF(Tabel1[[#This Row],[Documentnaam]]="","",IF(ISNA(VLOOKUP(Tabel1[[#This Row],[2. document]],'Gegevens documentatie'!$D:$I,2,0)),"",VLOOKUP(Tabel1[[#This Row],[2. document]],'Gegevens documentatie'!$D:$I,2,0)))</f>
        <v/>
      </c>
      <c r="M152" s="81" t="str" cm="1">
        <f t="array" aca="1" ref="M152"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52" s="94" t="str">
        <f>IF(ISNA(VLOOKUP(Tabel1[[#This Row],[1. Documentsoort]],'Gegevens documentatie'!$A:$B,2,0)),"",VLOOKUP(Tabel1[[#This Row],[1. Documentsoort]],'Gegevens documentatie'!$A:$B,2,0))</f>
        <v/>
      </c>
      <c r="O152" s="94" t="str">
        <f>IF(ISNA(VLOOKUP(Tabel1[[#This Row],[2. document]],'Gegevens documentatie'!$D:$I,4,0)),"",VLOOKUP(Tabel1[[#This Row],[2. document]],'Gegevens documentatie'!$D:$I,4,0))</f>
        <v/>
      </c>
      <c r="P152" s="94" t="str">
        <f>IF(ISNA(VLOOKUP(Tabel1[[#This Row],[2. document]],'Gegevens documentatie'!$D:$I,3,0)),"",VLOOKUP(Tabel1[[#This Row],[2. document]],'Gegevens documentatie'!$D:$I,3,0))</f>
        <v/>
      </c>
      <c r="Q152" s="94" t="str">
        <f>IF(ISNA(VLOOKUP(Tabel1[[#This Row],[2. document]],'Gegevens documentatie'!$D:$I,6,0)),"",VLOOKUP(Tabel1[[#This Row],[2. document]],'Gegevens documentatie'!$D:$I,6,0))</f>
        <v/>
      </c>
      <c r="R152" s="94" t="str">
        <f>IF(ISNA(VLOOKUP(Tabel1[[#This Row],[2. document]],'Gegevens documentatie'!$D:$I,5,0)),"",VLOOKUP(Tabel1[[#This Row],[2. document]],'Gegevens documentatie'!$D:$I,5,0))</f>
        <v/>
      </c>
      <c r="S152" s="94">
        <f>IF(ISNA(IF(VLOOKUP(Tabel1[[#This Row],[Documentnaam]],'Bestaande documentatie'!A:A,1,0)=Tabel1[[#This Row],[Documentnaam]],1,0)),0,IF(VLOOKUP(Tabel1[[#This Row],[Documentnaam]],'Bestaande documentatie'!A:A,1,0)=Tabel1[[#This Row],[Documentnaam]],1,0))</f>
        <v>0</v>
      </c>
      <c r="T152"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52" s="94">
        <f>IF(Tabel1[[#This Row],[Documentnaam]]="",0,IF(COUNTIF(K:K,Tabel1[[#This Row],[Documentnaam]])=1,0,IF(COUNTIF(K:K,Tabel1[[#This Row],[Documentnaam]])&gt;1,4,0)))</f>
        <v>0</v>
      </c>
      <c r="V152" s="94">
        <f>SUM(Tabel1[[#This Row],[bestaand(verberg)]:[dubbel(verberg)]])</f>
        <v>0</v>
      </c>
    </row>
    <row r="153" spans="1:22">
      <c r="A153" s="24"/>
      <c r="B153" s="24"/>
      <c r="C153" s="25"/>
      <c r="D153" s="82"/>
      <c r="E153" s="26"/>
      <c r="F153" s="82"/>
      <c r="G153" s="25"/>
      <c r="H153" s="25"/>
      <c r="I153" s="25"/>
      <c r="J153" s="38" t="str">
        <f>IF(Tabel1[[#This Row],[Documentnaam]]="","",VLOOKUP(Tabel1[[#This Row],[Kolom1]],$S$5:$T$10,2,0))</f>
        <v/>
      </c>
      <c r="K153"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53" s="84" t="str">
        <f>IF(Tabel1[[#This Row],[Documentnaam]]="","",IF(ISNA(VLOOKUP(Tabel1[[#This Row],[2. document]],'Gegevens documentatie'!$D:$I,2,0)),"",VLOOKUP(Tabel1[[#This Row],[2. document]],'Gegevens documentatie'!$D:$I,2,0)))</f>
        <v/>
      </c>
      <c r="M153" s="81" t="str" cm="1">
        <f t="array" aca="1" ref="M153"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53" s="94" t="str">
        <f>IF(ISNA(VLOOKUP(Tabel1[[#This Row],[1. Documentsoort]],'Gegevens documentatie'!$A:$B,2,0)),"",VLOOKUP(Tabel1[[#This Row],[1. Documentsoort]],'Gegevens documentatie'!$A:$B,2,0))</f>
        <v/>
      </c>
      <c r="O153" s="94" t="str">
        <f>IF(ISNA(VLOOKUP(Tabel1[[#This Row],[2. document]],'Gegevens documentatie'!$D:$I,4,0)),"",VLOOKUP(Tabel1[[#This Row],[2. document]],'Gegevens documentatie'!$D:$I,4,0))</f>
        <v/>
      </c>
      <c r="P153" s="94" t="str">
        <f>IF(ISNA(VLOOKUP(Tabel1[[#This Row],[2. document]],'Gegevens documentatie'!$D:$I,3,0)),"",VLOOKUP(Tabel1[[#This Row],[2. document]],'Gegevens documentatie'!$D:$I,3,0))</f>
        <v/>
      </c>
      <c r="Q153" s="94" t="str">
        <f>IF(ISNA(VLOOKUP(Tabel1[[#This Row],[2. document]],'Gegevens documentatie'!$D:$I,6,0)),"",VLOOKUP(Tabel1[[#This Row],[2. document]],'Gegevens documentatie'!$D:$I,6,0))</f>
        <v/>
      </c>
      <c r="R153" s="94" t="str">
        <f>IF(ISNA(VLOOKUP(Tabel1[[#This Row],[2. document]],'Gegevens documentatie'!$D:$I,5,0)),"",VLOOKUP(Tabel1[[#This Row],[2. document]],'Gegevens documentatie'!$D:$I,5,0))</f>
        <v/>
      </c>
      <c r="S153" s="94">
        <f>IF(ISNA(IF(VLOOKUP(Tabel1[[#This Row],[Documentnaam]],'Bestaande documentatie'!A:A,1,0)=Tabel1[[#This Row],[Documentnaam]],1,0)),0,IF(VLOOKUP(Tabel1[[#This Row],[Documentnaam]],'Bestaande documentatie'!A:A,1,0)=Tabel1[[#This Row],[Documentnaam]],1,0))</f>
        <v>0</v>
      </c>
      <c r="T153"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53" s="94">
        <f>IF(Tabel1[[#This Row],[Documentnaam]]="",0,IF(COUNTIF(K:K,Tabel1[[#This Row],[Documentnaam]])=1,0,IF(COUNTIF(K:K,Tabel1[[#This Row],[Documentnaam]])&gt;1,4,0)))</f>
        <v>0</v>
      </c>
      <c r="V153" s="94">
        <f>SUM(Tabel1[[#This Row],[bestaand(verberg)]:[dubbel(verberg)]])</f>
        <v>0</v>
      </c>
    </row>
    <row r="154" spans="1:22">
      <c r="A154" s="24"/>
      <c r="B154" s="24"/>
      <c r="C154" s="25"/>
      <c r="D154" s="82"/>
      <c r="E154" s="26"/>
      <c r="F154" s="82"/>
      <c r="G154" s="25"/>
      <c r="H154" s="25"/>
      <c r="I154" s="25"/>
      <c r="J154" s="38" t="str">
        <f>IF(Tabel1[[#This Row],[Documentnaam]]="","",VLOOKUP(Tabel1[[#This Row],[Kolom1]],$S$5:$T$10,2,0))</f>
        <v/>
      </c>
      <c r="K154"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54" s="84" t="str">
        <f>IF(Tabel1[[#This Row],[Documentnaam]]="","",IF(ISNA(VLOOKUP(Tabel1[[#This Row],[2. document]],'Gegevens documentatie'!$D:$I,2,0)),"",VLOOKUP(Tabel1[[#This Row],[2. document]],'Gegevens documentatie'!$D:$I,2,0)))</f>
        <v/>
      </c>
      <c r="M154" s="81" t="str" cm="1">
        <f t="array" aca="1" ref="M154"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54" s="94" t="str">
        <f>IF(ISNA(VLOOKUP(Tabel1[[#This Row],[1. Documentsoort]],'Gegevens documentatie'!$A:$B,2,0)),"",VLOOKUP(Tabel1[[#This Row],[1. Documentsoort]],'Gegevens documentatie'!$A:$B,2,0))</f>
        <v/>
      </c>
      <c r="O154" s="94" t="str">
        <f>IF(ISNA(VLOOKUP(Tabel1[[#This Row],[2. document]],'Gegevens documentatie'!$D:$I,4,0)),"",VLOOKUP(Tabel1[[#This Row],[2. document]],'Gegevens documentatie'!$D:$I,4,0))</f>
        <v/>
      </c>
      <c r="P154" s="94" t="str">
        <f>IF(ISNA(VLOOKUP(Tabel1[[#This Row],[2. document]],'Gegevens documentatie'!$D:$I,3,0)),"",VLOOKUP(Tabel1[[#This Row],[2. document]],'Gegevens documentatie'!$D:$I,3,0))</f>
        <v/>
      </c>
      <c r="Q154" s="94" t="str">
        <f>IF(ISNA(VLOOKUP(Tabel1[[#This Row],[2. document]],'Gegevens documentatie'!$D:$I,6,0)),"",VLOOKUP(Tabel1[[#This Row],[2. document]],'Gegevens documentatie'!$D:$I,6,0))</f>
        <v/>
      </c>
      <c r="R154" s="94" t="str">
        <f>IF(ISNA(VLOOKUP(Tabel1[[#This Row],[2. document]],'Gegevens documentatie'!$D:$I,5,0)),"",VLOOKUP(Tabel1[[#This Row],[2. document]],'Gegevens documentatie'!$D:$I,5,0))</f>
        <v/>
      </c>
      <c r="S154" s="94">
        <f>IF(ISNA(IF(VLOOKUP(Tabel1[[#This Row],[Documentnaam]],'Bestaande documentatie'!A:A,1,0)=Tabel1[[#This Row],[Documentnaam]],1,0)),0,IF(VLOOKUP(Tabel1[[#This Row],[Documentnaam]],'Bestaande documentatie'!A:A,1,0)=Tabel1[[#This Row],[Documentnaam]],1,0))</f>
        <v>0</v>
      </c>
      <c r="T154"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54" s="94">
        <f>IF(Tabel1[[#This Row],[Documentnaam]]="",0,IF(COUNTIF(K:K,Tabel1[[#This Row],[Documentnaam]])=1,0,IF(COUNTIF(K:K,Tabel1[[#This Row],[Documentnaam]])&gt;1,4,0)))</f>
        <v>0</v>
      </c>
      <c r="V154" s="94">
        <f>SUM(Tabel1[[#This Row],[bestaand(verberg)]:[dubbel(verberg)]])</f>
        <v>0</v>
      </c>
    </row>
    <row r="155" spans="1:22">
      <c r="A155" s="24"/>
      <c r="B155" s="24"/>
      <c r="C155" s="25"/>
      <c r="D155" s="82"/>
      <c r="E155" s="26"/>
      <c r="F155" s="82"/>
      <c r="G155" s="25"/>
      <c r="H155" s="25"/>
      <c r="I155" s="25"/>
      <c r="J155" s="38" t="str">
        <f>IF(Tabel1[[#This Row],[Documentnaam]]="","",VLOOKUP(Tabel1[[#This Row],[Kolom1]],$S$5:$T$10,2,0))</f>
        <v/>
      </c>
      <c r="K155"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55" s="84" t="str">
        <f>IF(Tabel1[[#This Row],[Documentnaam]]="","",IF(ISNA(VLOOKUP(Tabel1[[#This Row],[2. document]],'Gegevens documentatie'!$D:$I,2,0)),"",VLOOKUP(Tabel1[[#This Row],[2. document]],'Gegevens documentatie'!$D:$I,2,0)))</f>
        <v/>
      </c>
      <c r="M155" s="81" t="str" cm="1">
        <f t="array" aca="1" ref="M155"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55" s="94" t="str">
        <f>IF(ISNA(VLOOKUP(Tabel1[[#This Row],[1. Documentsoort]],'Gegevens documentatie'!$A:$B,2,0)),"",VLOOKUP(Tabel1[[#This Row],[1. Documentsoort]],'Gegevens documentatie'!$A:$B,2,0))</f>
        <v/>
      </c>
      <c r="O155" s="94" t="str">
        <f>IF(ISNA(VLOOKUP(Tabel1[[#This Row],[2. document]],'Gegevens documentatie'!$D:$I,4,0)),"",VLOOKUP(Tabel1[[#This Row],[2. document]],'Gegevens documentatie'!$D:$I,4,0))</f>
        <v/>
      </c>
      <c r="P155" s="94" t="str">
        <f>IF(ISNA(VLOOKUP(Tabel1[[#This Row],[2. document]],'Gegevens documentatie'!$D:$I,3,0)),"",VLOOKUP(Tabel1[[#This Row],[2. document]],'Gegevens documentatie'!$D:$I,3,0))</f>
        <v/>
      </c>
      <c r="Q155" s="94" t="str">
        <f>IF(ISNA(VLOOKUP(Tabel1[[#This Row],[2. document]],'Gegevens documentatie'!$D:$I,6,0)),"",VLOOKUP(Tabel1[[#This Row],[2. document]],'Gegevens documentatie'!$D:$I,6,0))</f>
        <v/>
      </c>
      <c r="R155" s="94" t="str">
        <f>IF(ISNA(VLOOKUP(Tabel1[[#This Row],[2. document]],'Gegevens documentatie'!$D:$I,5,0)),"",VLOOKUP(Tabel1[[#This Row],[2. document]],'Gegevens documentatie'!$D:$I,5,0))</f>
        <v/>
      </c>
      <c r="S155" s="94">
        <f>IF(ISNA(IF(VLOOKUP(Tabel1[[#This Row],[Documentnaam]],'Bestaande documentatie'!A:A,1,0)=Tabel1[[#This Row],[Documentnaam]],1,0)),0,IF(VLOOKUP(Tabel1[[#This Row],[Documentnaam]],'Bestaande documentatie'!A:A,1,0)=Tabel1[[#This Row],[Documentnaam]],1,0))</f>
        <v>0</v>
      </c>
      <c r="T155"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55" s="94">
        <f>IF(Tabel1[[#This Row],[Documentnaam]]="",0,IF(COUNTIF(K:K,Tabel1[[#This Row],[Documentnaam]])=1,0,IF(COUNTIF(K:K,Tabel1[[#This Row],[Documentnaam]])&gt;1,4,0)))</f>
        <v>0</v>
      </c>
      <c r="V155" s="94">
        <f>SUM(Tabel1[[#This Row],[bestaand(verberg)]:[dubbel(verberg)]])</f>
        <v>0</v>
      </c>
    </row>
    <row r="156" spans="1:22">
      <c r="A156" s="24"/>
      <c r="B156" s="24"/>
      <c r="C156" s="25"/>
      <c r="D156" s="82"/>
      <c r="E156" s="26"/>
      <c r="F156" s="82"/>
      <c r="G156" s="25"/>
      <c r="H156" s="25"/>
      <c r="I156" s="25"/>
      <c r="J156" s="38" t="str">
        <f>IF(Tabel1[[#This Row],[Documentnaam]]="","",VLOOKUP(Tabel1[[#This Row],[Kolom1]],$S$5:$T$10,2,0))</f>
        <v/>
      </c>
      <c r="K156"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56" s="84" t="str">
        <f>IF(Tabel1[[#This Row],[Documentnaam]]="","",IF(ISNA(VLOOKUP(Tabel1[[#This Row],[2. document]],'Gegevens documentatie'!$D:$I,2,0)),"",VLOOKUP(Tabel1[[#This Row],[2. document]],'Gegevens documentatie'!$D:$I,2,0)))</f>
        <v/>
      </c>
      <c r="M156" s="81" t="str" cm="1">
        <f t="array" aca="1" ref="M156"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56" s="94" t="str">
        <f>IF(ISNA(VLOOKUP(Tabel1[[#This Row],[1. Documentsoort]],'Gegevens documentatie'!$A:$B,2,0)),"",VLOOKUP(Tabel1[[#This Row],[1. Documentsoort]],'Gegevens documentatie'!$A:$B,2,0))</f>
        <v/>
      </c>
      <c r="O156" s="94" t="str">
        <f>IF(ISNA(VLOOKUP(Tabel1[[#This Row],[2. document]],'Gegevens documentatie'!$D:$I,4,0)),"",VLOOKUP(Tabel1[[#This Row],[2. document]],'Gegevens documentatie'!$D:$I,4,0))</f>
        <v/>
      </c>
      <c r="P156" s="94" t="str">
        <f>IF(ISNA(VLOOKUP(Tabel1[[#This Row],[2. document]],'Gegevens documentatie'!$D:$I,3,0)),"",VLOOKUP(Tabel1[[#This Row],[2. document]],'Gegevens documentatie'!$D:$I,3,0))</f>
        <v/>
      </c>
      <c r="Q156" s="94" t="str">
        <f>IF(ISNA(VLOOKUP(Tabel1[[#This Row],[2. document]],'Gegevens documentatie'!$D:$I,6,0)),"",VLOOKUP(Tabel1[[#This Row],[2. document]],'Gegevens documentatie'!$D:$I,6,0))</f>
        <v/>
      </c>
      <c r="R156" s="94" t="str">
        <f>IF(ISNA(VLOOKUP(Tabel1[[#This Row],[2. document]],'Gegevens documentatie'!$D:$I,5,0)),"",VLOOKUP(Tabel1[[#This Row],[2. document]],'Gegevens documentatie'!$D:$I,5,0))</f>
        <v/>
      </c>
      <c r="S156" s="94">
        <f>IF(ISNA(IF(VLOOKUP(Tabel1[[#This Row],[Documentnaam]],'Bestaande documentatie'!A:A,1,0)=Tabel1[[#This Row],[Documentnaam]],1,0)),0,IF(VLOOKUP(Tabel1[[#This Row],[Documentnaam]],'Bestaande documentatie'!A:A,1,0)=Tabel1[[#This Row],[Documentnaam]],1,0))</f>
        <v>0</v>
      </c>
      <c r="T156"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56" s="94">
        <f>IF(Tabel1[[#This Row],[Documentnaam]]="",0,IF(COUNTIF(K:K,Tabel1[[#This Row],[Documentnaam]])=1,0,IF(COUNTIF(K:K,Tabel1[[#This Row],[Documentnaam]])&gt;1,4,0)))</f>
        <v>0</v>
      </c>
      <c r="V156" s="94">
        <f>SUM(Tabel1[[#This Row],[bestaand(verberg)]:[dubbel(verberg)]])</f>
        <v>0</v>
      </c>
    </row>
    <row r="157" spans="1:22">
      <c r="A157" s="24"/>
      <c r="B157" s="24"/>
      <c r="C157" s="25"/>
      <c r="D157" s="82"/>
      <c r="E157" s="26"/>
      <c r="F157" s="82"/>
      <c r="G157" s="25"/>
      <c r="H157" s="25"/>
      <c r="I157" s="25"/>
      <c r="J157" s="38" t="str">
        <f>IF(Tabel1[[#This Row],[Documentnaam]]="","",VLOOKUP(Tabel1[[#This Row],[Kolom1]],$S$5:$T$10,2,0))</f>
        <v/>
      </c>
      <c r="K157"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57" s="84" t="str">
        <f>IF(Tabel1[[#This Row],[Documentnaam]]="","",IF(ISNA(VLOOKUP(Tabel1[[#This Row],[2. document]],'Gegevens documentatie'!$D:$I,2,0)),"",VLOOKUP(Tabel1[[#This Row],[2. document]],'Gegevens documentatie'!$D:$I,2,0)))</f>
        <v/>
      </c>
      <c r="M157" s="81" t="str" cm="1">
        <f t="array" aca="1" ref="M157"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57" s="94" t="str">
        <f>IF(ISNA(VLOOKUP(Tabel1[[#This Row],[1. Documentsoort]],'Gegevens documentatie'!$A:$B,2,0)),"",VLOOKUP(Tabel1[[#This Row],[1. Documentsoort]],'Gegevens documentatie'!$A:$B,2,0))</f>
        <v/>
      </c>
      <c r="O157" s="94" t="str">
        <f>IF(ISNA(VLOOKUP(Tabel1[[#This Row],[2. document]],'Gegevens documentatie'!$D:$I,4,0)),"",VLOOKUP(Tabel1[[#This Row],[2. document]],'Gegevens documentatie'!$D:$I,4,0))</f>
        <v/>
      </c>
      <c r="P157" s="94" t="str">
        <f>IF(ISNA(VLOOKUP(Tabel1[[#This Row],[2. document]],'Gegevens documentatie'!$D:$I,3,0)),"",VLOOKUP(Tabel1[[#This Row],[2. document]],'Gegevens documentatie'!$D:$I,3,0))</f>
        <v/>
      </c>
      <c r="Q157" s="94" t="str">
        <f>IF(ISNA(VLOOKUP(Tabel1[[#This Row],[2. document]],'Gegevens documentatie'!$D:$I,6,0)),"",VLOOKUP(Tabel1[[#This Row],[2. document]],'Gegevens documentatie'!$D:$I,6,0))</f>
        <v/>
      </c>
      <c r="R157" s="94" t="str">
        <f>IF(ISNA(VLOOKUP(Tabel1[[#This Row],[2. document]],'Gegevens documentatie'!$D:$I,5,0)),"",VLOOKUP(Tabel1[[#This Row],[2. document]],'Gegevens documentatie'!$D:$I,5,0))</f>
        <v/>
      </c>
      <c r="S157" s="94">
        <f>IF(ISNA(IF(VLOOKUP(Tabel1[[#This Row],[Documentnaam]],'Bestaande documentatie'!A:A,1,0)=Tabel1[[#This Row],[Documentnaam]],1,0)),0,IF(VLOOKUP(Tabel1[[#This Row],[Documentnaam]],'Bestaande documentatie'!A:A,1,0)=Tabel1[[#This Row],[Documentnaam]],1,0))</f>
        <v>0</v>
      </c>
      <c r="T157"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57" s="94">
        <f>IF(Tabel1[[#This Row],[Documentnaam]]="",0,IF(COUNTIF(K:K,Tabel1[[#This Row],[Documentnaam]])=1,0,IF(COUNTIF(K:K,Tabel1[[#This Row],[Documentnaam]])&gt;1,4,0)))</f>
        <v>0</v>
      </c>
      <c r="V157" s="94">
        <f>SUM(Tabel1[[#This Row],[bestaand(verberg)]:[dubbel(verberg)]])</f>
        <v>0</v>
      </c>
    </row>
    <row r="158" spans="1:22">
      <c r="A158" s="24"/>
      <c r="B158" s="24"/>
      <c r="C158" s="25"/>
      <c r="D158" s="82"/>
      <c r="E158" s="26"/>
      <c r="F158" s="82"/>
      <c r="G158" s="25"/>
      <c r="H158" s="25"/>
      <c r="I158" s="25"/>
      <c r="J158" s="38" t="str">
        <f>IF(Tabel1[[#This Row],[Documentnaam]]="","",VLOOKUP(Tabel1[[#This Row],[Kolom1]],$S$5:$T$10,2,0))</f>
        <v/>
      </c>
      <c r="K158"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58" s="84" t="str">
        <f>IF(Tabel1[[#This Row],[Documentnaam]]="","",IF(ISNA(VLOOKUP(Tabel1[[#This Row],[2. document]],'Gegevens documentatie'!$D:$I,2,0)),"",VLOOKUP(Tabel1[[#This Row],[2. document]],'Gegevens documentatie'!$D:$I,2,0)))</f>
        <v/>
      </c>
      <c r="M158" s="81" t="str" cm="1">
        <f t="array" aca="1" ref="M158"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58" s="94" t="str">
        <f>IF(ISNA(VLOOKUP(Tabel1[[#This Row],[1. Documentsoort]],'Gegevens documentatie'!$A:$B,2,0)),"",VLOOKUP(Tabel1[[#This Row],[1. Documentsoort]],'Gegevens documentatie'!$A:$B,2,0))</f>
        <v/>
      </c>
      <c r="O158" s="94" t="str">
        <f>IF(ISNA(VLOOKUP(Tabel1[[#This Row],[2. document]],'Gegevens documentatie'!$D:$I,4,0)),"",VLOOKUP(Tabel1[[#This Row],[2. document]],'Gegevens documentatie'!$D:$I,4,0))</f>
        <v/>
      </c>
      <c r="P158" s="94" t="str">
        <f>IF(ISNA(VLOOKUP(Tabel1[[#This Row],[2. document]],'Gegevens documentatie'!$D:$I,3,0)),"",VLOOKUP(Tabel1[[#This Row],[2. document]],'Gegevens documentatie'!$D:$I,3,0))</f>
        <v/>
      </c>
      <c r="Q158" s="94" t="str">
        <f>IF(ISNA(VLOOKUP(Tabel1[[#This Row],[2. document]],'Gegevens documentatie'!$D:$I,6,0)),"",VLOOKUP(Tabel1[[#This Row],[2. document]],'Gegevens documentatie'!$D:$I,6,0))</f>
        <v/>
      </c>
      <c r="R158" s="94" t="str">
        <f>IF(ISNA(VLOOKUP(Tabel1[[#This Row],[2. document]],'Gegevens documentatie'!$D:$I,5,0)),"",VLOOKUP(Tabel1[[#This Row],[2. document]],'Gegevens documentatie'!$D:$I,5,0))</f>
        <v/>
      </c>
      <c r="S158" s="94">
        <f>IF(ISNA(IF(VLOOKUP(Tabel1[[#This Row],[Documentnaam]],'Bestaande documentatie'!A:A,1,0)=Tabel1[[#This Row],[Documentnaam]],1,0)),0,IF(VLOOKUP(Tabel1[[#This Row],[Documentnaam]],'Bestaande documentatie'!A:A,1,0)=Tabel1[[#This Row],[Documentnaam]],1,0))</f>
        <v>0</v>
      </c>
      <c r="T158"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58" s="94">
        <f>IF(Tabel1[[#This Row],[Documentnaam]]="",0,IF(COUNTIF(K:K,Tabel1[[#This Row],[Documentnaam]])=1,0,IF(COUNTIF(K:K,Tabel1[[#This Row],[Documentnaam]])&gt;1,4,0)))</f>
        <v>0</v>
      </c>
      <c r="V158" s="94">
        <f>SUM(Tabel1[[#This Row],[bestaand(verberg)]:[dubbel(verberg)]])</f>
        <v>0</v>
      </c>
    </row>
    <row r="159" spans="1:22">
      <c r="A159" s="24"/>
      <c r="B159" s="24"/>
      <c r="C159" s="25"/>
      <c r="D159" s="82"/>
      <c r="E159" s="26"/>
      <c r="F159" s="82"/>
      <c r="G159" s="25"/>
      <c r="H159" s="25"/>
      <c r="I159" s="25"/>
      <c r="J159" s="38" t="str">
        <f>IF(Tabel1[[#This Row],[Documentnaam]]="","",VLOOKUP(Tabel1[[#This Row],[Kolom1]],$S$5:$T$10,2,0))</f>
        <v/>
      </c>
      <c r="K159"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59" s="84" t="str">
        <f>IF(Tabel1[[#This Row],[Documentnaam]]="","",IF(ISNA(VLOOKUP(Tabel1[[#This Row],[2. document]],'Gegevens documentatie'!$D:$I,2,0)),"",VLOOKUP(Tabel1[[#This Row],[2. document]],'Gegevens documentatie'!$D:$I,2,0)))</f>
        <v/>
      </c>
      <c r="M159" s="81" t="str" cm="1">
        <f t="array" aca="1" ref="M159"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59" s="94" t="str">
        <f>IF(ISNA(VLOOKUP(Tabel1[[#This Row],[1. Documentsoort]],'Gegevens documentatie'!$A:$B,2,0)),"",VLOOKUP(Tabel1[[#This Row],[1. Documentsoort]],'Gegevens documentatie'!$A:$B,2,0))</f>
        <v/>
      </c>
      <c r="O159" s="94" t="str">
        <f>IF(ISNA(VLOOKUP(Tabel1[[#This Row],[2. document]],'Gegevens documentatie'!$D:$I,4,0)),"",VLOOKUP(Tabel1[[#This Row],[2. document]],'Gegevens documentatie'!$D:$I,4,0))</f>
        <v/>
      </c>
      <c r="P159" s="94" t="str">
        <f>IF(ISNA(VLOOKUP(Tabel1[[#This Row],[2. document]],'Gegevens documentatie'!$D:$I,3,0)),"",VLOOKUP(Tabel1[[#This Row],[2. document]],'Gegevens documentatie'!$D:$I,3,0))</f>
        <v/>
      </c>
      <c r="Q159" s="94" t="str">
        <f>IF(ISNA(VLOOKUP(Tabel1[[#This Row],[2. document]],'Gegevens documentatie'!$D:$I,6,0)),"",VLOOKUP(Tabel1[[#This Row],[2. document]],'Gegevens documentatie'!$D:$I,6,0))</f>
        <v/>
      </c>
      <c r="R159" s="94" t="str">
        <f>IF(ISNA(VLOOKUP(Tabel1[[#This Row],[2. document]],'Gegevens documentatie'!$D:$I,5,0)),"",VLOOKUP(Tabel1[[#This Row],[2. document]],'Gegevens documentatie'!$D:$I,5,0))</f>
        <v/>
      </c>
      <c r="S159" s="94">
        <f>IF(ISNA(IF(VLOOKUP(Tabel1[[#This Row],[Documentnaam]],'Bestaande documentatie'!A:A,1,0)=Tabel1[[#This Row],[Documentnaam]],1,0)),0,IF(VLOOKUP(Tabel1[[#This Row],[Documentnaam]],'Bestaande documentatie'!A:A,1,0)=Tabel1[[#This Row],[Documentnaam]],1,0))</f>
        <v>0</v>
      </c>
      <c r="T159"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59" s="94">
        <f>IF(Tabel1[[#This Row],[Documentnaam]]="",0,IF(COUNTIF(K:K,Tabel1[[#This Row],[Documentnaam]])=1,0,IF(COUNTIF(K:K,Tabel1[[#This Row],[Documentnaam]])&gt;1,4,0)))</f>
        <v>0</v>
      </c>
      <c r="V159" s="94">
        <f>SUM(Tabel1[[#This Row],[bestaand(verberg)]:[dubbel(verberg)]])</f>
        <v>0</v>
      </c>
    </row>
    <row r="160" spans="1:22">
      <c r="A160" s="24"/>
      <c r="B160" s="24"/>
      <c r="C160" s="25"/>
      <c r="D160" s="82"/>
      <c r="E160" s="26"/>
      <c r="F160" s="82"/>
      <c r="G160" s="25"/>
      <c r="H160" s="25"/>
      <c r="I160" s="25"/>
      <c r="J160" s="38" t="str">
        <f>IF(Tabel1[[#This Row],[Documentnaam]]="","",VLOOKUP(Tabel1[[#This Row],[Kolom1]],$S$5:$T$10,2,0))</f>
        <v/>
      </c>
      <c r="K160"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60" s="84" t="str">
        <f>IF(Tabel1[[#This Row],[Documentnaam]]="","",IF(ISNA(VLOOKUP(Tabel1[[#This Row],[2. document]],'Gegevens documentatie'!$D:$I,2,0)),"",VLOOKUP(Tabel1[[#This Row],[2. document]],'Gegevens documentatie'!$D:$I,2,0)))</f>
        <v/>
      </c>
      <c r="M160" s="81" t="str" cm="1">
        <f t="array" aca="1" ref="M160"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60" s="94" t="str">
        <f>IF(ISNA(VLOOKUP(Tabel1[[#This Row],[1. Documentsoort]],'Gegevens documentatie'!$A:$B,2,0)),"",VLOOKUP(Tabel1[[#This Row],[1. Documentsoort]],'Gegevens documentatie'!$A:$B,2,0))</f>
        <v/>
      </c>
      <c r="O160" s="94" t="str">
        <f>IF(ISNA(VLOOKUP(Tabel1[[#This Row],[2. document]],'Gegevens documentatie'!$D:$I,4,0)),"",VLOOKUP(Tabel1[[#This Row],[2. document]],'Gegevens documentatie'!$D:$I,4,0))</f>
        <v/>
      </c>
      <c r="P160" s="94" t="str">
        <f>IF(ISNA(VLOOKUP(Tabel1[[#This Row],[2. document]],'Gegevens documentatie'!$D:$I,3,0)),"",VLOOKUP(Tabel1[[#This Row],[2. document]],'Gegevens documentatie'!$D:$I,3,0))</f>
        <v/>
      </c>
      <c r="Q160" s="94" t="str">
        <f>IF(ISNA(VLOOKUP(Tabel1[[#This Row],[2. document]],'Gegevens documentatie'!$D:$I,6,0)),"",VLOOKUP(Tabel1[[#This Row],[2. document]],'Gegevens documentatie'!$D:$I,6,0))</f>
        <v/>
      </c>
      <c r="R160" s="94" t="str">
        <f>IF(ISNA(VLOOKUP(Tabel1[[#This Row],[2. document]],'Gegevens documentatie'!$D:$I,5,0)),"",VLOOKUP(Tabel1[[#This Row],[2. document]],'Gegevens documentatie'!$D:$I,5,0))</f>
        <v/>
      </c>
      <c r="S160" s="94">
        <f>IF(ISNA(IF(VLOOKUP(Tabel1[[#This Row],[Documentnaam]],'Bestaande documentatie'!A:A,1,0)=Tabel1[[#This Row],[Documentnaam]],1,0)),0,IF(VLOOKUP(Tabel1[[#This Row],[Documentnaam]],'Bestaande documentatie'!A:A,1,0)=Tabel1[[#This Row],[Documentnaam]],1,0))</f>
        <v>0</v>
      </c>
      <c r="T160"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60" s="94">
        <f>IF(Tabel1[[#This Row],[Documentnaam]]="",0,IF(COUNTIF(K:K,Tabel1[[#This Row],[Documentnaam]])=1,0,IF(COUNTIF(K:K,Tabel1[[#This Row],[Documentnaam]])&gt;1,4,0)))</f>
        <v>0</v>
      </c>
      <c r="V160" s="94">
        <f>SUM(Tabel1[[#This Row],[bestaand(verberg)]:[dubbel(verberg)]])</f>
        <v>0</v>
      </c>
    </row>
    <row r="161" spans="1:22">
      <c r="A161" s="24"/>
      <c r="B161" s="24"/>
      <c r="C161" s="25"/>
      <c r="D161" s="82"/>
      <c r="E161" s="26"/>
      <c r="F161" s="82"/>
      <c r="G161" s="25"/>
      <c r="H161" s="25"/>
      <c r="I161" s="25"/>
      <c r="J161" s="38" t="str">
        <f>IF(Tabel1[[#This Row],[Documentnaam]]="","",VLOOKUP(Tabel1[[#This Row],[Kolom1]],$S$5:$T$10,2,0))</f>
        <v/>
      </c>
      <c r="K161"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61" s="84" t="str">
        <f>IF(Tabel1[[#This Row],[Documentnaam]]="","",IF(ISNA(VLOOKUP(Tabel1[[#This Row],[2. document]],'Gegevens documentatie'!$D:$I,2,0)),"",VLOOKUP(Tabel1[[#This Row],[2. document]],'Gegevens documentatie'!$D:$I,2,0)))</f>
        <v/>
      </c>
      <c r="M161" s="81" t="str" cm="1">
        <f t="array" aca="1" ref="M161"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61" s="94" t="str">
        <f>IF(ISNA(VLOOKUP(Tabel1[[#This Row],[1. Documentsoort]],'Gegevens documentatie'!$A:$B,2,0)),"",VLOOKUP(Tabel1[[#This Row],[1. Documentsoort]],'Gegevens documentatie'!$A:$B,2,0))</f>
        <v/>
      </c>
      <c r="O161" s="94" t="str">
        <f>IF(ISNA(VLOOKUP(Tabel1[[#This Row],[2. document]],'Gegevens documentatie'!$D:$I,4,0)),"",VLOOKUP(Tabel1[[#This Row],[2. document]],'Gegevens documentatie'!$D:$I,4,0))</f>
        <v/>
      </c>
      <c r="P161" s="94" t="str">
        <f>IF(ISNA(VLOOKUP(Tabel1[[#This Row],[2. document]],'Gegevens documentatie'!$D:$I,3,0)),"",VLOOKUP(Tabel1[[#This Row],[2. document]],'Gegevens documentatie'!$D:$I,3,0))</f>
        <v/>
      </c>
      <c r="Q161" s="94" t="str">
        <f>IF(ISNA(VLOOKUP(Tabel1[[#This Row],[2. document]],'Gegevens documentatie'!$D:$I,6,0)),"",VLOOKUP(Tabel1[[#This Row],[2. document]],'Gegevens documentatie'!$D:$I,6,0))</f>
        <v/>
      </c>
      <c r="R161" s="94" t="str">
        <f>IF(ISNA(VLOOKUP(Tabel1[[#This Row],[2. document]],'Gegevens documentatie'!$D:$I,5,0)),"",VLOOKUP(Tabel1[[#This Row],[2. document]],'Gegevens documentatie'!$D:$I,5,0))</f>
        <v/>
      </c>
      <c r="S161" s="94">
        <f>IF(ISNA(IF(VLOOKUP(Tabel1[[#This Row],[Documentnaam]],'Bestaande documentatie'!A:A,1,0)=Tabel1[[#This Row],[Documentnaam]],1,0)),0,IF(VLOOKUP(Tabel1[[#This Row],[Documentnaam]],'Bestaande documentatie'!A:A,1,0)=Tabel1[[#This Row],[Documentnaam]],1,0))</f>
        <v>0</v>
      </c>
      <c r="T161"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61" s="94">
        <f>IF(Tabel1[[#This Row],[Documentnaam]]="",0,IF(COUNTIF(K:K,Tabel1[[#This Row],[Documentnaam]])=1,0,IF(COUNTIF(K:K,Tabel1[[#This Row],[Documentnaam]])&gt;1,4,0)))</f>
        <v>0</v>
      </c>
      <c r="V161" s="94">
        <f>SUM(Tabel1[[#This Row],[bestaand(verberg)]:[dubbel(verberg)]])</f>
        <v>0</v>
      </c>
    </row>
    <row r="162" spans="1:22">
      <c r="A162" s="24"/>
      <c r="B162" s="24"/>
      <c r="C162" s="25"/>
      <c r="D162" s="82"/>
      <c r="E162" s="26"/>
      <c r="F162" s="82"/>
      <c r="G162" s="25"/>
      <c r="H162" s="25"/>
      <c r="I162" s="25"/>
      <c r="J162" s="38" t="str">
        <f>IF(Tabel1[[#This Row],[Documentnaam]]="","",VLOOKUP(Tabel1[[#This Row],[Kolom1]],$S$5:$T$10,2,0))</f>
        <v/>
      </c>
      <c r="K162"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62" s="84" t="str">
        <f>IF(Tabel1[[#This Row],[Documentnaam]]="","",IF(ISNA(VLOOKUP(Tabel1[[#This Row],[2. document]],'Gegevens documentatie'!$D:$I,2,0)),"",VLOOKUP(Tabel1[[#This Row],[2. document]],'Gegevens documentatie'!$D:$I,2,0)))</f>
        <v/>
      </c>
      <c r="M162" s="81" t="str" cm="1">
        <f t="array" aca="1" ref="M162"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62" s="94" t="str">
        <f>IF(ISNA(VLOOKUP(Tabel1[[#This Row],[1. Documentsoort]],'Gegevens documentatie'!$A:$B,2,0)),"",VLOOKUP(Tabel1[[#This Row],[1. Documentsoort]],'Gegevens documentatie'!$A:$B,2,0))</f>
        <v/>
      </c>
      <c r="O162" s="94" t="str">
        <f>IF(ISNA(VLOOKUP(Tabel1[[#This Row],[2. document]],'Gegevens documentatie'!$D:$I,4,0)),"",VLOOKUP(Tabel1[[#This Row],[2. document]],'Gegevens documentatie'!$D:$I,4,0))</f>
        <v/>
      </c>
      <c r="P162" s="94" t="str">
        <f>IF(ISNA(VLOOKUP(Tabel1[[#This Row],[2. document]],'Gegevens documentatie'!$D:$I,3,0)),"",VLOOKUP(Tabel1[[#This Row],[2. document]],'Gegevens documentatie'!$D:$I,3,0))</f>
        <v/>
      </c>
      <c r="Q162" s="94" t="str">
        <f>IF(ISNA(VLOOKUP(Tabel1[[#This Row],[2. document]],'Gegevens documentatie'!$D:$I,6,0)),"",VLOOKUP(Tabel1[[#This Row],[2. document]],'Gegevens documentatie'!$D:$I,6,0))</f>
        <v/>
      </c>
      <c r="R162" s="94" t="str">
        <f>IF(ISNA(VLOOKUP(Tabel1[[#This Row],[2. document]],'Gegevens documentatie'!$D:$I,5,0)),"",VLOOKUP(Tabel1[[#This Row],[2. document]],'Gegevens documentatie'!$D:$I,5,0))</f>
        <v/>
      </c>
      <c r="S162" s="94">
        <f>IF(ISNA(IF(VLOOKUP(Tabel1[[#This Row],[Documentnaam]],'Bestaande documentatie'!A:A,1,0)=Tabel1[[#This Row],[Documentnaam]],1,0)),0,IF(VLOOKUP(Tabel1[[#This Row],[Documentnaam]],'Bestaande documentatie'!A:A,1,0)=Tabel1[[#This Row],[Documentnaam]],1,0))</f>
        <v>0</v>
      </c>
      <c r="T162"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62" s="94">
        <f>IF(Tabel1[[#This Row],[Documentnaam]]="",0,IF(COUNTIF(K:K,Tabel1[[#This Row],[Documentnaam]])=1,0,IF(COUNTIF(K:K,Tabel1[[#This Row],[Documentnaam]])&gt;1,4,0)))</f>
        <v>0</v>
      </c>
      <c r="V162" s="94">
        <f>SUM(Tabel1[[#This Row],[bestaand(verberg)]:[dubbel(verberg)]])</f>
        <v>0</v>
      </c>
    </row>
    <row r="163" spans="1:22">
      <c r="A163" s="24"/>
      <c r="B163" s="24"/>
      <c r="C163" s="25"/>
      <c r="D163" s="82"/>
      <c r="E163" s="26"/>
      <c r="F163" s="82"/>
      <c r="G163" s="25"/>
      <c r="H163" s="25"/>
      <c r="I163" s="25"/>
      <c r="J163" s="38" t="str">
        <f>IF(Tabel1[[#This Row],[Documentnaam]]="","",VLOOKUP(Tabel1[[#This Row],[Kolom1]],$S$5:$T$10,2,0))</f>
        <v/>
      </c>
      <c r="K163"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63" s="84" t="str">
        <f>IF(Tabel1[[#This Row],[Documentnaam]]="","",IF(ISNA(VLOOKUP(Tabel1[[#This Row],[2. document]],'Gegevens documentatie'!$D:$I,2,0)),"",VLOOKUP(Tabel1[[#This Row],[2. document]],'Gegevens documentatie'!$D:$I,2,0)))</f>
        <v/>
      </c>
      <c r="M163" s="81" t="str" cm="1">
        <f t="array" aca="1" ref="M163"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63" s="94" t="str">
        <f>IF(ISNA(VLOOKUP(Tabel1[[#This Row],[1. Documentsoort]],'Gegevens documentatie'!$A:$B,2,0)),"",VLOOKUP(Tabel1[[#This Row],[1. Documentsoort]],'Gegevens documentatie'!$A:$B,2,0))</f>
        <v/>
      </c>
      <c r="O163" s="94" t="str">
        <f>IF(ISNA(VLOOKUP(Tabel1[[#This Row],[2. document]],'Gegevens documentatie'!$D:$I,4,0)),"",VLOOKUP(Tabel1[[#This Row],[2. document]],'Gegevens documentatie'!$D:$I,4,0))</f>
        <v/>
      </c>
      <c r="P163" s="94" t="str">
        <f>IF(ISNA(VLOOKUP(Tabel1[[#This Row],[2. document]],'Gegevens documentatie'!$D:$I,3,0)),"",VLOOKUP(Tabel1[[#This Row],[2. document]],'Gegevens documentatie'!$D:$I,3,0))</f>
        <v/>
      </c>
      <c r="Q163" s="94" t="str">
        <f>IF(ISNA(VLOOKUP(Tabel1[[#This Row],[2. document]],'Gegevens documentatie'!$D:$I,6,0)),"",VLOOKUP(Tabel1[[#This Row],[2. document]],'Gegevens documentatie'!$D:$I,6,0))</f>
        <v/>
      </c>
      <c r="R163" s="94" t="str">
        <f>IF(ISNA(VLOOKUP(Tabel1[[#This Row],[2. document]],'Gegevens documentatie'!$D:$I,5,0)),"",VLOOKUP(Tabel1[[#This Row],[2. document]],'Gegevens documentatie'!$D:$I,5,0))</f>
        <v/>
      </c>
      <c r="S163" s="94">
        <f>IF(ISNA(IF(VLOOKUP(Tabel1[[#This Row],[Documentnaam]],'Bestaande documentatie'!A:A,1,0)=Tabel1[[#This Row],[Documentnaam]],1,0)),0,IF(VLOOKUP(Tabel1[[#This Row],[Documentnaam]],'Bestaande documentatie'!A:A,1,0)=Tabel1[[#This Row],[Documentnaam]],1,0))</f>
        <v>0</v>
      </c>
      <c r="T163"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63" s="94">
        <f>IF(Tabel1[[#This Row],[Documentnaam]]="",0,IF(COUNTIF(K:K,Tabel1[[#This Row],[Documentnaam]])=1,0,IF(COUNTIF(K:K,Tabel1[[#This Row],[Documentnaam]])&gt;1,4,0)))</f>
        <v>0</v>
      </c>
      <c r="V163" s="94">
        <f>SUM(Tabel1[[#This Row],[bestaand(verberg)]:[dubbel(verberg)]])</f>
        <v>0</v>
      </c>
    </row>
    <row r="164" spans="1:22">
      <c r="A164" s="24"/>
      <c r="B164" s="24"/>
      <c r="C164" s="25"/>
      <c r="D164" s="82"/>
      <c r="E164" s="26"/>
      <c r="F164" s="82"/>
      <c r="G164" s="25"/>
      <c r="H164" s="25"/>
      <c r="I164" s="25"/>
      <c r="J164" s="38" t="str">
        <f>IF(Tabel1[[#This Row],[Documentnaam]]="","",VLOOKUP(Tabel1[[#This Row],[Kolom1]],$S$5:$T$10,2,0))</f>
        <v/>
      </c>
      <c r="K164"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64" s="84" t="str">
        <f>IF(Tabel1[[#This Row],[Documentnaam]]="","",IF(ISNA(VLOOKUP(Tabel1[[#This Row],[2. document]],'Gegevens documentatie'!$D:$I,2,0)),"",VLOOKUP(Tabel1[[#This Row],[2. document]],'Gegevens documentatie'!$D:$I,2,0)))</f>
        <v/>
      </c>
      <c r="M164" s="81" t="str" cm="1">
        <f t="array" aca="1" ref="M164"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64" s="94" t="str">
        <f>IF(ISNA(VLOOKUP(Tabel1[[#This Row],[1. Documentsoort]],'Gegevens documentatie'!$A:$B,2,0)),"",VLOOKUP(Tabel1[[#This Row],[1. Documentsoort]],'Gegevens documentatie'!$A:$B,2,0))</f>
        <v/>
      </c>
      <c r="O164" s="94" t="str">
        <f>IF(ISNA(VLOOKUP(Tabel1[[#This Row],[2. document]],'Gegevens documentatie'!$D:$I,4,0)),"",VLOOKUP(Tabel1[[#This Row],[2. document]],'Gegevens documentatie'!$D:$I,4,0))</f>
        <v/>
      </c>
      <c r="P164" s="94" t="str">
        <f>IF(ISNA(VLOOKUP(Tabel1[[#This Row],[2. document]],'Gegevens documentatie'!$D:$I,3,0)),"",VLOOKUP(Tabel1[[#This Row],[2. document]],'Gegevens documentatie'!$D:$I,3,0))</f>
        <v/>
      </c>
      <c r="Q164" s="94" t="str">
        <f>IF(ISNA(VLOOKUP(Tabel1[[#This Row],[2. document]],'Gegevens documentatie'!$D:$I,6,0)),"",VLOOKUP(Tabel1[[#This Row],[2. document]],'Gegevens documentatie'!$D:$I,6,0))</f>
        <v/>
      </c>
      <c r="R164" s="94" t="str">
        <f>IF(ISNA(VLOOKUP(Tabel1[[#This Row],[2. document]],'Gegevens documentatie'!$D:$I,5,0)),"",VLOOKUP(Tabel1[[#This Row],[2. document]],'Gegevens documentatie'!$D:$I,5,0))</f>
        <v/>
      </c>
      <c r="S164" s="94">
        <f>IF(ISNA(IF(VLOOKUP(Tabel1[[#This Row],[Documentnaam]],'Bestaande documentatie'!A:A,1,0)=Tabel1[[#This Row],[Documentnaam]],1,0)),0,IF(VLOOKUP(Tabel1[[#This Row],[Documentnaam]],'Bestaande documentatie'!A:A,1,0)=Tabel1[[#This Row],[Documentnaam]],1,0))</f>
        <v>0</v>
      </c>
      <c r="T164"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64" s="94">
        <f>IF(Tabel1[[#This Row],[Documentnaam]]="",0,IF(COUNTIF(K:K,Tabel1[[#This Row],[Documentnaam]])=1,0,IF(COUNTIF(K:K,Tabel1[[#This Row],[Documentnaam]])&gt;1,4,0)))</f>
        <v>0</v>
      </c>
      <c r="V164" s="94">
        <f>SUM(Tabel1[[#This Row],[bestaand(verberg)]:[dubbel(verberg)]])</f>
        <v>0</v>
      </c>
    </row>
    <row r="165" spans="1:22">
      <c r="A165" s="24"/>
      <c r="B165" s="24"/>
      <c r="C165" s="25"/>
      <c r="D165" s="82"/>
      <c r="E165" s="26"/>
      <c r="F165" s="82"/>
      <c r="G165" s="25"/>
      <c r="H165" s="25"/>
      <c r="I165" s="25"/>
      <c r="J165" s="38" t="str">
        <f>IF(Tabel1[[#This Row],[Documentnaam]]="","",VLOOKUP(Tabel1[[#This Row],[Kolom1]],$S$5:$T$10,2,0))</f>
        <v/>
      </c>
      <c r="K165"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65" s="84" t="str">
        <f>IF(Tabel1[[#This Row],[Documentnaam]]="","",IF(ISNA(VLOOKUP(Tabel1[[#This Row],[2. document]],'Gegevens documentatie'!$D:$I,2,0)),"",VLOOKUP(Tabel1[[#This Row],[2. document]],'Gegevens documentatie'!$D:$I,2,0)))</f>
        <v/>
      </c>
      <c r="M165" s="81" t="str" cm="1">
        <f t="array" aca="1" ref="M165"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65" s="94" t="str">
        <f>IF(ISNA(VLOOKUP(Tabel1[[#This Row],[1. Documentsoort]],'Gegevens documentatie'!$A:$B,2,0)),"",VLOOKUP(Tabel1[[#This Row],[1. Documentsoort]],'Gegevens documentatie'!$A:$B,2,0))</f>
        <v/>
      </c>
      <c r="O165" s="94" t="str">
        <f>IF(ISNA(VLOOKUP(Tabel1[[#This Row],[2. document]],'Gegevens documentatie'!$D:$I,4,0)),"",VLOOKUP(Tabel1[[#This Row],[2. document]],'Gegevens documentatie'!$D:$I,4,0))</f>
        <v/>
      </c>
      <c r="P165" s="94" t="str">
        <f>IF(ISNA(VLOOKUP(Tabel1[[#This Row],[2. document]],'Gegevens documentatie'!$D:$I,3,0)),"",VLOOKUP(Tabel1[[#This Row],[2. document]],'Gegevens documentatie'!$D:$I,3,0))</f>
        <v/>
      </c>
      <c r="Q165" s="94" t="str">
        <f>IF(ISNA(VLOOKUP(Tabel1[[#This Row],[2. document]],'Gegevens documentatie'!$D:$I,6,0)),"",VLOOKUP(Tabel1[[#This Row],[2. document]],'Gegevens documentatie'!$D:$I,6,0))</f>
        <v/>
      </c>
      <c r="R165" s="94" t="str">
        <f>IF(ISNA(VLOOKUP(Tabel1[[#This Row],[2. document]],'Gegevens documentatie'!$D:$I,5,0)),"",VLOOKUP(Tabel1[[#This Row],[2. document]],'Gegevens documentatie'!$D:$I,5,0))</f>
        <v/>
      </c>
      <c r="S165" s="94">
        <f>IF(ISNA(IF(VLOOKUP(Tabel1[[#This Row],[Documentnaam]],'Bestaande documentatie'!A:A,1,0)=Tabel1[[#This Row],[Documentnaam]],1,0)),0,IF(VLOOKUP(Tabel1[[#This Row],[Documentnaam]],'Bestaande documentatie'!A:A,1,0)=Tabel1[[#This Row],[Documentnaam]],1,0))</f>
        <v>0</v>
      </c>
      <c r="T165"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65" s="94">
        <f>IF(Tabel1[[#This Row],[Documentnaam]]="",0,IF(COUNTIF(K:K,Tabel1[[#This Row],[Documentnaam]])=1,0,IF(COUNTIF(K:K,Tabel1[[#This Row],[Documentnaam]])&gt;1,4,0)))</f>
        <v>0</v>
      </c>
      <c r="V165" s="94">
        <f>SUM(Tabel1[[#This Row],[bestaand(verberg)]:[dubbel(verberg)]])</f>
        <v>0</v>
      </c>
    </row>
    <row r="166" spans="1:22">
      <c r="A166" s="24"/>
      <c r="B166" s="24"/>
      <c r="C166" s="25"/>
      <c r="D166" s="82"/>
      <c r="E166" s="26"/>
      <c r="F166" s="82"/>
      <c r="G166" s="25"/>
      <c r="H166" s="25"/>
      <c r="I166" s="25"/>
      <c r="J166" s="38" t="str">
        <f>IF(Tabel1[[#This Row],[Documentnaam]]="","",VLOOKUP(Tabel1[[#This Row],[Kolom1]],$S$5:$T$10,2,0))</f>
        <v/>
      </c>
      <c r="K166"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66" s="84" t="str">
        <f>IF(Tabel1[[#This Row],[Documentnaam]]="","",IF(ISNA(VLOOKUP(Tabel1[[#This Row],[2. document]],'Gegevens documentatie'!$D:$I,2,0)),"",VLOOKUP(Tabel1[[#This Row],[2. document]],'Gegevens documentatie'!$D:$I,2,0)))</f>
        <v/>
      </c>
      <c r="M166" s="81" t="str" cm="1">
        <f t="array" aca="1" ref="M166"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66" s="94" t="str">
        <f>IF(ISNA(VLOOKUP(Tabel1[[#This Row],[1. Documentsoort]],'Gegevens documentatie'!$A:$B,2,0)),"",VLOOKUP(Tabel1[[#This Row],[1. Documentsoort]],'Gegevens documentatie'!$A:$B,2,0))</f>
        <v/>
      </c>
      <c r="O166" s="94" t="str">
        <f>IF(ISNA(VLOOKUP(Tabel1[[#This Row],[2. document]],'Gegevens documentatie'!$D:$I,4,0)),"",VLOOKUP(Tabel1[[#This Row],[2. document]],'Gegevens documentatie'!$D:$I,4,0))</f>
        <v/>
      </c>
      <c r="P166" s="94" t="str">
        <f>IF(ISNA(VLOOKUP(Tabel1[[#This Row],[2. document]],'Gegevens documentatie'!$D:$I,3,0)),"",VLOOKUP(Tabel1[[#This Row],[2. document]],'Gegevens documentatie'!$D:$I,3,0))</f>
        <v/>
      </c>
      <c r="Q166" s="94" t="str">
        <f>IF(ISNA(VLOOKUP(Tabel1[[#This Row],[2. document]],'Gegevens documentatie'!$D:$I,6,0)),"",VLOOKUP(Tabel1[[#This Row],[2. document]],'Gegevens documentatie'!$D:$I,6,0))</f>
        <v/>
      </c>
      <c r="R166" s="94" t="str">
        <f>IF(ISNA(VLOOKUP(Tabel1[[#This Row],[2. document]],'Gegevens documentatie'!$D:$I,5,0)),"",VLOOKUP(Tabel1[[#This Row],[2. document]],'Gegevens documentatie'!$D:$I,5,0))</f>
        <v/>
      </c>
      <c r="S166" s="94">
        <f>IF(ISNA(IF(VLOOKUP(Tabel1[[#This Row],[Documentnaam]],'Bestaande documentatie'!A:A,1,0)=Tabel1[[#This Row],[Documentnaam]],1,0)),0,IF(VLOOKUP(Tabel1[[#This Row],[Documentnaam]],'Bestaande documentatie'!A:A,1,0)=Tabel1[[#This Row],[Documentnaam]],1,0))</f>
        <v>0</v>
      </c>
      <c r="T166"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66" s="94">
        <f>IF(Tabel1[[#This Row],[Documentnaam]]="",0,IF(COUNTIF(K:K,Tabel1[[#This Row],[Documentnaam]])=1,0,IF(COUNTIF(K:K,Tabel1[[#This Row],[Documentnaam]])&gt;1,4,0)))</f>
        <v>0</v>
      </c>
      <c r="V166" s="94">
        <f>SUM(Tabel1[[#This Row],[bestaand(verberg)]:[dubbel(verberg)]])</f>
        <v>0</v>
      </c>
    </row>
    <row r="167" spans="1:22">
      <c r="A167" s="24"/>
      <c r="B167" s="24"/>
      <c r="C167" s="25"/>
      <c r="D167" s="82"/>
      <c r="E167" s="26"/>
      <c r="F167" s="82"/>
      <c r="G167" s="25"/>
      <c r="H167" s="25"/>
      <c r="I167" s="25"/>
      <c r="J167" s="38" t="str">
        <f>IF(Tabel1[[#This Row],[Documentnaam]]="","",VLOOKUP(Tabel1[[#This Row],[Kolom1]],$S$5:$T$10,2,0))</f>
        <v/>
      </c>
      <c r="K167"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67" s="84" t="str">
        <f>IF(Tabel1[[#This Row],[Documentnaam]]="","",IF(ISNA(VLOOKUP(Tabel1[[#This Row],[2. document]],'Gegevens documentatie'!$D:$I,2,0)),"",VLOOKUP(Tabel1[[#This Row],[2. document]],'Gegevens documentatie'!$D:$I,2,0)))</f>
        <v/>
      </c>
      <c r="M167" s="81" t="str" cm="1">
        <f t="array" aca="1" ref="M167"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67" s="94" t="str">
        <f>IF(ISNA(VLOOKUP(Tabel1[[#This Row],[1. Documentsoort]],'Gegevens documentatie'!$A:$B,2,0)),"",VLOOKUP(Tabel1[[#This Row],[1. Documentsoort]],'Gegevens documentatie'!$A:$B,2,0))</f>
        <v/>
      </c>
      <c r="O167" s="94" t="str">
        <f>IF(ISNA(VLOOKUP(Tabel1[[#This Row],[2. document]],'Gegevens documentatie'!$D:$I,4,0)),"",VLOOKUP(Tabel1[[#This Row],[2. document]],'Gegevens documentatie'!$D:$I,4,0))</f>
        <v/>
      </c>
      <c r="P167" s="94" t="str">
        <f>IF(ISNA(VLOOKUP(Tabel1[[#This Row],[2. document]],'Gegevens documentatie'!$D:$I,3,0)),"",VLOOKUP(Tabel1[[#This Row],[2. document]],'Gegevens documentatie'!$D:$I,3,0))</f>
        <v/>
      </c>
      <c r="Q167" s="94" t="str">
        <f>IF(ISNA(VLOOKUP(Tabel1[[#This Row],[2. document]],'Gegevens documentatie'!$D:$I,6,0)),"",VLOOKUP(Tabel1[[#This Row],[2. document]],'Gegevens documentatie'!$D:$I,6,0))</f>
        <v/>
      </c>
      <c r="R167" s="94" t="str">
        <f>IF(ISNA(VLOOKUP(Tabel1[[#This Row],[2. document]],'Gegevens documentatie'!$D:$I,5,0)),"",VLOOKUP(Tabel1[[#This Row],[2. document]],'Gegevens documentatie'!$D:$I,5,0))</f>
        <v/>
      </c>
      <c r="S167" s="94">
        <f>IF(ISNA(IF(VLOOKUP(Tabel1[[#This Row],[Documentnaam]],'Bestaande documentatie'!A:A,1,0)=Tabel1[[#This Row],[Documentnaam]],1,0)),0,IF(VLOOKUP(Tabel1[[#This Row],[Documentnaam]],'Bestaande documentatie'!A:A,1,0)=Tabel1[[#This Row],[Documentnaam]],1,0))</f>
        <v>0</v>
      </c>
      <c r="T167"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67" s="94">
        <f>IF(Tabel1[[#This Row],[Documentnaam]]="",0,IF(COUNTIF(K:K,Tabel1[[#This Row],[Documentnaam]])=1,0,IF(COUNTIF(K:K,Tabel1[[#This Row],[Documentnaam]])&gt;1,4,0)))</f>
        <v>0</v>
      </c>
      <c r="V167" s="94">
        <f>SUM(Tabel1[[#This Row],[bestaand(verberg)]:[dubbel(verberg)]])</f>
        <v>0</v>
      </c>
    </row>
    <row r="168" spans="1:22">
      <c r="A168" s="24"/>
      <c r="B168" s="24"/>
      <c r="C168" s="25"/>
      <c r="D168" s="82"/>
      <c r="E168" s="26"/>
      <c r="F168" s="82"/>
      <c r="G168" s="25"/>
      <c r="H168" s="25"/>
      <c r="I168" s="25"/>
      <c r="J168" s="38" t="str">
        <f>IF(Tabel1[[#This Row],[Documentnaam]]="","",VLOOKUP(Tabel1[[#This Row],[Kolom1]],$S$5:$T$10,2,0))</f>
        <v/>
      </c>
      <c r="K168"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68" s="84" t="str">
        <f>IF(Tabel1[[#This Row],[Documentnaam]]="","",IF(ISNA(VLOOKUP(Tabel1[[#This Row],[2. document]],'Gegevens documentatie'!$D:$I,2,0)),"",VLOOKUP(Tabel1[[#This Row],[2. document]],'Gegevens documentatie'!$D:$I,2,0)))</f>
        <v/>
      </c>
      <c r="M168" s="81" t="str" cm="1">
        <f t="array" aca="1" ref="M168"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68" s="94" t="str">
        <f>IF(ISNA(VLOOKUP(Tabel1[[#This Row],[1. Documentsoort]],'Gegevens documentatie'!$A:$B,2,0)),"",VLOOKUP(Tabel1[[#This Row],[1. Documentsoort]],'Gegevens documentatie'!$A:$B,2,0))</f>
        <v/>
      </c>
      <c r="O168" s="94" t="str">
        <f>IF(ISNA(VLOOKUP(Tabel1[[#This Row],[2. document]],'Gegevens documentatie'!$D:$I,4,0)),"",VLOOKUP(Tabel1[[#This Row],[2. document]],'Gegevens documentatie'!$D:$I,4,0))</f>
        <v/>
      </c>
      <c r="P168" s="94" t="str">
        <f>IF(ISNA(VLOOKUP(Tabel1[[#This Row],[2. document]],'Gegevens documentatie'!$D:$I,3,0)),"",VLOOKUP(Tabel1[[#This Row],[2. document]],'Gegevens documentatie'!$D:$I,3,0))</f>
        <v/>
      </c>
      <c r="Q168" s="94" t="str">
        <f>IF(ISNA(VLOOKUP(Tabel1[[#This Row],[2. document]],'Gegevens documentatie'!$D:$I,6,0)),"",VLOOKUP(Tabel1[[#This Row],[2. document]],'Gegevens documentatie'!$D:$I,6,0))</f>
        <v/>
      </c>
      <c r="R168" s="94" t="str">
        <f>IF(ISNA(VLOOKUP(Tabel1[[#This Row],[2. document]],'Gegevens documentatie'!$D:$I,5,0)),"",VLOOKUP(Tabel1[[#This Row],[2. document]],'Gegevens documentatie'!$D:$I,5,0))</f>
        <v/>
      </c>
      <c r="S168" s="94">
        <f>IF(ISNA(IF(VLOOKUP(Tabel1[[#This Row],[Documentnaam]],'Bestaande documentatie'!A:A,1,0)=Tabel1[[#This Row],[Documentnaam]],1,0)),0,IF(VLOOKUP(Tabel1[[#This Row],[Documentnaam]],'Bestaande documentatie'!A:A,1,0)=Tabel1[[#This Row],[Documentnaam]],1,0))</f>
        <v>0</v>
      </c>
      <c r="T168"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68" s="94">
        <f>IF(Tabel1[[#This Row],[Documentnaam]]="",0,IF(COUNTIF(K:K,Tabel1[[#This Row],[Documentnaam]])=1,0,IF(COUNTIF(K:K,Tabel1[[#This Row],[Documentnaam]])&gt;1,4,0)))</f>
        <v>0</v>
      </c>
      <c r="V168" s="94">
        <f>SUM(Tabel1[[#This Row],[bestaand(verberg)]:[dubbel(verberg)]])</f>
        <v>0</v>
      </c>
    </row>
    <row r="169" spans="1:22">
      <c r="A169" s="24"/>
      <c r="B169" s="24"/>
      <c r="C169" s="25"/>
      <c r="D169" s="82"/>
      <c r="E169" s="26"/>
      <c r="F169" s="82"/>
      <c r="G169" s="25"/>
      <c r="H169" s="25"/>
      <c r="I169" s="25"/>
      <c r="J169" s="38" t="str">
        <f>IF(Tabel1[[#This Row],[Documentnaam]]="","",VLOOKUP(Tabel1[[#This Row],[Kolom1]],$S$5:$T$10,2,0))</f>
        <v/>
      </c>
      <c r="K169"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69" s="84" t="str">
        <f>IF(Tabel1[[#This Row],[Documentnaam]]="","",IF(ISNA(VLOOKUP(Tabel1[[#This Row],[2. document]],'Gegevens documentatie'!$D:$I,2,0)),"",VLOOKUP(Tabel1[[#This Row],[2. document]],'Gegevens documentatie'!$D:$I,2,0)))</f>
        <v/>
      </c>
      <c r="M169" s="81" t="str" cm="1">
        <f t="array" aca="1" ref="M169"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69" s="94" t="str">
        <f>IF(ISNA(VLOOKUP(Tabel1[[#This Row],[1. Documentsoort]],'Gegevens documentatie'!$A:$B,2,0)),"",VLOOKUP(Tabel1[[#This Row],[1. Documentsoort]],'Gegevens documentatie'!$A:$B,2,0))</f>
        <v/>
      </c>
      <c r="O169" s="94" t="str">
        <f>IF(ISNA(VLOOKUP(Tabel1[[#This Row],[2. document]],'Gegevens documentatie'!$D:$I,4,0)),"",VLOOKUP(Tabel1[[#This Row],[2. document]],'Gegevens documentatie'!$D:$I,4,0))</f>
        <v/>
      </c>
      <c r="P169" s="94" t="str">
        <f>IF(ISNA(VLOOKUP(Tabel1[[#This Row],[2. document]],'Gegevens documentatie'!$D:$I,3,0)),"",VLOOKUP(Tabel1[[#This Row],[2. document]],'Gegevens documentatie'!$D:$I,3,0))</f>
        <v/>
      </c>
      <c r="Q169" s="94" t="str">
        <f>IF(ISNA(VLOOKUP(Tabel1[[#This Row],[2. document]],'Gegevens documentatie'!$D:$I,6,0)),"",VLOOKUP(Tabel1[[#This Row],[2. document]],'Gegevens documentatie'!$D:$I,6,0))</f>
        <v/>
      </c>
      <c r="R169" s="94" t="str">
        <f>IF(ISNA(VLOOKUP(Tabel1[[#This Row],[2. document]],'Gegevens documentatie'!$D:$I,5,0)),"",VLOOKUP(Tabel1[[#This Row],[2. document]],'Gegevens documentatie'!$D:$I,5,0))</f>
        <v/>
      </c>
      <c r="S169" s="94">
        <f>IF(ISNA(IF(VLOOKUP(Tabel1[[#This Row],[Documentnaam]],'Bestaande documentatie'!A:A,1,0)=Tabel1[[#This Row],[Documentnaam]],1,0)),0,IF(VLOOKUP(Tabel1[[#This Row],[Documentnaam]],'Bestaande documentatie'!A:A,1,0)=Tabel1[[#This Row],[Documentnaam]],1,0))</f>
        <v>0</v>
      </c>
      <c r="T169"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69" s="94">
        <f>IF(Tabel1[[#This Row],[Documentnaam]]="",0,IF(COUNTIF(K:K,Tabel1[[#This Row],[Documentnaam]])=1,0,IF(COUNTIF(K:K,Tabel1[[#This Row],[Documentnaam]])&gt;1,4,0)))</f>
        <v>0</v>
      </c>
      <c r="V169" s="94">
        <f>SUM(Tabel1[[#This Row],[bestaand(verberg)]:[dubbel(verberg)]])</f>
        <v>0</v>
      </c>
    </row>
    <row r="170" spans="1:22">
      <c r="A170" s="24"/>
      <c r="B170" s="24"/>
      <c r="C170" s="25"/>
      <c r="D170" s="82"/>
      <c r="E170" s="26"/>
      <c r="F170" s="82"/>
      <c r="G170" s="25"/>
      <c r="H170" s="25"/>
      <c r="I170" s="25"/>
      <c r="J170" s="38" t="str">
        <f>IF(Tabel1[[#This Row],[Documentnaam]]="","",VLOOKUP(Tabel1[[#This Row],[Kolom1]],$S$5:$T$10,2,0))</f>
        <v/>
      </c>
      <c r="K170"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70" s="84" t="str">
        <f>IF(Tabel1[[#This Row],[Documentnaam]]="","",IF(ISNA(VLOOKUP(Tabel1[[#This Row],[2. document]],'Gegevens documentatie'!$D:$I,2,0)),"",VLOOKUP(Tabel1[[#This Row],[2. document]],'Gegevens documentatie'!$D:$I,2,0)))</f>
        <v/>
      </c>
      <c r="M170" s="81" t="str" cm="1">
        <f t="array" aca="1" ref="M170"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70" s="94" t="str">
        <f>IF(ISNA(VLOOKUP(Tabel1[[#This Row],[1. Documentsoort]],'Gegevens documentatie'!$A:$B,2,0)),"",VLOOKUP(Tabel1[[#This Row],[1. Documentsoort]],'Gegevens documentatie'!$A:$B,2,0))</f>
        <v/>
      </c>
      <c r="O170" s="94" t="str">
        <f>IF(ISNA(VLOOKUP(Tabel1[[#This Row],[2. document]],'Gegevens documentatie'!$D:$I,4,0)),"",VLOOKUP(Tabel1[[#This Row],[2. document]],'Gegevens documentatie'!$D:$I,4,0))</f>
        <v/>
      </c>
      <c r="P170" s="94" t="str">
        <f>IF(ISNA(VLOOKUP(Tabel1[[#This Row],[2. document]],'Gegevens documentatie'!$D:$I,3,0)),"",VLOOKUP(Tabel1[[#This Row],[2. document]],'Gegevens documentatie'!$D:$I,3,0))</f>
        <v/>
      </c>
      <c r="Q170" s="94" t="str">
        <f>IF(ISNA(VLOOKUP(Tabel1[[#This Row],[2. document]],'Gegevens documentatie'!$D:$I,6,0)),"",VLOOKUP(Tabel1[[#This Row],[2. document]],'Gegevens documentatie'!$D:$I,6,0))</f>
        <v/>
      </c>
      <c r="R170" s="94" t="str">
        <f>IF(ISNA(VLOOKUP(Tabel1[[#This Row],[2. document]],'Gegevens documentatie'!$D:$I,5,0)),"",VLOOKUP(Tabel1[[#This Row],[2. document]],'Gegevens documentatie'!$D:$I,5,0))</f>
        <v/>
      </c>
      <c r="S170" s="94">
        <f>IF(ISNA(IF(VLOOKUP(Tabel1[[#This Row],[Documentnaam]],'Bestaande documentatie'!A:A,1,0)=Tabel1[[#This Row],[Documentnaam]],1,0)),0,IF(VLOOKUP(Tabel1[[#This Row],[Documentnaam]],'Bestaande documentatie'!A:A,1,0)=Tabel1[[#This Row],[Documentnaam]],1,0))</f>
        <v>0</v>
      </c>
      <c r="T170"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70" s="94">
        <f>IF(Tabel1[[#This Row],[Documentnaam]]="",0,IF(COUNTIF(K:K,Tabel1[[#This Row],[Documentnaam]])=1,0,IF(COUNTIF(K:K,Tabel1[[#This Row],[Documentnaam]])&gt;1,4,0)))</f>
        <v>0</v>
      </c>
      <c r="V170" s="94">
        <f>SUM(Tabel1[[#This Row],[bestaand(verberg)]:[dubbel(verberg)]])</f>
        <v>0</v>
      </c>
    </row>
    <row r="171" spans="1:22">
      <c r="A171" s="24"/>
      <c r="B171" s="24"/>
      <c r="C171" s="25"/>
      <c r="D171" s="82"/>
      <c r="E171" s="26"/>
      <c r="F171" s="82"/>
      <c r="G171" s="25"/>
      <c r="H171" s="25"/>
      <c r="I171" s="25"/>
      <c r="J171" s="38" t="str">
        <f>IF(Tabel1[[#This Row],[Documentnaam]]="","",VLOOKUP(Tabel1[[#This Row],[Kolom1]],$S$5:$T$10,2,0))</f>
        <v/>
      </c>
      <c r="K171"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71" s="84" t="str">
        <f>IF(Tabel1[[#This Row],[Documentnaam]]="","",IF(ISNA(VLOOKUP(Tabel1[[#This Row],[2. document]],'Gegevens documentatie'!$D:$I,2,0)),"",VLOOKUP(Tabel1[[#This Row],[2. document]],'Gegevens documentatie'!$D:$I,2,0)))</f>
        <v/>
      </c>
      <c r="M171" s="81" t="str" cm="1">
        <f t="array" aca="1" ref="M171"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71" s="94" t="str">
        <f>IF(ISNA(VLOOKUP(Tabel1[[#This Row],[1. Documentsoort]],'Gegevens documentatie'!$A:$B,2,0)),"",VLOOKUP(Tabel1[[#This Row],[1. Documentsoort]],'Gegevens documentatie'!$A:$B,2,0))</f>
        <v/>
      </c>
      <c r="O171" s="94" t="str">
        <f>IF(ISNA(VLOOKUP(Tabel1[[#This Row],[2. document]],'Gegevens documentatie'!$D:$I,4,0)),"",VLOOKUP(Tabel1[[#This Row],[2. document]],'Gegevens documentatie'!$D:$I,4,0))</f>
        <v/>
      </c>
      <c r="P171" s="94" t="str">
        <f>IF(ISNA(VLOOKUP(Tabel1[[#This Row],[2. document]],'Gegevens documentatie'!$D:$I,3,0)),"",VLOOKUP(Tabel1[[#This Row],[2. document]],'Gegevens documentatie'!$D:$I,3,0))</f>
        <v/>
      </c>
      <c r="Q171" s="94" t="str">
        <f>IF(ISNA(VLOOKUP(Tabel1[[#This Row],[2. document]],'Gegevens documentatie'!$D:$I,6,0)),"",VLOOKUP(Tabel1[[#This Row],[2. document]],'Gegevens documentatie'!$D:$I,6,0))</f>
        <v/>
      </c>
      <c r="R171" s="94" t="str">
        <f>IF(ISNA(VLOOKUP(Tabel1[[#This Row],[2. document]],'Gegevens documentatie'!$D:$I,5,0)),"",VLOOKUP(Tabel1[[#This Row],[2. document]],'Gegevens documentatie'!$D:$I,5,0))</f>
        <v/>
      </c>
      <c r="S171" s="94">
        <f>IF(ISNA(IF(VLOOKUP(Tabel1[[#This Row],[Documentnaam]],'Bestaande documentatie'!A:A,1,0)=Tabel1[[#This Row],[Documentnaam]],1,0)),0,IF(VLOOKUP(Tabel1[[#This Row],[Documentnaam]],'Bestaande documentatie'!A:A,1,0)=Tabel1[[#This Row],[Documentnaam]],1,0))</f>
        <v>0</v>
      </c>
      <c r="T171"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71" s="94">
        <f>IF(Tabel1[[#This Row],[Documentnaam]]="",0,IF(COUNTIF(K:K,Tabel1[[#This Row],[Documentnaam]])=1,0,IF(COUNTIF(K:K,Tabel1[[#This Row],[Documentnaam]])&gt;1,4,0)))</f>
        <v>0</v>
      </c>
      <c r="V171" s="94">
        <f>SUM(Tabel1[[#This Row],[bestaand(verberg)]:[dubbel(verberg)]])</f>
        <v>0</v>
      </c>
    </row>
    <row r="172" spans="1:22">
      <c r="A172" s="24"/>
      <c r="B172" s="24"/>
      <c r="C172" s="25"/>
      <c r="D172" s="82"/>
      <c r="E172" s="26"/>
      <c r="F172" s="82"/>
      <c r="G172" s="25"/>
      <c r="H172" s="25"/>
      <c r="I172" s="25"/>
      <c r="J172" s="38" t="str">
        <f>IF(Tabel1[[#This Row],[Documentnaam]]="","",VLOOKUP(Tabel1[[#This Row],[Kolom1]],$S$5:$T$10,2,0))</f>
        <v/>
      </c>
      <c r="K172"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72" s="84" t="str">
        <f>IF(Tabel1[[#This Row],[Documentnaam]]="","",IF(ISNA(VLOOKUP(Tabel1[[#This Row],[2. document]],'Gegevens documentatie'!$D:$I,2,0)),"",VLOOKUP(Tabel1[[#This Row],[2. document]],'Gegevens documentatie'!$D:$I,2,0)))</f>
        <v/>
      </c>
      <c r="M172" s="81" t="str" cm="1">
        <f t="array" aca="1" ref="M172"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72" s="94" t="str">
        <f>IF(ISNA(VLOOKUP(Tabel1[[#This Row],[1. Documentsoort]],'Gegevens documentatie'!$A:$B,2,0)),"",VLOOKUP(Tabel1[[#This Row],[1. Documentsoort]],'Gegevens documentatie'!$A:$B,2,0))</f>
        <v/>
      </c>
      <c r="O172" s="94" t="str">
        <f>IF(ISNA(VLOOKUP(Tabel1[[#This Row],[2. document]],'Gegevens documentatie'!$D:$I,4,0)),"",VLOOKUP(Tabel1[[#This Row],[2. document]],'Gegevens documentatie'!$D:$I,4,0))</f>
        <v/>
      </c>
      <c r="P172" s="94" t="str">
        <f>IF(ISNA(VLOOKUP(Tabel1[[#This Row],[2. document]],'Gegevens documentatie'!$D:$I,3,0)),"",VLOOKUP(Tabel1[[#This Row],[2. document]],'Gegevens documentatie'!$D:$I,3,0))</f>
        <v/>
      </c>
      <c r="Q172" s="94" t="str">
        <f>IF(ISNA(VLOOKUP(Tabel1[[#This Row],[2. document]],'Gegevens documentatie'!$D:$I,6,0)),"",VLOOKUP(Tabel1[[#This Row],[2. document]],'Gegevens documentatie'!$D:$I,6,0))</f>
        <v/>
      </c>
      <c r="R172" s="94" t="str">
        <f>IF(ISNA(VLOOKUP(Tabel1[[#This Row],[2. document]],'Gegevens documentatie'!$D:$I,5,0)),"",VLOOKUP(Tabel1[[#This Row],[2. document]],'Gegevens documentatie'!$D:$I,5,0))</f>
        <v/>
      </c>
      <c r="S172" s="94">
        <f>IF(ISNA(IF(VLOOKUP(Tabel1[[#This Row],[Documentnaam]],'Bestaande documentatie'!A:A,1,0)=Tabel1[[#This Row],[Documentnaam]],1,0)),0,IF(VLOOKUP(Tabel1[[#This Row],[Documentnaam]],'Bestaande documentatie'!A:A,1,0)=Tabel1[[#This Row],[Documentnaam]],1,0))</f>
        <v>0</v>
      </c>
      <c r="T172"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72" s="94">
        <f>IF(Tabel1[[#This Row],[Documentnaam]]="",0,IF(COUNTIF(K:K,Tabel1[[#This Row],[Documentnaam]])=1,0,IF(COUNTIF(K:K,Tabel1[[#This Row],[Documentnaam]])&gt;1,4,0)))</f>
        <v>0</v>
      </c>
      <c r="V172" s="94">
        <f>SUM(Tabel1[[#This Row],[bestaand(verberg)]:[dubbel(verberg)]])</f>
        <v>0</v>
      </c>
    </row>
    <row r="173" spans="1:22">
      <c r="A173" s="24"/>
      <c r="B173" s="24"/>
      <c r="C173" s="25"/>
      <c r="D173" s="82"/>
      <c r="E173" s="26"/>
      <c r="F173" s="82"/>
      <c r="G173" s="25"/>
      <c r="H173" s="25"/>
      <c r="I173" s="25"/>
      <c r="J173" s="38" t="str">
        <f>IF(Tabel1[[#This Row],[Documentnaam]]="","",VLOOKUP(Tabel1[[#This Row],[Kolom1]],$S$5:$T$10,2,0))</f>
        <v/>
      </c>
      <c r="K173"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73" s="84" t="str">
        <f>IF(Tabel1[[#This Row],[Documentnaam]]="","",IF(ISNA(VLOOKUP(Tabel1[[#This Row],[2. document]],'Gegevens documentatie'!$D:$I,2,0)),"",VLOOKUP(Tabel1[[#This Row],[2. document]],'Gegevens documentatie'!$D:$I,2,0)))</f>
        <v/>
      </c>
      <c r="M173" s="81" t="str" cm="1">
        <f t="array" aca="1" ref="M173"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73" s="94" t="str">
        <f>IF(ISNA(VLOOKUP(Tabel1[[#This Row],[1. Documentsoort]],'Gegevens documentatie'!$A:$B,2,0)),"",VLOOKUP(Tabel1[[#This Row],[1. Documentsoort]],'Gegevens documentatie'!$A:$B,2,0))</f>
        <v/>
      </c>
      <c r="O173" s="94" t="str">
        <f>IF(ISNA(VLOOKUP(Tabel1[[#This Row],[2. document]],'Gegevens documentatie'!$D:$I,4,0)),"",VLOOKUP(Tabel1[[#This Row],[2. document]],'Gegevens documentatie'!$D:$I,4,0))</f>
        <v/>
      </c>
      <c r="P173" s="94" t="str">
        <f>IF(ISNA(VLOOKUP(Tabel1[[#This Row],[2. document]],'Gegevens documentatie'!$D:$I,3,0)),"",VLOOKUP(Tabel1[[#This Row],[2. document]],'Gegevens documentatie'!$D:$I,3,0))</f>
        <v/>
      </c>
      <c r="Q173" s="94" t="str">
        <f>IF(ISNA(VLOOKUP(Tabel1[[#This Row],[2. document]],'Gegevens documentatie'!$D:$I,6,0)),"",VLOOKUP(Tabel1[[#This Row],[2. document]],'Gegevens documentatie'!$D:$I,6,0))</f>
        <v/>
      </c>
      <c r="R173" s="94" t="str">
        <f>IF(ISNA(VLOOKUP(Tabel1[[#This Row],[2. document]],'Gegevens documentatie'!$D:$I,5,0)),"",VLOOKUP(Tabel1[[#This Row],[2. document]],'Gegevens documentatie'!$D:$I,5,0))</f>
        <v/>
      </c>
      <c r="S173" s="94">
        <f>IF(ISNA(IF(VLOOKUP(Tabel1[[#This Row],[Documentnaam]],'Bestaande documentatie'!A:A,1,0)=Tabel1[[#This Row],[Documentnaam]],1,0)),0,IF(VLOOKUP(Tabel1[[#This Row],[Documentnaam]],'Bestaande documentatie'!A:A,1,0)=Tabel1[[#This Row],[Documentnaam]],1,0))</f>
        <v>0</v>
      </c>
      <c r="T173"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73" s="94">
        <f>IF(Tabel1[[#This Row],[Documentnaam]]="",0,IF(COUNTIF(K:K,Tabel1[[#This Row],[Documentnaam]])=1,0,IF(COUNTIF(K:K,Tabel1[[#This Row],[Documentnaam]])&gt;1,4,0)))</f>
        <v>0</v>
      </c>
      <c r="V173" s="94">
        <f>SUM(Tabel1[[#This Row],[bestaand(verberg)]:[dubbel(verberg)]])</f>
        <v>0</v>
      </c>
    </row>
    <row r="174" spans="1:22">
      <c r="A174" s="24"/>
      <c r="B174" s="24"/>
      <c r="C174" s="25"/>
      <c r="D174" s="82"/>
      <c r="E174" s="26"/>
      <c r="F174" s="82"/>
      <c r="G174" s="25"/>
      <c r="H174" s="25"/>
      <c r="I174" s="25"/>
      <c r="J174" s="38" t="str">
        <f>IF(Tabel1[[#This Row],[Documentnaam]]="","",VLOOKUP(Tabel1[[#This Row],[Kolom1]],$S$5:$T$10,2,0))</f>
        <v/>
      </c>
      <c r="K174"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74" s="84" t="str">
        <f>IF(Tabel1[[#This Row],[Documentnaam]]="","",IF(ISNA(VLOOKUP(Tabel1[[#This Row],[2. document]],'Gegevens documentatie'!$D:$I,2,0)),"",VLOOKUP(Tabel1[[#This Row],[2. document]],'Gegevens documentatie'!$D:$I,2,0)))</f>
        <v/>
      </c>
      <c r="M174" s="81" t="str" cm="1">
        <f t="array" aca="1" ref="M174"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74" s="94" t="str">
        <f>IF(ISNA(VLOOKUP(Tabel1[[#This Row],[1. Documentsoort]],'Gegevens documentatie'!$A:$B,2,0)),"",VLOOKUP(Tabel1[[#This Row],[1. Documentsoort]],'Gegevens documentatie'!$A:$B,2,0))</f>
        <v/>
      </c>
      <c r="O174" s="94" t="str">
        <f>IF(ISNA(VLOOKUP(Tabel1[[#This Row],[2. document]],'Gegevens documentatie'!$D:$I,4,0)),"",VLOOKUP(Tabel1[[#This Row],[2. document]],'Gegevens documentatie'!$D:$I,4,0))</f>
        <v/>
      </c>
      <c r="P174" s="94" t="str">
        <f>IF(ISNA(VLOOKUP(Tabel1[[#This Row],[2. document]],'Gegevens documentatie'!$D:$I,3,0)),"",VLOOKUP(Tabel1[[#This Row],[2. document]],'Gegevens documentatie'!$D:$I,3,0))</f>
        <v/>
      </c>
      <c r="Q174" s="94" t="str">
        <f>IF(ISNA(VLOOKUP(Tabel1[[#This Row],[2. document]],'Gegevens documentatie'!$D:$I,6,0)),"",VLOOKUP(Tabel1[[#This Row],[2. document]],'Gegevens documentatie'!$D:$I,6,0))</f>
        <v/>
      </c>
      <c r="R174" s="94" t="str">
        <f>IF(ISNA(VLOOKUP(Tabel1[[#This Row],[2. document]],'Gegevens documentatie'!$D:$I,5,0)),"",VLOOKUP(Tabel1[[#This Row],[2. document]],'Gegevens documentatie'!$D:$I,5,0))</f>
        <v/>
      </c>
      <c r="S174" s="94">
        <f>IF(ISNA(IF(VLOOKUP(Tabel1[[#This Row],[Documentnaam]],'Bestaande documentatie'!A:A,1,0)=Tabel1[[#This Row],[Documentnaam]],1,0)),0,IF(VLOOKUP(Tabel1[[#This Row],[Documentnaam]],'Bestaande documentatie'!A:A,1,0)=Tabel1[[#This Row],[Documentnaam]],1,0))</f>
        <v>0</v>
      </c>
      <c r="T174"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74" s="94">
        <f>IF(Tabel1[[#This Row],[Documentnaam]]="",0,IF(COUNTIF(K:K,Tabel1[[#This Row],[Documentnaam]])=1,0,IF(COUNTIF(K:K,Tabel1[[#This Row],[Documentnaam]])&gt;1,4,0)))</f>
        <v>0</v>
      </c>
      <c r="V174" s="94">
        <f>SUM(Tabel1[[#This Row],[bestaand(verberg)]:[dubbel(verberg)]])</f>
        <v>0</v>
      </c>
    </row>
    <row r="175" spans="1:22">
      <c r="A175" s="24"/>
      <c r="B175" s="24"/>
      <c r="C175" s="25"/>
      <c r="D175" s="82"/>
      <c r="E175" s="26"/>
      <c r="F175" s="82"/>
      <c r="G175" s="25"/>
      <c r="H175" s="25"/>
      <c r="I175" s="25"/>
      <c r="J175" s="38" t="str">
        <f>IF(Tabel1[[#This Row],[Documentnaam]]="","",VLOOKUP(Tabel1[[#This Row],[Kolom1]],$S$5:$T$10,2,0))</f>
        <v/>
      </c>
      <c r="K175"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75" s="84" t="str">
        <f>IF(Tabel1[[#This Row],[Documentnaam]]="","",IF(ISNA(VLOOKUP(Tabel1[[#This Row],[2. document]],'Gegevens documentatie'!$D:$I,2,0)),"",VLOOKUP(Tabel1[[#This Row],[2. document]],'Gegevens documentatie'!$D:$I,2,0)))</f>
        <v/>
      </c>
      <c r="M175" s="81" t="str" cm="1">
        <f t="array" aca="1" ref="M175"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75" s="94" t="str">
        <f>IF(ISNA(VLOOKUP(Tabel1[[#This Row],[1. Documentsoort]],'Gegevens documentatie'!$A:$B,2,0)),"",VLOOKUP(Tabel1[[#This Row],[1. Documentsoort]],'Gegevens documentatie'!$A:$B,2,0))</f>
        <v/>
      </c>
      <c r="O175" s="94" t="str">
        <f>IF(ISNA(VLOOKUP(Tabel1[[#This Row],[2. document]],'Gegevens documentatie'!$D:$I,4,0)),"",VLOOKUP(Tabel1[[#This Row],[2. document]],'Gegevens documentatie'!$D:$I,4,0))</f>
        <v/>
      </c>
      <c r="P175" s="94" t="str">
        <f>IF(ISNA(VLOOKUP(Tabel1[[#This Row],[2. document]],'Gegevens documentatie'!$D:$I,3,0)),"",VLOOKUP(Tabel1[[#This Row],[2. document]],'Gegevens documentatie'!$D:$I,3,0))</f>
        <v/>
      </c>
      <c r="Q175" s="94" t="str">
        <f>IF(ISNA(VLOOKUP(Tabel1[[#This Row],[2. document]],'Gegevens documentatie'!$D:$I,6,0)),"",VLOOKUP(Tabel1[[#This Row],[2. document]],'Gegevens documentatie'!$D:$I,6,0))</f>
        <v/>
      </c>
      <c r="R175" s="94" t="str">
        <f>IF(ISNA(VLOOKUP(Tabel1[[#This Row],[2. document]],'Gegevens documentatie'!$D:$I,5,0)),"",VLOOKUP(Tabel1[[#This Row],[2. document]],'Gegevens documentatie'!$D:$I,5,0))</f>
        <v/>
      </c>
      <c r="S175" s="94">
        <f>IF(ISNA(IF(VLOOKUP(Tabel1[[#This Row],[Documentnaam]],'Bestaande documentatie'!A:A,1,0)=Tabel1[[#This Row],[Documentnaam]],1,0)),0,IF(VLOOKUP(Tabel1[[#This Row],[Documentnaam]],'Bestaande documentatie'!A:A,1,0)=Tabel1[[#This Row],[Documentnaam]],1,0))</f>
        <v>0</v>
      </c>
      <c r="T175"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75" s="94">
        <f>IF(Tabel1[[#This Row],[Documentnaam]]="",0,IF(COUNTIF(K:K,Tabel1[[#This Row],[Documentnaam]])=1,0,IF(COUNTIF(K:K,Tabel1[[#This Row],[Documentnaam]])&gt;1,4,0)))</f>
        <v>0</v>
      </c>
      <c r="V175" s="94">
        <f>SUM(Tabel1[[#This Row],[bestaand(verberg)]:[dubbel(verberg)]])</f>
        <v>0</v>
      </c>
    </row>
    <row r="176" spans="1:22">
      <c r="A176" s="24"/>
      <c r="B176" s="24"/>
      <c r="C176" s="25"/>
      <c r="D176" s="82"/>
      <c r="E176" s="26"/>
      <c r="F176" s="82"/>
      <c r="G176" s="25"/>
      <c r="H176" s="25"/>
      <c r="I176" s="25"/>
      <c r="J176" s="38" t="str">
        <f>IF(Tabel1[[#This Row],[Documentnaam]]="","",VLOOKUP(Tabel1[[#This Row],[Kolom1]],$S$5:$T$10,2,0))</f>
        <v/>
      </c>
      <c r="K176"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76" s="84" t="str">
        <f>IF(Tabel1[[#This Row],[Documentnaam]]="","",IF(ISNA(VLOOKUP(Tabel1[[#This Row],[2. document]],'Gegevens documentatie'!$D:$I,2,0)),"",VLOOKUP(Tabel1[[#This Row],[2. document]],'Gegevens documentatie'!$D:$I,2,0)))</f>
        <v/>
      </c>
      <c r="M176" s="81" t="str" cm="1">
        <f t="array" aca="1" ref="M176"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76" s="94" t="str">
        <f>IF(ISNA(VLOOKUP(Tabel1[[#This Row],[1. Documentsoort]],'Gegevens documentatie'!$A:$B,2,0)),"",VLOOKUP(Tabel1[[#This Row],[1. Documentsoort]],'Gegevens documentatie'!$A:$B,2,0))</f>
        <v/>
      </c>
      <c r="O176" s="94" t="str">
        <f>IF(ISNA(VLOOKUP(Tabel1[[#This Row],[2. document]],'Gegevens documentatie'!$D:$I,4,0)),"",VLOOKUP(Tabel1[[#This Row],[2. document]],'Gegevens documentatie'!$D:$I,4,0))</f>
        <v/>
      </c>
      <c r="P176" s="94" t="str">
        <f>IF(ISNA(VLOOKUP(Tabel1[[#This Row],[2. document]],'Gegevens documentatie'!$D:$I,3,0)),"",VLOOKUP(Tabel1[[#This Row],[2. document]],'Gegevens documentatie'!$D:$I,3,0))</f>
        <v/>
      </c>
      <c r="Q176" s="94" t="str">
        <f>IF(ISNA(VLOOKUP(Tabel1[[#This Row],[2. document]],'Gegevens documentatie'!$D:$I,6,0)),"",VLOOKUP(Tabel1[[#This Row],[2. document]],'Gegevens documentatie'!$D:$I,6,0))</f>
        <v/>
      </c>
      <c r="R176" s="94" t="str">
        <f>IF(ISNA(VLOOKUP(Tabel1[[#This Row],[2. document]],'Gegevens documentatie'!$D:$I,5,0)),"",VLOOKUP(Tabel1[[#This Row],[2. document]],'Gegevens documentatie'!$D:$I,5,0))</f>
        <v/>
      </c>
      <c r="S176" s="94">
        <f>IF(ISNA(IF(VLOOKUP(Tabel1[[#This Row],[Documentnaam]],'Bestaande documentatie'!A:A,1,0)=Tabel1[[#This Row],[Documentnaam]],1,0)),0,IF(VLOOKUP(Tabel1[[#This Row],[Documentnaam]],'Bestaande documentatie'!A:A,1,0)=Tabel1[[#This Row],[Documentnaam]],1,0))</f>
        <v>0</v>
      </c>
      <c r="T176"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76" s="94">
        <f>IF(Tabel1[[#This Row],[Documentnaam]]="",0,IF(COUNTIF(K:K,Tabel1[[#This Row],[Documentnaam]])=1,0,IF(COUNTIF(K:K,Tabel1[[#This Row],[Documentnaam]])&gt;1,4,0)))</f>
        <v>0</v>
      </c>
      <c r="V176" s="94">
        <f>SUM(Tabel1[[#This Row],[bestaand(verberg)]:[dubbel(verberg)]])</f>
        <v>0</v>
      </c>
    </row>
    <row r="177" spans="1:22">
      <c r="A177" s="24"/>
      <c r="B177" s="24"/>
      <c r="C177" s="25"/>
      <c r="D177" s="82"/>
      <c r="E177" s="26"/>
      <c r="F177" s="82"/>
      <c r="G177" s="25"/>
      <c r="H177" s="25"/>
      <c r="I177" s="25"/>
      <c r="J177" s="38" t="str">
        <f>IF(Tabel1[[#This Row],[Documentnaam]]="","",VLOOKUP(Tabel1[[#This Row],[Kolom1]],$S$5:$T$10,2,0))</f>
        <v/>
      </c>
      <c r="K177"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77" s="84" t="str">
        <f>IF(Tabel1[[#This Row],[Documentnaam]]="","",IF(ISNA(VLOOKUP(Tabel1[[#This Row],[2. document]],'Gegevens documentatie'!$D:$I,2,0)),"",VLOOKUP(Tabel1[[#This Row],[2. document]],'Gegevens documentatie'!$D:$I,2,0)))</f>
        <v/>
      </c>
      <c r="M177" s="81" t="str" cm="1">
        <f t="array" aca="1" ref="M177"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77" s="94" t="str">
        <f>IF(ISNA(VLOOKUP(Tabel1[[#This Row],[1. Documentsoort]],'Gegevens documentatie'!$A:$B,2,0)),"",VLOOKUP(Tabel1[[#This Row],[1. Documentsoort]],'Gegevens documentatie'!$A:$B,2,0))</f>
        <v/>
      </c>
      <c r="O177" s="94" t="str">
        <f>IF(ISNA(VLOOKUP(Tabel1[[#This Row],[2. document]],'Gegevens documentatie'!$D:$I,4,0)),"",VLOOKUP(Tabel1[[#This Row],[2. document]],'Gegevens documentatie'!$D:$I,4,0))</f>
        <v/>
      </c>
      <c r="P177" s="94" t="str">
        <f>IF(ISNA(VLOOKUP(Tabel1[[#This Row],[2. document]],'Gegevens documentatie'!$D:$I,3,0)),"",VLOOKUP(Tabel1[[#This Row],[2. document]],'Gegevens documentatie'!$D:$I,3,0))</f>
        <v/>
      </c>
      <c r="Q177" s="94" t="str">
        <f>IF(ISNA(VLOOKUP(Tabel1[[#This Row],[2. document]],'Gegevens documentatie'!$D:$I,6,0)),"",VLOOKUP(Tabel1[[#This Row],[2. document]],'Gegevens documentatie'!$D:$I,6,0))</f>
        <v/>
      </c>
      <c r="R177" s="94" t="str">
        <f>IF(ISNA(VLOOKUP(Tabel1[[#This Row],[2. document]],'Gegevens documentatie'!$D:$I,5,0)),"",VLOOKUP(Tabel1[[#This Row],[2. document]],'Gegevens documentatie'!$D:$I,5,0))</f>
        <v/>
      </c>
      <c r="S177" s="94">
        <f>IF(ISNA(IF(VLOOKUP(Tabel1[[#This Row],[Documentnaam]],'Bestaande documentatie'!A:A,1,0)=Tabel1[[#This Row],[Documentnaam]],1,0)),0,IF(VLOOKUP(Tabel1[[#This Row],[Documentnaam]],'Bestaande documentatie'!A:A,1,0)=Tabel1[[#This Row],[Documentnaam]],1,0))</f>
        <v>0</v>
      </c>
      <c r="T177"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77" s="94">
        <f>IF(Tabel1[[#This Row],[Documentnaam]]="",0,IF(COUNTIF(K:K,Tabel1[[#This Row],[Documentnaam]])=1,0,IF(COUNTIF(K:K,Tabel1[[#This Row],[Documentnaam]])&gt;1,4,0)))</f>
        <v>0</v>
      </c>
      <c r="V177" s="94">
        <f>SUM(Tabel1[[#This Row],[bestaand(verberg)]:[dubbel(verberg)]])</f>
        <v>0</v>
      </c>
    </row>
    <row r="178" spans="1:22">
      <c r="A178" s="24"/>
      <c r="B178" s="24"/>
      <c r="C178" s="25"/>
      <c r="D178" s="82"/>
      <c r="E178" s="26"/>
      <c r="F178" s="82"/>
      <c r="G178" s="25"/>
      <c r="H178" s="25"/>
      <c r="I178" s="25"/>
      <c r="J178" s="38" t="str">
        <f>IF(Tabel1[[#This Row],[Documentnaam]]="","",VLOOKUP(Tabel1[[#This Row],[Kolom1]],$S$5:$T$10,2,0))</f>
        <v/>
      </c>
      <c r="K178"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78" s="84" t="str">
        <f>IF(Tabel1[[#This Row],[Documentnaam]]="","",IF(ISNA(VLOOKUP(Tabel1[[#This Row],[2. document]],'Gegevens documentatie'!$D:$I,2,0)),"",VLOOKUP(Tabel1[[#This Row],[2. document]],'Gegevens documentatie'!$D:$I,2,0)))</f>
        <v/>
      </c>
      <c r="M178" s="81" t="str" cm="1">
        <f t="array" aca="1" ref="M178"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78" s="94" t="str">
        <f>IF(ISNA(VLOOKUP(Tabel1[[#This Row],[1. Documentsoort]],'Gegevens documentatie'!$A:$B,2,0)),"",VLOOKUP(Tabel1[[#This Row],[1. Documentsoort]],'Gegevens documentatie'!$A:$B,2,0))</f>
        <v/>
      </c>
      <c r="O178" s="94" t="str">
        <f>IF(ISNA(VLOOKUP(Tabel1[[#This Row],[2. document]],'Gegevens documentatie'!$D:$I,4,0)),"",VLOOKUP(Tabel1[[#This Row],[2. document]],'Gegevens documentatie'!$D:$I,4,0))</f>
        <v/>
      </c>
      <c r="P178" s="94" t="str">
        <f>IF(ISNA(VLOOKUP(Tabel1[[#This Row],[2. document]],'Gegevens documentatie'!$D:$I,3,0)),"",VLOOKUP(Tabel1[[#This Row],[2. document]],'Gegevens documentatie'!$D:$I,3,0))</f>
        <v/>
      </c>
      <c r="Q178" s="94" t="str">
        <f>IF(ISNA(VLOOKUP(Tabel1[[#This Row],[2. document]],'Gegevens documentatie'!$D:$I,6,0)),"",VLOOKUP(Tabel1[[#This Row],[2. document]],'Gegevens documentatie'!$D:$I,6,0))</f>
        <v/>
      </c>
      <c r="R178" s="94" t="str">
        <f>IF(ISNA(VLOOKUP(Tabel1[[#This Row],[2. document]],'Gegevens documentatie'!$D:$I,5,0)),"",VLOOKUP(Tabel1[[#This Row],[2. document]],'Gegevens documentatie'!$D:$I,5,0))</f>
        <v/>
      </c>
      <c r="S178" s="94">
        <f>IF(ISNA(IF(VLOOKUP(Tabel1[[#This Row],[Documentnaam]],'Bestaande documentatie'!A:A,1,0)=Tabel1[[#This Row],[Documentnaam]],1,0)),0,IF(VLOOKUP(Tabel1[[#This Row],[Documentnaam]],'Bestaande documentatie'!A:A,1,0)=Tabel1[[#This Row],[Documentnaam]],1,0))</f>
        <v>0</v>
      </c>
      <c r="T178"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78" s="94">
        <f>IF(Tabel1[[#This Row],[Documentnaam]]="",0,IF(COUNTIF(K:K,Tabel1[[#This Row],[Documentnaam]])=1,0,IF(COUNTIF(K:K,Tabel1[[#This Row],[Documentnaam]])&gt;1,4,0)))</f>
        <v>0</v>
      </c>
      <c r="V178" s="94">
        <f>SUM(Tabel1[[#This Row],[bestaand(verberg)]:[dubbel(verberg)]])</f>
        <v>0</v>
      </c>
    </row>
    <row r="179" spans="1:22">
      <c r="A179" s="24"/>
      <c r="B179" s="24"/>
      <c r="C179" s="25"/>
      <c r="D179" s="82"/>
      <c r="E179" s="26"/>
      <c r="F179" s="82"/>
      <c r="G179" s="25"/>
      <c r="H179" s="25"/>
      <c r="I179" s="25"/>
      <c r="J179" s="38" t="str">
        <f>IF(Tabel1[[#This Row],[Documentnaam]]="","",VLOOKUP(Tabel1[[#This Row],[Kolom1]],$S$5:$T$10,2,0))</f>
        <v/>
      </c>
      <c r="K179"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79" s="84" t="str">
        <f>IF(Tabel1[[#This Row],[Documentnaam]]="","",IF(ISNA(VLOOKUP(Tabel1[[#This Row],[2. document]],'Gegevens documentatie'!$D:$I,2,0)),"",VLOOKUP(Tabel1[[#This Row],[2. document]],'Gegevens documentatie'!$D:$I,2,0)))</f>
        <v/>
      </c>
      <c r="M179" s="81" t="str" cm="1">
        <f t="array" aca="1" ref="M179"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79" s="94" t="str">
        <f>IF(ISNA(VLOOKUP(Tabel1[[#This Row],[1. Documentsoort]],'Gegevens documentatie'!$A:$B,2,0)),"",VLOOKUP(Tabel1[[#This Row],[1. Documentsoort]],'Gegevens documentatie'!$A:$B,2,0))</f>
        <v/>
      </c>
      <c r="O179" s="94" t="str">
        <f>IF(ISNA(VLOOKUP(Tabel1[[#This Row],[2. document]],'Gegevens documentatie'!$D:$I,4,0)),"",VLOOKUP(Tabel1[[#This Row],[2. document]],'Gegevens documentatie'!$D:$I,4,0))</f>
        <v/>
      </c>
      <c r="P179" s="94" t="str">
        <f>IF(ISNA(VLOOKUP(Tabel1[[#This Row],[2. document]],'Gegevens documentatie'!$D:$I,3,0)),"",VLOOKUP(Tabel1[[#This Row],[2. document]],'Gegevens documentatie'!$D:$I,3,0))</f>
        <v/>
      </c>
      <c r="Q179" s="94" t="str">
        <f>IF(ISNA(VLOOKUP(Tabel1[[#This Row],[2. document]],'Gegevens documentatie'!$D:$I,6,0)),"",VLOOKUP(Tabel1[[#This Row],[2. document]],'Gegevens documentatie'!$D:$I,6,0))</f>
        <v/>
      </c>
      <c r="R179" s="94" t="str">
        <f>IF(ISNA(VLOOKUP(Tabel1[[#This Row],[2. document]],'Gegevens documentatie'!$D:$I,5,0)),"",VLOOKUP(Tabel1[[#This Row],[2. document]],'Gegevens documentatie'!$D:$I,5,0))</f>
        <v/>
      </c>
      <c r="S179" s="94">
        <f>IF(ISNA(IF(VLOOKUP(Tabel1[[#This Row],[Documentnaam]],'Bestaande documentatie'!A:A,1,0)=Tabel1[[#This Row],[Documentnaam]],1,0)),0,IF(VLOOKUP(Tabel1[[#This Row],[Documentnaam]],'Bestaande documentatie'!A:A,1,0)=Tabel1[[#This Row],[Documentnaam]],1,0))</f>
        <v>0</v>
      </c>
      <c r="T179"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79" s="94">
        <f>IF(Tabel1[[#This Row],[Documentnaam]]="",0,IF(COUNTIF(K:K,Tabel1[[#This Row],[Documentnaam]])=1,0,IF(COUNTIF(K:K,Tabel1[[#This Row],[Documentnaam]])&gt;1,4,0)))</f>
        <v>0</v>
      </c>
      <c r="V179" s="94">
        <f>SUM(Tabel1[[#This Row],[bestaand(verberg)]:[dubbel(verberg)]])</f>
        <v>0</v>
      </c>
    </row>
    <row r="180" spans="1:22">
      <c r="A180" s="24"/>
      <c r="B180" s="24"/>
      <c r="C180" s="25"/>
      <c r="D180" s="82"/>
      <c r="E180" s="26"/>
      <c r="F180" s="82"/>
      <c r="G180" s="25"/>
      <c r="H180" s="25"/>
      <c r="I180" s="25"/>
      <c r="J180" s="38" t="str">
        <f>IF(Tabel1[[#This Row],[Documentnaam]]="","",VLOOKUP(Tabel1[[#This Row],[Kolom1]],$S$5:$T$10,2,0))</f>
        <v/>
      </c>
      <c r="K180"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80" s="84" t="str">
        <f>IF(Tabel1[[#This Row],[Documentnaam]]="","",IF(ISNA(VLOOKUP(Tabel1[[#This Row],[2. document]],'Gegevens documentatie'!$D:$I,2,0)),"",VLOOKUP(Tabel1[[#This Row],[2. document]],'Gegevens documentatie'!$D:$I,2,0)))</f>
        <v/>
      </c>
      <c r="M180" s="81" t="str" cm="1">
        <f t="array" aca="1" ref="M180"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80" s="94" t="str">
        <f>IF(ISNA(VLOOKUP(Tabel1[[#This Row],[1. Documentsoort]],'Gegevens documentatie'!$A:$B,2,0)),"",VLOOKUP(Tabel1[[#This Row],[1. Documentsoort]],'Gegevens documentatie'!$A:$B,2,0))</f>
        <v/>
      </c>
      <c r="O180" s="94" t="str">
        <f>IF(ISNA(VLOOKUP(Tabel1[[#This Row],[2. document]],'Gegevens documentatie'!$D:$I,4,0)),"",VLOOKUP(Tabel1[[#This Row],[2. document]],'Gegevens documentatie'!$D:$I,4,0))</f>
        <v/>
      </c>
      <c r="P180" s="94" t="str">
        <f>IF(ISNA(VLOOKUP(Tabel1[[#This Row],[2. document]],'Gegevens documentatie'!$D:$I,3,0)),"",VLOOKUP(Tabel1[[#This Row],[2. document]],'Gegevens documentatie'!$D:$I,3,0))</f>
        <v/>
      </c>
      <c r="Q180" s="94" t="str">
        <f>IF(ISNA(VLOOKUP(Tabel1[[#This Row],[2. document]],'Gegevens documentatie'!$D:$I,6,0)),"",VLOOKUP(Tabel1[[#This Row],[2. document]],'Gegevens documentatie'!$D:$I,6,0))</f>
        <v/>
      </c>
      <c r="R180" s="94" t="str">
        <f>IF(ISNA(VLOOKUP(Tabel1[[#This Row],[2. document]],'Gegevens documentatie'!$D:$I,5,0)),"",VLOOKUP(Tabel1[[#This Row],[2. document]],'Gegevens documentatie'!$D:$I,5,0))</f>
        <v/>
      </c>
      <c r="S180" s="94">
        <f>IF(ISNA(IF(VLOOKUP(Tabel1[[#This Row],[Documentnaam]],'Bestaande documentatie'!A:A,1,0)=Tabel1[[#This Row],[Documentnaam]],1,0)),0,IF(VLOOKUP(Tabel1[[#This Row],[Documentnaam]],'Bestaande documentatie'!A:A,1,0)=Tabel1[[#This Row],[Documentnaam]],1,0))</f>
        <v>0</v>
      </c>
      <c r="T180"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80" s="94">
        <f>IF(Tabel1[[#This Row],[Documentnaam]]="",0,IF(COUNTIF(K:K,Tabel1[[#This Row],[Documentnaam]])=1,0,IF(COUNTIF(K:K,Tabel1[[#This Row],[Documentnaam]])&gt;1,4,0)))</f>
        <v>0</v>
      </c>
      <c r="V180" s="94">
        <f>SUM(Tabel1[[#This Row],[bestaand(verberg)]:[dubbel(verberg)]])</f>
        <v>0</v>
      </c>
    </row>
    <row r="181" spans="1:22">
      <c r="A181" s="24"/>
      <c r="B181" s="24"/>
      <c r="C181" s="25"/>
      <c r="D181" s="82"/>
      <c r="E181" s="26"/>
      <c r="F181" s="82"/>
      <c r="G181" s="25"/>
      <c r="H181" s="25"/>
      <c r="I181" s="25"/>
      <c r="J181" s="38" t="str">
        <f>IF(Tabel1[[#This Row],[Documentnaam]]="","",VLOOKUP(Tabel1[[#This Row],[Kolom1]],$S$5:$T$10,2,0))</f>
        <v/>
      </c>
      <c r="K181"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81" s="84" t="str">
        <f>IF(Tabel1[[#This Row],[Documentnaam]]="","",IF(ISNA(VLOOKUP(Tabel1[[#This Row],[2. document]],'Gegevens documentatie'!$D:$I,2,0)),"",VLOOKUP(Tabel1[[#This Row],[2. document]],'Gegevens documentatie'!$D:$I,2,0)))</f>
        <v/>
      </c>
      <c r="M181" s="81" t="str" cm="1">
        <f t="array" aca="1" ref="M181"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81" s="94" t="str">
        <f>IF(ISNA(VLOOKUP(Tabel1[[#This Row],[1. Documentsoort]],'Gegevens documentatie'!$A:$B,2,0)),"",VLOOKUP(Tabel1[[#This Row],[1. Documentsoort]],'Gegevens documentatie'!$A:$B,2,0))</f>
        <v/>
      </c>
      <c r="O181" s="94" t="str">
        <f>IF(ISNA(VLOOKUP(Tabel1[[#This Row],[2. document]],'Gegevens documentatie'!$D:$I,4,0)),"",VLOOKUP(Tabel1[[#This Row],[2. document]],'Gegevens documentatie'!$D:$I,4,0))</f>
        <v/>
      </c>
      <c r="P181" s="94" t="str">
        <f>IF(ISNA(VLOOKUP(Tabel1[[#This Row],[2. document]],'Gegevens documentatie'!$D:$I,3,0)),"",VLOOKUP(Tabel1[[#This Row],[2. document]],'Gegevens documentatie'!$D:$I,3,0))</f>
        <v/>
      </c>
      <c r="Q181" s="94" t="str">
        <f>IF(ISNA(VLOOKUP(Tabel1[[#This Row],[2. document]],'Gegevens documentatie'!$D:$I,6,0)),"",VLOOKUP(Tabel1[[#This Row],[2. document]],'Gegevens documentatie'!$D:$I,6,0))</f>
        <v/>
      </c>
      <c r="R181" s="94" t="str">
        <f>IF(ISNA(VLOOKUP(Tabel1[[#This Row],[2. document]],'Gegevens documentatie'!$D:$I,5,0)),"",VLOOKUP(Tabel1[[#This Row],[2. document]],'Gegevens documentatie'!$D:$I,5,0))</f>
        <v/>
      </c>
      <c r="S181" s="94">
        <f>IF(ISNA(IF(VLOOKUP(Tabel1[[#This Row],[Documentnaam]],'Bestaande documentatie'!A:A,1,0)=Tabel1[[#This Row],[Documentnaam]],1,0)),0,IF(VLOOKUP(Tabel1[[#This Row],[Documentnaam]],'Bestaande documentatie'!A:A,1,0)=Tabel1[[#This Row],[Documentnaam]],1,0))</f>
        <v>0</v>
      </c>
      <c r="T181"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81" s="94">
        <f>IF(Tabel1[[#This Row],[Documentnaam]]="",0,IF(COUNTIF(K:K,Tabel1[[#This Row],[Documentnaam]])=1,0,IF(COUNTIF(K:K,Tabel1[[#This Row],[Documentnaam]])&gt;1,4,0)))</f>
        <v>0</v>
      </c>
      <c r="V181" s="94">
        <f>SUM(Tabel1[[#This Row],[bestaand(verberg)]:[dubbel(verberg)]])</f>
        <v>0</v>
      </c>
    </row>
    <row r="182" spans="1:22">
      <c r="A182" s="24"/>
      <c r="B182" s="24"/>
      <c r="C182" s="25"/>
      <c r="D182" s="82"/>
      <c r="E182" s="26"/>
      <c r="F182" s="82"/>
      <c r="G182" s="25"/>
      <c r="H182" s="25"/>
      <c r="I182" s="25"/>
      <c r="J182" s="38" t="str">
        <f>IF(Tabel1[[#This Row],[Documentnaam]]="","",VLOOKUP(Tabel1[[#This Row],[Kolom1]],$S$5:$T$10,2,0))</f>
        <v/>
      </c>
      <c r="K182"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82" s="84" t="str">
        <f>IF(Tabel1[[#This Row],[Documentnaam]]="","",IF(ISNA(VLOOKUP(Tabel1[[#This Row],[2. document]],'Gegevens documentatie'!$D:$I,2,0)),"",VLOOKUP(Tabel1[[#This Row],[2. document]],'Gegevens documentatie'!$D:$I,2,0)))</f>
        <v/>
      </c>
      <c r="M182" s="81" t="str" cm="1">
        <f t="array" aca="1" ref="M182"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82" s="94" t="str">
        <f>IF(ISNA(VLOOKUP(Tabel1[[#This Row],[1. Documentsoort]],'Gegevens documentatie'!$A:$B,2,0)),"",VLOOKUP(Tabel1[[#This Row],[1. Documentsoort]],'Gegevens documentatie'!$A:$B,2,0))</f>
        <v/>
      </c>
      <c r="O182" s="94" t="str">
        <f>IF(ISNA(VLOOKUP(Tabel1[[#This Row],[2. document]],'Gegevens documentatie'!$D:$I,4,0)),"",VLOOKUP(Tabel1[[#This Row],[2. document]],'Gegevens documentatie'!$D:$I,4,0))</f>
        <v/>
      </c>
      <c r="P182" s="94" t="str">
        <f>IF(ISNA(VLOOKUP(Tabel1[[#This Row],[2. document]],'Gegevens documentatie'!$D:$I,3,0)),"",VLOOKUP(Tabel1[[#This Row],[2. document]],'Gegevens documentatie'!$D:$I,3,0))</f>
        <v/>
      </c>
      <c r="Q182" s="94" t="str">
        <f>IF(ISNA(VLOOKUP(Tabel1[[#This Row],[2. document]],'Gegevens documentatie'!$D:$I,6,0)),"",VLOOKUP(Tabel1[[#This Row],[2. document]],'Gegevens documentatie'!$D:$I,6,0))</f>
        <v/>
      </c>
      <c r="R182" s="94" t="str">
        <f>IF(ISNA(VLOOKUP(Tabel1[[#This Row],[2. document]],'Gegevens documentatie'!$D:$I,5,0)),"",VLOOKUP(Tabel1[[#This Row],[2. document]],'Gegevens documentatie'!$D:$I,5,0))</f>
        <v/>
      </c>
      <c r="S182" s="94">
        <f>IF(ISNA(IF(VLOOKUP(Tabel1[[#This Row],[Documentnaam]],'Bestaande documentatie'!A:A,1,0)=Tabel1[[#This Row],[Documentnaam]],1,0)),0,IF(VLOOKUP(Tabel1[[#This Row],[Documentnaam]],'Bestaande documentatie'!A:A,1,0)=Tabel1[[#This Row],[Documentnaam]],1,0))</f>
        <v>0</v>
      </c>
      <c r="T182"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82" s="94">
        <f>IF(Tabel1[[#This Row],[Documentnaam]]="",0,IF(COUNTIF(K:K,Tabel1[[#This Row],[Documentnaam]])=1,0,IF(COUNTIF(K:K,Tabel1[[#This Row],[Documentnaam]])&gt;1,4,0)))</f>
        <v>0</v>
      </c>
      <c r="V182" s="94">
        <f>SUM(Tabel1[[#This Row],[bestaand(verberg)]:[dubbel(verberg)]])</f>
        <v>0</v>
      </c>
    </row>
    <row r="183" spans="1:22">
      <c r="A183" s="24"/>
      <c r="B183" s="24"/>
      <c r="C183" s="25"/>
      <c r="D183" s="82"/>
      <c r="E183" s="26"/>
      <c r="F183" s="82"/>
      <c r="G183" s="25"/>
      <c r="H183" s="25"/>
      <c r="I183" s="25"/>
      <c r="J183" s="38" t="str">
        <f>IF(Tabel1[[#This Row],[Documentnaam]]="","",VLOOKUP(Tabel1[[#This Row],[Kolom1]],$S$5:$T$10,2,0))</f>
        <v/>
      </c>
      <c r="K183"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83" s="84" t="str">
        <f>IF(Tabel1[[#This Row],[Documentnaam]]="","",IF(ISNA(VLOOKUP(Tabel1[[#This Row],[2. document]],'Gegevens documentatie'!$D:$I,2,0)),"",VLOOKUP(Tabel1[[#This Row],[2. document]],'Gegevens documentatie'!$D:$I,2,0)))</f>
        <v/>
      </c>
      <c r="M183" s="81" t="str" cm="1">
        <f t="array" aca="1" ref="M183"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83" s="94" t="str">
        <f>IF(ISNA(VLOOKUP(Tabel1[[#This Row],[1. Documentsoort]],'Gegevens documentatie'!$A:$B,2,0)),"",VLOOKUP(Tabel1[[#This Row],[1. Documentsoort]],'Gegevens documentatie'!$A:$B,2,0))</f>
        <v/>
      </c>
      <c r="O183" s="94" t="str">
        <f>IF(ISNA(VLOOKUP(Tabel1[[#This Row],[2. document]],'Gegevens documentatie'!$D:$I,4,0)),"",VLOOKUP(Tabel1[[#This Row],[2. document]],'Gegevens documentatie'!$D:$I,4,0))</f>
        <v/>
      </c>
      <c r="P183" s="94" t="str">
        <f>IF(ISNA(VLOOKUP(Tabel1[[#This Row],[2. document]],'Gegevens documentatie'!$D:$I,3,0)),"",VLOOKUP(Tabel1[[#This Row],[2. document]],'Gegevens documentatie'!$D:$I,3,0))</f>
        <v/>
      </c>
      <c r="Q183" s="94" t="str">
        <f>IF(ISNA(VLOOKUP(Tabel1[[#This Row],[2. document]],'Gegevens documentatie'!$D:$I,6,0)),"",VLOOKUP(Tabel1[[#This Row],[2. document]],'Gegevens documentatie'!$D:$I,6,0))</f>
        <v/>
      </c>
      <c r="R183" s="94" t="str">
        <f>IF(ISNA(VLOOKUP(Tabel1[[#This Row],[2. document]],'Gegevens documentatie'!$D:$I,5,0)),"",VLOOKUP(Tabel1[[#This Row],[2. document]],'Gegevens documentatie'!$D:$I,5,0))</f>
        <v/>
      </c>
      <c r="S183" s="94">
        <f>IF(ISNA(IF(VLOOKUP(Tabel1[[#This Row],[Documentnaam]],'Bestaande documentatie'!A:A,1,0)=Tabel1[[#This Row],[Documentnaam]],1,0)),0,IF(VLOOKUP(Tabel1[[#This Row],[Documentnaam]],'Bestaande documentatie'!A:A,1,0)=Tabel1[[#This Row],[Documentnaam]],1,0))</f>
        <v>0</v>
      </c>
      <c r="T183"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83" s="94">
        <f>IF(Tabel1[[#This Row],[Documentnaam]]="",0,IF(COUNTIF(K:K,Tabel1[[#This Row],[Documentnaam]])=1,0,IF(COUNTIF(K:K,Tabel1[[#This Row],[Documentnaam]])&gt;1,4,0)))</f>
        <v>0</v>
      </c>
      <c r="V183" s="94">
        <f>SUM(Tabel1[[#This Row],[bestaand(verberg)]:[dubbel(verberg)]])</f>
        <v>0</v>
      </c>
    </row>
    <row r="184" spans="1:22">
      <c r="A184" s="24"/>
      <c r="B184" s="24"/>
      <c r="C184" s="25"/>
      <c r="D184" s="82"/>
      <c r="E184" s="26"/>
      <c r="F184" s="82"/>
      <c r="G184" s="25"/>
      <c r="H184" s="25"/>
      <c r="I184" s="25"/>
      <c r="J184" s="38" t="str">
        <f>IF(Tabel1[[#This Row],[Documentnaam]]="","",VLOOKUP(Tabel1[[#This Row],[Kolom1]],$S$5:$T$10,2,0))</f>
        <v/>
      </c>
      <c r="K184"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84" s="84" t="str">
        <f>IF(Tabel1[[#This Row],[Documentnaam]]="","",IF(ISNA(VLOOKUP(Tabel1[[#This Row],[2. document]],'Gegevens documentatie'!$D:$I,2,0)),"",VLOOKUP(Tabel1[[#This Row],[2. document]],'Gegevens documentatie'!$D:$I,2,0)))</f>
        <v/>
      </c>
      <c r="M184" s="81" t="str" cm="1">
        <f t="array" aca="1" ref="M184"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84" s="94" t="str">
        <f>IF(ISNA(VLOOKUP(Tabel1[[#This Row],[1. Documentsoort]],'Gegevens documentatie'!$A:$B,2,0)),"",VLOOKUP(Tabel1[[#This Row],[1. Documentsoort]],'Gegevens documentatie'!$A:$B,2,0))</f>
        <v/>
      </c>
      <c r="O184" s="94" t="str">
        <f>IF(ISNA(VLOOKUP(Tabel1[[#This Row],[2. document]],'Gegevens documentatie'!$D:$I,4,0)),"",VLOOKUP(Tabel1[[#This Row],[2. document]],'Gegevens documentatie'!$D:$I,4,0))</f>
        <v/>
      </c>
      <c r="P184" s="94" t="str">
        <f>IF(ISNA(VLOOKUP(Tabel1[[#This Row],[2. document]],'Gegevens documentatie'!$D:$I,3,0)),"",VLOOKUP(Tabel1[[#This Row],[2. document]],'Gegevens documentatie'!$D:$I,3,0))</f>
        <v/>
      </c>
      <c r="Q184" s="94" t="str">
        <f>IF(ISNA(VLOOKUP(Tabel1[[#This Row],[2. document]],'Gegevens documentatie'!$D:$I,6,0)),"",VLOOKUP(Tabel1[[#This Row],[2. document]],'Gegevens documentatie'!$D:$I,6,0))</f>
        <v/>
      </c>
      <c r="R184" s="94" t="str">
        <f>IF(ISNA(VLOOKUP(Tabel1[[#This Row],[2. document]],'Gegevens documentatie'!$D:$I,5,0)),"",VLOOKUP(Tabel1[[#This Row],[2. document]],'Gegevens documentatie'!$D:$I,5,0))</f>
        <v/>
      </c>
      <c r="S184" s="94">
        <f>IF(ISNA(IF(VLOOKUP(Tabel1[[#This Row],[Documentnaam]],'Bestaande documentatie'!A:A,1,0)=Tabel1[[#This Row],[Documentnaam]],1,0)),0,IF(VLOOKUP(Tabel1[[#This Row],[Documentnaam]],'Bestaande documentatie'!A:A,1,0)=Tabel1[[#This Row],[Documentnaam]],1,0))</f>
        <v>0</v>
      </c>
      <c r="T184"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84" s="94">
        <f>IF(Tabel1[[#This Row],[Documentnaam]]="",0,IF(COUNTIF(K:K,Tabel1[[#This Row],[Documentnaam]])=1,0,IF(COUNTIF(K:K,Tabel1[[#This Row],[Documentnaam]])&gt;1,4,0)))</f>
        <v>0</v>
      </c>
      <c r="V184" s="94">
        <f>SUM(Tabel1[[#This Row],[bestaand(verberg)]:[dubbel(verberg)]])</f>
        <v>0</v>
      </c>
    </row>
    <row r="185" spans="1:22">
      <c r="A185" s="24"/>
      <c r="B185" s="24"/>
      <c r="C185" s="25"/>
      <c r="D185" s="82"/>
      <c r="E185" s="26"/>
      <c r="F185" s="82"/>
      <c r="G185" s="25"/>
      <c r="H185" s="25"/>
      <c r="I185" s="25"/>
      <c r="J185" s="38" t="str">
        <f>IF(Tabel1[[#This Row],[Documentnaam]]="","",VLOOKUP(Tabel1[[#This Row],[Kolom1]],$S$5:$T$10,2,0))</f>
        <v/>
      </c>
      <c r="K185"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85" s="84" t="str">
        <f>IF(Tabel1[[#This Row],[Documentnaam]]="","",IF(ISNA(VLOOKUP(Tabel1[[#This Row],[2. document]],'Gegevens documentatie'!$D:$I,2,0)),"",VLOOKUP(Tabel1[[#This Row],[2. document]],'Gegevens documentatie'!$D:$I,2,0)))</f>
        <v/>
      </c>
      <c r="M185" s="81" t="str" cm="1">
        <f t="array" aca="1" ref="M185"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85" s="94" t="str">
        <f>IF(ISNA(VLOOKUP(Tabel1[[#This Row],[1. Documentsoort]],'Gegevens documentatie'!$A:$B,2,0)),"",VLOOKUP(Tabel1[[#This Row],[1. Documentsoort]],'Gegevens documentatie'!$A:$B,2,0))</f>
        <v/>
      </c>
      <c r="O185" s="94" t="str">
        <f>IF(ISNA(VLOOKUP(Tabel1[[#This Row],[2. document]],'Gegevens documentatie'!$D:$I,4,0)),"",VLOOKUP(Tabel1[[#This Row],[2. document]],'Gegevens documentatie'!$D:$I,4,0))</f>
        <v/>
      </c>
      <c r="P185" s="94" t="str">
        <f>IF(ISNA(VLOOKUP(Tabel1[[#This Row],[2. document]],'Gegevens documentatie'!$D:$I,3,0)),"",VLOOKUP(Tabel1[[#This Row],[2. document]],'Gegevens documentatie'!$D:$I,3,0))</f>
        <v/>
      </c>
      <c r="Q185" s="94" t="str">
        <f>IF(ISNA(VLOOKUP(Tabel1[[#This Row],[2. document]],'Gegevens documentatie'!$D:$I,6,0)),"",VLOOKUP(Tabel1[[#This Row],[2. document]],'Gegevens documentatie'!$D:$I,6,0))</f>
        <v/>
      </c>
      <c r="R185" s="94" t="str">
        <f>IF(ISNA(VLOOKUP(Tabel1[[#This Row],[2. document]],'Gegevens documentatie'!$D:$I,5,0)),"",VLOOKUP(Tabel1[[#This Row],[2. document]],'Gegevens documentatie'!$D:$I,5,0))</f>
        <v/>
      </c>
      <c r="S185" s="94">
        <f>IF(ISNA(IF(VLOOKUP(Tabel1[[#This Row],[Documentnaam]],'Bestaande documentatie'!A:A,1,0)=Tabel1[[#This Row],[Documentnaam]],1,0)),0,IF(VLOOKUP(Tabel1[[#This Row],[Documentnaam]],'Bestaande documentatie'!A:A,1,0)=Tabel1[[#This Row],[Documentnaam]],1,0))</f>
        <v>0</v>
      </c>
      <c r="T185"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85" s="94">
        <f>IF(Tabel1[[#This Row],[Documentnaam]]="",0,IF(COUNTIF(K:K,Tabel1[[#This Row],[Documentnaam]])=1,0,IF(COUNTIF(K:K,Tabel1[[#This Row],[Documentnaam]])&gt;1,4,0)))</f>
        <v>0</v>
      </c>
      <c r="V185" s="94">
        <f>SUM(Tabel1[[#This Row],[bestaand(verberg)]:[dubbel(verberg)]])</f>
        <v>0</v>
      </c>
    </row>
    <row r="186" spans="1:22">
      <c r="A186" s="24"/>
      <c r="B186" s="24"/>
      <c r="C186" s="25"/>
      <c r="D186" s="82"/>
      <c r="E186" s="26"/>
      <c r="F186" s="82"/>
      <c r="G186" s="25"/>
      <c r="H186" s="25"/>
      <c r="I186" s="25"/>
      <c r="J186" s="38" t="str">
        <f>IF(Tabel1[[#This Row],[Documentnaam]]="","",VLOOKUP(Tabel1[[#This Row],[Kolom1]],$S$5:$T$10,2,0))</f>
        <v/>
      </c>
      <c r="K186"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86" s="84" t="str">
        <f>IF(Tabel1[[#This Row],[Documentnaam]]="","",IF(ISNA(VLOOKUP(Tabel1[[#This Row],[2. document]],'Gegevens documentatie'!$D:$I,2,0)),"",VLOOKUP(Tabel1[[#This Row],[2. document]],'Gegevens documentatie'!$D:$I,2,0)))</f>
        <v/>
      </c>
      <c r="M186" s="81" t="str" cm="1">
        <f t="array" aca="1" ref="M186"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86" s="94" t="str">
        <f>IF(ISNA(VLOOKUP(Tabel1[[#This Row],[1. Documentsoort]],'Gegevens documentatie'!$A:$B,2,0)),"",VLOOKUP(Tabel1[[#This Row],[1. Documentsoort]],'Gegevens documentatie'!$A:$B,2,0))</f>
        <v/>
      </c>
      <c r="O186" s="94" t="str">
        <f>IF(ISNA(VLOOKUP(Tabel1[[#This Row],[2. document]],'Gegevens documentatie'!$D:$I,4,0)),"",VLOOKUP(Tabel1[[#This Row],[2. document]],'Gegevens documentatie'!$D:$I,4,0))</f>
        <v/>
      </c>
      <c r="P186" s="94" t="str">
        <f>IF(ISNA(VLOOKUP(Tabel1[[#This Row],[2. document]],'Gegevens documentatie'!$D:$I,3,0)),"",VLOOKUP(Tabel1[[#This Row],[2. document]],'Gegevens documentatie'!$D:$I,3,0))</f>
        <v/>
      </c>
      <c r="Q186" s="94" t="str">
        <f>IF(ISNA(VLOOKUP(Tabel1[[#This Row],[2. document]],'Gegevens documentatie'!$D:$I,6,0)),"",VLOOKUP(Tabel1[[#This Row],[2. document]],'Gegevens documentatie'!$D:$I,6,0))</f>
        <v/>
      </c>
      <c r="R186" s="94" t="str">
        <f>IF(ISNA(VLOOKUP(Tabel1[[#This Row],[2. document]],'Gegevens documentatie'!$D:$I,5,0)),"",VLOOKUP(Tabel1[[#This Row],[2. document]],'Gegevens documentatie'!$D:$I,5,0))</f>
        <v/>
      </c>
      <c r="S186" s="94">
        <f>IF(ISNA(IF(VLOOKUP(Tabel1[[#This Row],[Documentnaam]],'Bestaande documentatie'!A:A,1,0)=Tabel1[[#This Row],[Documentnaam]],1,0)),0,IF(VLOOKUP(Tabel1[[#This Row],[Documentnaam]],'Bestaande documentatie'!A:A,1,0)=Tabel1[[#This Row],[Documentnaam]],1,0))</f>
        <v>0</v>
      </c>
      <c r="T186"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86" s="94">
        <f>IF(Tabel1[[#This Row],[Documentnaam]]="",0,IF(COUNTIF(K:K,Tabel1[[#This Row],[Documentnaam]])=1,0,IF(COUNTIF(K:K,Tabel1[[#This Row],[Documentnaam]])&gt;1,4,0)))</f>
        <v>0</v>
      </c>
      <c r="V186" s="94">
        <f>SUM(Tabel1[[#This Row],[bestaand(verberg)]:[dubbel(verberg)]])</f>
        <v>0</v>
      </c>
    </row>
    <row r="187" spans="1:22">
      <c r="A187" s="24"/>
      <c r="B187" s="24"/>
      <c r="C187" s="25"/>
      <c r="D187" s="82"/>
      <c r="E187" s="26"/>
      <c r="F187" s="82"/>
      <c r="G187" s="25"/>
      <c r="H187" s="25"/>
      <c r="I187" s="25"/>
      <c r="J187" s="38" t="str">
        <f>IF(Tabel1[[#This Row],[Documentnaam]]="","",VLOOKUP(Tabel1[[#This Row],[Kolom1]],$S$5:$T$10,2,0))</f>
        <v/>
      </c>
      <c r="K187"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87" s="84" t="str">
        <f>IF(Tabel1[[#This Row],[Documentnaam]]="","",IF(ISNA(VLOOKUP(Tabel1[[#This Row],[2. document]],'Gegevens documentatie'!$D:$I,2,0)),"",VLOOKUP(Tabel1[[#This Row],[2. document]],'Gegevens documentatie'!$D:$I,2,0)))</f>
        <v/>
      </c>
      <c r="M187" s="81" t="str" cm="1">
        <f t="array" aca="1" ref="M187"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87" s="94" t="str">
        <f>IF(ISNA(VLOOKUP(Tabel1[[#This Row],[1. Documentsoort]],'Gegevens documentatie'!$A:$B,2,0)),"",VLOOKUP(Tabel1[[#This Row],[1. Documentsoort]],'Gegevens documentatie'!$A:$B,2,0))</f>
        <v/>
      </c>
      <c r="O187" s="94" t="str">
        <f>IF(ISNA(VLOOKUP(Tabel1[[#This Row],[2. document]],'Gegevens documentatie'!$D:$I,4,0)),"",VLOOKUP(Tabel1[[#This Row],[2. document]],'Gegevens documentatie'!$D:$I,4,0))</f>
        <v/>
      </c>
      <c r="P187" s="94" t="str">
        <f>IF(ISNA(VLOOKUP(Tabel1[[#This Row],[2. document]],'Gegevens documentatie'!$D:$I,3,0)),"",VLOOKUP(Tabel1[[#This Row],[2. document]],'Gegevens documentatie'!$D:$I,3,0))</f>
        <v/>
      </c>
      <c r="Q187" s="94" t="str">
        <f>IF(ISNA(VLOOKUP(Tabel1[[#This Row],[2. document]],'Gegevens documentatie'!$D:$I,6,0)),"",VLOOKUP(Tabel1[[#This Row],[2. document]],'Gegevens documentatie'!$D:$I,6,0))</f>
        <v/>
      </c>
      <c r="R187" s="94" t="str">
        <f>IF(ISNA(VLOOKUP(Tabel1[[#This Row],[2. document]],'Gegevens documentatie'!$D:$I,5,0)),"",VLOOKUP(Tabel1[[#This Row],[2. document]],'Gegevens documentatie'!$D:$I,5,0))</f>
        <v/>
      </c>
      <c r="S187" s="94">
        <f>IF(ISNA(IF(VLOOKUP(Tabel1[[#This Row],[Documentnaam]],'Bestaande documentatie'!A:A,1,0)=Tabel1[[#This Row],[Documentnaam]],1,0)),0,IF(VLOOKUP(Tabel1[[#This Row],[Documentnaam]],'Bestaande documentatie'!A:A,1,0)=Tabel1[[#This Row],[Documentnaam]],1,0))</f>
        <v>0</v>
      </c>
      <c r="T187"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87" s="94">
        <f>IF(Tabel1[[#This Row],[Documentnaam]]="",0,IF(COUNTIF(K:K,Tabel1[[#This Row],[Documentnaam]])=1,0,IF(COUNTIF(K:K,Tabel1[[#This Row],[Documentnaam]])&gt;1,4,0)))</f>
        <v>0</v>
      </c>
      <c r="V187" s="94">
        <f>SUM(Tabel1[[#This Row],[bestaand(verberg)]:[dubbel(verberg)]])</f>
        <v>0</v>
      </c>
    </row>
    <row r="188" spans="1:22">
      <c r="A188" s="24"/>
      <c r="B188" s="24"/>
      <c r="C188" s="25"/>
      <c r="D188" s="82"/>
      <c r="E188" s="26"/>
      <c r="F188" s="82"/>
      <c r="G188" s="25"/>
      <c r="H188" s="25"/>
      <c r="I188" s="25"/>
      <c r="J188" s="38" t="str">
        <f>IF(Tabel1[[#This Row],[Documentnaam]]="","",VLOOKUP(Tabel1[[#This Row],[Kolom1]],$S$5:$T$10,2,0))</f>
        <v/>
      </c>
      <c r="K188"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88" s="84" t="str">
        <f>IF(Tabel1[[#This Row],[Documentnaam]]="","",IF(ISNA(VLOOKUP(Tabel1[[#This Row],[2. document]],'Gegevens documentatie'!$D:$I,2,0)),"",VLOOKUP(Tabel1[[#This Row],[2. document]],'Gegevens documentatie'!$D:$I,2,0)))</f>
        <v/>
      </c>
      <c r="M188" s="81" t="str" cm="1">
        <f t="array" aca="1" ref="M188"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88" s="94" t="str">
        <f>IF(ISNA(VLOOKUP(Tabel1[[#This Row],[1. Documentsoort]],'Gegevens documentatie'!$A:$B,2,0)),"",VLOOKUP(Tabel1[[#This Row],[1. Documentsoort]],'Gegevens documentatie'!$A:$B,2,0))</f>
        <v/>
      </c>
      <c r="O188" s="94" t="str">
        <f>IF(ISNA(VLOOKUP(Tabel1[[#This Row],[2. document]],'Gegevens documentatie'!$D:$I,4,0)),"",VLOOKUP(Tabel1[[#This Row],[2. document]],'Gegevens documentatie'!$D:$I,4,0))</f>
        <v/>
      </c>
      <c r="P188" s="94" t="str">
        <f>IF(ISNA(VLOOKUP(Tabel1[[#This Row],[2. document]],'Gegevens documentatie'!$D:$I,3,0)),"",VLOOKUP(Tabel1[[#This Row],[2. document]],'Gegevens documentatie'!$D:$I,3,0))</f>
        <v/>
      </c>
      <c r="Q188" s="94" t="str">
        <f>IF(ISNA(VLOOKUP(Tabel1[[#This Row],[2. document]],'Gegevens documentatie'!$D:$I,6,0)),"",VLOOKUP(Tabel1[[#This Row],[2. document]],'Gegevens documentatie'!$D:$I,6,0))</f>
        <v/>
      </c>
      <c r="R188" s="94" t="str">
        <f>IF(ISNA(VLOOKUP(Tabel1[[#This Row],[2. document]],'Gegevens documentatie'!$D:$I,5,0)),"",VLOOKUP(Tabel1[[#This Row],[2. document]],'Gegevens documentatie'!$D:$I,5,0))</f>
        <v/>
      </c>
      <c r="S188" s="94">
        <f>IF(ISNA(IF(VLOOKUP(Tabel1[[#This Row],[Documentnaam]],'Bestaande documentatie'!A:A,1,0)=Tabel1[[#This Row],[Documentnaam]],1,0)),0,IF(VLOOKUP(Tabel1[[#This Row],[Documentnaam]],'Bestaande documentatie'!A:A,1,0)=Tabel1[[#This Row],[Documentnaam]],1,0))</f>
        <v>0</v>
      </c>
      <c r="T188"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88" s="94">
        <f>IF(Tabel1[[#This Row],[Documentnaam]]="",0,IF(COUNTIF(K:K,Tabel1[[#This Row],[Documentnaam]])=1,0,IF(COUNTIF(K:K,Tabel1[[#This Row],[Documentnaam]])&gt;1,4,0)))</f>
        <v>0</v>
      </c>
      <c r="V188" s="94">
        <f>SUM(Tabel1[[#This Row],[bestaand(verberg)]:[dubbel(verberg)]])</f>
        <v>0</v>
      </c>
    </row>
    <row r="189" spans="1:22">
      <c r="A189" s="24"/>
      <c r="B189" s="24"/>
      <c r="C189" s="25"/>
      <c r="D189" s="82"/>
      <c r="E189" s="26"/>
      <c r="F189" s="82"/>
      <c r="G189" s="25"/>
      <c r="H189" s="25"/>
      <c r="I189" s="25"/>
      <c r="J189" s="38" t="str">
        <f>IF(Tabel1[[#This Row],[Documentnaam]]="","",VLOOKUP(Tabel1[[#This Row],[Kolom1]],$S$5:$T$10,2,0))</f>
        <v/>
      </c>
      <c r="K189"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89" s="84" t="str">
        <f>IF(Tabel1[[#This Row],[Documentnaam]]="","",IF(ISNA(VLOOKUP(Tabel1[[#This Row],[2. document]],'Gegevens documentatie'!$D:$I,2,0)),"",VLOOKUP(Tabel1[[#This Row],[2. document]],'Gegevens documentatie'!$D:$I,2,0)))</f>
        <v/>
      </c>
      <c r="M189" s="81" t="str" cm="1">
        <f t="array" aca="1" ref="M189"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89" s="94" t="str">
        <f>IF(ISNA(VLOOKUP(Tabel1[[#This Row],[1. Documentsoort]],'Gegevens documentatie'!$A:$B,2,0)),"",VLOOKUP(Tabel1[[#This Row],[1. Documentsoort]],'Gegevens documentatie'!$A:$B,2,0))</f>
        <v/>
      </c>
      <c r="O189" s="94" t="str">
        <f>IF(ISNA(VLOOKUP(Tabel1[[#This Row],[2. document]],'Gegevens documentatie'!$D:$I,4,0)),"",VLOOKUP(Tabel1[[#This Row],[2. document]],'Gegevens documentatie'!$D:$I,4,0))</f>
        <v/>
      </c>
      <c r="P189" s="94" t="str">
        <f>IF(ISNA(VLOOKUP(Tabel1[[#This Row],[2. document]],'Gegevens documentatie'!$D:$I,3,0)),"",VLOOKUP(Tabel1[[#This Row],[2. document]],'Gegevens documentatie'!$D:$I,3,0))</f>
        <v/>
      </c>
      <c r="Q189" s="94" t="str">
        <f>IF(ISNA(VLOOKUP(Tabel1[[#This Row],[2. document]],'Gegevens documentatie'!$D:$I,6,0)),"",VLOOKUP(Tabel1[[#This Row],[2. document]],'Gegevens documentatie'!$D:$I,6,0))</f>
        <v/>
      </c>
      <c r="R189" s="94" t="str">
        <f>IF(ISNA(VLOOKUP(Tabel1[[#This Row],[2. document]],'Gegevens documentatie'!$D:$I,5,0)),"",VLOOKUP(Tabel1[[#This Row],[2. document]],'Gegevens documentatie'!$D:$I,5,0))</f>
        <v/>
      </c>
      <c r="S189" s="94">
        <f>IF(ISNA(IF(VLOOKUP(Tabel1[[#This Row],[Documentnaam]],'Bestaande documentatie'!A:A,1,0)=Tabel1[[#This Row],[Documentnaam]],1,0)),0,IF(VLOOKUP(Tabel1[[#This Row],[Documentnaam]],'Bestaande documentatie'!A:A,1,0)=Tabel1[[#This Row],[Documentnaam]],1,0))</f>
        <v>0</v>
      </c>
      <c r="T189"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89" s="94">
        <f>IF(Tabel1[[#This Row],[Documentnaam]]="",0,IF(COUNTIF(K:K,Tabel1[[#This Row],[Documentnaam]])=1,0,IF(COUNTIF(K:K,Tabel1[[#This Row],[Documentnaam]])&gt;1,4,0)))</f>
        <v>0</v>
      </c>
      <c r="V189" s="94">
        <f>SUM(Tabel1[[#This Row],[bestaand(verberg)]:[dubbel(verberg)]])</f>
        <v>0</v>
      </c>
    </row>
    <row r="190" spans="1:22">
      <c r="A190" s="24"/>
      <c r="B190" s="24"/>
      <c r="C190" s="25"/>
      <c r="D190" s="82"/>
      <c r="E190" s="26"/>
      <c r="F190" s="82"/>
      <c r="G190" s="25"/>
      <c r="H190" s="25"/>
      <c r="I190" s="25"/>
      <c r="J190" s="38" t="str">
        <f>IF(Tabel1[[#This Row],[Documentnaam]]="","",VLOOKUP(Tabel1[[#This Row],[Kolom1]],$S$5:$T$10,2,0))</f>
        <v/>
      </c>
      <c r="K190"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90" s="84" t="str">
        <f>IF(Tabel1[[#This Row],[Documentnaam]]="","",IF(ISNA(VLOOKUP(Tabel1[[#This Row],[2. document]],'Gegevens documentatie'!$D:$I,2,0)),"",VLOOKUP(Tabel1[[#This Row],[2. document]],'Gegevens documentatie'!$D:$I,2,0)))</f>
        <v/>
      </c>
      <c r="M190" s="81" t="str" cm="1">
        <f t="array" aca="1" ref="M190"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90" s="94" t="str">
        <f>IF(ISNA(VLOOKUP(Tabel1[[#This Row],[1. Documentsoort]],'Gegevens documentatie'!$A:$B,2,0)),"",VLOOKUP(Tabel1[[#This Row],[1. Documentsoort]],'Gegevens documentatie'!$A:$B,2,0))</f>
        <v/>
      </c>
      <c r="O190" s="94" t="str">
        <f>IF(ISNA(VLOOKUP(Tabel1[[#This Row],[2. document]],'Gegevens documentatie'!$D:$I,4,0)),"",VLOOKUP(Tabel1[[#This Row],[2. document]],'Gegevens documentatie'!$D:$I,4,0))</f>
        <v/>
      </c>
      <c r="P190" s="94" t="str">
        <f>IF(ISNA(VLOOKUP(Tabel1[[#This Row],[2. document]],'Gegevens documentatie'!$D:$I,3,0)),"",VLOOKUP(Tabel1[[#This Row],[2. document]],'Gegevens documentatie'!$D:$I,3,0))</f>
        <v/>
      </c>
      <c r="Q190" s="94" t="str">
        <f>IF(ISNA(VLOOKUP(Tabel1[[#This Row],[2. document]],'Gegevens documentatie'!$D:$I,6,0)),"",VLOOKUP(Tabel1[[#This Row],[2. document]],'Gegevens documentatie'!$D:$I,6,0))</f>
        <v/>
      </c>
      <c r="R190" s="94" t="str">
        <f>IF(ISNA(VLOOKUP(Tabel1[[#This Row],[2. document]],'Gegevens documentatie'!$D:$I,5,0)),"",VLOOKUP(Tabel1[[#This Row],[2. document]],'Gegevens documentatie'!$D:$I,5,0))</f>
        <v/>
      </c>
      <c r="S190" s="94">
        <f>IF(ISNA(IF(VLOOKUP(Tabel1[[#This Row],[Documentnaam]],'Bestaande documentatie'!A:A,1,0)=Tabel1[[#This Row],[Documentnaam]],1,0)),0,IF(VLOOKUP(Tabel1[[#This Row],[Documentnaam]],'Bestaande documentatie'!A:A,1,0)=Tabel1[[#This Row],[Documentnaam]],1,0))</f>
        <v>0</v>
      </c>
      <c r="T190"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90" s="94">
        <f>IF(Tabel1[[#This Row],[Documentnaam]]="",0,IF(COUNTIF(K:K,Tabel1[[#This Row],[Documentnaam]])=1,0,IF(COUNTIF(K:K,Tabel1[[#This Row],[Documentnaam]])&gt;1,4,0)))</f>
        <v>0</v>
      </c>
      <c r="V190" s="94">
        <f>SUM(Tabel1[[#This Row],[bestaand(verberg)]:[dubbel(verberg)]])</f>
        <v>0</v>
      </c>
    </row>
    <row r="191" spans="1:22">
      <c r="A191" s="24"/>
      <c r="B191" s="24"/>
      <c r="C191" s="25"/>
      <c r="D191" s="82"/>
      <c r="E191" s="26"/>
      <c r="F191" s="82"/>
      <c r="G191" s="25"/>
      <c r="H191" s="25"/>
      <c r="I191" s="25"/>
      <c r="J191" s="38" t="str">
        <f>IF(Tabel1[[#This Row],[Documentnaam]]="","",VLOOKUP(Tabel1[[#This Row],[Kolom1]],$S$5:$T$10,2,0))</f>
        <v/>
      </c>
      <c r="K191"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91" s="84" t="str">
        <f>IF(Tabel1[[#This Row],[Documentnaam]]="","",IF(ISNA(VLOOKUP(Tabel1[[#This Row],[2. document]],'Gegevens documentatie'!$D:$I,2,0)),"",VLOOKUP(Tabel1[[#This Row],[2. document]],'Gegevens documentatie'!$D:$I,2,0)))</f>
        <v/>
      </c>
      <c r="M191" s="81" t="str" cm="1">
        <f t="array" aca="1" ref="M191"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91" s="94" t="str">
        <f>IF(ISNA(VLOOKUP(Tabel1[[#This Row],[1. Documentsoort]],'Gegevens documentatie'!$A:$B,2,0)),"",VLOOKUP(Tabel1[[#This Row],[1. Documentsoort]],'Gegevens documentatie'!$A:$B,2,0))</f>
        <v/>
      </c>
      <c r="O191" s="94" t="str">
        <f>IF(ISNA(VLOOKUP(Tabel1[[#This Row],[2. document]],'Gegevens documentatie'!$D:$I,4,0)),"",VLOOKUP(Tabel1[[#This Row],[2. document]],'Gegevens documentatie'!$D:$I,4,0))</f>
        <v/>
      </c>
      <c r="P191" s="94" t="str">
        <f>IF(ISNA(VLOOKUP(Tabel1[[#This Row],[2. document]],'Gegevens documentatie'!$D:$I,3,0)),"",VLOOKUP(Tabel1[[#This Row],[2. document]],'Gegevens documentatie'!$D:$I,3,0))</f>
        <v/>
      </c>
      <c r="Q191" s="94" t="str">
        <f>IF(ISNA(VLOOKUP(Tabel1[[#This Row],[2. document]],'Gegevens documentatie'!$D:$I,6,0)),"",VLOOKUP(Tabel1[[#This Row],[2. document]],'Gegevens documentatie'!$D:$I,6,0))</f>
        <v/>
      </c>
      <c r="R191" s="94" t="str">
        <f>IF(ISNA(VLOOKUP(Tabel1[[#This Row],[2. document]],'Gegevens documentatie'!$D:$I,5,0)),"",VLOOKUP(Tabel1[[#This Row],[2. document]],'Gegevens documentatie'!$D:$I,5,0))</f>
        <v/>
      </c>
      <c r="S191" s="94">
        <f>IF(ISNA(IF(VLOOKUP(Tabel1[[#This Row],[Documentnaam]],'Bestaande documentatie'!A:A,1,0)=Tabel1[[#This Row],[Documentnaam]],1,0)),0,IF(VLOOKUP(Tabel1[[#This Row],[Documentnaam]],'Bestaande documentatie'!A:A,1,0)=Tabel1[[#This Row],[Documentnaam]],1,0))</f>
        <v>0</v>
      </c>
      <c r="T191"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91" s="94">
        <f>IF(Tabel1[[#This Row],[Documentnaam]]="",0,IF(COUNTIF(K:K,Tabel1[[#This Row],[Documentnaam]])=1,0,IF(COUNTIF(K:K,Tabel1[[#This Row],[Documentnaam]])&gt;1,4,0)))</f>
        <v>0</v>
      </c>
      <c r="V191" s="94">
        <f>SUM(Tabel1[[#This Row],[bestaand(verberg)]:[dubbel(verberg)]])</f>
        <v>0</v>
      </c>
    </row>
    <row r="192" spans="1:22">
      <c r="A192" s="24"/>
      <c r="B192" s="24"/>
      <c r="C192" s="25"/>
      <c r="D192" s="82"/>
      <c r="E192" s="26"/>
      <c r="F192" s="82"/>
      <c r="G192" s="25"/>
      <c r="H192" s="25"/>
      <c r="I192" s="25"/>
      <c r="J192" s="38" t="str">
        <f>IF(Tabel1[[#This Row],[Documentnaam]]="","",VLOOKUP(Tabel1[[#This Row],[Kolom1]],$S$5:$T$10,2,0))</f>
        <v/>
      </c>
      <c r="K192"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92" s="84" t="str">
        <f>IF(Tabel1[[#This Row],[Documentnaam]]="","",IF(ISNA(VLOOKUP(Tabel1[[#This Row],[2. document]],'Gegevens documentatie'!$D:$I,2,0)),"",VLOOKUP(Tabel1[[#This Row],[2. document]],'Gegevens documentatie'!$D:$I,2,0)))</f>
        <v/>
      </c>
      <c r="M192" s="81" t="str" cm="1">
        <f t="array" aca="1" ref="M192"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92" s="94" t="str">
        <f>IF(ISNA(VLOOKUP(Tabel1[[#This Row],[1. Documentsoort]],'Gegevens documentatie'!$A:$B,2,0)),"",VLOOKUP(Tabel1[[#This Row],[1. Documentsoort]],'Gegevens documentatie'!$A:$B,2,0))</f>
        <v/>
      </c>
      <c r="O192" s="94" t="str">
        <f>IF(ISNA(VLOOKUP(Tabel1[[#This Row],[2. document]],'Gegevens documentatie'!$D:$I,4,0)),"",VLOOKUP(Tabel1[[#This Row],[2. document]],'Gegevens documentatie'!$D:$I,4,0))</f>
        <v/>
      </c>
      <c r="P192" s="94" t="str">
        <f>IF(ISNA(VLOOKUP(Tabel1[[#This Row],[2. document]],'Gegevens documentatie'!$D:$I,3,0)),"",VLOOKUP(Tabel1[[#This Row],[2. document]],'Gegevens documentatie'!$D:$I,3,0))</f>
        <v/>
      </c>
      <c r="Q192" s="94" t="str">
        <f>IF(ISNA(VLOOKUP(Tabel1[[#This Row],[2. document]],'Gegevens documentatie'!$D:$I,6,0)),"",VLOOKUP(Tabel1[[#This Row],[2. document]],'Gegevens documentatie'!$D:$I,6,0))</f>
        <v/>
      </c>
      <c r="R192" s="94" t="str">
        <f>IF(ISNA(VLOOKUP(Tabel1[[#This Row],[2. document]],'Gegevens documentatie'!$D:$I,5,0)),"",VLOOKUP(Tabel1[[#This Row],[2. document]],'Gegevens documentatie'!$D:$I,5,0))</f>
        <v/>
      </c>
      <c r="S192" s="94">
        <f>IF(ISNA(IF(VLOOKUP(Tabel1[[#This Row],[Documentnaam]],'Bestaande documentatie'!A:A,1,0)=Tabel1[[#This Row],[Documentnaam]],1,0)),0,IF(VLOOKUP(Tabel1[[#This Row],[Documentnaam]],'Bestaande documentatie'!A:A,1,0)=Tabel1[[#This Row],[Documentnaam]],1,0))</f>
        <v>0</v>
      </c>
      <c r="T192"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92" s="94">
        <f>IF(Tabel1[[#This Row],[Documentnaam]]="",0,IF(COUNTIF(K:K,Tabel1[[#This Row],[Documentnaam]])=1,0,IF(COUNTIF(K:K,Tabel1[[#This Row],[Documentnaam]])&gt;1,4,0)))</f>
        <v>0</v>
      </c>
      <c r="V192" s="94">
        <f>SUM(Tabel1[[#This Row],[bestaand(verberg)]:[dubbel(verberg)]])</f>
        <v>0</v>
      </c>
    </row>
    <row r="193" spans="1:22">
      <c r="A193" s="24"/>
      <c r="B193" s="24"/>
      <c r="C193" s="25"/>
      <c r="D193" s="82"/>
      <c r="E193" s="26"/>
      <c r="F193" s="82"/>
      <c r="G193" s="25"/>
      <c r="H193" s="25"/>
      <c r="I193" s="25"/>
      <c r="J193" s="38" t="str">
        <f>IF(Tabel1[[#This Row],[Documentnaam]]="","",VLOOKUP(Tabel1[[#This Row],[Kolom1]],$S$5:$T$10,2,0))</f>
        <v/>
      </c>
      <c r="K193"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93" s="84" t="str">
        <f>IF(Tabel1[[#This Row],[Documentnaam]]="","",IF(ISNA(VLOOKUP(Tabel1[[#This Row],[2. document]],'Gegevens documentatie'!$D:$I,2,0)),"",VLOOKUP(Tabel1[[#This Row],[2. document]],'Gegevens documentatie'!$D:$I,2,0)))</f>
        <v/>
      </c>
      <c r="M193" s="81" t="str" cm="1">
        <f t="array" aca="1" ref="M193"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93" s="94" t="str">
        <f>IF(ISNA(VLOOKUP(Tabel1[[#This Row],[1. Documentsoort]],'Gegevens documentatie'!$A:$B,2,0)),"",VLOOKUP(Tabel1[[#This Row],[1. Documentsoort]],'Gegevens documentatie'!$A:$B,2,0))</f>
        <v/>
      </c>
      <c r="O193" s="94" t="str">
        <f>IF(ISNA(VLOOKUP(Tabel1[[#This Row],[2. document]],'Gegevens documentatie'!$D:$I,4,0)),"",VLOOKUP(Tabel1[[#This Row],[2. document]],'Gegevens documentatie'!$D:$I,4,0))</f>
        <v/>
      </c>
      <c r="P193" s="94" t="str">
        <f>IF(ISNA(VLOOKUP(Tabel1[[#This Row],[2. document]],'Gegevens documentatie'!$D:$I,3,0)),"",VLOOKUP(Tabel1[[#This Row],[2. document]],'Gegevens documentatie'!$D:$I,3,0))</f>
        <v/>
      </c>
      <c r="Q193" s="94" t="str">
        <f>IF(ISNA(VLOOKUP(Tabel1[[#This Row],[2. document]],'Gegevens documentatie'!$D:$I,6,0)),"",VLOOKUP(Tabel1[[#This Row],[2. document]],'Gegevens documentatie'!$D:$I,6,0))</f>
        <v/>
      </c>
      <c r="R193" s="94" t="str">
        <f>IF(ISNA(VLOOKUP(Tabel1[[#This Row],[2. document]],'Gegevens documentatie'!$D:$I,5,0)),"",VLOOKUP(Tabel1[[#This Row],[2. document]],'Gegevens documentatie'!$D:$I,5,0))</f>
        <v/>
      </c>
      <c r="S193" s="94">
        <f>IF(ISNA(IF(VLOOKUP(Tabel1[[#This Row],[Documentnaam]],'Bestaande documentatie'!A:A,1,0)=Tabel1[[#This Row],[Documentnaam]],1,0)),0,IF(VLOOKUP(Tabel1[[#This Row],[Documentnaam]],'Bestaande documentatie'!A:A,1,0)=Tabel1[[#This Row],[Documentnaam]],1,0))</f>
        <v>0</v>
      </c>
      <c r="T193"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93" s="94">
        <f>IF(Tabel1[[#This Row],[Documentnaam]]="",0,IF(COUNTIF(K:K,Tabel1[[#This Row],[Documentnaam]])=1,0,IF(COUNTIF(K:K,Tabel1[[#This Row],[Documentnaam]])&gt;1,4,0)))</f>
        <v>0</v>
      </c>
      <c r="V193" s="94">
        <f>SUM(Tabel1[[#This Row],[bestaand(verberg)]:[dubbel(verberg)]])</f>
        <v>0</v>
      </c>
    </row>
    <row r="194" spans="1:22">
      <c r="A194" s="24"/>
      <c r="B194" s="24"/>
      <c r="C194" s="25"/>
      <c r="D194" s="82"/>
      <c r="E194" s="26"/>
      <c r="F194" s="82"/>
      <c r="G194" s="25"/>
      <c r="H194" s="25"/>
      <c r="I194" s="25"/>
      <c r="J194" s="38" t="str">
        <f>IF(Tabel1[[#This Row],[Documentnaam]]="","",VLOOKUP(Tabel1[[#This Row],[Kolom1]],$S$5:$T$10,2,0))</f>
        <v/>
      </c>
      <c r="K194"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94" s="84" t="str">
        <f>IF(Tabel1[[#This Row],[Documentnaam]]="","",IF(ISNA(VLOOKUP(Tabel1[[#This Row],[2. document]],'Gegevens documentatie'!$D:$I,2,0)),"",VLOOKUP(Tabel1[[#This Row],[2. document]],'Gegevens documentatie'!$D:$I,2,0)))</f>
        <v/>
      </c>
      <c r="M194" s="81" t="str" cm="1">
        <f t="array" aca="1" ref="M194"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94" s="94" t="str">
        <f>IF(ISNA(VLOOKUP(Tabel1[[#This Row],[1. Documentsoort]],'Gegevens documentatie'!$A:$B,2,0)),"",VLOOKUP(Tabel1[[#This Row],[1. Documentsoort]],'Gegevens documentatie'!$A:$B,2,0))</f>
        <v/>
      </c>
      <c r="O194" s="94" t="str">
        <f>IF(ISNA(VLOOKUP(Tabel1[[#This Row],[2. document]],'Gegevens documentatie'!$D:$I,4,0)),"",VLOOKUP(Tabel1[[#This Row],[2. document]],'Gegevens documentatie'!$D:$I,4,0))</f>
        <v/>
      </c>
      <c r="P194" s="94" t="str">
        <f>IF(ISNA(VLOOKUP(Tabel1[[#This Row],[2. document]],'Gegevens documentatie'!$D:$I,3,0)),"",VLOOKUP(Tabel1[[#This Row],[2. document]],'Gegevens documentatie'!$D:$I,3,0))</f>
        <v/>
      </c>
      <c r="Q194" s="94" t="str">
        <f>IF(ISNA(VLOOKUP(Tabel1[[#This Row],[2. document]],'Gegevens documentatie'!$D:$I,6,0)),"",VLOOKUP(Tabel1[[#This Row],[2. document]],'Gegevens documentatie'!$D:$I,6,0))</f>
        <v/>
      </c>
      <c r="R194" s="94" t="str">
        <f>IF(ISNA(VLOOKUP(Tabel1[[#This Row],[2. document]],'Gegevens documentatie'!$D:$I,5,0)),"",VLOOKUP(Tabel1[[#This Row],[2. document]],'Gegevens documentatie'!$D:$I,5,0))</f>
        <v/>
      </c>
      <c r="S194" s="94">
        <f>IF(ISNA(IF(VLOOKUP(Tabel1[[#This Row],[Documentnaam]],'Bestaande documentatie'!A:A,1,0)=Tabel1[[#This Row],[Documentnaam]],1,0)),0,IF(VLOOKUP(Tabel1[[#This Row],[Documentnaam]],'Bestaande documentatie'!A:A,1,0)=Tabel1[[#This Row],[Documentnaam]],1,0))</f>
        <v>0</v>
      </c>
      <c r="T194"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94" s="94">
        <f>IF(Tabel1[[#This Row],[Documentnaam]]="",0,IF(COUNTIF(K:K,Tabel1[[#This Row],[Documentnaam]])=1,0,IF(COUNTIF(K:K,Tabel1[[#This Row],[Documentnaam]])&gt;1,4,0)))</f>
        <v>0</v>
      </c>
      <c r="V194" s="94">
        <f>SUM(Tabel1[[#This Row],[bestaand(verberg)]:[dubbel(verberg)]])</f>
        <v>0</v>
      </c>
    </row>
    <row r="195" spans="1:22">
      <c r="A195" s="24"/>
      <c r="B195" s="24"/>
      <c r="C195" s="25"/>
      <c r="D195" s="82"/>
      <c r="E195" s="26"/>
      <c r="F195" s="82"/>
      <c r="G195" s="25"/>
      <c r="H195" s="25"/>
      <c r="I195" s="25"/>
      <c r="J195" s="38" t="str">
        <f>IF(Tabel1[[#This Row],[Documentnaam]]="","",VLOOKUP(Tabel1[[#This Row],[Kolom1]],$S$5:$T$10,2,0))</f>
        <v/>
      </c>
      <c r="K195"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95" s="84" t="str">
        <f>IF(Tabel1[[#This Row],[Documentnaam]]="","",IF(ISNA(VLOOKUP(Tabel1[[#This Row],[2. document]],'Gegevens documentatie'!$D:$I,2,0)),"",VLOOKUP(Tabel1[[#This Row],[2. document]],'Gegevens documentatie'!$D:$I,2,0)))</f>
        <v/>
      </c>
      <c r="M195" s="81" t="str" cm="1">
        <f t="array" aca="1" ref="M195"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95" s="94" t="str">
        <f>IF(ISNA(VLOOKUP(Tabel1[[#This Row],[1. Documentsoort]],'Gegevens documentatie'!$A:$B,2,0)),"",VLOOKUP(Tabel1[[#This Row],[1. Documentsoort]],'Gegevens documentatie'!$A:$B,2,0))</f>
        <v/>
      </c>
      <c r="O195" s="94" t="str">
        <f>IF(ISNA(VLOOKUP(Tabel1[[#This Row],[2. document]],'Gegevens documentatie'!$D:$I,4,0)),"",VLOOKUP(Tabel1[[#This Row],[2. document]],'Gegevens documentatie'!$D:$I,4,0))</f>
        <v/>
      </c>
      <c r="P195" s="94" t="str">
        <f>IF(ISNA(VLOOKUP(Tabel1[[#This Row],[2. document]],'Gegevens documentatie'!$D:$I,3,0)),"",VLOOKUP(Tabel1[[#This Row],[2. document]],'Gegevens documentatie'!$D:$I,3,0))</f>
        <v/>
      </c>
      <c r="Q195" s="94" t="str">
        <f>IF(ISNA(VLOOKUP(Tabel1[[#This Row],[2. document]],'Gegevens documentatie'!$D:$I,6,0)),"",VLOOKUP(Tabel1[[#This Row],[2. document]],'Gegevens documentatie'!$D:$I,6,0))</f>
        <v/>
      </c>
      <c r="R195" s="94" t="str">
        <f>IF(ISNA(VLOOKUP(Tabel1[[#This Row],[2. document]],'Gegevens documentatie'!$D:$I,5,0)),"",VLOOKUP(Tabel1[[#This Row],[2. document]],'Gegevens documentatie'!$D:$I,5,0))</f>
        <v/>
      </c>
      <c r="S195" s="94">
        <f>IF(ISNA(IF(VLOOKUP(Tabel1[[#This Row],[Documentnaam]],'Bestaande documentatie'!A:A,1,0)=Tabel1[[#This Row],[Documentnaam]],1,0)),0,IF(VLOOKUP(Tabel1[[#This Row],[Documentnaam]],'Bestaande documentatie'!A:A,1,0)=Tabel1[[#This Row],[Documentnaam]],1,0))</f>
        <v>0</v>
      </c>
      <c r="T195"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95" s="94">
        <f>IF(Tabel1[[#This Row],[Documentnaam]]="",0,IF(COUNTIF(K:K,Tabel1[[#This Row],[Documentnaam]])=1,0,IF(COUNTIF(K:K,Tabel1[[#This Row],[Documentnaam]])&gt;1,4,0)))</f>
        <v>0</v>
      </c>
      <c r="V195" s="94">
        <f>SUM(Tabel1[[#This Row],[bestaand(verberg)]:[dubbel(verberg)]])</f>
        <v>0</v>
      </c>
    </row>
    <row r="196" spans="1:22">
      <c r="A196" s="24"/>
      <c r="B196" s="24"/>
      <c r="C196" s="25"/>
      <c r="D196" s="82"/>
      <c r="E196" s="26"/>
      <c r="F196" s="82"/>
      <c r="G196" s="25"/>
      <c r="H196" s="25"/>
      <c r="I196" s="25"/>
      <c r="J196" s="38" t="str">
        <f>IF(Tabel1[[#This Row],[Documentnaam]]="","",VLOOKUP(Tabel1[[#This Row],[Kolom1]],$S$5:$T$10,2,0))</f>
        <v/>
      </c>
      <c r="K196"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96" s="84" t="str">
        <f>IF(Tabel1[[#This Row],[Documentnaam]]="","",IF(ISNA(VLOOKUP(Tabel1[[#This Row],[2. document]],'Gegevens documentatie'!$D:$I,2,0)),"",VLOOKUP(Tabel1[[#This Row],[2. document]],'Gegevens documentatie'!$D:$I,2,0)))</f>
        <v/>
      </c>
      <c r="M196" s="81" t="str" cm="1">
        <f t="array" aca="1" ref="M196"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96" s="94" t="str">
        <f>IF(ISNA(VLOOKUP(Tabel1[[#This Row],[1. Documentsoort]],'Gegevens documentatie'!$A:$B,2,0)),"",VLOOKUP(Tabel1[[#This Row],[1. Documentsoort]],'Gegevens documentatie'!$A:$B,2,0))</f>
        <v/>
      </c>
      <c r="O196" s="94" t="str">
        <f>IF(ISNA(VLOOKUP(Tabel1[[#This Row],[2. document]],'Gegevens documentatie'!$D:$I,4,0)),"",VLOOKUP(Tabel1[[#This Row],[2. document]],'Gegevens documentatie'!$D:$I,4,0))</f>
        <v/>
      </c>
      <c r="P196" s="94" t="str">
        <f>IF(ISNA(VLOOKUP(Tabel1[[#This Row],[2. document]],'Gegevens documentatie'!$D:$I,3,0)),"",VLOOKUP(Tabel1[[#This Row],[2. document]],'Gegevens documentatie'!$D:$I,3,0))</f>
        <v/>
      </c>
      <c r="Q196" s="94" t="str">
        <f>IF(ISNA(VLOOKUP(Tabel1[[#This Row],[2. document]],'Gegevens documentatie'!$D:$I,6,0)),"",VLOOKUP(Tabel1[[#This Row],[2. document]],'Gegevens documentatie'!$D:$I,6,0))</f>
        <v/>
      </c>
      <c r="R196" s="94" t="str">
        <f>IF(ISNA(VLOOKUP(Tabel1[[#This Row],[2. document]],'Gegevens documentatie'!$D:$I,5,0)),"",VLOOKUP(Tabel1[[#This Row],[2. document]],'Gegevens documentatie'!$D:$I,5,0))</f>
        <v/>
      </c>
      <c r="S196" s="94">
        <f>IF(ISNA(IF(VLOOKUP(Tabel1[[#This Row],[Documentnaam]],'Bestaande documentatie'!A:A,1,0)=Tabel1[[#This Row],[Documentnaam]],1,0)),0,IF(VLOOKUP(Tabel1[[#This Row],[Documentnaam]],'Bestaande documentatie'!A:A,1,0)=Tabel1[[#This Row],[Documentnaam]],1,0))</f>
        <v>0</v>
      </c>
      <c r="T196"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96" s="94">
        <f>IF(Tabel1[[#This Row],[Documentnaam]]="",0,IF(COUNTIF(K:K,Tabel1[[#This Row],[Documentnaam]])=1,0,IF(COUNTIF(K:K,Tabel1[[#This Row],[Documentnaam]])&gt;1,4,0)))</f>
        <v>0</v>
      </c>
      <c r="V196" s="94">
        <f>SUM(Tabel1[[#This Row],[bestaand(verberg)]:[dubbel(verberg)]])</f>
        <v>0</v>
      </c>
    </row>
    <row r="197" spans="1:22">
      <c r="A197" s="24"/>
      <c r="B197" s="24"/>
      <c r="C197" s="25"/>
      <c r="D197" s="82"/>
      <c r="E197" s="26"/>
      <c r="F197" s="82"/>
      <c r="G197" s="25"/>
      <c r="H197" s="25"/>
      <c r="I197" s="25"/>
      <c r="J197" s="38" t="str">
        <f>IF(Tabel1[[#This Row],[Documentnaam]]="","",VLOOKUP(Tabel1[[#This Row],[Kolom1]],$S$5:$T$10,2,0))</f>
        <v/>
      </c>
      <c r="K197"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97" s="84" t="str">
        <f>IF(Tabel1[[#This Row],[Documentnaam]]="","",IF(ISNA(VLOOKUP(Tabel1[[#This Row],[2. document]],'Gegevens documentatie'!$D:$I,2,0)),"",VLOOKUP(Tabel1[[#This Row],[2. document]],'Gegevens documentatie'!$D:$I,2,0)))</f>
        <v/>
      </c>
      <c r="M197" s="81" t="str" cm="1">
        <f t="array" aca="1" ref="M197"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97" s="94" t="str">
        <f>IF(ISNA(VLOOKUP(Tabel1[[#This Row],[1. Documentsoort]],'Gegevens documentatie'!$A:$B,2,0)),"",VLOOKUP(Tabel1[[#This Row],[1. Documentsoort]],'Gegevens documentatie'!$A:$B,2,0))</f>
        <v/>
      </c>
      <c r="O197" s="94" t="str">
        <f>IF(ISNA(VLOOKUP(Tabel1[[#This Row],[2. document]],'Gegevens documentatie'!$D:$I,4,0)),"",VLOOKUP(Tabel1[[#This Row],[2. document]],'Gegevens documentatie'!$D:$I,4,0))</f>
        <v/>
      </c>
      <c r="P197" s="94" t="str">
        <f>IF(ISNA(VLOOKUP(Tabel1[[#This Row],[2. document]],'Gegevens documentatie'!$D:$I,3,0)),"",VLOOKUP(Tabel1[[#This Row],[2. document]],'Gegevens documentatie'!$D:$I,3,0))</f>
        <v/>
      </c>
      <c r="Q197" s="94" t="str">
        <f>IF(ISNA(VLOOKUP(Tabel1[[#This Row],[2. document]],'Gegevens documentatie'!$D:$I,6,0)),"",VLOOKUP(Tabel1[[#This Row],[2. document]],'Gegevens documentatie'!$D:$I,6,0))</f>
        <v/>
      </c>
      <c r="R197" s="94" t="str">
        <f>IF(ISNA(VLOOKUP(Tabel1[[#This Row],[2. document]],'Gegevens documentatie'!$D:$I,5,0)),"",VLOOKUP(Tabel1[[#This Row],[2. document]],'Gegevens documentatie'!$D:$I,5,0))</f>
        <v/>
      </c>
      <c r="S197" s="94">
        <f>IF(ISNA(IF(VLOOKUP(Tabel1[[#This Row],[Documentnaam]],'Bestaande documentatie'!A:A,1,0)=Tabel1[[#This Row],[Documentnaam]],1,0)),0,IF(VLOOKUP(Tabel1[[#This Row],[Documentnaam]],'Bestaande documentatie'!A:A,1,0)=Tabel1[[#This Row],[Documentnaam]],1,0))</f>
        <v>0</v>
      </c>
      <c r="T197"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97" s="94">
        <f>IF(Tabel1[[#This Row],[Documentnaam]]="",0,IF(COUNTIF(K:K,Tabel1[[#This Row],[Documentnaam]])=1,0,IF(COUNTIF(K:K,Tabel1[[#This Row],[Documentnaam]])&gt;1,4,0)))</f>
        <v>0</v>
      </c>
      <c r="V197" s="94">
        <f>SUM(Tabel1[[#This Row],[bestaand(verberg)]:[dubbel(verberg)]])</f>
        <v>0</v>
      </c>
    </row>
    <row r="198" spans="1:22">
      <c r="A198" s="24"/>
      <c r="B198" s="24"/>
      <c r="C198" s="25"/>
      <c r="D198" s="82"/>
      <c r="E198" s="26"/>
      <c r="F198" s="82"/>
      <c r="G198" s="25"/>
      <c r="H198" s="25"/>
      <c r="I198" s="25"/>
      <c r="J198" s="38" t="str">
        <f>IF(Tabel1[[#This Row],[Documentnaam]]="","",VLOOKUP(Tabel1[[#This Row],[Kolom1]],$S$5:$T$10,2,0))</f>
        <v/>
      </c>
      <c r="K198"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98" s="84" t="str">
        <f>IF(Tabel1[[#This Row],[Documentnaam]]="","",IF(ISNA(VLOOKUP(Tabel1[[#This Row],[2. document]],'Gegevens documentatie'!$D:$I,2,0)),"",VLOOKUP(Tabel1[[#This Row],[2. document]],'Gegevens documentatie'!$D:$I,2,0)))</f>
        <v/>
      </c>
      <c r="M198" s="81" t="str" cm="1">
        <f t="array" aca="1" ref="M198"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98" s="94" t="str">
        <f>IF(ISNA(VLOOKUP(Tabel1[[#This Row],[1. Documentsoort]],'Gegevens documentatie'!$A:$B,2,0)),"",VLOOKUP(Tabel1[[#This Row],[1. Documentsoort]],'Gegevens documentatie'!$A:$B,2,0))</f>
        <v/>
      </c>
      <c r="O198" s="94" t="str">
        <f>IF(ISNA(VLOOKUP(Tabel1[[#This Row],[2. document]],'Gegevens documentatie'!$D:$I,4,0)),"",VLOOKUP(Tabel1[[#This Row],[2. document]],'Gegevens documentatie'!$D:$I,4,0))</f>
        <v/>
      </c>
      <c r="P198" s="94" t="str">
        <f>IF(ISNA(VLOOKUP(Tabel1[[#This Row],[2. document]],'Gegevens documentatie'!$D:$I,3,0)),"",VLOOKUP(Tabel1[[#This Row],[2. document]],'Gegevens documentatie'!$D:$I,3,0))</f>
        <v/>
      </c>
      <c r="Q198" s="94" t="str">
        <f>IF(ISNA(VLOOKUP(Tabel1[[#This Row],[2. document]],'Gegevens documentatie'!$D:$I,6,0)),"",VLOOKUP(Tabel1[[#This Row],[2. document]],'Gegevens documentatie'!$D:$I,6,0))</f>
        <v/>
      </c>
      <c r="R198" s="94" t="str">
        <f>IF(ISNA(VLOOKUP(Tabel1[[#This Row],[2. document]],'Gegevens documentatie'!$D:$I,5,0)),"",VLOOKUP(Tabel1[[#This Row],[2. document]],'Gegevens documentatie'!$D:$I,5,0))</f>
        <v/>
      </c>
      <c r="S198" s="94">
        <f>IF(ISNA(IF(VLOOKUP(Tabel1[[#This Row],[Documentnaam]],'Bestaande documentatie'!A:A,1,0)=Tabel1[[#This Row],[Documentnaam]],1,0)),0,IF(VLOOKUP(Tabel1[[#This Row],[Documentnaam]],'Bestaande documentatie'!A:A,1,0)=Tabel1[[#This Row],[Documentnaam]],1,0))</f>
        <v>0</v>
      </c>
      <c r="T198"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98" s="94">
        <f>IF(Tabel1[[#This Row],[Documentnaam]]="",0,IF(COUNTIF(K:K,Tabel1[[#This Row],[Documentnaam]])=1,0,IF(COUNTIF(K:K,Tabel1[[#This Row],[Documentnaam]])&gt;1,4,0)))</f>
        <v>0</v>
      </c>
      <c r="V198" s="94">
        <f>SUM(Tabel1[[#This Row],[bestaand(verberg)]:[dubbel(verberg)]])</f>
        <v>0</v>
      </c>
    </row>
    <row r="199" spans="1:22">
      <c r="A199" s="24"/>
      <c r="B199" s="24"/>
      <c r="C199" s="25"/>
      <c r="D199" s="82"/>
      <c r="E199" s="26"/>
      <c r="F199" s="82"/>
      <c r="G199" s="25"/>
      <c r="H199" s="25"/>
      <c r="I199" s="25"/>
      <c r="J199" s="38" t="str">
        <f>IF(Tabel1[[#This Row],[Documentnaam]]="","",VLOOKUP(Tabel1[[#This Row],[Kolom1]],$S$5:$T$10,2,0))</f>
        <v/>
      </c>
      <c r="K199"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199" s="84" t="str">
        <f>IF(Tabel1[[#This Row],[Documentnaam]]="","",IF(ISNA(VLOOKUP(Tabel1[[#This Row],[2. document]],'Gegevens documentatie'!$D:$I,2,0)),"",VLOOKUP(Tabel1[[#This Row],[2. document]],'Gegevens documentatie'!$D:$I,2,0)))</f>
        <v/>
      </c>
      <c r="M199" s="81" t="str" cm="1">
        <f t="array" aca="1" ref="M199"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199" s="94" t="str">
        <f>IF(ISNA(VLOOKUP(Tabel1[[#This Row],[1. Documentsoort]],'Gegevens documentatie'!$A:$B,2,0)),"",VLOOKUP(Tabel1[[#This Row],[1. Documentsoort]],'Gegevens documentatie'!$A:$B,2,0))</f>
        <v/>
      </c>
      <c r="O199" s="94" t="str">
        <f>IF(ISNA(VLOOKUP(Tabel1[[#This Row],[2. document]],'Gegevens documentatie'!$D:$I,4,0)),"",VLOOKUP(Tabel1[[#This Row],[2. document]],'Gegevens documentatie'!$D:$I,4,0))</f>
        <v/>
      </c>
      <c r="P199" s="94" t="str">
        <f>IF(ISNA(VLOOKUP(Tabel1[[#This Row],[2. document]],'Gegevens documentatie'!$D:$I,3,0)),"",VLOOKUP(Tabel1[[#This Row],[2. document]],'Gegevens documentatie'!$D:$I,3,0))</f>
        <v/>
      </c>
      <c r="Q199" s="94" t="str">
        <f>IF(ISNA(VLOOKUP(Tabel1[[#This Row],[2. document]],'Gegevens documentatie'!$D:$I,6,0)),"",VLOOKUP(Tabel1[[#This Row],[2. document]],'Gegevens documentatie'!$D:$I,6,0))</f>
        <v/>
      </c>
      <c r="R199" s="94" t="str">
        <f>IF(ISNA(VLOOKUP(Tabel1[[#This Row],[2. document]],'Gegevens documentatie'!$D:$I,5,0)),"",VLOOKUP(Tabel1[[#This Row],[2. document]],'Gegevens documentatie'!$D:$I,5,0))</f>
        <v/>
      </c>
      <c r="S199" s="94">
        <f>IF(ISNA(IF(VLOOKUP(Tabel1[[#This Row],[Documentnaam]],'Bestaande documentatie'!A:A,1,0)=Tabel1[[#This Row],[Documentnaam]],1,0)),0,IF(VLOOKUP(Tabel1[[#This Row],[Documentnaam]],'Bestaande documentatie'!A:A,1,0)=Tabel1[[#This Row],[Documentnaam]],1,0))</f>
        <v>0</v>
      </c>
      <c r="T199"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199" s="94">
        <f>IF(Tabel1[[#This Row],[Documentnaam]]="",0,IF(COUNTIF(K:K,Tabel1[[#This Row],[Documentnaam]])=1,0,IF(COUNTIF(K:K,Tabel1[[#This Row],[Documentnaam]])&gt;1,4,0)))</f>
        <v>0</v>
      </c>
      <c r="V199" s="94">
        <f>SUM(Tabel1[[#This Row],[bestaand(verberg)]:[dubbel(verberg)]])</f>
        <v>0</v>
      </c>
    </row>
    <row r="200" spans="1:22">
      <c r="A200" s="24"/>
      <c r="B200" s="24"/>
      <c r="C200" s="25"/>
      <c r="D200" s="82"/>
      <c r="E200" s="26"/>
      <c r="F200" s="82"/>
      <c r="G200" s="25"/>
      <c r="H200" s="25"/>
      <c r="I200" s="25"/>
      <c r="J200" s="38" t="str">
        <f>IF(Tabel1[[#This Row],[Documentnaam]]="","",VLOOKUP(Tabel1[[#This Row],[Kolom1]],$S$5:$T$10,2,0))</f>
        <v/>
      </c>
      <c r="K200"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200" s="84" t="str">
        <f>IF(Tabel1[[#This Row],[Documentnaam]]="","",IF(ISNA(VLOOKUP(Tabel1[[#This Row],[2. document]],'Gegevens documentatie'!$D:$I,2,0)),"",VLOOKUP(Tabel1[[#This Row],[2. document]],'Gegevens documentatie'!$D:$I,2,0)))</f>
        <v/>
      </c>
      <c r="M200" s="81" t="str" cm="1">
        <f t="array" aca="1" ref="M200"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200" s="94" t="str">
        <f>IF(ISNA(VLOOKUP(Tabel1[[#This Row],[1. Documentsoort]],'Gegevens documentatie'!$A:$B,2,0)),"",VLOOKUP(Tabel1[[#This Row],[1. Documentsoort]],'Gegevens documentatie'!$A:$B,2,0))</f>
        <v/>
      </c>
      <c r="O200" s="94" t="str">
        <f>IF(ISNA(VLOOKUP(Tabel1[[#This Row],[2. document]],'Gegevens documentatie'!$D:$I,4,0)),"",VLOOKUP(Tabel1[[#This Row],[2. document]],'Gegevens documentatie'!$D:$I,4,0))</f>
        <v/>
      </c>
      <c r="P200" s="94" t="str">
        <f>IF(ISNA(VLOOKUP(Tabel1[[#This Row],[2. document]],'Gegevens documentatie'!$D:$I,3,0)),"",VLOOKUP(Tabel1[[#This Row],[2. document]],'Gegevens documentatie'!$D:$I,3,0))</f>
        <v/>
      </c>
      <c r="Q200" s="94" t="str">
        <f>IF(ISNA(VLOOKUP(Tabel1[[#This Row],[2. document]],'Gegevens documentatie'!$D:$I,6,0)),"",VLOOKUP(Tabel1[[#This Row],[2. document]],'Gegevens documentatie'!$D:$I,6,0))</f>
        <v/>
      </c>
      <c r="R200" s="94" t="str">
        <f>IF(ISNA(VLOOKUP(Tabel1[[#This Row],[2. document]],'Gegevens documentatie'!$D:$I,5,0)),"",VLOOKUP(Tabel1[[#This Row],[2. document]],'Gegevens documentatie'!$D:$I,5,0))</f>
        <v/>
      </c>
      <c r="S200" s="94">
        <f>IF(ISNA(IF(VLOOKUP(Tabel1[[#This Row],[Documentnaam]],'Bestaande documentatie'!A:A,1,0)=Tabel1[[#This Row],[Documentnaam]],1,0)),0,IF(VLOOKUP(Tabel1[[#This Row],[Documentnaam]],'Bestaande documentatie'!A:A,1,0)=Tabel1[[#This Row],[Documentnaam]],1,0))</f>
        <v>0</v>
      </c>
      <c r="T200"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200" s="94">
        <f>IF(Tabel1[[#This Row],[Documentnaam]]="",0,IF(COUNTIF(K:K,Tabel1[[#This Row],[Documentnaam]])=1,0,IF(COUNTIF(K:K,Tabel1[[#This Row],[Documentnaam]])&gt;1,4,0)))</f>
        <v>0</v>
      </c>
      <c r="V200" s="94">
        <f>SUM(Tabel1[[#This Row],[bestaand(verberg)]:[dubbel(verberg)]])</f>
        <v>0</v>
      </c>
    </row>
    <row r="201" spans="1:22">
      <c r="A201" s="24"/>
      <c r="B201" s="24"/>
      <c r="C201" s="25"/>
      <c r="D201" s="82"/>
      <c r="E201" s="26"/>
      <c r="F201" s="82"/>
      <c r="G201" s="25"/>
      <c r="H201" s="25"/>
      <c r="I201" s="25"/>
      <c r="J201" s="38" t="str">
        <f>IF(Tabel1[[#This Row],[Documentnaam]]="","",VLOOKUP(Tabel1[[#This Row],[Kolom1]],$S$5:$T$10,2,0))</f>
        <v/>
      </c>
      <c r="K201"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201" s="84" t="str">
        <f>IF(Tabel1[[#This Row],[Documentnaam]]="","",IF(ISNA(VLOOKUP(Tabel1[[#This Row],[2. document]],'Gegevens documentatie'!$D:$I,2,0)),"",VLOOKUP(Tabel1[[#This Row],[2. document]],'Gegevens documentatie'!$D:$I,2,0)))</f>
        <v/>
      </c>
      <c r="M201" s="81" t="str" cm="1">
        <f t="array" aca="1" ref="M201"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201" s="94" t="str">
        <f>IF(ISNA(VLOOKUP(Tabel1[[#This Row],[1. Documentsoort]],'Gegevens documentatie'!$A:$B,2,0)),"",VLOOKUP(Tabel1[[#This Row],[1. Documentsoort]],'Gegevens documentatie'!$A:$B,2,0))</f>
        <v/>
      </c>
      <c r="O201" s="94" t="str">
        <f>IF(ISNA(VLOOKUP(Tabel1[[#This Row],[2. document]],'Gegevens documentatie'!$D:$I,4,0)),"",VLOOKUP(Tabel1[[#This Row],[2. document]],'Gegevens documentatie'!$D:$I,4,0))</f>
        <v/>
      </c>
      <c r="P201" s="94" t="str">
        <f>IF(ISNA(VLOOKUP(Tabel1[[#This Row],[2. document]],'Gegevens documentatie'!$D:$I,3,0)),"",VLOOKUP(Tabel1[[#This Row],[2. document]],'Gegevens documentatie'!$D:$I,3,0))</f>
        <v/>
      </c>
      <c r="Q201" s="94" t="str">
        <f>IF(ISNA(VLOOKUP(Tabel1[[#This Row],[2. document]],'Gegevens documentatie'!$D:$I,6,0)),"",VLOOKUP(Tabel1[[#This Row],[2. document]],'Gegevens documentatie'!$D:$I,6,0))</f>
        <v/>
      </c>
      <c r="R201" s="94" t="str">
        <f>IF(ISNA(VLOOKUP(Tabel1[[#This Row],[2. document]],'Gegevens documentatie'!$D:$I,5,0)),"",VLOOKUP(Tabel1[[#This Row],[2. document]],'Gegevens documentatie'!$D:$I,5,0))</f>
        <v/>
      </c>
      <c r="S201" s="94">
        <f>IF(ISNA(IF(VLOOKUP(Tabel1[[#This Row],[Documentnaam]],'Bestaande documentatie'!A:A,1,0)=Tabel1[[#This Row],[Documentnaam]],1,0)),0,IF(VLOOKUP(Tabel1[[#This Row],[Documentnaam]],'Bestaande documentatie'!A:A,1,0)=Tabel1[[#This Row],[Documentnaam]],1,0))</f>
        <v>0</v>
      </c>
      <c r="T201"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201" s="94">
        <f>IF(Tabel1[[#This Row],[Documentnaam]]="",0,IF(COUNTIF(K:K,Tabel1[[#This Row],[Documentnaam]])=1,0,IF(COUNTIF(K:K,Tabel1[[#This Row],[Documentnaam]])&gt;1,4,0)))</f>
        <v>0</v>
      </c>
      <c r="V201" s="94">
        <f>SUM(Tabel1[[#This Row],[bestaand(verberg)]:[dubbel(verberg)]])</f>
        <v>0</v>
      </c>
    </row>
    <row r="202" spans="1:22">
      <c r="A202" s="24"/>
      <c r="B202" s="24"/>
      <c r="C202" s="25"/>
      <c r="D202" s="82"/>
      <c r="E202" s="26"/>
      <c r="F202" s="82"/>
      <c r="G202" s="25"/>
      <c r="H202" s="25"/>
      <c r="I202" s="25"/>
      <c r="J202" s="38" t="str">
        <f>IF(Tabel1[[#This Row],[Documentnaam]]="","",VLOOKUP(Tabel1[[#This Row],[Kolom1]],$S$5:$T$10,2,0))</f>
        <v/>
      </c>
      <c r="K202"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202" s="84" t="str">
        <f>IF(Tabel1[[#This Row],[Documentnaam]]="","",IF(ISNA(VLOOKUP(Tabel1[[#This Row],[2. document]],'Gegevens documentatie'!$D:$I,2,0)),"",VLOOKUP(Tabel1[[#This Row],[2. document]],'Gegevens documentatie'!$D:$I,2,0)))</f>
        <v/>
      </c>
      <c r="M202" s="81" t="str" cm="1">
        <f t="array" aca="1" ref="M202"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202" s="94" t="str">
        <f>IF(ISNA(VLOOKUP(Tabel1[[#This Row],[1. Documentsoort]],'Gegevens documentatie'!$A:$B,2,0)),"",VLOOKUP(Tabel1[[#This Row],[1. Documentsoort]],'Gegevens documentatie'!$A:$B,2,0))</f>
        <v/>
      </c>
      <c r="O202" s="94" t="str">
        <f>IF(ISNA(VLOOKUP(Tabel1[[#This Row],[2. document]],'Gegevens documentatie'!$D:$I,4,0)),"",VLOOKUP(Tabel1[[#This Row],[2. document]],'Gegevens documentatie'!$D:$I,4,0))</f>
        <v/>
      </c>
      <c r="P202" s="94" t="str">
        <f>IF(ISNA(VLOOKUP(Tabel1[[#This Row],[2. document]],'Gegevens documentatie'!$D:$I,3,0)),"",VLOOKUP(Tabel1[[#This Row],[2. document]],'Gegevens documentatie'!$D:$I,3,0))</f>
        <v/>
      </c>
      <c r="Q202" s="94" t="str">
        <f>IF(ISNA(VLOOKUP(Tabel1[[#This Row],[2. document]],'Gegevens documentatie'!$D:$I,6,0)),"",VLOOKUP(Tabel1[[#This Row],[2. document]],'Gegevens documentatie'!$D:$I,6,0))</f>
        <v/>
      </c>
      <c r="R202" s="94" t="str">
        <f>IF(ISNA(VLOOKUP(Tabel1[[#This Row],[2. document]],'Gegevens documentatie'!$D:$I,5,0)),"",VLOOKUP(Tabel1[[#This Row],[2. document]],'Gegevens documentatie'!$D:$I,5,0))</f>
        <v/>
      </c>
      <c r="S202" s="94">
        <f>IF(ISNA(IF(VLOOKUP(Tabel1[[#This Row],[Documentnaam]],'Bestaande documentatie'!A:A,1,0)=Tabel1[[#This Row],[Documentnaam]],1,0)),0,IF(VLOOKUP(Tabel1[[#This Row],[Documentnaam]],'Bestaande documentatie'!A:A,1,0)=Tabel1[[#This Row],[Documentnaam]],1,0))</f>
        <v>0</v>
      </c>
      <c r="T202"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202" s="94">
        <f>IF(Tabel1[[#This Row],[Documentnaam]]="",0,IF(COUNTIF(K:K,Tabel1[[#This Row],[Documentnaam]])=1,0,IF(COUNTIF(K:K,Tabel1[[#This Row],[Documentnaam]])&gt;1,4,0)))</f>
        <v>0</v>
      </c>
      <c r="V202" s="94">
        <f>SUM(Tabel1[[#This Row],[bestaand(verberg)]:[dubbel(verberg)]])</f>
        <v>0</v>
      </c>
    </row>
    <row r="203" spans="1:22">
      <c r="A203" s="24"/>
      <c r="B203" s="24"/>
      <c r="C203" s="25"/>
      <c r="D203" s="82"/>
      <c r="E203" s="26"/>
      <c r="F203" s="82"/>
      <c r="G203" s="25"/>
      <c r="H203" s="25"/>
      <c r="I203" s="25"/>
      <c r="J203" s="38" t="str">
        <f>IF(Tabel1[[#This Row],[Documentnaam]]="","",VLOOKUP(Tabel1[[#This Row],[Kolom1]],$S$5:$T$10,2,0))</f>
        <v/>
      </c>
      <c r="K203"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203" s="84" t="str">
        <f>IF(Tabel1[[#This Row],[Documentnaam]]="","",IF(ISNA(VLOOKUP(Tabel1[[#This Row],[2. document]],'Gegevens documentatie'!$D:$I,2,0)),"",VLOOKUP(Tabel1[[#This Row],[2. document]],'Gegevens documentatie'!$D:$I,2,0)))</f>
        <v/>
      </c>
      <c r="M203" s="81" t="str" cm="1">
        <f t="array" aca="1" ref="M203"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203" s="94" t="str">
        <f>IF(ISNA(VLOOKUP(Tabel1[[#This Row],[1. Documentsoort]],'Gegevens documentatie'!$A:$B,2,0)),"",VLOOKUP(Tabel1[[#This Row],[1. Documentsoort]],'Gegevens documentatie'!$A:$B,2,0))</f>
        <v/>
      </c>
      <c r="O203" s="94" t="str">
        <f>IF(ISNA(VLOOKUP(Tabel1[[#This Row],[2. document]],'Gegevens documentatie'!$D:$I,4,0)),"",VLOOKUP(Tabel1[[#This Row],[2. document]],'Gegevens documentatie'!$D:$I,4,0))</f>
        <v/>
      </c>
      <c r="P203" s="94" t="str">
        <f>IF(ISNA(VLOOKUP(Tabel1[[#This Row],[2. document]],'Gegevens documentatie'!$D:$I,3,0)),"",VLOOKUP(Tabel1[[#This Row],[2. document]],'Gegevens documentatie'!$D:$I,3,0))</f>
        <v/>
      </c>
      <c r="Q203" s="94" t="str">
        <f>IF(ISNA(VLOOKUP(Tabel1[[#This Row],[2. document]],'Gegevens documentatie'!$D:$I,6,0)),"",VLOOKUP(Tabel1[[#This Row],[2. document]],'Gegevens documentatie'!$D:$I,6,0))</f>
        <v/>
      </c>
      <c r="R203" s="94" t="str">
        <f>IF(ISNA(VLOOKUP(Tabel1[[#This Row],[2. document]],'Gegevens documentatie'!$D:$I,5,0)),"",VLOOKUP(Tabel1[[#This Row],[2. document]],'Gegevens documentatie'!$D:$I,5,0))</f>
        <v/>
      </c>
      <c r="S203" s="94">
        <f>IF(ISNA(IF(VLOOKUP(Tabel1[[#This Row],[Documentnaam]],'Bestaande documentatie'!A:A,1,0)=Tabel1[[#This Row],[Documentnaam]],1,0)),0,IF(VLOOKUP(Tabel1[[#This Row],[Documentnaam]],'Bestaande documentatie'!A:A,1,0)=Tabel1[[#This Row],[Documentnaam]],1,0))</f>
        <v>0</v>
      </c>
      <c r="T203"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203" s="94">
        <f>IF(Tabel1[[#This Row],[Documentnaam]]="",0,IF(COUNTIF(K:K,Tabel1[[#This Row],[Documentnaam]])=1,0,IF(COUNTIF(K:K,Tabel1[[#This Row],[Documentnaam]])&gt;1,4,0)))</f>
        <v>0</v>
      </c>
      <c r="V203" s="94">
        <f>SUM(Tabel1[[#This Row],[bestaand(verberg)]:[dubbel(verberg)]])</f>
        <v>0</v>
      </c>
    </row>
    <row r="204" spans="1:22">
      <c r="A204" s="24"/>
      <c r="B204" s="24"/>
      <c r="C204" s="25"/>
      <c r="D204" s="82"/>
      <c r="E204" s="26"/>
      <c r="F204" s="82"/>
      <c r="G204" s="25"/>
      <c r="H204" s="25"/>
      <c r="I204" s="25"/>
      <c r="J204" s="38" t="str">
        <f>IF(Tabel1[[#This Row],[Documentnaam]]="","",VLOOKUP(Tabel1[[#This Row],[Kolom1]],$S$5:$T$10,2,0))</f>
        <v/>
      </c>
      <c r="K204"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204" s="84" t="str">
        <f>IF(Tabel1[[#This Row],[Documentnaam]]="","",IF(ISNA(VLOOKUP(Tabel1[[#This Row],[2. document]],'Gegevens documentatie'!$D:$I,2,0)),"",VLOOKUP(Tabel1[[#This Row],[2. document]],'Gegevens documentatie'!$D:$I,2,0)))</f>
        <v/>
      </c>
      <c r="M204" s="81" t="str" cm="1">
        <f t="array" aca="1" ref="M204"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204" s="94" t="str">
        <f>IF(ISNA(VLOOKUP(Tabel1[[#This Row],[1. Documentsoort]],'Gegevens documentatie'!$A:$B,2,0)),"",VLOOKUP(Tabel1[[#This Row],[1. Documentsoort]],'Gegevens documentatie'!$A:$B,2,0))</f>
        <v/>
      </c>
      <c r="O204" s="94" t="str">
        <f>IF(ISNA(VLOOKUP(Tabel1[[#This Row],[2. document]],'Gegevens documentatie'!$D:$I,4,0)),"",VLOOKUP(Tabel1[[#This Row],[2. document]],'Gegevens documentatie'!$D:$I,4,0))</f>
        <v/>
      </c>
      <c r="P204" s="94" t="str">
        <f>IF(ISNA(VLOOKUP(Tabel1[[#This Row],[2. document]],'Gegevens documentatie'!$D:$I,3,0)),"",VLOOKUP(Tabel1[[#This Row],[2. document]],'Gegevens documentatie'!$D:$I,3,0))</f>
        <v/>
      </c>
      <c r="Q204" s="94" t="str">
        <f>IF(ISNA(VLOOKUP(Tabel1[[#This Row],[2. document]],'Gegevens documentatie'!$D:$I,6,0)),"",VLOOKUP(Tabel1[[#This Row],[2. document]],'Gegevens documentatie'!$D:$I,6,0))</f>
        <v/>
      </c>
      <c r="R204" s="94" t="str">
        <f>IF(ISNA(VLOOKUP(Tabel1[[#This Row],[2. document]],'Gegevens documentatie'!$D:$I,5,0)),"",VLOOKUP(Tabel1[[#This Row],[2. document]],'Gegevens documentatie'!$D:$I,5,0))</f>
        <v/>
      </c>
      <c r="S204" s="94">
        <f>IF(ISNA(IF(VLOOKUP(Tabel1[[#This Row],[Documentnaam]],'Bestaande documentatie'!A:A,1,0)=Tabel1[[#This Row],[Documentnaam]],1,0)),0,IF(VLOOKUP(Tabel1[[#This Row],[Documentnaam]],'Bestaande documentatie'!A:A,1,0)=Tabel1[[#This Row],[Documentnaam]],1,0))</f>
        <v>0</v>
      </c>
      <c r="T204"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204" s="94">
        <f>IF(Tabel1[[#This Row],[Documentnaam]]="",0,IF(COUNTIF(K:K,Tabel1[[#This Row],[Documentnaam]])=1,0,IF(COUNTIF(K:K,Tabel1[[#This Row],[Documentnaam]])&gt;1,4,0)))</f>
        <v>0</v>
      </c>
      <c r="V204" s="94">
        <f>SUM(Tabel1[[#This Row],[bestaand(verberg)]:[dubbel(verberg)]])</f>
        <v>0</v>
      </c>
    </row>
    <row r="205" spans="1:22">
      <c r="A205" s="24"/>
      <c r="B205" s="24"/>
      <c r="C205" s="25"/>
      <c r="D205" s="82"/>
      <c r="E205" s="26"/>
      <c r="F205" s="82"/>
      <c r="G205" s="25"/>
      <c r="H205" s="25"/>
      <c r="I205" s="25"/>
      <c r="J205" s="38" t="str">
        <f>IF(Tabel1[[#This Row],[Documentnaam]]="","",VLOOKUP(Tabel1[[#This Row],[Kolom1]],$S$5:$T$10,2,0))</f>
        <v/>
      </c>
      <c r="K205"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205" s="84" t="str">
        <f>IF(Tabel1[[#This Row],[Documentnaam]]="","",IF(ISNA(VLOOKUP(Tabel1[[#This Row],[2. document]],'Gegevens documentatie'!$D:$I,2,0)),"",VLOOKUP(Tabel1[[#This Row],[2. document]],'Gegevens documentatie'!$D:$I,2,0)))</f>
        <v/>
      </c>
      <c r="M205" s="81" t="str" cm="1">
        <f t="array" aca="1" ref="M205"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205" s="94" t="str">
        <f>IF(ISNA(VLOOKUP(Tabel1[[#This Row],[1. Documentsoort]],'Gegevens documentatie'!$A:$B,2,0)),"",VLOOKUP(Tabel1[[#This Row],[1. Documentsoort]],'Gegevens documentatie'!$A:$B,2,0))</f>
        <v/>
      </c>
      <c r="O205" s="94" t="str">
        <f>IF(ISNA(VLOOKUP(Tabel1[[#This Row],[2. document]],'Gegevens documentatie'!$D:$I,4,0)),"",VLOOKUP(Tabel1[[#This Row],[2. document]],'Gegevens documentatie'!$D:$I,4,0))</f>
        <v/>
      </c>
      <c r="P205" s="94" t="str">
        <f>IF(ISNA(VLOOKUP(Tabel1[[#This Row],[2. document]],'Gegevens documentatie'!$D:$I,3,0)),"",VLOOKUP(Tabel1[[#This Row],[2. document]],'Gegevens documentatie'!$D:$I,3,0))</f>
        <v/>
      </c>
      <c r="Q205" s="94" t="str">
        <f>IF(ISNA(VLOOKUP(Tabel1[[#This Row],[2. document]],'Gegevens documentatie'!$D:$I,6,0)),"",VLOOKUP(Tabel1[[#This Row],[2. document]],'Gegevens documentatie'!$D:$I,6,0))</f>
        <v/>
      </c>
      <c r="R205" s="94" t="str">
        <f>IF(ISNA(VLOOKUP(Tabel1[[#This Row],[2. document]],'Gegevens documentatie'!$D:$I,5,0)),"",VLOOKUP(Tabel1[[#This Row],[2. document]],'Gegevens documentatie'!$D:$I,5,0))</f>
        <v/>
      </c>
      <c r="S205" s="94">
        <f>IF(ISNA(IF(VLOOKUP(Tabel1[[#This Row],[Documentnaam]],'Bestaande documentatie'!A:A,1,0)=Tabel1[[#This Row],[Documentnaam]],1,0)),0,IF(VLOOKUP(Tabel1[[#This Row],[Documentnaam]],'Bestaande documentatie'!A:A,1,0)=Tabel1[[#This Row],[Documentnaam]],1,0))</f>
        <v>0</v>
      </c>
      <c r="T205"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205" s="94">
        <f>IF(Tabel1[[#This Row],[Documentnaam]]="",0,IF(COUNTIF(K:K,Tabel1[[#This Row],[Documentnaam]])=1,0,IF(COUNTIF(K:K,Tabel1[[#This Row],[Documentnaam]])&gt;1,4,0)))</f>
        <v>0</v>
      </c>
      <c r="V205" s="94">
        <f>SUM(Tabel1[[#This Row],[bestaand(verberg)]:[dubbel(verberg)]])</f>
        <v>0</v>
      </c>
    </row>
    <row r="206" spans="1:22">
      <c r="A206" s="24"/>
      <c r="B206" s="24"/>
      <c r="C206" s="25"/>
      <c r="D206" s="82"/>
      <c r="E206" s="26"/>
      <c r="F206" s="82"/>
      <c r="G206" s="25"/>
      <c r="H206" s="25"/>
      <c r="I206" s="25"/>
      <c r="J206" s="38" t="str">
        <f>IF(Tabel1[[#This Row],[Documentnaam]]="","",VLOOKUP(Tabel1[[#This Row],[Kolom1]],$S$5:$T$10,2,0))</f>
        <v/>
      </c>
      <c r="K206"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206" s="84" t="str">
        <f>IF(Tabel1[[#This Row],[Documentnaam]]="","",IF(ISNA(VLOOKUP(Tabel1[[#This Row],[2. document]],'Gegevens documentatie'!$D:$I,2,0)),"",VLOOKUP(Tabel1[[#This Row],[2. document]],'Gegevens documentatie'!$D:$I,2,0)))</f>
        <v/>
      </c>
      <c r="M206" s="81" t="str" cm="1">
        <f t="array" aca="1" ref="M206"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206" s="94" t="str">
        <f>IF(ISNA(VLOOKUP(Tabel1[[#This Row],[1. Documentsoort]],'Gegevens documentatie'!$A:$B,2,0)),"",VLOOKUP(Tabel1[[#This Row],[1. Documentsoort]],'Gegevens documentatie'!$A:$B,2,0))</f>
        <v/>
      </c>
      <c r="O206" s="94" t="str">
        <f>IF(ISNA(VLOOKUP(Tabel1[[#This Row],[2. document]],'Gegevens documentatie'!$D:$I,4,0)),"",VLOOKUP(Tabel1[[#This Row],[2. document]],'Gegevens documentatie'!$D:$I,4,0))</f>
        <v/>
      </c>
      <c r="P206" s="94" t="str">
        <f>IF(ISNA(VLOOKUP(Tabel1[[#This Row],[2. document]],'Gegevens documentatie'!$D:$I,3,0)),"",VLOOKUP(Tabel1[[#This Row],[2. document]],'Gegevens documentatie'!$D:$I,3,0))</f>
        <v/>
      </c>
      <c r="Q206" s="94" t="str">
        <f>IF(ISNA(VLOOKUP(Tabel1[[#This Row],[2. document]],'Gegevens documentatie'!$D:$I,6,0)),"",VLOOKUP(Tabel1[[#This Row],[2. document]],'Gegevens documentatie'!$D:$I,6,0))</f>
        <v/>
      </c>
      <c r="R206" s="94" t="str">
        <f>IF(ISNA(VLOOKUP(Tabel1[[#This Row],[2. document]],'Gegevens documentatie'!$D:$I,5,0)),"",VLOOKUP(Tabel1[[#This Row],[2. document]],'Gegevens documentatie'!$D:$I,5,0))</f>
        <v/>
      </c>
      <c r="S206" s="94">
        <f>IF(ISNA(IF(VLOOKUP(Tabel1[[#This Row],[Documentnaam]],'Bestaande documentatie'!A:A,1,0)=Tabel1[[#This Row],[Documentnaam]],1,0)),0,IF(VLOOKUP(Tabel1[[#This Row],[Documentnaam]],'Bestaande documentatie'!A:A,1,0)=Tabel1[[#This Row],[Documentnaam]],1,0))</f>
        <v>0</v>
      </c>
      <c r="T206"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206" s="94">
        <f>IF(Tabel1[[#This Row],[Documentnaam]]="",0,IF(COUNTIF(K:K,Tabel1[[#This Row],[Documentnaam]])=1,0,IF(COUNTIF(K:K,Tabel1[[#This Row],[Documentnaam]])&gt;1,4,0)))</f>
        <v>0</v>
      </c>
      <c r="V206" s="94">
        <f>SUM(Tabel1[[#This Row],[bestaand(verberg)]:[dubbel(verberg)]])</f>
        <v>0</v>
      </c>
    </row>
    <row r="207" spans="1:22">
      <c r="A207" s="24"/>
      <c r="B207" s="24"/>
      <c r="C207" s="25"/>
      <c r="D207" s="82"/>
      <c r="E207" s="26"/>
      <c r="F207" s="82"/>
      <c r="G207" s="25"/>
      <c r="H207" s="25"/>
      <c r="I207" s="25"/>
      <c r="J207" s="38" t="str">
        <f>IF(Tabel1[[#This Row],[Documentnaam]]="","",VLOOKUP(Tabel1[[#This Row],[Kolom1]],$S$5:$T$10,2,0))</f>
        <v/>
      </c>
      <c r="K207"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207" s="84" t="str">
        <f>IF(Tabel1[[#This Row],[Documentnaam]]="","",IF(ISNA(VLOOKUP(Tabel1[[#This Row],[2. document]],'Gegevens documentatie'!$D:$I,2,0)),"",VLOOKUP(Tabel1[[#This Row],[2. document]],'Gegevens documentatie'!$D:$I,2,0)))</f>
        <v/>
      </c>
      <c r="M207" s="81" t="str" cm="1">
        <f t="array" aca="1" ref="M207"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207" s="94" t="str">
        <f>IF(ISNA(VLOOKUP(Tabel1[[#This Row],[1. Documentsoort]],'Gegevens documentatie'!$A:$B,2,0)),"",VLOOKUP(Tabel1[[#This Row],[1. Documentsoort]],'Gegevens documentatie'!$A:$B,2,0))</f>
        <v/>
      </c>
      <c r="O207" s="94" t="str">
        <f>IF(ISNA(VLOOKUP(Tabel1[[#This Row],[2. document]],'Gegevens documentatie'!$D:$I,4,0)),"",VLOOKUP(Tabel1[[#This Row],[2. document]],'Gegevens documentatie'!$D:$I,4,0))</f>
        <v/>
      </c>
      <c r="P207" s="94" t="str">
        <f>IF(ISNA(VLOOKUP(Tabel1[[#This Row],[2. document]],'Gegevens documentatie'!$D:$I,3,0)),"",VLOOKUP(Tabel1[[#This Row],[2. document]],'Gegevens documentatie'!$D:$I,3,0))</f>
        <v/>
      </c>
      <c r="Q207" s="94" t="str">
        <f>IF(ISNA(VLOOKUP(Tabel1[[#This Row],[2. document]],'Gegevens documentatie'!$D:$I,6,0)),"",VLOOKUP(Tabel1[[#This Row],[2. document]],'Gegevens documentatie'!$D:$I,6,0))</f>
        <v/>
      </c>
      <c r="R207" s="94" t="str">
        <f>IF(ISNA(VLOOKUP(Tabel1[[#This Row],[2. document]],'Gegevens documentatie'!$D:$I,5,0)),"",VLOOKUP(Tabel1[[#This Row],[2. document]],'Gegevens documentatie'!$D:$I,5,0))</f>
        <v/>
      </c>
      <c r="S207" s="94">
        <f>IF(ISNA(IF(VLOOKUP(Tabel1[[#This Row],[Documentnaam]],'Bestaande documentatie'!A:A,1,0)=Tabel1[[#This Row],[Documentnaam]],1,0)),0,IF(VLOOKUP(Tabel1[[#This Row],[Documentnaam]],'Bestaande documentatie'!A:A,1,0)=Tabel1[[#This Row],[Documentnaam]],1,0))</f>
        <v>0</v>
      </c>
      <c r="T207"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207" s="94">
        <f>IF(Tabel1[[#This Row],[Documentnaam]]="",0,IF(COUNTIF(K:K,Tabel1[[#This Row],[Documentnaam]])=1,0,IF(COUNTIF(K:K,Tabel1[[#This Row],[Documentnaam]])&gt;1,4,0)))</f>
        <v>0</v>
      </c>
      <c r="V207" s="94">
        <f>SUM(Tabel1[[#This Row],[bestaand(verberg)]:[dubbel(verberg)]])</f>
        <v>0</v>
      </c>
    </row>
    <row r="208" spans="1:22">
      <c r="A208" s="24"/>
      <c r="B208" s="24"/>
      <c r="C208" s="25"/>
      <c r="D208" s="82"/>
      <c r="E208" s="26"/>
      <c r="F208" s="82"/>
      <c r="G208" s="25"/>
      <c r="H208" s="25"/>
      <c r="I208" s="25"/>
      <c r="J208" s="38" t="str">
        <f>IF(Tabel1[[#This Row],[Documentnaam]]="","",VLOOKUP(Tabel1[[#This Row],[Kolom1]],$S$5:$T$10,2,0))</f>
        <v/>
      </c>
      <c r="K208"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208" s="84" t="str">
        <f>IF(Tabel1[[#This Row],[Documentnaam]]="","",IF(ISNA(VLOOKUP(Tabel1[[#This Row],[2. document]],'Gegevens documentatie'!$D:$I,2,0)),"",VLOOKUP(Tabel1[[#This Row],[2. document]],'Gegevens documentatie'!$D:$I,2,0)))</f>
        <v/>
      </c>
      <c r="M208" s="81" t="str" cm="1">
        <f t="array" aca="1" ref="M208"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208" s="94" t="str">
        <f>IF(ISNA(VLOOKUP(Tabel1[[#This Row],[1. Documentsoort]],'Gegevens documentatie'!$A:$B,2,0)),"",VLOOKUP(Tabel1[[#This Row],[1. Documentsoort]],'Gegevens documentatie'!$A:$B,2,0))</f>
        <v/>
      </c>
      <c r="O208" s="94" t="str">
        <f>IF(ISNA(VLOOKUP(Tabel1[[#This Row],[2. document]],'Gegevens documentatie'!$D:$I,4,0)),"",VLOOKUP(Tabel1[[#This Row],[2. document]],'Gegevens documentatie'!$D:$I,4,0))</f>
        <v/>
      </c>
      <c r="P208" s="94" t="str">
        <f>IF(ISNA(VLOOKUP(Tabel1[[#This Row],[2. document]],'Gegevens documentatie'!$D:$I,3,0)),"",VLOOKUP(Tabel1[[#This Row],[2. document]],'Gegevens documentatie'!$D:$I,3,0))</f>
        <v/>
      </c>
      <c r="Q208" s="94" t="str">
        <f>IF(ISNA(VLOOKUP(Tabel1[[#This Row],[2. document]],'Gegevens documentatie'!$D:$I,6,0)),"",VLOOKUP(Tabel1[[#This Row],[2. document]],'Gegevens documentatie'!$D:$I,6,0))</f>
        <v/>
      </c>
      <c r="R208" s="94" t="str">
        <f>IF(ISNA(VLOOKUP(Tabel1[[#This Row],[2. document]],'Gegevens documentatie'!$D:$I,5,0)),"",VLOOKUP(Tabel1[[#This Row],[2. document]],'Gegevens documentatie'!$D:$I,5,0))</f>
        <v/>
      </c>
      <c r="S208" s="94">
        <f>IF(ISNA(IF(VLOOKUP(Tabel1[[#This Row],[Documentnaam]],'Bestaande documentatie'!A:A,1,0)=Tabel1[[#This Row],[Documentnaam]],1,0)),0,IF(VLOOKUP(Tabel1[[#This Row],[Documentnaam]],'Bestaande documentatie'!A:A,1,0)=Tabel1[[#This Row],[Documentnaam]],1,0))</f>
        <v>0</v>
      </c>
      <c r="T208"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208" s="94">
        <f>IF(Tabel1[[#This Row],[Documentnaam]]="",0,IF(COUNTIF(K:K,Tabel1[[#This Row],[Documentnaam]])=1,0,IF(COUNTIF(K:K,Tabel1[[#This Row],[Documentnaam]])&gt;1,4,0)))</f>
        <v>0</v>
      </c>
      <c r="V208" s="94">
        <f>SUM(Tabel1[[#This Row],[bestaand(verberg)]:[dubbel(verberg)]])</f>
        <v>0</v>
      </c>
    </row>
    <row r="209" spans="1:22">
      <c r="A209" s="24"/>
      <c r="B209" s="24"/>
      <c r="C209" s="25"/>
      <c r="D209" s="82"/>
      <c r="E209" s="26"/>
      <c r="F209" s="82"/>
      <c r="G209" s="25"/>
      <c r="H209" s="25"/>
      <c r="I209" s="25"/>
      <c r="J209" s="38" t="str">
        <f>IF(Tabel1[[#This Row],[Documentnaam]]="","",VLOOKUP(Tabel1[[#This Row],[Kolom1]],$S$5:$T$10,2,0))</f>
        <v/>
      </c>
      <c r="K209"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209" s="84" t="str">
        <f>IF(Tabel1[[#This Row],[Documentnaam]]="","",IF(ISNA(VLOOKUP(Tabel1[[#This Row],[2. document]],'Gegevens documentatie'!$D:$I,2,0)),"",VLOOKUP(Tabel1[[#This Row],[2. document]],'Gegevens documentatie'!$D:$I,2,0)))</f>
        <v/>
      </c>
      <c r="M209" s="81" t="str" cm="1">
        <f t="array" aca="1" ref="M209"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209" s="94" t="str">
        <f>IF(ISNA(VLOOKUP(Tabel1[[#This Row],[1. Documentsoort]],'Gegevens documentatie'!$A:$B,2,0)),"",VLOOKUP(Tabel1[[#This Row],[1. Documentsoort]],'Gegevens documentatie'!$A:$B,2,0))</f>
        <v/>
      </c>
      <c r="O209" s="94" t="str">
        <f>IF(ISNA(VLOOKUP(Tabel1[[#This Row],[2. document]],'Gegevens documentatie'!$D:$I,4,0)),"",VLOOKUP(Tabel1[[#This Row],[2. document]],'Gegevens documentatie'!$D:$I,4,0))</f>
        <v/>
      </c>
      <c r="P209" s="94" t="str">
        <f>IF(ISNA(VLOOKUP(Tabel1[[#This Row],[2. document]],'Gegevens documentatie'!$D:$I,3,0)),"",VLOOKUP(Tabel1[[#This Row],[2. document]],'Gegevens documentatie'!$D:$I,3,0))</f>
        <v/>
      </c>
      <c r="Q209" s="94" t="str">
        <f>IF(ISNA(VLOOKUP(Tabel1[[#This Row],[2. document]],'Gegevens documentatie'!$D:$I,6,0)),"",VLOOKUP(Tabel1[[#This Row],[2. document]],'Gegevens documentatie'!$D:$I,6,0))</f>
        <v/>
      </c>
      <c r="R209" s="94" t="str">
        <f>IF(ISNA(VLOOKUP(Tabel1[[#This Row],[2. document]],'Gegevens documentatie'!$D:$I,5,0)),"",VLOOKUP(Tabel1[[#This Row],[2. document]],'Gegevens documentatie'!$D:$I,5,0))</f>
        <v/>
      </c>
      <c r="S209" s="94">
        <f>IF(ISNA(IF(VLOOKUP(Tabel1[[#This Row],[Documentnaam]],'Bestaande documentatie'!A:A,1,0)=Tabel1[[#This Row],[Documentnaam]],1,0)),0,IF(VLOOKUP(Tabel1[[#This Row],[Documentnaam]],'Bestaande documentatie'!A:A,1,0)=Tabel1[[#This Row],[Documentnaam]],1,0))</f>
        <v>0</v>
      </c>
      <c r="T209"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209" s="94">
        <f>IF(Tabel1[[#This Row],[Documentnaam]]="",0,IF(COUNTIF(K:K,Tabel1[[#This Row],[Documentnaam]])=1,0,IF(COUNTIF(K:K,Tabel1[[#This Row],[Documentnaam]])&gt;1,4,0)))</f>
        <v>0</v>
      </c>
      <c r="V209" s="94">
        <f>SUM(Tabel1[[#This Row],[bestaand(verberg)]:[dubbel(verberg)]])</f>
        <v>0</v>
      </c>
    </row>
    <row r="210" spans="1:22">
      <c r="A210" s="24"/>
      <c r="B210" s="24"/>
      <c r="C210" s="25"/>
      <c r="D210" s="82"/>
      <c r="E210" s="26"/>
      <c r="F210" s="82"/>
      <c r="G210" s="25"/>
      <c r="H210" s="25"/>
      <c r="I210" s="25"/>
      <c r="J210" s="38" t="str">
        <f>IF(Tabel1[[#This Row],[Documentnaam]]="","",VLOOKUP(Tabel1[[#This Row],[Kolom1]],$S$5:$T$10,2,0))</f>
        <v/>
      </c>
      <c r="K210"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210" s="84" t="str">
        <f>IF(Tabel1[[#This Row],[Documentnaam]]="","",IF(ISNA(VLOOKUP(Tabel1[[#This Row],[2. document]],'Gegevens documentatie'!$D:$I,2,0)),"",VLOOKUP(Tabel1[[#This Row],[2. document]],'Gegevens documentatie'!$D:$I,2,0)))</f>
        <v/>
      </c>
      <c r="M210" s="81" t="str" cm="1">
        <f t="array" aca="1" ref="M210"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210" s="94" t="str">
        <f>IF(ISNA(VLOOKUP(Tabel1[[#This Row],[1. Documentsoort]],'Gegevens documentatie'!$A:$B,2,0)),"",VLOOKUP(Tabel1[[#This Row],[1. Documentsoort]],'Gegevens documentatie'!$A:$B,2,0))</f>
        <v/>
      </c>
      <c r="O210" s="94" t="str">
        <f>IF(ISNA(VLOOKUP(Tabel1[[#This Row],[2. document]],'Gegevens documentatie'!$D:$I,4,0)),"",VLOOKUP(Tabel1[[#This Row],[2. document]],'Gegevens documentatie'!$D:$I,4,0))</f>
        <v/>
      </c>
      <c r="P210" s="94" t="str">
        <f>IF(ISNA(VLOOKUP(Tabel1[[#This Row],[2. document]],'Gegevens documentatie'!$D:$I,3,0)),"",VLOOKUP(Tabel1[[#This Row],[2. document]],'Gegevens documentatie'!$D:$I,3,0))</f>
        <v/>
      </c>
      <c r="Q210" s="94" t="str">
        <f>IF(ISNA(VLOOKUP(Tabel1[[#This Row],[2. document]],'Gegevens documentatie'!$D:$I,6,0)),"",VLOOKUP(Tabel1[[#This Row],[2. document]],'Gegevens documentatie'!$D:$I,6,0))</f>
        <v/>
      </c>
      <c r="R210" s="94" t="str">
        <f>IF(ISNA(VLOOKUP(Tabel1[[#This Row],[2. document]],'Gegevens documentatie'!$D:$I,5,0)),"",VLOOKUP(Tabel1[[#This Row],[2. document]],'Gegevens documentatie'!$D:$I,5,0))</f>
        <v/>
      </c>
      <c r="S210" s="94">
        <f>IF(ISNA(IF(VLOOKUP(Tabel1[[#This Row],[Documentnaam]],'Bestaande documentatie'!A:A,1,0)=Tabel1[[#This Row],[Documentnaam]],1,0)),0,IF(VLOOKUP(Tabel1[[#This Row],[Documentnaam]],'Bestaande documentatie'!A:A,1,0)=Tabel1[[#This Row],[Documentnaam]],1,0))</f>
        <v>0</v>
      </c>
      <c r="T210"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210" s="94">
        <f>IF(Tabel1[[#This Row],[Documentnaam]]="",0,IF(COUNTIF(K:K,Tabel1[[#This Row],[Documentnaam]])=1,0,IF(COUNTIF(K:K,Tabel1[[#This Row],[Documentnaam]])&gt;1,4,0)))</f>
        <v>0</v>
      </c>
      <c r="V210" s="94">
        <f>SUM(Tabel1[[#This Row],[bestaand(verberg)]:[dubbel(verberg)]])</f>
        <v>0</v>
      </c>
    </row>
    <row r="211" spans="1:22">
      <c r="A211" s="24"/>
      <c r="B211" s="24"/>
      <c r="C211" s="25"/>
      <c r="D211" s="82"/>
      <c r="E211" s="26"/>
      <c r="F211" s="82"/>
      <c r="G211" s="25"/>
      <c r="H211" s="25"/>
      <c r="I211" s="25"/>
      <c r="J211" s="38" t="str">
        <f>IF(Tabel1[[#This Row],[Documentnaam]]="","",VLOOKUP(Tabel1[[#This Row],[Kolom1]],$S$5:$T$10,2,0))</f>
        <v/>
      </c>
      <c r="K211"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211" s="84" t="str">
        <f>IF(Tabel1[[#This Row],[Documentnaam]]="","",IF(ISNA(VLOOKUP(Tabel1[[#This Row],[2. document]],'Gegevens documentatie'!$D:$I,2,0)),"",VLOOKUP(Tabel1[[#This Row],[2. document]],'Gegevens documentatie'!$D:$I,2,0)))</f>
        <v/>
      </c>
      <c r="M211" s="81" t="str" cm="1">
        <f t="array" aca="1" ref="M211"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211" s="94" t="str">
        <f>IF(ISNA(VLOOKUP(Tabel1[[#This Row],[1. Documentsoort]],'Gegevens documentatie'!$A:$B,2,0)),"",VLOOKUP(Tabel1[[#This Row],[1. Documentsoort]],'Gegevens documentatie'!$A:$B,2,0))</f>
        <v/>
      </c>
      <c r="O211" s="94" t="str">
        <f>IF(ISNA(VLOOKUP(Tabel1[[#This Row],[2. document]],'Gegevens documentatie'!$D:$I,4,0)),"",VLOOKUP(Tabel1[[#This Row],[2. document]],'Gegevens documentatie'!$D:$I,4,0))</f>
        <v/>
      </c>
      <c r="P211" s="94" t="str">
        <f>IF(ISNA(VLOOKUP(Tabel1[[#This Row],[2. document]],'Gegevens documentatie'!$D:$I,3,0)),"",VLOOKUP(Tabel1[[#This Row],[2. document]],'Gegevens documentatie'!$D:$I,3,0))</f>
        <v/>
      </c>
      <c r="Q211" s="94" t="str">
        <f>IF(ISNA(VLOOKUP(Tabel1[[#This Row],[2. document]],'Gegevens documentatie'!$D:$I,6,0)),"",VLOOKUP(Tabel1[[#This Row],[2. document]],'Gegevens documentatie'!$D:$I,6,0))</f>
        <v/>
      </c>
      <c r="R211" s="94" t="str">
        <f>IF(ISNA(VLOOKUP(Tabel1[[#This Row],[2. document]],'Gegevens documentatie'!$D:$I,5,0)),"",VLOOKUP(Tabel1[[#This Row],[2. document]],'Gegevens documentatie'!$D:$I,5,0))</f>
        <v/>
      </c>
      <c r="S211" s="94">
        <f>IF(ISNA(IF(VLOOKUP(Tabel1[[#This Row],[Documentnaam]],'Bestaande documentatie'!A:A,1,0)=Tabel1[[#This Row],[Documentnaam]],1,0)),0,IF(VLOOKUP(Tabel1[[#This Row],[Documentnaam]],'Bestaande documentatie'!A:A,1,0)=Tabel1[[#This Row],[Documentnaam]],1,0))</f>
        <v>0</v>
      </c>
      <c r="T211"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211" s="94">
        <f>IF(Tabel1[[#This Row],[Documentnaam]]="",0,IF(COUNTIF(K:K,Tabel1[[#This Row],[Documentnaam]])=1,0,IF(COUNTIF(K:K,Tabel1[[#This Row],[Documentnaam]])&gt;1,4,0)))</f>
        <v>0</v>
      </c>
      <c r="V211" s="94">
        <f>SUM(Tabel1[[#This Row],[bestaand(verberg)]:[dubbel(verberg)]])</f>
        <v>0</v>
      </c>
    </row>
    <row r="212" spans="1:22">
      <c r="A212" s="24"/>
      <c r="B212" s="24"/>
      <c r="C212" s="25"/>
      <c r="D212" s="82"/>
      <c r="E212" s="26"/>
      <c r="F212" s="82"/>
      <c r="G212" s="25"/>
      <c r="H212" s="25"/>
      <c r="I212" s="25"/>
      <c r="J212" s="38" t="str">
        <f>IF(Tabel1[[#This Row],[Documentnaam]]="","",VLOOKUP(Tabel1[[#This Row],[Kolom1]],$S$5:$T$10,2,0))</f>
        <v/>
      </c>
      <c r="K212"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212" s="84" t="str">
        <f>IF(Tabel1[[#This Row],[Documentnaam]]="","",IF(ISNA(VLOOKUP(Tabel1[[#This Row],[2. document]],'Gegevens documentatie'!$D:$I,2,0)),"",VLOOKUP(Tabel1[[#This Row],[2. document]],'Gegevens documentatie'!$D:$I,2,0)))</f>
        <v/>
      </c>
      <c r="M212" s="81" t="str" cm="1">
        <f t="array" aca="1" ref="M212"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212" s="94" t="str">
        <f>IF(ISNA(VLOOKUP(Tabel1[[#This Row],[1. Documentsoort]],'Gegevens documentatie'!$A:$B,2,0)),"",VLOOKUP(Tabel1[[#This Row],[1. Documentsoort]],'Gegevens documentatie'!$A:$B,2,0))</f>
        <v/>
      </c>
      <c r="O212" s="94" t="str">
        <f>IF(ISNA(VLOOKUP(Tabel1[[#This Row],[2. document]],'Gegevens documentatie'!$D:$I,4,0)),"",VLOOKUP(Tabel1[[#This Row],[2. document]],'Gegevens documentatie'!$D:$I,4,0))</f>
        <v/>
      </c>
      <c r="P212" s="94" t="str">
        <f>IF(ISNA(VLOOKUP(Tabel1[[#This Row],[2. document]],'Gegevens documentatie'!$D:$I,3,0)),"",VLOOKUP(Tabel1[[#This Row],[2. document]],'Gegevens documentatie'!$D:$I,3,0))</f>
        <v/>
      </c>
      <c r="Q212" s="94" t="str">
        <f>IF(ISNA(VLOOKUP(Tabel1[[#This Row],[2. document]],'Gegevens documentatie'!$D:$I,6,0)),"",VLOOKUP(Tabel1[[#This Row],[2. document]],'Gegevens documentatie'!$D:$I,6,0))</f>
        <v/>
      </c>
      <c r="R212" s="94" t="str">
        <f>IF(ISNA(VLOOKUP(Tabel1[[#This Row],[2. document]],'Gegevens documentatie'!$D:$I,5,0)),"",VLOOKUP(Tabel1[[#This Row],[2. document]],'Gegevens documentatie'!$D:$I,5,0))</f>
        <v/>
      </c>
      <c r="S212" s="94">
        <f>IF(ISNA(IF(VLOOKUP(Tabel1[[#This Row],[Documentnaam]],'Bestaande documentatie'!A:A,1,0)=Tabel1[[#This Row],[Documentnaam]],1,0)),0,IF(VLOOKUP(Tabel1[[#This Row],[Documentnaam]],'Bestaande documentatie'!A:A,1,0)=Tabel1[[#This Row],[Documentnaam]],1,0))</f>
        <v>0</v>
      </c>
      <c r="T212"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212" s="94">
        <f>IF(Tabel1[[#This Row],[Documentnaam]]="",0,IF(COUNTIF(K:K,Tabel1[[#This Row],[Documentnaam]])=1,0,IF(COUNTIF(K:K,Tabel1[[#This Row],[Documentnaam]])&gt;1,4,0)))</f>
        <v>0</v>
      </c>
      <c r="V212" s="94">
        <f>SUM(Tabel1[[#This Row],[bestaand(verberg)]:[dubbel(verberg)]])</f>
        <v>0</v>
      </c>
    </row>
    <row r="213" spans="1:22">
      <c r="A213" s="24"/>
      <c r="B213" s="24"/>
      <c r="C213" s="25"/>
      <c r="D213" s="82"/>
      <c r="E213" s="26"/>
      <c r="F213" s="82"/>
      <c r="G213" s="25"/>
      <c r="H213" s="25"/>
      <c r="I213" s="25"/>
      <c r="J213" s="38" t="str">
        <f>IF(Tabel1[[#This Row],[Documentnaam]]="","",VLOOKUP(Tabel1[[#This Row],[Kolom1]],$S$5:$T$10,2,0))</f>
        <v/>
      </c>
      <c r="K213"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213" s="84" t="str">
        <f>IF(Tabel1[[#This Row],[Documentnaam]]="","",IF(ISNA(VLOOKUP(Tabel1[[#This Row],[2. document]],'Gegevens documentatie'!$D:$I,2,0)),"",VLOOKUP(Tabel1[[#This Row],[2. document]],'Gegevens documentatie'!$D:$I,2,0)))</f>
        <v/>
      </c>
      <c r="M213" s="81" t="str" cm="1">
        <f t="array" aca="1" ref="M213"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213" s="94" t="str">
        <f>IF(ISNA(VLOOKUP(Tabel1[[#This Row],[1. Documentsoort]],'Gegevens documentatie'!$A:$B,2,0)),"",VLOOKUP(Tabel1[[#This Row],[1. Documentsoort]],'Gegevens documentatie'!$A:$B,2,0))</f>
        <v/>
      </c>
      <c r="O213" s="94" t="str">
        <f>IF(ISNA(VLOOKUP(Tabel1[[#This Row],[2. document]],'Gegevens documentatie'!$D:$I,4,0)),"",VLOOKUP(Tabel1[[#This Row],[2. document]],'Gegevens documentatie'!$D:$I,4,0))</f>
        <v/>
      </c>
      <c r="P213" s="94" t="str">
        <f>IF(ISNA(VLOOKUP(Tabel1[[#This Row],[2. document]],'Gegevens documentatie'!$D:$I,3,0)),"",VLOOKUP(Tabel1[[#This Row],[2. document]],'Gegevens documentatie'!$D:$I,3,0))</f>
        <v/>
      </c>
      <c r="Q213" s="94" t="str">
        <f>IF(ISNA(VLOOKUP(Tabel1[[#This Row],[2. document]],'Gegevens documentatie'!$D:$I,6,0)),"",VLOOKUP(Tabel1[[#This Row],[2. document]],'Gegevens documentatie'!$D:$I,6,0))</f>
        <v/>
      </c>
      <c r="R213" s="94" t="str">
        <f>IF(ISNA(VLOOKUP(Tabel1[[#This Row],[2. document]],'Gegevens documentatie'!$D:$I,5,0)),"",VLOOKUP(Tabel1[[#This Row],[2. document]],'Gegevens documentatie'!$D:$I,5,0))</f>
        <v/>
      </c>
      <c r="S213" s="94">
        <f>IF(ISNA(IF(VLOOKUP(Tabel1[[#This Row],[Documentnaam]],'Bestaande documentatie'!A:A,1,0)=Tabel1[[#This Row],[Documentnaam]],1,0)),0,IF(VLOOKUP(Tabel1[[#This Row],[Documentnaam]],'Bestaande documentatie'!A:A,1,0)=Tabel1[[#This Row],[Documentnaam]],1,0))</f>
        <v>0</v>
      </c>
      <c r="T213"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213" s="94">
        <f>IF(Tabel1[[#This Row],[Documentnaam]]="",0,IF(COUNTIF(K:K,Tabel1[[#This Row],[Documentnaam]])=1,0,IF(COUNTIF(K:K,Tabel1[[#This Row],[Documentnaam]])&gt;1,4,0)))</f>
        <v>0</v>
      </c>
      <c r="V213" s="94">
        <f>SUM(Tabel1[[#This Row],[bestaand(verberg)]:[dubbel(verberg)]])</f>
        <v>0</v>
      </c>
    </row>
    <row r="214" spans="1:22">
      <c r="A214" s="24"/>
      <c r="B214" s="24"/>
      <c r="C214" s="25"/>
      <c r="D214" s="82"/>
      <c r="E214" s="26"/>
      <c r="F214" s="82"/>
      <c r="G214" s="25"/>
      <c r="H214" s="25"/>
      <c r="I214" s="25"/>
      <c r="J214" s="38" t="str">
        <f>IF(Tabel1[[#This Row],[Documentnaam]]="","",VLOOKUP(Tabel1[[#This Row],[Kolom1]],$S$5:$T$10,2,0))</f>
        <v/>
      </c>
      <c r="K214"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214" s="84" t="str">
        <f>IF(Tabel1[[#This Row],[Documentnaam]]="","",IF(ISNA(VLOOKUP(Tabel1[[#This Row],[2. document]],'Gegevens documentatie'!$D:$I,2,0)),"",VLOOKUP(Tabel1[[#This Row],[2. document]],'Gegevens documentatie'!$D:$I,2,0)))</f>
        <v/>
      </c>
      <c r="M214" s="81" t="str" cm="1">
        <f t="array" aca="1" ref="M214"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214" s="94" t="str">
        <f>IF(ISNA(VLOOKUP(Tabel1[[#This Row],[1. Documentsoort]],'Gegevens documentatie'!$A:$B,2,0)),"",VLOOKUP(Tabel1[[#This Row],[1. Documentsoort]],'Gegevens documentatie'!$A:$B,2,0))</f>
        <v/>
      </c>
      <c r="O214" s="94" t="str">
        <f>IF(ISNA(VLOOKUP(Tabel1[[#This Row],[2. document]],'Gegevens documentatie'!$D:$I,4,0)),"",VLOOKUP(Tabel1[[#This Row],[2. document]],'Gegevens documentatie'!$D:$I,4,0))</f>
        <v/>
      </c>
      <c r="P214" s="94" t="str">
        <f>IF(ISNA(VLOOKUP(Tabel1[[#This Row],[2. document]],'Gegevens documentatie'!$D:$I,3,0)),"",VLOOKUP(Tabel1[[#This Row],[2. document]],'Gegevens documentatie'!$D:$I,3,0))</f>
        <v/>
      </c>
      <c r="Q214" s="94" t="str">
        <f>IF(ISNA(VLOOKUP(Tabel1[[#This Row],[2. document]],'Gegevens documentatie'!$D:$I,6,0)),"",VLOOKUP(Tabel1[[#This Row],[2. document]],'Gegevens documentatie'!$D:$I,6,0))</f>
        <v/>
      </c>
      <c r="R214" s="94" t="str">
        <f>IF(ISNA(VLOOKUP(Tabel1[[#This Row],[2. document]],'Gegevens documentatie'!$D:$I,5,0)),"",VLOOKUP(Tabel1[[#This Row],[2. document]],'Gegevens documentatie'!$D:$I,5,0))</f>
        <v/>
      </c>
      <c r="S214" s="94">
        <f>IF(ISNA(IF(VLOOKUP(Tabel1[[#This Row],[Documentnaam]],'Bestaande documentatie'!A:A,1,0)=Tabel1[[#This Row],[Documentnaam]],1,0)),0,IF(VLOOKUP(Tabel1[[#This Row],[Documentnaam]],'Bestaande documentatie'!A:A,1,0)=Tabel1[[#This Row],[Documentnaam]],1,0))</f>
        <v>0</v>
      </c>
      <c r="T214"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214" s="94">
        <f>IF(Tabel1[[#This Row],[Documentnaam]]="",0,IF(COUNTIF(K:K,Tabel1[[#This Row],[Documentnaam]])=1,0,IF(COUNTIF(K:K,Tabel1[[#This Row],[Documentnaam]])&gt;1,4,0)))</f>
        <v>0</v>
      </c>
      <c r="V214" s="94">
        <f>SUM(Tabel1[[#This Row],[bestaand(verberg)]:[dubbel(verberg)]])</f>
        <v>0</v>
      </c>
    </row>
    <row r="215" spans="1:22">
      <c r="A215" s="24"/>
      <c r="B215" s="24"/>
      <c r="C215" s="25"/>
      <c r="D215" s="82"/>
      <c r="E215" s="26"/>
      <c r="F215" s="82"/>
      <c r="G215" s="25"/>
      <c r="H215" s="25"/>
      <c r="I215" s="25"/>
      <c r="J215" s="38" t="str">
        <f>IF(Tabel1[[#This Row],[Documentnaam]]="","",VLOOKUP(Tabel1[[#This Row],[Kolom1]],$S$5:$T$10,2,0))</f>
        <v/>
      </c>
      <c r="K215"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215" s="84" t="str">
        <f>IF(Tabel1[[#This Row],[Documentnaam]]="","",IF(ISNA(VLOOKUP(Tabel1[[#This Row],[2. document]],'Gegevens documentatie'!$D:$I,2,0)),"",VLOOKUP(Tabel1[[#This Row],[2. document]],'Gegevens documentatie'!$D:$I,2,0)))</f>
        <v/>
      </c>
      <c r="M215" s="81" t="str" cm="1">
        <f t="array" aca="1" ref="M215"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215" s="94" t="str">
        <f>IF(ISNA(VLOOKUP(Tabel1[[#This Row],[1. Documentsoort]],'Gegevens documentatie'!$A:$B,2,0)),"",VLOOKUP(Tabel1[[#This Row],[1. Documentsoort]],'Gegevens documentatie'!$A:$B,2,0))</f>
        <v/>
      </c>
      <c r="O215" s="94" t="str">
        <f>IF(ISNA(VLOOKUP(Tabel1[[#This Row],[2. document]],'Gegevens documentatie'!$D:$I,4,0)),"",VLOOKUP(Tabel1[[#This Row],[2. document]],'Gegevens documentatie'!$D:$I,4,0))</f>
        <v/>
      </c>
      <c r="P215" s="94" t="str">
        <f>IF(ISNA(VLOOKUP(Tabel1[[#This Row],[2. document]],'Gegevens documentatie'!$D:$I,3,0)),"",VLOOKUP(Tabel1[[#This Row],[2. document]],'Gegevens documentatie'!$D:$I,3,0))</f>
        <v/>
      </c>
      <c r="Q215" s="94" t="str">
        <f>IF(ISNA(VLOOKUP(Tabel1[[#This Row],[2. document]],'Gegevens documentatie'!$D:$I,6,0)),"",VLOOKUP(Tabel1[[#This Row],[2. document]],'Gegevens documentatie'!$D:$I,6,0))</f>
        <v/>
      </c>
      <c r="R215" s="94" t="str">
        <f>IF(ISNA(VLOOKUP(Tabel1[[#This Row],[2. document]],'Gegevens documentatie'!$D:$I,5,0)),"",VLOOKUP(Tabel1[[#This Row],[2. document]],'Gegevens documentatie'!$D:$I,5,0))</f>
        <v/>
      </c>
      <c r="S215" s="94">
        <f>IF(ISNA(IF(VLOOKUP(Tabel1[[#This Row],[Documentnaam]],'Bestaande documentatie'!A:A,1,0)=Tabel1[[#This Row],[Documentnaam]],1,0)),0,IF(VLOOKUP(Tabel1[[#This Row],[Documentnaam]],'Bestaande documentatie'!A:A,1,0)=Tabel1[[#This Row],[Documentnaam]],1,0))</f>
        <v>0</v>
      </c>
      <c r="T215"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215" s="94">
        <f>IF(Tabel1[[#This Row],[Documentnaam]]="",0,IF(COUNTIF(K:K,Tabel1[[#This Row],[Documentnaam]])=1,0,IF(COUNTIF(K:K,Tabel1[[#This Row],[Documentnaam]])&gt;1,4,0)))</f>
        <v>0</v>
      </c>
      <c r="V215" s="94">
        <f>SUM(Tabel1[[#This Row],[bestaand(verberg)]:[dubbel(verberg)]])</f>
        <v>0</v>
      </c>
    </row>
    <row r="216" spans="1:22">
      <c r="A216" s="24"/>
      <c r="B216" s="24"/>
      <c r="C216" s="25"/>
      <c r="D216" s="82"/>
      <c r="E216" s="26"/>
      <c r="F216" s="82"/>
      <c r="G216" s="25"/>
      <c r="H216" s="25"/>
      <c r="I216" s="25"/>
      <c r="J216" s="38" t="str">
        <f>IF(Tabel1[[#This Row],[Documentnaam]]="","",VLOOKUP(Tabel1[[#This Row],[Kolom1]],$S$5:$T$10,2,0))</f>
        <v/>
      </c>
      <c r="K216" s="94" t="str">
        <f>UPPER(IF(AND(Tabel1[[#This Row],[Volg/blad(verberg)]]="V",COUNTA(Tabel1[[#This Row],[1. Documentsoort]:[7. Ext.]])=5,Tabel1[[#This Row],[dicipline(verberg]]=""),IF(Tabel1[[#This Row],[typecode(verberg)]]&lt;&gt;2,_xlfn.CONCAT(Voorblad!$C$3," ",Tabel1[[#This Row],[typecode(verberg)]]," ",Tabel1[[#This Row],[Documentcode(verberg)]]," ",TEXT(Tabel1[[#This Row],[3. Volgnr.]],"000"),".",Tabel1[[#This Row],[7. Ext.]]),""),IF(AND(Tabel1[[#This Row],[Volg/blad(verberg)]]="V",COUNTA(Tabel1[[#This Row],[1. Documentsoort]:[7. Ext.]])=5,Tabel1[[#This Row],[dicipline(verberg]]&lt;&gt;""),IF(AND(Tabel1[[#This Row],[typecode(verberg)]]=2,Tabel1[[#This Row],[Volg/blad(verberg)]]="V"),_xlfn.CONCAT(Voorblad!$C$17," ",Voorblad!$C$18,Tabel1[[#This Row],[dicipline(verberg]],Voorblad!$C$19," ",Voorblad!$C$20," ",TEXT(Tabel1[[#This Row],[3. Volgnr.]],"000"),".",Tabel1[[#This Row],[7. Ext.]]),""),IF(AND(Tabel1[[#This Row],[Volg/blad(verberg)]]="B",COUNTA(Tabel1[[#This Row],[1. Documentsoort]:[7. Ext.]])=7,Tabel1[[#This Row],[dicipline(verberg]]&lt;&gt;""),IF(AND(Tabel1[[#This Row],[typecode(verberg)]]=2,Tabel1[[#This Row],[Volg/blad(verberg)]]="B"),_xlfn.CONCAT(Voorblad!$C$17," ",Voorblad!$C$18,Tabel1[[#This Row],[dicipline(verberg]],Voorblad!$C$19," ",Voorblad!$C$20," ",TEXT(Tabel1[[#This Row],[3. Volgnr.]],"000")," ",TEXT(Tabel1[[#This Row],[5. Bladnr.]],"0000"),".",Tabel1[[#This Row],[7. Ext.]]),""),""))))</f>
        <v/>
      </c>
      <c r="L216" s="84" t="str">
        <f>IF(Tabel1[[#This Row],[Documentnaam]]="","",IF(ISNA(VLOOKUP(Tabel1[[#This Row],[2. document]],'Gegevens documentatie'!$D:$I,2,0)),"",VLOOKUP(Tabel1[[#This Row],[2. document]],'Gegevens documentatie'!$D:$I,2,0)))</f>
        <v/>
      </c>
      <c r="M216" s="81" t="str" cm="1">
        <f t="array" aca="1" ref="M216" ca="1">IF(Tabel1[[#This Row],[Documentnaam]]="","",HYPERLINK(_xlfn.CONCAT(LEFT(CELL("bestandsnaam"),SEARCH("\",CELL("bestandsnaam"),LEN(CELL("bestandsnaam"))-(LEN(MID(CELL("bestandsnaam"),SEARCH("[",CELL("bestandsnaam"))+1, SEARCH("]",CELL("bestandsnaam"))-SEARCH("[",CELL("bestandsnaam"))-1))+16))),IF(ISNA(VLOOKUP(Tabel1[[#This Row],[2. document]],'Gegevens documentatie'!$D:$I,2,0)),"",VLOOKUP(Tabel1[[#This Row],[2. document]],'Gegevens documentatie'!$D:$I,2,0))),"ga naar"))</f>
        <v/>
      </c>
      <c r="N216" s="94" t="str">
        <f>IF(ISNA(VLOOKUP(Tabel1[[#This Row],[1. Documentsoort]],'Gegevens documentatie'!$A:$B,2,0)),"",VLOOKUP(Tabel1[[#This Row],[1. Documentsoort]],'Gegevens documentatie'!$A:$B,2,0))</f>
        <v/>
      </c>
      <c r="O216" s="94" t="str">
        <f>IF(ISNA(VLOOKUP(Tabel1[[#This Row],[2. document]],'Gegevens documentatie'!$D:$I,4,0)),"",VLOOKUP(Tabel1[[#This Row],[2. document]],'Gegevens documentatie'!$D:$I,4,0))</f>
        <v/>
      </c>
      <c r="P216" s="94" t="str">
        <f>IF(ISNA(VLOOKUP(Tabel1[[#This Row],[2. document]],'Gegevens documentatie'!$D:$I,3,0)),"",VLOOKUP(Tabel1[[#This Row],[2. document]],'Gegevens documentatie'!$D:$I,3,0))</f>
        <v/>
      </c>
      <c r="Q216" s="94" t="str">
        <f>IF(ISNA(VLOOKUP(Tabel1[[#This Row],[2. document]],'Gegevens documentatie'!$D:$I,6,0)),"",VLOOKUP(Tabel1[[#This Row],[2. document]],'Gegevens documentatie'!$D:$I,6,0))</f>
        <v/>
      </c>
      <c r="R216" s="94" t="str">
        <f>IF(ISNA(VLOOKUP(Tabel1[[#This Row],[2. document]],'Gegevens documentatie'!$D:$I,5,0)),"",VLOOKUP(Tabel1[[#This Row],[2. document]],'Gegevens documentatie'!$D:$I,5,0))</f>
        <v/>
      </c>
      <c r="S216" s="94">
        <f>IF(ISNA(IF(VLOOKUP(Tabel1[[#This Row],[Documentnaam]],'Bestaande documentatie'!A:A,1,0)=Tabel1[[#This Row],[Documentnaam]],1,0)),0,IF(VLOOKUP(Tabel1[[#This Row],[Documentnaam]],'Bestaande documentatie'!A:A,1,0)=Tabel1[[#This Row],[Documentnaam]],1,0))</f>
        <v>0</v>
      </c>
      <c r="T216" s="94">
        <f>IF(ISNA(IF(AND(VLOOKUP(Tabel1[[#This Row],[Documentnaam]],'Bestaande documentatie'!A:A,1,0)=Tabel1[[#This Row],[Documentnaam]],VLOOKUP(Tabel1[[#This Row],[Documentnaam]],'Bestaande documentatie'!A:I,9,0)="muteren"),2,0)),0,IF(AND(VLOOKUP(Tabel1[[#This Row],[Documentnaam]],'Bestaande documentatie'!A:A,1,0)=Tabel1[[#This Row],[Documentnaam]],VLOOKUP(Tabel1[[#This Row],[Documentnaam]],'Bestaande documentatie'!A:I,9,0)="muteren"),2,0))</f>
        <v>0</v>
      </c>
      <c r="U216" s="94">
        <f>IF(Tabel1[[#This Row],[Documentnaam]]="",0,IF(COUNTIF(K:K,Tabel1[[#This Row],[Documentnaam]])=1,0,IF(COUNTIF(K:K,Tabel1[[#This Row],[Documentnaam]])&gt;1,4,0)))</f>
        <v>0</v>
      </c>
      <c r="V216" s="94">
        <f>SUM(Tabel1[[#This Row],[bestaand(verberg)]:[dubbel(verberg)]])</f>
        <v>0</v>
      </c>
    </row>
  </sheetData>
  <sheetProtection algorithmName="SHA-512" hashValue="C8JmLjjqbIVEjLHsr3wHinEXdaLwhs2hSAnpru0+2H8pZoOKItxHmdTN7SF+GDM/j+byT67o0cPhGufDjTFC5w==" saltValue="FvGoboAMfgZNXeqfXwlHaw==" spinCount="100000" sheet="1" autoFilter="0"/>
  <mergeCells count="5">
    <mergeCell ref="A1:M1"/>
    <mergeCell ref="B4:D14"/>
    <mergeCell ref="A2:M2"/>
    <mergeCell ref="A3:M3"/>
    <mergeCell ref="A15:M15"/>
  </mergeCells>
  <phoneticPr fontId="6" type="noConversion"/>
  <conditionalFormatting sqref="E17:F216">
    <cfRule type="expression" dxfId="537" priority="1">
      <formula>$R17="v"</formula>
    </cfRule>
  </conditionalFormatting>
  <dataValidations count="4">
    <dataValidation type="list" allowBlank="1" showInputMessage="1" showErrorMessage="1" sqref="A17:A216" xr:uid="{577C3C3A-7E23-4388-BC60-85E98595BBC1}">
      <formula1>Documentsoort</formula1>
    </dataValidation>
    <dataValidation type="list" allowBlank="1" showInputMessage="1" showErrorMessage="1" sqref="G17:G216" xr:uid="{E1689F4E-2697-4CBE-88D7-8575B7391127}">
      <formula1>Extenties</formula1>
    </dataValidation>
    <dataValidation type="list" allowBlank="1" showInputMessage="1" showErrorMessage="1" sqref="B17:B216" xr:uid="{BB5FC14C-8862-4014-96CD-BEB84D7901B1}">
      <formula1>INDIRECT(N17)</formula1>
    </dataValidation>
    <dataValidation type="list" allowBlank="1" showInputMessage="1" showErrorMessage="1" sqref="H17:H216" xr:uid="{B7E593FE-3A1D-4CE0-BA48-81E86F022899}">
      <formula1>Status</formula1>
    </dataValidation>
  </dataValidations>
  <pageMargins left="0.7" right="0.7" top="0.75" bottom="0.75" header="0.3" footer="0.3"/>
  <pageSetup paperSize="9" orientation="portrait" verticalDpi="360"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7" operator="containsText" id="{B127AD5C-98B4-4BF3-BB8A-B6D09508DAAF}">
            <xm:f>NOT(ISERROR(SEARCH($T$8,J17)))</xm:f>
            <xm:f>$T$8</xm:f>
            <x14:dxf>
              <font>
                <color rgb="FF9C0006"/>
              </font>
              <fill>
                <patternFill>
                  <bgColor rgb="FFFFC7CE"/>
                </patternFill>
              </fill>
            </x14:dxf>
          </x14:cfRule>
          <x14:cfRule type="containsText" priority="8" operator="containsText" id="{EF48AF0F-6101-44A8-8764-49D998FC495B}">
            <xm:f>NOT(ISERROR(SEARCH($T$7,J17)))</xm:f>
            <xm:f>$T$7</xm:f>
            <x14:dxf>
              <font>
                <color rgb="FF9C5700"/>
              </font>
              <fill>
                <patternFill>
                  <bgColor rgb="FFFFEB9C"/>
                </patternFill>
              </fill>
            </x14:dxf>
          </x14:cfRule>
          <x14:cfRule type="containsText" priority="9" operator="containsText" id="{A03496D1-DC22-4C7D-B9CA-58C3DC51A70B}">
            <xm:f>NOT(ISERROR(SEARCH($T$6,J17)))</xm:f>
            <xm:f>$T$6</xm:f>
            <x14:dxf>
              <font>
                <color rgb="FF9C0006"/>
              </font>
              <fill>
                <patternFill>
                  <bgColor rgb="FFFFC7CE"/>
                </patternFill>
              </fill>
            </x14:dxf>
          </x14:cfRule>
          <x14:cfRule type="containsText" priority="10" operator="containsText" id="{33E8EB28-0A83-4643-B19C-3F9E3535143B}">
            <xm:f>NOT(ISERROR(SEARCH($T$5,J17)))</xm:f>
            <xm:f>$T$5</xm:f>
            <x14:dxf>
              <font>
                <color rgb="FF006100"/>
              </font>
              <fill>
                <patternFill>
                  <bgColor rgb="FFC6EFCE"/>
                </patternFill>
              </fill>
            </x14:dxf>
          </x14:cfRule>
          <xm:sqref>J17:J216</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10D39-3D12-45E2-B7AC-B413765F16F7}">
  <sheetPr>
    <tabColor theme="9" tint="0.79998168889431442"/>
  </sheetPr>
  <dimension ref="A1:U244"/>
  <sheetViews>
    <sheetView zoomScaleNormal="100" workbookViewId="0">
      <pane ySplit="11" topLeftCell="A12" activePane="bottomLeft" state="frozen"/>
      <selection pane="bottomLeft" activeCell="A12" sqref="A12"/>
    </sheetView>
  </sheetViews>
  <sheetFormatPr defaultColWidth="0" defaultRowHeight="12.75" zeroHeight="1"/>
  <cols>
    <col min="1" max="1" width="13" style="24" customWidth="1"/>
    <col min="2" max="2" width="9.875" style="6" customWidth="1"/>
    <col min="3" max="3" width="17.625" style="6" bestFit="1" customWidth="1"/>
    <col min="4" max="4" width="21" style="6" bestFit="1" customWidth="1"/>
    <col min="5" max="5" width="8.875" style="6" customWidth="1"/>
    <col min="6" max="6" width="44.375" style="6" customWidth="1"/>
    <col min="7" max="7" width="50.625" style="24" customWidth="1"/>
    <col min="8" max="8" width="21.5" style="24" customWidth="1"/>
    <col min="9" max="9" width="21.625" style="24" customWidth="1"/>
    <col min="10" max="10" width="14" style="24" bestFit="1" customWidth="1"/>
    <col min="11" max="11" width="15.625" style="24" bestFit="1" customWidth="1"/>
    <col min="12" max="12" width="18.375" style="34" bestFit="1" customWidth="1"/>
    <col min="13" max="13" width="16.375" style="34" bestFit="1" customWidth="1"/>
    <col min="14" max="14" width="30" style="24" customWidth="1"/>
    <col min="15" max="15" width="34.125" style="24" customWidth="1"/>
    <col min="16" max="21" width="0" style="6" hidden="1" customWidth="1"/>
    <col min="22" max="16384" width="9" style="6" hidden="1"/>
  </cols>
  <sheetData>
    <row r="1" spans="1:15">
      <c r="A1" s="123"/>
      <c r="B1" s="121"/>
      <c r="C1" s="121"/>
      <c r="D1" s="121"/>
      <c r="E1" s="121"/>
      <c r="F1" s="121"/>
      <c r="G1" s="121"/>
      <c r="H1" s="121"/>
      <c r="I1" s="121"/>
      <c r="J1" s="121"/>
      <c r="K1" s="121"/>
      <c r="L1" s="121"/>
      <c r="M1" s="121"/>
      <c r="N1" s="121"/>
      <c r="O1" s="121"/>
    </row>
    <row r="2" spans="1:15" ht="18">
      <c r="A2" s="112" t="str">
        <f>Documentmatrix!A2</f>
        <v>(object soort) Afvalwater Transportgemaal (Gis-code) SC-080-00023 (object naam) AWTG Schiphol Trade Park</v>
      </c>
      <c r="B2" s="113"/>
      <c r="C2" s="113"/>
      <c r="D2" s="113"/>
      <c r="E2" s="113"/>
      <c r="F2" s="113"/>
      <c r="G2" s="113"/>
      <c r="H2" s="113"/>
      <c r="I2" s="113"/>
      <c r="J2" s="113"/>
      <c r="K2" s="113"/>
      <c r="L2" s="113"/>
      <c r="M2" s="113"/>
      <c r="N2" s="113"/>
      <c r="O2" s="113"/>
    </row>
    <row r="3" spans="1:15">
      <c r="A3" s="123"/>
      <c r="B3" s="121"/>
      <c r="C3" s="121"/>
      <c r="D3" s="121"/>
      <c r="E3" s="121"/>
      <c r="F3" s="121"/>
      <c r="G3" s="121"/>
      <c r="H3" s="121"/>
      <c r="I3" s="121"/>
      <c r="J3" s="121"/>
      <c r="K3" s="121"/>
      <c r="L3" s="121"/>
      <c r="M3" s="121"/>
      <c r="N3" s="121"/>
      <c r="O3" s="121"/>
    </row>
    <row r="4" spans="1:15">
      <c r="A4" s="27" t="s">
        <v>251</v>
      </c>
      <c r="B4" s="111" t="s">
        <v>288</v>
      </c>
      <c r="C4" s="111"/>
      <c r="D4" s="111"/>
      <c r="E4" s="111"/>
      <c r="F4" s="111"/>
      <c r="G4" s="27" t="s">
        <v>28</v>
      </c>
      <c r="H4" s="29" t="s">
        <v>289</v>
      </c>
      <c r="I4" s="29"/>
      <c r="J4" s="29"/>
      <c r="K4" s="29" t="s">
        <v>290</v>
      </c>
      <c r="L4" s="30"/>
      <c r="M4" s="30"/>
      <c r="N4" s="29"/>
      <c r="O4" s="29"/>
    </row>
    <row r="5" spans="1:15">
      <c r="A5" s="27"/>
      <c r="B5" s="111"/>
      <c r="C5" s="111"/>
      <c r="D5" s="111"/>
      <c r="E5" s="111"/>
      <c r="F5" s="111"/>
      <c r="G5" s="28"/>
      <c r="H5" s="29" t="s">
        <v>291</v>
      </c>
      <c r="I5" s="29"/>
      <c r="J5" s="29"/>
      <c r="K5" s="29" t="s">
        <v>292</v>
      </c>
      <c r="L5" s="30"/>
      <c r="M5" s="30"/>
      <c r="N5" s="29"/>
      <c r="O5" s="29"/>
    </row>
    <row r="6" spans="1:15">
      <c r="A6" s="27"/>
      <c r="B6" s="111"/>
      <c r="C6" s="111"/>
      <c r="D6" s="111"/>
      <c r="E6" s="111"/>
      <c r="F6" s="111"/>
      <c r="G6" s="28"/>
      <c r="H6" s="29" t="s">
        <v>293</v>
      </c>
      <c r="I6" s="29"/>
      <c r="J6" s="29"/>
      <c r="K6" s="29" t="s">
        <v>294</v>
      </c>
      <c r="L6" s="30"/>
      <c r="M6" s="30"/>
      <c r="N6" s="29"/>
      <c r="O6" s="29"/>
    </row>
    <row r="7" spans="1:15">
      <c r="A7" s="27"/>
      <c r="B7" s="111"/>
      <c r="C7" s="111"/>
      <c r="D7" s="111"/>
      <c r="E7" s="111"/>
      <c r="F7" s="111"/>
      <c r="G7" s="28"/>
      <c r="H7" s="29" t="s">
        <v>295</v>
      </c>
      <c r="I7" s="29"/>
      <c r="J7" s="29"/>
      <c r="K7" s="29" t="s">
        <v>296</v>
      </c>
      <c r="L7" s="30"/>
      <c r="M7" s="30"/>
      <c r="N7" s="29"/>
      <c r="O7" s="29"/>
    </row>
    <row r="8" spans="1:15">
      <c r="A8" s="27"/>
      <c r="B8" s="111"/>
      <c r="C8" s="111"/>
      <c r="D8" s="111"/>
      <c r="E8" s="111"/>
      <c r="F8" s="111"/>
      <c r="G8" s="28"/>
      <c r="H8" s="29" t="s">
        <v>297</v>
      </c>
      <c r="I8" s="29"/>
      <c r="J8" s="29"/>
      <c r="K8" s="29"/>
      <c r="L8" s="30"/>
      <c r="M8" s="30"/>
      <c r="N8" s="29"/>
      <c r="O8" s="29"/>
    </row>
    <row r="9" spans="1:15">
      <c r="A9" s="29"/>
      <c r="B9" s="111"/>
      <c r="C9" s="111"/>
      <c r="D9" s="111"/>
      <c r="E9" s="111"/>
      <c r="F9" s="111"/>
      <c r="G9" s="29"/>
      <c r="H9" s="29" t="s">
        <v>298</v>
      </c>
      <c r="I9" s="29"/>
      <c r="J9" s="29"/>
      <c r="K9" s="29"/>
      <c r="L9" s="30"/>
      <c r="M9" s="30"/>
      <c r="N9" s="29"/>
      <c r="O9" s="29"/>
    </row>
    <row r="10" spans="1:15">
      <c r="A10" s="123"/>
      <c r="B10" s="121"/>
      <c r="C10" s="121"/>
      <c r="D10" s="121"/>
      <c r="E10" s="121"/>
      <c r="F10" s="121"/>
      <c r="G10" s="121"/>
      <c r="H10" s="121"/>
      <c r="I10" s="121"/>
      <c r="J10" s="121"/>
      <c r="K10" s="121"/>
      <c r="L10" s="121"/>
      <c r="M10" s="121"/>
      <c r="N10" s="121"/>
      <c r="O10" s="121"/>
    </row>
    <row r="11" spans="1:15" ht="25.5">
      <c r="A11" s="43" t="s">
        <v>299</v>
      </c>
      <c r="B11" s="42" t="s">
        <v>300</v>
      </c>
      <c r="C11" s="94" t="s">
        <v>301</v>
      </c>
      <c r="D11" s="94" t="s">
        <v>302</v>
      </c>
      <c r="E11" s="94" t="s">
        <v>303</v>
      </c>
      <c r="F11" s="94" t="s">
        <v>304</v>
      </c>
      <c r="G11" s="94" t="s">
        <v>305</v>
      </c>
      <c r="H11" s="94" t="s">
        <v>306</v>
      </c>
      <c r="I11" s="94" t="s">
        <v>307</v>
      </c>
      <c r="J11" s="94" t="s">
        <v>308</v>
      </c>
      <c r="K11" s="94" t="s">
        <v>309</v>
      </c>
      <c r="L11" s="94" t="s">
        <v>310</v>
      </c>
      <c r="M11" s="94" t="s">
        <v>311</v>
      </c>
      <c r="N11" s="94" t="s">
        <v>312</v>
      </c>
      <c r="O11" s="94" t="s">
        <v>313</v>
      </c>
    </row>
    <row r="12" spans="1:15">
      <c r="A12" s="31"/>
      <c r="B12"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2"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2" s="94" t="str">
        <f>IF(OR(LEN(Tabel25[[#This Row],[1. Tagcode]])&lt;6,Tabel25[[#This Row],[Letter
code]]=""),"",UPPER(_xlfn.CONCAT(Voorblad!$C$3,"-",Tabel25[[#This Row],[1. Tagcode]])))</f>
        <v/>
      </c>
      <c r="E12"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2"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2" s="86" t="s">
        <v>314</v>
      </c>
      <c r="H12" s="32"/>
      <c r="I12" s="32"/>
      <c r="J12" s="33"/>
      <c r="K12" s="33"/>
      <c r="N12" s="33"/>
    </row>
    <row r="13" spans="1:15">
      <c r="A13" s="31"/>
      <c r="B13"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3"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3" s="94" t="str">
        <f>IF(OR(LEN(Tabel25[[#This Row],[1. Tagcode]])&lt;6,Tabel25[[#This Row],[Letter
code]]=""),"",UPPER(_xlfn.CONCAT(Voorblad!$C$3,"-",Tabel25[[#This Row],[1. Tagcode]])))</f>
        <v/>
      </c>
      <c r="E13"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3"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3" s="86" t="s">
        <v>315</v>
      </c>
      <c r="H13" s="32"/>
      <c r="I13" s="32"/>
      <c r="J13" s="33"/>
      <c r="K13" s="33"/>
      <c r="N13" s="33"/>
    </row>
    <row r="14" spans="1:15">
      <c r="A14" s="31"/>
      <c r="B14"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4"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4" s="94" t="str">
        <f>IF(OR(LEN(Tabel25[[#This Row],[1. Tagcode]])&lt;6,Tabel25[[#This Row],[Letter
code]]=""),"",UPPER(_xlfn.CONCAT(Voorblad!$C$3,"-",Tabel25[[#This Row],[1. Tagcode]])))</f>
        <v/>
      </c>
      <c r="E14"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4"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4" s="78"/>
      <c r="H14" s="32"/>
      <c r="I14" s="32"/>
      <c r="J14" s="33"/>
      <c r="K14" s="33"/>
      <c r="N14" s="33"/>
    </row>
    <row r="15" spans="1:15">
      <c r="A15" s="31"/>
      <c r="B15"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5"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5" s="94" t="str">
        <f>IF(OR(LEN(Tabel25[[#This Row],[1. Tagcode]])&lt;6,Tabel25[[#This Row],[Letter
code]]=""),"",UPPER(_xlfn.CONCAT(Voorblad!$C$3,"-",Tabel25[[#This Row],[1. Tagcode]])))</f>
        <v/>
      </c>
      <c r="E15"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5"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5" s="78"/>
      <c r="H15" s="32"/>
      <c r="I15" s="32"/>
      <c r="J15" s="33"/>
      <c r="K15" s="33"/>
      <c r="N15" s="33"/>
    </row>
    <row r="16" spans="1:15">
      <c r="A16" s="31"/>
      <c r="B16"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6"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6" s="94" t="str">
        <f>IF(OR(LEN(Tabel25[[#This Row],[1. Tagcode]])&lt;6,Tabel25[[#This Row],[Letter
code]]=""),"",UPPER(_xlfn.CONCAT(Voorblad!$C$3,"-",Tabel25[[#This Row],[1. Tagcode]])))</f>
        <v/>
      </c>
      <c r="E16"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6"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6" s="78"/>
      <c r="H16" s="32"/>
      <c r="I16" s="32"/>
      <c r="J16" s="33"/>
      <c r="K16" s="33"/>
      <c r="N16" s="33"/>
    </row>
    <row r="17" spans="1:14">
      <c r="A17" s="31"/>
      <c r="B17"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7"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7" s="94" t="str">
        <f>IF(OR(LEN(Tabel25[[#This Row],[1. Tagcode]])&lt;6,Tabel25[[#This Row],[Letter
code]]=""),"",UPPER(_xlfn.CONCAT(Voorblad!$C$3,"-",Tabel25[[#This Row],[1. Tagcode]])))</f>
        <v/>
      </c>
      <c r="E17"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7"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7" s="78"/>
      <c r="H17" s="32"/>
      <c r="I17" s="32"/>
      <c r="J17" s="33"/>
      <c r="K17" s="33"/>
      <c r="N17" s="33"/>
    </row>
    <row r="18" spans="1:14">
      <c r="A18" s="31"/>
      <c r="B18"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8"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8" s="94" t="str">
        <f>IF(OR(LEN(Tabel25[[#This Row],[1. Tagcode]])&lt;6,Tabel25[[#This Row],[Letter
code]]=""),"",UPPER(_xlfn.CONCAT(Voorblad!$C$3,"-",Tabel25[[#This Row],[1. Tagcode]])))</f>
        <v/>
      </c>
      <c r="E18"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8"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8" s="78"/>
      <c r="H18" s="32"/>
      <c r="I18" s="32"/>
      <c r="J18" s="33"/>
      <c r="K18" s="33"/>
      <c r="N18" s="33"/>
    </row>
    <row r="19" spans="1:14">
      <c r="A19" s="31"/>
      <c r="B19"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9"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9" s="94" t="str">
        <f>IF(OR(LEN(Tabel25[[#This Row],[1. Tagcode]])&lt;6,Tabel25[[#This Row],[Letter
code]]=""),"",UPPER(_xlfn.CONCAT(Voorblad!$C$3,"-",Tabel25[[#This Row],[1. Tagcode]])))</f>
        <v/>
      </c>
      <c r="E19"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9"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9" s="78"/>
      <c r="H19" s="32"/>
      <c r="I19" s="32"/>
      <c r="J19" s="33"/>
      <c r="K19" s="33"/>
      <c r="N19" s="33"/>
    </row>
    <row r="20" spans="1:14">
      <c r="A20" s="31"/>
      <c r="B20"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20"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20" s="94" t="str">
        <f>IF(OR(LEN(Tabel25[[#This Row],[1. Tagcode]])&lt;6,Tabel25[[#This Row],[Letter
code]]=""),"",UPPER(_xlfn.CONCAT(Voorblad!$C$3,"-",Tabel25[[#This Row],[1. Tagcode]])))</f>
        <v/>
      </c>
      <c r="E20"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20"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20" s="78"/>
      <c r="H20" s="32"/>
      <c r="I20" s="32"/>
      <c r="J20" s="33"/>
      <c r="K20" s="33"/>
      <c r="N20" s="33"/>
    </row>
    <row r="21" spans="1:14">
      <c r="A21" s="31"/>
      <c r="B21"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21"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21" s="94" t="str">
        <f>IF(OR(LEN(Tabel25[[#This Row],[1. Tagcode]])&lt;6,Tabel25[[#This Row],[Letter
code]]=""),"",UPPER(_xlfn.CONCAT(Voorblad!$C$3,"-",Tabel25[[#This Row],[1. Tagcode]])))</f>
        <v/>
      </c>
      <c r="E21"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21"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21" s="32"/>
      <c r="H21" s="32"/>
      <c r="I21" s="32"/>
      <c r="J21" s="33"/>
      <c r="K21" s="33"/>
      <c r="N21" s="33"/>
    </row>
    <row r="22" spans="1:14">
      <c r="A22" s="31"/>
      <c r="B22"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22"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22" s="94" t="str">
        <f>IF(OR(LEN(Tabel25[[#This Row],[1. Tagcode]])&lt;6,Tabel25[[#This Row],[Letter
code]]=""),"",UPPER(_xlfn.CONCAT(Voorblad!$C$3,"-",Tabel25[[#This Row],[1. Tagcode]])))</f>
        <v/>
      </c>
      <c r="E22"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22"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22" s="32"/>
      <c r="H22" s="32"/>
      <c r="I22" s="32"/>
      <c r="J22" s="33"/>
      <c r="K22" s="33"/>
      <c r="N22" s="33"/>
    </row>
    <row r="23" spans="1:14">
      <c r="A23" s="31"/>
      <c r="B23"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23"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23" s="94" t="str">
        <f>IF(OR(LEN(Tabel25[[#This Row],[1. Tagcode]])&lt;6,Tabel25[[#This Row],[Letter
code]]=""),"",UPPER(_xlfn.CONCAT(Voorblad!$C$3,"-",Tabel25[[#This Row],[1. Tagcode]])))</f>
        <v/>
      </c>
      <c r="E23"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23"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23" s="32"/>
      <c r="H23" s="32"/>
      <c r="I23" s="32"/>
      <c r="J23" s="33"/>
      <c r="K23" s="33"/>
      <c r="N23" s="33"/>
    </row>
    <row r="24" spans="1:14">
      <c r="A24" s="31"/>
      <c r="B24"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24"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24" s="94" t="str">
        <f>IF(OR(LEN(Tabel25[[#This Row],[1. Tagcode]])&lt;6,Tabel25[[#This Row],[Letter
code]]=""),"",UPPER(_xlfn.CONCAT(Voorblad!$C$3,"-",Tabel25[[#This Row],[1. Tagcode]])))</f>
        <v/>
      </c>
      <c r="E24"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24"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24" s="32"/>
      <c r="H24" s="32"/>
      <c r="I24" s="32"/>
      <c r="J24" s="33"/>
      <c r="K24" s="33"/>
      <c r="N24" s="33"/>
    </row>
    <row r="25" spans="1:14">
      <c r="A25" s="31"/>
      <c r="B25"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25"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25" s="94" t="str">
        <f>IF(OR(LEN(Tabel25[[#This Row],[1. Tagcode]])&lt;6,Tabel25[[#This Row],[Letter
code]]=""),"",UPPER(_xlfn.CONCAT(Voorblad!$C$3,"-",Tabel25[[#This Row],[1. Tagcode]])))</f>
        <v/>
      </c>
      <c r="E25"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25"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25" s="32"/>
      <c r="H25" s="32"/>
      <c r="I25" s="32"/>
      <c r="J25" s="33"/>
      <c r="K25" s="33"/>
      <c r="N25" s="33"/>
    </row>
    <row r="26" spans="1:14">
      <c r="A26" s="31"/>
      <c r="B26"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26"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26" s="94" t="str">
        <f>IF(OR(LEN(Tabel25[[#This Row],[1. Tagcode]])&lt;6,Tabel25[[#This Row],[Letter
code]]=""),"",UPPER(_xlfn.CONCAT(Voorblad!$C$3,"-",Tabel25[[#This Row],[1. Tagcode]])))</f>
        <v/>
      </c>
      <c r="E26"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26"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26" s="32"/>
      <c r="H26" s="32"/>
      <c r="I26" s="32"/>
      <c r="J26" s="33"/>
      <c r="K26" s="33"/>
      <c r="N26" s="33"/>
    </row>
    <row r="27" spans="1:14">
      <c r="A27" s="31"/>
      <c r="B27"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27"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27" s="94" t="str">
        <f>IF(OR(LEN(Tabel25[[#This Row],[1. Tagcode]])&lt;6,Tabel25[[#This Row],[Letter
code]]=""),"",UPPER(_xlfn.CONCAT(Voorblad!$C$3,"-",Tabel25[[#This Row],[1. Tagcode]])))</f>
        <v/>
      </c>
      <c r="E27"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27"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27" s="32"/>
      <c r="H27" s="32"/>
      <c r="I27" s="32"/>
      <c r="J27" s="33"/>
      <c r="K27" s="33"/>
      <c r="N27" s="33"/>
    </row>
    <row r="28" spans="1:14">
      <c r="A28" s="31"/>
      <c r="B28"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28"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28" s="94" t="str">
        <f>IF(OR(LEN(Tabel25[[#This Row],[1. Tagcode]])&lt;6,Tabel25[[#This Row],[Letter
code]]=""),"",UPPER(_xlfn.CONCAT(Voorblad!$C$3,"-",Tabel25[[#This Row],[1. Tagcode]])))</f>
        <v/>
      </c>
      <c r="E28"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28" s="94"/>
      <c r="G28" s="32"/>
      <c r="H28" s="32"/>
      <c r="I28" s="32"/>
      <c r="J28" s="33"/>
      <c r="K28" s="33"/>
      <c r="N28" s="33"/>
    </row>
    <row r="29" spans="1:14">
      <c r="A29" s="31"/>
      <c r="B29"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29"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29" s="94" t="str">
        <f>IF(OR(LEN(Tabel25[[#This Row],[1. Tagcode]])&lt;6,Tabel25[[#This Row],[Letter
code]]=""),"",UPPER(_xlfn.CONCAT(Voorblad!$C$3,"-",Tabel25[[#This Row],[1. Tagcode]])))</f>
        <v/>
      </c>
      <c r="E29"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29"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29" s="32"/>
      <c r="H29" s="32"/>
      <c r="I29" s="32"/>
      <c r="J29" s="33"/>
      <c r="K29" s="33"/>
      <c r="N29" s="33"/>
    </row>
    <row r="30" spans="1:14">
      <c r="A30" s="31"/>
      <c r="B30"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30"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30" s="94" t="str">
        <f>IF(OR(LEN(Tabel25[[#This Row],[1. Tagcode]])&lt;6,Tabel25[[#This Row],[Letter
code]]=""),"",UPPER(_xlfn.CONCAT(Voorblad!$C$3,"-",Tabel25[[#This Row],[1. Tagcode]])))</f>
        <v/>
      </c>
      <c r="E30"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30"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30" s="32"/>
      <c r="H30" s="32"/>
      <c r="I30" s="32"/>
      <c r="J30" s="33"/>
      <c r="K30" s="33"/>
      <c r="N30" s="33"/>
    </row>
    <row r="31" spans="1:14">
      <c r="A31" s="31"/>
      <c r="B31"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31"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31" s="94" t="str">
        <f>IF(OR(LEN(Tabel25[[#This Row],[1. Tagcode]])&lt;6,Tabel25[[#This Row],[Letter
code]]=""),"",UPPER(_xlfn.CONCAT(Voorblad!$C$3,"-",Tabel25[[#This Row],[1. Tagcode]])))</f>
        <v/>
      </c>
      <c r="E31"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31"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31" s="32"/>
      <c r="H31" s="32"/>
      <c r="I31" s="32"/>
      <c r="J31" s="33"/>
      <c r="K31" s="33"/>
    </row>
    <row r="32" spans="1:14">
      <c r="A32" s="31"/>
      <c r="B32"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32"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32" s="94" t="str">
        <f>IF(OR(LEN(Tabel25[[#This Row],[1. Tagcode]])&lt;6,Tabel25[[#This Row],[Letter
code]]=""),"",UPPER(_xlfn.CONCAT(Voorblad!$C$3,"-",Tabel25[[#This Row],[1. Tagcode]])))</f>
        <v/>
      </c>
      <c r="E32"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32"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32" s="32"/>
      <c r="H32" s="32"/>
      <c r="I32" s="32"/>
      <c r="J32" s="33"/>
      <c r="K32" s="33"/>
    </row>
    <row r="33" spans="1:11">
      <c r="A33" s="31"/>
      <c r="B33"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33"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33" s="94" t="str">
        <f>IF(OR(LEN(Tabel25[[#This Row],[1. Tagcode]])&lt;6,Tabel25[[#This Row],[Letter
code]]=""),"",UPPER(_xlfn.CONCAT(Voorblad!$C$3,"-",Tabel25[[#This Row],[1. Tagcode]])))</f>
        <v/>
      </c>
      <c r="E33"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33"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33" s="32"/>
      <c r="H33" s="32"/>
      <c r="I33" s="32"/>
      <c r="J33" s="33"/>
      <c r="K33" s="33"/>
    </row>
    <row r="34" spans="1:11">
      <c r="A34" s="31"/>
      <c r="B34"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34"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34" s="94" t="str">
        <f>IF(OR(LEN(Tabel25[[#This Row],[1. Tagcode]])&lt;6,Tabel25[[#This Row],[Letter
code]]=""),"",UPPER(_xlfn.CONCAT(Voorblad!$C$3,"-",Tabel25[[#This Row],[1. Tagcode]])))</f>
        <v/>
      </c>
      <c r="E34"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34"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34" s="32"/>
      <c r="H34" s="32"/>
      <c r="I34" s="32"/>
      <c r="J34" s="33"/>
      <c r="K34" s="33"/>
    </row>
    <row r="35" spans="1:11">
      <c r="A35" s="31"/>
      <c r="B35"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35"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35" s="94" t="str">
        <f>IF(OR(LEN(Tabel25[[#This Row],[1. Tagcode]])&lt;6,Tabel25[[#This Row],[Letter
code]]=""),"",UPPER(_xlfn.CONCAT(Voorblad!$C$3,"-",Tabel25[[#This Row],[1. Tagcode]])))</f>
        <v/>
      </c>
      <c r="E35"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35"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35" s="32"/>
      <c r="H35" s="32"/>
      <c r="I35" s="32"/>
      <c r="J35" s="33"/>
      <c r="K35" s="33"/>
    </row>
    <row r="36" spans="1:11">
      <c r="A36" s="31"/>
      <c r="B36"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36"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36" s="94" t="str">
        <f>IF(OR(LEN(Tabel25[[#This Row],[1. Tagcode]])&lt;6,Tabel25[[#This Row],[Letter
code]]=""),"",UPPER(_xlfn.CONCAT(Voorblad!$C$3,"-",Tabel25[[#This Row],[1. Tagcode]])))</f>
        <v/>
      </c>
      <c r="E36"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36"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36" s="32"/>
      <c r="H36" s="32"/>
      <c r="I36" s="32"/>
      <c r="J36" s="33"/>
      <c r="K36" s="33"/>
    </row>
    <row r="37" spans="1:11">
      <c r="A37" s="31"/>
      <c r="B37"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37"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37" s="94" t="str">
        <f>IF(OR(LEN(Tabel25[[#This Row],[1. Tagcode]])&lt;6,Tabel25[[#This Row],[Letter
code]]=""),"",UPPER(_xlfn.CONCAT(Voorblad!$C$3,"-",Tabel25[[#This Row],[1. Tagcode]])))</f>
        <v/>
      </c>
      <c r="E37"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37"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37" s="32"/>
      <c r="H37" s="32"/>
      <c r="I37" s="32"/>
      <c r="J37" s="33"/>
      <c r="K37" s="33"/>
    </row>
    <row r="38" spans="1:11">
      <c r="A38" s="31"/>
      <c r="B38"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38"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38" s="94" t="str">
        <f>IF(OR(LEN(Tabel25[[#This Row],[1. Tagcode]])&lt;6,Tabel25[[#This Row],[Letter
code]]=""),"",UPPER(_xlfn.CONCAT(Voorblad!$C$3,"-",Tabel25[[#This Row],[1. Tagcode]])))</f>
        <v/>
      </c>
      <c r="E38"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38"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38" s="32"/>
      <c r="H38" s="32"/>
      <c r="I38" s="32"/>
      <c r="J38" s="33"/>
      <c r="K38" s="33"/>
    </row>
    <row r="39" spans="1:11">
      <c r="A39" s="31"/>
      <c r="B39"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39"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39" s="94" t="str">
        <f>IF(OR(LEN(Tabel25[[#This Row],[1. Tagcode]])&lt;6,Tabel25[[#This Row],[Letter
code]]=""),"",UPPER(_xlfn.CONCAT(Voorblad!$C$3,"-",Tabel25[[#This Row],[1. Tagcode]])))</f>
        <v/>
      </c>
      <c r="E39"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39"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39" s="32"/>
      <c r="H39" s="32"/>
      <c r="I39" s="32"/>
      <c r="J39" s="33"/>
      <c r="K39" s="33"/>
    </row>
    <row r="40" spans="1:11">
      <c r="A40" s="31"/>
      <c r="B40"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40"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40" s="94" t="str">
        <f>IF(OR(LEN(Tabel25[[#This Row],[1. Tagcode]])&lt;6,Tabel25[[#This Row],[Letter
code]]=""),"",UPPER(_xlfn.CONCAT(Voorblad!$C$3,"-",Tabel25[[#This Row],[1. Tagcode]])))</f>
        <v/>
      </c>
      <c r="E40"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40"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40" s="32"/>
      <c r="H40" s="32"/>
      <c r="I40" s="32"/>
      <c r="J40" s="33"/>
      <c r="K40" s="33"/>
    </row>
    <row r="41" spans="1:11">
      <c r="A41" s="31"/>
      <c r="B41"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41"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41" s="94" t="str">
        <f>IF(OR(LEN(Tabel25[[#This Row],[1. Tagcode]])&lt;6,Tabel25[[#This Row],[Letter
code]]=""),"",UPPER(_xlfn.CONCAT(Voorblad!$C$3,"-",Tabel25[[#This Row],[1. Tagcode]])))</f>
        <v/>
      </c>
      <c r="E41"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41"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41" s="32"/>
      <c r="H41" s="32"/>
      <c r="I41" s="32"/>
      <c r="J41" s="33"/>
      <c r="K41" s="33"/>
    </row>
    <row r="42" spans="1:11">
      <c r="A42" s="31"/>
      <c r="B42"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42"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42" s="94" t="str">
        <f>IF(OR(LEN(Tabel25[[#This Row],[1. Tagcode]])&lt;6,Tabel25[[#This Row],[Letter
code]]=""),"",UPPER(_xlfn.CONCAT(Voorblad!$C$3,"-",Tabel25[[#This Row],[1. Tagcode]])))</f>
        <v/>
      </c>
      <c r="E42"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42"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42" s="32"/>
      <c r="H42" s="32"/>
      <c r="I42" s="32"/>
      <c r="J42" s="33"/>
      <c r="K42" s="33"/>
    </row>
    <row r="43" spans="1:11">
      <c r="A43" s="31"/>
      <c r="B43"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43"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43" s="94" t="str">
        <f>IF(OR(LEN(Tabel25[[#This Row],[1. Tagcode]])&lt;6,Tabel25[[#This Row],[Letter
code]]=""),"",UPPER(_xlfn.CONCAT(Voorblad!$C$3,"-",Tabel25[[#This Row],[1. Tagcode]])))</f>
        <v/>
      </c>
      <c r="E43"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43"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43" s="32"/>
      <c r="H43" s="32"/>
      <c r="I43" s="32"/>
      <c r="J43" s="33"/>
      <c r="K43" s="33"/>
    </row>
    <row r="44" spans="1:11">
      <c r="A44" s="31"/>
      <c r="B44"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44"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44" s="94" t="str">
        <f>IF(OR(LEN(Tabel25[[#This Row],[1. Tagcode]])&lt;6,Tabel25[[#This Row],[Letter
code]]=""),"",UPPER(_xlfn.CONCAT(Voorblad!$C$3,"-",Tabel25[[#This Row],[1. Tagcode]])))</f>
        <v/>
      </c>
      <c r="E44"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44"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44" s="32"/>
      <c r="H44" s="32"/>
      <c r="I44" s="32"/>
      <c r="J44" s="33"/>
      <c r="K44" s="33"/>
    </row>
    <row r="45" spans="1:11">
      <c r="A45" s="31"/>
      <c r="B45"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45"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45" s="94" t="str">
        <f>IF(OR(LEN(Tabel25[[#This Row],[1. Tagcode]])&lt;6,Tabel25[[#This Row],[Letter
code]]=""),"",UPPER(_xlfn.CONCAT(Voorblad!$C$3,"-",Tabel25[[#This Row],[1. Tagcode]])))</f>
        <v/>
      </c>
      <c r="E45"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45"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45" s="32"/>
      <c r="H45" s="32"/>
      <c r="I45" s="32"/>
      <c r="J45" s="33"/>
      <c r="K45" s="33"/>
    </row>
    <row r="46" spans="1:11">
      <c r="A46" s="31"/>
      <c r="B46"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46"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46" s="94" t="str">
        <f>IF(OR(LEN(Tabel25[[#This Row],[1. Tagcode]])&lt;6,Tabel25[[#This Row],[Letter
code]]=""),"",UPPER(_xlfn.CONCAT(Voorblad!$C$3,"-",Tabel25[[#This Row],[1. Tagcode]])))</f>
        <v/>
      </c>
      <c r="E46"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46"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46" s="32"/>
      <c r="H46" s="32"/>
      <c r="I46" s="32"/>
      <c r="J46" s="33"/>
      <c r="K46" s="33"/>
    </row>
    <row r="47" spans="1:11">
      <c r="A47" s="31"/>
      <c r="B47"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47"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47" s="94" t="str">
        <f>IF(OR(LEN(Tabel25[[#This Row],[1. Tagcode]])&lt;6,Tabel25[[#This Row],[Letter
code]]=""),"",UPPER(_xlfn.CONCAT(Voorblad!$C$3,"-",Tabel25[[#This Row],[1. Tagcode]])))</f>
        <v/>
      </c>
      <c r="E47"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47"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47" s="32"/>
      <c r="H47" s="32"/>
      <c r="I47" s="32"/>
      <c r="J47" s="33"/>
      <c r="K47" s="33"/>
    </row>
    <row r="48" spans="1:11">
      <c r="A48" s="31"/>
      <c r="B48"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48"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48" s="94" t="str">
        <f>IF(OR(LEN(Tabel25[[#This Row],[1. Tagcode]])&lt;6,Tabel25[[#This Row],[Letter
code]]=""),"",UPPER(_xlfn.CONCAT(Voorblad!$C$3,"-",Tabel25[[#This Row],[1. Tagcode]])))</f>
        <v/>
      </c>
      <c r="E48"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48"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48" s="32"/>
      <c r="H48" s="32"/>
      <c r="I48" s="32"/>
      <c r="J48" s="33"/>
      <c r="K48" s="33"/>
    </row>
    <row r="49" spans="1:11">
      <c r="A49" s="31"/>
      <c r="B49"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49"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49" s="94" t="str">
        <f>IF(OR(LEN(Tabel25[[#This Row],[1. Tagcode]])&lt;6,Tabel25[[#This Row],[Letter
code]]=""),"",UPPER(_xlfn.CONCAT(Voorblad!$C$3,"-",Tabel25[[#This Row],[1. Tagcode]])))</f>
        <v/>
      </c>
      <c r="E49"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49"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49" s="32"/>
      <c r="H49" s="32"/>
      <c r="I49" s="32"/>
      <c r="J49" s="33"/>
      <c r="K49" s="33"/>
    </row>
    <row r="50" spans="1:11">
      <c r="A50" s="31"/>
      <c r="B50"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50"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50" s="94" t="str">
        <f>IF(OR(LEN(Tabel25[[#This Row],[1. Tagcode]])&lt;6,Tabel25[[#This Row],[Letter
code]]=""),"",UPPER(_xlfn.CONCAT(Voorblad!$C$3,"-",Tabel25[[#This Row],[1. Tagcode]])))</f>
        <v/>
      </c>
      <c r="E50"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50"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50" s="32"/>
      <c r="H50" s="32"/>
      <c r="I50" s="32"/>
      <c r="J50" s="33"/>
      <c r="K50" s="33"/>
    </row>
    <row r="51" spans="1:11">
      <c r="A51" s="31"/>
      <c r="B51"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51"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51" s="94" t="str">
        <f>IF(OR(LEN(Tabel25[[#This Row],[1. Tagcode]])&lt;6,Tabel25[[#This Row],[Letter
code]]=""),"",UPPER(_xlfn.CONCAT(Voorblad!$C$3,"-",Tabel25[[#This Row],[1. Tagcode]])))</f>
        <v/>
      </c>
      <c r="E51"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51"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51" s="32"/>
      <c r="H51" s="32"/>
      <c r="I51" s="32"/>
      <c r="J51" s="33"/>
      <c r="K51" s="33"/>
    </row>
    <row r="52" spans="1:11">
      <c r="A52" s="31"/>
      <c r="B52"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52"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52" s="94" t="str">
        <f>IF(OR(LEN(Tabel25[[#This Row],[1. Tagcode]])&lt;6,Tabel25[[#This Row],[Letter
code]]=""),"",UPPER(_xlfn.CONCAT(Voorblad!$C$3,"-",Tabel25[[#This Row],[1. Tagcode]])))</f>
        <v/>
      </c>
      <c r="E52"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52"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52" s="32"/>
      <c r="H52" s="32"/>
      <c r="I52" s="32"/>
      <c r="J52" s="33"/>
      <c r="K52" s="33"/>
    </row>
    <row r="53" spans="1:11">
      <c r="A53" s="31"/>
      <c r="B53"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53"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53" s="94" t="str">
        <f>IF(OR(LEN(Tabel25[[#This Row],[1. Tagcode]])&lt;6,Tabel25[[#This Row],[Letter
code]]=""),"",UPPER(_xlfn.CONCAT(Voorblad!$C$3,"-",Tabel25[[#This Row],[1. Tagcode]])))</f>
        <v/>
      </c>
      <c r="E53"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53"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53" s="32"/>
      <c r="H53" s="32"/>
      <c r="I53" s="32"/>
      <c r="J53" s="33"/>
      <c r="K53" s="33"/>
    </row>
    <row r="54" spans="1:11">
      <c r="A54" s="31"/>
      <c r="B54"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54"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54" s="94" t="str">
        <f>IF(OR(LEN(Tabel25[[#This Row],[1. Tagcode]])&lt;6,Tabel25[[#This Row],[Letter
code]]=""),"",UPPER(_xlfn.CONCAT(Voorblad!$C$3,"-",Tabel25[[#This Row],[1. Tagcode]])))</f>
        <v/>
      </c>
      <c r="E54"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54"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54" s="32"/>
      <c r="H54" s="32"/>
      <c r="I54" s="32"/>
      <c r="J54" s="33"/>
      <c r="K54" s="33"/>
    </row>
    <row r="55" spans="1:11">
      <c r="A55" s="31"/>
      <c r="B55"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55"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55" s="94" t="str">
        <f>IF(OR(LEN(Tabel25[[#This Row],[1. Tagcode]])&lt;6,Tabel25[[#This Row],[Letter
code]]=""),"",UPPER(_xlfn.CONCAT(Voorblad!$C$3,"-",Tabel25[[#This Row],[1. Tagcode]])))</f>
        <v/>
      </c>
      <c r="E55"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55"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55" s="32"/>
      <c r="H55" s="32"/>
      <c r="I55" s="32"/>
      <c r="J55" s="33"/>
      <c r="K55" s="33"/>
    </row>
    <row r="56" spans="1:11">
      <c r="A56" s="31"/>
      <c r="B56"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56"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56" s="94" t="str">
        <f>IF(OR(LEN(Tabel25[[#This Row],[1. Tagcode]])&lt;6,Tabel25[[#This Row],[Letter
code]]=""),"",UPPER(_xlfn.CONCAT(Voorblad!$C$3,"-",Tabel25[[#This Row],[1. Tagcode]])))</f>
        <v/>
      </c>
      <c r="E56"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56"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56" s="32"/>
      <c r="H56" s="32"/>
      <c r="I56" s="32"/>
      <c r="J56" s="33"/>
      <c r="K56" s="33"/>
    </row>
    <row r="57" spans="1:11">
      <c r="A57" s="31"/>
      <c r="B57"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57"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57" s="94" t="str">
        <f>IF(OR(LEN(Tabel25[[#This Row],[1. Tagcode]])&lt;6,Tabel25[[#This Row],[Letter
code]]=""),"",UPPER(_xlfn.CONCAT(Voorblad!$C$3,"-",Tabel25[[#This Row],[1. Tagcode]])))</f>
        <v/>
      </c>
      <c r="E57"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57"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57" s="32"/>
      <c r="H57" s="32"/>
      <c r="I57" s="32"/>
      <c r="J57" s="33"/>
      <c r="K57" s="33"/>
    </row>
    <row r="58" spans="1:11">
      <c r="A58" s="31"/>
      <c r="B58"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58"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58" s="94" t="str">
        <f>IF(OR(LEN(Tabel25[[#This Row],[1. Tagcode]])&lt;6,Tabel25[[#This Row],[Letter
code]]=""),"",UPPER(_xlfn.CONCAT(Voorblad!$C$3,"-",Tabel25[[#This Row],[1. Tagcode]])))</f>
        <v/>
      </c>
      <c r="E58"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58"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58" s="32"/>
      <c r="H58" s="32"/>
      <c r="I58" s="32"/>
      <c r="J58" s="33"/>
      <c r="K58" s="33"/>
    </row>
    <row r="59" spans="1:11">
      <c r="A59" s="31"/>
      <c r="B59"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59"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59" s="94" t="str">
        <f>IF(OR(LEN(Tabel25[[#This Row],[1. Tagcode]])&lt;6,Tabel25[[#This Row],[Letter
code]]=""),"",UPPER(_xlfn.CONCAT(Voorblad!$C$3,"-",Tabel25[[#This Row],[1. Tagcode]])))</f>
        <v/>
      </c>
      <c r="E59"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59"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59" s="32"/>
      <c r="H59" s="32"/>
      <c r="I59" s="32"/>
      <c r="J59" s="33"/>
      <c r="K59" s="33"/>
    </row>
    <row r="60" spans="1:11">
      <c r="A60" s="31"/>
      <c r="B60"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60"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60" s="94" t="str">
        <f>IF(OR(LEN(Tabel25[[#This Row],[1. Tagcode]])&lt;6,Tabel25[[#This Row],[Letter
code]]=""),"",UPPER(_xlfn.CONCAT(Voorblad!$C$3,"-",Tabel25[[#This Row],[1. Tagcode]])))</f>
        <v/>
      </c>
      <c r="E60"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60"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60" s="32"/>
      <c r="H60" s="32"/>
      <c r="I60" s="32"/>
      <c r="J60" s="33"/>
      <c r="K60" s="33"/>
    </row>
    <row r="61" spans="1:11">
      <c r="A61" s="31"/>
      <c r="B61"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61"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61" s="94" t="str">
        <f>IF(OR(LEN(Tabel25[[#This Row],[1. Tagcode]])&lt;6,Tabel25[[#This Row],[Letter
code]]=""),"",UPPER(_xlfn.CONCAT(Voorblad!$C$3,"-",Tabel25[[#This Row],[1. Tagcode]])))</f>
        <v/>
      </c>
      <c r="E61"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61"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61" s="32"/>
      <c r="H61" s="32"/>
      <c r="I61" s="32"/>
      <c r="J61" s="33"/>
      <c r="K61" s="33"/>
    </row>
    <row r="62" spans="1:11">
      <c r="A62" s="31"/>
      <c r="B62"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62"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62" s="94" t="str">
        <f>IF(OR(LEN(Tabel25[[#This Row],[1. Tagcode]])&lt;6,Tabel25[[#This Row],[Letter
code]]=""),"",UPPER(_xlfn.CONCAT(Voorblad!$C$3,"-",Tabel25[[#This Row],[1. Tagcode]])))</f>
        <v/>
      </c>
      <c r="E62"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62"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62" s="32"/>
      <c r="H62" s="32"/>
      <c r="I62" s="32"/>
      <c r="J62" s="33"/>
      <c r="K62" s="33"/>
    </row>
    <row r="63" spans="1:11">
      <c r="A63" s="31"/>
      <c r="B63"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63"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63" s="94" t="str">
        <f>IF(OR(LEN(Tabel25[[#This Row],[1. Tagcode]])&lt;6,Tabel25[[#This Row],[Letter
code]]=""),"",UPPER(_xlfn.CONCAT(Voorblad!$C$3,"-",Tabel25[[#This Row],[1. Tagcode]])))</f>
        <v/>
      </c>
      <c r="E63"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63"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63" s="32"/>
      <c r="H63" s="32"/>
      <c r="I63" s="32"/>
      <c r="J63" s="33"/>
      <c r="K63" s="33"/>
    </row>
    <row r="64" spans="1:11">
      <c r="A64" s="31"/>
      <c r="B64"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64"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64" s="94" t="str">
        <f>IF(OR(LEN(Tabel25[[#This Row],[1. Tagcode]])&lt;6,Tabel25[[#This Row],[Letter
code]]=""),"",UPPER(_xlfn.CONCAT(Voorblad!$C$3,"-",Tabel25[[#This Row],[1. Tagcode]])))</f>
        <v/>
      </c>
      <c r="E64"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64"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64" s="32"/>
      <c r="H64" s="32"/>
      <c r="I64" s="32"/>
      <c r="J64" s="33"/>
      <c r="K64" s="33"/>
    </row>
    <row r="65" spans="1:11">
      <c r="A65" s="31"/>
      <c r="B65"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65"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65" s="94" t="str">
        <f>IF(OR(LEN(Tabel25[[#This Row],[1. Tagcode]])&lt;6,Tabel25[[#This Row],[Letter
code]]=""),"",UPPER(_xlfn.CONCAT(Voorblad!$C$3,"-",Tabel25[[#This Row],[1. Tagcode]])))</f>
        <v/>
      </c>
      <c r="E65"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65"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65" s="32"/>
      <c r="H65" s="32"/>
      <c r="I65" s="32"/>
      <c r="J65" s="33"/>
      <c r="K65" s="33"/>
    </row>
    <row r="66" spans="1:11">
      <c r="A66" s="31"/>
      <c r="B66"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66"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66" s="94" t="str">
        <f>IF(OR(LEN(Tabel25[[#This Row],[1. Tagcode]])&lt;6,Tabel25[[#This Row],[Letter
code]]=""),"",UPPER(_xlfn.CONCAT(Voorblad!$C$3,"-",Tabel25[[#This Row],[1. Tagcode]])))</f>
        <v/>
      </c>
      <c r="E66"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66"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66" s="32"/>
      <c r="H66" s="32"/>
      <c r="I66" s="32"/>
      <c r="J66" s="33"/>
      <c r="K66" s="33"/>
    </row>
    <row r="67" spans="1:11">
      <c r="A67" s="31"/>
      <c r="B67"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67"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67" s="94" t="str">
        <f>IF(OR(LEN(Tabel25[[#This Row],[1. Tagcode]])&lt;6,Tabel25[[#This Row],[Letter
code]]=""),"",UPPER(_xlfn.CONCAT(Voorblad!$C$3,"-",Tabel25[[#This Row],[1. Tagcode]])))</f>
        <v/>
      </c>
      <c r="E67"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67"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67" s="32"/>
      <c r="H67" s="32"/>
      <c r="I67" s="32"/>
      <c r="J67" s="33"/>
      <c r="K67" s="33"/>
    </row>
    <row r="68" spans="1:11">
      <c r="A68" s="31"/>
      <c r="B68"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68"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68" s="94" t="str">
        <f>IF(OR(LEN(Tabel25[[#This Row],[1. Tagcode]])&lt;6,Tabel25[[#This Row],[Letter
code]]=""),"",UPPER(_xlfn.CONCAT(Voorblad!$C$3,"-",Tabel25[[#This Row],[1. Tagcode]])))</f>
        <v/>
      </c>
      <c r="E68"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68"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68" s="32"/>
      <c r="H68" s="32"/>
      <c r="I68" s="32"/>
      <c r="J68" s="33"/>
      <c r="K68" s="33"/>
    </row>
    <row r="69" spans="1:11">
      <c r="A69" s="31"/>
      <c r="B69"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69"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69" s="94" t="str">
        <f>IF(OR(LEN(Tabel25[[#This Row],[1. Tagcode]])&lt;6,Tabel25[[#This Row],[Letter
code]]=""),"",UPPER(_xlfn.CONCAT(Voorblad!$C$3,"-",Tabel25[[#This Row],[1. Tagcode]])))</f>
        <v/>
      </c>
      <c r="E69"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69"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69" s="32"/>
      <c r="H69" s="32"/>
      <c r="I69" s="32"/>
      <c r="J69" s="33"/>
      <c r="K69" s="33"/>
    </row>
    <row r="70" spans="1:11">
      <c r="A70" s="31"/>
      <c r="B70"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70"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70" s="94" t="str">
        <f>IF(OR(LEN(Tabel25[[#This Row],[1. Tagcode]])&lt;6,Tabel25[[#This Row],[Letter
code]]=""),"",UPPER(_xlfn.CONCAT(Voorblad!$C$3,"-",Tabel25[[#This Row],[1. Tagcode]])))</f>
        <v/>
      </c>
      <c r="E70"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70"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70" s="32"/>
      <c r="H70" s="32"/>
      <c r="I70" s="32"/>
      <c r="J70" s="33"/>
      <c r="K70" s="33"/>
    </row>
    <row r="71" spans="1:11">
      <c r="A71" s="31"/>
      <c r="B71"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71"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71" s="94" t="str">
        <f>IF(OR(LEN(Tabel25[[#This Row],[1. Tagcode]])&lt;6,Tabel25[[#This Row],[Letter
code]]=""),"",UPPER(_xlfn.CONCAT(Voorblad!$C$3,"-",Tabel25[[#This Row],[1. Tagcode]])))</f>
        <v/>
      </c>
      <c r="E71"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71"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71" s="32"/>
      <c r="H71" s="32"/>
      <c r="I71" s="32"/>
      <c r="J71" s="33"/>
      <c r="K71" s="33"/>
    </row>
    <row r="72" spans="1:11">
      <c r="A72" s="31"/>
      <c r="B72"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72"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72" s="94" t="str">
        <f>IF(OR(LEN(Tabel25[[#This Row],[1. Tagcode]])&lt;6,Tabel25[[#This Row],[Letter
code]]=""),"",UPPER(_xlfn.CONCAT(Voorblad!$C$3,"-",Tabel25[[#This Row],[1. Tagcode]])))</f>
        <v/>
      </c>
      <c r="E72"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72"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72" s="32"/>
      <c r="H72" s="32"/>
      <c r="I72" s="32"/>
      <c r="J72" s="33"/>
      <c r="K72" s="33"/>
    </row>
    <row r="73" spans="1:11">
      <c r="A73" s="31"/>
      <c r="B73"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73"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73" s="94" t="str">
        <f>IF(OR(LEN(Tabel25[[#This Row],[1. Tagcode]])&lt;6,Tabel25[[#This Row],[Letter
code]]=""),"",UPPER(_xlfn.CONCAT(Voorblad!$C$3,"-",Tabel25[[#This Row],[1. Tagcode]])))</f>
        <v/>
      </c>
      <c r="E73"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73"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73" s="32"/>
      <c r="H73" s="32"/>
      <c r="I73" s="32"/>
      <c r="J73" s="33"/>
      <c r="K73" s="33"/>
    </row>
    <row r="74" spans="1:11">
      <c r="A74" s="31"/>
      <c r="B74"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74"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74" s="94" t="str">
        <f>IF(OR(LEN(Tabel25[[#This Row],[1. Tagcode]])&lt;6,Tabel25[[#This Row],[Letter
code]]=""),"",UPPER(_xlfn.CONCAT(Voorblad!$C$3,"-",Tabel25[[#This Row],[1. Tagcode]])))</f>
        <v/>
      </c>
      <c r="E74"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74"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74" s="32"/>
      <c r="H74" s="32"/>
      <c r="I74" s="32"/>
      <c r="J74" s="33"/>
      <c r="K74" s="33"/>
    </row>
    <row r="75" spans="1:11">
      <c r="A75" s="31"/>
      <c r="B75"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75"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75" s="94" t="str">
        <f>IF(OR(LEN(Tabel25[[#This Row],[1. Tagcode]])&lt;6,Tabel25[[#This Row],[Letter
code]]=""),"",UPPER(_xlfn.CONCAT(Voorblad!$C$3,"-",Tabel25[[#This Row],[1. Tagcode]])))</f>
        <v/>
      </c>
      <c r="E75"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75"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75" s="32"/>
      <c r="H75" s="32"/>
      <c r="I75" s="32"/>
      <c r="J75" s="33"/>
      <c r="K75" s="33"/>
    </row>
    <row r="76" spans="1:11">
      <c r="A76" s="31"/>
      <c r="B76"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76"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76" s="94" t="str">
        <f>IF(OR(LEN(Tabel25[[#This Row],[1. Tagcode]])&lt;6,Tabel25[[#This Row],[Letter
code]]=""),"",UPPER(_xlfn.CONCAT(Voorblad!$C$3,"-",Tabel25[[#This Row],[1. Tagcode]])))</f>
        <v/>
      </c>
      <c r="E76"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76"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76" s="32"/>
      <c r="H76" s="32"/>
      <c r="I76" s="32"/>
      <c r="J76" s="33"/>
      <c r="K76" s="33"/>
    </row>
    <row r="77" spans="1:11">
      <c r="A77" s="31"/>
      <c r="B77"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77"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77" s="94" t="str">
        <f>IF(OR(LEN(Tabel25[[#This Row],[1. Tagcode]])&lt;6,Tabel25[[#This Row],[Letter
code]]=""),"",UPPER(_xlfn.CONCAT(Voorblad!$C$3,"-",Tabel25[[#This Row],[1. Tagcode]])))</f>
        <v/>
      </c>
      <c r="E77"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77"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77" s="32"/>
      <c r="H77" s="32"/>
      <c r="I77" s="32"/>
      <c r="J77" s="33"/>
      <c r="K77" s="33"/>
    </row>
    <row r="78" spans="1:11">
      <c r="A78" s="31"/>
      <c r="B78"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78"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78" s="94" t="str">
        <f>IF(OR(LEN(Tabel25[[#This Row],[1. Tagcode]])&lt;6,Tabel25[[#This Row],[Letter
code]]=""),"",UPPER(_xlfn.CONCAT(Voorblad!$C$3,"-",Tabel25[[#This Row],[1. Tagcode]])))</f>
        <v/>
      </c>
      <c r="E78"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78"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78" s="32"/>
      <c r="H78" s="32"/>
      <c r="I78" s="32"/>
      <c r="J78" s="33"/>
      <c r="K78" s="33"/>
    </row>
    <row r="79" spans="1:11">
      <c r="A79" s="31"/>
      <c r="B79"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79"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79" s="94" t="str">
        <f>IF(OR(LEN(Tabel25[[#This Row],[1. Tagcode]])&lt;6,Tabel25[[#This Row],[Letter
code]]=""),"",UPPER(_xlfn.CONCAT(Voorblad!$C$3,"-",Tabel25[[#This Row],[1. Tagcode]])))</f>
        <v/>
      </c>
      <c r="E79"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79"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79" s="32"/>
      <c r="H79" s="32"/>
      <c r="I79" s="32"/>
      <c r="J79" s="33"/>
      <c r="K79" s="33"/>
    </row>
    <row r="80" spans="1:11">
      <c r="A80" s="31"/>
      <c r="B80"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80"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80" s="94" t="str">
        <f>IF(OR(LEN(Tabel25[[#This Row],[1. Tagcode]])&lt;6,Tabel25[[#This Row],[Letter
code]]=""),"",UPPER(_xlfn.CONCAT(Voorblad!$C$3,"-",Tabel25[[#This Row],[1. Tagcode]])))</f>
        <v/>
      </c>
      <c r="E80"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80"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80" s="32"/>
      <c r="H80" s="32"/>
      <c r="I80" s="32"/>
      <c r="J80" s="33"/>
      <c r="K80" s="33"/>
    </row>
    <row r="81" spans="1:11">
      <c r="A81" s="31"/>
      <c r="B81"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81"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81" s="94" t="str">
        <f>IF(OR(LEN(Tabel25[[#This Row],[1. Tagcode]])&lt;6,Tabel25[[#This Row],[Letter
code]]=""),"",UPPER(_xlfn.CONCAT(Voorblad!$C$3,"-",Tabel25[[#This Row],[1. Tagcode]])))</f>
        <v/>
      </c>
      <c r="E81"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81"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81" s="32"/>
      <c r="H81" s="32"/>
      <c r="I81" s="32"/>
      <c r="J81" s="33"/>
      <c r="K81" s="33"/>
    </row>
    <row r="82" spans="1:11">
      <c r="A82" s="31"/>
      <c r="B82"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82"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82" s="94" t="str">
        <f>IF(OR(LEN(Tabel25[[#This Row],[1. Tagcode]])&lt;6,Tabel25[[#This Row],[Letter
code]]=""),"",UPPER(_xlfn.CONCAT(Voorblad!$C$3,"-",Tabel25[[#This Row],[1. Tagcode]])))</f>
        <v/>
      </c>
      <c r="E82"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82"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82" s="32"/>
      <c r="H82" s="32"/>
      <c r="I82" s="32"/>
      <c r="J82" s="33"/>
      <c r="K82" s="33"/>
    </row>
    <row r="83" spans="1:11">
      <c r="A83" s="31"/>
      <c r="B83"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83"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83" s="94" t="str">
        <f>IF(OR(LEN(Tabel25[[#This Row],[1. Tagcode]])&lt;6,Tabel25[[#This Row],[Letter
code]]=""),"",UPPER(_xlfn.CONCAT(Voorblad!$C$3,"-",Tabel25[[#This Row],[1. Tagcode]])))</f>
        <v/>
      </c>
      <c r="E83"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83"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83" s="32"/>
      <c r="H83" s="32"/>
      <c r="I83" s="32"/>
      <c r="J83" s="33"/>
      <c r="K83" s="33"/>
    </row>
    <row r="84" spans="1:11">
      <c r="A84" s="31"/>
      <c r="B84"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84"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84" s="94" t="str">
        <f>IF(OR(LEN(Tabel25[[#This Row],[1. Tagcode]])&lt;6,Tabel25[[#This Row],[Letter
code]]=""),"",UPPER(_xlfn.CONCAT(Voorblad!$C$3,"-",Tabel25[[#This Row],[1. Tagcode]])))</f>
        <v/>
      </c>
      <c r="E84"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84"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84" s="32"/>
      <c r="H84" s="32"/>
      <c r="I84" s="32"/>
      <c r="J84" s="33"/>
      <c r="K84" s="33"/>
    </row>
    <row r="85" spans="1:11">
      <c r="A85" s="31"/>
      <c r="B85"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85"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85" s="94" t="str">
        <f>IF(OR(LEN(Tabel25[[#This Row],[1. Tagcode]])&lt;6,Tabel25[[#This Row],[Letter
code]]=""),"",UPPER(_xlfn.CONCAT(Voorblad!$C$3,"-",Tabel25[[#This Row],[1. Tagcode]])))</f>
        <v/>
      </c>
      <c r="E85"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85"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85" s="32"/>
      <c r="H85" s="32"/>
      <c r="I85" s="32"/>
      <c r="J85" s="33"/>
      <c r="K85" s="33"/>
    </row>
    <row r="86" spans="1:11">
      <c r="A86" s="31"/>
      <c r="B86"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86"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86" s="94" t="str">
        <f>IF(OR(LEN(Tabel25[[#This Row],[1. Tagcode]])&lt;6,Tabel25[[#This Row],[Letter
code]]=""),"",UPPER(_xlfn.CONCAT(Voorblad!$C$3,"-",Tabel25[[#This Row],[1. Tagcode]])))</f>
        <v/>
      </c>
      <c r="E86"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86"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86" s="32"/>
      <c r="H86" s="32"/>
      <c r="I86" s="32"/>
      <c r="J86" s="33"/>
      <c r="K86" s="33"/>
    </row>
    <row r="87" spans="1:11">
      <c r="A87" s="31"/>
      <c r="B87"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87"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87" s="94" t="str">
        <f>IF(OR(LEN(Tabel25[[#This Row],[1. Tagcode]])&lt;6,Tabel25[[#This Row],[Letter
code]]=""),"",UPPER(_xlfn.CONCAT(Voorblad!$C$3,"-",Tabel25[[#This Row],[1. Tagcode]])))</f>
        <v/>
      </c>
      <c r="E87"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87"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87" s="32"/>
      <c r="H87" s="32"/>
      <c r="I87" s="32"/>
      <c r="J87" s="33"/>
      <c r="K87" s="33"/>
    </row>
    <row r="88" spans="1:11">
      <c r="A88" s="31"/>
      <c r="B88"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88"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88" s="94" t="str">
        <f>IF(OR(LEN(Tabel25[[#This Row],[1. Tagcode]])&lt;6,Tabel25[[#This Row],[Letter
code]]=""),"",UPPER(_xlfn.CONCAT(Voorblad!$C$3,"-",Tabel25[[#This Row],[1. Tagcode]])))</f>
        <v/>
      </c>
      <c r="E88"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88"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88" s="32"/>
      <c r="H88" s="32"/>
      <c r="I88" s="32"/>
      <c r="J88" s="33"/>
      <c r="K88" s="33"/>
    </row>
    <row r="89" spans="1:11">
      <c r="A89" s="31"/>
      <c r="B89"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89"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89" s="94" t="str">
        <f>IF(OR(LEN(Tabel25[[#This Row],[1. Tagcode]])&lt;6,Tabel25[[#This Row],[Letter
code]]=""),"",UPPER(_xlfn.CONCAT(Voorblad!$C$3,"-",Tabel25[[#This Row],[1. Tagcode]])))</f>
        <v/>
      </c>
      <c r="E89"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89"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89" s="32"/>
      <c r="H89" s="32"/>
      <c r="I89" s="32"/>
      <c r="J89" s="33"/>
      <c r="K89" s="33"/>
    </row>
    <row r="90" spans="1:11">
      <c r="A90" s="31"/>
      <c r="B90"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90"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90" s="94" t="str">
        <f>IF(OR(LEN(Tabel25[[#This Row],[1. Tagcode]])&lt;6,Tabel25[[#This Row],[Letter
code]]=""),"",UPPER(_xlfn.CONCAT(Voorblad!$C$3,"-",Tabel25[[#This Row],[1. Tagcode]])))</f>
        <v/>
      </c>
      <c r="E90"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90"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90" s="32"/>
      <c r="H90" s="32"/>
      <c r="I90" s="32"/>
      <c r="J90" s="33"/>
      <c r="K90" s="33"/>
    </row>
    <row r="91" spans="1:11">
      <c r="A91" s="31"/>
      <c r="B91"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91"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91" s="94" t="str">
        <f>IF(OR(LEN(Tabel25[[#This Row],[1. Tagcode]])&lt;6,Tabel25[[#This Row],[Letter
code]]=""),"",UPPER(_xlfn.CONCAT(Voorblad!$C$3,"-",Tabel25[[#This Row],[1. Tagcode]])))</f>
        <v/>
      </c>
      <c r="E91"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91"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91" s="32"/>
      <c r="H91" s="32"/>
      <c r="I91" s="32"/>
      <c r="J91" s="33"/>
      <c r="K91" s="33"/>
    </row>
    <row r="92" spans="1:11">
      <c r="A92" s="31"/>
      <c r="B92"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92"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92" s="94" t="str">
        <f>IF(OR(LEN(Tabel25[[#This Row],[1. Tagcode]])&lt;6,Tabel25[[#This Row],[Letter
code]]=""),"",UPPER(_xlfn.CONCAT(Voorblad!$C$3,"-",Tabel25[[#This Row],[1. Tagcode]])))</f>
        <v/>
      </c>
      <c r="E92"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92"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92" s="32"/>
      <c r="H92" s="32"/>
      <c r="I92" s="32"/>
      <c r="J92" s="33"/>
      <c r="K92" s="33"/>
    </row>
    <row r="93" spans="1:11">
      <c r="A93" s="31"/>
      <c r="B93"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93"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93" s="94" t="str">
        <f>IF(OR(LEN(Tabel25[[#This Row],[1. Tagcode]])&lt;6,Tabel25[[#This Row],[Letter
code]]=""),"",UPPER(_xlfn.CONCAT(Voorblad!$C$3,"-",Tabel25[[#This Row],[1. Tagcode]])))</f>
        <v/>
      </c>
      <c r="E93"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93"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93" s="32"/>
      <c r="H93" s="32"/>
      <c r="I93" s="32"/>
      <c r="J93" s="33"/>
      <c r="K93" s="33"/>
    </row>
    <row r="94" spans="1:11">
      <c r="A94" s="31"/>
      <c r="B94"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94"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94" s="94" t="str">
        <f>IF(OR(LEN(Tabel25[[#This Row],[1. Tagcode]])&lt;6,Tabel25[[#This Row],[Letter
code]]=""),"",UPPER(_xlfn.CONCAT(Voorblad!$C$3,"-",Tabel25[[#This Row],[1. Tagcode]])))</f>
        <v/>
      </c>
      <c r="E94"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94"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94" s="32"/>
      <c r="H94" s="32"/>
      <c r="I94" s="32"/>
      <c r="J94" s="33"/>
      <c r="K94" s="33"/>
    </row>
    <row r="95" spans="1:11">
      <c r="A95" s="31"/>
      <c r="B95"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95"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95" s="94" t="str">
        <f>IF(OR(LEN(Tabel25[[#This Row],[1. Tagcode]])&lt;6,Tabel25[[#This Row],[Letter
code]]=""),"",UPPER(_xlfn.CONCAT(Voorblad!$C$3,"-",Tabel25[[#This Row],[1. Tagcode]])))</f>
        <v/>
      </c>
      <c r="E95"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95"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95" s="32"/>
      <c r="H95" s="32"/>
      <c r="I95" s="32"/>
      <c r="J95" s="33"/>
      <c r="K95" s="33"/>
    </row>
    <row r="96" spans="1:11">
      <c r="A96" s="31"/>
      <c r="B96"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96"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96" s="94" t="str">
        <f>IF(OR(LEN(Tabel25[[#This Row],[1. Tagcode]])&lt;6,Tabel25[[#This Row],[Letter
code]]=""),"",UPPER(_xlfn.CONCAT(Voorblad!$C$3,"-",Tabel25[[#This Row],[1. Tagcode]])))</f>
        <v/>
      </c>
      <c r="E96"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96"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96" s="32"/>
      <c r="H96" s="32"/>
      <c r="I96" s="32"/>
      <c r="J96" s="33"/>
      <c r="K96" s="33"/>
    </row>
    <row r="97" spans="1:11">
      <c r="A97" s="31"/>
      <c r="B97"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97"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97" s="94" t="str">
        <f>IF(OR(LEN(Tabel25[[#This Row],[1. Tagcode]])&lt;6,Tabel25[[#This Row],[Letter
code]]=""),"",UPPER(_xlfn.CONCAT(Voorblad!$C$3,"-",Tabel25[[#This Row],[1. Tagcode]])))</f>
        <v/>
      </c>
      <c r="E97"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97"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97" s="32"/>
      <c r="H97" s="32"/>
      <c r="I97" s="32"/>
      <c r="J97" s="33"/>
      <c r="K97" s="33"/>
    </row>
    <row r="98" spans="1:11">
      <c r="A98" s="31"/>
      <c r="B98"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98"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98" s="94" t="str">
        <f>IF(OR(LEN(Tabel25[[#This Row],[1. Tagcode]])&lt;6,Tabel25[[#This Row],[Letter
code]]=""),"",UPPER(_xlfn.CONCAT(Voorblad!$C$3,"-",Tabel25[[#This Row],[1. Tagcode]])))</f>
        <v/>
      </c>
      <c r="E98"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98"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98" s="32"/>
      <c r="H98" s="32"/>
      <c r="I98" s="32"/>
      <c r="J98" s="33"/>
      <c r="K98" s="33"/>
    </row>
    <row r="99" spans="1:11">
      <c r="A99" s="31"/>
      <c r="B99"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99"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99" s="94" t="str">
        <f>IF(OR(LEN(Tabel25[[#This Row],[1. Tagcode]])&lt;6,Tabel25[[#This Row],[Letter
code]]=""),"",UPPER(_xlfn.CONCAT(Voorblad!$C$3,"-",Tabel25[[#This Row],[1. Tagcode]])))</f>
        <v/>
      </c>
      <c r="E99"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99"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99" s="32"/>
      <c r="H99" s="32"/>
      <c r="I99" s="32"/>
      <c r="J99" s="33"/>
      <c r="K99" s="33"/>
    </row>
    <row r="100" spans="1:11">
      <c r="A100" s="31"/>
      <c r="B100"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00"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00" s="94" t="str">
        <f>IF(OR(LEN(Tabel25[[#This Row],[1. Tagcode]])&lt;6,Tabel25[[#This Row],[Letter
code]]=""),"",UPPER(_xlfn.CONCAT(Voorblad!$C$3,"-",Tabel25[[#This Row],[1. Tagcode]])))</f>
        <v/>
      </c>
      <c r="E100"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00"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00" s="32"/>
      <c r="H100" s="32"/>
      <c r="I100" s="32"/>
      <c r="J100" s="33"/>
      <c r="K100" s="33"/>
    </row>
    <row r="101" spans="1:11">
      <c r="A101" s="31"/>
      <c r="B101"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01"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01" s="94" t="str">
        <f>IF(OR(LEN(Tabel25[[#This Row],[1. Tagcode]])&lt;6,Tabel25[[#This Row],[Letter
code]]=""),"",UPPER(_xlfn.CONCAT(Voorblad!$C$3,"-",Tabel25[[#This Row],[1. Tagcode]])))</f>
        <v/>
      </c>
      <c r="E101"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01"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01" s="32"/>
      <c r="H101" s="32"/>
      <c r="I101" s="32"/>
      <c r="J101" s="33"/>
      <c r="K101" s="33"/>
    </row>
    <row r="102" spans="1:11">
      <c r="A102" s="31"/>
      <c r="B102"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02"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02" s="94" t="str">
        <f>IF(OR(LEN(Tabel25[[#This Row],[1. Tagcode]])&lt;6,Tabel25[[#This Row],[Letter
code]]=""),"",UPPER(_xlfn.CONCAT(Voorblad!$C$3,"-",Tabel25[[#This Row],[1. Tagcode]])))</f>
        <v/>
      </c>
      <c r="E102"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02"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02" s="32"/>
      <c r="H102" s="32"/>
      <c r="I102" s="32"/>
      <c r="J102" s="33"/>
      <c r="K102" s="33"/>
    </row>
    <row r="103" spans="1:11">
      <c r="A103" s="31"/>
      <c r="B103"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03"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03" s="94" t="str">
        <f>IF(OR(LEN(Tabel25[[#This Row],[1. Tagcode]])&lt;6,Tabel25[[#This Row],[Letter
code]]=""),"",UPPER(_xlfn.CONCAT(Voorblad!$C$3,"-",Tabel25[[#This Row],[1. Tagcode]])))</f>
        <v/>
      </c>
      <c r="E103"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03"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03" s="32"/>
      <c r="H103" s="32"/>
      <c r="I103" s="32"/>
      <c r="J103" s="33"/>
      <c r="K103" s="33"/>
    </row>
    <row r="104" spans="1:11">
      <c r="A104" s="31"/>
      <c r="B104"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04"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04" s="94" t="str">
        <f>IF(OR(LEN(Tabel25[[#This Row],[1. Tagcode]])&lt;6,Tabel25[[#This Row],[Letter
code]]=""),"",UPPER(_xlfn.CONCAT(Voorblad!$C$3,"-",Tabel25[[#This Row],[1. Tagcode]])))</f>
        <v/>
      </c>
      <c r="E104"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04"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04" s="32"/>
      <c r="H104" s="32"/>
      <c r="I104" s="32"/>
      <c r="J104" s="33"/>
      <c r="K104" s="33"/>
    </row>
    <row r="105" spans="1:11">
      <c r="A105" s="31"/>
      <c r="B105"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05"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05" s="94" t="str">
        <f>IF(OR(LEN(Tabel25[[#This Row],[1. Tagcode]])&lt;6,Tabel25[[#This Row],[Letter
code]]=""),"",UPPER(_xlfn.CONCAT(Voorblad!$C$3,"-",Tabel25[[#This Row],[1. Tagcode]])))</f>
        <v/>
      </c>
      <c r="E105"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05"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05" s="32"/>
      <c r="H105" s="32"/>
      <c r="I105" s="32"/>
      <c r="J105" s="33"/>
      <c r="K105" s="33"/>
    </row>
    <row r="106" spans="1:11">
      <c r="A106" s="31"/>
      <c r="B106"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06"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06" s="94" t="str">
        <f>IF(OR(LEN(Tabel25[[#This Row],[1. Tagcode]])&lt;6,Tabel25[[#This Row],[Letter
code]]=""),"",UPPER(_xlfn.CONCAT(Voorblad!$C$3,"-",Tabel25[[#This Row],[1. Tagcode]])))</f>
        <v/>
      </c>
      <c r="E106"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06"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06" s="32"/>
      <c r="H106" s="32"/>
      <c r="I106" s="32"/>
      <c r="J106" s="33"/>
      <c r="K106" s="33"/>
    </row>
    <row r="107" spans="1:11">
      <c r="A107" s="31"/>
      <c r="B107"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07"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07" s="94" t="str">
        <f>IF(OR(LEN(Tabel25[[#This Row],[1. Tagcode]])&lt;6,Tabel25[[#This Row],[Letter
code]]=""),"",UPPER(_xlfn.CONCAT(Voorblad!$C$3,"-",Tabel25[[#This Row],[1. Tagcode]])))</f>
        <v/>
      </c>
      <c r="E107"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07"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07" s="32"/>
      <c r="H107" s="32"/>
      <c r="I107" s="32"/>
      <c r="J107" s="33"/>
      <c r="K107" s="33"/>
    </row>
    <row r="108" spans="1:11">
      <c r="A108" s="31"/>
      <c r="B108"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08"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08" s="94" t="str">
        <f>IF(OR(LEN(Tabel25[[#This Row],[1. Tagcode]])&lt;6,Tabel25[[#This Row],[Letter
code]]=""),"",UPPER(_xlfn.CONCAT(Voorblad!$C$3,"-",Tabel25[[#This Row],[1. Tagcode]])))</f>
        <v/>
      </c>
      <c r="E108"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08"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08" s="32"/>
      <c r="H108" s="32"/>
      <c r="I108" s="32"/>
      <c r="J108" s="33"/>
      <c r="K108" s="33"/>
    </row>
    <row r="109" spans="1:11">
      <c r="A109" s="31"/>
      <c r="B109"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09"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09" s="94" t="str">
        <f>IF(OR(LEN(Tabel25[[#This Row],[1. Tagcode]])&lt;6,Tabel25[[#This Row],[Letter
code]]=""),"",UPPER(_xlfn.CONCAT(Voorblad!$C$3,"-",Tabel25[[#This Row],[1. Tagcode]])))</f>
        <v/>
      </c>
      <c r="E109"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09"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09" s="32"/>
      <c r="H109" s="32"/>
      <c r="I109" s="32"/>
      <c r="J109" s="33"/>
      <c r="K109" s="33"/>
    </row>
    <row r="110" spans="1:11">
      <c r="A110" s="31"/>
      <c r="B110"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10"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10" s="94" t="str">
        <f>IF(OR(LEN(Tabel25[[#This Row],[1. Tagcode]])&lt;6,Tabel25[[#This Row],[Letter
code]]=""),"",UPPER(_xlfn.CONCAT(Voorblad!$C$3,"-",Tabel25[[#This Row],[1. Tagcode]])))</f>
        <v/>
      </c>
      <c r="E110"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10"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10" s="32"/>
      <c r="H110" s="32"/>
      <c r="I110" s="32"/>
      <c r="J110" s="33"/>
      <c r="K110" s="33"/>
    </row>
    <row r="111" spans="1:11">
      <c r="A111" s="31"/>
      <c r="B111"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11"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11" s="94" t="str">
        <f>IF(OR(LEN(Tabel25[[#This Row],[1. Tagcode]])&lt;6,Tabel25[[#This Row],[Letter
code]]=""),"",UPPER(_xlfn.CONCAT(Voorblad!$C$3,"-",Tabel25[[#This Row],[1. Tagcode]])))</f>
        <v/>
      </c>
      <c r="E111"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11"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11" s="32"/>
      <c r="H111" s="32"/>
      <c r="I111" s="32"/>
      <c r="J111" s="33"/>
      <c r="K111" s="33"/>
    </row>
    <row r="112" spans="1:11">
      <c r="A112" s="31"/>
      <c r="B112"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12"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12" s="94" t="str">
        <f>IF(OR(LEN(Tabel25[[#This Row],[1. Tagcode]])&lt;6,Tabel25[[#This Row],[Letter
code]]=""),"",UPPER(_xlfn.CONCAT(Voorblad!$C$3,"-",Tabel25[[#This Row],[1. Tagcode]])))</f>
        <v/>
      </c>
      <c r="E112"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12"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12" s="32"/>
      <c r="H112" s="32"/>
      <c r="I112" s="32"/>
      <c r="J112" s="33"/>
      <c r="K112" s="33"/>
    </row>
    <row r="113" spans="1:11">
      <c r="A113" s="31"/>
      <c r="B113"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13"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13" s="94" t="str">
        <f>IF(OR(LEN(Tabel25[[#This Row],[1. Tagcode]])&lt;6,Tabel25[[#This Row],[Letter
code]]=""),"",UPPER(_xlfn.CONCAT(Voorblad!$C$3,"-",Tabel25[[#This Row],[1. Tagcode]])))</f>
        <v/>
      </c>
      <c r="E113"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13"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13" s="32"/>
      <c r="H113" s="32"/>
      <c r="I113" s="32"/>
      <c r="J113" s="33"/>
      <c r="K113" s="33"/>
    </row>
    <row r="114" spans="1:11">
      <c r="A114" s="31"/>
      <c r="B114"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14"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14" s="94" t="str">
        <f>IF(OR(LEN(Tabel25[[#This Row],[1. Tagcode]])&lt;6,Tabel25[[#This Row],[Letter
code]]=""),"",UPPER(_xlfn.CONCAT(Voorblad!$C$3,"-",Tabel25[[#This Row],[1. Tagcode]])))</f>
        <v/>
      </c>
      <c r="E114"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14"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14" s="32"/>
      <c r="H114" s="32"/>
      <c r="I114" s="32"/>
      <c r="J114" s="33"/>
      <c r="K114" s="33"/>
    </row>
    <row r="115" spans="1:11">
      <c r="A115" s="31"/>
      <c r="B115"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15"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15" s="94" t="str">
        <f>IF(OR(LEN(Tabel25[[#This Row],[1. Tagcode]])&lt;6,Tabel25[[#This Row],[Letter
code]]=""),"",UPPER(_xlfn.CONCAT(Voorblad!$C$3,"-",Tabel25[[#This Row],[1. Tagcode]])))</f>
        <v/>
      </c>
      <c r="E115"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15"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15" s="32"/>
      <c r="H115" s="32"/>
      <c r="I115" s="32"/>
      <c r="J115" s="33"/>
      <c r="K115" s="33"/>
    </row>
    <row r="116" spans="1:11">
      <c r="A116" s="31"/>
      <c r="B116"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16"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16" s="94" t="str">
        <f>IF(OR(LEN(Tabel25[[#This Row],[1. Tagcode]])&lt;6,Tabel25[[#This Row],[Letter
code]]=""),"",UPPER(_xlfn.CONCAT(Voorblad!$C$3,"-",Tabel25[[#This Row],[1. Tagcode]])))</f>
        <v/>
      </c>
      <c r="E116"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16"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16" s="32"/>
      <c r="H116" s="32"/>
      <c r="I116" s="32"/>
      <c r="J116" s="33"/>
      <c r="K116" s="33"/>
    </row>
    <row r="117" spans="1:11">
      <c r="A117" s="31"/>
      <c r="B117"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17"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17" s="94" t="str">
        <f>IF(OR(LEN(Tabel25[[#This Row],[1. Tagcode]])&lt;6,Tabel25[[#This Row],[Letter
code]]=""),"",UPPER(_xlfn.CONCAT(Voorblad!$C$3,"-",Tabel25[[#This Row],[1. Tagcode]])))</f>
        <v/>
      </c>
      <c r="E117"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17"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17" s="32"/>
      <c r="H117" s="32"/>
      <c r="I117" s="32"/>
      <c r="J117" s="33"/>
      <c r="K117" s="33"/>
    </row>
    <row r="118" spans="1:11">
      <c r="A118" s="31"/>
      <c r="B118"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18"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18" s="94" t="str">
        <f>IF(OR(LEN(Tabel25[[#This Row],[1. Tagcode]])&lt;6,Tabel25[[#This Row],[Letter
code]]=""),"",UPPER(_xlfn.CONCAT(Voorblad!$C$3,"-",Tabel25[[#This Row],[1. Tagcode]])))</f>
        <v/>
      </c>
      <c r="E118"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18"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18" s="32"/>
      <c r="H118" s="32"/>
      <c r="I118" s="32"/>
      <c r="J118" s="33"/>
      <c r="K118" s="33"/>
    </row>
    <row r="119" spans="1:11">
      <c r="A119" s="31"/>
      <c r="B119"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19"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19" s="94" t="str">
        <f>IF(OR(LEN(Tabel25[[#This Row],[1. Tagcode]])&lt;6,Tabel25[[#This Row],[Letter
code]]=""),"",UPPER(_xlfn.CONCAT(Voorblad!$C$3,"-",Tabel25[[#This Row],[1. Tagcode]])))</f>
        <v/>
      </c>
      <c r="E119"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19"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19" s="32"/>
      <c r="H119" s="32"/>
      <c r="I119" s="32"/>
      <c r="J119" s="33"/>
      <c r="K119" s="33"/>
    </row>
    <row r="120" spans="1:11">
      <c r="A120" s="31"/>
      <c r="B120"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20"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20" s="94" t="str">
        <f>IF(OR(LEN(Tabel25[[#This Row],[1. Tagcode]])&lt;6,Tabel25[[#This Row],[Letter
code]]=""),"",UPPER(_xlfn.CONCAT(Voorblad!$C$3,"-",Tabel25[[#This Row],[1. Tagcode]])))</f>
        <v/>
      </c>
      <c r="E120"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20"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20" s="32"/>
      <c r="H120" s="32"/>
      <c r="I120" s="32"/>
      <c r="J120" s="33"/>
      <c r="K120" s="33"/>
    </row>
    <row r="121" spans="1:11">
      <c r="A121" s="31"/>
      <c r="B121"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21"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21" s="94" t="str">
        <f>IF(OR(LEN(Tabel25[[#This Row],[1. Tagcode]])&lt;6,Tabel25[[#This Row],[Letter
code]]=""),"",UPPER(_xlfn.CONCAT(Voorblad!$C$3,"-",Tabel25[[#This Row],[1. Tagcode]])))</f>
        <v/>
      </c>
      <c r="E121"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21"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21" s="32"/>
      <c r="H121" s="32"/>
      <c r="I121" s="32"/>
      <c r="J121" s="33"/>
      <c r="K121" s="33"/>
    </row>
    <row r="122" spans="1:11">
      <c r="A122" s="31"/>
      <c r="B122"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22"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22" s="94" t="str">
        <f>IF(OR(LEN(Tabel25[[#This Row],[1. Tagcode]])&lt;6,Tabel25[[#This Row],[Letter
code]]=""),"",UPPER(_xlfn.CONCAT(Voorblad!$C$3,"-",Tabel25[[#This Row],[1. Tagcode]])))</f>
        <v/>
      </c>
      <c r="E122"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22"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22" s="32"/>
      <c r="H122" s="32"/>
      <c r="I122" s="32"/>
      <c r="J122" s="33"/>
      <c r="K122" s="33"/>
    </row>
    <row r="123" spans="1:11">
      <c r="A123" s="31"/>
      <c r="B123"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23"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23" s="94" t="str">
        <f>IF(OR(LEN(Tabel25[[#This Row],[1. Tagcode]])&lt;6,Tabel25[[#This Row],[Letter
code]]=""),"",UPPER(_xlfn.CONCAT(Voorblad!$C$3,"-",Tabel25[[#This Row],[1. Tagcode]])))</f>
        <v/>
      </c>
      <c r="E123"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23"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23" s="32"/>
      <c r="H123" s="32"/>
      <c r="I123" s="32"/>
      <c r="J123" s="33"/>
      <c r="K123" s="33"/>
    </row>
    <row r="124" spans="1:11">
      <c r="A124" s="31"/>
      <c r="B124"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24"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24" s="94" t="str">
        <f>IF(OR(LEN(Tabel25[[#This Row],[1. Tagcode]])&lt;6,Tabel25[[#This Row],[Letter
code]]=""),"",UPPER(_xlfn.CONCAT(Voorblad!$C$3,"-",Tabel25[[#This Row],[1. Tagcode]])))</f>
        <v/>
      </c>
      <c r="E124"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24"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24" s="32"/>
      <c r="H124" s="32"/>
      <c r="I124" s="32"/>
      <c r="J124" s="33"/>
      <c r="K124" s="33"/>
    </row>
    <row r="125" spans="1:11">
      <c r="A125" s="31"/>
      <c r="B125"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25"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25" s="94" t="str">
        <f>IF(OR(LEN(Tabel25[[#This Row],[1. Tagcode]])&lt;6,Tabel25[[#This Row],[Letter
code]]=""),"",UPPER(_xlfn.CONCAT(Voorblad!$C$3,"-",Tabel25[[#This Row],[1. Tagcode]])))</f>
        <v/>
      </c>
      <c r="E125"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25"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25" s="32"/>
      <c r="H125" s="32"/>
      <c r="I125" s="32"/>
      <c r="J125" s="33"/>
      <c r="K125" s="33"/>
    </row>
    <row r="126" spans="1:11">
      <c r="A126" s="31"/>
      <c r="B126"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26"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26" s="94" t="str">
        <f>IF(OR(LEN(Tabel25[[#This Row],[1. Tagcode]])&lt;6,Tabel25[[#This Row],[Letter
code]]=""),"",UPPER(_xlfn.CONCAT(Voorblad!$C$3,"-",Tabel25[[#This Row],[1. Tagcode]])))</f>
        <v/>
      </c>
      <c r="E126"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26"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26" s="32"/>
      <c r="H126" s="32"/>
      <c r="I126" s="32"/>
      <c r="J126" s="33"/>
      <c r="K126" s="33"/>
    </row>
    <row r="127" spans="1:11">
      <c r="A127" s="31"/>
      <c r="B127"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27"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27" s="94" t="str">
        <f>IF(OR(LEN(Tabel25[[#This Row],[1. Tagcode]])&lt;6,Tabel25[[#This Row],[Letter
code]]=""),"",UPPER(_xlfn.CONCAT(Voorblad!$C$3,"-",Tabel25[[#This Row],[1. Tagcode]])))</f>
        <v/>
      </c>
      <c r="E127"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27"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27" s="32"/>
      <c r="H127" s="32"/>
      <c r="I127" s="32"/>
      <c r="J127" s="33"/>
      <c r="K127" s="33"/>
    </row>
    <row r="128" spans="1:11">
      <c r="A128" s="31"/>
      <c r="B128"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28"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28" s="94" t="str">
        <f>IF(OR(LEN(Tabel25[[#This Row],[1. Tagcode]])&lt;6,Tabel25[[#This Row],[Letter
code]]=""),"",UPPER(_xlfn.CONCAT(Voorblad!$C$3,"-",Tabel25[[#This Row],[1. Tagcode]])))</f>
        <v/>
      </c>
      <c r="E128"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28"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28" s="32"/>
      <c r="H128" s="32"/>
      <c r="I128" s="32"/>
      <c r="J128" s="33"/>
      <c r="K128" s="33"/>
    </row>
    <row r="129" spans="1:11">
      <c r="A129" s="31"/>
      <c r="B129"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29"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29" s="94" t="str">
        <f>IF(OR(LEN(Tabel25[[#This Row],[1. Tagcode]])&lt;6,Tabel25[[#This Row],[Letter
code]]=""),"",UPPER(_xlfn.CONCAT(Voorblad!$C$3,"-",Tabel25[[#This Row],[1. Tagcode]])))</f>
        <v/>
      </c>
      <c r="E129"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29"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29" s="32"/>
      <c r="H129" s="32"/>
      <c r="I129" s="32"/>
      <c r="J129" s="33"/>
      <c r="K129" s="33"/>
    </row>
    <row r="130" spans="1:11">
      <c r="A130" s="31"/>
      <c r="B130"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30"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30" s="94" t="str">
        <f>IF(OR(LEN(Tabel25[[#This Row],[1. Tagcode]])&lt;6,Tabel25[[#This Row],[Letter
code]]=""),"",UPPER(_xlfn.CONCAT(Voorblad!$C$3,"-",Tabel25[[#This Row],[1. Tagcode]])))</f>
        <v/>
      </c>
      <c r="E130"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30"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30" s="32"/>
      <c r="H130" s="32"/>
      <c r="I130" s="32"/>
      <c r="J130" s="33"/>
      <c r="K130" s="33"/>
    </row>
    <row r="131" spans="1:11">
      <c r="A131" s="31"/>
      <c r="B131"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31"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31" s="94" t="str">
        <f>IF(OR(LEN(Tabel25[[#This Row],[1. Tagcode]])&lt;6,Tabel25[[#This Row],[Letter
code]]=""),"",UPPER(_xlfn.CONCAT(Voorblad!$C$3,"-",Tabel25[[#This Row],[1. Tagcode]])))</f>
        <v/>
      </c>
      <c r="E131"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31"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31" s="32"/>
      <c r="H131" s="32"/>
      <c r="I131" s="32"/>
      <c r="J131" s="33"/>
      <c r="K131" s="33"/>
    </row>
    <row r="132" spans="1:11">
      <c r="A132" s="31"/>
      <c r="B132"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32"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32" s="94" t="str">
        <f>IF(OR(LEN(Tabel25[[#This Row],[1. Tagcode]])&lt;6,Tabel25[[#This Row],[Letter
code]]=""),"",UPPER(_xlfn.CONCAT(Voorblad!$C$3,"-",Tabel25[[#This Row],[1. Tagcode]])))</f>
        <v/>
      </c>
      <c r="E132"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32"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32" s="32"/>
      <c r="H132" s="32"/>
      <c r="I132" s="32"/>
      <c r="J132" s="33"/>
      <c r="K132" s="33"/>
    </row>
    <row r="133" spans="1:11">
      <c r="A133" s="31"/>
      <c r="B133"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33"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33" s="94" t="str">
        <f>IF(OR(LEN(Tabel25[[#This Row],[1. Tagcode]])&lt;6,Tabel25[[#This Row],[Letter
code]]=""),"",UPPER(_xlfn.CONCAT(Voorblad!$C$3,"-",Tabel25[[#This Row],[1. Tagcode]])))</f>
        <v/>
      </c>
      <c r="E133"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33"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33" s="32"/>
      <c r="H133" s="32"/>
      <c r="I133" s="32"/>
      <c r="J133" s="33"/>
      <c r="K133" s="33"/>
    </row>
    <row r="134" spans="1:11">
      <c r="A134" s="31"/>
      <c r="B134"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34"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34" s="94" t="str">
        <f>IF(OR(LEN(Tabel25[[#This Row],[1. Tagcode]])&lt;6,Tabel25[[#This Row],[Letter
code]]=""),"",UPPER(_xlfn.CONCAT(Voorblad!$C$3,"-",Tabel25[[#This Row],[1. Tagcode]])))</f>
        <v/>
      </c>
      <c r="E134"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34"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34" s="32"/>
      <c r="H134" s="32"/>
      <c r="I134" s="32"/>
      <c r="J134" s="33"/>
      <c r="K134" s="33"/>
    </row>
    <row r="135" spans="1:11">
      <c r="A135" s="31"/>
      <c r="B135"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35"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35" s="94" t="str">
        <f>IF(OR(LEN(Tabel25[[#This Row],[1. Tagcode]])&lt;6,Tabel25[[#This Row],[Letter
code]]=""),"",UPPER(_xlfn.CONCAT(Voorblad!$C$3,"-",Tabel25[[#This Row],[1. Tagcode]])))</f>
        <v/>
      </c>
      <c r="E135"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35"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35" s="32"/>
      <c r="H135" s="32"/>
      <c r="I135" s="32"/>
      <c r="J135" s="33"/>
      <c r="K135" s="33"/>
    </row>
    <row r="136" spans="1:11">
      <c r="A136" s="31"/>
      <c r="B136"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36"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36" s="94" t="str">
        <f>IF(OR(LEN(Tabel25[[#This Row],[1. Tagcode]])&lt;6,Tabel25[[#This Row],[Letter
code]]=""),"",UPPER(_xlfn.CONCAT(Voorblad!$C$3,"-",Tabel25[[#This Row],[1. Tagcode]])))</f>
        <v/>
      </c>
      <c r="E136"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36"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36" s="32"/>
      <c r="H136" s="32"/>
      <c r="I136" s="32"/>
      <c r="J136" s="33"/>
      <c r="K136" s="33"/>
    </row>
    <row r="137" spans="1:11">
      <c r="A137" s="31"/>
      <c r="B137"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37"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37" s="94" t="str">
        <f>IF(OR(LEN(Tabel25[[#This Row],[1. Tagcode]])&lt;6,Tabel25[[#This Row],[Letter
code]]=""),"",UPPER(_xlfn.CONCAT(Voorblad!$C$3,"-",Tabel25[[#This Row],[1. Tagcode]])))</f>
        <v/>
      </c>
      <c r="E137"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37"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37" s="32"/>
      <c r="H137" s="32"/>
      <c r="I137" s="32"/>
      <c r="J137" s="33"/>
      <c r="K137" s="33"/>
    </row>
    <row r="138" spans="1:11">
      <c r="A138" s="31"/>
      <c r="B138"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38"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38" s="94" t="str">
        <f>IF(OR(LEN(Tabel25[[#This Row],[1. Tagcode]])&lt;6,Tabel25[[#This Row],[Letter
code]]=""),"",UPPER(_xlfn.CONCAT(Voorblad!$C$3,"-",Tabel25[[#This Row],[1. Tagcode]])))</f>
        <v/>
      </c>
      <c r="E138"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38"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38" s="32"/>
      <c r="H138" s="32"/>
      <c r="I138" s="32"/>
      <c r="J138" s="33"/>
      <c r="K138" s="33"/>
    </row>
    <row r="139" spans="1:11">
      <c r="A139" s="31"/>
      <c r="B139"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39"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39" s="94" t="str">
        <f>IF(OR(LEN(Tabel25[[#This Row],[1. Tagcode]])&lt;6,Tabel25[[#This Row],[Letter
code]]=""),"",UPPER(_xlfn.CONCAT(Voorblad!$C$3,"-",Tabel25[[#This Row],[1. Tagcode]])))</f>
        <v/>
      </c>
      <c r="E139"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39"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39" s="32"/>
      <c r="H139" s="32"/>
      <c r="I139" s="32"/>
      <c r="J139" s="33"/>
      <c r="K139" s="33"/>
    </row>
    <row r="140" spans="1:11">
      <c r="A140" s="31"/>
      <c r="B140"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40"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40" s="94" t="str">
        <f>IF(OR(LEN(Tabel25[[#This Row],[1. Tagcode]])&lt;6,Tabel25[[#This Row],[Letter
code]]=""),"",UPPER(_xlfn.CONCAT(Voorblad!$C$3,"-",Tabel25[[#This Row],[1. Tagcode]])))</f>
        <v/>
      </c>
      <c r="E140"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40"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40" s="32"/>
      <c r="H140" s="32"/>
      <c r="I140" s="32"/>
      <c r="J140" s="33"/>
      <c r="K140" s="33"/>
    </row>
    <row r="141" spans="1:11">
      <c r="A141" s="31"/>
      <c r="B141"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41"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41" s="94" t="str">
        <f>IF(OR(LEN(Tabel25[[#This Row],[1. Tagcode]])&lt;6,Tabel25[[#This Row],[Letter
code]]=""),"",UPPER(_xlfn.CONCAT(Voorblad!$C$3,"-",Tabel25[[#This Row],[1. Tagcode]])))</f>
        <v/>
      </c>
      <c r="E141"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41"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41" s="32"/>
      <c r="H141" s="32"/>
      <c r="I141" s="32"/>
      <c r="J141" s="33"/>
      <c r="K141" s="33"/>
    </row>
    <row r="142" spans="1:11">
      <c r="A142" s="31"/>
      <c r="B142"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42"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42" s="94" t="str">
        <f>IF(OR(LEN(Tabel25[[#This Row],[1. Tagcode]])&lt;6,Tabel25[[#This Row],[Letter
code]]=""),"",UPPER(_xlfn.CONCAT(Voorblad!$C$3,"-",Tabel25[[#This Row],[1. Tagcode]])))</f>
        <v/>
      </c>
      <c r="E142"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42"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42" s="32"/>
      <c r="H142" s="32"/>
      <c r="I142" s="32"/>
      <c r="J142" s="33"/>
      <c r="K142" s="33"/>
    </row>
    <row r="143" spans="1:11">
      <c r="A143" s="31"/>
      <c r="B143"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43"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43" s="94" t="str">
        <f>IF(OR(LEN(Tabel25[[#This Row],[1. Tagcode]])&lt;6,Tabel25[[#This Row],[Letter
code]]=""),"",UPPER(_xlfn.CONCAT(Voorblad!$C$3,"-",Tabel25[[#This Row],[1. Tagcode]])))</f>
        <v/>
      </c>
      <c r="E143"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43"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43" s="32"/>
      <c r="H143" s="32"/>
      <c r="I143" s="32"/>
      <c r="J143" s="33"/>
      <c r="K143" s="33"/>
    </row>
    <row r="144" spans="1:11">
      <c r="A144" s="31"/>
      <c r="B144"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44"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44" s="94" t="str">
        <f>IF(OR(LEN(Tabel25[[#This Row],[1. Tagcode]])&lt;6,Tabel25[[#This Row],[Letter
code]]=""),"",UPPER(_xlfn.CONCAT(Voorblad!$C$3,"-",Tabel25[[#This Row],[1. Tagcode]])))</f>
        <v/>
      </c>
      <c r="E144"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44"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44" s="32"/>
      <c r="H144" s="32"/>
      <c r="I144" s="32"/>
      <c r="J144" s="33"/>
      <c r="K144" s="33"/>
    </row>
    <row r="145" spans="1:11">
      <c r="A145" s="31"/>
      <c r="B145"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45"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45" s="94" t="str">
        <f>IF(OR(LEN(Tabel25[[#This Row],[1. Tagcode]])&lt;6,Tabel25[[#This Row],[Letter
code]]=""),"",UPPER(_xlfn.CONCAT(Voorblad!$C$3,"-",Tabel25[[#This Row],[1. Tagcode]])))</f>
        <v/>
      </c>
      <c r="E145"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45"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45" s="32"/>
      <c r="H145" s="32"/>
      <c r="I145" s="32"/>
      <c r="J145" s="33"/>
      <c r="K145" s="33"/>
    </row>
    <row r="146" spans="1:11">
      <c r="A146" s="31"/>
      <c r="B146"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46"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46" s="94" t="str">
        <f>IF(OR(LEN(Tabel25[[#This Row],[1. Tagcode]])&lt;6,Tabel25[[#This Row],[Letter
code]]=""),"",UPPER(_xlfn.CONCAT(Voorblad!$C$3,"-",Tabel25[[#This Row],[1. Tagcode]])))</f>
        <v/>
      </c>
      <c r="E146"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46"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46" s="32"/>
      <c r="H146" s="32"/>
      <c r="I146" s="32"/>
      <c r="J146" s="33"/>
      <c r="K146" s="33"/>
    </row>
    <row r="147" spans="1:11">
      <c r="A147" s="31"/>
      <c r="B147"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47"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47" s="94" t="str">
        <f>IF(OR(LEN(Tabel25[[#This Row],[1. Tagcode]])&lt;6,Tabel25[[#This Row],[Letter
code]]=""),"",UPPER(_xlfn.CONCAT(Voorblad!$C$3,"-",Tabel25[[#This Row],[1. Tagcode]])))</f>
        <v/>
      </c>
      <c r="E147"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47"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47" s="32"/>
      <c r="H147" s="32"/>
      <c r="I147" s="32"/>
      <c r="J147" s="33"/>
      <c r="K147" s="33"/>
    </row>
    <row r="148" spans="1:11">
      <c r="A148" s="31"/>
      <c r="B148"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48"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48" s="94" t="str">
        <f>IF(OR(LEN(Tabel25[[#This Row],[1. Tagcode]])&lt;6,Tabel25[[#This Row],[Letter
code]]=""),"",UPPER(_xlfn.CONCAT(Voorblad!$C$3,"-",Tabel25[[#This Row],[1. Tagcode]])))</f>
        <v/>
      </c>
      <c r="E148"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48"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48" s="32"/>
      <c r="H148" s="32"/>
      <c r="I148" s="32"/>
      <c r="J148" s="33"/>
      <c r="K148" s="33"/>
    </row>
    <row r="149" spans="1:11">
      <c r="A149" s="31"/>
      <c r="B149"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49"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49" s="94" t="str">
        <f>IF(OR(LEN(Tabel25[[#This Row],[1. Tagcode]])&lt;6,Tabel25[[#This Row],[Letter
code]]=""),"",UPPER(_xlfn.CONCAT(Voorblad!$C$3,"-",Tabel25[[#This Row],[1. Tagcode]])))</f>
        <v/>
      </c>
      <c r="E149"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49"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49" s="32"/>
      <c r="H149" s="32"/>
      <c r="I149" s="32"/>
      <c r="J149" s="33"/>
      <c r="K149" s="33"/>
    </row>
    <row r="150" spans="1:11">
      <c r="A150" s="31"/>
      <c r="B150"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50"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50" s="94" t="str">
        <f>IF(OR(LEN(Tabel25[[#This Row],[1. Tagcode]])&lt;6,Tabel25[[#This Row],[Letter
code]]=""),"",UPPER(_xlfn.CONCAT(Voorblad!$C$3,"-",Tabel25[[#This Row],[1. Tagcode]])))</f>
        <v/>
      </c>
      <c r="E150"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50"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50" s="32"/>
      <c r="H150" s="32"/>
      <c r="I150" s="32"/>
      <c r="J150" s="33"/>
      <c r="K150" s="33"/>
    </row>
    <row r="151" spans="1:11">
      <c r="A151" s="31"/>
      <c r="B151"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51"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51" s="94" t="str">
        <f>IF(OR(LEN(Tabel25[[#This Row],[1. Tagcode]])&lt;6,Tabel25[[#This Row],[Letter
code]]=""),"",UPPER(_xlfn.CONCAT(Voorblad!$C$3,"-",Tabel25[[#This Row],[1. Tagcode]])))</f>
        <v/>
      </c>
      <c r="E151"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51"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51" s="32"/>
      <c r="H151" s="32"/>
      <c r="I151" s="32"/>
      <c r="J151" s="33"/>
      <c r="K151" s="33"/>
    </row>
    <row r="152" spans="1:11">
      <c r="A152" s="31"/>
      <c r="B152"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52"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52" s="94" t="str">
        <f>IF(OR(LEN(Tabel25[[#This Row],[1. Tagcode]])&lt;6,Tabel25[[#This Row],[Letter
code]]=""),"",UPPER(_xlfn.CONCAT(Voorblad!$C$3,"-",Tabel25[[#This Row],[1. Tagcode]])))</f>
        <v/>
      </c>
      <c r="E152"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52"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52" s="32"/>
      <c r="H152" s="32"/>
      <c r="I152" s="32"/>
      <c r="J152" s="33"/>
      <c r="K152" s="33"/>
    </row>
    <row r="153" spans="1:11">
      <c r="A153" s="31"/>
      <c r="B153"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53"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53" s="94" t="str">
        <f>IF(OR(LEN(Tabel25[[#This Row],[1. Tagcode]])&lt;6,Tabel25[[#This Row],[Letter
code]]=""),"",UPPER(_xlfn.CONCAT(Voorblad!$C$3,"-",Tabel25[[#This Row],[1. Tagcode]])))</f>
        <v/>
      </c>
      <c r="E153"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53"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53" s="32"/>
      <c r="H153" s="32"/>
      <c r="I153" s="32"/>
      <c r="J153" s="33"/>
      <c r="K153" s="33"/>
    </row>
    <row r="154" spans="1:11">
      <c r="A154" s="31"/>
      <c r="B154"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54"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54" s="94" t="str">
        <f>IF(OR(LEN(Tabel25[[#This Row],[1. Tagcode]])&lt;6,Tabel25[[#This Row],[Letter
code]]=""),"",UPPER(_xlfn.CONCAT(Voorblad!$C$3,"-",Tabel25[[#This Row],[1. Tagcode]])))</f>
        <v/>
      </c>
      <c r="E154"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54"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54" s="32"/>
      <c r="H154" s="32"/>
      <c r="I154" s="32"/>
      <c r="J154" s="33"/>
      <c r="K154" s="33"/>
    </row>
    <row r="155" spans="1:11">
      <c r="A155" s="31"/>
      <c r="B155"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55"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55" s="94" t="str">
        <f>IF(OR(LEN(Tabel25[[#This Row],[1. Tagcode]])&lt;6,Tabel25[[#This Row],[Letter
code]]=""),"",UPPER(_xlfn.CONCAT(Voorblad!$C$3,"-",Tabel25[[#This Row],[1. Tagcode]])))</f>
        <v/>
      </c>
      <c r="E155"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55"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55" s="32"/>
      <c r="H155" s="32"/>
      <c r="I155" s="32"/>
      <c r="J155" s="33"/>
      <c r="K155" s="33"/>
    </row>
    <row r="156" spans="1:11">
      <c r="A156" s="31"/>
      <c r="B156"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56"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56" s="94" t="str">
        <f>IF(OR(LEN(Tabel25[[#This Row],[1. Tagcode]])&lt;6,Tabel25[[#This Row],[Letter
code]]=""),"",UPPER(_xlfn.CONCAT(Voorblad!$C$3,"-",Tabel25[[#This Row],[1. Tagcode]])))</f>
        <v/>
      </c>
      <c r="E156"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56"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56" s="32"/>
      <c r="H156" s="32"/>
      <c r="I156" s="32"/>
      <c r="J156" s="33"/>
      <c r="K156" s="33"/>
    </row>
    <row r="157" spans="1:11">
      <c r="A157" s="31"/>
      <c r="B157"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57"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57" s="94" t="str">
        <f>IF(OR(LEN(Tabel25[[#This Row],[1. Tagcode]])&lt;6,Tabel25[[#This Row],[Letter
code]]=""),"",UPPER(_xlfn.CONCAT(Voorblad!$C$3,"-",Tabel25[[#This Row],[1. Tagcode]])))</f>
        <v/>
      </c>
      <c r="E157"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57"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57" s="32"/>
      <c r="H157" s="32"/>
      <c r="I157" s="32"/>
      <c r="J157" s="33"/>
      <c r="K157" s="33"/>
    </row>
    <row r="158" spans="1:11">
      <c r="A158" s="31"/>
      <c r="B158"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58"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58" s="94" t="str">
        <f>IF(OR(LEN(Tabel25[[#This Row],[1. Tagcode]])&lt;6,Tabel25[[#This Row],[Letter
code]]=""),"",UPPER(_xlfn.CONCAT(Voorblad!$C$3,"-",Tabel25[[#This Row],[1. Tagcode]])))</f>
        <v/>
      </c>
      <c r="E158"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58"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58" s="32"/>
      <c r="H158" s="32"/>
      <c r="I158" s="32"/>
      <c r="J158" s="33"/>
      <c r="K158" s="33"/>
    </row>
    <row r="159" spans="1:11">
      <c r="A159" s="31"/>
      <c r="B159"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59"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59" s="94" t="str">
        <f>IF(OR(LEN(Tabel25[[#This Row],[1. Tagcode]])&lt;6,Tabel25[[#This Row],[Letter
code]]=""),"",UPPER(_xlfn.CONCAT(Voorblad!$C$3,"-",Tabel25[[#This Row],[1. Tagcode]])))</f>
        <v/>
      </c>
      <c r="E159"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59"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59" s="32"/>
      <c r="H159" s="32"/>
      <c r="I159" s="32"/>
      <c r="J159" s="33"/>
      <c r="K159" s="33"/>
    </row>
    <row r="160" spans="1:11">
      <c r="A160" s="31"/>
      <c r="B160" s="23" t="str">
        <f>IF(Voorblad!$C$19="81",IF(ISNA(VLOOKUP(LEFT(Tabel25[[#This Row],[1. Tagcode]],2),'Gegevens documentatie'!$AN:$AP,1,0)),"",VLOOKUP(LEFT(Tabel25[[#This Row],[1. Tagcode]],2),'Gegevens documentatie'!$AN:$AP,1,0)),IF(ISNA(VLOOKUP(LEFT(Tabel25[[#This Row],[1. Tagcode]],2),'Gegevens documentatie'!$AJ:$AL,1,0)),"",VLOOKUP(LEFT(Tabel25[[#This Row],[1. Tagcode]],2),'Gegevens documentatie'!$AJ:$AL,1,0)))</f>
        <v/>
      </c>
      <c r="C160" s="94" t="str">
        <f>IF(OR(Voorblad!$C$19="81",Voorblad!$C$19="80"),IF(Tabel25[[#This Row],[Letter
code]]="","",CONCATENATE(IF(Tabel25[[#This Row],[Letter
code]]="","",Voorblad!$C$2),"-",IF(MID(Tabel25[[#This Row],[1. Tagcode]],3,1)="1",210,IF(MID(Tabel25[[#This Row],[1. Tagcode]],3,1)="9",290,"")))),IF(Tabel25[[#This Row],[Letter
code]]="","",CONCATENATE(IF(Tabel25[[#This Row],[Letter
code]]="","",Voorblad!$C$2),"-",IF(MID(Tabel25[[#This Row],[1. Tagcode]],3,1)="1",110,IF(MID(Tabel25[[#This Row],[1. Tagcode]],3,1)="9",190,"")))))</f>
        <v/>
      </c>
      <c r="D160" s="94" t="str">
        <f>IF(OR(LEN(Tabel25[[#This Row],[1. Tagcode]])&lt;6,Tabel25[[#This Row],[Letter
code]]=""),"",UPPER(_xlfn.CONCAT(Voorblad!$C$3,"-",Tabel25[[#This Row],[1. Tagcode]])))</f>
        <v/>
      </c>
      <c r="E160" s="23" t="str">
        <f>IF(Voorblad!$C$19="81",IF(ISNA(VLOOKUP(LEFT(Tabel25[[#This Row],[1. Tagcode]],2),'Gegevens documentatie'!$AN:$AP,3,0)),"",VLOOKUP(LEFT(Tabel25[[#This Row],[1. Tagcode]],2),'Gegevens documentatie'!$AN:$AP,3,0)),IF(ISNA(VLOOKUP(LEFT(Tabel25[[#This Row],[1. Tagcode]],2),'Gegevens documentatie'!$AJ:$AL,3,0)),"",VLOOKUP(LEFT(Tabel25[[#This Row],[1. Tagcode]],2),'Gegevens documentatie'!$AJ:$AL,3,0)))</f>
        <v/>
      </c>
      <c r="F160" s="94" t="str">
        <f>IF(Voorblad!$C$19="81",IF(ISNA(VLOOKUP(LEFT(Tabel25[[#This Row],[1. Tagcode]],2),'Gegevens documentatie'!$AN:$AP,2,0)),"",VLOOKUP(LEFT(Tabel25[[#This Row],[1. Tagcode]],2),'Gegevens documentatie'!$AN:$AP,2,0)),IF(ISNA(VLOOKUP(LEFT(Tabel25[[#This Row],[1. Tagcode]],2),'Gegevens documentatie'!$AJ:$AL,2,0)),"",VLOOKUP(LEFT(Tabel25[[#This Row],[1. Tagcode]],2),'Gegevens documentatie'!$AJ:$AL,2,0)))</f>
        <v/>
      </c>
      <c r="G160" s="32"/>
      <c r="H160" s="32"/>
      <c r="I160" s="32"/>
      <c r="J160" s="33"/>
      <c r="K160" s="33"/>
    </row>
    <row r="161" spans="11:11" hidden="1">
      <c r="K161" s="33"/>
    </row>
    <row r="162" spans="11:11" hidden="1">
      <c r="K162" s="33"/>
    </row>
    <row r="163" spans="11:11" hidden="1">
      <c r="K163" s="33"/>
    </row>
    <row r="164" spans="11:11" hidden="1">
      <c r="K164" s="33"/>
    </row>
    <row r="165" spans="11:11" hidden="1">
      <c r="K165" s="33"/>
    </row>
    <row r="166" spans="11:11" hidden="1">
      <c r="K166" s="33"/>
    </row>
    <row r="167" spans="11:11" hidden="1">
      <c r="K167" s="33"/>
    </row>
    <row r="168" spans="11:11" hidden="1">
      <c r="K168" s="33"/>
    </row>
    <row r="169" spans="11:11" hidden="1">
      <c r="K169" s="33"/>
    </row>
    <row r="170" spans="11:11" hidden="1">
      <c r="K170" s="33"/>
    </row>
    <row r="171" spans="11:11" hidden="1">
      <c r="K171" s="33"/>
    </row>
    <row r="172" spans="11:11" hidden="1">
      <c r="K172" s="33"/>
    </row>
    <row r="173" spans="11:11" hidden="1">
      <c r="K173" s="33"/>
    </row>
    <row r="174" spans="11:11" hidden="1">
      <c r="K174" s="33"/>
    </row>
    <row r="175" spans="11:11" hidden="1">
      <c r="K175" s="33"/>
    </row>
    <row r="176" spans="11:11" hidden="1">
      <c r="K176" s="33"/>
    </row>
    <row r="177" spans="11:11" hidden="1">
      <c r="K177" s="33"/>
    </row>
    <row r="178" spans="11:11" hidden="1">
      <c r="K178" s="33"/>
    </row>
    <row r="179" spans="11:11" hidden="1">
      <c r="K179" s="33"/>
    </row>
    <row r="180" spans="11:11" hidden="1">
      <c r="K180" s="33"/>
    </row>
    <row r="181" spans="11:11" hidden="1">
      <c r="K181" s="33"/>
    </row>
    <row r="182" spans="11:11" hidden="1">
      <c r="K182" s="33"/>
    </row>
    <row r="183" spans="11:11" hidden="1">
      <c r="K183" s="33"/>
    </row>
    <row r="184" spans="11:11" hidden="1">
      <c r="K184" s="33"/>
    </row>
    <row r="185" spans="11:11" hidden="1">
      <c r="K185" s="33"/>
    </row>
    <row r="186" spans="11:11" hidden="1">
      <c r="K186" s="33"/>
    </row>
    <row r="187" spans="11:11" hidden="1">
      <c r="K187" s="33"/>
    </row>
    <row r="188" spans="11:11" hidden="1">
      <c r="K188" s="33"/>
    </row>
    <row r="189" spans="11:11" hidden="1">
      <c r="K189" s="33"/>
    </row>
    <row r="190" spans="11:11" hidden="1">
      <c r="K190" s="33"/>
    </row>
    <row r="191" spans="11:11" hidden="1">
      <c r="K191" s="33"/>
    </row>
    <row r="192" spans="11:11" hidden="1">
      <c r="K192" s="33"/>
    </row>
    <row r="193" spans="11:11" hidden="1">
      <c r="K193" s="33"/>
    </row>
    <row r="194" spans="11:11" hidden="1">
      <c r="K194" s="33"/>
    </row>
    <row r="195" spans="11:11" hidden="1">
      <c r="K195" s="33"/>
    </row>
    <row r="196" spans="11:11" hidden="1">
      <c r="K196" s="33"/>
    </row>
    <row r="197" spans="11:11" hidden="1">
      <c r="K197" s="33"/>
    </row>
    <row r="198" spans="11:11" hidden="1">
      <c r="K198" s="33"/>
    </row>
    <row r="199" spans="11:11" hidden="1">
      <c r="K199" s="33"/>
    </row>
    <row r="200" spans="11:11" hidden="1">
      <c r="K200" s="33"/>
    </row>
    <row r="201" spans="11:11" hidden="1">
      <c r="K201" s="33"/>
    </row>
    <row r="202" spans="11:11" hidden="1">
      <c r="K202" s="33"/>
    </row>
    <row r="203" spans="11:11" hidden="1">
      <c r="K203" s="33"/>
    </row>
    <row r="204" spans="11:11" hidden="1">
      <c r="K204" s="33"/>
    </row>
    <row r="205" spans="11:11" hidden="1">
      <c r="K205" s="33"/>
    </row>
    <row r="206" spans="11:11" hidden="1">
      <c r="K206" s="33"/>
    </row>
    <row r="207" spans="11:11" hidden="1">
      <c r="K207" s="33"/>
    </row>
    <row r="208" spans="11:11" hidden="1">
      <c r="K208" s="33"/>
    </row>
    <row r="209" spans="11:11" hidden="1">
      <c r="K209" s="33"/>
    </row>
    <row r="210" spans="11:11" hidden="1">
      <c r="K210" s="33"/>
    </row>
    <row r="211" spans="11:11" hidden="1">
      <c r="K211" s="33"/>
    </row>
    <row r="212" spans="11:11" hidden="1">
      <c r="K212" s="33"/>
    </row>
    <row r="213" spans="11:11" hidden="1">
      <c r="K213" s="33"/>
    </row>
    <row r="214" spans="11:11" hidden="1">
      <c r="K214" s="33"/>
    </row>
    <row r="215" spans="11:11" hidden="1">
      <c r="K215" s="33"/>
    </row>
    <row r="216" spans="11:11" hidden="1">
      <c r="K216" s="33"/>
    </row>
    <row r="217" spans="11:11" hidden="1">
      <c r="K217" s="33"/>
    </row>
    <row r="218" spans="11:11" hidden="1">
      <c r="K218" s="33"/>
    </row>
    <row r="219" spans="11:11" hidden="1">
      <c r="K219" s="33"/>
    </row>
    <row r="220" spans="11:11" hidden="1">
      <c r="K220" s="33"/>
    </row>
    <row r="221" spans="11:11" hidden="1">
      <c r="K221" s="33"/>
    </row>
    <row r="222" spans="11:11" hidden="1">
      <c r="K222" s="33"/>
    </row>
    <row r="223" spans="11:11" hidden="1">
      <c r="K223" s="33"/>
    </row>
    <row r="224" spans="11:11" hidden="1">
      <c r="K224" s="33"/>
    </row>
    <row r="225" spans="11:11" hidden="1">
      <c r="K225" s="33"/>
    </row>
    <row r="226" spans="11:11" hidden="1">
      <c r="K226" s="33"/>
    </row>
    <row r="227" spans="11:11" hidden="1">
      <c r="K227" s="33"/>
    </row>
    <row r="228" spans="11:11" hidden="1">
      <c r="K228" s="33"/>
    </row>
    <row r="229" spans="11:11" hidden="1">
      <c r="K229" s="33"/>
    </row>
    <row r="230" spans="11:11" hidden="1">
      <c r="K230" s="33"/>
    </row>
    <row r="231" spans="11:11" hidden="1">
      <c r="K231" s="33"/>
    </row>
    <row r="232" spans="11:11" hidden="1">
      <c r="K232" s="33"/>
    </row>
    <row r="233" spans="11:11" hidden="1">
      <c r="K233" s="33"/>
    </row>
    <row r="234" spans="11:11" hidden="1">
      <c r="K234" s="33"/>
    </row>
    <row r="235" spans="11:11" hidden="1">
      <c r="K235" s="33"/>
    </row>
    <row r="236" spans="11:11" hidden="1">
      <c r="K236" s="33"/>
    </row>
    <row r="237" spans="11:11" hidden="1">
      <c r="K237" s="33"/>
    </row>
    <row r="238" spans="11:11" hidden="1">
      <c r="K238" s="33"/>
    </row>
    <row r="239" spans="11:11" hidden="1">
      <c r="K239" s="33"/>
    </row>
    <row r="240" spans="11:11" hidden="1">
      <c r="K240" s="33"/>
    </row>
    <row r="241" spans="11:11" hidden="1">
      <c r="K241" s="33"/>
    </row>
    <row r="242" spans="11:11" hidden="1">
      <c r="K242" s="33"/>
    </row>
    <row r="243" spans="11:11" hidden="1">
      <c r="K243" s="33"/>
    </row>
    <row r="244" spans="11:11" hidden="1">
      <c r="K244" s="33"/>
    </row>
  </sheetData>
  <sheetProtection algorithmName="SHA-512" hashValue="J0YkNo5KsubsS992Uszl0UK/xwAwUTTvFvLTkLvM1ilAMhW18Mtj0d8je2QxFk7mXptOPgTj0jXwhdrBnF0BFA==" saltValue="G1+g2a/MksdyM5zKqdMVsA==" spinCount="100000" sheet="1"/>
  <mergeCells count="5">
    <mergeCell ref="B4:F9"/>
    <mergeCell ref="A10:O10"/>
    <mergeCell ref="A3:O3"/>
    <mergeCell ref="A2:O2"/>
    <mergeCell ref="A1:O1"/>
  </mergeCells>
  <phoneticPr fontId="6" type="noConversion"/>
  <conditionalFormatting sqref="A12:A160">
    <cfRule type="duplicateValues" dxfId="508" priority="24"/>
  </conditionalFormatting>
  <pageMargins left="0.7" right="0.7" top="0.75" bottom="0.75" header="0.3" footer="0.3"/>
  <pageSetup paperSize="9" orientation="portrait" verticalDpi="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CAEE2-2C5E-4A9F-B395-170A7498ABAA}">
  <sheetPr>
    <tabColor theme="9" tint="0.79998168889431442"/>
  </sheetPr>
  <dimension ref="A1:H105"/>
  <sheetViews>
    <sheetView zoomScaleNormal="100" workbookViewId="0">
      <pane ySplit="6" topLeftCell="A7" activePane="bottomLeft" state="frozen"/>
      <selection pane="bottomLeft" activeCell="A7" sqref="A7"/>
    </sheetView>
  </sheetViews>
  <sheetFormatPr defaultColWidth="0" defaultRowHeight="12.75" zeroHeight="1"/>
  <cols>
    <col min="1" max="1" width="44.625" style="41" customWidth="1"/>
    <col min="2" max="2" width="45.375" style="41" customWidth="1"/>
    <col min="3" max="3" width="21.625" style="41" bestFit="1" customWidth="1"/>
    <col min="4" max="4" width="26.875" style="41" customWidth="1"/>
    <col min="5" max="5" width="15.875" style="41" customWidth="1"/>
    <col min="6" max="6" width="17.875" style="41" customWidth="1"/>
    <col min="7" max="7" width="28" style="41" customWidth="1"/>
    <col min="8" max="8" width="68.375" style="41" customWidth="1"/>
    <col min="9" max="16384" width="8.875" hidden="1"/>
  </cols>
  <sheetData>
    <row r="1" spans="1:8">
      <c r="A1" s="118"/>
      <c r="B1" s="119"/>
      <c r="C1" s="119"/>
      <c r="D1" s="119"/>
      <c r="E1" s="119"/>
      <c r="F1" s="119"/>
      <c r="G1" s="119"/>
      <c r="H1" s="119"/>
    </row>
    <row r="2" spans="1:8" ht="18">
      <c r="A2" s="116" t="str">
        <f>Documentmatrix!A2</f>
        <v>(object soort) Afvalwater Transportgemaal (Gis-code) SC-080-00023 (object naam) AWTG Schiphol Trade Park</v>
      </c>
      <c r="B2" s="116"/>
      <c r="C2" s="116"/>
      <c r="D2" s="116"/>
      <c r="E2" s="116"/>
      <c r="F2" s="116"/>
      <c r="G2" s="116"/>
      <c r="H2" s="116"/>
    </row>
    <row r="3" spans="1:8">
      <c r="A3" s="118"/>
      <c r="B3" s="119"/>
      <c r="C3" s="119"/>
      <c r="D3" s="119"/>
      <c r="E3" s="119"/>
      <c r="F3" s="119"/>
      <c r="G3" s="119"/>
      <c r="H3" s="119"/>
    </row>
    <row r="4" spans="1:8" ht="121.5" customHeight="1">
      <c r="A4" s="117" t="s">
        <v>316</v>
      </c>
      <c r="B4" s="117"/>
      <c r="C4" s="91"/>
      <c r="D4" s="91"/>
      <c r="E4" s="40" t="s">
        <v>238</v>
      </c>
      <c r="F4" s="117" t="s">
        <v>317</v>
      </c>
      <c r="G4" s="102"/>
      <c r="H4" s="102"/>
    </row>
    <row r="5" spans="1:8">
      <c r="A5" s="114"/>
      <c r="B5" s="115"/>
      <c r="C5" s="115"/>
      <c r="D5" s="115"/>
      <c r="E5" s="115"/>
      <c r="F5" s="115"/>
      <c r="G5" s="115"/>
      <c r="H5" s="115"/>
    </row>
    <row r="6" spans="1:8" ht="25.5">
      <c r="A6" s="16" t="s">
        <v>318</v>
      </c>
      <c r="B6" s="9" t="s">
        <v>319</v>
      </c>
      <c r="C6" s="16" t="s">
        <v>320</v>
      </c>
      <c r="D6" s="9" t="s">
        <v>321</v>
      </c>
      <c r="E6" s="9" t="s">
        <v>322</v>
      </c>
      <c r="F6" s="9" t="s">
        <v>323</v>
      </c>
      <c r="G6" s="16" t="s">
        <v>324</v>
      </c>
      <c r="H6" s="9" t="s">
        <v>325</v>
      </c>
    </row>
    <row r="7" spans="1:8">
      <c r="A7" s="32"/>
      <c r="B7" s="32"/>
      <c r="C7" s="32"/>
      <c r="D7" s="32"/>
      <c r="E7" s="32"/>
      <c r="F7" s="32"/>
      <c r="G7" s="32"/>
      <c r="H7" s="32"/>
    </row>
    <row r="8" spans="1:8">
      <c r="A8" s="32"/>
      <c r="B8" s="32"/>
      <c r="C8" s="32"/>
      <c r="D8" s="32"/>
      <c r="E8" s="32"/>
      <c r="F8" s="32"/>
      <c r="G8" s="32"/>
      <c r="H8" s="32"/>
    </row>
    <row r="9" spans="1:8">
      <c r="A9" s="32"/>
      <c r="B9" s="32"/>
      <c r="C9" s="32"/>
      <c r="D9" s="32"/>
      <c r="E9" s="32"/>
      <c r="F9" s="32"/>
      <c r="G9" s="32"/>
      <c r="H9" s="32"/>
    </row>
    <row r="10" spans="1:8">
      <c r="A10" s="32"/>
      <c r="B10" s="32"/>
      <c r="C10" s="32"/>
      <c r="D10" s="32"/>
      <c r="E10" s="32"/>
      <c r="F10" s="32"/>
      <c r="G10" s="32"/>
      <c r="H10" s="32"/>
    </row>
    <row r="11" spans="1:8">
      <c r="A11" s="32"/>
      <c r="B11" s="32"/>
      <c r="C11" s="32"/>
      <c r="D11" s="32"/>
      <c r="E11" s="32"/>
      <c r="F11" s="32"/>
      <c r="G11" s="32"/>
      <c r="H11" s="32"/>
    </row>
    <row r="12" spans="1:8">
      <c r="A12" s="32"/>
      <c r="B12" s="32"/>
      <c r="C12" s="32"/>
      <c r="D12" s="32"/>
      <c r="E12" s="32"/>
      <c r="F12" s="32"/>
      <c r="G12" s="32"/>
      <c r="H12" s="32"/>
    </row>
    <row r="13" spans="1:8">
      <c r="A13" s="32"/>
      <c r="B13" s="32"/>
      <c r="C13" s="32"/>
      <c r="D13" s="32"/>
      <c r="E13" s="32"/>
      <c r="F13" s="32"/>
      <c r="G13" s="32"/>
      <c r="H13" s="32"/>
    </row>
    <row r="14" spans="1:8">
      <c r="A14" s="32"/>
      <c r="B14" s="32"/>
      <c r="C14" s="32"/>
      <c r="D14" s="32"/>
      <c r="E14" s="32"/>
      <c r="F14" s="32"/>
      <c r="G14" s="32"/>
      <c r="H14" s="32"/>
    </row>
    <row r="15" spans="1:8">
      <c r="A15" s="32"/>
      <c r="B15" s="32"/>
      <c r="C15" s="32"/>
      <c r="D15" s="32"/>
      <c r="E15" s="32"/>
      <c r="F15" s="32"/>
      <c r="G15" s="32"/>
      <c r="H15" s="32"/>
    </row>
    <row r="16" spans="1:8">
      <c r="A16" s="32"/>
      <c r="B16" s="32"/>
      <c r="C16" s="32"/>
      <c r="D16" s="32"/>
      <c r="E16" s="32"/>
      <c r="F16" s="32"/>
      <c r="G16" s="32"/>
      <c r="H16" s="32"/>
    </row>
    <row r="17" spans="1:8">
      <c r="A17" s="32"/>
      <c r="B17" s="32"/>
      <c r="C17" s="32"/>
      <c r="D17" s="32"/>
      <c r="E17" s="32"/>
      <c r="F17" s="32"/>
      <c r="G17" s="32"/>
      <c r="H17" s="32"/>
    </row>
    <row r="18" spans="1:8">
      <c r="A18" s="32"/>
      <c r="B18" s="32"/>
      <c r="C18" s="32"/>
      <c r="D18" s="32"/>
      <c r="E18" s="32"/>
      <c r="F18" s="32"/>
      <c r="G18" s="32"/>
      <c r="H18" s="32"/>
    </row>
    <row r="19" spans="1:8">
      <c r="A19" s="32"/>
      <c r="B19" s="32"/>
      <c r="C19" s="32"/>
      <c r="D19" s="32"/>
      <c r="E19" s="32"/>
      <c r="F19" s="32"/>
      <c r="G19" s="32"/>
      <c r="H19" s="32"/>
    </row>
    <row r="20" spans="1:8">
      <c r="A20" s="32"/>
      <c r="B20" s="32"/>
      <c r="C20" s="32"/>
      <c r="D20" s="32"/>
      <c r="E20" s="32"/>
      <c r="F20" s="32"/>
      <c r="G20" s="32"/>
      <c r="H20" s="32"/>
    </row>
    <row r="21" spans="1:8">
      <c r="A21" s="32"/>
      <c r="B21" s="32"/>
      <c r="C21" s="32"/>
      <c r="D21" s="32"/>
      <c r="E21" s="32"/>
      <c r="F21" s="32"/>
      <c r="G21" s="32"/>
      <c r="H21" s="32"/>
    </row>
    <row r="22" spans="1:8">
      <c r="A22" s="32"/>
      <c r="B22" s="32"/>
      <c r="C22" s="32"/>
      <c r="D22" s="32"/>
      <c r="E22" s="32"/>
      <c r="F22" s="32"/>
      <c r="G22" s="32"/>
      <c r="H22" s="32"/>
    </row>
    <row r="23" spans="1:8">
      <c r="A23" s="32"/>
      <c r="B23" s="32"/>
      <c r="C23" s="32"/>
      <c r="D23" s="32"/>
      <c r="E23" s="32"/>
      <c r="F23" s="32"/>
      <c r="G23" s="32"/>
      <c r="H23" s="32"/>
    </row>
    <row r="24" spans="1:8">
      <c r="A24" s="32"/>
      <c r="B24" s="32"/>
      <c r="C24" s="32"/>
      <c r="D24" s="32"/>
      <c r="E24" s="32"/>
      <c r="F24" s="32"/>
      <c r="G24" s="32"/>
      <c r="H24" s="32"/>
    </row>
    <row r="25" spans="1:8">
      <c r="A25" s="32"/>
      <c r="B25" s="32"/>
      <c r="C25" s="32"/>
      <c r="D25" s="32"/>
      <c r="E25" s="32"/>
      <c r="F25" s="32"/>
      <c r="G25" s="32"/>
      <c r="H25" s="32"/>
    </row>
    <row r="26" spans="1:8">
      <c r="A26" s="32"/>
      <c r="B26" s="32"/>
      <c r="C26" s="32"/>
      <c r="D26" s="32"/>
      <c r="E26" s="32"/>
      <c r="F26" s="32"/>
      <c r="G26" s="32"/>
      <c r="H26" s="32"/>
    </row>
    <row r="27" spans="1:8">
      <c r="A27" s="32"/>
      <c r="B27" s="32"/>
      <c r="C27" s="32"/>
      <c r="D27" s="32"/>
      <c r="E27" s="32"/>
      <c r="F27" s="32"/>
      <c r="G27" s="32"/>
      <c r="H27" s="32"/>
    </row>
    <row r="28" spans="1:8">
      <c r="A28" s="32"/>
      <c r="B28" s="32"/>
      <c r="C28" s="32"/>
      <c r="D28" s="32"/>
      <c r="E28" s="32"/>
      <c r="F28" s="32"/>
      <c r="G28" s="32"/>
      <c r="H28" s="32"/>
    </row>
    <row r="29" spans="1:8">
      <c r="A29" s="32"/>
      <c r="B29" s="32"/>
      <c r="C29" s="32"/>
      <c r="D29" s="32"/>
      <c r="E29" s="32"/>
      <c r="F29" s="32"/>
      <c r="G29" s="32"/>
      <c r="H29" s="32"/>
    </row>
    <row r="30" spans="1:8">
      <c r="A30" s="32"/>
      <c r="B30" s="32"/>
      <c r="C30" s="32"/>
      <c r="D30" s="32"/>
      <c r="E30" s="32"/>
      <c r="F30" s="32"/>
      <c r="G30" s="32"/>
      <c r="H30" s="32"/>
    </row>
    <row r="31" spans="1:8">
      <c r="A31" s="32"/>
      <c r="B31" s="32"/>
      <c r="C31" s="32"/>
      <c r="D31" s="32"/>
      <c r="E31" s="32"/>
      <c r="F31" s="32"/>
      <c r="G31" s="32"/>
      <c r="H31" s="32"/>
    </row>
    <row r="32" spans="1:8">
      <c r="A32" s="32"/>
      <c r="B32" s="32"/>
      <c r="C32" s="32"/>
      <c r="D32" s="32"/>
      <c r="E32" s="32"/>
      <c r="F32" s="32"/>
      <c r="G32" s="32"/>
      <c r="H32" s="32"/>
    </row>
    <row r="33" spans="1:8">
      <c r="A33" s="32"/>
      <c r="B33" s="32"/>
      <c r="C33" s="32"/>
      <c r="D33" s="32"/>
      <c r="E33" s="32"/>
      <c r="F33" s="32"/>
      <c r="G33" s="32"/>
      <c r="H33" s="32"/>
    </row>
    <row r="34" spans="1:8">
      <c r="A34" s="32"/>
      <c r="B34" s="32"/>
      <c r="C34" s="32"/>
      <c r="D34" s="32"/>
      <c r="E34" s="32"/>
      <c r="F34" s="32"/>
      <c r="G34" s="32"/>
      <c r="H34" s="32"/>
    </row>
    <row r="35" spans="1:8">
      <c r="A35" s="32"/>
      <c r="B35" s="32"/>
      <c r="C35" s="32"/>
      <c r="D35" s="32"/>
      <c r="E35" s="32"/>
      <c r="F35" s="32"/>
      <c r="G35" s="32"/>
      <c r="H35" s="32"/>
    </row>
    <row r="36" spans="1:8">
      <c r="A36" s="32"/>
      <c r="B36" s="32"/>
      <c r="C36" s="32"/>
      <c r="D36" s="32"/>
      <c r="E36" s="32"/>
      <c r="F36" s="32"/>
      <c r="G36" s="32"/>
      <c r="H36" s="32"/>
    </row>
    <row r="37" spans="1:8">
      <c r="A37" s="32"/>
      <c r="B37" s="32"/>
      <c r="C37" s="32"/>
      <c r="D37" s="32"/>
      <c r="E37" s="32"/>
      <c r="F37" s="32"/>
      <c r="G37" s="32"/>
      <c r="H37" s="32"/>
    </row>
    <row r="38" spans="1:8">
      <c r="A38" s="32"/>
      <c r="B38" s="32"/>
      <c r="C38" s="32"/>
      <c r="D38" s="32"/>
      <c r="E38" s="32"/>
      <c r="F38" s="32"/>
      <c r="G38" s="32"/>
      <c r="H38" s="32"/>
    </row>
    <row r="39" spans="1:8">
      <c r="A39" s="32"/>
      <c r="B39" s="32"/>
      <c r="C39" s="32"/>
      <c r="D39" s="32"/>
      <c r="E39" s="32"/>
      <c r="F39" s="32"/>
      <c r="G39" s="32"/>
      <c r="H39" s="32"/>
    </row>
    <row r="40" spans="1:8">
      <c r="A40" s="32"/>
      <c r="B40" s="32"/>
      <c r="C40" s="32"/>
      <c r="D40" s="32"/>
      <c r="E40" s="32"/>
      <c r="F40" s="32"/>
      <c r="G40" s="32"/>
      <c r="H40" s="32"/>
    </row>
    <row r="41" spans="1:8">
      <c r="A41" s="32"/>
      <c r="B41" s="32"/>
      <c r="C41" s="32"/>
      <c r="D41" s="32"/>
      <c r="E41" s="32"/>
      <c r="F41" s="32"/>
      <c r="G41" s="32"/>
      <c r="H41" s="32"/>
    </row>
    <row r="42" spans="1:8">
      <c r="A42" s="32"/>
      <c r="B42" s="32"/>
      <c r="C42" s="32"/>
      <c r="D42" s="32"/>
      <c r="E42" s="32"/>
      <c r="F42" s="32"/>
      <c r="G42" s="32"/>
      <c r="H42" s="32"/>
    </row>
    <row r="43" spans="1:8">
      <c r="A43" s="32"/>
      <c r="B43" s="32"/>
      <c r="C43" s="32"/>
      <c r="D43" s="32"/>
      <c r="E43" s="32"/>
      <c r="F43" s="32"/>
      <c r="G43" s="32"/>
      <c r="H43" s="32"/>
    </row>
    <row r="44" spans="1:8">
      <c r="A44" s="32"/>
      <c r="B44" s="32"/>
      <c r="C44" s="32"/>
      <c r="D44" s="32"/>
      <c r="E44" s="32"/>
      <c r="F44" s="32"/>
      <c r="G44" s="32"/>
      <c r="H44" s="32"/>
    </row>
    <row r="45" spans="1:8">
      <c r="A45" s="32"/>
      <c r="B45" s="32"/>
      <c r="C45" s="32"/>
      <c r="D45" s="32"/>
      <c r="E45" s="32"/>
      <c r="F45" s="32"/>
      <c r="G45" s="32"/>
      <c r="H45" s="32"/>
    </row>
    <row r="46" spans="1:8">
      <c r="A46" s="32"/>
      <c r="B46" s="32"/>
      <c r="C46" s="32"/>
      <c r="D46" s="32"/>
      <c r="E46" s="32"/>
      <c r="F46" s="32"/>
      <c r="G46" s="32"/>
      <c r="H46" s="32"/>
    </row>
    <row r="47" spans="1:8">
      <c r="A47" s="32"/>
      <c r="B47" s="32"/>
      <c r="C47" s="32"/>
      <c r="D47" s="32"/>
      <c r="E47" s="32"/>
      <c r="F47" s="32"/>
      <c r="G47" s="32"/>
      <c r="H47" s="32"/>
    </row>
    <row r="48" spans="1:8">
      <c r="A48" s="32"/>
      <c r="B48" s="32"/>
      <c r="C48" s="32"/>
      <c r="D48" s="32"/>
      <c r="E48" s="32"/>
      <c r="F48" s="32"/>
      <c r="G48" s="32"/>
      <c r="H48" s="32"/>
    </row>
    <row r="49" spans="1:8">
      <c r="A49" s="32"/>
      <c r="B49" s="32"/>
      <c r="C49" s="32"/>
      <c r="D49" s="32"/>
      <c r="E49" s="32"/>
      <c r="F49" s="32"/>
      <c r="G49" s="32"/>
      <c r="H49" s="32"/>
    </row>
    <row r="50" spans="1:8">
      <c r="A50" s="32"/>
      <c r="B50" s="32"/>
      <c r="C50" s="32"/>
      <c r="D50" s="32"/>
      <c r="E50" s="32"/>
      <c r="F50" s="32"/>
      <c r="G50" s="32"/>
      <c r="H50" s="32"/>
    </row>
    <row r="51" spans="1:8">
      <c r="A51" s="32"/>
      <c r="B51" s="32"/>
      <c r="C51" s="32"/>
      <c r="D51" s="32"/>
      <c r="E51" s="32"/>
      <c r="F51" s="32"/>
      <c r="G51" s="32"/>
      <c r="H51" s="32"/>
    </row>
    <row r="52" spans="1:8">
      <c r="A52" s="32"/>
      <c r="B52" s="32"/>
      <c r="C52" s="32"/>
      <c r="D52" s="32"/>
      <c r="E52" s="32"/>
      <c r="F52" s="32"/>
      <c r="G52" s="32"/>
      <c r="H52" s="32"/>
    </row>
    <row r="53" spans="1:8">
      <c r="A53" s="32"/>
      <c r="B53" s="32"/>
      <c r="C53" s="32"/>
      <c r="D53" s="32"/>
      <c r="E53" s="32"/>
      <c r="F53" s="32"/>
      <c r="G53" s="32"/>
      <c r="H53" s="32"/>
    </row>
    <row r="54" spans="1:8">
      <c r="A54" s="32"/>
      <c r="B54" s="32"/>
      <c r="C54" s="32"/>
      <c r="D54" s="32"/>
      <c r="E54" s="32"/>
      <c r="F54" s="32"/>
      <c r="G54" s="32"/>
      <c r="H54" s="32"/>
    </row>
    <row r="55" spans="1:8">
      <c r="A55" s="32"/>
      <c r="B55" s="32"/>
      <c r="C55" s="32"/>
      <c r="D55" s="32"/>
      <c r="E55" s="32"/>
      <c r="F55" s="32"/>
      <c r="G55" s="32"/>
      <c r="H55" s="32"/>
    </row>
    <row r="56" spans="1:8">
      <c r="A56" s="32"/>
      <c r="B56" s="32"/>
      <c r="C56" s="32"/>
      <c r="D56" s="32"/>
      <c r="E56" s="32"/>
      <c r="F56" s="32"/>
      <c r="G56" s="32"/>
      <c r="H56" s="32"/>
    </row>
    <row r="57" spans="1:8">
      <c r="A57" s="32"/>
      <c r="B57" s="32"/>
      <c r="C57" s="32"/>
      <c r="D57" s="32"/>
      <c r="E57" s="32"/>
      <c r="F57" s="32"/>
      <c r="G57" s="32"/>
      <c r="H57" s="32"/>
    </row>
    <row r="58" spans="1:8">
      <c r="A58" s="32"/>
      <c r="B58" s="32"/>
      <c r="C58" s="32"/>
      <c r="D58" s="32"/>
      <c r="E58" s="32"/>
      <c r="F58" s="32"/>
      <c r="G58" s="32"/>
      <c r="H58" s="32"/>
    </row>
    <row r="59" spans="1:8">
      <c r="A59" s="32"/>
      <c r="B59" s="32"/>
      <c r="C59" s="32"/>
      <c r="D59" s="32"/>
      <c r="E59" s="32"/>
      <c r="F59" s="32"/>
      <c r="G59" s="32"/>
      <c r="H59" s="32"/>
    </row>
    <row r="60" spans="1:8">
      <c r="A60" s="32"/>
      <c r="B60" s="32"/>
      <c r="C60" s="32"/>
      <c r="D60" s="32"/>
      <c r="E60" s="32"/>
      <c r="F60" s="32"/>
      <c r="G60" s="32"/>
      <c r="H60" s="32"/>
    </row>
    <row r="61" spans="1:8">
      <c r="A61" s="32"/>
      <c r="B61" s="32"/>
      <c r="C61" s="32"/>
      <c r="D61" s="32"/>
      <c r="E61" s="32"/>
      <c r="F61" s="32"/>
      <c r="G61" s="32"/>
      <c r="H61" s="32"/>
    </row>
    <row r="62" spans="1:8">
      <c r="A62" s="32"/>
      <c r="B62" s="32"/>
      <c r="C62" s="32"/>
      <c r="D62" s="32"/>
      <c r="E62" s="32"/>
      <c r="F62" s="32"/>
      <c r="G62" s="32"/>
      <c r="H62" s="32"/>
    </row>
    <row r="63" spans="1:8">
      <c r="A63" s="32"/>
      <c r="B63" s="32"/>
      <c r="C63" s="32"/>
      <c r="D63" s="32"/>
      <c r="E63" s="32"/>
      <c r="F63" s="32"/>
      <c r="G63" s="32"/>
      <c r="H63" s="32"/>
    </row>
    <row r="64" spans="1:8">
      <c r="A64" s="32"/>
      <c r="B64" s="32"/>
      <c r="C64" s="32"/>
      <c r="D64" s="32"/>
      <c r="E64" s="32"/>
      <c r="F64" s="32"/>
      <c r="G64" s="32"/>
      <c r="H64" s="32"/>
    </row>
    <row r="65" spans="1:8">
      <c r="A65" s="32"/>
      <c r="B65" s="32"/>
      <c r="C65" s="32"/>
      <c r="D65" s="32"/>
      <c r="E65" s="32"/>
      <c r="F65" s="32"/>
      <c r="G65" s="32"/>
      <c r="H65" s="32"/>
    </row>
    <row r="66" spans="1:8">
      <c r="A66" s="32"/>
      <c r="B66" s="32"/>
      <c r="C66" s="32"/>
      <c r="D66" s="32"/>
      <c r="E66" s="32"/>
      <c r="F66" s="32"/>
      <c r="G66" s="32"/>
      <c r="H66" s="32"/>
    </row>
    <row r="67" spans="1:8">
      <c r="A67" s="32"/>
      <c r="B67" s="32"/>
      <c r="C67" s="32"/>
      <c r="D67" s="32"/>
      <c r="E67" s="32"/>
      <c r="F67" s="32"/>
      <c r="G67" s="32"/>
      <c r="H67" s="32"/>
    </row>
    <row r="68" spans="1:8">
      <c r="A68" s="32"/>
      <c r="B68" s="32"/>
      <c r="C68" s="32"/>
      <c r="D68" s="32"/>
      <c r="E68" s="32"/>
      <c r="F68" s="32"/>
      <c r="G68" s="32"/>
      <c r="H68" s="32"/>
    </row>
    <row r="69" spans="1:8">
      <c r="A69" s="32"/>
      <c r="B69" s="32"/>
      <c r="C69" s="32"/>
      <c r="D69" s="32"/>
      <c r="E69" s="32"/>
      <c r="F69" s="32"/>
      <c r="G69" s="32"/>
      <c r="H69" s="32"/>
    </row>
    <row r="70" spans="1:8">
      <c r="A70" s="32"/>
      <c r="B70" s="32"/>
      <c r="C70" s="32"/>
      <c r="D70" s="32"/>
      <c r="E70" s="32"/>
      <c r="F70" s="32"/>
      <c r="G70" s="32"/>
      <c r="H70" s="32"/>
    </row>
    <row r="71" spans="1:8">
      <c r="A71" s="32"/>
      <c r="B71" s="32"/>
      <c r="C71" s="32"/>
      <c r="D71" s="32"/>
      <c r="E71" s="32"/>
      <c r="F71" s="32"/>
      <c r="G71" s="32"/>
      <c r="H71" s="32"/>
    </row>
    <row r="72" spans="1:8">
      <c r="A72" s="32"/>
      <c r="B72" s="32"/>
      <c r="C72" s="32"/>
      <c r="D72" s="32"/>
      <c r="E72" s="32"/>
      <c r="F72" s="32"/>
      <c r="G72" s="32"/>
      <c r="H72" s="32"/>
    </row>
    <row r="73" spans="1:8">
      <c r="A73" s="32"/>
      <c r="B73" s="32"/>
      <c r="C73" s="32"/>
      <c r="D73" s="32"/>
      <c r="E73" s="32"/>
      <c r="F73" s="32"/>
      <c r="G73" s="32"/>
      <c r="H73" s="32"/>
    </row>
    <row r="74" spans="1:8">
      <c r="A74" s="32"/>
      <c r="B74" s="32"/>
      <c r="C74" s="32"/>
      <c r="D74" s="32"/>
      <c r="E74" s="32"/>
      <c r="F74" s="32"/>
      <c r="G74" s="32"/>
      <c r="H74" s="32"/>
    </row>
    <row r="75" spans="1:8">
      <c r="A75" s="32"/>
      <c r="B75" s="32"/>
      <c r="C75" s="32"/>
      <c r="D75" s="32"/>
      <c r="E75" s="32"/>
      <c r="F75" s="32"/>
      <c r="G75" s="32"/>
      <c r="H75" s="32"/>
    </row>
    <row r="76" spans="1:8">
      <c r="A76" s="32"/>
      <c r="B76" s="32"/>
      <c r="C76" s="32"/>
      <c r="D76" s="32"/>
      <c r="E76" s="32"/>
      <c r="F76" s="32"/>
      <c r="G76" s="32"/>
      <c r="H76" s="32"/>
    </row>
    <row r="77" spans="1:8">
      <c r="A77" s="32"/>
      <c r="B77" s="32"/>
      <c r="C77" s="32"/>
      <c r="D77" s="32"/>
      <c r="E77" s="32"/>
      <c r="F77" s="32"/>
      <c r="G77" s="32"/>
      <c r="H77" s="32"/>
    </row>
    <row r="78" spans="1:8">
      <c r="A78" s="32"/>
      <c r="B78" s="32"/>
      <c r="C78" s="32"/>
      <c r="D78" s="32"/>
      <c r="E78" s="32"/>
      <c r="F78" s="32"/>
      <c r="G78" s="32"/>
      <c r="H78" s="32"/>
    </row>
    <row r="79" spans="1:8">
      <c r="A79" s="32"/>
      <c r="B79" s="32"/>
      <c r="C79" s="32"/>
      <c r="D79" s="32"/>
      <c r="E79" s="32"/>
      <c r="F79" s="32"/>
      <c r="G79" s="32"/>
      <c r="H79" s="32"/>
    </row>
    <row r="80" spans="1:8">
      <c r="A80" s="32"/>
      <c r="B80" s="32"/>
      <c r="C80" s="32"/>
      <c r="D80" s="32"/>
      <c r="E80" s="32"/>
      <c r="F80" s="32"/>
      <c r="G80" s="32"/>
      <c r="H80" s="32"/>
    </row>
    <row r="81" spans="1:8">
      <c r="A81" s="32"/>
      <c r="B81" s="32"/>
      <c r="C81" s="32"/>
      <c r="D81" s="32"/>
      <c r="E81" s="32"/>
      <c r="F81" s="32"/>
      <c r="G81" s="32"/>
      <c r="H81" s="32"/>
    </row>
    <row r="82" spans="1:8">
      <c r="A82" s="32"/>
      <c r="B82" s="32"/>
      <c r="C82" s="32"/>
      <c r="D82" s="32"/>
      <c r="E82" s="32"/>
      <c r="F82" s="32"/>
      <c r="G82" s="32"/>
      <c r="H82" s="32"/>
    </row>
    <row r="83" spans="1:8">
      <c r="A83" s="32"/>
      <c r="B83" s="32"/>
      <c r="C83" s="32"/>
      <c r="D83" s="32"/>
      <c r="E83" s="32"/>
      <c r="F83" s="32"/>
      <c r="G83" s="32"/>
      <c r="H83" s="32"/>
    </row>
    <row r="84" spans="1:8">
      <c r="A84" s="32"/>
      <c r="B84" s="32"/>
      <c r="C84" s="32"/>
      <c r="D84" s="32"/>
      <c r="E84" s="32"/>
      <c r="F84" s="32"/>
      <c r="G84" s="32"/>
      <c r="H84" s="32"/>
    </row>
    <row r="85" spans="1:8">
      <c r="A85" s="32"/>
      <c r="B85" s="32"/>
      <c r="C85" s="32"/>
      <c r="D85" s="32"/>
      <c r="E85" s="32"/>
      <c r="F85" s="32"/>
      <c r="G85" s="32"/>
      <c r="H85" s="32"/>
    </row>
    <row r="86" spans="1:8">
      <c r="A86" s="32"/>
      <c r="B86" s="32"/>
      <c r="C86" s="32"/>
      <c r="D86" s="32"/>
      <c r="E86" s="32"/>
      <c r="F86" s="32"/>
      <c r="G86" s="32"/>
      <c r="H86" s="32"/>
    </row>
    <row r="87" spans="1:8">
      <c r="A87" s="32"/>
      <c r="B87" s="32"/>
      <c r="C87" s="32"/>
      <c r="D87" s="32"/>
      <c r="E87" s="32"/>
      <c r="F87" s="32"/>
      <c r="G87" s="32"/>
      <c r="H87" s="32"/>
    </row>
    <row r="88" spans="1:8">
      <c r="A88" s="32"/>
      <c r="B88" s="32"/>
      <c r="C88" s="32"/>
      <c r="D88" s="32"/>
      <c r="E88" s="32"/>
      <c r="F88" s="32"/>
      <c r="G88" s="32"/>
      <c r="H88" s="32"/>
    </row>
    <row r="89" spans="1:8">
      <c r="A89" s="32"/>
      <c r="B89" s="32"/>
      <c r="C89" s="32"/>
      <c r="D89" s="32"/>
      <c r="E89" s="32"/>
      <c r="F89" s="32"/>
      <c r="G89" s="32"/>
      <c r="H89" s="32"/>
    </row>
    <row r="90" spans="1:8">
      <c r="A90" s="32"/>
      <c r="B90" s="32"/>
      <c r="C90" s="32"/>
      <c r="D90" s="32"/>
      <c r="E90" s="32"/>
      <c r="F90" s="32"/>
      <c r="G90" s="32"/>
      <c r="H90" s="32"/>
    </row>
    <row r="91" spans="1:8">
      <c r="A91" s="32"/>
      <c r="B91" s="32"/>
      <c r="C91" s="32"/>
      <c r="D91" s="32"/>
      <c r="E91" s="32"/>
      <c r="F91" s="32"/>
      <c r="G91" s="32"/>
      <c r="H91" s="32"/>
    </row>
    <row r="92" spans="1:8">
      <c r="A92" s="32"/>
      <c r="B92" s="32"/>
      <c r="C92" s="32"/>
      <c r="D92" s="32"/>
      <c r="E92" s="32"/>
      <c r="F92" s="32"/>
      <c r="G92" s="32"/>
      <c r="H92" s="32"/>
    </row>
    <row r="93" spans="1:8">
      <c r="A93" s="32"/>
      <c r="B93" s="32"/>
      <c r="C93" s="32"/>
      <c r="D93" s="32"/>
      <c r="E93" s="32"/>
      <c r="F93" s="32"/>
      <c r="G93" s="32"/>
      <c r="H93" s="32"/>
    </row>
    <row r="94" spans="1:8">
      <c r="A94" s="32"/>
      <c r="B94" s="32"/>
      <c r="C94" s="32"/>
      <c r="D94" s="32"/>
      <c r="E94" s="32"/>
      <c r="F94" s="32"/>
      <c r="G94" s="32"/>
      <c r="H94" s="32"/>
    </row>
    <row r="95" spans="1:8">
      <c r="A95" s="32"/>
      <c r="B95" s="32"/>
      <c r="C95" s="32"/>
      <c r="D95" s="32"/>
      <c r="E95" s="32"/>
      <c r="F95" s="32"/>
      <c r="G95" s="32"/>
      <c r="H95" s="32"/>
    </row>
    <row r="96" spans="1:8">
      <c r="A96" s="32"/>
      <c r="B96" s="32"/>
      <c r="C96" s="32"/>
      <c r="D96" s="32"/>
      <c r="E96" s="32"/>
      <c r="F96" s="32"/>
      <c r="G96" s="32"/>
      <c r="H96" s="32"/>
    </row>
    <row r="97" spans="1:8">
      <c r="A97" s="32"/>
      <c r="B97" s="32"/>
      <c r="C97" s="32"/>
      <c r="D97" s="32"/>
      <c r="E97" s="32"/>
      <c r="F97" s="32"/>
      <c r="G97" s="32"/>
      <c r="H97" s="32"/>
    </row>
    <row r="98" spans="1:8">
      <c r="A98" s="32"/>
      <c r="B98" s="32"/>
      <c r="C98" s="32"/>
      <c r="D98" s="32"/>
      <c r="E98" s="32"/>
      <c r="F98" s="32"/>
      <c r="G98" s="32"/>
      <c r="H98" s="32"/>
    </row>
    <row r="99" spans="1:8">
      <c r="A99" s="32"/>
      <c r="B99" s="32"/>
      <c r="C99" s="32"/>
      <c r="D99" s="32"/>
      <c r="E99" s="32"/>
      <c r="F99" s="32"/>
      <c r="G99" s="32"/>
      <c r="H99" s="32"/>
    </row>
    <row r="100" spans="1:8">
      <c r="A100" s="32"/>
      <c r="B100" s="32"/>
      <c r="C100" s="32"/>
      <c r="D100" s="32"/>
      <c r="E100" s="32"/>
      <c r="F100" s="32"/>
      <c r="G100" s="32"/>
      <c r="H100" s="32"/>
    </row>
    <row r="101" spans="1:8">
      <c r="A101" s="32"/>
      <c r="B101" s="32"/>
      <c r="C101" s="32"/>
      <c r="D101" s="32"/>
      <c r="E101" s="32"/>
      <c r="F101" s="32"/>
      <c r="G101" s="32"/>
      <c r="H101" s="32"/>
    </row>
    <row r="102" spans="1:8">
      <c r="A102" s="32"/>
      <c r="B102" s="32"/>
      <c r="C102" s="32"/>
      <c r="D102" s="32"/>
      <c r="E102" s="32"/>
      <c r="F102" s="32"/>
      <c r="G102" s="32"/>
      <c r="H102" s="32"/>
    </row>
    <row r="103" spans="1:8">
      <c r="A103" s="32"/>
      <c r="B103" s="32"/>
      <c r="C103" s="32"/>
      <c r="D103" s="32"/>
      <c r="E103" s="32"/>
      <c r="F103" s="32"/>
      <c r="G103" s="32"/>
      <c r="H103" s="32"/>
    </row>
    <row r="104" spans="1:8">
      <c r="A104" s="32"/>
      <c r="B104" s="32"/>
      <c r="C104" s="32"/>
      <c r="D104" s="32"/>
      <c r="E104" s="32"/>
      <c r="F104" s="32"/>
      <c r="G104" s="32"/>
      <c r="H104" s="32"/>
    </row>
    <row r="105" spans="1:8">
      <c r="A105" s="32"/>
      <c r="B105" s="32"/>
      <c r="C105" s="32"/>
      <c r="D105" s="32"/>
      <c r="E105" s="32"/>
      <c r="F105" s="32"/>
      <c r="G105" s="32"/>
      <c r="H105" s="32"/>
    </row>
  </sheetData>
  <sheetProtection algorithmName="SHA-512" hashValue="QHsl7x04ESOBnuZlPzdj3mSh6UFhzwvRw4ArVbD6onhEhHgVJ0bokj/BjGOvFA2mWPdh7UesIsS7UZP/YYSgaQ==" saltValue="PHHWJAiinEpYM8Yrtifuaw==" spinCount="100000" sheet="1" autoFilter="0"/>
  <mergeCells count="6">
    <mergeCell ref="A1:H1"/>
    <mergeCell ref="A5:H5"/>
    <mergeCell ref="A3:H3"/>
    <mergeCell ref="A2:H2"/>
    <mergeCell ref="F4:H4"/>
    <mergeCell ref="A4:B4"/>
  </mergeCells>
  <dataValidations xWindow="910" yWindow="277" count="1">
    <dataValidation type="list" allowBlank="1" showInputMessage="1" showErrorMessage="1" promptTitle="Soort document" prompt="Als het CE certificaat en/of de barantie voorwaarden onderdeel zijn van de handleiding hoeft deze niet seperaat te worden geleverd." sqref="C7:C105" xr:uid="{598DCF45-F5AE-42E3-8EFC-8BB5E7185F36}">
      <formula1>Soort_fbr_doc</formula1>
    </dataValidation>
  </dataValidations>
  <pageMargins left="0.7" right="0.7" top="0.75" bottom="0.75" header="0.3" footer="0.3"/>
  <pageSetup paperSize="9" orientation="portrait" verticalDpi="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95571-24B8-4933-A1EA-ED350A2A1F39}">
  <sheetPr>
    <tabColor rgb="FFFF0000"/>
  </sheetPr>
  <dimension ref="A1:AQ187"/>
  <sheetViews>
    <sheetView topLeftCell="F31" zoomScaleNormal="100" workbookViewId="0">
      <selection activeCell="AD32" sqref="AD32"/>
    </sheetView>
  </sheetViews>
  <sheetFormatPr defaultColWidth="8.875" defaultRowHeight="12.75"/>
  <cols>
    <col min="1" max="1" width="30.625" bestFit="1" customWidth="1"/>
    <col min="2" max="2" width="31.5" bestFit="1" customWidth="1"/>
    <col min="3" max="3" width="3.125" style="4" customWidth="1"/>
    <col min="4" max="4" width="75.5" bestFit="1" customWidth="1"/>
    <col min="5" max="5" width="25.625" bestFit="1" customWidth="1"/>
    <col min="6" max="6" width="10.5" bestFit="1" customWidth="1"/>
    <col min="7" max="7" width="8.875" bestFit="1" customWidth="1"/>
    <col min="8" max="8" width="6.625" bestFit="1" customWidth="1"/>
    <col min="9" max="9" width="7.5" customWidth="1"/>
    <col min="10" max="28" width="8.375" style="3" bestFit="1" customWidth="1"/>
    <col min="29" max="30" width="8" style="3" bestFit="1" customWidth="1"/>
    <col min="31" max="31" width="8.375" style="3" bestFit="1" customWidth="1"/>
    <col min="32" max="32" width="11.125" bestFit="1" customWidth="1"/>
    <col min="33" max="33" width="3.875" style="4" customWidth="1"/>
    <col min="34" max="34" width="21.125" bestFit="1" customWidth="1"/>
    <col min="35" max="35" width="3.875" style="4" customWidth="1"/>
    <col min="36" max="36" width="17" bestFit="1" customWidth="1"/>
    <col min="37" max="37" width="45.375" bestFit="1" customWidth="1"/>
    <col min="38" max="38" width="5.875" bestFit="1" customWidth="1"/>
    <col min="39" max="39" width="3.875" style="4" customWidth="1"/>
    <col min="40" max="40" width="15.5" bestFit="1" customWidth="1"/>
    <col min="41" max="41" width="30" bestFit="1" customWidth="1"/>
    <col min="43" max="43" width="3.875" style="4" customWidth="1"/>
  </cols>
  <sheetData>
    <row r="1" spans="1:42" ht="15">
      <c r="A1" s="5" t="s">
        <v>326</v>
      </c>
      <c r="B1" s="5"/>
      <c r="C1" s="89"/>
      <c r="D1" s="5" t="s">
        <v>327</v>
      </c>
      <c r="E1" s="89"/>
      <c r="F1" s="89"/>
      <c r="G1" s="89"/>
      <c r="H1" s="89"/>
      <c r="I1" s="89"/>
      <c r="J1" s="7"/>
      <c r="K1" s="7"/>
      <c r="L1" s="7"/>
      <c r="M1" s="7"/>
      <c r="N1" s="7"/>
      <c r="O1" s="7"/>
      <c r="P1" s="7"/>
      <c r="Q1" s="7"/>
      <c r="R1" s="7"/>
      <c r="S1" s="7"/>
      <c r="T1" s="7"/>
      <c r="U1" s="7"/>
      <c r="V1" s="7"/>
      <c r="W1" s="7"/>
      <c r="X1" s="7"/>
      <c r="Y1" s="7"/>
      <c r="Z1" s="7"/>
      <c r="AA1" s="7"/>
      <c r="AB1" s="7"/>
      <c r="AC1" s="7"/>
      <c r="AD1" s="7"/>
      <c r="AE1" s="7"/>
      <c r="AF1" s="89"/>
      <c r="AG1" s="89"/>
      <c r="AH1" s="5" t="s">
        <v>328</v>
      </c>
      <c r="AI1" s="89"/>
      <c r="AJ1" s="5"/>
      <c r="AK1" s="5" t="s">
        <v>329</v>
      </c>
      <c r="AL1" s="5"/>
      <c r="AM1" s="89"/>
      <c r="AN1" s="5"/>
      <c r="AO1" s="5" t="s">
        <v>330</v>
      </c>
      <c r="AP1" s="5"/>
    </row>
    <row r="2" spans="1:42">
      <c r="A2" s="1" t="s">
        <v>32</v>
      </c>
      <c r="B2" s="1" t="s">
        <v>331</v>
      </c>
      <c r="C2" s="89"/>
      <c r="D2" s="1" t="s">
        <v>332</v>
      </c>
      <c r="E2" s="1" t="s">
        <v>278</v>
      </c>
      <c r="F2" s="1" t="s">
        <v>333</v>
      </c>
      <c r="G2" s="1" t="s">
        <v>334</v>
      </c>
      <c r="H2" s="1" t="s">
        <v>335</v>
      </c>
      <c r="I2" s="1" t="s">
        <v>336</v>
      </c>
      <c r="J2" s="8" t="s">
        <v>337</v>
      </c>
      <c r="K2" s="8" t="s">
        <v>338</v>
      </c>
      <c r="L2" s="8" t="s">
        <v>339</v>
      </c>
      <c r="M2" s="8" t="s">
        <v>340</v>
      </c>
      <c r="N2" s="8" t="s">
        <v>341</v>
      </c>
      <c r="O2" s="8" t="s">
        <v>342</v>
      </c>
      <c r="P2" s="8" t="s">
        <v>343</v>
      </c>
      <c r="Q2" s="8" t="s">
        <v>344</v>
      </c>
      <c r="R2" s="8" t="s">
        <v>345</v>
      </c>
      <c r="S2" s="8" t="s">
        <v>346</v>
      </c>
      <c r="T2" s="8" t="s">
        <v>347</v>
      </c>
      <c r="U2" s="8" t="s">
        <v>348</v>
      </c>
      <c r="V2" s="8" t="s">
        <v>349</v>
      </c>
      <c r="W2" s="8" t="s">
        <v>350</v>
      </c>
      <c r="X2" s="8" t="s">
        <v>351</v>
      </c>
      <c r="Y2" s="8" t="s">
        <v>352</v>
      </c>
      <c r="Z2" s="8" t="s">
        <v>353</v>
      </c>
      <c r="AA2" s="8" t="s">
        <v>354</v>
      </c>
      <c r="AB2" s="8" t="s">
        <v>355</v>
      </c>
      <c r="AC2" s="8" t="s">
        <v>356</v>
      </c>
      <c r="AD2" s="8" t="s">
        <v>357</v>
      </c>
      <c r="AE2" s="8" t="s">
        <v>358</v>
      </c>
      <c r="AF2" s="1" t="s">
        <v>359</v>
      </c>
      <c r="AG2" s="89"/>
      <c r="AH2" s="90" t="s">
        <v>360</v>
      </c>
      <c r="AI2" s="89"/>
      <c r="AJ2" s="90" t="s">
        <v>361</v>
      </c>
      <c r="AK2" s="90" t="s">
        <v>362</v>
      </c>
      <c r="AL2" s="90" t="s">
        <v>363</v>
      </c>
      <c r="AM2" s="89"/>
      <c r="AN2" s="90" t="s">
        <v>361</v>
      </c>
      <c r="AO2" s="90" t="s">
        <v>362</v>
      </c>
      <c r="AP2" s="90" t="s">
        <v>363</v>
      </c>
    </row>
    <row r="3" spans="1:42">
      <c r="A3" s="90" t="s">
        <v>192</v>
      </c>
      <c r="B3" s="90" t="s">
        <v>332</v>
      </c>
      <c r="C3" s="89"/>
      <c r="D3" s="90" t="s">
        <v>197</v>
      </c>
      <c r="E3" s="90" t="s">
        <v>364</v>
      </c>
      <c r="F3" s="90" t="s">
        <v>198</v>
      </c>
      <c r="G3" s="90">
        <v>5</v>
      </c>
      <c r="H3" s="90" t="s">
        <v>365</v>
      </c>
      <c r="I3" s="90" t="s">
        <v>366</v>
      </c>
      <c r="J3" s="96" t="s">
        <v>367</v>
      </c>
      <c r="K3" s="96" t="s">
        <v>367</v>
      </c>
      <c r="L3" s="96" t="s">
        <v>368</v>
      </c>
      <c r="M3" s="96" t="s">
        <v>367</v>
      </c>
      <c r="N3" s="96" t="s">
        <v>368</v>
      </c>
      <c r="O3" s="96" t="s">
        <v>367</v>
      </c>
      <c r="P3" s="96" t="s">
        <v>367</v>
      </c>
      <c r="Q3" s="96" t="s">
        <v>368</v>
      </c>
      <c r="R3" s="96" t="s">
        <v>367</v>
      </c>
      <c r="S3" s="96" t="s">
        <v>368</v>
      </c>
      <c r="T3" s="96" t="s">
        <v>367</v>
      </c>
      <c r="U3" s="96" t="s">
        <v>368</v>
      </c>
      <c r="V3" s="96" t="s">
        <v>367</v>
      </c>
      <c r="W3" s="96" t="s">
        <v>367</v>
      </c>
      <c r="X3" s="96" t="s">
        <v>368</v>
      </c>
      <c r="Y3" s="96" t="s">
        <v>368</v>
      </c>
      <c r="Z3" s="96" t="s">
        <v>367</v>
      </c>
      <c r="AA3" s="96" t="s">
        <v>368</v>
      </c>
      <c r="AB3" s="96" t="s">
        <v>368</v>
      </c>
      <c r="AC3" s="96" t="s">
        <v>368</v>
      </c>
      <c r="AD3" s="96" t="s">
        <v>368</v>
      </c>
      <c r="AE3" s="96" t="s">
        <v>368</v>
      </c>
      <c r="AF3" s="96" t="s">
        <v>369</v>
      </c>
      <c r="AG3" s="89"/>
      <c r="AH3" s="90" t="s">
        <v>370</v>
      </c>
      <c r="AI3" s="89"/>
      <c r="AJ3" s="90" t="s">
        <v>371</v>
      </c>
      <c r="AK3" s="90" t="s">
        <v>372</v>
      </c>
      <c r="AL3" s="90" t="s">
        <v>373</v>
      </c>
      <c r="AM3" s="89"/>
      <c r="AN3" s="90" t="s">
        <v>374</v>
      </c>
      <c r="AO3" s="90" t="s">
        <v>375</v>
      </c>
      <c r="AP3" s="90" t="s">
        <v>376</v>
      </c>
    </row>
    <row r="4" spans="1:42">
      <c r="A4" s="90" t="s">
        <v>42</v>
      </c>
      <c r="B4" s="90" t="s">
        <v>42</v>
      </c>
      <c r="C4" s="89"/>
      <c r="D4" s="90" t="s">
        <v>201</v>
      </c>
      <c r="E4" s="90" t="s">
        <v>364</v>
      </c>
      <c r="F4" s="90" t="s">
        <v>202</v>
      </c>
      <c r="G4" s="90">
        <v>5</v>
      </c>
      <c r="H4" s="90" t="s">
        <v>365</v>
      </c>
      <c r="I4" s="90" t="s">
        <v>366</v>
      </c>
      <c r="J4" s="96" t="s">
        <v>367</v>
      </c>
      <c r="K4" s="96" t="s">
        <v>367</v>
      </c>
      <c r="L4" s="96" t="s">
        <v>368</v>
      </c>
      <c r="M4" s="96" t="s">
        <v>367</v>
      </c>
      <c r="N4" s="96" t="s">
        <v>368</v>
      </c>
      <c r="O4" s="96" t="s">
        <v>367</v>
      </c>
      <c r="P4" s="96" t="s">
        <v>367</v>
      </c>
      <c r="Q4" s="96" t="s">
        <v>368</v>
      </c>
      <c r="R4" s="96" t="s">
        <v>367</v>
      </c>
      <c r="S4" s="96" t="s">
        <v>368</v>
      </c>
      <c r="T4" s="96" t="s">
        <v>367</v>
      </c>
      <c r="U4" s="96" t="s">
        <v>368</v>
      </c>
      <c r="V4" s="96" t="s">
        <v>367</v>
      </c>
      <c r="W4" s="96" t="s">
        <v>367</v>
      </c>
      <c r="X4" s="96" t="s">
        <v>368</v>
      </c>
      <c r="Y4" s="96" t="s">
        <v>368</v>
      </c>
      <c r="Z4" s="96" t="s">
        <v>367</v>
      </c>
      <c r="AA4" s="96" t="s">
        <v>368</v>
      </c>
      <c r="AB4" s="96" t="s">
        <v>368</v>
      </c>
      <c r="AC4" s="96" t="s">
        <v>368</v>
      </c>
      <c r="AD4" s="96" t="s">
        <v>368</v>
      </c>
      <c r="AE4" s="96" t="s">
        <v>368</v>
      </c>
      <c r="AF4" s="96" t="s">
        <v>369</v>
      </c>
      <c r="AG4" s="89"/>
      <c r="AH4" s="90" t="s">
        <v>377</v>
      </c>
      <c r="AI4" s="89"/>
      <c r="AJ4" s="90" t="s">
        <v>378</v>
      </c>
      <c r="AK4" s="90" t="s">
        <v>379</v>
      </c>
      <c r="AL4" s="90" t="s">
        <v>380</v>
      </c>
      <c r="AM4" s="89"/>
      <c r="AN4" s="90" t="s">
        <v>381</v>
      </c>
      <c r="AO4" s="90" t="s">
        <v>382</v>
      </c>
      <c r="AP4" s="90" t="s">
        <v>383</v>
      </c>
    </row>
    <row r="5" spans="1:42">
      <c r="A5" s="90" t="s">
        <v>179</v>
      </c>
      <c r="B5" s="90" t="s">
        <v>384</v>
      </c>
      <c r="C5" s="89"/>
      <c r="D5" s="90" t="s">
        <v>193</v>
      </c>
      <c r="E5" s="90" t="s">
        <v>364</v>
      </c>
      <c r="F5" s="90" t="s">
        <v>194</v>
      </c>
      <c r="G5" s="90">
        <v>5</v>
      </c>
      <c r="H5" s="90" t="s">
        <v>365</v>
      </c>
      <c r="I5" s="90" t="s">
        <v>366</v>
      </c>
      <c r="J5" s="96" t="s">
        <v>367</v>
      </c>
      <c r="K5" s="96" t="s">
        <v>367</v>
      </c>
      <c r="L5" s="96" t="s">
        <v>368</v>
      </c>
      <c r="M5" s="96" t="s">
        <v>367</v>
      </c>
      <c r="N5" s="96" t="s">
        <v>368</v>
      </c>
      <c r="O5" s="96" t="s">
        <v>368</v>
      </c>
      <c r="P5" s="96" t="s">
        <v>368</v>
      </c>
      <c r="Q5" s="96" t="s">
        <v>368</v>
      </c>
      <c r="R5" s="96" t="s">
        <v>368</v>
      </c>
      <c r="S5" s="96" t="s">
        <v>368</v>
      </c>
      <c r="T5" s="96" t="s">
        <v>368</v>
      </c>
      <c r="U5" s="96" t="s">
        <v>368</v>
      </c>
      <c r="V5" s="96" t="s">
        <v>367</v>
      </c>
      <c r="W5" s="96" t="s">
        <v>367</v>
      </c>
      <c r="X5" s="96" t="s">
        <v>368</v>
      </c>
      <c r="Y5" s="96" t="s">
        <v>368</v>
      </c>
      <c r="Z5" s="96" t="s">
        <v>368</v>
      </c>
      <c r="AA5" s="96" t="s">
        <v>368</v>
      </c>
      <c r="AB5" s="96" t="s">
        <v>368</v>
      </c>
      <c r="AC5" s="96" t="s">
        <v>368</v>
      </c>
      <c r="AD5" s="96" t="s">
        <v>368</v>
      </c>
      <c r="AE5" s="96" t="s">
        <v>368</v>
      </c>
      <c r="AF5" s="96" t="s">
        <v>369</v>
      </c>
      <c r="AG5" s="89"/>
      <c r="AH5" s="90" t="s">
        <v>41</v>
      </c>
      <c r="AI5" s="89"/>
      <c r="AJ5" s="90" t="s">
        <v>385</v>
      </c>
      <c r="AK5" s="90" t="s">
        <v>386</v>
      </c>
      <c r="AL5" s="90" t="s">
        <v>387</v>
      </c>
      <c r="AM5" s="89"/>
      <c r="AN5" s="90" t="s">
        <v>388</v>
      </c>
      <c r="AO5" s="90" t="s">
        <v>389</v>
      </c>
      <c r="AP5" s="90" t="s">
        <v>390</v>
      </c>
    </row>
    <row r="6" spans="1:42">
      <c r="A6" s="90" t="s">
        <v>81</v>
      </c>
      <c r="B6" s="90" t="s">
        <v>391</v>
      </c>
      <c r="C6" s="89"/>
      <c r="D6" s="90" t="s">
        <v>209</v>
      </c>
      <c r="E6" s="90" t="s">
        <v>364</v>
      </c>
      <c r="F6" s="90" t="s">
        <v>210</v>
      </c>
      <c r="G6" s="90">
        <v>5</v>
      </c>
      <c r="H6" s="90" t="s">
        <v>365</v>
      </c>
      <c r="I6" s="90" t="s">
        <v>366</v>
      </c>
      <c r="J6" s="96" t="s">
        <v>367</v>
      </c>
      <c r="K6" s="96" t="s">
        <v>367</v>
      </c>
      <c r="L6" s="96" t="s">
        <v>368</v>
      </c>
      <c r="M6" s="96" t="s">
        <v>367</v>
      </c>
      <c r="N6" s="96" t="s">
        <v>368</v>
      </c>
      <c r="O6" s="96" t="s">
        <v>392</v>
      </c>
      <c r="P6" s="96" t="s">
        <v>368</v>
      </c>
      <c r="Q6" s="96" t="s">
        <v>368</v>
      </c>
      <c r="R6" s="96" t="s">
        <v>368</v>
      </c>
      <c r="S6" s="96" t="s">
        <v>368</v>
      </c>
      <c r="T6" s="96" t="s">
        <v>368</v>
      </c>
      <c r="U6" s="96" t="s">
        <v>368</v>
      </c>
      <c r="V6" s="96" t="s">
        <v>368</v>
      </c>
      <c r="W6" s="96" t="s">
        <v>368</v>
      </c>
      <c r="X6" s="96" t="s">
        <v>368</v>
      </c>
      <c r="Y6" s="96" t="s">
        <v>368</v>
      </c>
      <c r="Z6" s="96" t="s">
        <v>368</v>
      </c>
      <c r="AA6" s="96" t="s">
        <v>368</v>
      </c>
      <c r="AB6" s="96" t="s">
        <v>368</v>
      </c>
      <c r="AC6" s="96" t="s">
        <v>368</v>
      </c>
      <c r="AD6" s="96" t="s">
        <v>368</v>
      </c>
      <c r="AE6" s="96" t="s">
        <v>368</v>
      </c>
      <c r="AF6" s="96" t="s">
        <v>369</v>
      </c>
      <c r="AG6" s="89"/>
      <c r="AH6" s="90"/>
      <c r="AI6" s="89"/>
      <c r="AJ6" s="90" t="s">
        <v>393</v>
      </c>
      <c r="AK6" s="90" t="s">
        <v>394</v>
      </c>
      <c r="AL6" s="90" t="s">
        <v>395</v>
      </c>
      <c r="AM6" s="89"/>
      <c r="AN6" s="90" t="s">
        <v>396</v>
      </c>
      <c r="AO6" s="90" t="s">
        <v>397</v>
      </c>
      <c r="AP6" s="90" t="s">
        <v>398</v>
      </c>
    </row>
    <row r="7" spans="1:42">
      <c r="A7" s="90" t="s">
        <v>211</v>
      </c>
      <c r="B7" s="90" t="s">
        <v>211</v>
      </c>
      <c r="C7" s="89"/>
      <c r="D7" s="90" t="s">
        <v>205</v>
      </c>
      <c r="E7" s="90" t="s">
        <v>364</v>
      </c>
      <c r="F7" s="90" t="s">
        <v>206</v>
      </c>
      <c r="G7" s="90">
        <v>5</v>
      </c>
      <c r="H7" s="90" t="s">
        <v>365</v>
      </c>
      <c r="I7" s="90" t="s">
        <v>366</v>
      </c>
      <c r="J7" s="96" t="s">
        <v>367</v>
      </c>
      <c r="K7" s="96" t="s">
        <v>367</v>
      </c>
      <c r="L7" s="96" t="s">
        <v>368</v>
      </c>
      <c r="M7" s="96" t="s">
        <v>367</v>
      </c>
      <c r="N7" s="96" t="s">
        <v>368</v>
      </c>
      <c r="O7" s="96" t="s">
        <v>392</v>
      </c>
      <c r="P7" s="96" t="s">
        <v>368</v>
      </c>
      <c r="Q7" s="96" t="s">
        <v>392</v>
      </c>
      <c r="R7" s="96" t="s">
        <v>392</v>
      </c>
      <c r="S7" s="96" t="s">
        <v>392</v>
      </c>
      <c r="T7" s="96" t="s">
        <v>392</v>
      </c>
      <c r="U7" s="96" t="s">
        <v>392</v>
      </c>
      <c r="V7" s="96" t="s">
        <v>367</v>
      </c>
      <c r="W7" s="96" t="s">
        <v>368</v>
      </c>
      <c r="X7" s="96" t="s">
        <v>368</v>
      </c>
      <c r="Y7" s="96" t="s">
        <v>368</v>
      </c>
      <c r="Z7" s="96" t="s">
        <v>392</v>
      </c>
      <c r="AA7" s="96" t="s">
        <v>368</v>
      </c>
      <c r="AB7" s="96" t="s">
        <v>368</v>
      </c>
      <c r="AC7" s="96" t="s">
        <v>368</v>
      </c>
      <c r="AD7" s="96" t="s">
        <v>368</v>
      </c>
      <c r="AE7" s="96" t="s">
        <v>368</v>
      </c>
      <c r="AF7" s="96" t="s">
        <v>369</v>
      </c>
      <c r="AG7" s="89"/>
      <c r="AH7" s="90"/>
      <c r="AI7" s="89"/>
      <c r="AJ7" s="90" t="s">
        <v>399</v>
      </c>
      <c r="AK7" s="90" t="s">
        <v>400</v>
      </c>
      <c r="AL7" s="90" t="s">
        <v>401</v>
      </c>
      <c r="AM7" s="89"/>
      <c r="AN7" s="90" t="s">
        <v>402</v>
      </c>
      <c r="AO7" s="90" t="s">
        <v>403</v>
      </c>
      <c r="AP7" s="90" t="s">
        <v>404</v>
      </c>
    </row>
    <row r="8" spans="1:42">
      <c r="A8" s="90" t="s">
        <v>155</v>
      </c>
      <c r="B8" s="90" t="s">
        <v>155</v>
      </c>
      <c r="C8" s="89"/>
      <c r="D8" s="90" t="s">
        <v>199</v>
      </c>
      <c r="E8" s="90" t="s">
        <v>364</v>
      </c>
      <c r="F8" s="90" t="s">
        <v>200</v>
      </c>
      <c r="G8" s="90">
        <v>5</v>
      </c>
      <c r="H8" s="90" t="s">
        <v>365</v>
      </c>
      <c r="I8" s="90" t="s">
        <v>366</v>
      </c>
      <c r="J8" s="96" t="s">
        <v>367</v>
      </c>
      <c r="K8" s="96" t="s">
        <v>367</v>
      </c>
      <c r="L8" s="96" t="s">
        <v>368</v>
      </c>
      <c r="M8" s="96" t="s">
        <v>367</v>
      </c>
      <c r="N8" s="96" t="s">
        <v>368</v>
      </c>
      <c r="O8" s="96" t="s">
        <v>367</v>
      </c>
      <c r="P8" s="96" t="s">
        <v>367</v>
      </c>
      <c r="Q8" s="96" t="s">
        <v>368</v>
      </c>
      <c r="R8" s="96" t="s">
        <v>367</v>
      </c>
      <c r="S8" s="96" t="s">
        <v>368</v>
      </c>
      <c r="T8" s="96" t="s">
        <v>367</v>
      </c>
      <c r="U8" s="96" t="s">
        <v>368</v>
      </c>
      <c r="V8" s="96" t="s">
        <v>367</v>
      </c>
      <c r="W8" s="96" t="s">
        <v>367</v>
      </c>
      <c r="X8" s="96" t="s">
        <v>368</v>
      </c>
      <c r="Y8" s="96" t="s">
        <v>368</v>
      </c>
      <c r="Z8" s="96" t="s">
        <v>367</v>
      </c>
      <c r="AA8" s="96" t="s">
        <v>368</v>
      </c>
      <c r="AB8" s="96" t="s">
        <v>368</v>
      </c>
      <c r="AC8" s="96" t="s">
        <v>368</v>
      </c>
      <c r="AD8" s="96" t="s">
        <v>368</v>
      </c>
      <c r="AE8" s="96" t="s">
        <v>368</v>
      </c>
      <c r="AF8" s="96" t="s">
        <v>369</v>
      </c>
      <c r="AG8" s="89"/>
      <c r="AH8" s="90" t="s">
        <v>405</v>
      </c>
      <c r="AI8" s="89"/>
      <c r="AJ8" s="90" t="s">
        <v>406</v>
      </c>
      <c r="AK8" s="90" t="s">
        <v>407</v>
      </c>
      <c r="AL8" s="90" t="s">
        <v>408</v>
      </c>
      <c r="AM8" s="89"/>
      <c r="AN8" s="90" t="s">
        <v>409</v>
      </c>
      <c r="AO8" s="90" t="s">
        <v>410</v>
      </c>
      <c r="AP8" s="90" t="s">
        <v>411</v>
      </c>
    </row>
    <row r="9" spans="1:42">
      <c r="A9" s="90" t="s">
        <v>152</v>
      </c>
      <c r="B9" s="90" t="s">
        <v>152</v>
      </c>
      <c r="C9" s="89"/>
      <c r="D9" s="90" t="s">
        <v>195</v>
      </c>
      <c r="E9" s="90" t="s">
        <v>364</v>
      </c>
      <c r="F9" s="90" t="s">
        <v>196</v>
      </c>
      <c r="G9" s="90">
        <v>5</v>
      </c>
      <c r="H9" s="90" t="s">
        <v>365</v>
      </c>
      <c r="I9" s="90" t="s">
        <v>366</v>
      </c>
      <c r="J9" s="96" t="s">
        <v>367</v>
      </c>
      <c r="K9" s="96" t="s">
        <v>367</v>
      </c>
      <c r="L9" s="96" t="s">
        <v>368</v>
      </c>
      <c r="M9" s="96" t="s">
        <v>367</v>
      </c>
      <c r="N9" s="96" t="s">
        <v>368</v>
      </c>
      <c r="O9" s="96" t="s">
        <v>367</v>
      </c>
      <c r="P9" s="96" t="s">
        <v>367</v>
      </c>
      <c r="Q9" s="96" t="s">
        <v>368</v>
      </c>
      <c r="R9" s="96" t="s">
        <v>367</v>
      </c>
      <c r="S9" s="96" t="s">
        <v>368</v>
      </c>
      <c r="T9" s="96" t="s">
        <v>367</v>
      </c>
      <c r="U9" s="96" t="s">
        <v>368</v>
      </c>
      <c r="V9" s="96" t="s">
        <v>367</v>
      </c>
      <c r="W9" s="96" t="s">
        <v>367</v>
      </c>
      <c r="X9" s="96" t="s">
        <v>368</v>
      </c>
      <c r="Y9" s="96" t="s">
        <v>368</v>
      </c>
      <c r="Z9" s="96" t="s">
        <v>367</v>
      </c>
      <c r="AA9" s="96" t="s">
        <v>368</v>
      </c>
      <c r="AB9" s="96" t="s">
        <v>368</v>
      </c>
      <c r="AC9" s="96" t="s">
        <v>368</v>
      </c>
      <c r="AD9" s="96" t="s">
        <v>368</v>
      </c>
      <c r="AE9" s="96" t="s">
        <v>368</v>
      </c>
      <c r="AF9" s="96" t="s">
        <v>369</v>
      </c>
      <c r="AG9" s="89"/>
      <c r="AH9" s="90" t="s">
        <v>412</v>
      </c>
      <c r="AI9" s="89"/>
      <c r="AJ9" s="90" t="s">
        <v>413</v>
      </c>
      <c r="AK9" s="90" t="s">
        <v>414</v>
      </c>
      <c r="AL9" s="90" t="s">
        <v>415</v>
      </c>
      <c r="AM9" s="89"/>
      <c r="AN9" s="90" t="s">
        <v>416</v>
      </c>
      <c r="AO9" s="90" t="s">
        <v>417</v>
      </c>
      <c r="AP9" s="90" t="s">
        <v>418</v>
      </c>
    </row>
    <row r="10" spans="1:42">
      <c r="A10" s="90" t="s">
        <v>163</v>
      </c>
      <c r="B10" s="90" t="s">
        <v>163</v>
      </c>
      <c r="C10" s="89"/>
      <c r="D10" s="90" t="s">
        <v>203</v>
      </c>
      <c r="E10" s="90" t="s">
        <v>364</v>
      </c>
      <c r="F10" s="90" t="s">
        <v>204</v>
      </c>
      <c r="G10" s="90">
        <v>5</v>
      </c>
      <c r="H10" s="90" t="s">
        <v>365</v>
      </c>
      <c r="I10" s="90" t="s">
        <v>366</v>
      </c>
      <c r="J10" s="96" t="s">
        <v>367</v>
      </c>
      <c r="K10" s="96" t="s">
        <v>367</v>
      </c>
      <c r="L10" s="96" t="s">
        <v>368</v>
      </c>
      <c r="M10" s="96" t="s">
        <v>367</v>
      </c>
      <c r="N10" s="96" t="s">
        <v>368</v>
      </c>
      <c r="O10" s="96" t="s">
        <v>367</v>
      </c>
      <c r="P10" s="96" t="s">
        <v>367</v>
      </c>
      <c r="Q10" s="96" t="s">
        <v>368</v>
      </c>
      <c r="R10" s="96" t="s">
        <v>367</v>
      </c>
      <c r="S10" s="96" t="s">
        <v>368</v>
      </c>
      <c r="T10" s="96" t="s">
        <v>367</v>
      </c>
      <c r="U10" s="96" t="s">
        <v>368</v>
      </c>
      <c r="V10" s="96" t="s">
        <v>367</v>
      </c>
      <c r="W10" s="96" t="s">
        <v>367</v>
      </c>
      <c r="X10" s="96" t="s">
        <v>368</v>
      </c>
      <c r="Y10" s="96" t="s">
        <v>368</v>
      </c>
      <c r="Z10" s="96" t="s">
        <v>367</v>
      </c>
      <c r="AA10" s="96" t="s">
        <v>368</v>
      </c>
      <c r="AB10" s="96" t="s">
        <v>368</v>
      </c>
      <c r="AC10" s="96" t="s">
        <v>368</v>
      </c>
      <c r="AD10" s="96" t="s">
        <v>368</v>
      </c>
      <c r="AE10" s="96" t="s">
        <v>368</v>
      </c>
      <c r="AF10" s="96" t="s">
        <v>419</v>
      </c>
      <c r="AG10" s="89"/>
      <c r="AH10" s="90" t="s">
        <v>420</v>
      </c>
      <c r="AI10" s="89"/>
      <c r="AJ10" s="90" t="s">
        <v>421</v>
      </c>
      <c r="AK10" s="90" t="s">
        <v>422</v>
      </c>
      <c r="AL10" s="90" t="s">
        <v>423</v>
      </c>
      <c r="AM10" s="89"/>
      <c r="AN10" s="90" t="s">
        <v>424</v>
      </c>
      <c r="AO10" s="90" t="s">
        <v>425</v>
      </c>
      <c r="AP10" s="90" t="s">
        <v>426</v>
      </c>
    </row>
    <row r="11" spans="1:42">
      <c r="A11" s="90" t="s">
        <v>168</v>
      </c>
      <c r="B11" s="90" t="s">
        <v>168</v>
      </c>
      <c r="C11" s="89"/>
      <c r="D11" s="90" t="s">
        <v>207</v>
      </c>
      <c r="E11" s="90" t="s">
        <v>364</v>
      </c>
      <c r="F11" s="90" t="s">
        <v>208</v>
      </c>
      <c r="G11" s="90">
        <v>5</v>
      </c>
      <c r="H11" s="90" t="s">
        <v>365</v>
      </c>
      <c r="I11" s="90" t="s">
        <v>366</v>
      </c>
      <c r="J11" s="96" t="s">
        <v>367</v>
      </c>
      <c r="K11" s="96" t="s">
        <v>367</v>
      </c>
      <c r="L11" s="96" t="s">
        <v>368</v>
      </c>
      <c r="M11" s="96" t="s">
        <v>367</v>
      </c>
      <c r="N11" s="96" t="s">
        <v>368</v>
      </c>
      <c r="O11" s="96" t="s">
        <v>392</v>
      </c>
      <c r="P11" s="96" t="s">
        <v>368</v>
      </c>
      <c r="Q11" s="96" t="s">
        <v>368</v>
      </c>
      <c r="R11" s="96" t="s">
        <v>368</v>
      </c>
      <c r="S11" s="96" t="s">
        <v>368</v>
      </c>
      <c r="T11" s="96" t="s">
        <v>368</v>
      </c>
      <c r="U11" s="96" t="s">
        <v>368</v>
      </c>
      <c r="V11" s="96" t="s">
        <v>368</v>
      </c>
      <c r="W11" s="96" t="s">
        <v>368</v>
      </c>
      <c r="X11" s="96" t="s">
        <v>368</v>
      </c>
      <c r="Y11" s="96" t="s">
        <v>368</v>
      </c>
      <c r="Z11" s="96" t="s">
        <v>368</v>
      </c>
      <c r="AA11" s="96" t="s">
        <v>368</v>
      </c>
      <c r="AB11" s="96" t="s">
        <v>368</v>
      </c>
      <c r="AC11" s="96" t="s">
        <v>368</v>
      </c>
      <c r="AD11" s="96" t="s">
        <v>368</v>
      </c>
      <c r="AE11" s="96" t="s">
        <v>368</v>
      </c>
      <c r="AF11" s="96" t="s">
        <v>369</v>
      </c>
      <c r="AG11" s="89"/>
      <c r="AH11" s="90" t="s">
        <v>427</v>
      </c>
      <c r="AI11" s="89"/>
      <c r="AJ11" s="90" t="s">
        <v>428</v>
      </c>
      <c r="AK11" s="90" t="s">
        <v>429</v>
      </c>
      <c r="AL11" s="90" t="s">
        <v>430</v>
      </c>
      <c r="AM11" s="89"/>
      <c r="AN11" s="90" t="s">
        <v>431</v>
      </c>
      <c r="AO11" s="90" t="s">
        <v>432</v>
      </c>
      <c r="AP11" s="90" t="s">
        <v>433</v>
      </c>
    </row>
    <row r="12" spans="1:42">
      <c r="A12" s="90" t="s">
        <v>89</v>
      </c>
      <c r="B12" s="90" t="s">
        <v>434</v>
      </c>
      <c r="C12" s="89"/>
      <c r="D12" s="90"/>
      <c r="E12" s="90"/>
      <c r="F12" s="90"/>
      <c r="G12" s="90"/>
      <c r="H12" s="90"/>
      <c r="I12" s="90"/>
      <c r="J12" s="96"/>
      <c r="K12" s="96"/>
      <c r="L12" s="96"/>
      <c r="M12" s="96"/>
      <c r="N12" s="96"/>
      <c r="O12" s="96"/>
      <c r="P12" s="96"/>
      <c r="Q12" s="96"/>
      <c r="R12" s="96"/>
      <c r="S12" s="96"/>
      <c r="T12" s="96"/>
      <c r="U12" s="96"/>
      <c r="V12" s="96"/>
      <c r="W12" s="96"/>
      <c r="X12" s="96"/>
      <c r="Y12" s="96"/>
      <c r="Z12" s="96"/>
      <c r="AA12" s="96"/>
      <c r="AB12" s="96"/>
      <c r="AC12" s="96"/>
      <c r="AD12" s="96"/>
      <c r="AE12" s="96"/>
      <c r="AF12" s="90"/>
      <c r="AG12" s="89"/>
      <c r="AH12" s="90" t="s">
        <v>419</v>
      </c>
      <c r="AI12" s="89"/>
      <c r="AJ12" s="90" t="s">
        <v>435</v>
      </c>
      <c r="AK12" s="90" t="s">
        <v>436</v>
      </c>
      <c r="AL12" s="90" t="s">
        <v>437</v>
      </c>
      <c r="AM12" s="89"/>
      <c r="AN12" s="90" t="s">
        <v>438</v>
      </c>
      <c r="AO12" s="90" t="s">
        <v>439</v>
      </c>
      <c r="AP12" s="90" t="s">
        <v>440</v>
      </c>
    </row>
    <row r="13" spans="1:42">
      <c r="A13" s="90" t="s">
        <v>94</v>
      </c>
      <c r="B13" s="90" t="s">
        <v>441</v>
      </c>
      <c r="C13" s="89"/>
      <c r="D13" s="90"/>
      <c r="E13" s="90"/>
      <c r="F13" s="90"/>
      <c r="G13" s="90"/>
      <c r="H13" s="90"/>
      <c r="I13" s="90"/>
      <c r="J13" s="96"/>
      <c r="K13" s="96"/>
      <c r="L13" s="96"/>
      <c r="M13" s="96"/>
      <c r="N13" s="96"/>
      <c r="O13" s="96"/>
      <c r="P13" s="96"/>
      <c r="Q13" s="96"/>
      <c r="R13" s="96"/>
      <c r="S13" s="96"/>
      <c r="T13" s="96"/>
      <c r="U13" s="96"/>
      <c r="V13" s="96"/>
      <c r="W13" s="96"/>
      <c r="X13" s="96"/>
      <c r="Y13" s="96"/>
      <c r="Z13" s="96"/>
      <c r="AA13" s="96"/>
      <c r="AB13" s="96"/>
      <c r="AC13" s="96"/>
      <c r="AD13" s="96"/>
      <c r="AE13" s="96"/>
      <c r="AF13" s="90"/>
      <c r="AG13" s="89"/>
      <c r="AH13" s="90" t="s">
        <v>442</v>
      </c>
      <c r="AI13" s="89"/>
      <c r="AJ13" s="90" t="s">
        <v>443</v>
      </c>
      <c r="AK13" s="90" t="s">
        <v>444</v>
      </c>
      <c r="AL13" s="90" t="s">
        <v>445</v>
      </c>
      <c r="AM13" s="89"/>
      <c r="AN13" s="90" t="s">
        <v>446</v>
      </c>
      <c r="AO13" s="90" t="s">
        <v>447</v>
      </c>
      <c r="AP13" s="90" t="s">
        <v>448</v>
      </c>
    </row>
    <row r="14" spans="1:42">
      <c r="A14" s="90" t="s">
        <v>124</v>
      </c>
      <c r="B14" s="90" t="s">
        <v>449</v>
      </c>
      <c r="C14" s="89"/>
      <c r="D14" s="1" t="s">
        <v>42</v>
      </c>
      <c r="E14" s="1" t="s">
        <v>278</v>
      </c>
      <c r="F14" s="1" t="s">
        <v>333</v>
      </c>
      <c r="G14" s="1" t="s">
        <v>334</v>
      </c>
      <c r="H14" s="1" t="s">
        <v>335</v>
      </c>
      <c r="I14" s="1" t="s">
        <v>336</v>
      </c>
      <c r="J14" s="8" t="s">
        <v>337</v>
      </c>
      <c r="K14" s="8" t="s">
        <v>338</v>
      </c>
      <c r="L14" s="8" t="s">
        <v>339</v>
      </c>
      <c r="M14" s="8" t="s">
        <v>340</v>
      </c>
      <c r="N14" s="8" t="s">
        <v>341</v>
      </c>
      <c r="O14" s="8" t="s">
        <v>342</v>
      </c>
      <c r="P14" s="8" t="s">
        <v>343</v>
      </c>
      <c r="Q14" s="8" t="s">
        <v>344</v>
      </c>
      <c r="R14" s="8" t="s">
        <v>345</v>
      </c>
      <c r="S14" s="8" t="s">
        <v>346</v>
      </c>
      <c r="T14" s="8" t="s">
        <v>347</v>
      </c>
      <c r="U14" s="8" t="s">
        <v>348</v>
      </c>
      <c r="V14" s="8" t="s">
        <v>349</v>
      </c>
      <c r="W14" s="8" t="s">
        <v>350</v>
      </c>
      <c r="X14" s="8" t="s">
        <v>351</v>
      </c>
      <c r="Y14" s="8" t="s">
        <v>352</v>
      </c>
      <c r="Z14" s="8" t="s">
        <v>353</v>
      </c>
      <c r="AA14" s="8" t="s">
        <v>354</v>
      </c>
      <c r="AB14" s="8" t="s">
        <v>355</v>
      </c>
      <c r="AC14" s="8" t="s">
        <v>356</v>
      </c>
      <c r="AD14" s="8" t="s">
        <v>357</v>
      </c>
      <c r="AE14" s="8" t="s">
        <v>358</v>
      </c>
      <c r="AF14" s="1" t="s">
        <v>359</v>
      </c>
      <c r="AG14" s="89"/>
      <c r="AH14" s="90" t="s">
        <v>450</v>
      </c>
      <c r="AI14" s="89"/>
      <c r="AJ14" s="90" t="s">
        <v>451</v>
      </c>
      <c r="AK14" s="90" t="s">
        <v>452</v>
      </c>
      <c r="AL14" s="90" t="s">
        <v>453</v>
      </c>
      <c r="AM14" s="89"/>
      <c r="AN14" s="90"/>
      <c r="AO14" s="90"/>
      <c r="AP14" s="90"/>
    </row>
    <row r="15" spans="1:42">
      <c r="A15" s="90" t="s">
        <v>137</v>
      </c>
      <c r="B15" s="90" t="s">
        <v>454</v>
      </c>
      <c r="C15" s="89"/>
      <c r="D15" s="90" t="s">
        <v>43</v>
      </c>
      <c r="E15" s="90" t="s">
        <v>455</v>
      </c>
      <c r="F15" s="90" t="s">
        <v>44</v>
      </c>
      <c r="G15" s="90">
        <v>1</v>
      </c>
      <c r="H15" s="90" t="s">
        <v>365</v>
      </c>
      <c r="I15" s="90" t="s">
        <v>366</v>
      </c>
      <c r="J15" s="96" t="s">
        <v>367</v>
      </c>
      <c r="K15" s="96" t="s">
        <v>367</v>
      </c>
      <c r="L15" s="96" t="s">
        <v>392</v>
      </c>
      <c r="M15" s="96" t="s">
        <v>367</v>
      </c>
      <c r="N15" s="96" t="s">
        <v>367</v>
      </c>
      <c r="O15" s="96" t="s">
        <v>367</v>
      </c>
      <c r="P15" s="96" t="s">
        <v>392</v>
      </c>
      <c r="Q15" s="96" t="s">
        <v>367</v>
      </c>
      <c r="R15" s="96" t="s">
        <v>367</v>
      </c>
      <c r="S15" s="96" t="s">
        <v>392</v>
      </c>
      <c r="T15" s="96" t="s">
        <v>367</v>
      </c>
      <c r="U15" s="96" t="s">
        <v>367</v>
      </c>
      <c r="V15" s="96" t="s">
        <v>367</v>
      </c>
      <c r="W15" s="96" t="s">
        <v>367</v>
      </c>
      <c r="X15" s="96" t="s">
        <v>392</v>
      </c>
      <c r="Y15" s="96" t="s">
        <v>392</v>
      </c>
      <c r="Z15" s="96" t="s">
        <v>367</v>
      </c>
      <c r="AA15" s="96" t="s">
        <v>392</v>
      </c>
      <c r="AB15" s="96" t="s">
        <v>392</v>
      </c>
      <c r="AC15" s="96" t="s">
        <v>367</v>
      </c>
      <c r="AD15" s="96" t="s">
        <v>368</v>
      </c>
      <c r="AE15" s="96" t="s">
        <v>392</v>
      </c>
      <c r="AF15" s="96" t="s">
        <v>369</v>
      </c>
      <c r="AG15" s="89"/>
      <c r="AH15" s="90" t="s">
        <v>456</v>
      </c>
      <c r="AI15" s="89"/>
      <c r="AJ15" s="90" t="s">
        <v>457</v>
      </c>
      <c r="AK15" s="90" t="s">
        <v>458</v>
      </c>
      <c r="AL15" s="90" t="s">
        <v>459</v>
      </c>
      <c r="AM15" s="89"/>
      <c r="AN15" s="90"/>
      <c r="AO15" s="90"/>
      <c r="AP15" s="90"/>
    </row>
    <row r="16" spans="1:42">
      <c r="A16" s="90" t="s">
        <v>144</v>
      </c>
      <c r="B16" s="90" t="s">
        <v>460</v>
      </c>
      <c r="C16" s="89"/>
      <c r="D16" s="90" t="s">
        <v>48</v>
      </c>
      <c r="E16" s="90" t="s">
        <v>455</v>
      </c>
      <c r="F16" s="90" t="s">
        <v>49</v>
      </c>
      <c r="G16" s="90">
        <v>1</v>
      </c>
      <c r="H16" s="90" t="s">
        <v>365</v>
      </c>
      <c r="I16" s="90" t="s">
        <v>366</v>
      </c>
      <c r="J16" s="96" t="s">
        <v>367</v>
      </c>
      <c r="K16" s="96" t="s">
        <v>367</v>
      </c>
      <c r="L16" s="96" t="s">
        <v>392</v>
      </c>
      <c r="M16" s="96" t="s">
        <v>367</v>
      </c>
      <c r="N16" s="96" t="s">
        <v>367</v>
      </c>
      <c r="O16" s="96" t="s">
        <v>367</v>
      </c>
      <c r="P16" s="96" t="s">
        <v>392</v>
      </c>
      <c r="Q16" s="96" t="s">
        <v>367</v>
      </c>
      <c r="R16" s="96" t="s">
        <v>367</v>
      </c>
      <c r="S16" s="96" t="s">
        <v>392</v>
      </c>
      <c r="T16" s="96" t="s">
        <v>367</v>
      </c>
      <c r="U16" s="96" t="s">
        <v>367</v>
      </c>
      <c r="V16" s="96" t="s">
        <v>367</v>
      </c>
      <c r="W16" s="96" t="s">
        <v>367</v>
      </c>
      <c r="X16" s="96" t="s">
        <v>392</v>
      </c>
      <c r="Y16" s="96" t="s">
        <v>392</v>
      </c>
      <c r="Z16" s="96" t="s">
        <v>367</v>
      </c>
      <c r="AA16" s="96" t="s">
        <v>392</v>
      </c>
      <c r="AB16" s="96" t="s">
        <v>392</v>
      </c>
      <c r="AC16" s="96" t="s">
        <v>367</v>
      </c>
      <c r="AD16" s="96" t="s">
        <v>368</v>
      </c>
      <c r="AE16" s="96" t="s">
        <v>392</v>
      </c>
      <c r="AF16" s="96" t="s">
        <v>369</v>
      </c>
      <c r="AG16" s="89"/>
      <c r="AH16" s="90" t="s">
        <v>369</v>
      </c>
      <c r="AI16" s="89"/>
      <c r="AJ16" s="90" t="s">
        <v>461</v>
      </c>
      <c r="AK16" s="90" t="s">
        <v>462</v>
      </c>
      <c r="AL16" s="90" t="s">
        <v>463</v>
      </c>
      <c r="AM16" s="89"/>
      <c r="AN16" s="90"/>
      <c r="AO16" s="90"/>
      <c r="AP16" s="90"/>
    </row>
    <row r="17" spans="1:38">
      <c r="A17" s="90" t="s">
        <v>214</v>
      </c>
      <c r="B17" s="90" t="s">
        <v>214</v>
      </c>
      <c r="C17" s="89"/>
      <c r="D17" s="90" t="s">
        <v>46</v>
      </c>
      <c r="E17" s="90" t="s">
        <v>455</v>
      </c>
      <c r="F17" s="90" t="s">
        <v>47</v>
      </c>
      <c r="G17" s="90">
        <v>1</v>
      </c>
      <c r="H17" s="90" t="s">
        <v>365</v>
      </c>
      <c r="I17" s="90" t="s">
        <v>366</v>
      </c>
      <c r="J17" s="96" t="s">
        <v>367</v>
      </c>
      <c r="K17" s="96" t="s">
        <v>367</v>
      </c>
      <c r="L17" s="96" t="s">
        <v>392</v>
      </c>
      <c r="M17" s="96" t="s">
        <v>367</v>
      </c>
      <c r="N17" s="96" t="s">
        <v>367</v>
      </c>
      <c r="O17" s="96" t="s">
        <v>367</v>
      </c>
      <c r="P17" s="96" t="s">
        <v>392</v>
      </c>
      <c r="Q17" s="96" t="s">
        <v>367</v>
      </c>
      <c r="R17" s="96" t="s">
        <v>367</v>
      </c>
      <c r="S17" s="96" t="s">
        <v>392</v>
      </c>
      <c r="T17" s="96" t="s">
        <v>367</v>
      </c>
      <c r="U17" s="96" t="s">
        <v>367</v>
      </c>
      <c r="V17" s="96" t="s">
        <v>367</v>
      </c>
      <c r="W17" s="96" t="s">
        <v>367</v>
      </c>
      <c r="X17" s="96" t="s">
        <v>392</v>
      </c>
      <c r="Y17" s="96" t="s">
        <v>392</v>
      </c>
      <c r="Z17" s="96" t="s">
        <v>367</v>
      </c>
      <c r="AA17" s="96" t="s">
        <v>392</v>
      </c>
      <c r="AB17" s="96" t="s">
        <v>392</v>
      </c>
      <c r="AC17" s="96" t="s">
        <v>367</v>
      </c>
      <c r="AD17" s="96" t="s">
        <v>368</v>
      </c>
      <c r="AE17" s="96" t="s">
        <v>392</v>
      </c>
      <c r="AF17" s="96" t="s">
        <v>369</v>
      </c>
      <c r="AG17" s="89"/>
      <c r="AH17" s="90" t="s">
        <v>464</v>
      </c>
      <c r="AI17" s="89"/>
      <c r="AJ17" s="90" t="s">
        <v>465</v>
      </c>
      <c r="AK17" s="90" t="s">
        <v>466</v>
      </c>
      <c r="AL17" s="90" t="s">
        <v>467</v>
      </c>
    </row>
    <row r="18" spans="1:38">
      <c r="A18" s="90"/>
      <c r="B18" s="90"/>
      <c r="C18" s="89"/>
      <c r="D18" s="90" t="s">
        <v>75</v>
      </c>
      <c r="E18" s="90" t="s">
        <v>455</v>
      </c>
      <c r="F18" s="90" t="s">
        <v>76</v>
      </c>
      <c r="G18" s="90">
        <v>1</v>
      </c>
      <c r="H18" s="90" t="s">
        <v>365</v>
      </c>
      <c r="I18" s="90" t="s">
        <v>366</v>
      </c>
      <c r="J18" s="96" t="s">
        <v>392</v>
      </c>
      <c r="K18" s="96" t="s">
        <v>392</v>
      </c>
      <c r="L18" s="96" t="s">
        <v>368</v>
      </c>
      <c r="M18" s="96" t="s">
        <v>392</v>
      </c>
      <c r="N18" s="96" t="s">
        <v>392</v>
      </c>
      <c r="O18" s="96" t="s">
        <v>392</v>
      </c>
      <c r="P18" s="96" t="s">
        <v>392</v>
      </c>
      <c r="Q18" s="96" t="s">
        <v>368</v>
      </c>
      <c r="R18" s="96" t="s">
        <v>392</v>
      </c>
      <c r="S18" s="96" t="s">
        <v>368</v>
      </c>
      <c r="T18" s="96" t="s">
        <v>392</v>
      </c>
      <c r="U18" s="96" t="s">
        <v>368</v>
      </c>
      <c r="V18" s="96" t="s">
        <v>392</v>
      </c>
      <c r="W18" s="96" t="s">
        <v>392</v>
      </c>
      <c r="X18" s="96" t="s">
        <v>368</v>
      </c>
      <c r="Y18" s="96" t="s">
        <v>368</v>
      </c>
      <c r="Z18" s="96" t="s">
        <v>392</v>
      </c>
      <c r="AA18" s="96" t="s">
        <v>368</v>
      </c>
      <c r="AB18" s="96" t="s">
        <v>368</v>
      </c>
      <c r="AC18" s="96" t="s">
        <v>368</v>
      </c>
      <c r="AD18" s="96" t="s">
        <v>368</v>
      </c>
      <c r="AE18" s="96" t="s">
        <v>368</v>
      </c>
      <c r="AF18" s="96" t="s">
        <v>468</v>
      </c>
      <c r="AG18" s="89"/>
      <c r="AH18" s="90" t="s">
        <v>469</v>
      </c>
      <c r="AI18" s="89"/>
      <c r="AJ18" s="90" t="s">
        <v>470</v>
      </c>
      <c r="AK18" s="90" t="s">
        <v>471</v>
      </c>
      <c r="AL18" s="90" t="s">
        <v>472</v>
      </c>
    </row>
    <row r="19" spans="1:38">
      <c r="A19" s="90"/>
      <c r="B19" s="90"/>
      <c r="C19" s="89"/>
      <c r="D19" s="90" t="s">
        <v>50</v>
      </c>
      <c r="E19" s="90" t="s">
        <v>455</v>
      </c>
      <c r="F19" s="90" t="s">
        <v>51</v>
      </c>
      <c r="G19" s="90">
        <v>1</v>
      </c>
      <c r="H19" s="90" t="s">
        <v>365</v>
      </c>
      <c r="I19" s="90" t="s">
        <v>366</v>
      </c>
      <c r="J19" s="96" t="s">
        <v>367</v>
      </c>
      <c r="K19" s="96" t="s">
        <v>367</v>
      </c>
      <c r="L19" s="96" t="s">
        <v>368</v>
      </c>
      <c r="M19" s="96" t="s">
        <v>367</v>
      </c>
      <c r="N19" s="96" t="s">
        <v>367</v>
      </c>
      <c r="O19" s="96" t="s">
        <v>367</v>
      </c>
      <c r="P19" s="96" t="s">
        <v>367</v>
      </c>
      <c r="Q19" s="96" t="s">
        <v>368</v>
      </c>
      <c r="R19" s="96" t="s">
        <v>367</v>
      </c>
      <c r="S19" s="96" t="s">
        <v>368</v>
      </c>
      <c r="T19" s="96" t="s">
        <v>367</v>
      </c>
      <c r="U19" s="96" t="s">
        <v>368</v>
      </c>
      <c r="V19" s="96" t="s">
        <v>367</v>
      </c>
      <c r="W19" s="96" t="s">
        <v>367</v>
      </c>
      <c r="X19" s="96" t="s">
        <v>368</v>
      </c>
      <c r="Y19" s="96" t="s">
        <v>368</v>
      </c>
      <c r="Z19" s="96" t="s">
        <v>367</v>
      </c>
      <c r="AA19" s="96" t="s">
        <v>368</v>
      </c>
      <c r="AB19" s="96" t="s">
        <v>368</v>
      </c>
      <c r="AC19" s="96" t="s">
        <v>368</v>
      </c>
      <c r="AD19" s="96" t="s">
        <v>368</v>
      </c>
      <c r="AE19" s="96" t="s">
        <v>368</v>
      </c>
      <c r="AF19" s="96" t="s">
        <v>473</v>
      </c>
      <c r="AG19" s="89"/>
      <c r="AH19" s="90" t="s">
        <v>474</v>
      </c>
      <c r="AI19" s="89"/>
      <c r="AJ19" s="90" t="s">
        <v>475</v>
      </c>
      <c r="AK19" s="90" t="s">
        <v>476</v>
      </c>
      <c r="AL19" s="90" t="s">
        <v>477</v>
      </c>
    </row>
    <row r="20" spans="1:38">
      <c r="A20" s="90"/>
      <c r="B20" s="90"/>
      <c r="C20" s="89"/>
      <c r="D20" s="90" t="s">
        <v>70</v>
      </c>
      <c r="E20" s="90" t="s">
        <v>455</v>
      </c>
      <c r="F20" s="90" t="s">
        <v>71</v>
      </c>
      <c r="G20" s="90">
        <v>1</v>
      </c>
      <c r="H20" s="90" t="s">
        <v>365</v>
      </c>
      <c r="I20" s="90" t="s">
        <v>366</v>
      </c>
      <c r="J20" s="96" t="s">
        <v>367</v>
      </c>
      <c r="K20" s="96" t="s">
        <v>367</v>
      </c>
      <c r="L20" s="96" t="s">
        <v>368</v>
      </c>
      <c r="M20" s="96" t="s">
        <v>367</v>
      </c>
      <c r="N20" s="96" t="s">
        <v>367</v>
      </c>
      <c r="O20" s="96" t="s">
        <v>367</v>
      </c>
      <c r="P20" s="96" t="s">
        <v>367</v>
      </c>
      <c r="Q20" s="96" t="s">
        <v>368</v>
      </c>
      <c r="R20" s="96" t="s">
        <v>367</v>
      </c>
      <c r="S20" s="96" t="s">
        <v>368</v>
      </c>
      <c r="T20" s="96" t="s">
        <v>367</v>
      </c>
      <c r="U20" s="96" t="s">
        <v>368</v>
      </c>
      <c r="V20" s="96" t="s">
        <v>367</v>
      </c>
      <c r="W20" s="96" t="s">
        <v>367</v>
      </c>
      <c r="X20" s="96" t="s">
        <v>368</v>
      </c>
      <c r="Y20" s="96" t="s">
        <v>368</v>
      </c>
      <c r="Z20" s="96" t="s">
        <v>367</v>
      </c>
      <c r="AA20" s="96" t="s">
        <v>368</v>
      </c>
      <c r="AB20" s="96" t="s">
        <v>368</v>
      </c>
      <c r="AC20" s="96" t="s">
        <v>368</v>
      </c>
      <c r="AD20" s="96" t="s">
        <v>368</v>
      </c>
      <c r="AE20" s="96" t="s">
        <v>368</v>
      </c>
      <c r="AF20" s="96" t="s">
        <v>473</v>
      </c>
      <c r="AG20" s="89"/>
      <c r="AH20" s="90" t="s">
        <v>473</v>
      </c>
      <c r="AI20" s="89"/>
      <c r="AJ20" s="90" t="s">
        <v>478</v>
      </c>
      <c r="AK20" s="90" t="s">
        <v>479</v>
      </c>
      <c r="AL20" s="90" t="s">
        <v>480</v>
      </c>
    </row>
    <row r="21" spans="1:38">
      <c r="A21" s="90"/>
      <c r="B21" s="90"/>
      <c r="C21" s="89"/>
      <c r="D21" s="90" t="s">
        <v>73</v>
      </c>
      <c r="E21" s="90" t="s">
        <v>455</v>
      </c>
      <c r="F21" s="90" t="s">
        <v>74</v>
      </c>
      <c r="G21" s="90">
        <v>1</v>
      </c>
      <c r="H21" s="90" t="s">
        <v>365</v>
      </c>
      <c r="I21" s="90" t="s">
        <v>366</v>
      </c>
      <c r="J21" s="96" t="s">
        <v>367</v>
      </c>
      <c r="K21" s="96" t="s">
        <v>367</v>
      </c>
      <c r="L21" s="96" t="s">
        <v>368</v>
      </c>
      <c r="M21" s="96" t="s">
        <v>367</v>
      </c>
      <c r="N21" s="96" t="s">
        <v>367</v>
      </c>
      <c r="O21" s="96" t="s">
        <v>367</v>
      </c>
      <c r="P21" s="96" t="s">
        <v>367</v>
      </c>
      <c r="Q21" s="96" t="s">
        <v>368</v>
      </c>
      <c r="R21" s="96" t="s">
        <v>367</v>
      </c>
      <c r="S21" s="96" t="s">
        <v>368</v>
      </c>
      <c r="T21" s="96" t="s">
        <v>367</v>
      </c>
      <c r="U21" s="96" t="s">
        <v>368</v>
      </c>
      <c r="V21" s="96" t="s">
        <v>367</v>
      </c>
      <c r="W21" s="96" t="s">
        <v>367</v>
      </c>
      <c r="X21" s="96" t="s">
        <v>368</v>
      </c>
      <c r="Y21" s="96" t="s">
        <v>368</v>
      </c>
      <c r="Z21" s="96" t="s">
        <v>367</v>
      </c>
      <c r="AA21" s="96" t="s">
        <v>368</v>
      </c>
      <c r="AB21" s="96" t="s">
        <v>368</v>
      </c>
      <c r="AC21" s="96" t="s">
        <v>368</v>
      </c>
      <c r="AD21" s="96" t="s">
        <v>368</v>
      </c>
      <c r="AE21" s="96" t="s">
        <v>368</v>
      </c>
      <c r="AF21" s="96" t="s">
        <v>473</v>
      </c>
      <c r="AG21" s="89"/>
      <c r="AH21" s="90" t="s">
        <v>481</v>
      </c>
      <c r="AI21" s="89"/>
      <c r="AJ21" s="90" t="s">
        <v>482</v>
      </c>
      <c r="AK21" s="90" t="s">
        <v>483</v>
      </c>
      <c r="AL21" s="90" t="s">
        <v>484</v>
      </c>
    </row>
    <row r="22" spans="1:38">
      <c r="A22" s="90"/>
      <c r="B22" s="90"/>
      <c r="C22" s="89"/>
      <c r="D22" s="90" t="s">
        <v>64</v>
      </c>
      <c r="E22" s="90" t="s">
        <v>455</v>
      </c>
      <c r="F22" s="90" t="s">
        <v>65</v>
      </c>
      <c r="G22" s="90">
        <v>1</v>
      </c>
      <c r="H22" s="90" t="s">
        <v>365</v>
      </c>
      <c r="I22" s="90" t="s">
        <v>366</v>
      </c>
      <c r="J22" s="96" t="s">
        <v>367</v>
      </c>
      <c r="K22" s="96" t="s">
        <v>367</v>
      </c>
      <c r="L22" s="96" t="s">
        <v>368</v>
      </c>
      <c r="M22" s="96" t="s">
        <v>367</v>
      </c>
      <c r="N22" s="96" t="s">
        <v>367</v>
      </c>
      <c r="O22" s="96" t="s">
        <v>367</v>
      </c>
      <c r="P22" s="96" t="s">
        <v>367</v>
      </c>
      <c r="Q22" s="96" t="s">
        <v>368</v>
      </c>
      <c r="R22" s="96" t="s">
        <v>367</v>
      </c>
      <c r="S22" s="96" t="s">
        <v>368</v>
      </c>
      <c r="T22" s="96" t="s">
        <v>367</v>
      </c>
      <c r="U22" s="96" t="s">
        <v>368</v>
      </c>
      <c r="V22" s="96" t="s">
        <v>367</v>
      </c>
      <c r="W22" s="96" t="s">
        <v>367</v>
      </c>
      <c r="X22" s="96" t="s">
        <v>368</v>
      </c>
      <c r="Y22" s="96" t="s">
        <v>368</v>
      </c>
      <c r="Z22" s="96" t="s">
        <v>367</v>
      </c>
      <c r="AA22" s="96" t="s">
        <v>368</v>
      </c>
      <c r="AB22" s="96" t="s">
        <v>368</v>
      </c>
      <c r="AC22" s="96" t="s">
        <v>368</v>
      </c>
      <c r="AD22" s="96" t="s">
        <v>368</v>
      </c>
      <c r="AE22" s="96" t="s">
        <v>368</v>
      </c>
      <c r="AF22" s="96" t="s">
        <v>369</v>
      </c>
      <c r="AG22" s="89"/>
      <c r="AH22" s="90"/>
      <c r="AI22" s="89"/>
      <c r="AJ22" s="90" t="s">
        <v>485</v>
      </c>
      <c r="AK22" s="90" t="s">
        <v>486</v>
      </c>
      <c r="AL22" s="90" t="s">
        <v>487</v>
      </c>
    </row>
    <row r="23" spans="1:38">
      <c r="A23" s="90"/>
      <c r="B23" s="90"/>
      <c r="C23" s="89"/>
      <c r="D23" s="90" t="s">
        <v>59</v>
      </c>
      <c r="E23" s="90" t="s">
        <v>455</v>
      </c>
      <c r="F23" s="90" t="s">
        <v>60</v>
      </c>
      <c r="G23" s="90">
        <v>1</v>
      </c>
      <c r="H23" s="90" t="s">
        <v>365</v>
      </c>
      <c r="I23" s="90" t="s">
        <v>366</v>
      </c>
      <c r="J23" s="96" t="s">
        <v>367</v>
      </c>
      <c r="K23" s="96" t="s">
        <v>367</v>
      </c>
      <c r="L23" s="96" t="s">
        <v>368</v>
      </c>
      <c r="M23" s="96" t="s">
        <v>367</v>
      </c>
      <c r="N23" s="96" t="s">
        <v>367</v>
      </c>
      <c r="O23" s="96" t="s">
        <v>367</v>
      </c>
      <c r="P23" s="96" t="s">
        <v>367</v>
      </c>
      <c r="Q23" s="96" t="s">
        <v>368</v>
      </c>
      <c r="R23" s="96" t="s">
        <v>367</v>
      </c>
      <c r="S23" s="96" t="s">
        <v>368</v>
      </c>
      <c r="T23" s="96" t="s">
        <v>367</v>
      </c>
      <c r="U23" s="96" t="s">
        <v>368</v>
      </c>
      <c r="V23" s="96" t="s">
        <v>367</v>
      </c>
      <c r="W23" s="96" t="s">
        <v>367</v>
      </c>
      <c r="X23" s="96" t="s">
        <v>368</v>
      </c>
      <c r="Y23" s="96" t="s">
        <v>368</v>
      </c>
      <c r="Z23" s="96" t="s">
        <v>367</v>
      </c>
      <c r="AA23" s="96" t="s">
        <v>368</v>
      </c>
      <c r="AB23" s="96" t="s">
        <v>368</v>
      </c>
      <c r="AC23" s="96" t="s">
        <v>368</v>
      </c>
      <c r="AD23" s="96" t="s">
        <v>368</v>
      </c>
      <c r="AE23" s="96" t="s">
        <v>368</v>
      </c>
      <c r="AF23" s="96" t="s">
        <v>369</v>
      </c>
      <c r="AG23" s="89"/>
      <c r="AH23" s="90"/>
      <c r="AI23" s="89"/>
      <c r="AJ23" s="90" t="s">
        <v>488</v>
      </c>
      <c r="AK23" s="90" t="s">
        <v>489</v>
      </c>
      <c r="AL23" s="90" t="s">
        <v>490</v>
      </c>
    </row>
    <row r="24" spans="1:38">
      <c r="A24" s="90"/>
      <c r="B24" s="90"/>
      <c r="C24" s="89"/>
      <c r="D24" s="90" t="s">
        <v>77</v>
      </c>
      <c r="E24" s="90" t="s">
        <v>455</v>
      </c>
      <c r="F24" s="90" t="s">
        <v>78</v>
      </c>
      <c r="G24" s="90">
        <v>1</v>
      </c>
      <c r="H24" s="90" t="s">
        <v>365</v>
      </c>
      <c r="I24" s="90" t="s">
        <v>366</v>
      </c>
      <c r="J24" s="96" t="s">
        <v>367</v>
      </c>
      <c r="K24" s="96" t="s">
        <v>392</v>
      </c>
      <c r="L24" s="96" t="s">
        <v>368</v>
      </c>
      <c r="M24" s="96" t="s">
        <v>392</v>
      </c>
      <c r="N24" s="96" t="s">
        <v>367</v>
      </c>
      <c r="O24" s="96" t="s">
        <v>392</v>
      </c>
      <c r="P24" s="96" t="s">
        <v>392</v>
      </c>
      <c r="Q24" s="96" t="s">
        <v>368</v>
      </c>
      <c r="R24" s="96" t="s">
        <v>392</v>
      </c>
      <c r="S24" s="96" t="s">
        <v>368</v>
      </c>
      <c r="T24" s="96" t="s">
        <v>392</v>
      </c>
      <c r="U24" s="96" t="s">
        <v>368</v>
      </c>
      <c r="V24" s="96" t="s">
        <v>392</v>
      </c>
      <c r="W24" s="96" t="s">
        <v>392</v>
      </c>
      <c r="X24" s="96" t="s">
        <v>368</v>
      </c>
      <c r="Y24" s="96" t="s">
        <v>368</v>
      </c>
      <c r="Z24" s="96" t="s">
        <v>392</v>
      </c>
      <c r="AA24" s="96" t="s">
        <v>368</v>
      </c>
      <c r="AB24" s="96" t="s">
        <v>368</v>
      </c>
      <c r="AC24" s="96" t="s">
        <v>368</v>
      </c>
      <c r="AD24" s="96" t="s">
        <v>368</v>
      </c>
      <c r="AE24" s="96" t="s">
        <v>368</v>
      </c>
      <c r="AF24" s="96" t="s">
        <v>419</v>
      </c>
      <c r="AG24" s="89"/>
      <c r="AH24" s="90" t="s">
        <v>491</v>
      </c>
      <c r="AI24" s="89"/>
      <c r="AJ24" s="90" t="s">
        <v>492</v>
      </c>
      <c r="AK24" s="90" t="s">
        <v>493</v>
      </c>
      <c r="AL24" s="90" t="s">
        <v>494</v>
      </c>
    </row>
    <row r="25" spans="1:38">
      <c r="A25" s="90"/>
      <c r="B25" s="90"/>
      <c r="C25" s="89"/>
      <c r="D25" s="90" t="s">
        <v>79</v>
      </c>
      <c r="E25" s="90" t="s">
        <v>455</v>
      </c>
      <c r="F25" s="90" t="s">
        <v>80</v>
      </c>
      <c r="G25" s="90">
        <v>1</v>
      </c>
      <c r="H25" s="90" t="s">
        <v>365</v>
      </c>
      <c r="I25" s="90" t="s">
        <v>366</v>
      </c>
      <c r="J25" s="96" t="s">
        <v>367</v>
      </c>
      <c r="K25" s="96" t="s">
        <v>367</v>
      </c>
      <c r="L25" s="96" t="s">
        <v>368</v>
      </c>
      <c r="M25" s="96" t="s">
        <v>392</v>
      </c>
      <c r="N25" s="96" t="s">
        <v>367</v>
      </c>
      <c r="O25" s="96" t="s">
        <v>392</v>
      </c>
      <c r="P25" s="96" t="s">
        <v>392</v>
      </c>
      <c r="Q25" s="96" t="s">
        <v>368</v>
      </c>
      <c r="R25" s="96" t="s">
        <v>392</v>
      </c>
      <c r="S25" s="96" t="s">
        <v>368</v>
      </c>
      <c r="T25" s="96" t="s">
        <v>392</v>
      </c>
      <c r="U25" s="96" t="s">
        <v>368</v>
      </c>
      <c r="V25" s="96" t="s">
        <v>392</v>
      </c>
      <c r="W25" s="96" t="s">
        <v>392</v>
      </c>
      <c r="X25" s="96" t="s">
        <v>368</v>
      </c>
      <c r="Y25" s="96" t="s">
        <v>368</v>
      </c>
      <c r="Z25" s="96" t="s">
        <v>392</v>
      </c>
      <c r="AA25" s="96" t="s">
        <v>368</v>
      </c>
      <c r="AB25" s="96" t="s">
        <v>368</v>
      </c>
      <c r="AC25" s="96" t="s">
        <v>368</v>
      </c>
      <c r="AD25" s="96" t="s">
        <v>368</v>
      </c>
      <c r="AE25" s="96" t="s">
        <v>368</v>
      </c>
      <c r="AF25" s="96" t="s">
        <v>419</v>
      </c>
      <c r="AG25" s="89"/>
      <c r="AH25" s="90" t="s">
        <v>6</v>
      </c>
      <c r="AI25" s="89"/>
      <c r="AJ25" s="90" t="s">
        <v>495</v>
      </c>
      <c r="AK25" s="90" t="s">
        <v>496</v>
      </c>
      <c r="AL25" s="90" t="s">
        <v>497</v>
      </c>
    </row>
    <row r="26" spans="1:38">
      <c r="A26" s="90"/>
      <c r="B26" s="90"/>
      <c r="C26" s="89"/>
      <c r="D26" s="90" t="s">
        <v>68</v>
      </c>
      <c r="E26" s="90" t="s">
        <v>455</v>
      </c>
      <c r="F26" s="90" t="s">
        <v>69</v>
      </c>
      <c r="G26" s="90">
        <v>1</v>
      </c>
      <c r="H26" s="90" t="s">
        <v>365</v>
      </c>
      <c r="I26" s="90" t="s">
        <v>366</v>
      </c>
      <c r="J26" s="96" t="s">
        <v>367</v>
      </c>
      <c r="K26" s="96" t="s">
        <v>367</v>
      </c>
      <c r="L26" s="96" t="s">
        <v>368</v>
      </c>
      <c r="M26" s="96" t="s">
        <v>367</v>
      </c>
      <c r="N26" s="96" t="s">
        <v>367</v>
      </c>
      <c r="O26" s="96" t="s">
        <v>367</v>
      </c>
      <c r="P26" s="96" t="s">
        <v>367</v>
      </c>
      <c r="Q26" s="96" t="s">
        <v>368</v>
      </c>
      <c r="R26" s="96" t="s">
        <v>367</v>
      </c>
      <c r="S26" s="96" t="s">
        <v>368</v>
      </c>
      <c r="T26" s="96" t="s">
        <v>367</v>
      </c>
      <c r="U26" s="96" t="s">
        <v>368</v>
      </c>
      <c r="V26" s="96" t="s">
        <v>367</v>
      </c>
      <c r="W26" s="96" t="s">
        <v>367</v>
      </c>
      <c r="X26" s="96" t="s">
        <v>368</v>
      </c>
      <c r="Y26" s="96" t="s">
        <v>368</v>
      </c>
      <c r="Z26" s="96" t="s">
        <v>367</v>
      </c>
      <c r="AA26" s="96" t="s">
        <v>368</v>
      </c>
      <c r="AB26" s="96" t="s">
        <v>368</v>
      </c>
      <c r="AC26" s="96" t="s">
        <v>368</v>
      </c>
      <c r="AD26" s="96" t="s">
        <v>368</v>
      </c>
      <c r="AE26" s="96" t="s">
        <v>368</v>
      </c>
      <c r="AF26" s="96" t="s">
        <v>419</v>
      </c>
      <c r="AG26" s="89"/>
      <c r="AH26" s="90" t="s">
        <v>55</v>
      </c>
      <c r="AI26" s="89"/>
      <c r="AJ26" s="90" t="s">
        <v>498</v>
      </c>
      <c r="AK26" s="90" t="s">
        <v>499</v>
      </c>
      <c r="AL26" s="90" t="s">
        <v>500</v>
      </c>
    </row>
    <row r="27" spans="1:38">
      <c r="A27" s="90"/>
      <c r="B27" s="90"/>
      <c r="C27" s="89"/>
      <c r="D27" s="90" t="s">
        <v>62</v>
      </c>
      <c r="E27" s="90" t="s">
        <v>455</v>
      </c>
      <c r="F27" s="90" t="s">
        <v>63</v>
      </c>
      <c r="G27" s="90">
        <v>1</v>
      </c>
      <c r="H27" s="90" t="s">
        <v>365</v>
      </c>
      <c r="I27" s="90" t="s">
        <v>366</v>
      </c>
      <c r="J27" s="96" t="s">
        <v>367</v>
      </c>
      <c r="K27" s="96" t="s">
        <v>367</v>
      </c>
      <c r="L27" s="96" t="s">
        <v>368</v>
      </c>
      <c r="M27" s="96" t="s">
        <v>367</v>
      </c>
      <c r="N27" s="96" t="s">
        <v>367</v>
      </c>
      <c r="O27" s="96" t="s">
        <v>367</v>
      </c>
      <c r="P27" s="96" t="s">
        <v>367</v>
      </c>
      <c r="Q27" s="96" t="s">
        <v>368</v>
      </c>
      <c r="R27" s="96" t="s">
        <v>367</v>
      </c>
      <c r="S27" s="96" t="s">
        <v>368</v>
      </c>
      <c r="T27" s="96" t="s">
        <v>367</v>
      </c>
      <c r="U27" s="96" t="s">
        <v>368</v>
      </c>
      <c r="V27" s="96" t="s">
        <v>367</v>
      </c>
      <c r="W27" s="96" t="s">
        <v>367</v>
      </c>
      <c r="X27" s="96" t="s">
        <v>368</v>
      </c>
      <c r="Y27" s="96" t="s">
        <v>368</v>
      </c>
      <c r="Z27" s="96" t="s">
        <v>367</v>
      </c>
      <c r="AA27" s="96" t="s">
        <v>368</v>
      </c>
      <c r="AB27" s="96" t="s">
        <v>368</v>
      </c>
      <c r="AC27" s="96" t="s">
        <v>368</v>
      </c>
      <c r="AD27" s="96" t="s">
        <v>368</v>
      </c>
      <c r="AE27" s="96" t="s">
        <v>368</v>
      </c>
      <c r="AF27" s="96" t="s">
        <v>369</v>
      </c>
      <c r="AG27" s="89"/>
      <c r="AH27" s="90"/>
      <c r="AI27" s="89"/>
      <c r="AJ27" s="90" t="s">
        <v>501</v>
      </c>
      <c r="AK27" s="90" t="s">
        <v>502</v>
      </c>
      <c r="AL27" s="90" t="s">
        <v>503</v>
      </c>
    </row>
    <row r="28" spans="1:38">
      <c r="A28" s="90"/>
      <c r="B28" s="90"/>
      <c r="C28" s="89"/>
      <c r="D28" s="90" t="s">
        <v>53</v>
      </c>
      <c r="E28" s="90" t="s">
        <v>455</v>
      </c>
      <c r="F28" s="90" t="s">
        <v>54</v>
      </c>
      <c r="G28" s="90">
        <v>1</v>
      </c>
      <c r="H28" s="90" t="s">
        <v>365</v>
      </c>
      <c r="I28" s="90" t="s">
        <v>366</v>
      </c>
      <c r="J28" s="96" t="s">
        <v>367</v>
      </c>
      <c r="K28" s="96" t="s">
        <v>367</v>
      </c>
      <c r="L28" s="96" t="s">
        <v>368</v>
      </c>
      <c r="M28" s="96" t="s">
        <v>367</v>
      </c>
      <c r="N28" s="96" t="s">
        <v>367</v>
      </c>
      <c r="O28" s="96" t="s">
        <v>367</v>
      </c>
      <c r="P28" s="96" t="s">
        <v>367</v>
      </c>
      <c r="Q28" s="96" t="s">
        <v>368</v>
      </c>
      <c r="R28" s="96" t="s">
        <v>367</v>
      </c>
      <c r="S28" s="96" t="s">
        <v>368</v>
      </c>
      <c r="T28" s="96" t="s">
        <v>367</v>
      </c>
      <c r="U28" s="96" t="s">
        <v>368</v>
      </c>
      <c r="V28" s="96" t="s">
        <v>367</v>
      </c>
      <c r="W28" s="96" t="s">
        <v>367</v>
      </c>
      <c r="X28" s="96" t="s">
        <v>368</v>
      </c>
      <c r="Y28" s="96" t="s">
        <v>368</v>
      </c>
      <c r="Z28" s="96" t="s">
        <v>367</v>
      </c>
      <c r="AA28" s="96" t="s">
        <v>368</v>
      </c>
      <c r="AB28" s="96" t="s">
        <v>368</v>
      </c>
      <c r="AC28" s="96" t="s">
        <v>368</v>
      </c>
      <c r="AD28" s="96" t="s">
        <v>368</v>
      </c>
      <c r="AE28" s="96" t="s">
        <v>368</v>
      </c>
      <c r="AF28" s="96" t="s">
        <v>473</v>
      </c>
      <c r="AG28" s="89"/>
      <c r="AH28" s="90"/>
      <c r="AI28" s="89"/>
      <c r="AJ28" s="90" t="s">
        <v>504</v>
      </c>
      <c r="AK28" s="90" t="s">
        <v>505</v>
      </c>
      <c r="AL28" s="90" t="s">
        <v>506</v>
      </c>
    </row>
    <row r="29" spans="1:38">
      <c r="A29" s="90"/>
      <c r="B29" s="90"/>
      <c r="C29" s="89"/>
      <c r="D29" s="90" t="s">
        <v>57</v>
      </c>
      <c r="E29" s="90" t="s">
        <v>455</v>
      </c>
      <c r="F29" s="90" t="s">
        <v>58</v>
      </c>
      <c r="G29" s="90">
        <v>1</v>
      </c>
      <c r="H29" s="90" t="s">
        <v>365</v>
      </c>
      <c r="I29" s="90" t="s">
        <v>366</v>
      </c>
      <c r="J29" s="96" t="s">
        <v>367</v>
      </c>
      <c r="K29" s="96" t="s">
        <v>367</v>
      </c>
      <c r="L29" s="96" t="s">
        <v>368</v>
      </c>
      <c r="M29" s="96" t="s">
        <v>367</v>
      </c>
      <c r="N29" s="96" t="s">
        <v>367</v>
      </c>
      <c r="O29" s="96" t="s">
        <v>367</v>
      </c>
      <c r="P29" s="96" t="s">
        <v>367</v>
      </c>
      <c r="Q29" s="96" t="s">
        <v>368</v>
      </c>
      <c r="R29" s="96" t="s">
        <v>367</v>
      </c>
      <c r="S29" s="96" t="s">
        <v>368</v>
      </c>
      <c r="T29" s="96" t="s">
        <v>367</v>
      </c>
      <c r="U29" s="96" t="s">
        <v>368</v>
      </c>
      <c r="V29" s="96" t="s">
        <v>367</v>
      </c>
      <c r="W29" s="96" t="s">
        <v>367</v>
      </c>
      <c r="X29" s="96" t="s">
        <v>368</v>
      </c>
      <c r="Y29" s="96" t="s">
        <v>368</v>
      </c>
      <c r="Z29" s="96" t="s">
        <v>367</v>
      </c>
      <c r="AA29" s="96" t="s">
        <v>368</v>
      </c>
      <c r="AB29" s="96" t="s">
        <v>368</v>
      </c>
      <c r="AC29" s="96" t="s">
        <v>368</v>
      </c>
      <c r="AD29" s="96" t="s">
        <v>368</v>
      </c>
      <c r="AE29" s="96" t="s">
        <v>368</v>
      </c>
      <c r="AF29" s="96" t="s">
        <v>473</v>
      </c>
      <c r="AG29" s="89"/>
      <c r="AH29" s="90" t="s">
        <v>507</v>
      </c>
      <c r="AI29" s="89"/>
      <c r="AJ29" s="90" t="s">
        <v>508</v>
      </c>
      <c r="AK29" s="90" t="s">
        <v>509</v>
      </c>
      <c r="AL29" s="90" t="s">
        <v>510</v>
      </c>
    </row>
    <row r="30" spans="1:38">
      <c r="A30" s="90"/>
      <c r="B30" s="90"/>
      <c r="C30" s="89"/>
      <c r="D30" s="90" t="s">
        <v>66</v>
      </c>
      <c r="E30" s="90" t="s">
        <v>455</v>
      </c>
      <c r="F30" s="90" t="s">
        <v>67</v>
      </c>
      <c r="G30" s="90">
        <v>1</v>
      </c>
      <c r="H30" s="90" t="s">
        <v>365</v>
      </c>
      <c r="I30" s="90" t="s">
        <v>366</v>
      </c>
      <c r="J30" s="96" t="s">
        <v>367</v>
      </c>
      <c r="K30" s="96" t="s">
        <v>367</v>
      </c>
      <c r="L30" s="96" t="s">
        <v>368</v>
      </c>
      <c r="M30" s="96" t="s">
        <v>367</v>
      </c>
      <c r="N30" s="96" t="s">
        <v>367</v>
      </c>
      <c r="O30" s="96" t="s">
        <v>367</v>
      </c>
      <c r="P30" s="96" t="s">
        <v>367</v>
      </c>
      <c r="Q30" s="96" t="s">
        <v>368</v>
      </c>
      <c r="R30" s="96" t="s">
        <v>367</v>
      </c>
      <c r="S30" s="96" t="s">
        <v>368</v>
      </c>
      <c r="T30" s="96" t="s">
        <v>367</v>
      </c>
      <c r="U30" s="96" t="s">
        <v>368</v>
      </c>
      <c r="V30" s="96" t="s">
        <v>367</v>
      </c>
      <c r="W30" s="96" t="s">
        <v>367</v>
      </c>
      <c r="X30" s="96" t="s">
        <v>368</v>
      </c>
      <c r="Y30" s="96" t="s">
        <v>368</v>
      </c>
      <c r="Z30" s="96" t="s">
        <v>367</v>
      </c>
      <c r="AA30" s="96" t="s">
        <v>368</v>
      </c>
      <c r="AB30" s="96" t="s">
        <v>368</v>
      </c>
      <c r="AC30" s="96" t="s">
        <v>368</v>
      </c>
      <c r="AD30" s="96" t="s">
        <v>368</v>
      </c>
      <c r="AE30" s="96" t="s">
        <v>368</v>
      </c>
      <c r="AF30" s="96" t="s">
        <v>369</v>
      </c>
      <c r="AG30" s="89"/>
      <c r="AH30" s="90" t="s">
        <v>511</v>
      </c>
      <c r="AI30" s="89"/>
      <c r="AJ30" s="90" t="s">
        <v>512</v>
      </c>
      <c r="AK30" s="90" t="s">
        <v>513</v>
      </c>
      <c r="AL30" s="90" t="s">
        <v>514</v>
      </c>
    </row>
    <row r="31" spans="1:38">
      <c r="A31" s="90"/>
      <c r="B31" s="90"/>
      <c r="C31" s="89"/>
      <c r="D31" s="90"/>
      <c r="E31" s="90"/>
      <c r="F31" s="90"/>
      <c r="G31" s="90"/>
      <c r="H31" s="90"/>
      <c r="I31" s="90"/>
      <c r="J31" s="96"/>
      <c r="K31" s="96"/>
      <c r="L31" s="96"/>
      <c r="M31" s="96"/>
      <c r="N31" s="96"/>
      <c r="O31" s="96"/>
      <c r="P31" s="96"/>
      <c r="Q31" s="96"/>
      <c r="R31" s="96"/>
      <c r="S31" s="96"/>
      <c r="T31" s="96"/>
      <c r="U31" s="96"/>
      <c r="V31" s="96"/>
      <c r="W31" s="96"/>
      <c r="X31" s="96"/>
      <c r="Y31" s="96"/>
      <c r="Z31" s="96"/>
      <c r="AA31" s="96"/>
      <c r="AB31" s="96"/>
      <c r="AC31" s="96"/>
      <c r="AD31" s="96"/>
      <c r="AE31" s="96"/>
      <c r="AF31" s="90"/>
      <c r="AG31" s="89"/>
      <c r="AH31" s="90" t="s">
        <v>515</v>
      </c>
      <c r="AI31" s="89"/>
      <c r="AJ31" s="90" t="s">
        <v>516</v>
      </c>
      <c r="AK31" s="90" t="s">
        <v>517</v>
      </c>
      <c r="AL31" s="90" t="s">
        <v>518</v>
      </c>
    </row>
    <row r="32" spans="1:38">
      <c r="A32" s="90"/>
      <c r="B32" s="90"/>
      <c r="C32" s="89"/>
      <c r="D32" s="90"/>
      <c r="E32" s="90"/>
      <c r="F32" s="90"/>
      <c r="G32" s="90"/>
      <c r="H32" s="90"/>
      <c r="I32" s="90"/>
      <c r="J32" s="96"/>
      <c r="K32" s="96"/>
      <c r="L32" s="96"/>
      <c r="M32" s="96"/>
      <c r="N32" s="96"/>
      <c r="O32" s="96"/>
      <c r="P32" s="96"/>
      <c r="Q32" s="96"/>
      <c r="R32" s="96"/>
      <c r="S32" s="96"/>
      <c r="T32" s="96"/>
      <c r="U32" s="96"/>
      <c r="V32" s="96"/>
      <c r="W32" s="96"/>
      <c r="X32" s="96"/>
      <c r="Y32" s="96"/>
      <c r="Z32" s="96"/>
      <c r="AA32" s="96"/>
      <c r="AB32" s="96"/>
      <c r="AC32" s="96"/>
      <c r="AD32" s="96"/>
      <c r="AE32" s="96"/>
      <c r="AF32" s="90"/>
      <c r="AG32" s="89"/>
      <c r="AH32" s="90" t="s">
        <v>519</v>
      </c>
      <c r="AI32" s="89"/>
      <c r="AJ32" s="90" t="s">
        <v>520</v>
      </c>
      <c r="AK32" s="90" t="s">
        <v>521</v>
      </c>
      <c r="AL32" s="90" t="s">
        <v>522</v>
      </c>
    </row>
    <row r="33" spans="4:38">
      <c r="D33" s="1" t="s">
        <v>384</v>
      </c>
      <c r="E33" s="1" t="s">
        <v>278</v>
      </c>
      <c r="F33" s="1" t="s">
        <v>333</v>
      </c>
      <c r="G33" s="1" t="s">
        <v>334</v>
      </c>
      <c r="H33" s="1" t="s">
        <v>335</v>
      </c>
      <c r="I33" s="1" t="s">
        <v>336</v>
      </c>
      <c r="J33" s="8" t="s">
        <v>337</v>
      </c>
      <c r="K33" s="8" t="s">
        <v>338</v>
      </c>
      <c r="L33" s="8" t="s">
        <v>339</v>
      </c>
      <c r="M33" s="8" t="s">
        <v>340</v>
      </c>
      <c r="N33" s="8" t="s">
        <v>341</v>
      </c>
      <c r="O33" s="8" t="s">
        <v>342</v>
      </c>
      <c r="P33" s="8" t="s">
        <v>343</v>
      </c>
      <c r="Q33" s="8" t="s">
        <v>344</v>
      </c>
      <c r="R33" s="8" t="s">
        <v>345</v>
      </c>
      <c r="S33" s="8" t="s">
        <v>346</v>
      </c>
      <c r="T33" s="8" t="s">
        <v>347</v>
      </c>
      <c r="U33" s="8" t="s">
        <v>348</v>
      </c>
      <c r="V33" s="8" t="s">
        <v>349</v>
      </c>
      <c r="W33" s="8" t="s">
        <v>350</v>
      </c>
      <c r="X33" s="8" t="s">
        <v>351</v>
      </c>
      <c r="Y33" s="8" t="s">
        <v>352</v>
      </c>
      <c r="Z33" s="8" t="s">
        <v>353</v>
      </c>
      <c r="AA33" s="8" t="s">
        <v>354</v>
      </c>
      <c r="AB33" s="8" t="s">
        <v>355</v>
      </c>
      <c r="AC33" s="8" t="s">
        <v>356</v>
      </c>
      <c r="AD33" s="8" t="s">
        <v>357</v>
      </c>
      <c r="AE33" s="8" t="s">
        <v>358</v>
      </c>
      <c r="AF33" s="1" t="s">
        <v>359</v>
      </c>
      <c r="AG33" s="89"/>
      <c r="AH33" s="90" t="s">
        <v>523</v>
      </c>
      <c r="AI33" s="89"/>
      <c r="AJ33" s="90" t="s">
        <v>524</v>
      </c>
      <c r="AK33" s="90" t="s">
        <v>525</v>
      </c>
      <c r="AL33" s="90" t="s">
        <v>526</v>
      </c>
    </row>
    <row r="34" spans="4:38">
      <c r="D34" s="90" t="s">
        <v>190</v>
      </c>
      <c r="E34" s="90" t="s">
        <v>364</v>
      </c>
      <c r="F34" s="90" t="s">
        <v>191</v>
      </c>
      <c r="G34" s="90">
        <v>5</v>
      </c>
      <c r="H34" s="90" t="s">
        <v>365</v>
      </c>
      <c r="I34" s="90" t="s">
        <v>366</v>
      </c>
      <c r="J34" s="96" t="s">
        <v>367</v>
      </c>
      <c r="K34" s="96" t="s">
        <v>367</v>
      </c>
      <c r="L34" s="96" t="s">
        <v>392</v>
      </c>
      <c r="M34" s="96" t="s">
        <v>367</v>
      </c>
      <c r="N34" s="96" t="s">
        <v>368</v>
      </c>
      <c r="O34" s="96" t="s">
        <v>367</v>
      </c>
      <c r="P34" s="96" t="s">
        <v>367</v>
      </c>
      <c r="Q34" s="96" t="s">
        <v>367</v>
      </c>
      <c r="R34" s="96" t="s">
        <v>367</v>
      </c>
      <c r="S34" s="96" t="s">
        <v>392</v>
      </c>
      <c r="T34" s="96" t="s">
        <v>367</v>
      </c>
      <c r="U34" s="96" t="s">
        <v>392</v>
      </c>
      <c r="V34" s="96" t="s">
        <v>367</v>
      </c>
      <c r="W34" s="96" t="s">
        <v>367</v>
      </c>
      <c r="X34" s="96" t="s">
        <v>368</v>
      </c>
      <c r="Y34" s="96" t="s">
        <v>392</v>
      </c>
      <c r="Z34" s="96" t="s">
        <v>367</v>
      </c>
      <c r="AA34" s="96" t="s">
        <v>368</v>
      </c>
      <c r="AB34" s="96" t="s">
        <v>368</v>
      </c>
      <c r="AC34" s="96" t="s">
        <v>368</v>
      </c>
      <c r="AD34" s="96" t="s">
        <v>368</v>
      </c>
      <c r="AE34" s="96" t="s">
        <v>368</v>
      </c>
      <c r="AF34" s="96" t="s">
        <v>369</v>
      </c>
      <c r="AG34" s="89"/>
      <c r="AH34" s="90"/>
      <c r="AI34" s="89"/>
      <c r="AJ34" s="90" t="s">
        <v>527</v>
      </c>
      <c r="AK34" s="90" t="s">
        <v>528</v>
      </c>
      <c r="AL34" s="90" t="s">
        <v>529</v>
      </c>
    </row>
    <row r="35" spans="4:38">
      <c r="D35" s="90" t="s">
        <v>180</v>
      </c>
      <c r="E35" s="90" t="s">
        <v>364</v>
      </c>
      <c r="F35" s="90" t="s">
        <v>181</v>
      </c>
      <c r="G35" s="90">
        <v>5</v>
      </c>
      <c r="H35" s="90" t="s">
        <v>365</v>
      </c>
      <c r="I35" s="90" t="s">
        <v>366</v>
      </c>
      <c r="J35" s="96" t="s">
        <v>367</v>
      </c>
      <c r="K35" s="96" t="s">
        <v>367</v>
      </c>
      <c r="L35" s="96" t="s">
        <v>367</v>
      </c>
      <c r="M35" s="96" t="s">
        <v>367</v>
      </c>
      <c r="N35" s="96" t="s">
        <v>367</v>
      </c>
      <c r="O35" s="96" t="s">
        <v>367</v>
      </c>
      <c r="P35" s="96" t="s">
        <v>367</v>
      </c>
      <c r="Q35" s="96" t="s">
        <v>367</v>
      </c>
      <c r="R35" s="96" t="s">
        <v>367</v>
      </c>
      <c r="S35" s="96" t="s">
        <v>367</v>
      </c>
      <c r="T35" s="96" t="s">
        <v>367</v>
      </c>
      <c r="U35" s="96" t="s">
        <v>367</v>
      </c>
      <c r="V35" s="96" t="s">
        <v>367</v>
      </c>
      <c r="W35" s="96" t="s">
        <v>367</v>
      </c>
      <c r="X35" s="96" t="s">
        <v>367</v>
      </c>
      <c r="Y35" s="96" t="s">
        <v>367</v>
      </c>
      <c r="Z35" s="96" t="s">
        <v>367</v>
      </c>
      <c r="AA35" s="96" t="s">
        <v>367</v>
      </c>
      <c r="AB35" s="96" t="s">
        <v>367</v>
      </c>
      <c r="AC35" s="96" t="s">
        <v>367</v>
      </c>
      <c r="AD35" s="96" t="s">
        <v>367</v>
      </c>
      <c r="AE35" s="96" t="s">
        <v>367</v>
      </c>
      <c r="AF35" s="96" t="s">
        <v>369</v>
      </c>
      <c r="AG35" s="89"/>
      <c r="AH35" s="90" t="s">
        <v>530</v>
      </c>
      <c r="AI35" s="89"/>
      <c r="AJ35" s="90" t="s">
        <v>531</v>
      </c>
      <c r="AK35" s="90" t="s">
        <v>532</v>
      </c>
      <c r="AL35" s="90" t="s">
        <v>533</v>
      </c>
    </row>
    <row r="36" spans="4:38">
      <c r="D36" s="90" t="s">
        <v>182</v>
      </c>
      <c r="E36" s="90" t="s">
        <v>364</v>
      </c>
      <c r="F36" s="90" t="s">
        <v>183</v>
      </c>
      <c r="G36" s="90">
        <v>5</v>
      </c>
      <c r="H36" s="90" t="s">
        <v>365</v>
      </c>
      <c r="I36" s="90" t="s">
        <v>366</v>
      </c>
      <c r="J36" s="96" t="s">
        <v>367</v>
      </c>
      <c r="K36" s="96" t="s">
        <v>367</v>
      </c>
      <c r="L36" s="96" t="s">
        <v>368</v>
      </c>
      <c r="M36" s="96" t="s">
        <v>367</v>
      </c>
      <c r="N36" s="96" t="s">
        <v>368</v>
      </c>
      <c r="O36" s="96" t="s">
        <v>367</v>
      </c>
      <c r="P36" s="96" t="s">
        <v>367</v>
      </c>
      <c r="Q36" s="96" t="s">
        <v>368</v>
      </c>
      <c r="R36" s="96" t="s">
        <v>367</v>
      </c>
      <c r="S36" s="96" t="s">
        <v>368</v>
      </c>
      <c r="T36" s="96" t="s">
        <v>367</v>
      </c>
      <c r="U36" s="96" t="s">
        <v>368</v>
      </c>
      <c r="V36" s="96" t="s">
        <v>367</v>
      </c>
      <c r="W36" s="96" t="s">
        <v>367</v>
      </c>
      <c r="X36" s="96" t="s">
        <v>368</v>
      </c>
      <c r="Y36" s="96" t="s">
        <v>368</v>
      </c>
      <c r="Z36" s="96" t="s">
        <v>367</v>
      </c>
      <c r="AA36" s="96" t="s">
        <v>368</v>
      </c>
      <c r="AB36" s="96" t="s">
        <v>368</v>
      </c>
      <c r="AC36" s="96" t="s">
        <v>368</v>
      </c>
      <c r="AD36" s="96" t="s">
        <v>368</v>
      </c>
      <c r="AE36" s="96" t="s">
        <v>368</v>
      </c>
      <c r="AF36" s="96" t="s">
        <v>369</v>
      </c>
      <c r="AG36" s="89"/>
      <c r="AH36" s="90" t="s">
        <v>367</v>
      </c>
      <c r="AI36" s="89"/>
      <c r="AJ36" s="90" t="s">
        <v>534</v>
      </c>
      <c r="AK36" s="90" t="s">
        <v>535</v>
      </c>
      <c r="AL36" s="90" t="s">
        <v>536</v>
      </c>
    </row>
    <row r="37" spans="4:38">
      <c r="D37" s="90" t="s">
        <v>184</v>
      </c>
      <c r="E37" s="90" t="s">
        <v>364</v>
      </c>
      <c r="F37" s="90" t="s">
        <v>185</v>
      </c>
      <c r="G37" s="90">
        <v>5</v>
      </c>
      <c r="H37" s="90" t="s">
        <v>365</v>
      </c>
      <c r="I37" s="90" t="s">
        <v>366</v>
      </c>
      <c r="J37" s="96" t="s">
        <v>367</v>
      </c>
      <c r="K37" s="96" t="s">
        <v>367</v>
      </c>
      <c r="L37" s="96" t="s">
        <v>368</v>
      </c>
      <c r="M37" s="96" t="s">
        <v>367</v>
      </c>
      <c r="N37" s="96" t="s">
        <v>368</v>
      </c>
      <c r="O37" s="96" t="s">
        <v>367</v>
      </c>
      <c r="P37" s="96" t="s">
        <v>367</v>
      </c>
      <c r="Q37" s="96" t="s">
        <v>368</v>
      </c>
      <c r="R37" s="96" t="s">
        <v>367</v>
      </c>
      <c r="S37" s="96" t="s">
        <v>368</v>
      </c>
      <c r="T37" s="96" t="s">
        <v>367</v>
      </c>
      <c r="U37" s="96" t="s">
        <v>368</v>
      </c>
      <c r="V37" s="96" t="s">
        <v>367</v>
      </c>
      <c r="W37" s="96" t="s">
        <v>367</v>
      </c>
      <c r="X37" s="96" t="s">
        <v>368</v>
      </c>
      <c r="Y37" s="96" t="s">
        <v>368</v>
      </c>
      <c r="Z37" s="96" t="s">
        <v>367</v>
      </c>
      <c r="AA37" s="96" t="s">
        <v>368</v>
      </c>
      <c r="AB37" s="96" t="s">
        <v>368</v>
      </c>
      <c r="AC37" s="96" t="s">
        <v>368</v>
      </c>
      <c r="AD37" s="96" t="s">
        <v>368</v>
      </c>
      <c r="AE37" s="96" t="s">
        <v>368</v>
      </c>
      <c r="AF37" s="96" t="s">
        <v>369</v>
      </c>
      <c r="AG37" s="89"/>
      <c r="AH37" s="90" t="s">
        <v>392</v>
      </c>
      <c r="AI37" s="89"/>
      <c r="AJ37" s="90" t="s">
        <v>537</v>
      </c>
      <c r="AK37" s="90" t="s">
        <v>538</v>
      </c>
      <c r="AL37" s="90" t="s">
        <v>539</v>
      </c>
    </row>
    <row r="38" spans="4:38">
      <c r="D38" s="90" t="s">
        <v>188</v>
      </c>
      <c r="E38" s="90" t="s">
        <v>364</v>
      </c>
      <c r="F38" s="90" t="s">
        <v>189</v>
      </c>
      <c r="G38" s="90">
        <v>5</v>
      </c>
      <c r="H38" s="90" t="s">
        <v>365</v>
      </c>
      <c r="I38" s="90" t="s">
        <v>366</v>
      </c>
      <c r="J38" s="96" t="s">
        <v>367</v>
      </c>
      <c r="K38" s="96" t="s">
        <v>367</v>
      </c>
      <c r="L38" s="96" t="s">
        <v>392</v>
      </c>
      <c r="M38" s="96" t="s">
        <v>367</v>
      </c>
      <c r="N38" s="96" t="s">
        <v>368</v>
      </c>
      <c r="O38" s="96" t="s">
        <v>367</v>
      </c>
      <c r="P38" s="96" t="s">
        <v>367</v>
      </c>
      <c r="Q38" s="96" t="s">
        <v>367</v>
      </c>
      <c r="R38" s="96" t="s">
        <v>367</v>
      </c>
      <c r="S38" s="96" t="s">
        <v>392</v>
      </c>
      <c r="T38" s="96" t="s">
        <v>367</v>
      </c>
      <c r="U38" s="96" t="s">
        <v>392</v>
      </c>
      <c r="V38" s="96" t="s">
        <v>367</v>
      </c>
      <c r="W38" s="96" t="s">
        <v>367</v>
      </c>
      <c r="X38" s="96" t="s">
        <v>368</v>
      </c>
      <c r="Y38" s="96" t="s">
        <v>392</v>
      </c>
      <c r="Z38" s="96" t="s">
        <v>367</v>
      </c>
      <c r="AA38" s="96" t="s">
        <v>368</v>
      </c>
      <c r="AB38" s="96" t="s">
        <v>368</v>
      </c>
      <c r="AC38" s="96" t="s">
        <v>368</v>
      </c>
      <c r="AD38" s="96" t="s">
        <v>368</v>
      </c>
      <c r="AE38" s="96" t="s">
        <v>368</v>
      </c>
      <c r="AF38" s="96" t="s">
        <v>369</v>
      </c>
      <c r="AG38" s="89"/>
      <c r="AH38" s="90" t="s">
        <v>368</v>
      </c>
      <c r="AI38" s="89"/>
      <c r="AJ38" s="90" t="s">
        <v>540</v>
      </c>
      <c r="AK38" s="90" t="s">
        <v>314</v>
      </c>
      <c r="AL38" s="90" t="s">
        <v>541</v>
      </c>
    </row>
    <row r="39" spans="4:38">
      <c r="D39" s="90" t="s">
        <v>186</v>
      </c>
      <c r="E39" s="90" t="s">
        <v>364</v>
      </c>
      <c r="F39" s="90" t="s">
        <v>187</v>
      </c>
      <c r="G39" s="90">
        <v>5</v>
      </c>
      <c r="H39" s="90" t="s">
        <v>365</v>
      </c>
      <c r="I39" s="90" t="s">
        <v>366</v>
      </c>
      <c r="J39" s="96" t="s">
        <v>367</v>
      </c>
      <c r="K39" s="96" t="s">
        <v>367</v>
      </c>
      <c r="L39" s="96" t="s">
        <v>368</v>
      </c>
      <c r="M39" s="96" t="s">
        <v>367</v>
      </c>
      <c r="N39" s="96" t="s">
        <v>368</v>
      </c>
      <c r="O39" s="96" t="s">
        <v>367</v>
      </c>
      <c r="P39" s="96" t="s">
        <v>367</v>
      </c>
      <c r="Q39" s="96" t="s">
        <v>368</v>
      </c>
      <c r="R39" s="96" t="s">
        <v>367</v>
      </c>
      <c r="S39" s="96" t="s">
        <v>368</v>
      </c>
      <c r="T39" s="96" t="s">
        <v>367</v>
      </c>
      <c r="U39" s="96" t="s">
        <v>368</v>
      </c>
      <c r="V39" s="96" t="s">
        <v>367</v>
      </c>
      <c r="W39" s="96" t="s">
        <v>367</v>
      </c>
      <c r="X39" s="96" t="s">
        <v>368</v>
      </c>
      <c r="Y39" s="96" t="s">
        <v>368</v>
      </c>
      <c r="Z39" s="96" t="s">
        <v>367</v>
      </c>
      <c r="AA39" s="96" t="s">
        <v>368</v>
      </c>
      <c r="AB39" s="96" t="s">
        <v>368</v>
      </c>
      <c r="AC39" s="96" t="s">
        <v>368</v>
      </c>
      <c r="AD39" s="96" t="s">
        <v>368</v>
      </c>
      <c r="AE39" s="96" t="s">
        <v>368</v>
      </c>
      <c r="AF39" s="96" t="s">
        <v>369</v>
      </c>
      <c r="AG39" s="89"/>
      <c r="AH39" s="90"/>
      <c r="AI39" s="89"/>
      <c r="AJ39" s="90" t="s">
        <v>542</v>
      </c>
      <c r="AK39" s="90" t="s">
        <v>543</v>
      </c>
      <c r="AL39" s="90" t="s">
        <v>544</v>
      </c>
    </row>
    <row r="40" spans="4:38">
      <c r="D40" s="90"/>
      <c r="E40" s="90"/>
      <c r="F40" s="90"/>
      <c r="G40" s="90"/>
      <c r="H40" s="90"/>
      <c r="I40" s="90"/>
      <c r="J40" s="96"/>
      <c r="K40" s="96"/>
      <c r="L40" s="96"/>
      <c r="M40" s="96"/>
      <c r="N40" s="96"/>
      <c r="O40" s="96"/>
      <c r="P40" s="96"/>
      <c r="Q40" s="96"/>
      <c r="R40" s="96"/>
      <c r="S40" s="96"/>
      <c r="T40" s="96"/>
      <c r="U40" s="96"/>
      <c r="V40" s="96"/>
      <c r="W40" s="96"/>
      <c r="X40" s="96"/>
      <c r="Y40" s="96"/>
      <c r="Z40" s="96"/>
      <c r="AA40" s="96"/>
      <c r="AB40" s="96"/>
      <c r="AC40" s="96"/>
      <c r="AD40" s="96"/>
      <c r="AE40" s="96"/>
      <c r="AF40" s="90"/>
      <c r="AG40" s="89"/>
      <c r="AH40" s="90" t="s">
        <v>545</v>
      </c>
      <c r="AI40" s="89"/>
      <c r="AJ40" s="90" t="s">
        <v>546</v>
      </c>
      <c r="AK40" s="90" t="s">
        <v>547</v>
      </c>
      <c r="AL40" s="90" t="s">
        <v>548</v>
      </c>
    </row>
    <row r="41" spans="4:38">
      <c r="D41" s="90"/>
      <c r="E41" s="90"/>
      <c r="F41" s="90"/>
      <c r="G41" s="90"/>
      <c r="H41" s="90"/>
      <c r="I41" s="90"/>
      <c r="J41" s="96"/>
      <c r="K41" s="96"/>
      <c r="L41" s="96"/>
      <c r="M41" s="96"/>
      <c r="N41" s="96"/>
      <c r="O41" s="96"/>
      <c r="P41" s="96"/>
      <c r="Q41" s="96"/>
      <c r="R41" s="96"/>
      <c r="S41" s="96"/>
      <c r="T41" s="96"/>
      <c r="U41" s="96"/>
      <c r="V41" s="96"/>
      <c r="W41" s="96"/>
      <c r="X41" s="96"/>
      <c r="Y41" s="96"/>
      <c r="Z41" s="96"/>
      <c r="AA41" s="96"/>
      <c r="AB41" s="96"/>
      <c r="AC41" s="96"/>
      <c r="AD41" s="96"/>
      <c r="AE41" s="96"/>
      <c r="AF41" s="90"/>
      <c r="AG41" s="89"/>
      <c r="AH41" s="90" t="s">
        <v>549</v>
      </c>
      <c r="AI41" s="89"/>
      <c r="AJ41" s="90" t="s">
        <v>550</v>
      </c>
      <c r="AK41" s="90" t="s">
        <v>551</v>
      </c>
      <c r="AL41" s="90" t="s">
        <v>552</v>
      </c>
    </row>
    <row r="42" spans="4:38">
      <c r="D42" s="1" t="s">
        <v>391</v>
      </c>
      <c r="E42" s="1" t="s">
        <v>278</v>
      </c>
      <c r="F42" s="1" t="s">
        <v>333</v>
      </c>
      <c r="G42" s="1" t="s">
        <v>334</v>
      </c>
      <c r="H42" s="1" t="s">
        <v>335</v>
      </c>
      <c r="I42" s="1" t="s">
        <v>336</v>
      </c>
      <c r="J42" s="8" t="s">
        <v>337</v>
      </c>
      <c r="K42" s="8" t="s">
        <v>338</v>
      </c>
      <c r="L42" s="8" t="s">
        <v>339</v>
      </c>
      <c r="M42" s="8" t="s">
        <v>340</v>
      </c>
      <c r="N42" s="8" t="s">
        <v>341</v>
      </c>
      <c r="O42" s="8" t="s">
        <v>342</v>
      </c>
      <c r="P42" s="8" t="s">
        <v>343</v>
      </c>
      <c r="Q42" s="8" t="s">
        <v>344</v>
      </c>
      <c r="R42" s="8" t="s">
        <v>345</v>
      </c>
      <c r="S42" s="8" t="s">
        <v>346</v>
      </c>
      <c r="T42" s="8" t="s">
        <v>347</v>
      </c>
      <c r="U42" s="8" t="s">
        <v>348</v>
      </c>
      <c r="V42" s="8" t="s">
        <v>349</v>
      </c>
      <c r="W42" s="8" t="s">
        <v>350</v>
      </c>
      <c r="X42" s="8" t="s">
        <v>351</v>
      </c>
      <c r="Y42" s="8" t="s">
        <v>352</v>
      </c>
      <c r="Z42" s="8" t="s">
        <v>353</v>
      </c>
      <c r="AA42" s="8" t="s">
        <v>354</v>
      </c>
      <c r="AB42" s="8" t="s">
        <v>355</v>
      </c>
      <c r="AC42" s="8" t="s">
        <v>356</v>
      </c>
      <c r="AD42" s="8" t="s">
        <v>357</v>
      </c>
      <c r="AE42" s="8" t="s">
        <v>358</v>
      </c>
      <c r="AF42" s="1" t="s">
        <v>359</v>
      </c>
      <c r="AG42" s="89"/>
      <c r="AH42" s="90" t="s">
        <v>553</v>
      </c>
      <c r="AI42" s="89"/>
      <c r="AJ42" s="90" t="s">
        <v>554</v>
      </c>
      <c r="AK42" s="90" t="s">
        <v>555</v>
      </c>
      <c r="AL42" s="90" t="s">
        <v>556</v>
      </c>
    </row>
    <row r="43" spans="4:38">
      <c r="D43" s="90" t="s">
        <v>82</v>
      </c>
      <c r="E43" s="90" t="s">
        <v>455</v>
      </c>
      <c r="F43" s="90" t="s">
        <v>83</v>
      </c>
      <c r="G43" s="90">
        <v>1</v>
      </c>
      <c r="H43" s="90" t="s">
        <v>365</v>
      </c>
      <c r="I43" s="90" t="s">
        <v>366</v>
      </c>
      <c r="J43" s="96" t="s">
        <v>367</v>
      </c>
      <c r="K43" s="96" t="s">
        <v>367</v>
      </c>
      <c r="L43" s="96" t="s">
        <v>368</v>
      </c>
      <c r="M43" s="96" t="s">
        <v>367</v>
      </c>
      <c r="N43" s="96" t="s">
        <v>368</v>
      </c>
      <c r="O43" s="96" t="s">
        <v>367</v>
      </c>
      <c r="P43" s="96" t="s">
        <v>367</v>
      </c>
      <c r="Q43" s="96" t="s">
        <v>368</v>
      </c>
      <c r="R43" s="96" t="s">
        <v>367</v>
      </c>
      <c r="S43" s="96" t="s">
        <v>368</v>
      </c>
      <c r="T43" s="96" t="s">
        <v>367</v>
      </c>
      <c r="U43" s="96" t="s">
        <v>368</v>
      </c>
      <c r="V43" s="96" t="s">
        <v>367</v>
      </c>
      <c r="W43" s="96" t="s">
        <v>367</v>
      </c>
      <c r="X43" s="96" t="s">
        <v>368</v>
      </c>
      <c r="Y43" s="96" t="s">
        <v>368</v>
      </c>
      <c r="Z43" s="96" t="s">
        <v>367</v>
      </c>
      <c r="AA43" s="96" t="s">
        <v>368</v>
      </c>
      <c r="AB43" s="96" t="s">
        <v>368</v>
      </c>
      <c r="AC43" s="96" t="s">
        <v>368</v>
      </c>
      <c r="AD43" s="96" t="s">
        <v>368</v>
      </c>
      <c r="AE43" s="96" t="s">
        <v>368</v>
      </c>
      <c r="AF43" s="96" t="s">
        <v>419</v>
      </c>
      <c r="AG43" s="89"/>
      <c r="AH43" s="90" t="s">
        <v>557</v>
      </c>
      <c r="AI43" s="89"/>
      <c r="AJ43" s="90" t="s">
        <v>558</v>
      </c>
      <c r="AK43" s="90" t="s">
        <v>559</v>
      </c>
      <c r="AL43" s="90" t="s">
        <v>560</v>
      </c>
    </row>
    <row r="44" spans="4:38">
      <c r="D44" s="90" t="s">
        <v>85</v>
      </c>
      <c r="E44" s="90" t="s">
        <v>455</v>
      </c>
      <c r="F44" s="90" t="s">
        <v>86</v>
      </c>
      <c r="G44" s="90">
        <v>1</v>
      </c>
      <c r="H44" s="90" t="s">
        <v>365</v>
      </c>
      <c r="I44" s="90" t="s">
        <v>366</v>
      </c>
      <c r="J44" s="96" t="s">
        <v>367</v>
      </c>
      <c r="K44" s="96" t="s">
        <v>367</v>
      </c>
      <c r="L44" s="96" t="s">
        <v>368</v>
      </c>
      <c r="M44" s="96" t="s">
        <v>367</v>
      </c>
      <c r="N44" s="96" t="s">
        <v>368</v>
      </c>
      <c r="O44" s="96" t="s">
        <v>367</v>
      </c>
      <c r="P44" s="96" t="s">
        <v>367</v>
      </c>
      <c r="Q44" s="96" t="s">
        <v>368</v>
      </c>
      <c r="R44" s="96" t="s">
        <v>367</v>
      </c>
      <c r="S44" s="96" t="s">
        <v>368</v>
      </c>
      <c r="T44" s="96" t="s">
        <v>367</v>
      </c>
      <c r="U44" s="96" t="s">
        <v>368</v>
      </c>
      <c r="V44" s="96" t="s">
        <v>367</v>
      </c>
      <c r="W44" s="96" t="s">
        <v>367</v>
      </c>
      <c r="X44" s="96" t="s">
        <v>368</v>
      </c>
      <c r="Y44" s="96" t="s">
        <v>368</v>
      </c>
      <c r="Z44" s="96" t="s">
        <v>367</v>
      </c>
      <c r="AA44" s="96" t="s">
        <v>368</v>
      </c>
      <c r="AB44" s="96" t="s">
        <v>368</v>
      </c>
      <c r="AC44" s="96" t="s">
        <v>368</v>
      </c>
      <c r="AD44" s="96" t="s">
        <v>368</v>
      </c>
      <c r="AE44" s="96" t="s">
        <v>368</v>
      </c>
      <c r="AF44" s="96" t="s">
        <v>419</v>
      </c>
      <c r="AG44" s="89"/>
      <c r="AH44" s="90" t="s">
        <v>561</v>
      </c>
      <c r="AI44" s="89"/>
      <c r="AJ44" s="90" t="s">
        <v>562</v>
      </c>
      <c r="AK44" s="90" t="s">
        <v>563</v>
      </c>
      <c r="AL44" s="90" t="s">
        <v>564</v>
      </c>
    </row>
    <row r="45" spans="4:38">
      <c r="D45" s="90" t="s">
        <v>87</v>
      </c>
      <c r="E45" s="90" t="s">
        <v>455</v>
      </c>
      <c r="F45" s="90" t="s">
        <v>88</v>
      </c>
      <c r="G45" s="90">
        <v>1</v>
      </c>
      <c r="H45" s="90" t="s">
        <v>365</v>
      </c>
      <c r="I45" s="90" t="s">
        <v>366</v>
      </c>
      <c r="J45" s="96" t="s">
        <v>367</v>
      </c>
      <c r="K45" s="96" t="s">
        <v>367</v>
      </c>
      <c r="L45" s="96" t="s">
        <v>368</v>
      </c>
      <c r="M45" s="96" t="s">
        <v>367</v>
      </c>
      <c r="N45" s="96" t="s">
        <v>368</v>
      </c>
      <c r="O45" s="96" t="s">
        <v>367</v>
      </c>
      <c r="P45" s="96" t="s">
        <v>367</v>
      </c>
      <c r="Q45" s="96" t="s">
        <v>368</v>
      </c>
      <c r="R45" s="96" t="s">
        <v>367</v>
      </c>
      <c r="S45" s="96" t="s">
        <v>368</v>
      </c>
      <c r="T45" s="96" t="s">
        <v>367</v>
      </c>
      <c r="U45" s="96" t="s">
        <v>368</v>
      </c>
      <c r="V45" s="96" t="s">
        <v>367</v>
      </c>
      <c r="W45" s="96" t="s">
        <v>367</v>
      </c>
      <c r="X45" s="96" t="s">
        <v>368</v>
      </c>
      <c r="Y45" s="96" t="s">
        <v>368</v>
      </c>
      <c r="Z45" s="96" t="s">
        <v>367</v>
      </c>
      <c r="AA45" s="96" t="s">
        <v>368</v>
      </c>
      <c r="AB45" s="96" t="s">
        <v>368</v>
      </c>
      <c r="AC45" s="96" t="s">
        <v>368</v>
      </c>
      <c r="AD45" s="96" t="s">
        <v>368</v>
      </c>
      <c r="AE45" s="96" t="s">
        <v>368</v>
      </c>
      <c r="AF45" s="96" t="s">
        <v>419</v>
      </c>
      <c r="AG45" s="89"/>
      <c r="AH45" s="90"/>
      <c r="AI45" s="89"/>
      <c r="AJ45" s="90" t="s">
        <v>565</v>
      </c>
      <c r="AK45" s="90" t="s">
        <v>566</v>
      </c>
      <c r="AL45" s="90" t="s">
        <v>567</v>
      </c>
    </row>
    <row r="46" spans="4:38">
      <c r="D46" s="90"/>
      <c r="E46" s="90"/>
      <c r="F46" s="90"/>
      <c r="G46" s="90"/>
      <c r="H46" s="90"/>
      <c r="I46" s="90"/>
      <c r="J46" s="96"/>
      <c r="K46" s="96"/>
      <c r="L46" s="96"/>
      <c r="M46" s="96"/>
      <c r="N46" s="96"/>
      <c r="O46" s="96"/>
      <c r="P46" s="96"/>
      <c r="Q46" s="96"/>
      <c r="R46" s="96"/>
      <c r="S46" s="96"/>
      <c r="T46" s="96"/>
      <c r="U46" s="96"/>
      <c r="V46" s="96"/>
      <c r="W46" s="96"/>
      <c r="X46" s="96"/>
      <c r="Y46" s="96"/>
      <c r="Z46" s="96"/>
      <c r="AA46" s="96"/>
      <c r="AB46" s="96"/>
      <c r="AC46" s="96"/>
      <c r="AD46" s="96"/>
      <c r="AE46" s="96"/>
      <c r="AF46" s="90"/>
      <c r="AG46" s="89"/>
      <c r="AH46" s="90"/>
      <c r="AI46" s="89"/>
      <c r="AJ46" s="90" t="s">
        <v>568</v>
      </c>
      <c r="AK46" s="90" t="s">
        <v>569</v>
      </c>
      <c r="AL46" s="90" t="s">
        <v>570</v>
      </c>
    </row>
    <row r="47" spans="4:38">
      <c r="D47" s="90"/>
      <c r="E47" s="90"/>
      <c r="F47" s="90"/>
      <c r="G47" s="90"/>
      <c r="H47" s="90"/>
      <c r="I47" s="90"/>
      <c r="J47" s="96"/>
      <c r="K47" s="96"/>
      <c r="L47" s="96"/>
      <c r="M47" s="96"/>
      <c r="N47" s="96"/>
      <c r="O47" s="96"/>
      <c r="P47" s="96"/>
      <c r="Q47" s="96"/>
      <c r="R47" s="96"/>
      <c r="S47" s="96"/>
      <c r="T47" s="96"/>
      <c r="U47" s="96"/>
      <c r="V47" s="96"/>
      <c r="W47" s="96"/>
      <c r="X47" s="96"/>
      <c r="Y47" s="96"/>
      <c r="Z47" s="96"/>
      <c r="AA47" s="96"/>
      <c r="AB47" s="96"/>
      <c r="AC47" s="96"/>
      <c r="AD47" s="96"/>
      <c r="AE47" s="96"/>
      <c r="AF47" s="90"/>
      <c r="AG47" s="89"/>
      <c r="AH47" s="90"/>
      <c r="AI47" s="89"/>
      <c r="AJ47" s="90" t="s">
        <v>571</v>
      </c>
      <c r="AK47" s="90" t="s">
        <v>572</v>
      </c>
      <c r="AL47" s="90" t="s">
        <v>573</v>
      </c>
    </row>
    <row r="48" spans="4:38">
      <c r="D48" s="1" t="s">
        <v>211</v>
      </c>
      <c r="E48" s="1" t="s">
        <v>278</v>
      </c>
      <c r="F48" s="1" t="s">
        <v>333</v>
      </c>
      <c r="G48" s="1" t="s">
        <v>334</v>
      </c>
      <c r="H48" s="1" t="s">
        <v>335</v>
      </c>
      <c r="I48" s="1" t="s">
        <v>336</v>
      </c>
      <c r="J48" s="8" t="s">
        <v>337</v>
      </c>
      <c r="K48" s="8" t="s">
        <v>338</v>
      </c>
      <c r="L48" s="8" t="s">
        <v>339</v>
      </c>
      <c r="M48" s="8" t="s">
        <v>340</v>
      </c>
      <c r="N48" s="8" t="s">
        <v>341</v>
      </c>
      <c r="O48" s="8" t="s">
        <v>342</v>
      </c>
      <c r="P48" s="8" t="s">
        <v>343</v>
      </c>
      <c r="Q48" s="8" t="s">
        <v>344</v>
      </c>
      <c r="R48" s="8" t="s">
        <v>345</v>
      </c>
      <c r="S48" s="8" t="s">
        <v>346</v>
      </c>
      <c r="T48" s="8" t="s">
        <v>347</v>
      </c>
      <c r="U48" s="8" t="s">
        <v>348</v>
      </c>
      <c r="V48" s="8" t="s">
        <v>349</v>
      </c>
      <c r="W48" s="8" t="s">
        <v>350</v>
      </c>
      <c r="X48" s="8" t="s">
        <v>351</v>
      </c>
      <c r="Y48" s="8" t="s">
        <v>352</v>
      </c>
      <c r="Z48" s="8" t="s">
        <v>353</v>
      </c>
      <c r="AA48" s="8" t="s">
        <v>354</v>
      </c>
      <c r="AB48" s="8" t="s">
        <v>355</v>
      </c>
      <c r="AC48" s="8" t="s">
        <v>356</v>
      </c>
      <c r="AD48" s="8" t="s">
        <v>357</v>
      </c>
      <c r="AE48" s="8" t="s">
        <v>358</v>
      </c>
      <c r="AF48" s="1" t="s">
        <v>359</v>
      </c>
      <c r="AG48" s="89"/>
      <c r="AH48" s="90"/>
      <c r="AI48" s="89"/>
      <c r="AJ48" s="90" t="s">
        <v>574</v>
      </c>
      <c r="AK48" s="90" t="s">
        <v>575</v>
      </c>
      <c r="AL48" s="90" t="s">
        <v>576</v>
      </c>
    </row>
    <row r="49" spans="4:38">
      <c r="D49" s="90" t="s">
        <v>212</v>
      </c>
      <c r="E49" s="90" t="s">
        <v>577</v>
      </c>
      <c r="F49" s="90" t="s">
        <v>213</v>
      </c>
      <c r="G49" s="90">
        <v>6</v>
      </c>
      <c r="H49" s="90" t="s">
        <v>365</v>
      </c>
      <c r="I49" s="90" t="s">
        <v>366</v>
      </c>
      <c r="J49" s="96" t="s">
        <v>367</v>
      </c>
      <c r="K49" s="96" t="s">
        <v>367</v>
      </c>
      <c r="L49" s="96" t="s">
        <v>367</v>
      </c>
      <c r="M49" s="96" t="s">
        <v>367</v>
      </c>
      <c r="N49" s="96" t="s">
        <v>367</v>
      </c>
      <c r="O49" s="96" t="s">
        <v>367</v>
      </c>
      <c r="P49" s="96" t="s">
        <v>367</v>
      </c>
      <c r="Q49" s="96" t="s">
        <v>367</v>
      </c>
      <c r="R49" s="96" t="s">
        <v>367</v>
      </c>
      <c r="S49" s="96" t="s">
        <v>367</v>
      </c>
      <c r="T49" s="96" t="s">
        <v>367</v>
      </c>
      <c r="U49" s="96" t="s">
        <v>367</v>
      </c>
      <c r="V49" s="96" t="s">
        <v>367</v>
      </c>
      <c r="W49" s="96" t="s">
        <v>367</v>
      </c>
      <c r="X49" s="96" t="s">
        <v>367</v>
      </c>
      <c r="Y49" s="96" t="s">
        <v>367</v>
      </c>
      <c r="Z49" s="96" t="s">
        <v>367</v>
      </c>
      <c r="AA49" s="96" t="s">
        <v>367</v>
      </c>
      <c r="AB49" s="96" t="s">
        <v>367</v>
      </c>
      <c r="AC49" s="96" t="s">
        <v>367</v>
      </c>
      <c r="AD49" s="96" t="s">
        <v>367</v>
      </c>
      <c r="AE49" s="96" t="s">
        <v>367</v>
      </c>
      <c r="AF49" s="96" t="s">
        <v>369</v>
      </c>
      <c r="AG49" s="89"/>
      <c r="AH49" s="90"/>
      <c r="AI49" s="89"/>
      <c r="AJ49" s="90" t="s">
        <v>578</v>
      </c>
      <c r="AK49" s="90" t="s">
        <v>579</v>
      </c>
      <c r="AL49" s="90" t="s">
        <v>580</v>
      </c>
    </row>
    <row r="50" spans="4:38">
      <c r="D50" s="90"/>
      <c r="E50" s="90"/>
      <c r="F50" s="90"/>
      <c r="G50" s="90"/>
      <c r="H50" s="90"/>
      <c r="I50" s="90"/>
      <c r="J50" s="96"/>
      <c r="K50" s="96"/>
      <c r="L50" s="96"/>
      <c r="M50" s="96"/>
      <c r="N50" s="96"/>
      <c r="O50" s="96"/>
      <c r="P50" s="96"/>
      <c r="Q50" s="96"/>
      <c r="R50" s="96"/>
      <c r="S50" s="96"/>
      <c r="T50" s="96"/>
      <c r="U50" s="96"/>
      <c r="V50" s="96"/>
      <c r="W50" s="96"/>
      <c r="X50" s="96"/>
      <c r="Y50" s="96"/>
      <c r="Z50" s="96"/>
      <c r="AA50" s="96"/>
      <c r="AB50" s="96"/>
      <c r="AC50" s="96"/>
      <c r="AD50" s="96"/>
      <c r="AE50" s="96"/>
      <c r="AF50" s="90"/>
      <c r="AG50" s="89"/>
      <c r="AH50" s="90"/>
      <c r="AI50" s="89"/>
      <c r="AJ50" s="90" t="s">
        <v>581</v>
      </c>
      <c r="AK50" s="90" t="s">
        <v>582</v>
      </c>
      <c r="AL50" s="90" t="s">
        <v>583</v>
      </c>
    </row>
    <row r="51" spans="4:38">
      <c r="D51" s="90"/>
      <c r="E51" s="90"/>
      <c r="F51" s="90"/>
      <c r="G51" s="90"/>
      <c r="H51" s="90"/>
      <c r="I51" s="90"/>
      <c r="J51" s="96"/>
      <c r="K51" s="96"/>
      <c r="L51" s="96"/>
      <c r="M51" s="96"/>
      <c r="N51" s="96"/>
      <c r="O51" s="96"/>
      <c r="P51" s="96"/>
      <c r="Q51" s="96"/>
      <c r="R51" s="96"/>
      <c r="S51" s="96"/>
      <c r="T51" s="96"/>
      <c r="U51" s="96"/>
      <c r="V51" s="96"/>
      <c r="W51" s="96"/>
      <c r="X51" s="96"/>
      <c r="Y51" s="96"/>
      <c r="Z51" s="96"/>
      <c r="AA51" s="96"/>
      <c r="AB51" s="96"/>
      <c r="AC51" s="96"/>
      <c r="AD51" s="96"/>
      <c r="AE51" s="96"/>
      <c r="AF51" s="90"/>
      <c r="AG51" s="89"/>
      <c r="AH51" s="90"/>
      <c r="AI51" s="89"/>
      <c r="AJ51" s="90" t="s">
        <v>584</v>
      </c>
      <c r="AK51" s="90" t="s">
        <v>585</v>
      </c>
      <c r="AL51" s="90" t="s">
        <v>586</v>
      </c>
    </row>
    <row r="52" spans="4:38">
      <c r="D52" s="1" t="s">
        <v>155</v>
      </c>
      <c r="E52" s="1" t="s">
        <v>278</v>
      </c>
      <c r="F52" s="1" t="s">
        <v>333</v>
      </c>
      <c r="G52" s="1" t="s">
        <v>334</v>
      </c>
      <c r="H52" s="1" t="s">
        <v>335</v>
      </c>
      <c r="I52" s="1" t="s">
        <v>336</v>
      </c>
      <c r="J52" s="8" t="s">
        <v>337</v>
      </c>
      <c r="K52" s="8" t="s">
        <v>338</v>
      </c>
      <c r="L52" s="8" t="s">
        <v>339</v>
      </c>
      <c r="M52" s="8" t="s">
        <v>340</v>
      </c>
      <c r="N52" s="8" t="s">
        <v>341</v>
      </c>
      <c r="O52" s="8" t="s">
        <v>342</v>
      </c>
      <c r="P52" s="8" t="s">
        <v>343</v>
      </c>
      <c r="Q52" s="8" t="s">
        <v>344</v>
      </c>
      <c r="R52" s="8" t="s">
        <v>345</v>
      </c>
      <c r="S52" s="8" t="s">
        <v>346</v>
      </c>
      <c r="T52" s="8" t="s">
        <v>347</v>
      </c>
      <c r="U52" s="8" t="s">
        <v>348</v>
      </c>
      <c r="V52" s="8" t="s">
        <v>349</v>
      </c>
      <c r="W52" s="8" t="s">
        <v>350</v>
      </c>
      <c r="X52" s="8" t="s">
        <v>351</v>
      </c>
      <c r="Y52" s="8" t="s">
        <v>352</v>
      </c>
      <c r="Z52" s="8" t="s">
        <v>353</v>
      </c>
      <c r="AA52" s="8" t="s">
        <v>354</v>
      </c>
      <c r="AB52" s="8" t="s">
        <v>355</v>
      </c>
      <c r="AC52" s="8" t="s">
        <v>356</v>
      </c>
      <c r="AD52" s="8" t="s">
        <v>357</v>
      </c>
      <c r="AE52" s="8" t="s">
        <v>358</v>
      </c>
      <c r="AF52" s="1" t="s">
        <v>359</v>
      </c>
      <c r="AG52" s="89"/>
      <c r="AH52" s="90"/>
      <c r="AI52" s="89"/>
      <c r="AJ52" s="90" t="s">
        <v>587</v>
      </c>
      <c r="AK52" s="90" t="s">
        <v>588</v>
      </c>
      <c r="AL52" s="90" t="s">
        <v>589</v>
      </c>
    </row>
    <row r="53" spans="4:38">
      <c r="D53" s="90" t="s">
        <v>160</v>
      </c>
      <c r="E53" s="90" t="s">
        <v>590</v>
      </c>
      <c r="F53" s="90" t="s">
        <v>161</v>
      </c>
      <c r="G53" s="90">
        <v>3</v>
      </c>
      <c r="H53" s="90" t="s">
        <v>365</v>
      </c>
      <c r="I53" s="90" t="s">
        <v>366</v>
      </c>
      <c r="J53" s="96" t="s">
        <v>367</v>
      </c>
      <c r="K53" s="96" t="s">
        <v>367</v>
      </c>
      <c r="L53" s="96" t="s">
        <v>392</v>
      </c>
      <c r="M53" s="96" t="s">
        <v>367</v>
      </c>
      <c r="N53" s="96" t="s">
        <v>392</v>
      </c>
      <c r="O53" s="96" t="s">
        <v>367</v>
      </c>
      <c r="P53" s="96" t="s">
        <v>367</v>
      </c>
      <c r="Q53" s="96" t="s">
        <v>367</v>
      </c>
      <c r="R53" s="96" t="s">
        <v>367</v>
      </c>
      <c r="S53" s="96" t="s">
        <v>392</v>
      </c>
      <c r="T53" s="96" t="s">
        <v>367</v>
      </c>
      <c r="U53" s="96" t="s">
        <v>367</v>
      </c>
      <c r="V53" s="96" t="s">
        <v>367</v>
      </c>
      <c r="W53" s="96" t="s">
        <v>367</v>
      </c>
      <c r="X53" s="96" t="s">
        <v>392</v>
      </c>
      <c r="Y53" s="96" t="s">
        <v>368</v>
      </c>
      <c r="Z53" s="96" t="s">
        <v>367</v>
      </c>
      <c r="AA53" s="96" t="s">
        <v>368</v>
      </c>
      <c r="AB53" s="96" t="s">
        <v>368</v>
      </c>
      <c r="AC53" s="96" t="s">
        <v>392</v>
      </c>
      <c r="AD53" s="96" t="s">
        <v>368</v>
      </c>
      <c r="AE53" s="96" t="s">
        <v>368</v>
      </c>
      <c r="AF53" s="96" t="s">
        <v>419</v>
      </c>
      <c r="AG53" s="89"/>
      <c r="AH53" s="90"/>
      <c r="AI53" s="89"/>
      <c r="AJ53" s="90" t="s">
        <v>591</v>
      </c>
      <c r="AK53" s="90" t="s">
        <v>592</v>
      </c>
      <c r="AL53" s="90" t="s">
        <v>593</v>
      </c>
    </row>
    <row r="54" spans="4:38">
      <c r="D54" s="90" t="s">
        <v>158</v>
      </c>
      <c r="E54" s="90" t="s">
        <v>590</v>
      </c>
      <c r="F54" s="90" t="s">
        <v>159</v>
      </c>
      <c r="G54" s="90">
        <v>3</v>
      </c>
      <c r="H54" s="90" t="s">
        <v>365</v>
      </c>
      <c r="I54" s="90" t="s">
        <v>366</v>
      </c>
      <c r="J54" s="96" t="s">
        <v>367</v>
      </c>
      <c r="K54" s="96" t="s">
        <v>392</v>
      </c>
      <c r="L54" s="96" t="s">
        <v>368</v>
      </c>
      <c r="M54" s="96" t="s">
        <v>392</v>
      </c>
      <c r="N54" s="96" t="s">
        <v>368</v>
      </c>
      <c r="O54" s="96" t="s">
        <v>392</v>
      </c>
      <c r="P54" s="96" t="s">
        <v>392</v>
      </c>
      <c r="Q54" s="96" t="s">
        <v>368</v>
      </c>
      <c r="R54" s="96" t="s">
        <v>392</v>
      </c>
      <c r="S54" s="96" t="s">
        <v>368</v>
      </c>
      <c r="T54" s="96" t="s">
        <v>392</v>
      </c>
      <c r="U54" s="96" t="s">
        <v>368</v>
      </c>
      <c r="V54" s="96" t="s">
        <v>392</v>
      </c>
      <c r="W54" s="96" t="s">
        <v>392</v>
      </c>
      <c r="X54" s="96" t="s">
        <v>368</v>
      </c>
      <c r="Y54" s="96" t="s">
        <v>368</v>
      </c>
      <c r="Z54" s="96" t="s">
        <v>392</v>
      </c>
      <c r="AA54" s="96" t="s">
        <v>368</v>
      </c>
      <c r="AB54" s="96" t="s">
        <v>368</v>
      </c>
      <c r="AC54" s="96" t="s">
        <v>368</v>
      </c>
      <c r="AD54" s="96" t="s">
        <v>368</v>
      </c>
      <c r="AE54" s="96" t="s">
        <v>368</v>
      </c>
      <c r="AF54" s="96" t="s">
        <v>419</v>
      </c>
      <c r="AG54" s="89"/>
      <c r="AH54" s="90"/>
      <c r="AI54" s="89"/>
      <c r="AJ54" s="90" t="s">
        <v>594</v>
      </c>
      <c r="AK54" s="90" t="s">
        <v>595</v>
      </c>
      <c r="AL54" s="90" t="s">
        <v>596</v>
      </c>
    </row>
    <row r="55" spans="4:38">
      <c r="D55" s="90" t="s">
        <v>156</v>
      </c>
      <c r="E55" s="90" t="s">
        <v>590</v>
      </c>
      <c r="F55" s="90" t="s">
        <v>157</v>
      </c>
      <c r="G55" s="90">
        <v>3</v>
      </c>
      <c r="H55" s="90" t="s">
        <v>365</v>
      </c>
      <c r="I55" s="90" t="s">
        <v>366</v>
      </c>
      <c r="J55" s="96" t="s">
        <v>367</v>
      </c>
      <c r="K55" s="96" t="s">
        <v>392</v>
      </c>
      <c r="L55" s="96" t="s">
        <v>368</v>
      </c>
      <c r="M55" s="96" t="s">
        <v>392</v>
      </c>
      <c r="N55" s="96" t="s">
        <v>368</v>
      </c>
      <c r="O55" s="96" t="s">
        <v>392</v>
      </c>
      <c r="P55" s="96" t="s">
        <v>392</v>
      </c>
      <c r="Q55" s="96" t="s">
        <v>368</v>
      </c>
      <c r="R55" s="96" t="s">
        <v>392</v>
      </c>
      <c r="S55" s="96" t="s">
        <v>368</v>
      </c>
      <c r="T55" s="96" t="s">
        <v>392</v>
      </c>
      <c r="U55" s="96" t="s">
        <v>368</v>
      </c>
      <c r="V55" s="96" t="s">
        <v>392</v>
      </c>
      <c r="W55" s="96" t="s">
        <v>392</v>
      </c>
      <c r="X55" s="96" t="s">
        <v>368</v>
      </c>
      <c r="Y55" s="96" t="s">
        <v>368</v>
      </c>
      <c r="Z55" s="96" t="s">
        <v>392</v>
      </c>
      <c r="AA55" s="96" t="s">
        <v>368</v>
      </c>
      <c r="AB55" s="96" t="s">
        <v>368</v>
      </c>
      <c r="AC55" s="96" t="s">
        <v>368</v>
      </c>
      <c r="AD55" s="96" t="s">
        <v>368</v>
      </c>
      <c r="AE55" s="96" t="s">
        <v>368</v>
      </c>
      <c r="AF55" s="96" t="s">
        <v>419</v>
      </c>
      <c r="AG55" s="89"/>
      <c r="AH55" s="90"/>
      <c r="AI55" s="89"/>
      <c r="AJ55" s="90" t="s">
        <v>446</v>
      </c>
      <c r="AK55" s="90" t="s">
        <v>597</v>
      </c>
      <c r="AL55" s="90" t="s">
        <v>598</v>
      </c>
    </row>
    <row r="56" spans="4:38">
      <c r="D56" s="90"/>
      <c r="E56" s="90"/>
      <c r="F56" s="90"/>
      <c r="G56" s="90"/>
      <c r="H56" s="90"/>
      <c r="I56" s="90"/>
      <c r="J56" s="96"/>
      <c r="K56" s="96"/>
      <c r="L56" s="96"/>
      <c r="M56" s="96"/>
      <c r="N56" s="96"/>
      <c r="O56" s="96"/>
      <c r="P56" s="96"/>
      <c r="Q56" s="96"/>
      <c r="R56" s="96"/>
      <c r="S56" s="96"/>
      <c r="T56" s="96"/>
      <c r="U56" s="96"/>
      <c r="V56" s="96"/>
      <c r="W56" s="96"/>
      <c r="X56" s="96"/>
      <c r="Y56" s="96"/>
      <c r="Z56" s="96"/>
      <c r="AA56" s="96"/>
      <c r="AB56" s="96"/>
      <c r="AC56" s="96"/>
      <c r="AD56" s="96"/>
      <c r="AE56" s="96"/>
      <c r="AF56" s="90"/>
      <c r="AG56" s="89"/>
      <c r="AH56" s="90"/>
      <c r="AI56" s="89"/>
      <c r="AJ56" s="90" t="s">
        <v>599</v>
      </c>
      <c r="AK56" s="90" t="s">
        <v>600</v>
      </c>
      <c r="AL56" s="90" t="s">
        <v>601</v>
      </c>
    </row>
    <row r="57" spans="4:38">
      <c r="D57" s="90"/>
      <c r="E57" s="90"/>
      <c r="F57" s="90"/>
      <c r="G57" s="90"/>
      <c r="H57" s="90"/>
      <c r="I57" s="90"/>
      <c r="J57" s="96"/>
      <c r="K57" s="96"/>
      <c r="L57" s="96"/>
      <c r="M57" s="96"/>
      <c r="N57" s="96"/>
      <c r="O57" s="96"/>
      <c r="P57" s="96"/>
      <c r="Q57" s="96"/>
      <c r="R57" s="96"/>
      <c r="S57" s="96"/>
      <c r="T57" s="96"/>
      <c r="U57" s="96"/>
      <c r="V57" s="96"/>
      <c r="W57" s="96"/>
      <c r="X57" s="96"/>
      <c r="Y57" s="96"/>
      <c r="Z57" s="96"/>
      <c r="AA57" s="96"/>
      <c r="AB57" s="96"/>
      <c r="AC57" s="96"/>
      <c r="AD57" s="96"/>
      <c r="AE57" s="96"/>
      <c r="AF57" s="90"/>
      <c r="AG57" s="89"/>
      <c r="AH57" s="90"/>
      <c r="AI57" s="89"/>
      <c r="AJ57" s="90" t="s">
        <v>602</v>
      </c>
      <c r="AK57" s="90" t="s">
        <v>603</v>
      </c>
      <c r="AL57" s="90" t="s">
        <v>604</v>
      </c>
    </row>
    <row r="58" spans="4:38">
      <c r="D58" s="1" t="s">
        <v>152</v>
      </c>
      <c r="E58" s="1" t="s">
        <v>278</v>
      </c>
      <c r="F58" s="1" t="s">
        <v>333</v>
      </c>
      <c r="G58" s="1" t="s">
        <v>334</v>
      </c>
      <c r="H58" s="1" t="s">
        <v>335</v>
      </c>
      <c r="I58" s="1" t="s">
        <v>336</v>
      </c>
      <c r="J58" s="8" t="s">
        <v>337</v>
      </c>
      <c r="K58" s="8" t="s">
        <v>338</v>
      </c>
      <c r="L58" s="8" t="s">
        <v>339</v>
      </c>
      <c r="M58" s="8" t="s">
        <v>340</v>
      </c>
      <c r="N58" s="8" t="s">
        <v>341</v>
      </c>
      <c r="O58" s="8" t="s">
        <v>342</v>
      </c>
      <c r="P58" s="8" t="s">
        <v>343</v>
      </c>
      <c r="Q58" s="8" t="s">
        <v>344</v>
      </c>
      <c r="R58" s="8" t="s">
        <v>345</v>
      </c>
      <c r="S58" s="8" t="s">
        <v>346</v>
      </c>
      <c r="T58" s="8" t="s">
        <v>347</v>
      </c>
      <c r="U58" s="8" t="s">
        <v>348</v>
      </c>
      <c r="V58" s="8" t="s">
        <v>349</v>
      </c>
      <c r="W58" s="8" t="s">
        <v>350</v>
      </c>
      <c r="X58" s="8" t="s">
        <v>351</v>
      </c>
      <c r="Y58" s="8" t="s">
        <v>352</v>
      </c>
      <c r="Z58" s="8" t="s">
        <v>353</v>
      </c>
      <c r="AA58" s="8" t="s">
        <v>354</v>
      </c>
      <c r="AB58" s="8" t="s">
        <v>355</v>
      </c>
      <c r="AC58" s="8" t="s">
        <v>356</v>
      </c>
      <c r="AD58" s="8" t="s">
        <v>357</v>
      </c>
      <c r="AE58" s="8" t="s">
        <v>358</v>
      </c>
      <c r="AF58" s="1" t="s">
        <v>359</v>
      </c>
      <c r="AG58" s="89"/>
      <c r="AH58" s="90"/>
      <c r="AI58" s="89"/>
      <c r="AJ58" s="90" t="s">
        <v>605</v>
      </c>
      <c r="AK58" s="90" t="s">
        <v>606</v>
      </c>
      <c r="AL58" s="90" t="s">
        <v>341</v>
      </c>
    </row>
    <row r="59" spans="4:38">
      <c r="D59" s="90" t="s">
        <v>153</v>
      </c>
      <c r="E59" s="90" t="s">
        <v>590</v>
      </c>
      <c r="F59" s="90" t="s">
        <v>154</v>
      </c>
      <c r="G59" s="90">
        <v>3</v>
      </c>
      <c r="H59" s="90" t="s">
        <v>365</v>
      </c>
      <c r="I59" s="90" t="s">
        <v>366</v>
      </c>
      <c r="J59" s="96" t="s">
        <v>367</v>
      </c>
      <c r="K59" s="96" t="s">
        <v>367</v>
      </c>
      <c r="L59" s="96" t="s">
        <v>368</v>
      </c>
      <c r="M59" s="96" t="s">
        <v>367</v>
      </c>
      <c r="N59" s="96" t="s">
        <v>368</v>
      </c>
      <c r="O59" s="96" t="s">
        <v>367</v>
      </c>
      <c r="P59" s="96" t="s">
        <v>367</v>
      </c>
      <c r="Q59" s="96" t="s">
        <v>368</v>
      </c>
      <c r="R59" s="96" t="s">
        <v>367</v>
      </c>
      <c r="S59" s="96" t="s">
        <v>368</v>
      </c>
      <c r="T59" s="96" t="s">
        <v>367</v>
      </c>
      <c r="U59" s="96" t="s">
        <v>368</v>
      </c>
      <c r="V59" s="96" t="s">
        <v>367</v>
      </c>
      <c r="W59" s="96" t="s">
        <v>367</v>
      </c>
      <c r="X59" s="96" t="s">
        <v>368</v>
      </c>
      <c r="Y59" s="96" t="s">
        <v>368</v>
      </c>
      <c r="Z59" s="96" t="s">
        <v>367</v>
      </c>
      <c r="AA59" s="96" t="s">
        <v>368</v>
      </c>
      <c r="AB59" s="96" t="s">
        <v>368</v>
      </c>
      <c r="AC59" s="96" t="s">
        <v>368</v>
      </c>
      <c r="AD59" s="96" t="s">
        <v>368</v>
      </c>
      <c r="AE59" s="96" t="s">
        <v>368</v>
      </c>
      <c r="AF59" s="96" t="s">
        <v>468</v>
      </c>
      <c r="AG59" s="89"/>
      <c r="AH59" s="90"/>
      <c r="AI59" s="89"/>
      <c r="AJ59" s="90" t="s">
        <v>607</v>
      </c>
      <c r="AK59" s="90" t="s">
        <v>608</v>
      </c>
      <c r="AL59" s="90" t="s">
        <v>609</v>
      </c>
    </row>
    <row r="60" spans="4:38">
      <c r="D60" s="90"/>
      <c r="E60" s="90"/>
      <c r="F60" s="90"/>
      <c r="G60" s="90"/>
      <c r="H60" s="90"/>
      <c r="I60" s="90"/>
      <c r="J60" s="96"/>
      <c r="K60" s="96"/>
      <c r="L60" s="96"/>
      <c r="M60" s="96"/>
      <c r="N60" s="96"/>
      <c r="O60" s="96"/>
      <c r="P60" s="96"/>
      <c r="Q60" s="96"/>
      <c r="R60" s="96"/>
      <c r="S60" s="96"/>
      <c r="T60" s="96"/>
      <c r="U60" s="96"/>
      <c r="V60" s="96"/>
      <c r="W60" s="96"/>
      <c r="X60" s="96"/>
      <c r="Y60" s="96"/>
      <c r="Z60" s="96"/>
      <c r="AA60" s="96"/>
      <c r="AB60" s="96"/>
      <c r="AC60" s="96"/>
      <c r="AD60" s="96"/>
      <c r="AE60" s="96"/>
      <c r="AF60" s="90"/>
      <c r="AG60" s="89"/>
      <c r="AH60" s="90"/>
      <c r="AI60" s="89"/>
      <c r="AJ60" s="90" t="s">
        <v>610</v>
      </c>
      <c r="AK60" s="90" t="s">
        <v>611</v>
      </c>
      <c r="AL60" s="90" t="s">
        <v>612</v>
      </c>
    </row>
    <row r="61" spans="4:38">
      <c r="D61" s="90"/>
      <c r="E61" s="90"/>
      <c r="F61" s="90"/>
      <c r="G61" s="90"/>
      <c r="H61" s="90"/>
      <c r="I61" s="90"/>
      <c r="J61" s="96"/>
      <c r="K61" s="96"/>
      <c r="L61" s="96"/>
      <c r="M61" s="96"/>
      <c r="N61" s="96"/>
      <c r="O61" s="96"/>
      <c r="P61" s="96"/>
      <c r="Q61" s="96"/>
      <c r="R61" s="96"/>
      <c r="S61" s="96"/>
      <c r="T61" s="96"/>
      <c r="U61" s="96"/>
      <c r="V61" s="96"/>
      <c r="W61" s="96"/>
      <c r="X61" s="96"/>
      <c r="Y61" s="96"/>
      <c r="Z61" s="96"/>
      <c r="AA61" s="96"/>
      <c r="AB61" s="96"/>
      <c r="AC61" s="96"/>
      <c r="AD61" s="96"/>
      <c r="AE61" s="96"/>
      <c r="AF61" s="90"/>
      <c r="AG61" s="89"/>
      <c r="AH61" s="90"/>
      <c r="AI61" s="89"/>
      <c r="AJ61" s="90" t="s">
        <v>613</v>
      </c>
      <c r="AK61" s="90" t="s">
        <v>614</v>
      </c>
      <c r="AL61" s="90" t="s">
        <v>615</v>
      </c>
    </row>
    <row r="62" spans="4:38">
      <c r="D62" s="1" t="s">
        <v>163</v>
      </c>
      <c r="E62" s="1" t="s">
        <v>278</v>
      </c>
      <c r="F62" s="1" t="s">
        <v>333</v>
      </c>
      <c r="G62" s="1" t="s">
        <v>334</v>
      </c>
      <c r="H62" s="1" t="s">
        <v>335</v>
      </c>
      <c r="I62" s="1" t="s">
        <v>336</v>
      </c>
      <c r="J62" s="8" t="s">
        <v>337</v>
      </c>
      <c r="K62" s="8" t="s">
        <v>338</v>
      </c>
      <c r="L62" s="8" t="s">
        <v>339</v>
      </c>
      <c r="M62" s="8" t="s">
        <v>340</v>
      </c>
      <c r="N62" s="8" t="s">
        <v>341</v>
      </c>
      <c r="O62" s="8" t="s">
        <v>342</v>
      </c>
      <c r="P62" s="8" t="s">
        <v>343</v>
      </c>
      <c r="Q62" s="8" t="s">
        <v>344</v>
      </c>
      <c r="R62" s="8" t="s">
        <v>345</v>
      </c>
      <c r="S62" s="8" t="s">
        <v>346</v>
      </c>
      <c r="T62" s="8" t="s">
        <v>347</v>
      </c>
      <c r="U62" s="8" t="s">
        <v>348</v>
      </c>
      <c r="V62" s="8" t="s">
        <v>349</v>
      </c>
      <c r="W62" s="8" t="s">
        <v>350</v>
      </c>
      <c r="X62" s="8" t="s">
        <v>351</v>
      </c>
      <c r="Y62" s="8" t="s">
        <v>352</v>
      </c>
      <c r="Z62" s="8" t="s">
        <v>353</v>
      </c>
      <c r="AA62" s="8" t="s">
        <v>354</v>
      </c>
      <c r="AB62" s="8" t="s">
        <v>355</v>
      </c>
      <c r="AC62" s="8" t="s">
        <v>356</v>
      </c>
      <c r="AD62" s="8" t="s">
        <v>357</v>
      </c>
      <c r="AE62" s="8" t="s">
        <v>358</v>
      </c>
      <c r="AF62" s="1" t="s">
        <v>359</v>
      </c>
      <c r="AG62" s="89"/>
      <c r="AH62" s="90"/>
      <c r="AI62" s="89"/>
      <c r="AJ62" s="90" t="s">
        <v>616</v>
      </c>
      <c r="AK62" s="90" t="s">
        <v>617</v>
      </c>
      <c r="AL62" s="90" t="s">
        <v>618</v>
      </c>
    </row>
    <row r="63" spans="4:38">
      <c r="D63" s="90" t="s">
        <v>165</v>
      </c>
      <c r="E63" s="90" t="s">
        <v>590</v>
      </c>
      <c r="F63" s="90" t="s">
        <v>166</v>
      </c>
      <c r="G63" s="90">
        <v>3</v>
      </c>
      <c r="H63" s="90" t="s">
        <v>365</v>
      </c>
      <c r="I63" s="90" t="s">
        <v>366</v>
      </c>
      <c r="J63" s="96" t="s">
        <v>367</v>
      </c>
      <c r="K63" s="96" t="s">
        <v>367</v>
      </c>
      <c r="L63" s="96" t="s">
        <v>392</v>
      </c>
      <c r="M63" s="96" t="s">
        <v>367</v>
      </c>
      <c r="N63" s="96" t="s">
        <v>392</v>
      </c>
      <c r="O63" s="96" t="s">
        <v>367</v>
      </c>
      <c r="P63" s="96" t="s">
        <v>367</v>
      </c>
      <c r="Q63" s="96" t="s">
        <v>392</v>
      </c>
      <c r="R63" s="96" t="s">
        <v>367</v>
      </c>
      <c r="S63" s="96" t="s">
        <v>392</v>
      </c>
      <c r="T63" s="96" t="s">
        <v>367</v>
      </c>
      <c r="U63" s="96" t="s">
        <v>392</v>
      </c>
      <c r="V63" s="96" t="s">
        <v>367</v>
      </c>
      <c r="W63" s="96" t="s">
        <v>367</v>
      </c>
      <c r="X63" s="96" t="s">
        <v>392</v>
      </c>
      <c r="Y63" s="96" t="s">
        <v>392</v>
      </c>
      <c r="Z63" s="96" t="s">
        <v>367</v>
      </c>
      <c r="AA63" s="96" t="s">
        <v>392</v>
      </c>
      <c r="AB63" s="96" t="s">
        <v>392</v>
      </c>
      <c r="AC63" s="96" t="s">
        <v>392</v>
      </c>
      <c r="AD63" s="96" t="s">
        <v>368</v>
      </c>
      <c r="AE63" s="96" t="s">
        <v>392</v>
      </c>
      <c r="AF63" s="96" t="s">
        <v>419</v>
      </c>
      <c r="AG63" s="89"/>
      <c r="AH63" s="90"/>
      <c r="AI63" s="89"/>
      <c r="AJ63" s="90" t="s">
        <v>619</v>
      </c>
      <c r="AK63" s="90" t="s">
        <v>620</v>
      </c>
      <c r="AL63" s="90" t="s">
        <v>621</v>
      </c>
    </row>
    <row r="64" spans="4:38">
      <c r="D64" s="90" t="s">
        <v>167</v>
      </c>
      <c r="E64" s="90" t="s">
        <v>590</v>
      </c>
      <c r="F64" s="90" t="s">
        <v>166</v>
      </c>
      <c r="G64" s="90">
        <v>3</v>
      </c>
      <c r="H64" s="90" t="s">
        <v>365</v>
      </c>
      <c r="I64" s="90" t="s">
        <v>366</v>
      </c>
      <c r="J64" s="96" t="s">
        <v>367</v>
      </c>
      <c r="K64" s="96" t="s">
        <v>367</v>
      </c>
      <c r="L64" s="96" t="s">
        <v>367</v>
      </c>
      <c r="M64" s="96" t="s">
        <v>367</v>
      </c>
      <c r="N64" s="96" t="s">
        <v>367</v>
      </c>
      <c r="O64" s="96" t="s">
        <v>367</v>
      </c>
      <c r="P64" s="96" t="s">
        <v>367</v>
      </c>
      <c r="Q64" s="96" t="s">
        <v>367</v>
      </c>
      <c r="R64" s="96" t="s">
        <v>367</v>
      </c>
      <c r="S64" s="96" t="s">
        <v>367</v>
      </c>
      <c r="T64" s="96" t="s">
        <v>367</v>
      </c>
      <c r="U64" s="96" t="s">
        <v>367</v>
      </c>
      <c r="V64" s="96" t="s">
        <v>367</v>
      </c>
      <c r="W64" s="96" t="s">
        <v>367</v>
      </c>
      <c r="X64" s="96" t="s">
        <v>367</v>
      </c>
      <c r="Y64" s="96" t="s">
        <v>367</v>
      </c>
      <c r="Z64" s="96" t="s">
        <v>367</v>
      </c>
      <c r="AA64" s="96" t="s">
        <v>367</v>
      </c>
      <c r="AB64" s="96" t="s">
        <v>367</v>
      </c>
      <c r="AC64" s="96" t="s">
        <v>367</v>
      </c>
      <c r="AD64" s="96" t="s">
        <v>367</v>
      </c>
      <c r="AE64" s="96" t="s">
        <v>367</v>
      </c>
      <c r="AF64" s="96" t="s">
        <v>419</v>
      </c>
      <c r="AG64" s="89"/>
      <c r="AH64" s="90"/>
      <c r="AI64" s="89"/>
      <c r="AJ64" s="90" t="s">
        <v>622</v>
      </c>
      <c r="AK64" s="90" t="s">
        <v>623</v>
      </c>
      <c r="AL64" s="90" t="s">
        <v>624</v>
      </c>
    </row>
    <row r="65" spans="4:38">
      <c r="D65" s="90" t="s">
        <v>164</v>
      </c>
      <c r="E65" s="90" t="s">
        <v>590</v>
      </c>
      <c r="F65" s="90" t="s">
        <v>161</v>
      </c>
      <c r="G65" s="90">
        <v>3</v>
      </c>
      <c r="H65" s="90" t="s">
        <v>365</v>
      </c>
      <c r="I65" s="90" t="s">
        <v>366</v>
      </c>
      <c r="J65" s="96" t="s">
        <v>367</v>
      </c>
      <c r="K65" s="96" t="s">
        <v>367</v>
      </c>
      <c r="L65" s="96" t="s">
        <v>392</v>
      </c>
      <c r="M65" s="96" t="s">
        <v>367</v>
      </c>
      <c r="N65" s="96" t="s">
        <v>392</v>
      </c>
      <c r="O65" s="96" t="s">
        <v>367</v>
      </c>
      <c r="P65" s="96" t="s">
        <v>367</v>
      </c>
      <c r="Q65" s="96" t="s">
        <v>367</v>
      </c>
      <c r="R65" s="96" t="s">
        <v>367</v>
      </c>
      <c r="S65" s="96" t="s">
        <v>392</v>
      </c>
      <c r="T65" s="96" t="s">
        <v>367</v>
      </c>
      <c r="U65" s="96" t="s">
        <v>367</v>
      </c>
      <c r="V65" s="96" t="s">
        <v>367</v>
      </c>
      <c r="W65" s="96" t="s">
        <v>367</v>
      </c>
      <c r="X65" s="96" t="s">
        <v>368</v>
      </c>
      <c r="Y65" s="96" t="s">
        <v>392</v>
      </c>
      <c r="Z65" s="96" t="s">
        <v>367</v>
      </c>
      <c r="AA65" s="96" t="s">
        <v>368</v>
      </c>
      <c r="AB65" s="96" t="s">
        <v>368</v>
      </c>
      <c r="AC65" s="96" t="s">
        <v>392</v>
      </c>
      <c r="AD65" s="96" t="s">
        <v>368</v>
      </c>
      <c r="AE65" s="96" t="s">
        <v>368</v>
      </c>
      <c r="AF65" s="96" t="s">
        <v>419</v>
      </c>
      <c r="AG65" s="89"/>
      <c r="AH65" s="90"/>
      <c r="AI65" s="89"/>
      <c r="AJ65" s="90" t="s">
        <v>625</v>
      </c>
      <c r="AK65" s="90" t="s">
        <v>626</v>
      </c>
      <c r="AL65" s="90" t="s">
        <v>627</v>
      </c>
    </row>
    <row r="66" spans="4:38">
      <c r="D66" s="90"/>
      <c r="E66" s="90"/>
      <c r="F66" s="90"/>
      <c r="G66" s="90"/>
      <c r="H66" s="90"/>
      <c r="I66" s="90"/>
      <c r="J66" s="96"/>
      <c r="K66" s="96"/>
      <c r="L66" s="96"/>
      <c r="M66" s="96"/>
      <c r="N66" s="96"/>
      <c r="O66" s="96"/>
      <c r="P66" s="96"/>
      <c r="Q66" s="96"/>
      <c r="R66" s="96"/>
      <c r="S66" s="96"/>
      <c r="T66" s="96"/>
      <c r="U66" s="96"/>
      <c r="V66" s="96"/>
      <c r="W66" s="96"/>
      <c r="X66" s="96"/>
      <c r="Y66" s="96"/>
      <c r="Z66" s="96"/>
      <c r="AA66" s="96"/>
      <c r="AB66" s="96"/>
      <c r="AC66" s="96"/>
      <c r="AD66" s="96"/>
      <c r="AE66" s="96"/>
      <c r="AF66" s="90"/>
      <c r="AG66" s="89"/>
      <c r="AH66" s="90"/>
      <c r="AI66" s="89"/>
      <c r="AJ66" s="90" t="s">
        <v>628</v>
      </c>
      <c r="AK66" s="90" t="s">
        <v>629</v>
      </c>
      <c r="AL66" s="90" t="s">
        <v>351</v>
      </c>
    </row>
    <row r="67" spans="4:38">
      <c r="D67" s="90"/>
      <c r="E67" s="90"/>
      <c r="F67" s="90"/>
      <c r="G67" s="90"/>
      <c r="H67" s="90"/>
      <c r="I67" s="90"/>
      <c r="J67" s="96"/>
      <c r="K67" s="96"/>
      <c r="L67" s="96"/>
      <c r="M67" s="96"/>
      <c r="N67" s="96"/>
      <c r="O67" s="96"/>
      <c r="P67" s="96"/>
      <c r="Q67" s="96"/>
      <c r="R67" s="96"/>
      <c r="S67" s="96"/>
      <c r="T67" s="96"/>
      <c r="U67" s="96"/>
      <c r="V67" s="96"/>
      <c r="W67" s="96"/>
      <c r="X67" s="96"/>
      <c r="Y67" s="96"/>
      <c r="Z67" s="96"/>
      <c r="AA67" s="96"/>
      <c r="AB67" s="96"/>
      <c r="AC67" s="96"/>
      <c r="AD67" s="96"/>
      <c r="AE67" s="96"/>
      <c r="AF67" s="90"/>
      <c r="AG67" s="89"/>
      <c r="AH67" s="90"/>
      <c r="AI67" s="89"/>
      <c r="AJ67" s="90" t="s">
        <v>630</v>
      </c>
      <c r="AK67" s="90" t="s">
        <v>631</v>
      </c>
      <c r="AL67" s="90" t="s">
        <v>632</v>
      </c>
    </row>
    <row r="68" spans="4:38">
      <c r="D68" s="1" t="s">
        <v>168</v>
      </c>
      <c r="E68" s="1" t="s">
        <v>278</v>
      </c>
      <c r="F68" s="1" t="s">
        <v>333</v>
      </c>
      <c r="G68" s="1" t="s">
        <v>334</v>
      </c>
      <c r="H68" s="1" t="s">
        <v>335</v>
      </c>
      <c r="I68" s="1" t="s">
        <v>336</v>
      </c>
      <c r="J68" s="8" t="s">
        <v>337</v>
      </c>
      <c r="K68" s="8" t="s">
        <v>338</v>
      </c>
      <c r="L68" s="8" t="s">
        <v>339</v>
      </c>
      <c r="M68" s="8" t="s">
        <v>340</v>
      </c>
      <c r="N68" s="8" t="s">
        <v>341</v>
      </c>
      <c r="O68" s="8" t="s">
        <v>342</v>
      </c>
      <c r="P68" s="8" t="s">
        <v>343</v>
      </c>
      <c r="Q68" s="8" t="s">
        <v>344</v>
      </c>
      <c r="R68" s="8" t="s">
        <v>345</v>
      </c>
      <c r="S68" s="8" t="s">
        <v>346</v>
      </c>
      <c r="T68" s="8" t="s">
        <v>347</v>
      </c>
      <c r="U68" s="8" t="s">
        <v>348</v>
      </c>
      <c r="V68" s="8" t="s">
        <v>349</v>
      </c>
      <c r="W68" s="8" t="s">
        <v>350</v>
      </c>
      <c r="X68" s="8" t="s">
        <v>351</v>
      </c>
      <c r="Y68" s="8" t="s">
        <v>352</v>
      </c>
      <c r="Z68" s="8" t="s">
        <v>353</v>
      </c>
      <c r="AA68" s="8" t="s">
        <v>354</v>
      </c>
      <c r="AB68" s="8" t="s">
        <v>355</v>
      </c>
      <c r="AC68" s="8" t="s">
        <v>356</v>
      </c>
      <c r="AD68" s="8" t="s">
        <v>357</v>
      </c>
      <c r="AE68" s="8" t="s">
        <v>358</v>
      </c>
      <c r="AF68" s="1" t="s">
        <v>359</v>
      </c>
      <c r="AG68" s="89"/>
      <c r="AH68" s="90"/>
      <c r="AI68" s="89"/>
      <c r="AJ68" s="90" t="s">
        <v>438</v>
      </c>
      <c r="AK68" s="90" t="s">
        <v>633</v>
      </c>
      <c r="AL68" s="90" t="s">
        <v>634</v>
      </c>
    </row>
    <row r="69" spans="4:38">
      <c r="D69" s="90" t="s">
        <v>169</v>
      </c>
      <c r="E69" s="90" t="s">
        <v>635</v>
      </c>
      <c r="F69" s="90" t="s">
        <v>170</v>
      </c>
      <c r="G69" s="90">
        <v>4</v>
      </c>
      <c r="H69" s="90" t="s">
        <v>365</v>
      </c>
      <c r="I69" s="90" t="s">
        <v>366</v>
      </c>
      <c r="J69" s="96" t="s">
        <v>367</v>
      </c>
      <c r="K69" s="96" t="s">
        <v>367</v>
      </c>
      <c r="L69" s="96" t="s">
        <v>368</v>
      </c>
      <c r="M69" s="96" t="s">
        <v>367</v>
      </c>
      <c r="N69" s="96" t="s">
        <v>368</v>
      </c>
      <c r="O69" s="96" t="s">
        <v>367</v>
      </c>
      <c r="P69" s="96" t="s">
        <v>367</v>
      </c>
      <c r="Q69" s="96" t="s">
        <v>368</v>
      </c>
      <c r="R69" s="96" t="s">
        <v>367</v>
      </c>
      <c r="S69" s="96" t="s">
        <v>368</v>
      </c>
      <c r="T69" s="96" t="s">
        <v>367</v>
      </c>
      <c r="U69" s="96" t="s">
        <v>368</v>
      </c>
      <c r="V69" s="96" t="s">
        <v>367</v>
      </c>
      <c r="W69" s="96" t="s">
        <v>367</v>
      </c>
      <c r="X69" s="96" t="s">
        <v>368</v>
      </c>
      <c r="Y69" s="96" t="s">
        <v>368</v>
      </c>
      <c r="Z69" s="96" t="s">
        <v>367</v>
      </c>
      <c r="AA69" s="96" t="s">
        <v>368</v>
      </c>
      <c r="AB69" s="96" t="s">
        <v>368</v>
      </c>
      <c r="AC69" s="96" t="s">
        <v>368</v>
      </c>
      <c r="AD69" s="96" t="s">
        <v>368</v>
      </c>
      <c r="AE69" s="96" t="s">
        <v>368</v>
      </c>
      <c r="AF69" s="96" t="s">
        <v>468</v>
      </c>
      <c r="AG69" s="89"/>
      <c r="AH69" s="90"/>
      <c r="AI69" s="89"/>
      <c r="AJ69" s="90" t="s">
        <v>636</v>
      </c>
      <c r="AK69" s="90" t="s">
        <v>637</v>
      </c>
      <c r="AL69" s="90" t="s">
        <v>638</v>
      </c>
    </row>
    <row r="70" spans="4:38">
      <c r="D70" s="90" t="s">
        <v>171</v>
      </c>
      <c r="E70" s="90" t="s">
        <v>635</v>
      </c>
      <c r="F70" s="90" t="s">
        <v>172</v>
      </c>
      <c r="G70" s="90">
        <v>4</v>
      </c>
      <c r="H70" s="90" t="s">
        <v>365</v>
      </c>
      <c r="I70" s="90" t="s">
        <v>366</v>
      </c>
      <c r="J70" s="96" t="s">
        <v>367</v>
      </c>
      <c r="K70" s="96" t="s">
        <v>367</v>
      </c>
      <c r="L70" s="96" t="s">
        <v>368</v>
      </c>
      <c r="M70" s="96" t="s">
        <v>367</v>
      </c>
      <c r="N70" s="96" t="s">
        <v>368</v>
      </c>
      <c r="O70" s="96" t="s">
        <v>367</v>
      </c>
      <c r="P70" s="96" t="s">
        <v>367</v>
      </c>
      <c r="Q70" s="96" t="s">
        <v>368</v>
      </c>
      <c r="R70" s="96" t="s">
        <v>367</v>
      </c>
      <c r="S70" s="96" t="s">
        <v>368</v>
      </c>
      <c r="T70" s="96" t="s">
        <v>367</v>
      </c>
      <c r="U70" s="96" t="s">
        <v>368</v>
      </c>
      <c r="V70" s="96" t="s">
        <v>367</v>
      </c>
      <c r="W70" s="96" t="s">
        <v>367</v>
      </c>
      <c r="X70" s="96" t="s">
        <v>368</v>
      </c>
      <c r="Y70" s="96" t="s">
        <v>368</v>
      </c>
      <c r="Z70" s="96" t="s">
        <v>367</v>
      </c>
      <c r="AA70" s="96" t="s">
        <v>368</v>
      </c>
      <c r="AB70" s="96" t="s">
        <v>368</v>
      </c>
      <c r="AC70" s="96" t="s">
        <v>368</v>
      </c>
      <c r="AD70" s="96" t="s">
        <v>368</v>
      </c>
      <c r="AE70" s="96" t="s">
        <v>368</v>
      </c>
      <c r="AF70" s="96" t="s">
        <v>468</v>
      </c>
      <c r="AG70" s="89"/>
      <c r="AH70" s="90"/>
      <c r="AI70" s="89"/>
      <c r="AJ70" s="90" t="s">
        <v>639</v>
      </c>
      <c r="AK70" s="90" t="s">
        <v>640</v>
      </c>
      <c r="AL70" s="90" t="s">
        <v>641</v>
      </c>
    </row>
    <row r="71" spans="4:38">
      <c r="D71" s="90" t="s">
        <v>177</v>
      </c>
      <c r="E71" s="90" t="s">
        <v>635</v>
      </c>
      <c r="F71" s="90" t="s">
        <v>178</v>
      </c>
      <c r="G71" s="90">
        <v>6</v>
      </c>
      <c r="H71" s="90" t="s">
        <v>365</v>
      </c>
      <c r="I71" s="90" t="s">
        <v>366</v>
      </c>
      <c r="J71" s="96" t="s">
        <v>367</v>
      </c>
      <c r="K71" s="96" t="s">
        <v>367</v>
      </c>
      <c r="L71" s="96" t="s">
        <v>368</v>
      </c>
      <c r="M71" s="96" t="s">
        <v>367</v>
      </c>
      <c r="N71" s="96" t="s">
        <v>368</v>
      </c>
      <c r="O71" s="96" t="s">
        <v>367</v>
      </c>
      <c r="P71" s="96" t="s">
        <v>367</v>
      </c>
      <c r="Q71" s="96" t="s">
        <v>368</v>
      </c>
      <c r="R71" s="96" t="s">
        <v>367</v>
      </c>
      <c r="S71" s="96" t="s">
        <v>368</v>
      </c>
      <c r="T71" s="96" t="s">
        <v>367</v>
      </c>
      <c r="U71" s="96" t="s">
        <v>368</v>
      </c>
      <c r="V71" s="96" t="s">
        <v>367</v>
      </c>
      <c r="W71" s="96" t="s">
        <v>367</v>
      </c>
      <c r="X71" s="96" t="s">
        <v>368</v>
      </c>
      <c r="Y71" s="96" t="s">
        <v>368</v>
      </c>
      <c r="Z71" s="96" t="s">
        <v>367</v>
      </c>
      <c r="AA71" s="96" t="s">
        <v>368</v>
      </c>
      <c r="AB71" s="96" t="s">
        <v>368</v>
      </c>
      <c r="AC71" s="96" t="s">
        <v>368</v>
      </c>
      <c r="AD71" s="96" t="s">
        <v>368</v>
      </c>
      <c r="AE71" s="96" t="s">
        <v>368</v>
      </c>
      <c r="AF71" s="96" t="s">
        <v>468</v>
      </c>
      <c r="AG71" s="89"/>
      <c r="AH71" s="90"/>
      <c r="AI71" s="89"/>
      <c r="AJ71" s="90" t="s">
        <v>642</v>
      </c>
      <c r="AK71" s="90" t="s">
        <v>643</v>
      </c>
      <c r="AL71" s="90" t="s">
        <v>352</v>
      </c>
    </row>
    <row r="72" spans="4:38">
      <c r="D72" s="90" t="s">
        <v>173</v>
      </c>
      <c r="E72" s="90" t="s">
        <v>635</v>
      </c>
      <c r="F72" s="90" t="s">
        <v>174</v>
      </c>
      <c r="G72" s="90">
        <v>4</v>
      </c>
      <c r="H72" s="90" t="s">
        <v>365</v>
      </c>
      <c r="I72" s="90" t="s">
        <v>366</v>
      </c>
      <c r="J72" s="96" t="s">
        <v>367</v>
      </c>
      <c r="K72" s="96" t="s">
        <v>367</v>
      </c>
      <c r="L72" s="96" t="s">
        <v>368</v>
      </c>
      <c r="M72" s="96" t="s">
        <v>367</v>
      </c>
      <c r="N72" s="96" t="s">
        <v>368</v>
      </c>
      <c r="O72" s="96" t="s">
        <v>367</v>
      </c>
      <c r="P72" s="96" t="s">
        <v>367</v>
      </c>
      <c r="Q72" s="96" t="s">
        <v>368</v>
      </c>
      <c r="R72" s="96" t="s">
        <v>367</v>
      </c>
      <c r="S72" s="96" t="s">
        <v>368</v>
      </c>
      <c r="T72" s="96" t="s">
        <v>367</v>
      </c>
      <c r="U72" s="96" t="s">
        <v>368</v>
      </c>
      <c r="V72" s="96" t="s">
        <v>367</v>
      </c>
      <c r="W72" s="96" t="s">
        <v>367</v>
      </c>
      <c r="X72" s="96" t="s">
        <v>368</v>
      </c>
      <c r="Y72" s="96" t="s">
        <v>368</v>
      </c>
      <c r="Z72" s="96" t="s">
        <v>367</v>
      </c>
      <c r="AA72" s="96" t="s">
        <v>368</v>
      </c>
      <c r="AB72" s="96" t="s">
        <v>368</v>
      </c>
      <c r="AC72" s="96" t="s">
        <v>368</v>
      </c>
      <c r="AD72" s="96" t="s">
        <v>368</v>
      </c>
      <c r="AE72" s="96" t="s">
        <v>368</v>
      </c>
      <c r="AF72" s="96" t="s">
        <v>468</v>
      </c>
      <c r="AG72" s="89"/>
      <c r="AH72" s="90"/>
      <c r="AI72" s="89"/>
      <c r="AJ72" s="90" t="s">
        <v>644</v>
      </c>
      <c r="AK72" s="90" t="s">
        <v>645</v>
      </c>
      <c r="AL72" s="90" t="s">
        <v>646</v>
      </c>
    </row>
    <row r="73" spans="4:38">
      <c r="D73" s="90" t="s">
        <v>175</v>
      </c>
      <c r="E73" s="90" t="s">
        <v>635</v>
      </c>
      <c r="F73" s="90" t="s">
        <v>176</v>
      </c>
      <c r="G73" s="90">
        <v>4</v>
      </c>
      <c r="H73" s="90" t="s">
        <v>365</v>
      </c>
      <c r="I73" s="90" t="s">
        <v>366</v>
      </c>
      <c r="J73" s="96" t="s">
        <v>367</v>
      </c>
      <c r="K73" s="96" t="s">
        <v>367</v>
      </c>
      <c r="L73" s="96" t="s">
        <v>368</v>
      </c>
      <c r="M73" s="96" t="s">
        <v>367</v>
      </c>
      <c r="N73" s="96" t="s">
        <v>368</v>
      </c>
      <c r="O73" s="96" t="s">
        <v>367</v>
      </c>
      <c r="P73" s="96" t="s">
        <v>367</v>
      </c>
      <c r="Q73" s="96" t="s">
        <v>368</v>
      </c>
      <c r="R73" s="96" t="s">
        <v>367</v>
      </c>
      <c r="S73" s="96" t="s">
        <v>368</v>
      </c>
      <c r="T73" s="96" t="s">
        <v>367</v>
      </c>
      <c r="U73" s="96" t="s">
        <v>368</v>
      </c>
      <c r="V73" s="96" t="s">
        <v>367</v>
      </c>
      <c r="W73" s="96" t="s">
        <v>367</v>
      </c>
      <c r="X73" s="96" t="s">
        <v>368</v>
      </c>
      <c r="Y73" s="96" t="s">
        <v>368</v>
      </c>
      <c r="Z73" s="96" t="s">
        <v>367</v>
      </c>
      <c r="AA73" s="96" t="s">
        <v>368</v>
      </c>
      <c r="AB73" s="96" t="s">
        <v>368</v>
      </c>
      <c r="AC73" s="96" t="s">
        <v>368</v>
      </c>
      <c r="AD73" s="96" t="s">
        <v>368</v>
      </c>
      <c r="AE73" s="96" t="s">
        <v>368</v>
      </c>
      <c r="AF73" s="96" t="s">
        <v>468</v>
      </c>
      <c r="AG73" s="89"/>
      <c r="AH73" s="90"/>
      <c r="AI73" s="89"/>
      <c r="AJ73" s="90" t="s">
        <v>431</v>
      </c>
      <c r="AK73" s="90" t="s">
        <v>647</v>
      </c>
      <c r="AL73" s="90" t="s">
        <v>648</v>
      </c>
    </row>
    <row r="74" spans="4:38">
      <c r="D74" s="90"/>
      <c r="E74" s="90"/>
      <c r="F74" s="90"/>
      <c r="G74" s="90"/>
      <c r="H74" s="90"/>
      <c r="I74" s="90"/>
      <c r="J74" s="96"/>
      <c r="K74" s="96"/>
      <c r="L74" s="96"/>
      <c r="M74" s="96"/>
      <c r="N74" s="96"/>
      <c r="O74" s="96"/>
      <c r="P74" s="96"/>
      <c r="Q74" s="96"/>
      <c r="R74" s="96"/>
      <c r="S74" s="96"/>
      <c r="T74" s="96"/>
      <c r="U74" s="96"/>
      <c r="V74" s="96"/>
      <c r="W74" s="96"/>
      <c r="X74" s="96"/>
      <c r="Y74" s="96"/>
      <c r="Z74" s="96"/>
      <c r="AA74" s="96"/>
      <c r="AB74" s="96"/>
      <c r="AC74" s="96"/>
      <c r="AD74" s="96"/>
      <c r="AE74" s="96"/>
      <c r="AF74" s="90"/>
      <c r="AG74" s="89"/>
      <c r="AH74" s="90"/>
      <c r="AI74" s="89"/>
      <c r="AJ74" s="90" t="s">
        <v>649</v>
      </c>
      <c r="AK74" s="90" t="s">
        <v>650</v>
      </c>
      <c r="AL74" s="90" t="s">
        <v>651</v>
      </c>
    </row>
    <row r="75" spans="4:38">
      <c r="D75" s="90"/>
      <c r="E75" s="90"/>
      <c r="F75" s="90"/>
      <c r="G75" s="90"/>
      <c r="H75" s="90"/>
      <c r="I75" s="90"/>
      <c r="J75" s="96"/>
      <c r="K75" s="96"/>
      <c r="L75" s="96"/>
      <c r="M75" s="96"/>
      <c r="N75" s="96"/>
      <c r="O75" s="96"/>
      <c r="P75" s="96"/>
      <c r="Q75" s="96"/>
      <c r="R75" s="96"/>
      <c r="S75" s="96"/>
      <c r="T75" s="96"/>
      <c r="U75" s="96"/>
      <c r="V75" s="96"/>
      <c r="W75" s="96"/>
      <c r="X75" s="96"/>
      <c r="Y75" s="96"/>
      <c r="Z75" s="96"/>
      <c r="AA75" s="96"/>
      <c r="AB75" s="96"/>
      <c r="AC75" s="96"/>
      <c r="AD75" s="96"/>
      <c r="AE75" s="96"/>
      <c r="AF75" s="90"/>
      <c r="AG75" s="89"/>
      <c r="AH75" s="90"/>
      <c r="AI75" s="89"/>
      <c r="AJ75" s="90" t="s">
        <v>652</v>
      </c>
      <c r="AK75" s="90" t="s">
        <v>653</v>
      </c>
      <c r="AL75" s="90" t="s">
        <v>654</v>
      </c>
    </row>
    <row r="76" spans="4:38">
      <c r="D76" s="1" t="s">
        <v>214</v>
      </c>
      <c r="E76" s="1" t="s">
        <v>278</v>
      </c>
      <c r="F76" s="1" t="s">
        <v>333</v>
      </c>
      <c r="G76" s="1" t="s">
        <v>334</v>
      </c>
      <c r="H76" s="1" t="s">
        <v>335</v>
      </c>
      <c r="I76" s="1" t="s">
        <v>336</v>
      </c>
      <c r="J76" s="8" t="s">
        <v>337</v>
      </c>
      <c r="K76" s="8" t="s">
        <v>338</v>
      </c>
      <c r="L76" s="8" t="s">
        <v>339</v>
      </c>
      <c r="M76" s="8" t="s">
        <v>340</v>
      </c>
      <c r="N76" s="8" t="s">
        <v>341</v>
      </c>
      <c r="O76" s="8" t="s">
        <v>342</v>
      </c>
      <c r="P76" s="8" t="s">
        <v>343</v>
      </c>
      <c r="Q76" s="8" t="s">
        <v>344</v>
      </c>
      <c r="R76" s="8" t="s">
        <v>345</v>
      </c>
      <c r="S76" s="8" t="s">
        <v>346</v>
      </c>
      <c r="T76" s="8" t="s">
        <v>347</v>
      </c>
      <c r="U76" s="8" t="s">
        <v>348</v>
      </c>
      <c r="V76" s="8" t="s">
        <v>349</v>
      </c>
      <c r="W76" s="8" t="s">
        <v>350</v>
      </c>
      <c r="X76" s="8" t="s">
        <v>351</v>
      </c>
      <c r="Y76" s="8" t="s">
        <v>352</v>
      </c>
      <c r="Z76" s="8" t="s">
        <v>353</v>
      </c>
      <c r="AA76" s="8" t="s">
        <v>354</v>
      </c>
      <c r="AB76" s="8" t="s">
        <v>355</v>
      </c>
      <c r="AC76" s="8" t="s">
        <v>356</v>
      </c>
      <c r="AD76" s="8" t="s">
        <v>357</v>
      </c>
      <c r="AE76" s="8" t="s">
        <v>358</v>
      </c>
      <c r="AF76" s="1" t="s">
        <v>359</v>
      </c>
      <c r="AG76" s="89"/>
      <c r="AH76" s="90"/>
      <c r="AI76" s="89"/>
      <c r="AJ76" s="90" t="s">
        <v>655</v>
      </c>
      <c r="AK76" s="90" t="s">
        <v>656</v>
      </c>
      <c r="AL76" s="90" t="s">
        <v>657</v>
      </c>
    </row>
    <row r="77" spans="4:38">
      <c r="D77" s="90" t="s">
        <v>223</v>
      </c>
      <c r="E77" s="90" t="s">
        <v>577</v>
      </c>
      <c r="F77" s="90" t="s">
        <v>224</v>
      </c>
      <c r="G77" s="90">
        <v>8</v>
      </c>
      <c r="H77" s="90" t="s">
        <v>365</v>
      </c>
      <c r="I77" s="90" t="s">
        <v>366</v>
      </c>
      <c r="J77" s="96" t="s">
        <v>367</v>
      </c>
      <c r="K77" s="96" t="s">
        <v>367</v>
      </c>
      <c r="L77" s="96" t="s">
        <v>392</v>
      </c>
      <c r="M77" s="96" t="s">
        <v>367</v>
      </c>
      <c r="N77" s="96" t="s">
        <v>367</v>
      </c>
      <c r="O77" s="96" t="s">
        <v>367</v>
      </c>
      <c r="P77" s="96" t="s">
        <v>367</v>
      </c>
      <c r="Q77" s="96" t="s">
        <v>367</v>
      </c>
      <c r="R77" s="96" t="s">
        <v>367</v>
      </c>
      <c r="S77" s="96" t="s">
        <v>367</v>
      </c>
      <c r="T77" s="96" t="s">
        <v>367</v>
      </c>
      <c r="U77" s="96" t="s">
        <v>367</v>
      </c>
      <c r="V77" s="96" t="s">
        <v>367</v>
      </c>
      <c r="W77" s="96" t="s">
        <v>368</v>
      </c>
      <c r="X77" s="96" t="s">
        <v>368</v>
      </c>
      <c r="Y77" s="96" t="s">
        <v>367</v>
      </c>
      <c r="Z77" s="96" t="s">
        <v>367</v>
      </c>
      <c r="AA77" s="96" t="s">
        <v>367</v>
      </c>
      <c r="AB77" s="96" t="s">
        <v>368</v>
      </c>
      <c r="AC77" s="96" t="s">
        <v>368</v>
      </c>
      <c r="AD77" s="96" t="s">
        <v>368</v>
      </c>
      <c r="AE77" s="96" t="s">
        <v>368</v>
      </c>
      <c r="AF77" s="96" t="s">
        <v>369</v>
      </c>
      <c r="AG77" s="89"/>
      <c r="AH77" s="90"/>
      <c r="AI77" s="89"/>
      <c r="AJ77" s="90" t="s">
        <v>658</v>
      </c>
      <c r="AK77" s="90" t="s">
        <v>659</v>
      </c>
      <c r="AL77" s="90" t="s">
        <v>660</v>
      </c>
    </row>
    <row r="78" spans="4:38">
      <c r="D78" s="90" t="s">
        <v>219</v>
      </c>
      <c r="E78" s="90" t="s">
        <v>577</v>
      </c>
      <c r="F78" s="90" t="s">
        <v>220</v>
      </c>
      <c r="G78" s="90">
        <v>8</v>
      </c>
      <c r="H78" s="90" t="s">
        <v>365</v>
      </c>
      <c r="I78" s="90" t="s">
        <v>366</v>
      </c>
      <c r="J78" s="96" t="s">
        <v>367</v>
      </c>
      <c r="K78" s="96" t="s">
        <v>368</v>
      </c>
      <c r="L78" s="96" t="s">
        <v>368</v>
      </c>
      <c r="M78" s="96" t="s">
        <v>368</v>
      </c>
      <c r="N78" s="96" t="s">
        <v>368</v>
      </c>
      <c r="O78" s="96" t="s">
        <v>368</v>
      </c>
      <c r="P78" s="96" t="s">
        <v>368</v>
      </c>
      <c r="Q78" s="96" t="s">
        <v>368</v>
      </c>
      <c r="R78" s="96" t="s">
        <v>368</v>
      </c>
      <c r="S78" s="96" t="s">
        <v>368</v>
      </c>
      <c r="T78" s="96" t="s">
        <v>368</v>
      </c>
      <c r="U78" s="96" t="s">
        <v>368</v>
      </c>
      <c r="V78" s="96" t="s">
        <v>368</v>
      </c>
      <c r="W78" s="96" t="s">
        <v>368</v>
      </c>
      <c r="X78" s="96" t="s">
        <v>368</v>
      </c>
      <c r="Y78" s="96" t="s">
        <v>368</v>
      </c>
      <c r="Z78" s="96" t="s">
        <v>368</v>
      </c>
      <c r="AA78" s="96" t="s">
        <v>368</v>
      </c>
      <c r="AB78" s="96" t="s">
        <v>368</v>
      </c>
      <c r="AC78" s="96" t="s">
        <v>368</v>
      </c>
      <c r="AD78" s="96" t="s">
        <v>368</v>
      </c>
      <c r="AE78" s="96" t="s">
        <v>368</v>
      </c>
      <c r="AF78" s="96" t="s">
        <v>369</v>
      </c>
      <c r="AG78" s="89"/>
      <c r="AH78" s="90"/>
      <c r="AI78" s="89"/>
      <c r="AJ78" s="90" t="s">
        <v>661</v>
      </c>
      <c r="AK78" s="90" t="s">
        <v>662</v>
      </c>
      <c r="AL78" s="90" t="s">
        <v>663</v>
      </c>
    </row>
    <row r="79" spans="4:38">
      <c r="D79" s="90" t="s">
        <v>227</v>
      </c>
      <c r="E79" s="90" t="s">
        <v>577</v>
      </c>
      <c r="F79" s="90" t="s">
        <v>228</v>
      </c>
      <c r="G79" s="90">
        <v>8</v>
      </c>
      <c r="H79" s="90" t="s">
        <v>365</v>
      </c>
      <c r="I79" s="90" t="s">
        <v>366</v>
      </c>
      <c r="J79" s="96" t="s">
        <v>367</v>
      </c>
      <c r="K79" s="96" t="s">
        <v>367</v>
      </c>
      <c r="L79" s="96" t="s">
        <v>392</v>
      </c>
      <c r="M79" s="96" t="s">
        <v>367</v>
      </c>
      <c r="N79" s="96" t="s">
        <v>367</v>
      </c>
      <c r="O79" s="96" t="s">
        <v>367</v>
      </c>
      <c r="P79" s="96" t="s">
        <v>367</v>
      </c>
      <c r="Q79" s="96" t="s">
        <v>367</v>
      </c>
      <c r="R79" s="96" t="s">
        <v>367</v>
      </c>
      <c r="S79" s="96" t="s">
        <v>367</v>
      </c>
      <c r="T79" s="96" t="s">
        <v>367</v>
      </c>
      <c r="U79" s="96" t="s">
        <v>367</v>
      </c>
      <c r="V79" s="96" t="s">
        <v>367</v>
      </c>
      <c r="W79" s="96" t="s">
        <v>367</v>
      </c>
      <c r="X79" s="96" t="s">
        <v>368</v>
      </c>
      <c r="Y79" s="96" t="s">
        <v>368</v>
      </c>
      <c r="Z79" s="96" t="s">
        <v>367</v>
      </c>
      <c r="AA79" s="96" t="s">
        <v>368</v>
      </c>
      <c r="AB79" s="96" t="s">
        <v>367</v>
      </c>
      <c r="AC79" s="96" t="s">
        <v>367</v>
      </c>
      <c r="AD79" s="96" t="s">
        <v>368</v>
      </c>
      <c r="AE79" s="96" t="s">
        <v>367</v>
      </c>
      <c r="AF79" s="96" t="s">
        <v>369</v>
      </c>
      <c r="AG79" s="89"/>
      <c r="AH79" s="90"/>
      <c r="AI79" s="89"/>
      <c r="AJ79" s="90" t="s">
        <v>664</v>
      </c>
      <c r="AK79" s="90" t="s">
        <v>665</v>
      </c>
      <c r="AL79" s="90" t="s">
        <v>666</v>
      </c>
    </row>
    <row r="80" spans="4:38">
      <c r="D80" s="90" t="s">
        <v>221</v>
      </c>
      <c r="E80" s="90" t="s">
        <v>577</v>
      </c>
      <c r="F80" s="90" t="s">
        <v>222</v>
      </c>
      <c r="G80" s="90">
        <v>8</v>
      </c>
      <c r="H80" s="90" t="s">
        <v>365</v>
      </c>
      <c r="I80" s="90" t="s">
        <v>366</v>
      </c>
      <c r="J80" s="96" t="s">
        <v>392</v>
      </c>
      <c r="K80" s="96" t="s">
        <v>368</v>
      </c>
      <c r="L80" s="96" t="s">
        <v>368</v>
      </c>
      <c r="M80" s="96" t="s">
        <v>368</v>
      </c>
      <c r="N80" s="96" t="s">
        <v>368</v>
      </c>
      <c r="O80" s="96" t="s">
        <v>368</v>
      </c>
      <c r="P80" s="96" t="s">
        <v>368</v>
      </c>
      <c r="Q80" s="96" t="s">
        <v>368</v>
      </c>
      <c r="R80" s="96" t="s">
        <v>368</v>
      </c>
      <c r="S80" s="96" t="s">
        <v>368</v>
      </c>
      <c r="T80" s="96" t="s">
        <v>368</v>
      </c>
      <c r="U80" s="96" t="s">
        <v>368</v>
      </c>
      <c r="V80" s="96" t="s">
        <v>368</v>
      </c>
      <c r="W80" s="96" t="s">
        <v>368</v>
      </c>
      <c r="X80" s="96" t="s">
        <v>368</v>
      </c>
      <c r="Y80" s="96" t="s">
        <v>368</v>
      </c>
      <c r="Z80" s="96" t="s">
        <v>368</v>
      </c>
      <c r="AA80" s="96" t="s">
        <v>368</v>
      </c>
      <c r="AB80" s="96" t="s">
        <v>368</v>
      </c>
      <c r="AC80" s="96" t="s">
        <v>368</v>
      </c>
      <c r="AD80" s="96" t="s">
        <v>368</v>
      </c>
      <c r="AE80" s="96" t="s">
        <v>368</v>
      </c>
      <c r="AF80" s="96" t="s">
        <v>419</v>
      </c>
      <c r="AG80" s="89"/>
      <c r="AH80" s="90"/>
      <c r="AI80" s="89"/>
      <c r="AJ80" s="90" t="s">
        <v>667</v>
      </c>
      <c r="AK80" s="90" t="s">
        <v>668</v>
      </c>
      <c r="AL80" s="90" t="s">
        <v>355</v>
      </c>
    </row>
    <row r="81" spans="4:38">
      <c r="D81" s="90" t="s">
        <v>215</v>
      </c>
      <c r="E81" s="90" t="s">
        <v>577</v>
      </c>
      <c r="F81" s="90" t="s">
        <v>216</v>
      </c>
      <c r="G81" s="90">
        <v>8</v>
      </c>
      <c r="H81" s="90" t="s">
        <v>365</v>
      </c>
      <c r="I81" s="90" t="s">
        <v>366</v>
      </c>
      <c r="J81" s="96" t="s">
        <v>367</v>
      </c>
      <c r="K81" s="96" t="s">
        <v>367</v>
      </c>
      <c r="L81" s="96" t="s">
        <v>368</v>
      </c>
      <c r="M81" s="96" t="s">
        <v>367</v>
      </c>
      <c r="N81" s="96" t="s">
        <v>368</v>
      </c>
      <c r="O81" s="96" t="s">
        <v>367</v>
      </c>
      <c r="P81" s="96" t="s">
        <v>367</v>
      </c>
      <c r="Q81" s="96" t="s">
        <v>368</v>
      </c>
      <c r="R81" s="96" t="s">
        <v>367</v>
      </c>
      <c r="S81" s="96" t="s">
        <v>368</v>
      </c>
      <c r="T81" s="96" t="s">
        <v>367</v>
      </c>
      <c r="U81" s="96" t="s">
        <v>368</v>
      </c>
      <c r="V81" s="96" t="s">
        <v>367</v>
      </c>
      <c r="W81" s="96" t="s">
        <v>367</v>
      </c>
      <c r="X81" s="96" t="s">
        <v>368</v>
      </c>
      <c r="Y81" s="96" t="s">
        <v>368</v>
      </c>
      <c r="Z81" s="96" t="s">
        <v>367</v>
      </c>
      <c r="AA81" s="96" t="s">
        <v>368</v>
      </c>
      <c r="AB81" s="96" t="s">
        <v>368</v>
      </c>
      <c r="AC81" s="96" t="s">
        <v>368</v>
      </c>
      <c r="AD81" s="96" t="s">
        <v>368</v>
      </c>
      <c r="AE81" s="96" t="s">
        <v>368</v>
      </c>
      <c r="AF81" s="96" t="s">
        <v>369</v>
      </c>
      <c r="AG81" s="89"/>
      <c r="AH81" s="90"/>
      <c r="AI81" s="89"/>
      <c r="AJ81" s="90" t="s">
        <v>669</v>
      </c>
      <c r="AK81" s="90" t="s">
        <v>670</v>
      </c>
      <c r="AL81" s="90" t="s">
        <v>671</v>
      </c>
    </row>
    <row r="82" spans="4:38">
      <c r="D82" s="90" t="s">
        <v>217</v>
      </c>
      <c r="E82" s="90" t="s">
        <v>577</v>
      </c>
      <c r="F82" s="90" t="s">
        <v>218</v>
      </c>
      <c r="G82" s="90">
        <v>8</v>
      </c>
      <c r="H82" s="90" t="s">
        <v>365</v>
      </c>
      <c r="I82" s="90" t="s">
        <v>366</v>
      </c>
      <c r="J82" s="96" t="s">
        <v>367</v>
      </c>
      <c r="K82" s="96" t="s">
        <v>367</v>
      </c>
      <c r="L82" s="96" t="s">
        <v>368</v>
      </c>
      <c r="M82" s="96" t="s">
        <v>367</v>
      </c>
      <c r="N82" s="96" t="s">
        <v>368</v>
      </c>
      <c r="O82" s="96" t="s">
        <v>367</v>
      </c>
      <c r="P82" s="96" t="s">
        <v>367</v>
      </c>
      <c r="Q82" s="96" t="s">
        <v>368</v>
      </c>
      <c r="R82" s="96" t="s">
        <v>367</v>
      </c>
      <c r="S82" s="96" t="s">
        <v>368</v>
      </c>
      <c r="T82" s="96" t="s">
        <v>367</v>
      </c>
      <c r="U82" s="96" t="s">
        <v>368</v>
      </c>
      <c r="V82" s="96" t="s">
        <v>367</v>
      </c>
      <c r="W82" s="96" t="s">
        <v>367</v>
      </c>
      <c r="X82" s="96" t="s">
        <v>368</v>
      </c>
      <c r="Y82" s="96" t="s">
        <v>368</v>
      </c>
      <c r="Z82" s="96" t="s">
        <v>367</v>
      </c>
      <c r="AA82" s="96" t="s">
        <v>368</v>
      </c>
      <c r="AB82" s="96" t="s">
        <v>368</v>
      </c>
      <c r="AC82" s="96" t="s">
        <v>368</v>
      </c>
      <c r="AD82" s="96" t="s">
        <v>368</v>
      </c>
      <c r="AE82" s="96" t="s">
        <v>368</v>
      </c>
      <c r="AF82" s="96" t="s">
        <v>369</v>
      </c>
      <c r="AG82" s="89"/>
      <c r="AH82" s="90"/>
      <c r="AI82" s="89"/>
      <c r="AJ82" s="90" t="s">
        <v>672</v>
      </c>
      <c r="AK82" s="90" t="s">
        <v>673</v>
      </c>
      <c r="AL82" s="90" t="s">
        <v>674</v>
      </c>
    </row>
    <row r="83" spans="4:38">
      <c r="D83" s="90" t="s">
        <v>225</v>
      </c>
      <c r="E83" s="90" t="s">
        <v>577</v>
      </c>
      <c r="F83" s="90" t="s">
        <v>226</v>
      </c>
      <c r="G83" s="90">
        <v>8</v>
      </c>
      <c r="H83" s="90" t="s">
        <v>365</v>
      </c>
      <c r="I83" s="90" t="s">
        <v>366</v>
      </c>
      <c r="J83" s="96" t="s">
        <v>367</v>
      </c>
      <c r="K83" s="96" t="s">
        <v>367</v>
      </c>
      <c r="L83" s="96" t="s">
        <v>368</v>
      </c>
      <c r="M83" s="96" t="s">
        <v>367</v>
      </c>
      <c r="N83" s="96" t="s">
        <v>368</v>
      </c>
      <c r="O83" s="96" t="s">
        <v>367</v>
      </c>
      <c r="P83" s="96" t="s">
        <v>367</v>
      </c>
      <c r="Q83" s="96" t="s">
        <v>368</v>
      </c>
      <c r="R83" s="96" t="s">
        <v>367</v>
      </c>
      <c r="S83" s="96" t="s">
        <v>368</v>
      </c>
      <c r="T83" s="96" t="s">
        <v>367</v>
      </c>
      <c r="U83" s="96" t="s">
        <v>368</v>
      </c>
      <c r="V83" s="96" t="s">
        <v>367</v>
      </c>
      <c r="W83" s="96" t="s">
        <v>367</v>
      </c>
      <c r="X83" s="96" t="s">
        <v>368</v>
      </c>
      <c r="Y83" s="96" t="s">
        <v>368</v>
      </c>
      <c r="Z83" s="96" t="s">
        <v>367</v>
      </c>
      <c r="AA83" s="96" t="s">
        <v>368</v>
      </c>
      <c r="AB83" s="96" t="s">
        <v>368</v>
      </c>
      <c r="AC83" s="96" t="s">
        <v>368</v>
      </c>
      <c r="AD83" s="96" t="s">
        <v>368</v>
      </c>
      <c r="AE83" s="96" t="s">
        <v>368</v>
      </c>
      <c r="AF83" s="96" t="s">
        <v>369</v>
      </c>
      <c r="AG83" s="89"/>
      <c r="AH83" s="90"/>
      <c r="AI83" s="89"/>
      <c r="AJ83" s="90" t="s">
        <v>675</v>
      </c>
      <c r="AK83" s="90" t="s">
        <v>676</v>
      </c>
      <c r="AL83" s="90" t="s">
        <v>677</v>
      </c>
    </row>
    <row r="84" spans="4:38">
      <c r="D84" s="90" t="s">
        <v>229</v>
      </c>
      <c r="E84" s="90" t="s">
        <v>577</v>
      </c>
      <c r="F84" s="90" t="s">
        <v>230</v>
      </c>
      <c r="G84" s="90">
        <v>8</v>
      </c>
      <c r="H84" s="90" t="s">
        <v>365</v>
      </c>
      <c r="I84" s="90" t="s">
        <v>366</v>
      </c>
      <c r="J84" s="96" t="s">
        <v>367</v>
      </c>
      <c r="K84" s="96" t="s">
        <v>367</v>
      </c>
      <c r="L84" s="96" t="s">
        <v>368</v>
      </c>
      <c r="M84" s="96" t="s">
        <v>367</v>
      </c>
      <c r="N84" s="96" t="s">
        <v>368</v>
      </c>
      <c r="O84" s="96" t="s">
        <v>367</v>
      </c>
      <c r="P84" s="96" t="s">
        <v>367</v>
      </c>
      <c r="Q84" s="96" t="s">
        <v>368</v>
      </c>
      <c r="R84" s="96" t="s">
        <v>367</v>
      </c>
      <c r="S84" s="96" t="s">
        <v>368</v>
      </c>
      <c r="T84" s="96" t="s">
        <v>367</v>
      </c>
      <c r="U84" s="96" t="s">
        <v>368</v>
      </c>
      <c r="V84" s="96" t="s">
        <v>367</v>
      </c>
      <c r="W84" s="96" t="s">
        <v>367</v>
      </c>
      <c r="X84" s="96" t="s">
        <v>368</v>
      </c>
      <c r="Y84" s="96" t="s">
        <v>368</v>
      </c>
      <c r="Z84" s="96" t="s">
        <v>367</v>
      </c>
      <c r="AA84" s="96" t="s">
        <v>368</v>
      </c>
      <c r="AB84" s="96" t="s">
        <v>368</v>
      </c>
      <c r="AC84" s="96" t="s">
        <v>368</v>
      </c>
      <c r="AD84" s="96" t="s">
        <v>368</v>
      </c>
      <c r="AE84" s="96" t="s">
        <v>368</v>
      </c>
      <c r="AF84" s="96" t="s">
        <v>369</v>
      </c>
      <c r="AG84" s="89"/>
      <c r="AH84" s="90"/>
      <c r="AI84" s="89"/>
      <c r="AJ84" s="90" t="s">
        <v>678</v>
      </c>
      <c r="AK84" s="90" t="s">
        <v>679</v>
      </c>
      <c r="AL84" s="90" t="s">
        <v>680</v>
      </c>
    </row>
    <row r="85" spans="4:38">
      <c r="D85" s="90"/>
      <c r="E85" s="90"/>
      <c r="F85" s="90"/>
      <c r="G85" s="90"/>
      <c r="H85" s="90"/>
      <c r="I85" s="90"/>
      <c r="J85" s="96"/>
      <c r="K85" s="96"/>
      <c r="L85" s="96"/>
      <c r="M85" s="96"/>
      <c r="N85" s="96"/>
      <c r="O85" s="96"/>
      <c r="P85" s="96"/>
      <c r="Q85" s="96"/>
      <c r="R85" s="96"/>
      <c r="S85" s="96"/>
      <c r="T85" s="96"/>
      <c r="U85" s="96"/>
      <c r="V85" s="96"/>
      <c r="W85" s="96"/>
      <c r="X85" s="96"/>
      <c r="Y85" s="96"/>
      <c r="Z85" s="96"/>
      <c r="AA85" s="96"/>
      <c r="AB85" s="96"/>
      <c r="AC85" s="96"/>
      <c r="AD85" s="96"/>
      <c r="AE85" s="96"/>
      <c r="AF85" s="90"/>
      <c r="AG85" s="89"/>
      <c r="AH85" s="90"/>
      <c r="AI85" s="89"/>
      <c r="AJ85" s="90" t="s">
        <v>681</v>
      </c>
      <c r="AK85" s="90" t="s">
        <v>682</v>
      </c>
      <c r="AL85" s="90" t="s">
        <v>683</v>
      </c>
    </row>
    <row r="86" spans="4:38">
      <c r="D86" s="90"/>
      <c r="E86" s="90"/>
      <c r="F86" s="90"/>
      <c r="G86" s="90"/>
      <c r="H86" s="90"/>
      <c r="I86" s="90"/>
      <c r="J86" s="96"/>
      <c r="K86" s="96"/>
      <c r="L86" s="96"/>
      <c r="M86" s="96"/>
      <c r="N86" s="96"/>
      <c r="O86" s="96"/>
      <c r="P86" s="96"/>
      <c r="Q86" s="96"/>
      <c r="R86" s="96"/>
      <c r="S86" s="96"/>
      <c r="T86" s="96"/>
      <c r="U86" s="96"/>
      <c r="V86" s="96"/>
      <c r="W86" s="96"/>
      <c r="X86" s="96"/>
      <c r="Y86" s="96"/>
      <c r="Z86" s="96"/>
      <c r="AA86" s="96"/>
      <c r="AB86" s="96"/>
      <c r="AC86" s="96"/>
      <c r="AD86" s="96"/>
      <c r="AE86" s="96"/>
      <c r="AF86" s="90"/>
      <c r="AG86" s="89"/>
      <c r="AH86" s="90"/>
      <c r="AI86" s="89"/>
      <c r="AJ86" s="90" t="s">
        <v>684</v>
      </c>
      <c r="AK86" s="90" t="s">
        <v>685</v>
      </c>
      <c r="AL86" s="90" t="s">
        <v>686</v>
      </c>
    </row>
    <row r="87" spans="4:38">
      <c r="D87" s="1" t="s">
        <v>434</v>
      </c>
      <c r="E87" s="1" t="s">
        <v>278</v>
      </c>
      <c r="F87" s="1" t="s">
        <v>333</v>
      </c>
      <c r="G87" s="1" t="s">
        <v>334</v>
      </c>
      <c r="H87" s="1" t="s">
        <v>335</v>
      </c>
      <c r="I87" s="1" t="s">
        <v>336</v>
      </c>
      <c r="J87" s="8" t="s">
        <v>337</v>
      </c>
      <c r="K87" s="8" t="s">
        <v>338</v>
      </c>
      <c r="L87" s="8" t="s">
        <v>339</v>
      </c>
      <c r="M87" s="8" t="s">
        <v>340</v>
      </c>
      <c r="N87" s="8" t="s">
        <v>341</v>
      </c>
      <c r="O87" s="8" t="s">
        <v>342</v>
      </c>
      <c r="P87" s="8" t="s">
        <v>343</v>
      </c>
      <c r="Q87" s="8" t="s">
        <v>344</v>
      </c>
      <c r="R87" s="8" t="s">
        <v>345</v>
      </c>
      <c r="S87" s="8" t="s">
        <v>346</v>
      </c>
      <c r="T87" s="8" t="s">
        <v>347</v>
      </c>
      <c r="U87" s="8" t="s">
        <v>348</v>
      </c>
      <c r="V87" s="8" t="s">
        <v>349</v>
      </c>
      <c r="W87" s="8" t="s">
        <v>350</v>
      </c>
      <c r="X87" s="8" t="s">
        <v>351</v>
      </c>
      <c r="Y87" s="8" t="s">
        <v>352</v>
      </c>
      <c r="Z87" s="8" t="s">
        <v>353</v>
      </c>
      <c r="AA87" s="8" t="s">
        <v>354</v>
      </c>
      <c r="AB87" s="8" t="s">
        <v>355</v>
      </c>
      <c r="AC87" s="8" t="s">
        <v>356</v>
      </c>
      <c r="AD87" s="8" t="s">
        <v>357</v>
      </c>
      <c r="AE87" s="8" t="s">
        <v>358</v>
      </c>
      <c r="AF87" s="1" t="s">
        <v>359</v>
      </c>
      <c r="AG87" s="89"/>
      <c r="AH87" s="90"/>
      <c r="AI87" s="89"/>
      <c r="AJ87" s="90" t="s">
        <v>687</v>
      </c>
      <c r="AK87" s="90" t="s">
        <v>688</v>
      </c>
      <c r="AL87" s="90" t="s">
        <v>689</v>
      </c>
    </row>
    <row r="88" spans="4:38">
      <c r="D88" s="90" t="s">
        <v>92</v>
      </c>
      <c r="E88" s="90" t="s">
        <v>690</v>
      </c>
      <c r="F88" s="90" t="s">
        <v>93</v>
      </c>
      <c r="G88" s="90">
        <v>2</v>
      </c>
      <c r="H88" s="90" t="s">
        <v>365</v>
      </c>
      <c r="I88" s="90" t="s">
        <v>691</v>
      </c>
      <c r="J88" s="96" t="s">
        <v>367</v>
      </c>
      <c r="K88" s="96" t="s">
        <v>367</v>
      </c>
      <c r="L88" s="96" t="s">
        <v>367</v>
      </c>
      <c r="M88" s="96" t="s">
        <v>367</v>
      </c>
      <c r="N88" s="96" t="s">
        <v>367</v>
      </c>
      <c r="O88" s="96" t="s">
        <v>367</v>
      </c>
      <c r="P88" s="96" t="s">
        <v>367</v>
      </c>
      <c r="Q88" s="96" t="s">
        <v>367</v>
      </c>
      <c r="R88" s="96" t="s">
        <v>367</v>
      </c>
      <c r="S88" s="96" t="s">
        <v>367</v>
      </c>
      <c r="T88" s="96" t="s">
        <v>367</v>
      </c>
      <c r="U88" s="96" t="s">
        <v>367</v>
      </c>
      <c r="V88" s="96" t="s">
        <v>367</v>
      </c>
      <c r="W88" s="96" t="s">
        <v>367</v>
      </c>
      <c r="X88" s="96" t="s">
        <v>367</v>
      </c>
      <c r="Y88" s="96" t="s">
        <v>367</v>
      </c>
      <c r="Z88" s="96" t="s">
        <v>367</v>
      </c>
      <c r="AA88" s="96" t="s">
        <v>367</v>
      </c>
      <c r="AB88" s="96" t="s">
        <v>367</v>
      </c>
      <c r="AC88" s="96" t="s">
        <v>367</v>
      </c>
      <c r="AD88" s="96" t="s">
        <v>367</v>
      </c>
      <c r="AE88" s="96" t="s">
        <v>367</v>
      </c>
      <c r="AF88" s="96" t="s">
        <v>442</v>
      </c>
      <c r="AG88" s="89"/>
      <c r="AH88" s="90"/>
      <c r="AI88" s="89"/>
      <c r="AJ88" s="90" t="s">
        <v>692</v>
      </c>
      <c r="AK88" s="90" t="s">
        <v>693</v>
      </c>
      <c r="AL88" s="90" t="s">
        <v>694</v>
      </c>
    </row>
    <row r="89" spans="4:38">
      <c r="D89" s="90" t="s">
        <v>90</v>
      </c>
      <c r="E89" s="90" t="s">
        <v>690</v>
      </c>
      <c r="F89" s="90" t="s">
        <v>91</v>
      </c>
      <c r="G89" s="90">
        <v>2</v>
      </c>
      <c r="H89" s="90" t="s">
        <v>365</v>
      </c>
      <c r="I89" s="90" t="s">
        <v>691</v>
      </c>
      <c r="J89" s="96" t="s">
        <v>367</v>
      </c>
      <c r="K89" s="96" t="s">
        <v>367</v>
      </c>
      <c r="L89" s="96" t="s">
        <v>367</v>
      </c>
      <c r="M89" s="96" t="s">
        <v>368</v>
      </c>
      <c r="N89" s="96" t="s">
        <v>368</v>
      </c>
      <c r="O89" s="96" t="s">
        <v>368</v>
      </c>
      <c r="P89" s="96" t="s">
        <v>368</v>
      </c>
      <c r="Q89" s="96" t="s">
        <v>368</v>
      </c>
      <c r="R89" s="96" t="s">
        <v>368</v>
      </c>
      <c r="S89" s="96" t="s">
        <v>368</v>
      </c>
      <c r="T89" s="96" t="s">
        <v>368</v>
      </c>
      <c r="U89" s="96" t="s">
        <v>368</v>
      </c>
      <c r="V89" s="96" t="s">
        <v>368</v>
      </c>
      <c r="W89" s="96" t="s">
        <v>368</v>
      </c>
      <c r="X89" s="96" t="s">
        <v>368</v>
      </c>
      <c r="Y89" s="96" t="s">
        <v>368</v>
      </c>
      <c r="Z89" s="96" t="s">
        <v>368</v>
      </c>
      <c r="AA89" s="96" t="s">
        <v>368</v>
      </c>
      <c r="AB89" s="96" t="s">
        <v>368</v>
      </c>
      <c r="AC89" s="96" t="s">
        <v>368</v>
      </c>
      <c r="AD89" s="96" t="s">
        <v>368</v>
      </c>
      <c r="AE89" s="96" t="s">
        <v>368</v>
      </c>
      <c r="AF89" s="96" t="s">
        <v>442</v>
      </c>
      <c r="AG89" s="89"/>
      <c r="AH89" s="90"/>
      <c r="AI89" s="89"/>
      <c r="AJ89" s="90" t="s">
        <v>695</v>
      </c>
      <c r="AK89" s="90" t="s">
        <v>696</v>
      </c>
      <c r="AL89" s="90" t="s">
        <v>697</v>
      </c>
    </row>
    <row r="90" spans="4:38">
      <c r="D90" s="2" t="s">
        <v>150</v>
      </c>
      <c r="E90" s="90" t="s">
        <v>690</v>
      </c>
      <c r="F90" s="90" t="s">
        <v>151</v>
      </c>
      <c r="G90" s="90">
        <v>2</v>
      </c>
      <c r="H90" s="90" t="s">
        <v>365</v>
      </c>
      <c r="I90" s="90" t="s">
        <v>698</v>
      </c>
      <c r="J90" s="96" t="s">
        <v>392</v>
      </c>
      <c r="K90" s="96" t="s">
        <v>392</v>
      </c>
      <c r="L90" s="96" t="s">
        <v>392</v>
      </c>
      <c r="M90" s="96" t="s">
        <v>392</v>
      </c>
      <c r="N90" s="96" t="s">
        <v>392</v>
      </c>
      <c r="O90" s="96" t="s">
        <v>392</v>
      </c>
      <c r="P90" s="96" t="s">
        <v>392</v>
      </c>
      <c r="Q90" s="96" t="s">
        <v>392</v>
      </c>
      <c r="R90" s="96" t="s">
        <v>392</v>
      </c>
      <c r="S90" s="96" t="s">
        <v>392</v>
      </c>
      <c r="T90" s="96" t="s">
        <v>392</v>
      </c>
      <c r="U90" s="96" t="s">
        <v>392</v>
      </c>
      <c r="V90" s="96" t="s">
        <v>392</v>
      </c>
      <c r="W90" s="96" t="s">
        <v>392</v>
      </c>
      <c r="X90" s="96" t="s">
        <v>392</v>
      </c>
      <c r="Y90" s="96" t="s">
        <v>392</v>
      </c>
      <c r="Z90" s="96" t="s">
        <v>392</v>
      </c>
      <c r="AA90" s="96" t="s">
        <v>392</v>
      </c>
      <c r="AB90" s="96" t="s">
        <v>392</v>
      </c>
      <c r="AC90" s="96" t="s">
        <v>392</v>
      </c>
      <c r="AD90" s="96" t="s">
        <v>392</v>
      </c>
      <c r="AE90" s="96" t="s">
        <v>392</v>
      </c>
      <c r="AF90" s="96" t="s">
        <v>442</v>
      </c>
      <c r="AG90" s="89"/>
      <c r="AH90" s="90"/>
      <c r="AI90" s="89"/>
      <c r="AJ90" s="90" t="s">
        <v>699</v>
      </c>
      <c r="AK90" s="90" t="s">
        <v>700</v>
      </c>
      <c r="AL90" s="90" t="s">
        <v>701</v>
      </c>
    </row>
    <row r="91" spans="4:38">
      <c r="D91" s="90"/>
      <c r="E91" s="90"/>
      <c r="F91" s="90"/>
      <c r="G91" s="90"/>
      <c r="H91" s="90"/>
      <c r="I91" s="90"/>
      <c r="J91" s="96"/>
      <c r="K91" s="96"/>
      <c r="L91" s="96"/>
      <c r="M91" s="96"/>
      <c r="N91" s="96"/>
      <c r="O91" s="96"/>
      <c r="P91" s="96"/>
      <c r="Q91" s="96"/>
      <c r="R91" s="96"/>
      <c r="S91" s="96"/>
      <c r="T91" s="96"/>
      <c r="U91" s="96"/>
      <c r="V91" s="96"/>
      <c r="W91" s="96"/>
      <c r="X91" s="96"/>
      <c r="Y91" s="96"/>
      <c r="Z91" s="96"/>
      <c r="AA91" s="96"/>
      <c r="AB91" s="96"/>
      <c r="AC91" s="96"/>
      <c r="AD91" s="96"/>
      <c r="AE91" s="96"/>
      <c r="AF91" s="90"/>
      <c r="AG91" s="89"/>
      <c r="AH91" s="90"/>
      <c r="AI91" s="89"/>
      <c r="AJ91" s="90" t="s">
        <v>702</v>
      </c>
      <c r="AK91" s="90" t="s">
        <v>703</v>
      </c>
      <c r="AL91" s="90" t="s">
        <v>704</v>
      </c>
    </row>
    <row r="92" spans="4:38">
      <c r="D92" s="90"/>
      <c r="E92" s="90"/>
      <c r="F92" s="90"/>
      <c r="G92" s="90"/>
      <c r="H92" s="90"/>
      <c r="I92" s="90"/>
      <c r="J92" s="96"/>
      <c r="K92" s="96"/>
      <c r="L92" s="96"/>
      <c r="M92" s="96"/>
      <c r="N92" s="96"/>
      <c r="O92" s="96"/>
      <c r="P92" s="96"/>
      <c r="Q92" s="96"/>
      <c r="R92" s="96"/>
      <c r="S92" s="96"/>
      <c r="T92" s="96"/>
      <c r="U92" s="96"/>
      <c r="V92" s="96"/>
      <c r="W92" s="96"/>
      <c r="X92" s="96"/>
      <c r="Y92" s="96"/>
      <c r="Z92" s="96"/>
      <c r="AA92" s="96"/>
      <c r="AB92" s="96"/>
      <c r="AC92" s="96"/>
      <c r="AD92" s="96"/>
      <c r="AE92" s="96"/>
      <c r="AF92" s="90"/>
      <c r="AG92" s="89"/>
      <c r="AH92" s="90"/>
      <c r="AI92" s="89"/>
      <c r="AJ92" s="90" t="s">
        <v>705</v>
      </c>
      <c r="AK92" s="90" t="s">
        <v>706</v>
      </c>
      <c r="AL92" s="90" t="s">
        <v>707</v>
      </c>
    </row>
    <row r="93" spans="4:38">
      <c r="D93" s="1" t="s">
        <v>441</v>
      </c>
      <c r="E93" s="1" t="s">
        <v>278</v>
      </c>
      <c r="F93" s="1" t="s">
        <v>333</v>
      </c>
      <c r="G93" s="1" t="s">
        <v>334</v>
      </c>
      <c r="H93" s="1" t="s">
        <v>335</v>
      </c>
      <c r="I93" s="1" t="s">
        <v>336</v>
      </c>
      <c r="J93" s="8" t="s">
        <v>337</v>
      </c>
      <c r="K93" s="8" t="s">
        <v>338</v>
      </c>
      <c r="L93" s="8" t="s">
        <v>339</v>
      </c>
      <c r="M93" s="8" t="s">
        <v>340</v>
      </c>
      <c r="N93" s="8" t="s">
        <v>341</v>
      </c>
      <c r="O93" s="8" t="s">
        <v>342</v>
      </c>
      <c r="P93" s="8" t="s">
        <v>343</v>
      </c>
      <c r="Q93" s="8" t="s">
        <v>344</v>
      </c>
      <c r="R93" s="8" t="s">
        <v>345</v>
      </c>
      <c r="S93" s="8" t="s">
        <v>346</v>
      </c>
      <c r="T93" s="8" t="s">
        <v>347</v>
      </c>
      <c r="U93" s="8" t="s">
        <v>348</v>
      </c>
      <c r="V93" s="8" t="s">
        <v>349</v>
      </c>
      <c r="W93" s="8" t="s">
        <v>350</v>
      </c>
      <c r="X93" s="8" t="s">
        <v>351</v>
      </c>
      <c r="Y93" s="8" t="s">
        <v>352</v>
      </c>
      <c r="Z93" s="8" t="s">
        <v>353</v>
      </c>
      <c r="AA93" s="8" t="s">
        <v>354</v>
      </c>
      <c r="AB93" s="8" t="s">
        <v>355</v>
      </c>
      <c r="AC93" s="8" t="s">
        <v>356</v>
      </c>
      <c r="AD93" s="8" t="s">
        <v>357</v>
      </c>
      <c r="AE93" s="8" t="s">
        <v>358</v>
      </c>
      <c r="AF93" s="1" t="s">
        <v>359</v>
      </c>
      <c r="AG93" s="89"/>
      <c r="AH93" s="90"/>
      <c r="AI93" s="89"/>
      <c r="AJ93" s="90" t="s">
        <v>708</v>
      </c>
      <c r="AK93" s="90" t="s">
        <v>709</v>
      </c>
      <c r="AL93" s="90" t="s">
        <v>710</v>
      </c>
    </row>
    <row r="94" spans="4:38">
      <c r="D94" s="90" t="s">
        <v>115</v>
      </c>
      <c r="E94" s="90" t="s">
        <v>711</v>
      </c>
      <c r="F94" s="90" t="s">
        <v>116</v>
      </c>
      <c r="G94" s="90">
        <v>2</v>
      </c>
      <c r="H94" s="90" t="s">
        <v>712</v>
      </c>
      <c r="I94" s="90" t="s">
        <v>713</v>
      </c>
      <c r="J94" s="96" t="s">
        <v>367</v>
      </c>
      <c r="K94" s="96" t="s">
        <v>367</v>
      </c>
      <c r="L94" s="96" t="s">
        <v>368</v>
      </c>
      <c r="M94" s="96" t="s">
        <v>367</v>
      </c>
      <c r="N94" s="96" t="s">
        <v>368</v>
      </c>
      <c r="O94" s="96" t="s">
        <v>367</v>
      </c>
      <c r="P94" s="96" t="s">
        <v>367</v>
      </c>
      <c r="Q94" s="96" t="s">
        <v>368</v>
      </c>
      <c r="R94" s="96" t="s">
        <v>367</v>
      </c>
      <c r="S94" s="96" t="s">
        <v>368</v>
      </c>
      <c r="T94" s="96" t="s">
        <v>367</v>
      </c>
      <c r="U94" s="96" t="s">
        <v>368</v>
      </c>
      <c r="V94" s="96" t="s">
        <v>367</v>
      </c>
      <c r="W94" s="96" t="s">
        <v>392</v>
      </c>
      <c r="X94" s="96" t="s">
        <v>368</v>
      </c>
      <c r="Y94" s="96" t="s">
        <v>368</v>
      </c>
      <c r="Z94" s="96" t="s">
        <v>367</v>
      </c>
      <c r="AA94" s="96" t="s">
        <v>368</v>
      </c>
      <c r="AB94" s="96" t="s">
        <v>368</v>
      </c>
      <c r="AC94" s="96" t="s">
        <v>368</v>
      </c>
      <c r="AD94" s="96" t="s">
        <v>368</v>
      </c>
      <c r="AE94" s="96" t="s">
        <v>368</v>
      </c>
      <c r="AF94" s="96" t="s">
        <v>442</v>
      </c>
      <c r="AG94" s="89"/>
      <c r="AH94" s="90"/>
      <c r="AI94" s="89"/>
      <c r="AJ94" s="90" t="s">
        <v>714</v>
      </c>
      <c r="AK94" s="90" t="s">
        <v>715</v>
      </c>
      <c r="AL94" s="90" t="s">
        <v>716</v>
      </c>
    </row>
    <row r="95" spans="4:38">
      <c r="D95" s="90" t="s">
        <v>95</v>
      </c>
      <c r="E95" s="90" t="s">
        <v>717</v>
      </c>
      <c r="F95" s="90" t="s">
        <v>96</v>
      </c>
      <c r="G95" s="90">
        <v>2</v>
      </c>
      <c r="H95" s="90" t="s">
        <v>712</v>
      </c>
      <c r="I95" s="90" t="s">
        <v>713</v>
      </c>
      <c r="J95" s="96" t="s">
        <v>392</v>
      </c>
      <c r="K95" s="96" t="s">
        <v>392</v>
      </c>
      <c r="L95" s="96" t="s">
        <v>368</v>
      </c>
      <c r="M95" s="96" t="s">
        <v>392</v>
      </c>
      <c r="N95" s="96" t="s">
        <v>368</v>
      </c>
      <c r="O95" s="96" t="s">
        <v>392</v>
      </c>
      <c r="P95" s="96" t="s">
        <v>392</v>
      </c>
      <c r="Q95" s="96" t="s">
        <v>368</v>
      </c>
      <c r="R95" s="96" t="s">
        <v>392</v>
      </c>
      <c r="S95" s="96" t="s">
        <v>368</v>
      </c>
      <c r="T95" s="96" t="s">
        <v>392</v>
      </c>
      <c r="U95" s="96" t="s">
        <v>368</v>
      </c>
      <c r="V95" s="96" t="s">
        <v>392</v>
      </c>
      <c r="W95" s="96" t="s">
        <v>368</v>
      </c>
      <c r="X95" s="96" t="s">
        <v>368</v>
      </c>
      <c r="Y95" s="96" t="s">
        <v>368</v>
      </c>
      <c r="Z95" s="96" t="s">
        <v>392</v>
      </c>
      <c r="AA95" s="96" t="s">
        <v>368</v>
      </c>
      <c r="AB95" s="96" t="s">
        <v>368</v>
      </c>
      <c r="AC95" s="96" t="s">
        <v>368</v>
      </c>
      <c r="AD95" s="96" t="s">
        <v>368</v>
      </c>
      <c r="AE95" s="96" t="s">
        <v>368</v>
      </c>
      <c r="AF95" s="96" t="s">
        <v>442</v>
      </c>
      <c r="AG95" s="89"/>
      <c r="AH95" s="90"/>
      <c r="AI95" s="89"/>
      <c r="AJ95" s="90" t="s">
        <v>718</v>
      </c>
      <c r="AK95" s="90" t="s">
        <v>719</v>
      </c>
      <c r="AL95" s="90" t="s">
        <v>720</v>
      </c>
    </row>
    <row r="96" spans="4:38">
      <c r="D96" s="90" t="s">
        <v>118</v>
      </c>
      <c r="E96" s="90" t="s">
        <v>717</v>
      </c>
      <c r="F96" s="90" t="s">
        <v>119</v>
      </c>
      <c r="G96" s="90">
        <v>2</v>
      </c>
      <c r="H96" s="90" t="s">
        <v>712</v>
      </c>
      <c r="I96" s="90" t="s">
        <v>713</v>
      </c>
      <c r="J96" s="96" t="s">
        <v>392</v>
      </c>
      <c r="K96" s="96" t="s">
        <v>392</v>
      </c>
      <c r="L96" s="96" t="s">
        <v>368</v>
      </c>
      <c r="M96" s="96" t="s">
        <v>392</v>
      </c>
      <c r="N96" s="96" t="s">
        <v>368</v>
      </c>
      <c r="O96" s="96" t="s">
        <v>392</v>
      </c>
      <c r="P96" s="96" t="s">
        <v>392</v>
      </c>
      <c r="Q96" s="96" t="s">
        <v>368</v>
      </c>
      <c r="R96" s="96" t="s">
        <v>392</v>
      </c>
      <c r="S96" s="96" t="s">
        <v>368</v>
      </c>
      <c r="T96" s="96" t="s">
        <v>392</v>
      </c>
      <c r="U96" s="96" t="s">
        <v>368</v>
      </c>
      <c r="V96" s="96" t="s">
        <v>392</v>
      </c>
      <c r="W96" s="96" t="s">
        <v>368</v>
      </c>
      <c r="X96" s="96" t="s">
        <v>368</v>
      </c>
      <c r="Y96" s="96" t="s">
        <v>368</v>
      </c>
      <c r="Z96" s="96" t="s">
        <v>392</v>
      </c>
      <c r="AA96" s="96" t="s">
        <v>368</v>
      </c>
      <c r="AB96" s="96" t="s">
        <v>368</v>
      </c>
      <c r="AC96" s="96" t="s">
        <v>368</v>
      </c>
      <c r="AD96" s="96" t="s">
        <v>368</v>
      </c>
      <c r="AE96" s="96" t="s">
        <v>368</v>
      </c>
      <c r="AF96" s="96" t="s">
        <v>442</v>
      </c>
      <c r="AG96" s="89"/>
      <c r="AH96" s="90"/>
      <c r="AI96" s="89"/>
      <c r="AJ96" s="90" t="s">
        <v>721</v>
      </c>
      <c r="AK96" s="90" t="s">
        <v>722</v>
      </c>
      <c r="AL96" s="90" t="s">
        <v>723</v>
      </c>
    </row>
    <row r="97" spans="4:38">
      <c r="D97" s="90" t="s">
        <v>120</v>
      </c>
      <c r="E97" s="90" t="s">
        <v>717</v>
      </c>
      <c r="F97" s="90" t="s">
        <v>121</v>
      </c>
      <c r="G97" s="90">
        <v>2</v>
      </c>
      <c r="H97" s="90" t="s">
        <v>712</v>
      </c>
      <c r="I97" s="90" t="s">
        <v>713</v>
      </c>
      <c r="J97" s="96" t="s">
        <v>367</v>
      </c>
      <c r="K97" s="96" t="s">
        <v>367</v>
      </c>
      <c r="L97" s="96" t="s">
        <v>368</v>
      </c>
      <c r="M97" s="96" t="s">
        <v>367</v>
      </c>
      <c r="N97" s="96" t="s">
        <v>368</v>
      </c>
      <c r="O97" s="96" t="s">
        <v>367</v>
      </c>
      <c r="P97" s="96" t="s">
        <v>367</v>
      </c>
      <c r="Q97" s="96" t="s">
        <v>368</v>
      </c>
      <c r="R97" s="96" t="s">
        <v>367</v>
      </c>
      <c r="S97" s="96" t="s">
        <v>368</v>
      </c>
      <c r="T97" s="96" t="s">
        <v>367</v>
      </c>
      <c r="U97" s="96" t="s">
        <v>368</v>
      </c>
      <c r="V97" s="96" t="s">
        <v>367</v>
      </c>
      <c r="W97" s="96" t="s">
        <v>368</v>
      </c>
      <c r="X97" s="96" t="s">
        <v>368</v>
      </c>
      <c r="Y97" s="96" t="s">
        <v>368</v>
      </c>
      <c r="Z97" s="96" t="s">
        <v>367</v>
      </c>
      <c r="AA97" s="96" t="s">
        <v>368</v>
      </c>
      <c r="AB97" s="96" t="s">
        <v>368</v>
      </c>
      <c r="AC97" s="96" t="s">
        <v>368</v>
      </c>
      <c r="AD97" s="96" t="s">
        <v>368</v>
      </c>
      <c r="AE97" s="96" t="s">
        <v>368</v>
      </c>
      <c r="AF97" s="96" t="s">
        <v>442</v>
      </c>
      <c r="AG97" s="89"/>
      <c r="AH97" s="90"/>
      <c r="AI97" s="89"/>
      <c r="AJ97" s="90" t="s">
        <v>724</v>
      </c>
      <c r="AK97" s="90" t="s">
        <v>725</v>
      </c>
      <c r="AL97" s="90" t="s">
        <v>726</v>
      </c>
    </row>
    <row r="98" spans="4:38">
      <c r="D98" s="90" t="s">
        <v>122</v>
      </c>
      <c r="E98" s="90" t="s">
        <v>717</v>
      </c>
      <c r="F98" s="90" t="s">
        <v>123</v>
      </c>
      <c r="G98" s="90">
        <v>2</v>
      </c>
      <c r="H98" s="90" t="s">
        <v>712</v>
      </c>
      <c r="I98" s="90" t="s">
        <v>713</v>
      </c>
      <c r="J98" s="96" t="s">
        <v>367</v>
      </c>
      <c r="K98" s="96" t="s">
        <v>367</v>
      </c>
      <c r="L98" s="96" t="s">
        <v>368</v>
      </c>
      <c r="M98" s="96" t="s">
        <v>367</v>
      </c>
      <c r="N98" s="96" t="s">
        <v>368</v>
      </c>
      <c r="O98" s="96" t="s">
        <v>367</v>
      </c>
      <c r="P98" s="96" t="s">
        <v>367</v>
      </c>
      <c r="Q98" s="96" t="s">
        <v>368</v>
      </c>
      <c r="R98" s="96" t="s">
        <v>367</v>
      </c>
      <c r="S98" s="96" t="s">
        <v>368</v>
      </c>
      <c r="T98" s="96" t="s">
        <v>367</v>
      </c>
      <c r="U98" s="96" t="s">
        <v>368</v>
      </c>
      <c r="V98" s="96" t="s">
        <v>367</v>
      </c>
      <c r="W98" s="96" t="s">
        <v>368</v>
      </c>
      <c r="X98" s="96" t="s">
        <v>368</v>
      </c>
      <c r="Y98" s="96" t="s">
        <v>368</v>
      </c>
      <c r="Z98" s="96" t="s">
        <v>367</v>
      </c>
      <c r="AA98" s="96" t="s">
        <v>368</v>
      </c>
      <c r="AB98" s="96" t="s">
        <v>368</v>
      </c>
      <c r="AC98" s="96" t="s">
        <v>368</v>
      </c>
      <c r="AD98" s="96" t="s">
        <v>368</v>
      </c>
      <c r="AE98" s="96" t="s">
        <v>368</v>
      </c>
      <c r="AF98" s="96" t="s">
        <v>442</v>
      </c>
      <c r="AG98" s="89"/>
      <c r="AH98" s="90"/>
      <c r="AI98" s="89"/>
      <c r="AJ98" s="90" t="s">
        <v>727</v>
      </c>
      <c r="AK98" s="90" t="s">
        <v>728</v>
      </c>
      <c r="AL98" s="90" t="s">
        <v>729</v>
      </c>
    </row>
    <row r="99" spans="4:38">
      <c r="D99" s="90" t="s">
        <v>97</v>
      </c>
      <c r="E99" s="90" t="s">
        <v>717</v>
      </c>
      <c r="F99" s="90" t="s">
        <v>98</v>
      </c>
      <c r="G99" s="90">
        <v>2</v>
      </c>
      <c r="H99" s="90" t="s">
        <v>712</v>
      </c>
      <c r="I99" s="90" t="s">
        <v>713</v>
      </c>
      <c r="J99" s="96" t="s">
        <v>367</v>
      </c>
      <c r="K99" s="96" t="s">
        <v>367</v>
      </c>
      <c r="L99" s="96" t="s">
        <v>368</v>
      </c>
      <c r="M99" s="96" t="s">
        <v>367</v>
      </c>
      <c r="N99" s="96" t="s">
        <v>368</v>
      </c>
      <c r="O99" s="96" t="s">
        <v>367</v>
      </c>
      <c r="P99" s="96" t="s">
        <v>367</v>
      </c>
      <c r="Q99" s="96" t="s">
        <v>368</v>
      </c>
      <c r="R99" s="96" t="s">
        <v>367</v>
      </c>
      <c r="S99" s="96" t="s">
        <v>368</v>
      </c>
      <c r="T99" s="96" t="s">
        <v>367</v>
      </c>
      <c r="U99" s="96" t="s">
        <v>368</v>
      </c>
      <c r="V99" s="96" t="s">
        <v>367</v>
      </c>
      <c r="W99" s="96" t="s">
        <v>368</v>
      </c>
      <c r="X99" s="96" t="s">
        <v>368</v>
      </c>
      <c r="Y99" s="96" t="s">
        <v>368</v>
      </c>
      <c r="Z99" s="96" t="s">
        <v>367</v>
      </c>
      <c r="AA99" s="96" t="s">
        <v>368</v>
      </c>
      <c r="AB99" s="96" t="s">
        <v>368</v>
      </c>
      <c r="AC99" s="96" t="s">
        <v>368</v>
      </c>
      <c r="AD99" s="96" t="s">
        <v>368</v>
      </c>
      <c r="AE99" s="96" t="s">
        <v>368</v>
      </c>
      <c r="AF99" s="96" t="s">
        <v>442</v>
      </c>
      <c r="AG99" s="89"/>
      <c r="AH99" s="90"/>
      <c r="AI99" s="89"/>
      <c r="AJ99" s="90" t="s">
        <v>730</v>
      </c>
      <c r="AK99" s="90" t="s">
        <v>731</v>
      </c>
      <c r="AL99" s="90" t="s">
        <v>732</v>
      </c>
    </row>
    <row r="100" spans="4:38">
      <c r="D100" s="90" t="s">
        <v>100</v>
      </c>
      <c r="E100" s="90" t="s">
        <v>717</v>
      </c>
      <c r="F100" s="90" t="s">
        <v>101</v>
      </c>
      <c r="G100" s="90">
        <v>2</v>
      </c>
      <c r="H100" s="90" t="s">
        <v>712</v>
      </c>
      <c r="I100" s="90" t="s">
        <v>713</v>
      </c>
      <c r="J100" s="96" t="s">
        <v>392</v>
      </c>
      <c r="K100" s="96" t="s">
        <v>392</v>
      </c>
      <c r="L100" s="96" t="s">
        <v>368</v>
      </c>
      <c r="M100" s="96" t="s">
        <v>392</v>
      </c>
      <c r="N100" s="96" t="s">
        <v>368</v>
      </c>
      <c r="O100" s="96" t="s">
        <v>392</v>
      </c>
      <c r="P100" s="96" t="s">
        <v>392</v>
      </c>
      <c r="Q100" s="96" t="s">
        <v>368</v>
      </c>
      <c r="R100" s="96" t="s">
        <v>392</v>
      </c>
      <c r="S100" s="96" t="s">
        <v>368</v>
      </c>
      <c r="T100" s="96" t="s">
        <v>392</v>
      </c>
      <c r="U100" s="96" t="s">
        <v>368</v>
      </c>
      <c r="V100" s="96" t="s">
        <v>392</v>
      </c>
      <c r="W100" s="96" t="s">
        <v>368</v>
      </c>
      <c r="X100" s="96" t="s">
        <v>368</v>
      </c>
      <c r="Y100" s="96" t="s">
        <v>368</v>
      </c>
      <c r="Z100" s="96" t="s">
        <v>392</v>
      </c>
      <c r="AA100" s="96" t="s">
        <v>368</v>
      </c>
      <c r="AB100" s="96" t="s">
        <v>368</v>
      </c>
      <c r="AC100" s="96" t="s">
        <v>368</v>
      </c>
      <c r="AD100" s="96" t="s">
        <v>368</v>
      </c>
      <c r="AE100" s="96" t="s">
        <v>368</v>
      </c>
      <c r="AF100" s="96" t="s">
        <v>442</v>
      </c>
      <c r="AG100" s="89"/>
      <c r="AH100" s="90"/>
      <c r="AI100" s="89"/>
      <c r="AJ100" s="90" t="s">
        <v>733</v>
      </c>
      <c r="AK100" s="90" t="s">
        <v>734</v>
      </c>
      <c r="AL100" s="90" t="s">
        <v>735</v>
      </c>
    </row>
    <row r="101" spans="4:38">
      <c r="D101" s="90" t="s">
        <v>102</v>
      </c>
      <c r="E101" s="90" t="s">
        <v>717</v>
      </c>
      <c r="F101" s="90" t="s">
        <v>103</v>
      </c>
      <c r="G101" s="90">
        <v>2</v>
      </c>
      <c r="H101" s="90" t="s">
        <v>712</v>
      </c>
      <c r="I101" s="90" t="s">
        <v>713</v>
      </c>
      <c r="J101" s="96" t="s">
        <v>392</v>
      </c>
      <c r="K101" s="96" t="s">
        <v>392</v>
      </c>
      <c r="L101" s="96" t="s">
        <v>368</v>
      </c>
      <c r="M101" s="96" t="s">
        <v>392</v>
      </c>
      <c r="N101" s="96" t="s">
        <v>368</v>
      </c>
      <c r="O101" s="96" t="s">
        <v>392</v>
      </c>
      <c r="P101" s="96" t="s">
        <v>392</v>
      </c>
      <c r="Q101" s="96" t="s">
        <v>368</v>
      </c>
      <c r="R101" s="96" t="s">
        <v>392</v>
      </c>
      <c r="S101" s="96" t="s">
        <v>368</v>
      </c>
      <c r="T101" s="96" t="s">
        <v>392</v>
      </c>
      <c r="U101" s="96" t="s">
        <v>368</v>
      </c>
      <c r="V101" s="96" t="s">
        <v>392</v>
      </c>
      <c r="W101" s="96" t="s">
        <v>368</v>
      </c>
      <c r="X101" s="96" t="s">
        <v>368</v>
      </c>
      <c r="Y101" s="96" t="s">
        <v>368</v>
      </c>
      <c r="Z101" s="96" t="s">
        <v>392</v>
      </c>
      <c r="AA101" s="96" t="s">
        <v>368</v>
      </c>
      <c r="AB101" s="96" t="s">
        <v>368</v>
      </c>
      <c r="AC101" s="96" t="s">
        <v>368</v>
      </c>
      <c r="AD101" s="96" t="s">
        <v>368</v>
      </c>
      <c r="AE101" s="96" t="s">
        <v>368</v>
      </c>
      <c r="AF101" s="96" t="s">
        <v>442</v>
      </c>
      <c r="AG101" s="89"/>
      <c r="AH101" s="90"/>
      <c r="AI101" s="89"/>
      <c r="AJ101" s="90" t="s">
        <v>736</v>
      </c>
      <c r="AK101" s="90" t="s">
        <v>737</v>
      </c>
      <c r="AL101" s="90" t="s">
        <v>738</v>
      </c>
    </row>
    <row r="102" spans="4:38">
      <c r="D102" s="90" t="s">
        <v>104</v>
      </c>
      <c r="E102" s="90" t="s">
        <v>717</v>
      </c>
      <c r="F102" s="90" t="s">
        <v>105</v>
      </c>
      <c r="G102" s="90">
        <v>2</v>
      </c>
      <c r="H102" s="90" t="s">
        <v>712</v>
      </c>
      <c r="I102" s="90" t="s">
        <v>713</v>
      </c>
      <c r="J102" s="96" t="s">
        <v>367</v>
      </c>
      <c r="K102" s="96" t="s">
        <v>367</v>
      </c>
      <c r="L102" s="96" t="s">
        <v>368</v>
      </c>
      <c r="M102" s="96" t="s">
        <v>367</v>
      </c>
      <c r="N102" s="96" t="s">
        <v>368</v>
      </c>
      <c r="O102" s="96" t="s">
        <v>367</v>
      </c>
      <c r="P102" s="96" t="s">
        <v>367</v>
      </c>
      <c r="Q102" s="96" t="s">
        <v>368</v>
      </c>
      <c r="R102" s="96" t="s">
        <v>367</v>
      </c>
      <c r="S102" s="96" t="s">
        <v>368</v>
      </c>
      <c r="T102" s="96" t="s">
        <v>367</v>
      </c>
      <c r="U102" s="96" t="s">
        <v>368</v>
      </c>
      <c r="V102" s="96" t="s">
        <v>367</v>
      </c>
      <c r="W102" s="96" t="s">
        <v>368</v>
      </c>
      <c r="X102" s="96" t="s">
        <v>368</v>
      </c>
      <c r="Y102" s="96" t="s">
        <v>368</v>
      </c>
      <c r="Z102" s="96" t="s">
        <v>367</v>
      </c>
      <c r="AA102" s="96" t="s">
        <v>368</v>
      </c>
      <c r="AB102" s="96" t="s">
        <v>368</v>
      </c>
      <c r="AC102" s="96" t="s">
        <v>368</v>
      </c>
      <c r="AD102" s="96" t="s">
        <v>368</v>
      </c>
      <c r="AE102" s="96" t="s">
        <v>368</v>
      </c>
      <c r="AF102" s="96" t="s">
        <v>442</v>
      </c>
      <c r="AG102" s="89"/>
      <c r="AH102" s="90"/>
      <c r="AI102" s="89"/>
      <c r="AJ102" s="90" t="s">
        <v>739</v>
      </c>
      <c r="AK102" s="90" t="s">
        <v>740</v>
      </c>
      <c r="AL102" s="90" t="s">
        <v>741</v>
      </c>
    </row>
    <row r="103" spans="4:38">
      <c r="D103" s="90" t="s">
        <v>107</v>
      </c>
      <c r="E103" s="90" t="s">
        <v>717</v>
      </c>
      <c r="F103" s="90" t="s">
        <v>108</v>
      </c>
      <c r="G103" s="90">
        <v>2</v>
      </c>
      <c r="H103" s="90" t="s">
        <v>712</v>
      </c>
      <c r="I103" s="90" t="s">
        <v>713</v>
      </c>
      <c r="J103" s="96" t="s">
        <v>367</v>
      </c>
      <c r="K103" s="96" t="s">
        <v>367</v>
      </c>
      <c r="L103" s="96" t="s">
        <v>368</v>
      </c>
      <c r="M103" s="96" t="s">
        <v>367</v>
      </c>
      <c r="N103" s="96" t="s">
        <v>368</v>
      </c>
      <c r="O103" s="96" t="s">
        <v>367</v>
      </c>
      <c r="P103" s="96" t="s">
        <v>367</v>
      </c>
      <c r="Q103" s="96" t="s">
        <v>368</v>
      </c>
      <c r="R103" s="96" t="s">
        <v>367</v>
      </c>
      <c r="S103" s="96" t="s">
        <v>368</v>
      </c>
      <c r="T103" s="96" t="s">
        <v>367</v>
      </c>
      <c r="U103" s="96" t="s">
        <v>368</v>
      </c>
      <c r="V103" s="96" t="s">
        <v>367</v>
      </c>
      <c r="W103" s="96" t="s">
        <v>368</v>
      </c>
      <c r="X103" s="96" t="s">
        <v>368</v>
      </c>
      <c r="Y103" s="96" t="s">
        <v>368</v>
      </c>
      <c r="Z103" s="96" t="s">
        <v>367</v>
      </c>
      <c r="AA103" s="96" t="s">
        <v>368</v>
      </c>
      <c r="AB103" s="96" t="s">
        <v>368</v>
      </c>
      <c r="AC103" s="96" t="s">
        <v>368</v>
      </c>
      <c r="AD103" s="96" t="s">
        <v>368</v>
      </c>
      <c r="AE103" s="96" t="s">
        <v>368</v>
      </c>
      <c r="AF103" s="96" t="s">
        <v>442</v>
      </c>
      <c r="AG103" s="89"/>
      <c r="AH103" s="90"/>
      <c r="AI103" s="89"/>
      <c r="AJ103" s="90" t="s">
        <v>742</v>
      </c>
      <c r="AK103" s="90" t="s">
        <v>743</v>
      </c>
      <c r="AL103" s="90" t="s">
        <v>744</v>
      </c>
    </row>
    <row r="104" spans="4:38">
      <c r="D104" s="90" t="s">
        <v>109</v>
      </c>
      <c r="E104" s="90" t="s">
        <v>717</v>
      </c>
      <c r="F104" s="90" t="s">
        <v>110</v>
      </c>
      <c r="G104" s="90">
        <v>2</v>
      </c>
      <c r="H104" s="90" t="s">
        <v>712</v>
      </c>
      <c r="I104" s="90" t="s">
        <v>713</v>
      </c>
      <c r="J104" s="96" t="s">
        <v>367</v>
      </c>
      <c r="K104" s="96" t="s">
        <v>367</v>
      </c>
      <c r="L104" s="96" t="s">
        <v>368</v>
      </c>
      <c r="M104" s="96" t="s">
        <v>367</v>
      </c>
      <c r="N104" s="96" t="s">
        <v>368</v>
      </c>
      <c r="O104" s="96" t="s">
        <v>367</v>
      </c>
      <c r="P104" s="96" t="s">
        <v>367</v>
      </c>
      <c r="Q104" s="96" t="s">
        <v>368</v>
      </c>
      <c r="R104" s="96" t="s">
        <v>367</v>
      </c>
      <c r="S104" s="96" t="s">
        <v>368</v>
      </c>
      <c r="T104" s="96" t="s">
        <v>367</v>
      </c>
      <c r="U104" s="96" t="s">
        <v>368</v>
      </c>
      <c r="V104" s="96" t="s">
        <v>367</v>
      </c>
      <c r="W104" s="96" t="s">
        <v>368</v>
      </c>
      <c r="X104" s="96" t="s">
        <v>368</v>
      </c>
      <c r="Y104" s="96" t="s">
        <v>368</v>
      </c>
      <c r="Z104" s="96" t="s">
        <v>367</v>
      </c>
      <c r="AA104" s="96" t="s">
        <v>368</v>
      </c>
      <c r="AB104" s="96" t="s">
        <v>368</v>
      </c>
      <c r="AC104" s="96" t="s">
        <v>368</v>
      </c>
      <c r="AD104" s="96" t="s">
        <v>368</v>
      </c>
      <c r="AE104" s="96" t="s">
        <v>368</v>
      </c>
      <c r="AF104" s="96" t="s">
        <v>442</v>
      </c>
      <c r="AG104" s="89"/>
      <c r="AH104" s="90"/>
      <c r="AI104" s="89"/>
      <c r="AJ104" s="90" t="s">
        <v>745</v>
      </c>
      <c r="AK104" s="90" t="s">
        <v>746</v>
      </c>
      <c r="AL104" s="90" t="s">
        <v>747</v>
      </c>
    </row>
    <row r="105" spans="4:38">
      <c r="D105" s="90" t="s">
        <v>111</v>
      </c>
      <c r="E105" s="90" t="s">
        <v>717</v>
      </c>
      <c r="F105" s="90" t="s">
        <v>112</v>
      </c>
      <c r="G105" s="90">
        <v>2</v>
      </c>
      <c r="H105" s="90" t="s">
        <v>712</v>
      </c>
      <c r="I105" s="90" t="s">
        <v>713</v>
      </c>
      <c r="J105" s="96" t="s">
        <v>367</v>
      </c>
      <c r="K105" s="96" t="s">
        <v>367</v>
      </c>
      <c r="L105" s="96" t="s">
        <v>368</v>
      </c>
      <c r="M105" s="96" t="s">
        <v>367</v>
      </c>
      <c r="N105" s="96" t="s">
        <v>368</v>
      </c>
      <c r="O105" s="96" t="s">
        <v>367</v>
      </c>
      <c r="P105" s="96" t="s">
        <v>367</v>
      </c>
      <c r="Q105" s="96" t="s">
        <v>368</v>
      </c>
      <c r="R105" s="96" t="s">
        <v>367</v>
      </c>
      <c r="S105" s="96" t="s">
        <v>368</v>
      </c>
      <c r="T105" s="96" t="s">
        <v>367</v>
      </c>
      <c r="U105" s="96" t="s">
        <v>368</v>
      </c>
      <c r="V105" s="96" t="s">
        <v>367</v>
      </c>
      <c r="W105" s="96" t="s">
        <v>368</v>
      </c>
      <c r="X105" s="96" t="s">
        <v>368</v>
      </c>
      <c r="Y105" s="96" t="s">
        <v>368</v>
      </c>
      <c r="Z105" s="96" t="s">
        <v>367</v>
      </c>
      <c r="AA105" s="96" t="s">
        <v>368</v>
      </c>
      <c r="AB105" s="96" t="s">
        <v>368</v>
      </c>
      <c r="AC105" s="96" t="s">
        <v>368</v>
      </c>
      <c r="AD105" s="96" t="s">
        <v>368</v>
      </c>
      <c r="AE105" s="96" t="s">
        <v>368</v>
      </c>
      <c r="AF105" s="96" t="s">
        <v>442</v>
      </c>
      <c r="AG105" s="89"/>
      <c r="AH105" s="90"/>
      <c r="AI105" s="89"/>
      <c r="AJ105" s="90" t="s">
        <v>748</v>
      </c>
      <c r="AK105" s="90" t="s">
        <v>749</v>
      </c>
      <c r="AL105" s="90" t="s">
        <v>750</v>
      </c>
    </row>
    <row r="106" spans="4:38">
      <c r="D106" s="90" t="s">
        <v>113</v>
      </c>
      <c r="E106" s="90" t="s">
        <v>717</v>
      </c>
      <c r="F106" s="90" t="s">
        <v>114</v>
      </c>
      <c r="G106" s="90">
        <v>2</v>
      </c>
      <c r="H106" s="90" t="s">
        <v>712</v>
      </c>
      <c r="I106" s="90" t="s">
        <v>713</v>
      </c>
      <c r="J106" s="96" t="s">
        <v>367</v>
      </c>
      <c r="K106" s="96" t="s">
        <v>367</v>
      </c>
      <c r="L106" s="96" t="s">
        <v>368</v>
      </c>
      <c r="M106" s="96" t="s">
        <v>367</v>
      </c>
      <c r="N106" s="96" t="s">
        <v>368</v>
      </c>
      <c r="O106" s="96" t="s">
        <v>367</v>
      </c>
      <c r="P106" s="96" t="s">
        <v>367</v>
      </c>
      <c r="Q106" s="96" t="s">
        <v>368</v>
      </c>
      <c r="R106" s="96" t="s">
        <v>367</v>
      </c>
      <c r="S106" s="96" t="s">
        <v>368</v>
      </c>
      <c r="T106" s="96" t="s">
        <v>367</v>
      </c>
      <c r="U106" s="96" t="s">
        <v>368</v>
      </c>
      <c r="V106" s="96" t="s">
        <v>367</v>
      </c>
      <c r="W106" s="96" t="s">
        <v>367</v>
      </c>
      <c r="X106" s="96" t="s">
        <v>368</v>
      </c>
      <c r="Y106" s="96" t="s">
        <v>368</v>
      </c>
      <c r="Z106" s="96" t="s">
        <v>367</v>
      </c>
      <c r="AA106" s="96" t="s">
        <v>368</v>
      </c>
      <c r="AB106" s="96" t="s">
        <v>368</v>
      </c>
      <c r="AC106" s="96" t="s">
        <v>368</v>
      </c>
      <c r="AD106" s="96" t="s">
        <v>368</v>
      </c>
      <c r="AE106" s="96" t="s">
        <v>368</v>
      </c>
      <c r="AF106" s="96" t="s">
        <v>481</v>
      </c>
      <c r="AG106" s="89"/>
      <c r="AH106" s="90"/>
      <c r="AI106" s="89"/>
      <c r="AJ106" s="90" t="s">
        <v>751</v>
      </c>
      <c r="AK106" s="90" t="s">
        <v>752</v>
      </c>
      <c r="AL106" s="90" t="s">
        <v>753</v>
      </c>
    </row>
    <row r="107" spans="4:38">
      <c r="D107" s="2"/>
      <c r="E107" s="90"/>
      <c r="F107" s="90"/>
      <c r="G107" s="90"/>
      <c r="H107" s="90"/>
      <c r="I107" s="90"/>
      <c r="J107" s="96"/>
      <c r="K107" s="96"/>
      <c r="L107" s="96"/>
      <c r="M107" s="96"/>
      <c r="N107" s="96"/>
      <c r="O107" s="96"/>
      <c r="P107" s="96"/>
      <c r="Q107" s="96"/>
      <c r="R107" s="96"/>
      <c r="S107" s="96"/>
      <c r="T107" s="96"/>
      <c r="U107" s="96"/>
      <c r="V107" s="96"/>
      <c r="W107" s="96"/>
      <c r="X107" s="96"/>
      <c r="Y107" s="96"/>
      <c r="Z107" s="96"/>
      <c r="AA107" s="96"/>
      <c r="AB107" s="96"/>
      <c r="AC107" s="96"/>
      <c r="AD107" s="96"/>
      <c r="AE107" s="96"/>
      <c r="AF107" s="90"/>
      <c r="AG107" s="89"/>
      <c r="AH107" s="90"/>
      <c r="AI107" s="89"/>
      <c r="AJ107" s="90" t="s">
        <v>754</v>
      </c>
      <c r="AK107" s="90" t="s">
        <v>755</v>
      </c>
      <c r="AL107" s="90" t="s">
        <v>756</v>
      </c>
    </row>
    <row r="108" spans="4:38">
      <c r="D108" s="90"/>
      <c r="E108" s="90"/>
      <c r="F108" s="90"/>
      <c r="G108" s="90"/>
      <c r="H108" s="90"/>
      <c r="I108" s="90"/>
      <c r="J108" s="96"/>
      <c r="K108" s="96"/>
      <c r="L108" s="96"/>
      <c r="M108" s="96"/>
      <c r="N108" s="96"/>
      <c r="O108" s="96"/>
      <c r="P108" s="96"/>
      <c r="Q108" s="96"/>
      <c r="R108" s="96"/>
      <c r="S108" s="96"/>
      <c r="T108" s="96"/>
      <c r="U108" s="96"/>
      <c r="V108" s="96"/>
      <c r="W108" s="96"/>
      <c r="X108" s="96"/>
      <c r="Y108" s="96"/>
      <c r="Z108" s="96"/>
      <c r="AA108" s="96"/>
      <c r="AB108" s="96"/>
      <c r="AC108" s="96"/>
      <c r="AD108" s="96"/>
      <c r="AE108" s="96"/>
      <c r="AF108" s="90"/>
      <c r="AG108" s="89"/>
      <c r="AH108" s="90"/>
      <c r="AI108" s="89"/>
      <c r="AJ108" s="90" t="s">
        <v>757</v>
      </c>
      <c r="AK108" s="90" t="s">
        <v>758</v>
      </c>
      <c r="AL108" s="90" t="s">
        <v>759</v>
      </c>
    </row>
    <row r="109" spans="4:38">
      <c r="D109" s="90"/>
      <c r="E109" s="90"/>
      <c r="F109" s="90"/>
      <c r="G109" s="90"/>
      <c r="H109" s="90"/>
      <c r="I109" s="90"/>
      <c r="J109" s="96"/>
      <c r="K109" s="96"/>
      <c r="L109" s="96"/>
      <c r="M109" s="96"/>
      <c r="N109" s="96"/>
      <c r="O109" s="96"/>
      <c r="P109" s="96"/>
      <c r="Q109" s="96"/>
      <c r="R109" s="96"/>
      <c r="S109" s="96"/>
      <c r="T109" s="96"/>
      <c r="U109" s="96"/>
      <c r="V109" s="96"/>
      <c r="W109" s="96"/>
      <c r="X109" s="96"/>
      <c r="Y109" s="96"/>
      <c r="Z109" s="96"/>
      <c r="AA109" s="96"/>
      <c r="AB109" s="96"/>
      <c r="AC109" s="96"/>
      <c r="AD109" s="96"/>
      <c r="AE109" s="96"/>
      <c r="AF109" s="90"/>
      <c r="AG109" s="89"/>
      <c r="AH109" s="90"/>
      <c r="AI109" s="89"/>
      <c r="AJ109" s="90" t="s">
        <v>760</v>
      </c>
      <c r="AK109" s="90" t="s">
        <v>761</v>
      </c>
      <c r="AL109" s="90" t="s">
        <v>762</v>
      </c>
    </row>
    <row r="110" spans="4:38">
      <c r="D110" s="1" t="s">
        <v>449</v>
      </c>
      <c r="E110" s="1" t="s">
        <v>278</v>
      </c>
      <c r="F110" s="1" t="s">
        <v>333</v>
      </c>
      <c r="G110" s="1" t="s">
        <v>334</v>
      </c>
      <c r="H110" s="1" t="s">
        <v>335</v>
      </c>
      <c r="I110" s="1" t="s">
        <v>336</v>
      </c>
      <c r="J110" s="8" t="s">
        <v>337</v>
      </c>
      <c r="K110" s="8" t="s">
        <v>338</v>
      </c>
      <c r="L110" s="8" t="s">
        <v>339</v>
      </c>
      <c r="M110" s="8" t="s">
        <v>340</v>
      </c>
      <c r="N110" s="8" t="s">
        <v>341</v>
      </c>
      <c r="O110" s="8" t="s">
        <v>342</v>
      </c>
      <c r="P110" s="8" t="s">
        <v>343</v>
      </c>
      <c r="Q110" s="8" t="s">
        <v>344</v>
      </c>
      <c r="R110" s="8" t="s">
        <v>345</v>
      </c>
      <c r="S110" s="8" t="s">
        <v>346</v>
      </c>
      <c r="T110" s="8" t="s">
        <v>347</v>
      </c>
      <c r="U110" s="8" t="s">
        <v>348</v>
      </c>
      <c r="V110" s="8" t="s">
        <v>349</v>
      </c>
      <c r="W110" s="8" t="s">
        <v>350</v>
      </c>
      <c r="X110" s="8" t="s">
        <v>351</v>
      </c>
      <c r="Y110" s="8" t="s">
        <v>352</v>
      </c>
      <c r="Z110" s="8" t="s">
        <v>353</v>
      </c>
      <c r="AA110" s="8" t="s">
        <v>354</v>
      </c>
      <c r="AB110" s="8" t="s">
        <v>355</v>
      </c>
      <c r="AC110" s="8" t="s">
        <v>356</v>
      </c>
      <c r="AD110" s="8" t="s">
        <v>357</v>
      </c>
      <c r="AE110" s="8" t="s">
        <v>358</v>
      </c>
      <c r="AF110" s="1" t="s">
        <v>359</v>
      </c>
      <c r="AG110" s="89"/>
      <c r="AH110" s="90"/>
      <c r="AI110" s="89"/>
      <c r="AJ110" s="90" t="s">
        <v>763</v>
      </c>
      <c r="AK110" s="90" t="s">
        <v>764</v>
      </c>
      <c r="AL110" s="90" t="s">
        <v>765</v>
      </c>
    </row>
    <row r="111" spans="4:38">
      <c r="D111" s="90" t="s">
        <v>129</v>
      </c>
      <c r="E111" s="90" t="s">
        <v>766</v>
      </c>
      <c r="F111" s="90" t="s">
        <v>130</v>
      </c>
      <c r="G111" s="90">
        <v>2</v>
      </c>
      <c r="H111" s="90" t="s">
        <v>712</v>
      </c>
      <c r="I111" s="90" t="s">
        <v>767</v>
      </c>
      <c r="J111" s="96" t="s">
        <v>367</v>
      </c>
      <c r="K111" s="96" t="s">
        <v>367</v>
      </c>
      <c r="L111" s="96" t="s">
        <v>368</v>
      </c>
      <c r="M111" s="96" t="s">
        <v>367</v>
      </c>
      <c r="N111" s="96" t="s">
        <v>368</v>
      </c>
      <c r="O111" s="96" t="s">
        <v>367</v>
      </c>
      <c r="P111" s="96" t="s">
        <v>367</v>
      </c>
      <c r="Q111" s="96" t="s">
        <v>368</v>
      </c>
      <c r="R111" s="96" t="s">
        <v>367</v>
      </c>
      <c r="S111" s="96" t="s">
        <v>368</v>
      </c>
      <c r="T111" s="96" t="s">
        <v>367</v>
      </c>
      <c r="U111" s="96" t="s">
        <v>368</v>
      </c>
      <c r="V111" s="96" t="s">
        <v>367</v>
      </c>
      <c r="W111" s="96" t="s">
        <v>367</v>
      </c>
      <c r="X111" s="96" t="s">
        <v>368</v>
      </c>
      <c r="Y111" s="96" t="s">
        <v>368</v>
      </c>
      <c r="Z111" s="96" t="s">
        <v>367</v>
      </c>
      <c r="AA111" s="96" t="s">
        <v>368</v>
      </c>
      <c r="AB111" s="96" t="s">
        <v>368</v>
      </c>
      <c r="AC111" s="96" t="s">
        <v>368</v>
      </c>
      <c r="AD111" s="96" t="s">
        <v>368</v>
      </c>
      <c r="AE111" s="96" t="s">
        <v>368</v>
      </c>
      <c r="AF111" s="9" t="s">
        <v>473</v>
      </c>
      <c r="AG111" s="89"/>
      <c r="AH111" s="90"/>
      <c r="AI111" s="89"/>
      <c r="AJ111" s="90" t="s">
        <v>768</v>
      </c>
      <c r="AK111" s="90" t="s">
        <v>769</v>
      </c>
      <c r="AL111" s="90" t="s">
        <v>770</v>
      </c>
    </row>
    <row r="112" spans="4:38">
      <c r="D112" s="90" t="s">
        <v>127</v>
      </c>
      <c r="E112" s="90" t="s">
        <v>766</v>
      </c>
      <c r="F112" s="90" t="s">
        <v>128</v>
      </c>
      <c r="G112" s="90">
        <v>2</v>
      </c>
      <c r="H112" s="90" t="s">
        <v>712</v>
      </c>
      <c r="I112" s="90" t="s">
        <v>767</v>
      </c>
      <c r="J112" s="96" t="s">
        <v>367</v>
      </c>
      <c r="K112" s="96" t="s">
        <v>368</v>
      </c>
      <c r="L112" s="96" t="s">
        <v>368</v>
      </c>
      <c r="M112" s="96" t="s">
        <v>392</v>
      </c>
      <c r="N112" s="96" t="s">
        <v>368</v>
      </c>
      <c r="O112" s="96" t="s">
        <v>368</v>
      </c>
      <c r="P112" s="96" t="s">
        <v>368</v>
      </c>
      <c r="Q112" s="96" t="s">
        <v>368</v>
      </c>
      <c r="R112" s="96" t="s">
        <v>368</v>
      </c>
      <c r="S112" s="96" t="s">
        <v>368</v>
      </c>
      <c r="T112" s="96" t="s">
        <v>368</v>
      </c>
      <c r="U112" s="96" t="s">
        <v>368</v>
      </c>
      <c r="V112" s="96" t="s">
        <v>368</v>
      </c>
      <c r="W112" s="96" t="s">
        <v>368</v>
      </c>
      <c r="X112" s="96" t="s">
        <v>368</v>
      </c>
      <c r="Y112" s="96" t="s">
        <v>368</v>
      </c>
      <c r="Z112" s="96" t="s">
        <v>368</v>
      </c>
      <c r="AA112" s="96" t="s">
        <v>368</v>
      </c>
      <c r="AB112" s="96" t="s">
        <v>368</v>
      </c>
      <c r="AC112" s="96" t="s">
        <v>368</v>
      </c>
      <c r="AD112" s="96" t="s">
        <v>368</v>
      </c>
      <c r="AE112" s="96" t="s">
        <v>368</v>
      </c>
      <c r="AF112" s="9" t="s">
        <v>481</v>
      </c>
      <c r="AG112" s="89"/>
      <c r="AH112" s="90"/>
      <c r="AI112" s="89"/>
      <c r="AJ112" s="90" t="s">
        <v>771</v>
      </c>
      <c r="AK112" s="90" t="s">
        <v>772</v>
      </c>
      <c r="AL112" s="90" t="s">
        <v>773</v>
      </c>
    </row>
    <row r="113" spans="4:38">
      <c r="D113" s="90" t="s">
        <v>125</v>
      </c>
      <c r="E113" s="90" t="s">
        <v>766</v>
      </c>
      <c r="F113" s="90" t="s">
        <v>126</v>
      </c>
      <c r="G113" s="90">
        <v>2</v>
      </c>
      <c r="H113" s="90" t="s">
        <v>712</v>
      </c>
      <c r="I113" s="90" t="s">
        <v>767</v>
      </c>
      <c r="J113" s="96" t="s">
        <v>367</v>
      </c>
      <c r="K113" s="96" t="s">
        <v>367</v>
      </c>
      <c r="L113" s="96" t="s">
        <v>368</v>
      </c>
      <c r="M113" s="96" t="s">
        <v>367</v>
      </c>
      <c r="N113" s="96" t="s">
        <v>368</v>
      </c>
      <c r="O113" s="96" t="s">
        <v>368</v>
      </c>
      <c r="P113" s="96" t="s">
        <v>368</v>
      </c>
      <c r="Q113" s="96" t="s">
        <v>368</v>
      </c>
      <c r="R113" s="96" t="s">
        <v>368</v>
      </c>
      <c r="S113" s="96" t="s">
        <v>368</v>
      </c>
      <c r="T113" s="96" t="s">
        <v>368</v>
      </c>
      <c r="U113" s="96" t="s">
        <v>368</v>
      </c>
      <c r="V113" s="96" t="s">
        <v>368</v>
      </c>
      <c r="W113" s="96" t="s">
        <v>368</v>
      </c>
      <c r="X113" s="96" t="s">
        <v>368</v>
      </c>
      <c r="Y113" s="96" t="s">
        <v>368</v>
      </c>
      <c r="Z113" s="96" t="s">
        <v>368</v>
      </c>
      <c r="AA113" s="96" t="s">
        <v>368</v>
      </c>
      <c r="AB113" s="96" t="s">
        <v>368</v>
      </c>
      <c r="AC113" s="96" t="s">
        <v>368</v>
      </c>
      <c r="AD113" s="96" t="s">
        <v>368</v>
      </c>
      <c r="AE113" s="96" t="s">
        <v>368</v>
      </c>
      <c r="AF113" s="9" t="s">
        <v>474</v>
      </c>
      <c r="AG113" s="89"/>
      <c r="AH113" s="90"/>
      <c r="AI113" s="89"/>
      <c r="AJ113" s="90" t="s">
        <v>774</v>
      </c>
      <c r="AK113" s="90" t="s">
        <v>775</v>
      </c>
      <c r="AL113" s="90" t="s">
        <v>776</v>
      </c>
    </row>
    <row r="114" spans="4:38">
      <c r="D114" s="90" t="s">
        <v>133</v>
      </c>
      <c r="E114" s="90" t="s">
        <v>766</v>
      </c>
      <c r="F114" s="90" t="s">
        <v>134</v>
      </c>
      <c r="G114" s="90">
        <v>2</v>
      </c>
      <c r="H114" s="90" t="s">
        <v>712</v>
      </c>
      <c r="I114" s="90" t="s">
        <v>767</v>
      </c>
      <c r="J114" s="96" t="s">
        <v>367</v>
      </c>
      <c r="K114" s="96" t="s">
        <v>368</v>
      </c>
      <c r="L114" s="96" t="s">
        <v>368</v>
      </c>
      <c r="M114" s="96" t="s">
        <v>368</v>
      </c>
      <c r="N114" s="96" t="s">
        <v>368</v>
      </c>
      <c r="O114" s="96" t="s">
        <v>368</v>
      </c>
      <c r="P114" s="96" t="s">
        <v>368</v>
      </c>
      <c r="Q114" s="96" t="s">
        <v>368</v>
      </c>
      <c r="R114" s="96" t="s">
        <v>368</v>
      </c>
      <c r="S114" s="96" t="s">
        <v>368</v>
      </c>
      <c r="T114" s="96" t="s">
        <v>368</v>
      </c>
      <c r="U114" s="96" t="s">
        <v>368</v>
      </c>
      <c r="V114" s="96" t="s">
        <v>368</v>
      </c>
      <c r="W114" s="96" t="s">
        <v>368</v>
      </c>
      <c r="X114" s="96" t="s">
        <v>368</v>
      </c>
      <c r="Y114" s="96" t="s">
        <v>368</v>
      </c>
      <c r="Z114" s="96" t="s">
        <v>368</v>
      </c>
      <c r="AA114" s="96" t="s">
        <v>368</v>
      </c>
      <c r="AB114" s="96" t="s">
        <v>368</v>
      </c>
      <c r="AC114" s="96" t="s">
        <v>368</v>
      </c>
      <c r="AD114" s="96" t="s">
        <v>368</v>
      </c>
      <c r="AE114" s="96" t="s">
        <v>368</v>
      </c>
      <c r="AF114" s="9" t="s">
        <v>481</v>
      </c>
      <c r="AG114" s="89"/>
      <c r="AH114" s="90"/>
      <c r="AI114" s="89"/>
      <c r="AJ114" s="90" t="s">
        <v>777</v>
      </c>
      <c r="AK114" s="90" t="s">
        <v>778</v>
      </c>
      <c r="AL114" s="90" t="s">
        <v>779</v>
      </c>
    </row>
    <row r="115" spans="4:38">
      <c r="D115" s="90" t="s">
        <v>135</v>
      </c>
      <c r="E115" s="90" t="s">
        <v>766</v>
      </c>
      <c r="F115" s="90" t="s">
        <v>136</v>
      </c>
      <c r="G115" s="90">
        <v>2</v>
      </c>
      <c r="H115" s="90" t="s">
        <v>712</v>
      </c>
      <c r="I115" s="90" t="s">
        <v>767</v>
      </c>
      <c r="J115" s="96" t="s">
        <v>367</v>
      </c>
      <c r="K115" s="96" t="s">
        <v>368</v>
      </c>
      <c r="L115" s="96" t="s">
        <v>368</v>
      </c>
      <c r="M115" s="96" t="s">
        <v>368</v>
      </c>
      <c r="N115" s="96" t="s">
        <v>368</v>
      </c>
      <c r="O115" s="96" t="s">
        <v>368</v>
      </c>
      <c r="P115" s="96" t="s">
        <v>368</v>
      </c>
      <c r="Q115" s="96" t="s">
        <v>368</v>
      </c>
      <c r="R115" s="96" t="s">
        <v>368</v>
      </c>
      <c r="S115" s="96" t="s">
        <v>368</v>
      </c>
      <c r="T115" s="96" t="s">
        <v>368</v>
      </c>
      <c r="U115" s="96" t="s">
        <v>368</v>
      </c>
      <c r="V115" s="96" t="s">
        <v>368</v>
      </c>
      <c r="W115" s="96" t="s">
        <v>368</v>
      </c>
      <c r="X115" s="96" t="s">
        <v>368</v>
      </c>
      <c r="Y115" s="96" t="s">
        <v>368</v>
      </c>
      <c r="Z115" s="96" t="s">
        <v>368</v>
      </c>
      <c r="AA115" s="96" t="s">
        <v>368</v>
      </c>
      <c r="AB115" s="96" t="s">
        <v>368</v>
      </c>
      <c r="AC115" s="96" t="s">
        <v>368</v>
      </c>
      <c r="AD115" s="96" t="s">
        <v>368</v>
      </c>
      <c r="AE115" s="96" t="s">
        <v>368</v>
      </c>
      <c r="AF115" s="9" t="s">
        <v>481</v>
      </c>
      <c r="AG115" s="89"/>
      <c r="AH115" s="90"/>
      <c r="AI115" s="89"/>
      <c r="AJ115" s="90" t="s">
        <v>780</v>
      </c>
      <c r="AK115" s="90" t="s">
        <v>781</v>
      </c>
      <c r="AL115" s="90" t="s">
        <v>782</v>
      </c>
    </row>
    <row r="116" spans="4:38">
      <c r="D116" s="90" t="s">
        <v>131</v>
      </c>
      <c r="E116" s="90" t="s">
        <v>766</v>
      </c>
      <c r="F116" s="90" t="s">
        <v>132</v>
      </c>
      <c r="G116" s="90">
        <v>2</v>
      </c>
      <c r="H116" s="90" t="s">
        <v>712</v>
      </c>
      <c r="I116" s="90" t="s">
        <v>767</v>
      </c>
      <c r="J116" s="96" t="s">
        <v>367</v>
      </c>
      <c r="K116" s="96" t="s">
        <v>368</v>
      </c>
      <c r="L116" s="96" t="s">
        <v>368</v>
      </c>
      <c r="M116" s="96" t="s">
        <v>368</v>
      </c>
      <c r="N116" s="96" t="s">
        <v>368</v>
      </c>
      <c r="O116" s="96" t="s">
        <v>368</v>
      </c>
      <c r="P116" s="96" t="s">
        <v>368</v>
      </c>
      <c r="Q116" s="96" t="s">
        <v>368</v>
      </c>
      <c r="R116" s="96" t="s">
        <v>368</v>
      </c>
      <c r="S116" s="96" t="s">
        <v>368</v>
      </c>
      <c r="T116" s="96" t="s">
        <v>368</v>
      </c>
      <c r="U116" s="96" t="s">
        <v>368</v>
      </c>
      <c r="V116" s="96" t="s">
        <v>368</v>
      </c>
      <c r="W116" s="96" t="s">
        <v>368</v>
      </c>
      <c r="X116" s="96" t="s">
        <v>368</v>
      </c>
      <c r="Y116" s="96" t="s">
        <v>368</v>
      </c>
      <c r="Z116" s="96" t="s">
        <v>368</v>
      </c>
      <c r="AA116" s="96" t="s">
        <v>368</v>
      </c>
      <c r="AB116" s="96" t="s">
        <v>368</v>
      </c>
      <c r="AC116" s="96" t="s">
        <v>368</v>
      </c>
      <c r="AD116" s="96" t="s">
        <v>368</v>
      </c>
      <c r="AE116" s="96" t="s">
        <v>368</v>
      </c>
      <c r="AF116" s="9" t="s">
        <v>481</v>
      </c>
      <c r="AG116" s="89"/>
      <c r="AH116" s="90"/>
      <c r="AI116" s="89"/>
      <c r="AJ116" s="90" t="s">
        <v>783</v>
      </c>
      <c r="AK116" s="90" t="s">
        <v>784</v>
      </c>
      <c r="AL116" s="90" t="s">
        <v>785</v>
      </c>
    </row>
    <row r="117" spans="4:38">
      <c r="D117" s="90"/>
      <c r="E117" s="90"/>
      <c r="F117" s="90"/>
      <c r="G117" s="90"/>
      <c r="H117" s="90"/>
      <c r="I117" s="90"/>
      <c r="J117" s="96"/>
      <c r="K117" s="96"/>
      <c r="L117" s="96"/>
      <c r="M117" s="96"/>
      <c r="N117" s="96"/>
      <c r="O117" s="96"/>
      <c r="P117" s="96"/>
      <c r="Q117" s="96"/>
      <c r="R117" s="96"/>
      <c r="S117" s="96"/>
      <c r="T117" s="96"/>
      <c r="U117" s="96"/>
      <c r="V117" s="96"/>
      <c r="W117" s="96"/>
      <c r="X117" s="96"/>
      <c r="Y117" s="96"/>
      <c r="Z117" s="96"/>
      <c r="AA117" s="96"/>
      <c r="AB117" s="96"/>
      <c r="AC117" s="96"/>
      <c r="AD117" s="96"/>
      <c r="AE117" s="96"/>
      <c r="AF117" s="90"/>
      <c r="AG117" s="89"/>
      <c r="AH117" s="90"/>
      <c r="AI117" s="89"/>
      <c r="AJ117" s="90" t="s">
        <v>786</v>
      </c>
      <c r="AK117" s="90" t="s">
        <v>787</v>
      </c>
      <c r="AL117" s="90" t="s">
        <v>788</v>
      </c>
    </row>
    <row r="118" spans="4:38">
      <c r="D118" s="90"/>
      <c r="E118" s="90"/>
      <c r="F118" s="90"/>
      <c r="G118" s="90"/>
      <c r="H118" s="90"/>
      <c r="I118" s="90"/>
      <c r="J118" s="96"/>
      <c r="K118" s="96"/>
      <c r="L118" s="96"/>
      <c r="M118" s="96"/>
      <c r="N118" s="96"/>
      <c r="O118" s="96"/>
      <c r="P118" s="96"/>
      <c r="Q118" s="96"/>
      <c r="R118" s="96"/>
      <c r="S118" s="96"/>
      <c r="T118" s="96"/>
      <c r="U118" s="96"/>
      <c r="V118" s="96"/>
      <c r="W118" s="96"/>
      <c r="X118" s="96"/>
      <c r="Y118" s="96"/>
      <c r="Z118" s="96"/>
      <c r="AA118" s="96"/>
      <c r="AB118" s="96"/>
      <c r="AC118" s="96"/>
      <c r="AD118" s="96"/>
      <c r="AE118" s="96"/>
      <c r="AF118" s="90"/>
      <c r="AG118" s="89"/>
      <c r="AH118" s="90"/>
      <c r="AI118" s="89"/>
      <c r="AJ118" s="90" t="s">
        <v>789</v>
      </c>
      <c r="AK118" s="90" t="s">
        <v>790</v>
      </c>
      <c r="AL118" s="90" t="s">
        <v>348</v>
      </c>
    </row>
    <row r="119" spans="4:38">
      <c r="D119" s="1" t="s">
        <v>454</v>
      </c>
      <c r="E119" s="1" t="s">
        <v>278</v>
      </c>
      <c r="F119" s="1" t="s">
        <v>333</v>
      </c>
      <c r="G119" s="1" t="s">
        <v>334</v>
      </c>
      <c r="H119" s="1" t="s">
        <v>335</v>
      </c>
      <c r="I119" s="1" t="s">
        <v>336</v>
      </c>
      <c r="J119" s="8" t="s">
        <v>337</v>
      </c>
      <c r="K119" s="8" t="s">
        <v>338</v>
      </c>
      <c r="L119" s="8" t="s">
        <v>339</v>
      </c>
      <c r="M119" s="8" t="s">
        <v>340</v>
      </c>
      <c r="N119" s="8" t="s">
        <v>341</v>
      </c>
      <c r="O119" s="8" t="s">
        <v>342</v>
      </c>
      <c r="P119" s="8" t="s">
        <v>343</v>
      </c>
      <c r="Q119" s="8" t="s">
        <v>344</v>
      </c>
      <c r="R119" s="8" t="s">
        <v>345</v>
      </c>
      <c r="S119" s="8" t="s">
        <v>346</v>
      </c>
      <c r="T119" s="8" t="s">
        <v>347</v>
      </c>
      <c r="U119" s="8" t="s">
        <v>348</v>
      </c>
      <c r="V119" s="8" t="s">
        <v>349</v>
      </c>
      <c r="W119" s="8" t="s">
        <v>350</v>
      </c>
      <c r="X119" s="8" t="s">
        <v>351</v>
      </c>
      <c r="Y119" s="8" t="s">
        <v>352</v>
      </c>
      <c r="Z119" s="8" t="s">
        <v>353</v>
      </c>
      <c r="AA119" s="8" t="s">
        <v>354</v>
      </c>
      <c r="AB119" s="8" t="s">
        <v>355</v>
      </c>
      <c r="AC119" s="8" t="s">
        <v>356</v>
      </c>
      <c r="AD119" s="8" t="s">
        <v>357</v>
      </c>
      <c r="AE119" s="8" t="s">
        <v>358</v>
      </c>
      <c r="AF119" s="1" t="s">
        <v>359</v>
      </c>
      <c r="AG119" s="89"/>
      <c r="AH119" s="90"/>
      <c r="AI119" s="89"/>
      <c r="AJ119" s="90" t="s">
        <v>791</v>
      </c>
      <c r="AK119" s="90" t="s">
        <v>792</v>
      </c>
      <c r="AL119" s="90" t="s">
        <v>793</v>
      </c>
    </row>
    <row r="120" spans="4:38">
      <c r="D120" s="90" t="s">
        <v>138</v>
      </c>
      <c r="E120" s="90" t="s">
        <v>794</v>
      </c>
      <c r="F120" s="90" t="s">
        <v>139</v>
      </c>
      <c r="G120" s="90">
        <v>2</v>
      </c>
      <c r="H120" s="90" t="s">
        <v>365</v>
      </c>
      <c r="I120" s="90" t="s">
        <v>365</v>
      </c>
      <c r="J120" s="96" t="s">
        <v>367</v>
      </c>
      <c r="K120" s="96" t="s">
        <v>368</v>
      </c>
      <c r="L120" s="96" t="s">
        <v>368</v>
      </c>
      <c r="M120" s="96" t="s">
        <v>368</v>
      </c>
      <c r="N120" s="96" t="s">
        <v>368</v>
      </c>
      <c r="O120" s="96" t="s">
        <v>368</v>
      </c>
      <c r="P120" s="96" t="s">
        <v>368</v>
      </c>
      <c r="Q120" s="96" t="s">
        <v>368</v>
      </c>
      <c r="R120" s="96" t="s">
        <v>368</v>
      </c>
      <c r="S120" s="96" t="s">
        <v>368</v>
      </c>
      <c r="T120" s="96" t="s">
        <v>368</v>
      </c>
      <c r="U120" s="96" t="s">
        <v>368</v>
      </c>
      <c r="V120" s="96" t="s">
        <v>368</v>
      </c>
      <c r="W120" s="96" t="s">
        <v>368</v>
      </c>
      <c r="X120" s="96" t="s">
        <v>368</v>
      </c>
      <c r="Y120" s="96" t="s">
        <v>368</v>
      </c>
      <c r="Z120" s="96" t="s">
        <v>368</v>
      </c>
      <c r="AA120" s="96" t="s">
        <v>368</v>
      </c>
      <c r="AB120" s="96" t="s">
        <v>368</v>
      </c>
      <c r="AC120" s="96" t="s">
        <v>368</v>
      </c>
      <c r="AD120" s="96" t="s">
        <v>368</v>
      </c>
      <c r="AE120" s="96" t="s">
        <v>368</v>
      </c>
      <c r="AF120" s="96" t="s">
        <v>442</v>
      </c>
      <c r="AG120" s="89"/>
      <c r="AH120" s="90"/>
      <c r="AI120" s="89"/>
      <c r="AJ120" s="90" t="s">
        <v>795</v>
      </c>
      <c r="AK120" s="90" t="s">
        <v>796</v>
      </c>
      <c r="AL120" s="90" t="s">
        <v>797</v>
      </c>
    </row>
    <row r="121" spans="4:38">
      <c r="D121" s="90" t="s">
        <v>140</v>
      </c>
      <c r="E121" s="90" t="s">
        <v>794</v>
      </c>
      <c r="F121" s="90" t="s">
        <v>141</v>
      </c>
      <c r="G121" s="90">
        <v>2</v>
      </c>
      <c r="H121" s="90" t="s">
        <v>712</v>
      </c>
      <c r="I121" s="90" t="s">
        <v>365</v>
      </c>
      <c r="J121" s="96" t="s">
        <v>367</v>
      </c>
      <c r="K121" s="96" t="s">
        <v>392</v>
      </c>
      <c r="L121" s="96" t="s">
        <v>368</v>
      </c>
      <c r="M121" s="96" t="s">
        <v>392</v>
      </c>
      <c r="N121" s="96" t="s">
        <v>368</v>
      </c>
      <c r="O121" s="96" t="s">
        <v>392</v>
      </c>
      <c r="P121" s="96" t="s">
        <v>392</v>
      </c>
      <c r="Q121" s="96" t="s">
        <v>368</v>
      </c>
      <c r="R121" s="96" t="s">
        <v>392</v>
      </c>
      <c r="S121" s="96" t="s">
        <v>368</v>
      </c>
      <c r="T121" s="96" t="s">
        <v>392</v>
      </c>
      <c r="U121" s="96" t="s">
        <v>368</v>
      </c>
      <c r="V121" s="96" t="s">
        <v>392</v>
      </c>
      <c r="W121" s="96" t="s">
        <v>392</v>
      </c>
      <c r="X121" s="96" t="s">
        <v>368</v>
      </c>
      <c r="Y121" s="96" t="s">
        <v>368</v>
      </c>
      <c r="Z121" s="96" t="s">
        <v>392</v>
      </c>
      <c r="AA121" s="96" t="s">
        <v>368</v>
      </c>
      <c r="AB121" s="96" t="s">
        <v>368</v>
      </c>
      <c r="AC121" s="96" t="s">
        <v>368</v>
      </c>
      <c r="AD121" s="96" t="s">
        <v>368</v>
      </c>
      <c r="AE121" s="96" t="s">
        <v>368</v>
      </c>
      <c r="AF121" s="96" t="s">
        <v>442</v>
      </c>
      <c r="AG121" s="89"/>
      <c r="AH121" s="90"/>
      <c r="AI121" s="89"/>
      <c r="AJ121" s="90" t="s">
        <v>798</v>
      </c>
      <c r="AK121" s="90" t="s">
        <v>799</v>
      </c>
      <c r="AL121" s="90" t="s">
        <v>800</v>
      </c>
    </row>
    <row r="122" spans="4:38">
      <c r="D122" s="90" t="s">
        <v>142</v>
      </c>
      <c r="E122" s="90" t="s">
        <v>794</v>
      </c>
      <c r="F122" s="90" t="s">
        <v>143</v>
      </c>
      <c r="G122" s="90">
        <v>2</v>
      </c>
      <c r="H122" s="90" t="s">
        <v>712</v>
      </c>
      <c r="I122" s="90" t="s">
        <v>365</v>
      </c>
      <c r="J122" s="96" t="s">
        <v>367</v>
      </c>
      <c r="K122" s="96" t="s">
        <v>368</v>
      </c>
      <c r="L122" s="96" t="s">
        <v>368</v>
      </c>
      <c r="M122" s="96" t="s">
        <v>368</v>
      </c>
      <c r="N122" s="96" t="s">
        <v>368</v>
      </c>
      <c r="O122" s="96" t="s">
        <v>368</v>
      </c>
      <c r="P122" s="96" t="s">
        <v>368</v>
      </c>
      <c r="Q122" s="96" t="s">
        <v>368</v>
      </c>
      <c r="R122" s="96" t="s">
        <v>368</v>
      </c>
      <c r="S122" s="96" t="s">
        <v>368</v>
      </c>
      <c r="T122" s="96" t="s">
        <v>368</v>
      </c>
      <c r="U122" s="96" t="s">
        <v>368</v>
      </c>
      <c r="V122" s="96" t="s">
        <v>368</v>
      </c>
      <c r="W122" s="96" t="s">
        <v>368</v>
      </c>
      <c r="X122" s="96" t="s">
        <v>368</v>
      </c>
      <c r="Y122" s="96" t="s">
        <v>368</v>
      </c>
      <c r="Z122" s="96" t="s">
        <v>368</v>
      </c>
      <c r="AA122" s="96" t="s">
        <v>368</v>
      </c>
      <c r="AB122" s="96" t="s">
        <v>368</v>
      </c>
      <c r="AC122" s="96" t="s">
        <v>368</v>
      </c>
      <c r="AD122" s="96" t="s">
        <v>368</v>
      </c>
      <c r="AE122" s="96" t="s">
        <v>368</v>
      </c>
      <c r="AF122" s="96" t="s">
        <v>442</v>
      </c>
      <c r="AG122" s="89"/>
      <c r="AH122" s="90"/>
      <c r="AI122" s="89"/>
      <c r="AJ122" s="90" t="s">
        <v>801</v>
      </c>
      <c r="AK122" s="90" t="s">
        <v>802</v>
      </c>
      <c r="AL122" s="90" t="s">
        <v>803</v>
      </c>
    </row>
    <row r="123" spans="4:38">
      <c r="D123" s="2"/>
      <c r="E123" s="90"/>
      <c r="F123" s="90"/>
      <c r="G123" s="90"/>
      <c r="H123" s="90"/>
      <c r="I123" s="90"/>
      <c r="J123" s="96"/>
      <c r="K123" s="96"/>
      <c r="L123" s="96"/>
      <c r="M123" s="96"/>
      <c r="N123" s="96"/>
      <c r="O123" s="96"/>
      <c r="P123" s="96"/>
      <c r="Q123" s="96"/>
      <c r="R123" s="96"/>
      <c r="S123" s="96"/>
      <c r="T123" s="96"/>
      <c r="U123" s="96"/>
      <c r="V123" s="96"/>
      <c r="W123" s="96"/>
      <c r="X123" s="96"/>
      <c r="Y123" s="96"/>
      <c r="Z123" s="96"/>
      <c r="AA123" s="96"/>
      <c r="AB123" s="96"/>
      <c r="AC123" s="96"/>
      <c r="AD123" s="96"/>
      <c r="AE123" s="96"/>
      <c r="AF123" s="90"/>
      <c r="AG123" s="89"/>
      <c r="AH123" s="90"/>
      <c r="AI123" s="89"/>
      <c r="AJ123" s="90" t="s">
        <v>804</v>
      </c>
      <c r="AK123" s="90" t="s">
        <v>805</v>
      </c>
      <c r="AL123" s="90" t="s">
        <v>806</v>
      </c>
    </row>
    <row r="124" spans="4:38">
      <c r="D124" s="90"/>
      <c r="E124" s="90"/>
      <c r="F124" s="90"/>
      <c r="G124" s="90"/>
      <c r="H124" s="90"/>
      <c r="I124" s="90"/>
      <c r="J124" s="96"/>
      <c r="K124" s="96"/>
      <c r="L124" s="96"/>
      <c r="M124" s="96"/>
      <c r="N124" s="96"/>
      <c r="O124" s="96"/>
      <c r="P124" s="96"/>
      <c r="Q124" s="96"/>
      <c r="R124" s="96"/>
      <c r="S124" s="96"/>
      <c r="T124" s="96"/>
      <c r="U124" s="96"/>
      <c r="V124" s="96"/>
      <c r="W124" s="96"/>
      <c r="X124" s="96"/>
      <c r="Y124" s="96"/>
      <c r="Z124" s="96"/>
      <c r="AA124" s="96"/>
      <c r="AB124" s="96"/>
      <c r="AC124" s="96"/>
      <c r="AD124" s="96"/>
      <c r="AE124" s="96"/>
      <c r="AF124" s="90"/>
      <c r="AG124" s="89"/>
      <c r="AH124" s="90"/>
      <c r="AI124" s="89"/>
      <c r="AJ124" s="90" t="s">
        <v>807</v>
      </c>
      <c r="AK124" s="90" t="s">
        <v>808</v>
      </c>
      <c r="AL124" s="90" t="s">
        <v>809</v>
      </c>
    </row>
    <row r="125" spans="4:38">
      <c r="D125" s="90"/>
      <c r="E125" s="90"/>
      <c r="F125" s="90"/>
      <c r="G125" s="90"/>
      <c r="H125" s="90"/>
      <c r="I125" s="90"/>
      <c r="J125" s="96"/>
      <c r="K125" s="96"/>
      <c r="L125" s="96"/>
      <c r="M125" s="96"/>
      <c r="N125" s="96"/>
      <c r="O125" s="96"/>
      <c r="P125" s="96"/>
      <c r="Q125" s="96"/>
      <c r="R125" s="96"/>
      <c r="S125" s="96"/>
      <c r="T125" s="96"/>
      <c r="U125" s="96"/>
      <c r="V125" s="96"/>
      <c r="W125" s="96"/>
      <c r="X125" s="96"/>
      <c r="Y125" s="96"/>
      <c r="Z125" s="96"/>
      <c r="AA125" s="96"/>
      <c r="AB125" s="96"/>
      <c r="AC125" s="96"/>
      <c r="AD125" s="96"/>
      <c r="AE125" s="96"/>
      <c r="AF125" s="90"/>
      <c r="AG125" s="89"/>
      <c r="AH125" s="90"/>
      <c r="AI125" s="89"/>
      <c r="AJ125" s="90" t="s">
        <v>810</v>
      </c>
      <c r="AK125" s="90" t="s">
        <v>811</v>
      </c>
      <c r="AL125" s="90" t="s">
        <v>812</v>
      </c>
    </row>
    <row r="126" spans="4:38">
      <c r="D126" s="1" t="s">
        <v>460</v>
      </c>
      <c r="E126" s="1" t="s">
        <v>278</v>
      </c>
      <c r="F126" s="1" t="s">
        <v>333</v>
      </c>
      <c r="G126" s="1" t="s">
        <v>334</v>
      </c>
      <c r="H126" s="1" t="s">
        <v>335</v>
      </c>
      <c r="I126" s="1" t="s">
        <v>336</v>
      </c>
      <c r="J126" s="8" t="s">
        <v>337</v>
      </c>
      <c r="K126" s="8" t="s">
        <v>338</v>
      </c>
      <c r="L126" s="8" t="s">
        <v>339</v>
      </c>
      <c r="M126" s="8" t="s">
        <v>340</v>
      </c>
      <c r="N126" s="8" t="s">
        <v>341</v>
      </c>
      <c r="O126" s="8" t="s">
        <v>342</v>
      </c>
      <c r="P126" s="8" t="s">
        <v>343</v>
      </c>
      <c r="Q126" s="8" t="s">
        <v>344</v>
      </c>
      <c r="R126" s="8" t="s">
        <v>345</v>
      </c>
      <c r="S126" s="8" t="s">
        <v>346</v>
      </c>
      <c r="T126" s="8" t="s">
        <v>347</v>
      </c>
      <c r="U126" s="8" t="s">
        <v>348</v>
      </c>
      <c r="V126" s="8" t="s">
        <v>349</v>
      </c>
      <c r="W126" s="8" t="s">
        <v>350</v>
      </c>
      <c r="X126" s="8" t="s">
        <v>351</v>
      </c>
      <c r="Y126" s="8" t="s">
        <v>352</v>
      </c>
      <c r="Z126" s="8" t="s">
        <v>353</v>
      </c>
      <c r="AA126" s="8" t="s">
        <v>354</v>
      </c>
      <c r="AB126" s="8" t="s">
        <v>355</v>
      </c>
      <c r="AC126" s="8" t="s">
        <v>356</v>
      </c>
      <c r="AD126" s="8" t="s">
        <v>357</v>
      </c>
      <c r="AE126" s="8" t="s">
        <v>358</v>
      </c>
      <c r="AF126" s="1" t="s">
        <v>359</v>
      </c>
      <c r="AG126" s="89"/>
      <c r="AH126" s="90"/>
      <c r="AI126" s="89"/>
      <c r="AJ126" s="90" t="s">
        <v>813</v>
      </c>
      <c r="AK126" s="90" t="s">
        <v>814</v>
      </c>
      <c r="AL126" s="90" t="s">
        <v>815</v>
      </c>
    </row>
    <row r="127" spans="4:38">
      <c r="D127" s="90" t="s">
        <v>148</v>
      </c>
      <c r="E127" s="90" t="s">
        <v>816</v>
      </c>
      <c r="F127" s="90" t="s">
        <v>149</v>
      </c>
      <c r="G127" s="90">
        <v>2</v>
      </c>
      <c r="H127" s="90" t="s">
        <v>365</v>
      </c>
      <c r="I127" s="90" t="s">
        <v>817</v>
      </c>
      <c r="J127" s="96" t="s">
        <v>367</v>
      </c>
      <c r="K127" s="96" t="s">
        <v>367</v>
      </c>
      <c r="L127" s="96" t="s">
        <v>392</v>
      </c>
      <c r="M127" s="96" t="s">
        <v>367</v>
      </c>
      <c r="N127" s="96" t="s">
        <v>392</v>
      </c>
      <c r="O127" s="96" t="s">
        <v>367</v>
      </c>
      <c r="P127" s="96" t="s">
        <v>392</v>
      </c>
      <c r="Q127" s="96" t="s">
        <v>392</v>
      </c>
      <c r="R127" s="96" t="s">
        <v>367</v>
      </c>
      <c r="S127" s="96" t="s">
        <v>392</v>
      </c>
      <c r="T127" s="96" t="s">
        <v>367</v>
      </c>
      <c r="U127" s="96" t="s">
        <v>392</v>
      </c>
      <c r="V127" s="96" t="s">
        <v>367</v>
      </c>
      <c r="W127" s="96" t="s">
        <v>392</v>
      </c>
      <c r="X127" s="96" t="s">
        <v>368</v>
      </c>
      <c r="Y127" s="96" t="s">
        <v>368</v>
      </c>
      <c r="Z127" s="96" t="s">
        <v>367</v>
      </c>
      <c r="AA127" s="96" t="s">
        <v>368</v>
      </c>
      <c r="AB127" s="96" t="s">
        <v>368</v>
      </c>
      <c r="AC127" s="96" t="s">
        <v>392</v>
      </c>
      <c r="AD127" s="96" t="s">
        <v>368</v>
      </c>
      <c r="AE127" s="96" t="s">
        <v>368</v>
      </c>
      <c r="AF127" s="96" t="s">
        <v>442</v>
      </c>
      <c r="AG127" s="89"/>
      <c r="AH127" s="90"/>
      <c r="AI127" s="89"/>
      <c r="AJ127" s="90" t="s">
        <v>818</v>
      </c>
      <c r="AK127" s="90" t="s">
        <v>819</v>
      </c>
      <c r="AL127" s="90" t="s">
        <v>820</v>
      </c>
    </row>
    <row r="128" spans="4:38">
      <c r="D128" s="90" t="s">
        <v>145</v>
      </c>
      <c r="E128" s="90" t="s">
        <v>816</v>
      </c>
      <c r="F128" s="90" t="s">
        <v>146</v>
      </c>
      <c r="G128" s="90">
        <v>2</v>
      </c>
      <c r="H128" s="90" t="s">
        <v>365</v>
      </c>
      <c r="I128" s="90" t="s">
        <v>817</v>
      </c>
      <c r="J128" s="96" t="s">
        <v>367</v>
      </c>
      <c r="K128" s="96" t="s">
        <v>367</v>
      </c>
      <c r="L128" s="96" t="s">
        <v>368</v>
      </c>
      <c r="M128" s="96" t="s">
        <v>368</v>
      </c>
      <c r="N128" s="96" t="s">
        <v>368</v>
      </c>
      <c r="O128" s="96" t="s">
        <v>368</v>
      </c>
      <c r="P128" s="96" t="s">
        <v>368</v>
      </c>
      <c r="Q128" s="96" t="s">
        <v>368</v>
      </c>
      <c r="R128" s="96" t="s">
        <v>368</v>
      </c>
      <c r="S128" s="96" t="s">
        <v>368</v>
      </c>
      <c r="T128" s="96" t="s">
        <v>368</v>
      </c>
      <c r="U128" s="96" t="s">
        <v>368</v>
      </c>
      <c r="V128" s="96" t="s">
        <v>368</v>
      </c>
      <c r="W128" s="96" t="s">
        <v>368</v>
      </c>
      <c r="X128" s="96" t="s">
        <v>368</v>
      </c>
      <c r="Y128" s="96" t="s">
        <v>368</v>
      </c>
      <c r="Z128" s="96" t="s">
        <v>368</v>
      </c>
      <c r="AA128" s="96" t="s">
        <v>368</v>
      </c>
      <c r="AB128" s="96" t="s">
        <v>368</v>
      </c>
      <c r="AC128" s="96" t="s">
        <v>368</v>
      </c>
      <c r="AD128" s="96" t="s">
        <v>368</v>
      </c>
      <c r="AE128" s="96" t="s">
        <v>368</v>
      </c>
      <c r="AF128" s="96" t="s">
        <v>442</v>
      </c>
      <c r="AG128" s="89"/>
      <c r="AH128" s="90"/>
      <c r="AI128" s="89"/>
      <c r="AJ128" s="90" t="s">
        <v>821</v>
      </c>
      <c r="AK128" s="90" t="s">
        <v>822</v>
      </c>
      <c r="AL128" s="90" t="s">
        <v>823</v>
      </c>
    </row>
    <row r="129" spans="4:38">
      <c r="D129" s="90"/>
      <c r="E129" s="90"/>
      <c r="F129" s="90"/>
      <c r="G129" s="90"/>
      <c r="H129" s="90"/>
      <c r="I129" s="90"/>
      <c r="J129" s="96"/>
      <c r="K129" s="96"/>
      <c r="L129" s="96"/>
      <c r="M129" s="96"/>
      <c r="N129" s="96"/>
      <c r="O129" s="96"/>
      <c r="P129" s="96"/>
      <c r="Q129" s="96"/>
      <c r="R129" s="96"/>
      <c r="S129" s="96"/>
      <c r="T129" s="96"/>
      <c r="U129" s="96"/>
      <c r="V129" s="96"/>
      <c r="W129" s="96"/>
      <c r="X129" s="96"/>
      <c r="Y129" s="96"/>
      <c r="Z129" s="96"/>
      <c r="AA129" s="96"/>
      <c r="AB129" s="96"/>
      <c r="AC129" s="96"/>
      <c r="AD129" s="96"/>
      <c r="AE129" s="96"/>
      <c r="AF129" s="90"/>
      <c r="AG129" s="89"/>
      <c r="AH129" s="90"/>
      <c r="AI129" s="89"/>
      <c r="AJ129" s="90" t="s">
        <v>824</v>
      </c>
      <c r="AK129" s="90" t="s">
        <v>825</v>
      </c>
      <c r="AL129" s="90" t="s">
        <v>826</v>
      </c>
    </row>
    <row r="130" spans="4:38">
      <c r="D130" s="90" t="s">
        <v>827</v>
      </c>
      <c r="E130" s="90" t="s">
        <v>278</v>
      </c>
      <c r="F130" s="90" t="s">
        <v>333</v>
      </c>
      <c r="G130" s="90" t="s">
        <v>334</v>
      </c>
      <c r="H130" s="90" t="s">
        <v>335</v>
      </c>
      <c r="I130" s="90" t="s">
        <v>336</v>
      </c>
      <c r="J130" s="96" t="s">
        <v>337</v>
      </c>
      <c r="K130" s="96" t="s">
        <v>338</v>
      </c>
      <c r="L130" s="96" t="s">
        <v>339</v>
      </c>
      <c r="M130" s="96" t="s">
        <v>340</v>
      </c>
      <c r="N130" s="96" t="s">
        <v>341</v>
      </c>
      <c r="O130" s="96" t="s">
        <v>342</v>
      </c>
      <c r="P130" s="96" t="s">
        <v>343</v>
      </c>
      <c r="Q130" s="96" t="s">
        <v>344</v>
      </c>
      <c r="R130" s="96" t="s">
        <v>345</v>
      </c>
      <c r="S130" s="96" t="s">
        <v>346</v>
      </c>
      <c r="T130" s="96" t="s">
        <v>347</v>
      </c>
      <c r="U130" s="96" t="s">
        <v>348</v>
      </c>
      <c r="V130" s="96" t="s">
        <v>349</v>
      </c>
      <c r="W130" s="96" t="s">
        <v>350</v>
      </c>
      <c r="X130" s="96" t="s">
        <v>351</v>
      </c>
      <c r="Y130" s="96" t="s">
        <v>352</v>
      </c>
      <c r="Z130" s="96" t="s">
        <v>353</v>
      </c>
      <c r="AA130" s="96" t="s">
        <v>354</v>
      </c>
      <c r="AB130" s="96" t="s">
        <v>355</v>
      </c>
      <c r="AC130" s="96" t="s">
        <v>356</v>
      </c>
      <c r="AD130" s="96" t="s">
        <v>357</v>
      </c>
      <c r="AE130" s="96" t="s">
        <v>358</v>
      </c>
      <c r="AF130" s="90" t="s">
        <v>359</v>
      </c>
      <c r="AG130" s="89"/>
      <c r="AH130" s="90"/>
      <c r="AI130" s="89"/>
      <c r="AJ130" s="90" t="s">
        <v>828</v>
      </c>
      <c r="AK130" s="90" t="s">
        <v>829</v>
      </c>
      <c r="AL130" s="90" t="s">
        <v>830</v>
      </c>
    </row>
    <row r="131" spans="4:38">
      <c r="D131" s="90" t="s">
        <v>233</v>
      </c>
      <c r="E131" s="90" t="s">
        <v>831</v>
      </c>
      <c r="F131" s="90" t="s">
        <v>234</v>
      </c>
      <c r="G131" s="90"/>
      <c r="H131" s="90"/>
      <c r="I131" s="90"/>
      <c r="J131" s="96" t="s">
        <v>367</v>
      </c>
      <c r="K131" s="96" t="s">
        <v>367</v>
      </c>
      <c r="L131" s="96" t="s">
        <v>367</v>
      </c>
      <c r="M131" s="96" t="s">
        <v>367</v>
      </c>
      <c r="N131" s="96" t="s">
        <v>367</v>
      </c>
      <c r="O131" s="96" t="s">
        <v>367</v>
      </c>
      <c r="P131" s="96" t="s">
        <v>367</v>
      </c>
      <c r="Q131" s="96" t="s">
        <v>367</v>
      </c>
      <c r="R131" s="96" t="s">
        <v>367</v>
      </c>
      <c r="S131" s="96" t="s">
        <v>367</v>
      </c>
      <c r="T131" s="96" t="s">
        <v>367</v>
      </c>
      <c r="U131" s="96" t="s">
        <v>367</v>
      </c>
      <c r="V131" s="96" t="s">
        <v>367</v>
      </c>
      <c r="W131" s="96" t="s">
        <v>367</v>
      </c>
      <c r="X131" s="96" t="s">
        <v>367</v>
      </c>
      <c r="Y131" s="96" t="s">
        <v>367</v>
      </c>
      <c r="Z131" s="96" t="s">
        <v>367</v>
      </c>
      <c r="AA131" s="96" t="s">
        <v>367</v>
      </c>
      <c r="AB131" s="96" t="s">
        <v>367</v>
      </c>
      <c r="AC131" s="96" t="s">
        <v>367</v>
      </c>
      <c r="AD131" s="96" t="s">
        <v>367</v>
      </c>
      <c r="AE131" s="96" t="s">
        <v>367</v>
      </c>
      <c r="AF131" s="96" t="s">
        <v>369</v>
      </c>
      <c r="AG131" s="89"/>
      <c r="AH131" s="90"/>
      <c r="AI131" s="89"/>
      <c r="AJ131" s="90" t="s">
        <v>832</v>
      </c>
      <c r="AK131" s="90" t="s">
        <v>833</v>
      </c>
      <c r="AL131" s="90" t="s">
        <v>834</v>
      </c>
    </row>
    <row r="132" spans="4:38">
      <c r="D132" s="90"/>
      <c r="E132" s="90"/>
      <c r="F132" s="90"/>
      <c r="G132" s="90"/>
      <c r="H132" s="90"/>
      <c r="I132" s="90"/>
      <c r="J132" s="96"/>
      <c r="K132" s="96"/>
      <c r="L132" s="96"/>
      <c r="M132" s="96"/>
      <c r="N132" s="96"/>
      <c r="O132" s="96"/>
      <c r="P132" s="96"/>
      <c r="Q132" s="96"/>
      <c r="R132" s="96"/>
      <c r="S132" s="96"/>
      <c r="T132" s="96"/>
      <c r="U132" s="96"/>
      <c r="V132" s="96"/>
      <c r="W132" s="96"/>
      <c r="X132" s="96"/>
      <c r="Y132" s="96"/>
      <c r="Z132" s="96"/>
      <c r="AA132" s="96"/>
      <c r="AB132" s="96"/>
      <c r="AC132" s="96"/>
      <c r="AD132" s="96"/>
      <c r="AE132" s="96"/>
      <c r="AF132" s="90"/>
      <c r="AG132" s="89"/>
      <c r="AH132" s="90"/>
      <c r="AI132" s="89"/>
      <c r="AJ132" s="90" t="s">
        <v>835</v>
      </c>
      <c r="AK132" s="90" t="s">
        <v>836</v>
      </c>
      <c r="AL132" s="90" t="s">
        <v>837</v>
      </c>
    </row>
    <row r="133" spans="4:38">
      <c r="D133" s="90"/>
      <c r="E133" s="90"/>
      <c r="F133" s="90"/>
      <c r="G133" s="90"/>
      <c r="H133" s="90"/>
      <c r="I133" s="90"/>
      <c r="J133" s="96"/>
      <c r="K133" s="96"/>
      <c r="L133" s="96"/>
      <c r="M133" s="96"/>
      <c r="N133" s="96"/>
      <c r="O133" s="96"/>
      <c r="P133" s="96"/>
      <c r="Q133" s="96"/>
      <c r="R133" s="96"/>
      <c r="S133" s="96"/>
      <c r="T133" s="96"/>
      <c r="U133" s="96"/>
      <c r="V133" s="96"/>
      <c r="W133" s="96"/>
      <c r="X133" s="96"/>
      <c r="Y133" s="96"/>
      <c r="Z133" s="96"/>
      <c r="AA133" s="96"/>
      <c r="AB133" s="96"/>
      <c r="AC133" s="96"/>
      <c r="AD133" s="96"/>
      <c r="AE133" s="96"/>
      <c r="AF133" s="90"/>
      <c r="AG133" s="89"/>
      <c r="AH133" s="90"/>
      <c r="AI133" s="89"/>
      <c r="AJ133" s="90" t="s">
        <v>838</v>
      </c>
      <c r="AK133" s="90" t="s">
        <v>839</v>
      </c>
      <c r="AL133" s="90" t="s">
        <v>840</v>
      </c>
    </row>
    <row r="134" spans="4:38">
      <c r="D134" s="90"/>
      <c r="E134" s="90"/>
      <c r="F134" s="90"/>
      <c r="G134" s="90"/>
      <c r="H134" s="90"/>
      <c r="I134" s="90"/>
      <c r="J134" s="96"/>
      <c r="K134" s="96"/>
      <c r="L134" s="96"/>
      <c r="M134" s="96"/>
      <c r="N134" s="96"/>
      <c r="O134" s="96"/>
      <c r="P134" s="96"/>
      <c r="Q134" s="96"/>
      <c r="R134" s="96"/>
      <c r="S134" s="96"/>
      <c r="T134" s="96"/>
      <c r="U134" s="96"/>
      <c r="V134" s="96"/>
      <c r="W134" s="96"/>
      <c r="X134" s="96"/>
      <c r="Y134" s="96"/>
      <c r="Z134" s="96"/>
      <c r="AA134" s="96"/>
      <c r="AB134" s="96"/>
      <c r="AC134" s="96"/>
      <c r="AD134" s="96"/>
      <c r="AE134" s="96"/>
      <c r="AF134" s="90"/>
      <c r="AG134" s="89"/>
      <c r="AH134" s="90"/>
      <c r="AI134" s="89"/>
      <c r="AJ134" s="90" t="s">
        <v>841</v>
      </c>
      <c r="AK134" s="90" t="s">
        <v>842</v>
      </c>
      <c r="AL134" s="90" t="s">
        <v>843</v>
      </c>
    </row>
    <row r="135" spans="4:38">
      <c r="D135" s="90"/>
      <c r="E135" s="90"/>
      <c r="F135" s="90"/>
      <c r="G135" s="90"/>
      <c r="H135" s="90"/>
      <c r="I135" s="90"/>
      <c r="J135" s="96"/>
      <c r="K135" s="96"/>
      <c r="L135" s="96"/>
      <c r="M135" s="96"/>
      <c r="N135" s="96"/>
      <c r="O135" s="96"/>
      <c r="P135" s="96"/>
      <c r="Q135" s="96"/>
      <c r="R135" s="96"/>
      <c r="S135" s="96"/>
      <c r="T135" s="96"/>
      <c r="U135" s="96"/>
      <c r="V135" s="96"/>
      <c r="W135" s="96"/>
      <c r="X135" s="96"/>
      <c r="Y135" s="96"/>
      <c r="Z135" s="96"/>
      <c r="AA135" s="96"/>
      <c r="AB135" s="96"/>
      <c r="AC135" s="96"/>
      <c r="AD135" s="96"/>
      <c r="AE135" s="96"/>
      <c r="AF135" s="90"/>
      <c r="AG135" s="89"/>
      <c r="AH135" s="90"/>
      <c r="AI135" s="89"/>
      <c r="AJ135" s="90" t="s">
        <v>844</v>
      </c>
      <c r="AK135" s="90" t="s">
        <v>845</v>
      </c>
      <c r="AL135" s="90" t="s">
        <v>846</v>
      </c>
    </row>
    <row r="136" spans="4:38">
      <c r="D136" s="90"/>
      <c r="E136" s="90"/>
      <c r="F136" s="90"/>
      <c r="G136" s="90"/>
      <c r="H136" s="90"/>
      <c r="I136" s="90"/>
      <c r="J136" s="96"/>
      <c r="K136" s="96"/>
      <c r="L136" s="96"/>
      <c r="M136" s="96"/>
      <c r="N136" s="96"/>
      <c r="O136" s="96"/>
      <c r="P136" s="96"/>
      <c r="Q136" s="96"/>
      <c r="R136" s="96"/>
      <c r="S136" s="96"/>
      <c r="T136" s="96"/>
      <c r="U136" s="96"/>
      <c r="V136" s="96"/>
      <c r="W136" s="96"/>
      <c r="X136" s="96"/>
      <c r="Y136" s="96"/>
      <c r="Z136" s="96"/>
      <c r="AA136" s="96"/>
      <c r="AB136" s="96"/>
      <c r="AC136" s="96"/>
      <c r="AD136" s="96"/>
      <c r="AE136" s="96"/>
      <c r="AF136" s="90"/>
      <c r="AG136" s="89"/>
      <c r="AH136" s="90"/>
      <c r="AI136" s="89"/>
      <c r="AJ136" s="90" t="s">
        <v>847</v>
      </c>
      <c r="AK136" s="90" t="s">
        <v>848</v>
      </c>
      <c r="AL136" s="90" t="s">
        <v>849</v>
      </c>
    </row>
    <row r="137" spans="4:38">
      <c r="D137" s="90"/>
      <c r="E137" s="90"/>
      <c r="F137" s="90"/>
      <c r="G137" s="90"/>
      <c r="H137" s="90"/>
      <c r="I137" s="90"/>
      <c r="J137" s="96"/>
      <c r="K137" s="96"/>
      <c r="L137" s="96"/>
      <c r="M137" s="96"/>
      <c r="N137" s="96"/>
      <c r="O137" s="96"/>
      <c r="P137" s="96"/>
      <c r="Q137" s="96"/>
      <c r="R137" s="96"/>
      <c r="S137" s="96"/>
      <c r="T137" s="96"/>
      <c r="U137" s="96"/>
      <c r="V137" s="96"/>
      <c r="W137" s="96"/>
      <c r="X137" s="96"/>
      <c r="Y137" s="96"/>
      <c r="Z137" s="96"/>
      <c r="AA137" s="96"/>
      <c r="AB137" s="96"/>
      <c r="AC137" s="96"/>
      <c r="AD137" s="96"/>
      <c r="AE137" s="96"/>
      <c r="AF137" s="90"/>
      <c r="AG137" s="89"/>
      <c r="AH137" s="90"/>
      <c r="AI137" s="89"/>
      <c r="AJ137" s="90" t="s">
        <v>850</v>
      </c>
      <c r="AK137" s="90" t="s">
        <v>851</v>
      </c>
      <c r="AL137" s="90" t="s">
        <v>852</v>
      </c>
    </row>
    <row r="138" spans="4:38">
      <c r="D138" s="90"/>
      <c r="E138" s="90"/>
      <c r="F138" s="90"/>
      <c r="G138" s="90"/>
      <c r="H138" s="90"/>
      <c r="I138" s="90"/>
      <c r="J138" s="96"/>
      <c r="K138" s="96"/>
      <c r="L138" s="96"/>
      <c r="M138" s="96"/>
      <c r="N138" s="96"/>
      <c r="O138" s="96"/>
      <c r="P138" s="96"/>
      <c r="Q138" s="96"/>
      <c r="R138" s="96"/>
      <c r="S138" s="96"/>
      <c r="T138" s="96"/>
      <c r="U138" s="96"/>
      <c r="V138" s="96"/>
      <c r="W138" s="96"/>
      <c r="X138" s="96"/>
      <c r="Y138" s="96"/>
      <c r="Z138" s="96"/>
      <c r="AA138" s="96"/>
      <c r="AB138" s="96"/>
      <c r="AC138" s="96"/>
      <c r="AD138" s="96"/>
      <c r="AE138" s="96"/>
      <c r="AF138" s="90"/>
      <c r="AG138" s="89"/>
      <c r="AH138" s="90"/>
      <c r="AI138" s="89"/>
      <c r="AJ138" s="90" t="s">
        <v>853</v>
      </c>
      <c r="AK138" s="90" t="s">
        <v>854</v>
      </c>
      <c r="AL138" s="90" t="s">
        <v>855</v>
      </c>
    </row>
    <row r="139" spans="4:38">
      <c r="D139" s="90"/>
      <c r="E139" s="90"/>
      <c r="F139" s="90"/>
      <c r="G139" s="90"/>
      <c r="H139" s="90"/>
      <c r="I139" s="90"/>
      <c r="J139" s="96"/>
      <c r="K139" s="96"/>
      <c r="L139" s="96"/>
      <c r="M139" s="96"/>
      <c r="N139" s="96"/>
      <c r="O139" s="96"/>
      <c r="P139" s="96"/>
      <c r="Q139" s="96"/>
      <c r="R139" s="96"/>
      <c r="S139" s="96"/>
      <c r="T139" s="96"/>
      <c r="U139" s="96"/>
      <c r="V139" s="96"/>
      <c r="W139" s="96"/>
      <c r="X139" s="96"/>
      <c r="Y139" s="96"/>
      <c r="Z139" s="96"/>
      <c r="AA139" s="96"/>
      <c r="AB139" s="96"/>
      <c r="AC139" s="96"/>
      <c r="AD139" s="96"/>
      <c r="AE139" s="96"/>
      <c r="AF139" s="90"/>
      <c r="AG139" s="89"/>
      <c r="AH139" s="90"/>
      <c r="AI139" s="89"/>
      <c r="AJ139" s="90" t="s">
        <v>856</v>
      </c>
      <c r="AK139" s="90" t="s">
        <v>857</v>
      </c>
      <c r="AL139" s="90" t="s">
        <v>858</v>
      </c>
    </row>
    <row r="140" spans="4:38">
      <c r="D140" s="90"/>
      <c r="E140" s="90"/>
      <c r="F140" s="90"/>
      <c r="G140" s="90"/>
      <c r="H140" s="90"/>
      <c r="I140" s="90"/>
      <c r="J140" s="96"/>
      <c r="K140" s="96"/>
      <c r="L140" s="96"/>
      <c r="M140" s="96"/>
      <c r="N140" s="96"/>
      <c r="O140" s="96"/>
      <c r="P140" s="96"/>
      <c r="Q140" s="96"/>
      <c r="R140" s="96"/>
      <c r="S140" s="96"/>
      <c r="T140" s="96"/>
      <c r="U140" s="96"/>
      <c r="V140" s="96"/>
      <c r="W140" s="96"/>
      <c r="X140" s="96"/>
      <c r="Y140" s="96"/>
      <c r="Z140" s="96"/>
      <c r="AA140" s="96"/>
      <c r="AB140" s="96"/>
      <c r="AC140" s="96"/>
      <c r="AD140" s="96"/>
      <c r="AE140" s="96"/>
      <c r="AF140" s="90"/>
      <c r="AG140" s="89"/>
      <c r="AH140" s="90"/>
      <c r="AI140" s="89"/>
      <c r="AJ140" s="90" t="s">
        <v>859</v>
      </c>
      <c r="AK140" s="90" t="s">
        <v>860</v>
      </c>
      <c r="AL140" s="90" t="s">
        <v>861</v>
      </c>
    </row>
    <row r="141" spans="4:38">
      <c r="D141" s="90"/>
      <c r="E141" s="90"/>
      <c r="F141" s="90"/>
      <c r="G141" s="90"/>
      <c r="H141" s="90"/>
      <c r="I141" s="90"/>
      <c r="J141" s="96"/>
      <c r="K141" s="96"/>
      <c r="L141" s="96"/>
      <c r="M141" s="96"/>
      <c r="N141" s="96"/>
      <c r="O141" s="96"/>
      <c r="P141" s="96"/>
      <c r="Q141" s="96"/>
      <c r="R141" s="96"/>
      <c r="S141" s="96"/>
      <c r="T141" s="96"/>
      <c r="U141" s="96"/>
      <c r="V141" s="96"/>
      <c r="W141" s="96"/>
      <c r="X141" s="96"/>
      <c r="Y141" s="96"/>
      <c r="Z141" s="96"/>
      <c r="AA141" s="96"/>
      <c r="AB141" s="96"/>
      <c r="AC141" s="96"/>
      <c r="AD141" s="96"/>
      <c r="AE141" s="96"/>
      <c r="AF141" s="90"/>
      <c r="AG141" s="89"/>
      <c r="AH141" s="90"/>
      <c r="AI141" s="89"/>
      <c r="AJ141" s="90" t="s">
        <v>862</v>
      </c>
      <c r="AK141" s="90" t="s">
        <v>863</v>
      </c>
      <c r="AL141" s="90" t="s">
        <v>864</v>
      </c>
    </row>
    <row r="142" spans="4:38">
      <c r="D142" s="90"/>
      <c r="E142" s="90"/>
      <c r="F142" s="90"/>
      <c r="G142" s="90"/>
      <c r="H142" s="90"/>
      <c r="I142" s="90"/>
      <c r="J142" s="96"/>
      <c r="K142" s="96"/>
      <c r="L142" s="96"/>
      <c r="M142" s="96"/>
      <c r="N142" s="96"/>
      <c r="O142" s="96"/>
      <c r="P142" s="96"/>
      <c r="Q142" s="96"/>
      <c r="R142" s="96"/>
      <c r="S142" s="96"/>
      <c r="T142" s="96"/>
      <c r="U142" s="96"/>
      <c r="V142" s="96"/>
      <c r="W142" s="96"/>
      <c r="X142" s="96"/>
      <c r="Y142" s="96"/>
      <c r="Z142" s="96"/>
      <c r="AA142" s="96"/>
      <c r="AB142" s="96"/>
      <c r="AC142" s="96"/>
      <c r="AD142" s="96"/>
      <c r="AE142" s="96"/>
      <c r="AF142" s="90"/>
      <c r="AG142" s="89"/>
      <c r="AH142" s="90"/>
      <c r="AI142" s="89"/>
      <c r="AJ142" s="90" t="s">
        <v>865</v>
      </c>
      <c r="AK142" s="90" t="s">
        <v>866</v>
      </c>
      <c r="AL142" s="90" t="s">
        <v>867</v>
      </c>
    </row>
    <row r="143" spans="4:38">
      <c r="D143" s="90"/>
      <c r="E143" s="90"/>
      <c r="F143" s="90"/>
      <c r="G143" s="90"/>
      <c r="H143" s="90"/>
      <c r="I143" s="90"/>
      <c r="J143" s="96"/>
      <c r="K143" s="96"/>
      <c r="L143" s="96"/>
      <c r="M143" s="96"/>
      <c r="N143" s="96"/>
      <c r="O143" s="96"/>
      <c r="P143" s="96"/>
      <c r="Q143" s="96"/>
      <c r="R143" s="96"/>
      <c r="S143" s="96"/>
      <c r="T143" s="96"/>
      <c r="U143" s="96"/>
      <c r="V143" s="96"/>
      <c r="W143" s="96"/>
      <c r="X143" s="96"/>
      <c r="Y143" s="96"/>
      <c r="Z143" s="96"/>
      <c r="AA143" s="96"/>
      <c r="AB143" s="96"/>
      <c r="AC143" s="96"/>
      <c r="AD143" s="96"/>
      <c r="AE143" s="96"/>
      <c r="AF143" s="90"/>
      <c r="AG143" s="89"/>
      <c r="AH143" s="90"/>
      <c r="AI143" s="89"/>
      <c r="AJ143" s="90" t="s">
        <v>868</v>
      </c>
      <c r="AK143" s="90" t="s">
        <v>869</v>
      </c>
      <c r="AL143" s="90" t="s">
        <v>870</v>
      </c>
    </row>
    <row r="144" spans="4:38">
      <c r="D144" s="90"/>
      <c r="E144" s="90"/>
      <c r="F144" s="90"/>
      <c r="G144" s="90"/>
      <c r="H144" s="90"/>
      <c r="I144" s="90"/>
      <c r="J144" s="96"/>
      <c r="K144" s="96"/>
      <c r="L144" s="96"/>
      <c r="M144" s="96"/>
      <c r="N144" s="96"/>
      <c r="O144" s="96"/>
      <c r="P144" s="96"/>
      <c r="Q144" s="96"/>
      <c r="R144" s="96"/>
      <c r="S144" s="96"/>
      <c r="T144" s="96"/>
      <c r="U144" s="96"/>
      <c r="V144" s="96"/>
      <c r="W144" s="96"/>
      <c r="X144" s="96"/>
      <c r="Y144" s="96"/>
      <c r="Z144" s="96"/>
      <c r="AA144" s="96"/>
      <c r="AB144" s="96"/>
      <c r="AC144" s="96"/>
      <c r="AD144" s="96"/>
      <c r="AE144" s="96"/>
      <c r="AF144" s="90"/>
      <c r="AG144" s="89"/>
      <c r="AH144" s="90"/>
      <c r="AI144" s="89"/>
      <c r="AJ144" s="90" t="s">
        <v>871</v>
      </c>
      <c r="AK144" s="90" t="s">
        <v>872</v>
      </c>
      <c r="AL144" s="90" t="s">
        <v>873</v>
      </c>
    </row>
    <row r="145" spans="36:38">
      <c r="AJ145" s="90" t="s">
        <v>874</v>
      </c>
      <c r="AK145" s="90" t="s">
        <v>875</v>
      </c>
      <c r="AL145" s="90" t="s">
        <v>876</v>
      </c>
    </row>
    <row r="146" spans="36:38">
      <c r="AJ146" s="90" t="s">
        <v>877</v>
      </c>
      <c r="AK146" s="90" t="s">
        <v>878</v>
      </c>
      <c r="AL146" s="90" t="s">
        <v>879</v>
      </c>
    </row>
    <row r="147" spans="36:38">
      <c r="AJ147" s="90" t="s">
        <v>880</v>
      </c>
      <c r="AK147" s="90" t="s">
        <v>881</v>
      </c>
      <c r="AL147" s="90" t="s">
        <v>882</v>
      </c>
    </row>
    <row r="148" spans="36:38">
      <c r="AJ148" s="90" t="s">
        <v>883</v>
      </c>
      <c r="AK148" s="90" t="s">
        <v>884</v>
      </c>
      <c r="AL148" s="90" t="s">
        <v>885</v>
      </c>
    </row>
    <row r="149" spans="36:38">
      <c r="AJ149" s="90" t="s">
        <v>886</v>
      </c>
      <c r="AK149" s="90" t="s">
        <v>887</v>
      </c>
      <c r="AL149" s="90" t="s">
        <v>888</v>
      </c>
    </row>
    <row r="150" spans="36:38">
      <c r="AJ150" s="90" t="s">
        <v>889</v>
      </c>
      <c r="AK150" s="90" t="s">
        <v>890</v>
      </c>
      <c r="AL150" s="90" t="s">
        <v>891</v>
      </c>
    </row>
    <row r="151" spans="36:38">
      <c r="AJ151" s="90" t="s">
        <v>892</v>
      </c>
      <c r="AK151" s="90" t="s">
        <v>893</v>
      </c>
      <c r="AL151" s="90" t="s">
        <v>894</v>
      </c>
    </row>
    <row r="152" spans="36:38">
      <c r="AJ152" s="90" t="s">
        <v>895</v>
      </c>
      <c r="AK152" s="90" t="s">
        <v>896</v>
      </c>
      <c r="AL152" s="90" t="s">
        <v>897</v>
      </c>
    </row>
    <row r="153" spans="36:38">
      <c r="AJ153" s="90" t="s">
        <v>898</v>
      </c>
      <c r="AK153" s="90" t="s">
        <v>899</v>
      </c>
      <c r="AL153" s="90" t="s">
        <v>900</v>
      </c>
    </row>
    <row r="154" spans="36:38">
      <c r="AJ154" s="90" t="s">
        <v>901</v>
      </c>
      <c r="AK154" s="90" t="s">
        <v>902</v>
      </c>
      <c r="AL154" s="90" t="s">
        <v>903</v>
      </c>
    </row>
    <row r="155" spans="36:38">
      <c r="AJ155" s="90" t="s">
        <v>904</v>
      </c>
      <c r="AK155" s="90" t="s">
        <v>905</v>
      </c>
      <c r="AL155" s="90" t="s">
        <v>906</v>
      </c>
    </row>
    <row r="156" spans="36:38">
      <c r="AJ156" s="90" t="s">
        <v>907</v>
      </c>
      <c r="AK156" s="90" t="s">
        <v>908</v>
      </c>
      <c r="AL156" s="90" t="s">
        <v>909</v>
      </c>
    </row>
    <row r="157" spans="36:38">
      <c r="AJ157" s="90" t="s">
        <v>910</v>
      </c>
      <c r="AK157" s="90" t="s">
        <v>911</v>
      </c>
      <c r="AL157" s="90" t="s">
        <v>912</v>
      </c>
    </row>
    <row r="158" spans="36:38">
      <c r="AJ158" s="90" t="s">
        <v>913</v>
      </c>
      <c r="AK158" s="90" t="s">
        <v>914</v>
      </c>
      <c r="AL158" s="90" t="s">
        <v>915</v>
      </c>
    </row>
    <row r="159" spans="36:38">
      <c r="AJ159" s="90" t="s">
        <v>916</v>
      </c>
      <c r="AK159" s="90" t="s">
        <v>917</v>
      </c>
      <c r="AL159" s="90" t="s">
        <v>918</v>
      </c>
    </row>
    <row r="160" spans="36:38">
      <c r="AJ160" s="90" t="s">
        <v>919</v>
      </c>
      <c r="AK160" s="90" t="s">
        <v>920</v>
      </c>
      <c r="AL160" s="90" t="s">
        <v>921</v>
      </c>
    </row>
    <row r="161" spans="36:38">
      <c r="AJ161" s="90" t="s">
        <v>922</v>
      </c>
      <c r="AK161" s="90" t="s">
        <v>923</v>
      </c>
      <c r="AL161" s="90" t="s">
        <v>924</v>
      </c>
    </row>
    <row r="162" spans="36:38">
      <c r="AJ162" s="90" t="s">
        <v>925</v>
      </c>
      <c r="AK162" s="90" t="s">
        <v>926</v>
      </c>
      <c r="AL162" s="90" t="s">
        <v>927</v>
      </c>
    </row>
    <row r="163" spans="36:38">
      <c r="AJ163" s="90" t="s">
        <v>928</v>
      </c>
      <c r="AK163" s="90" t="s">
        <v>929</v>
      </c>
      <c r="AL163" s="90" t="s">
        <v>930</v>
      </c>
    </row>
    <row r="164" spans="36:38">
      <c r="AJ164" s="90" t="s">
        <v>931</v>
      </c>
      <c r="AK164" s="90" t="s">
        <v>932</v>
      </c>
      <c r="AL164" s="90" t="s">
        <v>933</v>
      </c>
    </row>
    <row r="165" spans="36:38">
      <c r="AJ165" s="90" t="s">
        <v>934</v>
      </c>
      <c r="AK165" s="90" t="s">
        <v>935</v>
      </c>
      <c r="AL165" s="90" t="s">
        <v>936</v>
      </c>
    </row>
    <row r="166" spans="36:38">
      <c r="AJ166" s="90" t="s">
        <v>937</v>
      </c>
      <c r="AK166" s="90" t="s">
        <v>938</v>
      </c>
      <c r="AL166" s="90" t="s">
        <v>939</v>
      </c>
    </row>
    <row r="167" spans="36:38">
      <c r="AJ167" s="90" t="s">
        <v>940</v>
      </c>
      <c r="AK167" s="90" t="s">
        <v>941</v>
      </c>
      <c r="AL167" s="90" t="s">
        <v>942</v>
      </c>
    </row>
    <row r="168" spans="36:38">
      <c r="AJ168" s="90" t="s">
        <v>943</v>
      </c>
      <c r="AK168" s="90" t="s">
        <v>944</v>
      </c>
      <c r="AL168" s="90" t="s">
        <v>945</v>
      </c>
    </row>
    <row r="169" spans="36:38">
      <c r="AJ169" s="90" t="s">
        <v>946</v>
      </c>
      <c r="AK169" s="90" t="s">
        <v>947</v>
      </c>
      <c r="AL169" s="90" t="s">
        <v>948</v>
      </c>
    </row>
    <row r="170" spans="36:38">
      <c r="AJ170" s="90" t="s">
        <v>949</v>
      </c>
      <c r="AK170" s="90" t="s">
        <v>950</v>
      </c>
      <c r="AL170" s="90" t="s">
        <v>951</v>
      </c>
    </row>
    <row r="171" spans="36:38">
      <c r="AJ171" s="90" t="s">
        <v>952</v>
      </c>
      <c r="AK171" s="90" t="s">
        <v>953</v>
      </c>
      <c r="AL171" s="90" t="s">
        <v>954</v>
      </c>
    </row>
    <row r="172" spans="36:38">
      <c r="AJ172" s="90" t="s">
        <v>955</v>
      </c>
      <c r="AK172" s="90" t="s">
        <v>956</v>
      </c>
      <c r="AL172" s="90" t="s">
        <v>957</v>
      </c>
    </row>
    <row r="173" spans="36:38">
      <c r="AJ173" s="90" t="s">
        <v>958</v>
      </c>
      <c r="AK173" s="90" t="s">
        <v>959</v>
      </c>
      <c r="AL173" s="90" t="s">
        <v>960</v>
      </c>
    </row>
    <row r="174" spans="36:38">
      <c r="AJ174" s="90" t="s">
        <v>961</v>
      </c>
      <c r="AK174" s="90" t="s">
        <v>962</v>
      </c>
      <c r="AL174" s="90" t="s">
        <v>963</v>
      </c>
    </row>
    <row r="175" spans="36:38">
      <c r="AJ175" s="90" t="s">
        <v>964</v>
      </c>
      <c r="AK175" s="90" t="s">
        <v>965</v>
      </c>
      <c r="AL175" s="90" t="s">
        <v>966</v>
      </c>
    </row>
    <row r="176" spans="36:38">
      <c r="AJ176" s="90" t="s">
        <v>967</v>
      </c>
      <c r="AK176" s="90" t="s">
        <v>968</v>
      </c>
      <c r="AL176" s="90" t="s">
        <v>969</v>
      </c>
    </row>
    <row r="177" spans="36:38">
      <c r="AJ177" s="90" t="s">
        <v>970</v>
      </c>
      <c r="AK177" s="90" t="s">
        <v>971</v>
      </c>
      <c r="AL177" s="90" t="s">
        <v>972</v>
      </c>
    </row>
    <row r="178" spans="36:38">
      <c r="AJ178" s="90" t="s">
        <v>973</v>
      </c>
      <c r="AK178" s="90" t="s">
        <v>974</v>
      </c>
      <c r="AL178" s="90" t="s">
        <v>975</v>
      </c>
    </row>
    <row r="179" spans="36:38">
      <c r="AJ179" s="90" t="s">
        <v>976</v>
      </c>
      <c r="AK179" s="90" t="s">
        <v>977</v>
      </c>
      <c r="AL179" s="90" t="s">
        <v>978</v>
      </c>
    </row>
    <row r="180" spans="36:38">
      <c r="AJ180" s="90" t="s">
        <v>979</v>
      </c>
      <c r="AK180" s="90" t="s">
        <v>980</v>
      </c>
      <c r="AL180" s="90" t="s">
        <v>981</v>
      </c>
    </row>
    <row r="181" spans="36:38">
      <c r="AJ181" s="90" t="s">
        <v>982</v>
      </c>
      <c r="AK181" s="90" t="s">
        <v>983</v>
      </c>
      <c r="AL181" s="90" t="s">
        <v>984</v>
      </c>
    </row>
    <row r="182" spans="36:38">
      <c r="AJ182" s="90" t="s">
        <v>985</v>
      </c>
      <c r="AK182" s="90" t="s">
        <v>986</v>
      </c>
      <c r="AL182" s="90" t="s">
        <v>987</v>
      </c>
    </row>
    <row r="183" spans="36:38">
      <c r="AJ183" s="90" t="s">
        <v>988</v>
      </c>
      <c r="AK183" s="90" t="s">
        <v>989</v>
      </c>
      <c r="AL183" s="90" t="s">
        <v>990</v>
      </c>
    </row>
    <row r="184" spans="36:38">
      <c r="AJ184" s="90" t="s">
        <v>991</v>
      </c>
      <c r="AK184" s="90" t="s">
        <v>992</v>
      </c>
      <c r="AL184" s="90" t="s">
        <v>993</v>
      </c>
    </row>
    <row r="185" spans="36:38">
      <c r="AJ185" s="90" t="s">
        <v>994</v>
      </c>
      <c r="AK185" s="90" t="s">
        <v>995</v>
      </c>
      <c r="AL185" s="90" t="s">
        <v>339</v>
      </c>
    </row>
    <row r="186" spans="36:38">
      <c r="AJ186" s="90" t="s">
        <v>996</v>
      </c>
      <c r="AK186" s="90" t="s">
        <v>997</v>
      </c>
      <c r="AL186" s="90" t="s">
        <v>998</v>
      </c>
    </row>
    <row r="187" spans="36:38">
      <c r="AJ187" s="90" t="s">
        <v>999</v>
      </c>
      <c r="AK187" s="90" t="s">
        <v>1000</v>
      </c>
      <c r="AL187" s="90" t="s">
        <v>1001</v>
      </c>
    </row>
  </sheetData>
  <sheetProtection algorithmName="SHA-512" hashValue="ZrRBBaqFCw7UtJpEW2FP7WmPPZ+x8t8HxFdJogv1GoLfzkmnCB/3wyGqoVVK5VChKAJY+6VRLOH+xGUAyghBKw==" saltValue="SeItr4U4gG5m3aqBk+WzqQ==" spinCount="100000" sheet="1" objects="1" scenarios="1"/>
  <phoneticPr fontId="6" type="noConversion"/>
  <conditionalFormatting sqref="AJ3:AJ187">
    <cfRule type="duplicateValues" dxfId="480" priority="2"/>
  </conditionalFormatting>
  <conditionalFormatting sqref="AN3:AN13">
    <cfRule type="duplicateValues" dxfId="479" priority="1"/>
  </conditionalFormatting>
  <pageMargins left="0.7" right="0.7" top="0.75" bottom="0.75" header="0.3" footer="0.3"/>
  <pageSetup paperSize="9" orientation="portrait" verticalDpi="0" r:id="rId1"/>
  <tableParts count="2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7B824-5B63-4D51-AFEB-3483088783C0}">
  <sheetPr filterMode="1">
    <tabColor rgb="FFFF0000"/>
  </sheetPr>
  <dimension ref="A1:AV89"/>
  <sheetViews>
    <sheetView topLeftCell="A6" workbookViewId="0">
      <selection activeCell="AK115" sqref="AK115"/>
    </sheetView>
  </sheetViews>
  <sheetFormatPr defaultColWidth="8.875" defaultRowHeight="12.75"/>
  <cols>
    <col min="1" max="1" width="3.125" bestFit="1" customWidth="1"/>
    <col min="2" max="6" width="3.125" customWidth="1"/>
    <col min="7" max="7" width="3.125" bestFit="1" customWidth="1"/>
    <col min="8" max="8" width="3.125" customWidth="1"/>
    <col min="9" max="9" width="3.125" bestFit="1" customWidth="1"/>
    <col min="10" max="44" width="3.125" customWidth="1"/>
    <col min="45" max="45" width="20.875" bestFit="1" customWidth="1"/>
    <col min="46" max="46" width="8.375" bestFit="1" customWidth="1"/>
    <col min="47" max="47" width="7.625" bestFit="1" customWidth="1"/>
    <col min="48" max="48" width="37.625" bestFit="1" customWidth="1"/>
    <col min="49" max="49" width="20.875" bestFit="1" customWidth="1"/>
    <col min="50" max="50" width="4.125" bestFit="1" customWidth="1"/>
    <col min="51" max="52" width="3.125" bestFit="1" customWidth="1"/>
    <col min="53" max="53" width="9"/>
    <col min="54" max="54" width="37.125" customWidth="1"/>
  </cols>
  <sheetData>
    <row r="1" spans="1:48" s="44" customFormat="1" ht="409.5" customHeight="1">
      <c r="A1" s="44" t="s">
        <v>1002</v>
      </c>
      <c r="B1" s="44" t="s">
        <v>1003</v>
      </c>
      <c r="C1" s="44" t="s">
        <v>1004</v>
      </c>
      <c r="D1" s="44" t="s">
        <v>1005</v>
      </c>
      <c r="E1" s="44" t="s">
        <v>1006</v>
      </c>
      <c r="F1" s="44" t="s">
        <v>1007</v>
      </c>
      <c r="G1" s="44" t="s">
        <v>1008</v>
      </c>
      <c r="H1" s="44" t="s">
        <v>1009</v>
      </c>
      <c r="I1" s="44" t="s">
        <v>1010</v>
      </c>
      <c r="J1" s="44" t="s">
        <v>1011</v>
      </c>
      <c r="K1" s="44" t="s">
        <v>1012</v>
      </c>
      <c r="L1" s="44" t="s">
        <v>1013</v>
      </c>
      <c r="M1" s="44" t="s">
        <v>1014</v>
      </c>
      <c r="N1" s="44" t="s">
        <v>1015</v>
      </c>
      <c r="O1" s="44" t="s">
        <v>1016</v>
      </c>
      <c r="P1" s="44" t="s">
        <v>1017</v>
      </c>
      <c r="Q1" s="44" t="s">
        <v>1018</v>
      </c>
      <c r="R1" s="44" t="s">
        <v>1019</v>
      </c>
      <c r="S1" s="44" t="s">
        <v>1020</v>
      </c>
      <c r="T1" s="44" t="s">
        <v>1021</v>
      </c>
      <c r="U1" s="44" t="s">
        <v>1022</v>
      </c>
      <c r="V1" s="44" t="s">
        <v>1023</v>
      </c>
      <c r="W1" s="44" t="s">
        <v>1024</v>
      </c>
      <c r="X1" s="44" t="s">
        <v>1025</v>
      </c>
      <c r="Y1" s="44" t="s">
        <v>1026</v>
      </c>
      <c r="Z1" s="44" t="s">
        <v>1027</v>
      </c>
      <c r="AA1" s="44" t="s">
        <v>1028</v>
      </c>
      <c r="AB1" s="44" t="s">
        <v>1029</v>
      </c>
      <c r="AC1" s="44" t="s">
        <v>1030</v>
      </c>
      <c r="AD1" s="44" t="s">
        <v>1031</v>
      </c>
      <c r="AE1" s="44" t="s">
        <v>1032</v>
      </c>
      <c r="AF1" s="44" t="s">
        <v>1033</v>
      </c>
      <c r="AG1" s="44" t="s">
        <v>1034</v>
      </c>
      <c r="AH1" s="44" t="s">
        <v>1035</v>
      </c>
      <c r="AI1" s="44" t="s">
        <v>1036</v>
      </c>
      <c r="AJ1" s="44" t="s">
        <v>1037</v>
      </c>
      <c r="AK1" s="44" t="s">
        <v>1038</v>
      </c>
      <c r="AL1" s="44" t="s">
        <v>1039</v>
      </c>
      <c r="AM1" s="44" t="s">
        <v>1040</v>
      </c>
      <c r="AN1" s="44" t="s">
        <v>1041</v>
      </c>
      <c r="AO1" s="44" t="s">
        <v>1042</v>
      </c>
      <c r="AP1" s="44" t="s">
        <v>1043</v>
      </c>
      <c r="AQ1" s="44" t="s">
        <v>1044</v>
      </c>
      <c r="AR1" s="44" t="s">
        <v>1045</v>
      </c>
    </row>
    <row r="2" spans="1:48">
      <c r="A2" s="96" t="s">
        <v>1046</v>
      </c>
      <c r="B2" s="96" t="s">
        <v>1046</v>
      </c>
      <c r="C2" s="96" t="s">
        <v>1046</v>
      </c>
      <c r="D2" s="96" t="s">
        <v>1046</v>
      </c>
      <c r="E2" s="96" t="s">
        <v>1046</v>
      </c>
      <c r="F2" s="96" t="s">
        <v>1046</v>
      </c>
      <c r="G2" s="96" t="s">
        <v>1046</v>
      </c>
      <c r="H2" s="96" t="s">
        <v>1046</v>
      </c>
      <c r="I2" s="96" t="s">
        <v>1046</v>
      </c>
      <c r="J2" s="96" t="s">
        <v>1046</v>
      </c>
      <c r="K2" s="96" t="s">
        <v>1046</v>
      </c>
      <c r="L2" s="96" t="s">
        <v>1046</v>
      </c>
      <c r="M2" s="96" t="s">
        <v>1046</v>
      </c>
      <c r="N2" s="96" t="s">
        <v>1046</v>
      </c>
      <c r="O2" s="96" t="s">
        <v>1046</v>
      </c>
      <c r="P2" s="96" t="s">
        <v>1046</v>
      </c>
      <c r="Q2" s="96" t="s">
        <v>1046</v>
      </c>
      <c r="R2" s="96" t="s">
        <v>1046</v>
      </c>
      <c r="S2" s="96" t="s">
        <v>1046</v>
      </c>
      <c r="T2" s="96" t="s">
        <v>1046</v>
      </c>
      <c r="U2" s="96" t="s">
        <v>1046</v>
      </c>
      <c r="V2" s="96" t="s">
        <v>1046</v>
      </c>
      <c r="W2" s="96" t="s">
        <v>1046</v>
      </c>
      <c r="X2" s="96" t="s">
        <v>1046</v>
      </c>
      <c r="Y2" s="96" t="s">
        <v>1046</v>
      </c>
      <c r="Z2" s="96" t="s">
        <v>1046</v>
      </c>
      <c r="AA2" s="96" t="s">
        <v>1046</v>
      </c>
      <c r="AB2" s="96" t="s">
        <v>1046</v>
      </c>
      <c r="AC2" s="96" t="s">
        <v>1046</v>
      </c>
      <c r="AD2" s="96" t="s">
        <v>1046</v>
      </c>
      <c r="AE2" s="96" t="s">
        <v>1046</v>
      </c>
      <c r="AF2" s="96" t="s">
        <v>1046</v>
      </c>
      <c r="AG2" s="96" t="s">
        <v>1046</v>
      </c>
      <c r="AH2" s="96" t="s">
        <v>1046</v>
      </c>
      <c r="AI2" s="96" t="s">
        <v>1046</v>
      </c>
      <c r="AJ2" s="96" t="s">
        <v>1046</v>
      </c>
      <c r="AK2" s="96" t="s">
        <v>1046</v>
      </c>
      <c r="AL2" s="96" t="s">
        <v>1046</v>
      </c>
      <c r="AM2" s="96" t="s">
        <v>1046</v>
      </c>
      <c r="AN2" s="96" t="s">
        <v>1046</v>
      </c>
      <c r="AO2" s="96" t="s">
        <v>1046</v>
      </c>
      <c r="AP2" s="96" t="s">
        <v>1046</v>
      </c>
      <c r="AQ2" s="96" t="s">
        <v>1046</v>
      </c>
      <c r="AR2" s="96" t="s">
        <v>1046</v>
      </c>
      <c r="AS2" s="90" t="s">
        <v>1047</v>
      </c>
      <c r="AT2" s="90" t="s">
        <v>1048</v>
      </c>
      <c r="AU2" s="90" t="s">
        <v>1049</v>
      </c>
      <c r="AV2" s="90" t="s">
        <v>1050</v>
      </c>
    </row>
    <row r="3" spans="1:48">
      <c r="A3" s="96" t="s">
        <v>1046</v>
      </c>
      <c r="B3" s="96" t="s">
        <v>1046</v>
      </c>
      <c r="C3" s="96" t="s">
        <v>1046</v>
      </c>
      <c r="D3" s="96" t="s">
        <v>1046</v>
      </c>
      <c r="E3" s="96" t="s">
        <v>1046</v>
      </c>
      <c r="F3" s="96" t="s">
        <v>1046</v>
      </c>
      <c r="G3" s="96" t="s">
        <v>1046</v>
      </c>
      <c r="H3" s="96" t="s">
        <v>1046</v>
      </c>
      <c r="I3" s="96" t="s">
        <v>1046</v>
      </c>
      <c r="J3" s="96" t="s">
        <v>1046</v>
      </c>
      <c r="K3" s="96" t="s">
        <v>1046</v>
      </c>
      <c r="L3" s="96" t="s">
        <v>1046</v>
      </c>
      <c r="M3" s="96" t="s">
        <v>1046</v>
      </c>
      <c r="N3" s="96" t="s">
        <v>1046</v>
      </c>
      <c r="O3" s="96" t="s">
        <v>1046</v>
      </c>
      <c r="P3" s="96" t="s">
        <v>1046</v>
      </c>
      <c r="Q3" s="96" t="s">
        <v>1046</v>
      </c>
      <c r="R3" s="96" t="s">
        <v>1046</v>
      </c>
      <c r="S3" s="96" t="s">
        <v>1046</v>
      </c>
      <c r="T3" s="96" t="s">
        <v>1046</v>
      </c>
      <c r="U3" s="96" t="s">
        <v>1046</v>
      </c>
      <c r="V3" s="96" t="s">
        <v>1046</v>
      </c>
      <c r="W3" s="96" t="s">
        <v>1046</v>
      </c>
      <c r="X3" s="96" t="s">
        <v>1046</v>
      </c>
      <c r="Y3" s="96" t="s">
        <v>1046</v>
      </c>
      <c r="Z3" s="96" t="s">
        <v>1046</v>
      </c>
      <c r="AA3" s="96" t="s">
        <v>1046</v>
      </c>
      <c r="AB3" s="96" t="s">
        <v>1046</v>
      </c>
      <c r="AC3" s="96" t="s">
        <v>1046</v>
      </c>
      <c r="AD3" s="96" t="s">
        <v>1046</v>
      </c>
      <c r="AE3" s="96" t="s">
        <v>1046</v>
      </c>
      <c r="AF3" s="96" t="s">
        <v>1046</v>
      </c>
      <c r="AG3" s="96" t="s">
        <v>1046</v>
      </c>
      <c r="AH3" s="96" t="s">
        <v>1046</v>
      </c>
      <c r="AI3" s="96" t="s">
        <v>1046</v>
      </c>
      <c r="AJ3" s="96" t="s">
        <v>1046</v>
      </c>
      <c r="AK3" s="96" t="s">
        <v>1046</v>
      </c>
      <c r="AL3" s="96" t="s">
        <v>1046</v>
      </c>
      <c r="AM3" s="96" t="s">
        <v>1046</v>
      </c>
      <c r="AN3" s="96" t="s">
        <v>1046</v>
      </c>
      <c r="AO3" s="96" t="s">
        <v>1046</v>
      </c>
      <c r="AP3" s="96" t="s">
        <v>1046</v>
      </c>
      <c r="AQ3" s="96" t="s">
        <v>1046</v>
      </c>
      <c r="AR3" s="96" t="s">
        <v>1046</v>
      </c>
      <c r="AS3" s="90" t="s">
        <v>1047</v>
      </c>
      <c r="AT3" s="90" t="s">
        <v>1048</v>
      </c>
      <c r="AU3" s="90" t="s">
        <v>1051</v>
      </c>
      <c r="AV3" s="90" t="s">
        <v>1052</v>
      </c>
    </row>
    <row r="4" spans="1:48" hidden="1">
      <c r="A4" s="96"/>
      <c r="B4" s="96"/>
      <c r="C4" s="96"/>
      <c r="D4" s="96"/>
      <c r="E4" s="96"/>
      <c r="F4" s="96"/>
      <c r="G4" s="96"/>
      <c r="H4" s="96"/>
      <c r="I4" s="96"/>
      <c r="J4" s="96"/>
      <c r="K4" s="96"/>
      <c r="L4" s="96"/>
      <c r="M4" s="96"/>
      <c r="N4" s="96"/>
      <c r="O4" s="96"/>
      <c r="P4" s="96"/>
      <c r="Q4" s="96"/>
      <c r="R4" s="96"/>
      <c r="S4" s="96"/>
      <c r="T4" s="96"/>
      <c r="U4" s="96" t="s">
        <v>1046</v>
      </c>
      <c r="V4" s="96" t="s">
        <v>1046</v>
      </c>
      <c r="W4" s="96" t="s">
        <v>1046</v>
      </c>
      <c r="X4" s="96" t="s">
        <v>1046</v>
      </c>
      <c r="Y4" s="96" t="s">
        <v>1046</v>
      </c>
      <c r="Z4" s="96" t="s">
        <v>1046</v>
      </c>
      <c r="AA4" s="96" t="s">
        <v>1046</v>
      </c>
      <c r="AB4" s="96" t="s">
        <v>1046</v>
      </c>
      <c r="AC4" s="96" t="s">
        <v>1046</v>
      </c>
      <c r="AD4" s="96" t="s">
        <v>1046</v>
      </c>
      <c r="AE4" s="96"/>
      <c r="AF4" s="96"/>
      <c r="AG4" s="96"/>
      <c r="AH4" s="96"/>
      <c r="AI4" s="96"/>
      <c r="AJ4" s="96"/>
      <c r="AK4" s="96"/>
      <c r="AL4" s="96"/>
      <c r="AM4" s="96"/>
      <c r="AN4" s="96"/>
      <c r="AO4" s="96"/>
      <c r="AP4" s="96"/>
      <c r="AQ4" s="96"/>
      <c r="AR4" s="96"/>
      <c r="AS4" s="90" t="s">
        <v>1047</v>
      </c>
      <c r="AT4" s="90" t="s">
        <v>1048</v>
      </c>
      <c r="AU4" s="90" t="s">
        <v>1053</v>
      </c>
      <c r="AV4" s="90" t="s">
        <v>1052</v>
      </c>
    </row>
    <row r="5" spans="1:48" hidden="1">
      <c r="A5" s="96"/>
      <c r="B5" s="96"/>
      <c r="C5" s="96"/>
      <c r="D5" s="96"/>
      <c r="E5" s="96"/>
      <c r="F5" s="96"/>
      <c r="G5" s="96"/>
      <c r="H5" s="96"/>
      <c r="I5" s="96"/>
      <c r="J5" s="96"/>
      <c r="K5" s="96"/>
      <c r="L5" s="96"/>
      <c r="M5" s="96"/>
      <c r="N5" s="96"/>
      <c r="O5" s="96"/>
      <c r="P5" s="96"/>
      <c r="Q5" s="96"/>
      <c r="R5" s="96"/>
      <c r="S5" s="96"/>
      <c r="T5" s="96"/>
      <c r="U5" s="96"/>
      <c r="V5" s="96"/>
      <c r="W5" s="96"/>
      <c r="X5" s="96"/>
      <c r="Y5" s="96"/>
      <c r="Z5" s="96"/>
      <c r="AA5" s="96"/>
      <c r="AB5" s="96"/>
      <c r="AC5" s="96"/>
      <c r="AD5" s="96"/>
      <c r="AE5" s="96"/>
      <c r="AF5" s="96"/>
      <c r="AG5" s="96"/>
      <c r="AH5" s="96"/>
      <c r="AI5" s="96"/>
      <c r="AJ5" s="96"/>
      <c r="AK5" s="96"/>
      <c r="AL5" s="96"/>
      <c r="AM5" s="96"/>
      <c r="AN5" s="96"/>
      <c r="AO5" s="96"/>
      <c r="AP5" s="96"/>
      <c r="AQ5" s="96"/>
      <c r="AR5" s="96"/>
      <c r="AS5" s="90"/>
      <c r="AT5" s="90"/>
      <c r="AU5" s="90"/>
      <c r="AV5" s="90"/>
    </row>
    <row r="6" spans="1:48">
      <c r="A6" s="96" t="s">
        <v>1046</v>
      </c>
      <c r="B6" s="96" t="s">
        <v>1046</v>
      </c>
      <c r="C6" s="96" t="s">
        <v>1046</v>
      </c>
      <c r="D6" s="96" t="s">
        <v>1046</v>
      </c>
      <c r="E6" s="96"/>
      <c r="F6" s="96"/>
      <c r="G6" s="96"/>
      <c r="H6" s="96"/>
      <c r="I6" s="96"/>
      <c r="J6" s="96"/>
      <c r="K6" s="96" t="s">
        <v>1046</v>
      </c>
      <c r="L6" s="96" t="s">
        <v>1046</v>
      </c>
      <c r="M6" s="96" t="s">
        <v>1046</v>
      </c>
      <c r="N6" s="96" t="s">
        <v>1046</v>
      </c>
      <c r="O6" s="96"/>
      <c r="P6" s="96"/>
      <c r="Q6" s="96"/>
      <c r="R6" s="96"/>
      <c r="S6" s="96"/>
      <c r="T6" s="96"/>
      <c r="U6" s="96"/>
      <c r="V6" s="96"/>
      <c r="W6" s="96"/>
      <c r="X6" s="96"/>
      <c r="Y6" s="96"/>
      <c r="Z6" s="96"/>
      <c r="AA6" s="96"/>
      <c r="AB6" s="96"/>
      <c r="AC6" s="96"/>
      <c r="AD6" s="96"/>
      <c r="AE6" s="96"/>
      <c r="AF6" s="96"/>
      <c r="AG6" s="96" t="s">
        <v>1046</v>
      </c>
      <c r="AH6" s="96" t="s">
        <v>1046</v>
      </c>
      <c r="AI6" s="96"/>
      <c r="AJ6" s="96"/>
      <c r="AK6" s="96"/>
      <c r="AL6" s="96"/>
      <c r="AM6" s="96"/>
      <c r="AN6" s="96"/>
      <c r="AO6" s="96" t="s">
        <v>1046</v>
      </c>
      <c r="AP6" s="96" t="s">
        <v>1046</v>
      </c>
      <c r="AQ6" s="96"/>
      <c r="AR6" s="96"/>
      <c r="AS6" s="90" t="s">
        <v>1054</v>
      </c>
      <c r="AT6" s="90" t="s">
        <v>1055</v>
      </c>
      <c r="AU6" s="90" t="s">
        <v>1056</v>
      </c>
      <c r="AV6" s="90" t="s">
        <v>1057</v>
      </c>
    </row>
    <row r="7" spans="1:48" hidden="1">
      <c r="A7" s="96"/>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M7" s="96"/>
      <c r="AN7" s="96"/>
      <c r="AO7" s="96"/>
      <c r="AP7" s="96"/>
      <c r="AQ7" s="96"/>
      <c r="AR7" s="96"/>
      <c r="AS7" s="90"/>
      <c r="AT7" s="90"/>
      <c r="AU7" s="90"/>
      <c r="AV7" s="90"/>
    </row>
    <row r="8" spans="1:48" hidden="1">
      <c r="A8" s="96"/>
      <c r="B8" s="96"/>
      <c r="C8" s="96"/>
      <c r="D8" s="96"/>
      <c r="E8" s="96" t="s">
        <v>1046</v>
      </c>
      <c r="F8" s="96" t="s">
        <v>1046</v>
      </c>
      <c r="G8" s="96"/>
      <c r="H8" s="96"/>
      <c r="I8" s="96"/>
      <c r="J8" s="96"/>
      <c r="K8" s="96"/>
      <c r="L8" s="96"/>
      <c r="M8" s="96"/>
      <c r="N8" s="96"/>
      <c r="O8" s="96" t="s">
        <v>1046</v>
      </c>
      <c r="P8" s="96" t="s">
        <v>1046</v>
      </c>
      <c r="Q8" s="96"/>
      <c r="R8" s="96"/>
      <c r="S8" s="96"/>
      <c r="T8" s="96"/>
      <c r="U8" s="96"/>
      <c r="V8" s="96"/>
      <c r="W8" s="96"/>
      <c r="X8" s="96"/>
      <c r="Y8" s="96"/>
      <c r="Z8" s="96"/>
      <c r="AA8" s="96"/>
      <c r="AB8" s="96"/>
      <c r="AC8" s="96"/>
      <c r="AD8" s="96"/>
      <c r="AE8" s="96"/>
      <c r="AF8" s="96"/>
      <c r="AG8" s="96"/>
      <c r="AH8" s="96"/>
      <c r="AI8" s="96" t="s">
        <v>1046</v>
      </c>
      <c r="AJ8" s="96" t="s">
        <v>1046</v>
      </c>
      <c r="AK8" s="96"/>
      <c r="AL8" s="96"/>
      <c r="AM8" s="96"/>
      <c r="AN8" s="96"/>
      <c r="AO8" s="96"/>
      <c r="AP8" s="96"/>
      <c r="AQ8" s="96"/>
      <c r="AR8" s="96"/>
      <c r="AS8" s="90" t="s">
        <v>1058</v>
      </c>
      <c r="AT8" s="90" t="s">
        <v>1055</v>
      </c>
      <c r="AU8" s="90" t="s">
        <v>1056</v>
      </c>
      <c r="AV8" s="90" t="s">
        <v>1059</v>
      </c>
    </row>
    <row r="9" spans="1:48" hidden="1">
      <c r="A9" s="96"/>
      <c r="B9" s="96"/>
      <c r="C9" s="96"/>
      <c r="D9" s="96"/>
      <c r="E9" s="96" t="s">
        <v>1046</v>
      </c>
      <c r="F9" s="96" t="s">
        <v>1046</v>
      </c>
      <c r="G9" s="96"/>
      <c r="H9" s="96"/>
      <c r="I9" s="96"/>
      <c r="J9" s="96"/>
      <c r="K9" s="96"/>
      <c r="L9" s="96"/>
      <c r="M9" s="96"/>
      <c r="N9" s="96"/>
      <c r="O9" s="96" t="s">
        <v>1046</v>
      </c>
      <c r="P9" s="96" t="s">
        <v>1046</v>
      </c>
      <c r="Q9" s="96"/>
      <c r="R9" s="96"/>
      <c r="S9" s="96"/>
      <c r="T9" s="96"/>
      <c r="U9" s="96"/>
      <c r="V9" s="96"/>
      <c r="W9" s="96"/>
      <c r="X9" s="96"/>
      <c r="Y9" s="96"/>
      <c r="Z9" s="96"/>
      <c r="AA9" s="96"/>
      <c r="AB9" s="96"/>
      <c r="AC9" s="96"/>
      <c r="AD9" s="96"/>
      <c r="AE9" s="96"/>
      <c r="AF9" s="96"/>
      <c r="AG9" s="96"/>
      <c r="AH9" s="96"/>
      <c r="AI9" s="96" t="s">
        <v>1046</v>
      </c>
      <c r="AJ9" s="96" t="s">
        <v>1046</v>
      </c>
      <c r="AK9" s="96"/>
      <c r="AL9" s="96"/>
      <c r="AM9" s="96"/>
      <c r="AN9" s="96"/>
      <c r="AO9" s="96"/>
      <c r="AP9" s="96"/>
      <c r="AQ9" s="96"/>
      <c r="AR9" s="96"/>
      <c r="AS9" s="90" t="s">
        <v>1058</v>
      </c>
      <c r="AT9" s="90" t="s">
        <v>1055</v>
      </c>
      <c r="AU9" s="90" t="s">
        <v>1060</v>
      </c>
      <c r="AV9" s="90" t="s">
        <v>1059</v>
      </c>
    </row>
    <row r="10" spans="1:48" hidden="1">
      <c r="A10" s="96"/>
      <c r="B10" s="96"/>
      <c r="C10" s="96"/>
      <c r="D10" s="96"/>
      <c r="E10" s="96" t="s">
        <v>1046</v>
      </c>
      <c r="F10" s="96" t="s">
        <v>1046</v>
      </c>
      <c r="G10" s="96"/>
      <c r="H10" s="96"/>
      <c r="I10" s="96"/>
      <c r="J10" s="96"/>
      <c r="K10" s="96"/>
      <c r="L10" s="96"/>
      <c r="M10" s="96"/>
      <c r="N10" s="96"/>
      <c r="O10" s="96" t="s">
        <v>1046</v>
      </c>
      <c r="P10" s="96" t="s">
        <v>1046</v>
      </c>
      <c r="Q10" s="96"/>
      <c r="R10" s="96"/>
      <c r="S10" s="96"/>
      <c r="T10" s="96"/>
      <c r="U10" s="96"/>
      <c r="V10" s="96"/>
      <c r="W10" s="96"/>
      <c r="X10" s="96"/>
      <c r="Y10" s="96"/>
      <c r="Z10" s="96"/>
      <c r="AA10" s="96"/>
      <c r="AB10" s="96"/>
      <c r="AC10" s="96"/>
      <c r="AD10" s="96"/>
      <c r="AE10" s="96"/>
      <c r="AF10" s="96"/>
      <c r="AG10" s="96"/>
      <c r="AH10" s="96"/>
      <c r="AI10" s="96" t="s">
        <v>1046</v>
      </c>
      <c r="AJ10" s="96" t="s">
        <v>1046</v>
      </c>
      <c r="AK10" s="96"/>
      <c r="AL10" s="96"/>
      <c r="AM10" s="96"/>
      <c r="AN10" s="96"/>
      <c r="AO10" s="96"/>
      <c r="AP10" s="96"/>
      <c r="AQ10" s="96"/>
      <c r="AR10" s="96"/>
      <c r="AS10" s="90" t="s">
        <v>1058</v>
      </c>
      <c r="AT10" s="90" t="s">
        <v>1055</v>
      </c>
      <c r="AU10" s="90" t="s">
        <v>1061</v>
      </c>
      <c r="AV10" s="90" t="s">
        <v>1059</v>
      </c>
    </row>
    <row r="11" spans="1:48" hidden="1">
      <c r="A11" s="96"/>
      <c r="B11" s="96"/>
      <c r="C11" s="96"/>
      <c r="D11" s="96"/>
      <c r="E11" s="96" t="s">
        <v>1046</v>
      </c>
      <c r="F11" s="96" t="s">
        <v>1046</v>
      </c>
      <c r="G11" s="96"/>
      <c r="H11" s="96"/>
      <c r="I11" s="96"/>
      <c r="J11" s="96"/>
      <c r="K11" s="96"/>
      <c r="L11" s="96"/>
      <c r="M11" s="96"/>
      <c r="N11" s="96"/>
      <c r="O11" s="96" t="s">
        <v>1046</v>
      </c>
      <c r="P11" s="96" t="s">
        <v>1046</v>
      </c>
      <c r="Q11" s="96"/>
      <c r="R11" s="96"/>
      <c r="S11" s="96"/>
      <c r="T11" s="96"/>
      <c r="U11" s="96"/>
      <c r="V11" s="96"/>
      <c r="W11" s="96"/>
      <c r="X11" s="96"/>
      <c r="Y11" s="96"/>
      <c r="Z11" s="96"/>
      <c r="AA11" s="96"/>
      <c r="AB11" s="96"/>
      <c r="AC11" s="96"/>
      <c r="AD11" s="96"/>
      <c r="AE11" s="96"/>
      <c r="AF11" s="96"/>
      <c r="AG11" s="96"/>
      <c r="AH11" s="96"/>
      <c r="AI11" s="96" t="s">
        <v>1046</v>
      </c>
      <c r="AJ11" s="96" t="s">
        <v>1046</v>
      </c>
      <c r="AK11" s="96"/>
      <c r="AL11" s="96"/>
      <c r="AM11" s="96"/>
      <c r="AN11" s="96"/>
      <c r="AO11" s="96"/>
      <c r="AP11" s="96"/>
      <c r="AQ11" s="96"/>
      <c r="AR11" s="96"/>
      <c r="AS11" s="90" t="s">
        <v>1058</v>
      </c>
      <c r="AT11" s="90" t="s">
        <v>1055</v>
      </c>
      <c r="AU11" s="90" t="s">
        <v>1062</v>
      </c>
      <c r="AV11" s="90" t="s">
        <v>1059</v>
      </c>
    </row>
    <row r="12" spans="1:48" hidden="1">
      <c r="A12" s="96"/>
      <c r="B12" s="96"/>
      <c r="C12" s="96"/>
      <c r="D12" s="96"/>
      <c r="E12" s="96"/>
      <c r="F12" s="96"/>
      <c r="G12" s="96"/>
      <c r="H12" s="96"/>
      <c r="I12" s="96"/>
      <c r="J12" s="96"/>
      <c r="K12" s="96"/>
      <c r="L12" s="96"/>
      <c r="M12" s="96"/>
      <c r="N12" s="96"/>
      <c r="O12" s="96"/>
      <c r="P12" s="96"/>
      <c r="Q12" s="96"/>
      <c r="R12" s="96"/>
      <c r="S12" s="96"/>
      <c r="T12" s="96"/>
      <c r="U12" s="96"/>
      <c r="V12" s="96"/>
      <c r="W12" s="96"/>
      <c r="X12" s="96"/>
      <c r="Y12" s="96"/>
      <c r="Z12" s="96"/>
      <c r="AA12" s="96"/>
      <c r="AB12" s="96"/>
      <c r="AC12" s="96"/>
      <c r="AD12" s="96"/>
      <c r="AE12" s="96"/>
      <c r="AF12" s="96"/>
      <c r="AG12" s="96"/>
      <c r="AH12" s="96"/>
      <c r="AI12" s="96"/>
      <c r="AJ12" s="96"/>
      <c r="AK12" s="96"/>
      <c r="AL12" s="96"/>
      <c r="AM12" s="96"/>
      <c r="AN12" s="96"/>
      <c r="AO12" s="96"/>
      <c r="AP12" s="96"/>
      <c r="AQ12" s="96"/>
      <c r="AR12" s="96"/>
      <c r="AS12" s="90"/>
      <c r="AT12" s="90"/>
      <c r="AU12" s="90"/>
      <c r="AV12" s="90"/>
    </row>
    <row r="13" spans="1:48" hidden="1">
      <c r="A13" s="96"/>
      <c r="B13" s="96"/>
      <c r="C13" s="96"/>
      <c r="D13" s="96"/>
      <c r="E13" s="96"/>
      <c r="F13" s="96"/>
      <c r="G13" s="96" t="s">
        <v>1046</v>
      </c>
      <c r="H13" s="96" t="s">
        <v>1046</v>
      </c>
      <c r="I13" s="96"/>
      <c r="J13" s="96"/>
      <c r="K13" s="96"/>
      <c r="L13" s="96"/>
      <c r="M13" s="96"/>
      <c r="N13" s="96"/>
      <c r="O13" s="96"/>
      <c r="P13" s="96"/>
      <c r="Q13" s="96" t="s">
        <v>1046</v>
      </c>
      <c r="R13" s="96" t="s">
        <v>1046</v>
      </c>
      <c r="S13" s="96"/>
      <c r="T13" s="96"/>
      <c r="U13" s="96"/>
      <c r="V13" s="96"/>
      <c r="W13" s="96"/>
      <c r="X13" s="96"/>
      <c r="Y13" s="96"/>
      <c r="Z13" s="96"/>
      <c r="AA13" s="96"/>
      <c r="AB13" s="96"/>
      <c r="AC13" s="96"/>
      <c r="AD13" s="96"/>
      <c r="AE13" s="96"/>
      <c r="AF13" s="96"/>
      <c r="AG13" s="96"/>
      <c r="AH13" s="96"/>
      <c r="AI13" s="96"/>
      <c r="AJ13" s="96"/>
      <c r="AK13" s="96" t="s">
        <v>1046</v>
      </c>
      <c r="AL13" s="96" t="s">
        <v>1046</v>
      </c>
      <c r="AM13" s="96"/>
      <c r="AN13" s="96"/>
      <c r="AO13" s="96"/>
      <c r="AP13" s="96"/>
      <c r="AQ13" s="96"/>
      <c r="AR13" s="96"/>
      <c r="AS13" s="90" t="s">
        <v>1063</v>
      </c>
      <c r="AT13" s="90" t="s">
        <v>1055</v>
      </c>
      <c r="AU13" s="90" t="s">
        <v>1056</v>
      </c>
      <c r="AV13" s="90" t="s">
        <v>1064</v>
      </c>
    </row>
    <row r="14" spans="1:48" hidden="1">
      <c r="A14" s="96"/>
      <c r="B14" s="96"/>
      <c r="C14" s="96"/>
      <c r="D14" s="96"/>
      <c r="E14" s="96"/>
      <c r="F14" s="96"/>
      <c r="G14" s="96" t="s">
        <v>1046</v>
      </c>
      <c r="H14" s="96" t="s">
        <v>1046</v>
      </c>
      <c r="I14" s="96"/>
      <c r="J14" s="96"/>
      <c r="K14" s="96"/>
      <c r="L14" s="96"/>
      <c r="M14" s="96"/>
      <c r="N14" s="96"/>
      <c r="O14" s="96"/>
      <c r="P14" s="96"/>
      <c r="Q14" s="96" t="s">
        <v>1046</v>
      </c>
      <c r="R14" s="96" t="s">
        <v>1046</v>
      </c>
      <c r="S14" s="96"/>
      <c r="T14" s="96"/>
      <c r="U14" s="96"/>
      <c r="V14" s="96"/>
      <c r="W14" s="96"/>
      <c r="X14" s="96"/>
      <c r="Y14" s="96"/>
      <c r="Z14" s="96"/>
      <c r="AA14" s="96"/>
      <c r="AB14" s="96"/>
      <c r="AC14" s="96"/>
      <c r="AD14" s="96"/>
      <c r="AE14" s="96"/>
      <c r="AF14" s="96"/>
      <c r="AG14" s="96"/>
      <c r="AH14" s="96"/>
      <c r="AI14" s="96"/>
      <c r="AJ14" s="96"/>
      <c r="AK14" s="96" t="s">
        <v>1046</v>
      </c>
      <c r="AL14" s="96" t="s">
        <v>1046</v>
      </c>
      <c r="AM14" s="96"/>
      <c r="AN14" s="96"/>
      <c r="AO14" s="96"/>
      <c r="AP14" s="96"/>
      <c r="AQ14" s="96"/>
      <c r="AR14" s="96"/>
      <c r="AS14" s="90" t="s">
        <v>1063</v>
      </c>
      <c r="AT14" s="90" t="s">
        <v>1055</v>
      </c>
      <c r="AU14" s="90" t="s">
        <v>1061</v>
      </c>
      <c r="AV14" s="90" t="s">
        <v>1064</v>
      </c>
    </row>
    <row r="15" spans="1:48" hidden="1">
      <c r="A15" s="96"/>
      <c r="B15" s="96"/>
      <c r="C15" s="96"/>
      <c r="D15" s="96"/>
      <c r="E15" s="96"/>
      <c r="F15" s="96"/>
      <c r="G15" s="96" t="s">
        <v>1046</v>
      </c>
      <c r="H15" s="96" t="s">
        <v>1046</v>
      </c>
      <c r="I15" s="96"/>
      <c r="J15" s="96"/>
      <c r="K15" s="96"/>
      <c r="L15" s="96"/>
      <c r="M15" s="96"/>
      <c r="N15" s="96"/>
      <c r="O15" s="96"/>
      <c r="P15" s="96"/>
      <c r="Q15" s="96" t="s">
        <v>1046</v>
      </c>
      <c r="R15" s="96" t="s">
        <v>1046</v>
      </c>
      <c r="S15" s="96"/>
      <c r="T15" s="96"/>
      <c r="U15" s="96"/>
      <c r="V15" s="96"/>
      <c r="W15" s="96"/>
      <c r="X15" s="96"/>
      <c r="Y15" s="96"/>
      <c r="Z15" s="96"/>
      <c r="AA15" s="96"/>
      <c r="AB15" s="96"/>
      <c r="AC15" s="96"/>
      <c r="AD15" s="96"/>
      <c r="AE15" s="96"/>
      <c r="AF15" s="96"/>
      <c r="AG15" s="96"/>
      <c r="AH15" s="96"/>
      <c r="AI15" s="96"/>
      <c r="AJ15" s="96"/>
      <c r="AK15" s="96" t="s">
        <v>1046</v>
      </c>
      <c r="AL15" s="96" t="s">
        <v>1046</v>
      </c>
      <c r="AM15" s="96"/>
      <c r="AN15" s="96"/>
      <c r="AO15" s="96"/>
      <c r="AP15" s="96"/>
      <c r="AQ15" s="96"/>
      <c r="AR15" s="96"/>
      <c r="AS15" s="90" t="s">
        <v>1063</v>
      </c>
      <c r="AT15" s="90" t="s">
        <v>1055</v>
      </c>
      <c r="AU15" s="90" t="s">
        <v>1062</v>
      </c>
      <c r="AV15" s="90" t="s">
        <v>1064</v>
      </c>
    </row>
    <row r="16" spans="1:48" hidden="1">
      <c r="A16" s="96"/>
      <c r="B16" s="96"/>
      <c r="C16" s="96"/>
      <c r="D16" s="96"/>
      <c r="E16" s="96"/>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96"/>
      <c r="AI16" s="96"/>
      <c r="AJ16" s="96"/>
      <c r="AK16" s="96"/>
      <c r="AL16" s="96"/>
      <c r="AM16" s="96"/>
      <c r="AN16" s="96"/>
      <c r="AO16" s="96"/>
      <c r="AP16" s="96"/>
      <c r="AQ16" s="96"/>
      <c r="AR16" s="96"/>
      <c r="AS16" s="90"/>
      <c r="AT16" s="90"/>
      <c r="AU16" s="90"/>
      <c r="AV16" s="90"/>
    </row>
    <row r="17" spans="1:48" hidden="1">
      <c r="A17" s="96"/>
      <c r="B17" s="96"/>
      <c r="C17" s="96"/>
      <c r="D17" s="96"/>
      <c r="E17" s="96"/>
      <c r="F17" s="96"/>
      <c r="G17" s="96"/>
      <c r="H17" s="96"/>
      <c r="I17" s="96" t="s">
        <v>1046</v>
      </c>
      <c r="J17" s="96" t="s">
        <v>1046</v>
      </c>
      <c r="K17" s="96"/>
      <c r="L17" s="96"/>
      <c r="M17" s="96"/>
      <c r="N17" s="96"/>
      <c r="O17" s="96"/>
      <c r="P17" s="96"/>
      <c r="Q17" s="96"/>
      <c r="R17" s="96"/>
      <c r="S17" s="96" t="s">
        <v>1046</v>
      </c>
      <c r="T17" s="96" t="s">
        <v>1046</v>
      </c>
      <c r="U17" s="96"/>
      <c r="V17" s="96"/>
      <c r="W17" s="96"/>
      <c r="X17" s="96"/>
      <c r="Y17" s="96"/>
      <c r="Z17" s="96"/>
      <c r="AA17" s="96"/>
      <c r="AB17" s="96"/>
      <c r="AC17" s="96"/>
      <c r="AD17" s="96"/>
      <c r="AE17" s="96" t="s">
        <v>1046</v>
      </c>
      <c r="AF17" s="96" t="s">
        <v>1046</v>
      </c>
      <c r="AG17" s="96"/>
      <c r="AH17" s="96"/>
      <c r="AI17" s="96"/>
      <c r="AJ17" s="96"/>
      <c r="AK17" s="96"/>
      <c r="AL17" s="96"/>
      <c r="AM17" s="96" t="s">
        <v>1046</v>
      </c>
      <c r="AN17" s="96" t="s">
        <v>1046</v>
      </c>
      <c r="AO17" s="96"/>
      <c r="AP17" s="96"/>
      <c r="AQ17" s="96" t="s">
        <v>1046</v>
      </c>
      <c r="AR17" s="96" t="s">
        <v>1046</v>
      </c>
      <c r="AS17" s="90" t="s">
        <v>1065</v>
      </c>
      <c r="AT17" s="90" t="s">
        <v>1055</v>
      </c>
      <c r="AU17" s="90" t="s">
        <v>1056</v>
      </c>
      <c r="AV17" s="90" t="s">
        <v>1066</v>
      </c>
    </row>
    <row r="18" spans="1:48" hidden="1">
      <c r="A18" s="96"/>
      <c r="B18" s="96"/>
      <c r="C18" s="96"/>
      <c r="D18" s="96"/>
      <c r="E18" s="96"/>
      <c r="F18" s="96"/>
      <c r="G18" s="96"/>
      <c r="H18" s="96"/>
      <c r="I18" s="96" t="s">
        <v>1046</v>
      </c>
      <c r="J18" s="96" t="s">
        <v>1046</v>
      </c>
      <c r="K18" s="96"/>
      <c r="L18" s="96"/>
      <c r="M18" s="96"/>
      <c r="N18" s="96"/>
      <c r="O18" s="96"/>
      <c r="P18" s="96"/>
      <c r="Q18" s="96"/>
      <c r="R18" s="96"/>
      <c r="S18" s="96" t="s">
        <v>1046</v>
      </c>
      <c r="T18" s="96" t="s">
        <v>1046</v>
      </c>
      <c r="U18" s="96"/>
      <c r="V18" s="96"/>
      <c r="W18" s="96"/>
      <c r="X18" s="96"/>
      <c r="Y18" s="96"/>
      <c r="Z18" s="96"/>
      <c r="AA18" s="96"/>
      <c r="AB18" s="96"/>
      <c r="AC18" s="96"/>
      <c r="AD18" s="96"/>
      <c r="AE18" s="96" t="s">
        <v>1046</v>
      </c>
      <c r="AF18" s="96" t="s">
        <v>1046</v>
      </c>
      <c r="AG18" s="96"/>
      <c r="AH18" s="96"/>
      <c r="AI18" s="96"/>
      <c r="AJ18" s="96"/>
      <c r="AK18" s="96"/>
      <c r="AL18" s="96"/>
      <c r="AM18" s="96" t="s">
        <v>1046</v>
      </c>
      <c r="AN18" s="96" t="s">
        <v>1046</v>
      </c>
      <c r="AO18" s="96"/>
      <c r="AP18" s="96"/>
      <c r="AQ18" s="96" t="s">
        <v>1046</v>
      </c>
      <c r="AR18" s="96" t="s">
        <v>1046</v>
      </c>
      <c r="AS18" s="90" t="s">
        <v>1065</v>
      </c>
      <c r="AT18" s="90" t="s">
        <v>1055</v>
      </c>
      <c r="AU18" s="90" t="s">
        <v>1062</v>
      </c>
      <c r="AV18" s="90" t="s">
        <v>1066</v>
      </c>
    </row>
    <row r="19" spans="1:48" hidden="1">
      <c r="A19" s="96"/>
      <c r="B19" s="96"/>
      <c r="C19" s="96"/>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96"/>
      <c r="AN19" s="96"/>
      <c r="AO19" s="96"/>
      <c r="AP19" s="96"/>
      <c r="AQ19" s="96"/>
      <c r="AR19" s="96"/>
      <c r="AS19" s="90"/>
      <c r="AT19" s="90"/>
      <c r="AU19" s="90"/>
      <c r="AV19" s="90"/>
    </row>
    <row r="20" spans="1:48">
      <c r="A20" s="96" t="s">
        <v>1046</v>
      </c>
      <c r="B20" s="96" t="s">
        <v>1046</v>
      </c>
      <c r="C20" s="96" t="s">
        <v>1046</v>
      </c>
      <c r="D20" s="96" t="s">
        <v>1046</v>
      </c>
      <c r="E20" s="96" t="s">
        <v>1046</v>
      </c>
      <c r="F20" s="96" t="s">
        <v>1046</v>
      </c>
      <c r="G20" s="96" t="s">
        <v>1046</v>
      </c>
      <c r="H20" s="96" t="s">
        <v>1046</v>
      </c>
      <c r="I20" s="96" t="s">
        <v>1046</v>
      </c>
      <c r="J20" s="96" t="s">
        <v>1046</v>
      </c>
      <c r="K20" s="96" t="s">
        <v>1046</v>
      </c>
      <c r="L20" s="96" t="s">
        <v>1046</v>
      </c>
      <c r="M20" s="96" t="s">
        <v>1046</v>
      </c>
      <c r="N20" s="96" t="s">
        <v>1046</v>
      </c>
      <c r="O20" s="96" t="s">
        <v>1046</v>
      </c>
      <c r="P20" s="96" t="s">
        <v>1046</v>
      </c>
      <c r="Q20" s="96" t="s">
        <v>1046</v>
      </c>
      <c r="R20" s="96" t="s">
        <v>1046</v>
      </c>
      <c r="S20" s="96" t="s">
        <v>1046</v>
      </c>
      <c r="T20" s="96" t="s">
        <v>1046</v>
      </c>
      <c r="U20" s="96" t="s">
        <v>1046</v>
      </c>
      <c r="V20" s="96" t="s">
        <v>1046</v>
      </c>
      <c r="W20" s="96" t="s">
        <v>1046</v>
      </c>
      <c r="X20" s="96" t="s">
        <v>1046</v>
      </c>
      <c r="Y20" s="96" t="s">
        <v>1046</v>
      </c>
      <c r="Z20" s="96" t="s">
        <v>1046</v>
      </c>
      <c r="AA20" s="96" t="s">
        <v>1046</v>
      </c>
      <c r="AB20" s="96" t="s">
        <v>1046</v>
      </c>
      <c r="AC20" s="96" t="s">
        <v>1046</v>
      </c>
      <c r="AD20" s="96" t="s">
        <v>1046</v>
      </c>
      <c r="AE20" s="96" t="s">
        <v>1046</v>
      </c>
      <c r="AF20" s="96" t="s">
        <v>1046</v>
      </c>
      <c r="AG20" s="96"/>
      <c r="AH20" s="96"/>
      <c r="AI20" s="96"/>
      <c r="AJ20" s="96"/>
      <c r="AK20" s="96"/>
      <c r="AL20" s="96"/>
      <c r="AM20" s="96"/>
      <c r="AN20" s="96"/>
      <c r="AO20" s="96"/>
      <c r="AP20" s="96"/>
      <c r="AQ20" s="96"/>
      <c r="AR20" s="96"/>
      <c r="AS20" s="90" t="s">
        <v>1067</v>
      </c>
      <c r="AT20" s="90" t="s">
        <v>1068</v>
      </c>
      <c r="AU20" s="90" t="s">
        <v>1069</v>
      </c>
      <c r="AV20" s="90" t="s">
        <v>1070</v>
      </c>
    </row>
    <row r="21" spans="1:48">
      <c r="A21" s="96" t="s">
        <v>1046</v>
      </c>
      <c r="B21" s="96" t="s">
        <v>1046</v>
      </c>
      <c r="C21" s="96" t="s">
        <v>1046</v>
      </c>
      <c r="D21" s="96" t="s">
        <v>1046</v>
      </c>
      <c r="E21" s="96" t="s">
        <v>1046</v>
      </c>
      <c r="F21" s="96" t="s">
        <v>1046</v>
      </c>
      <c r="G21" s="96" t="s">
        <v>1046</v>
      </c>
      <c r="H21" s="96" t="s">
        <v>1046</v>
      </c>
      <c r="I21" s="96" t="s">
        <v>1046</v>
      </c>
      <c r="J21" s="96" t="s">
        <v>1046</v>
      </c>
      <c r="K21" s="96" t="s">
        <v>1046</v>
      </c>
      <c r="L21" s="96" t="s">
        <v>1046</v>
      </c>
      <c r="M21" s="96" t="s">
        <v>1046</v>
      </c>
      <c r="N21" s="96" t="s">
        <v>1046</v>
      </c>
      <c r="O21" s="96" t="s">
        <v>1046</v>
      </c>
      <c r="P21" s="96" t="s">
        <v>1046</v>
      </c>
      <c r="Q21" s="96" t="s">
        <v>1046</v>
      </c>
      <c r="R21" s="96" t="s">
        <v>1046</v>
      </c>
      <c r="S21" s="96" t="s">
        <v>1046</v>
      </c>
      <c r="T21" s="96" t="s">
        <v>1046</v>
      </c>
      <c r="U21" s="96" t="s">
        <v>1046</v>
      </c>
      <c r="V21" s="96" t="s">
        <v>1046</v>
      </c>
      <c r="W21" s="96" t="s">
        <v>1046</v>
      </c>
      <c r="X21" s="96" t="s">
        <v>1046</v>
      </c>
      <c r="Y21" s="96" t="s">
        <v>1046</v>
      </c>
      <c r="Z21" s="96" t="s">
        <v>1046</v>
      </c>
      <c r="AA21" s="96" t="s">
        <v>1046</v>
      </c>
      <c r="AB21" s="96" t="s">
        <v>1046</v>
      </c>
      <c r="AC21" s="96" t="s">
        <v>1046</v>
      </c>
      <c r="AD21" s="96" t="s">
        <v>1046</v>
      </c>
      <c r="AE21" s="96" t="s">
        <v>1046</v>
      </c>
      <c r="AF21" s="96" t="s">
        <v>1046</v>
      </c>
      <c r="AG21" s="96"/>
      <c r="AH21" s="96"/>
      <c r="AI21" s="96"/>
      <c r="AJ21" s="96"/>
      <c r="AK21" s="96"/>
      <c r="AL21" s="96"/>
      <c r="AM21" s="96"/>
      <c r="AN21" s="96"/>
      <c r="AO21" s="96"/>
      <c r="AP21" s="96"/>
      <c r="AQ21" s="96"/>
      <c r="AR21" s="96"/>
      <c r="AS21" s="90" t="s">
        <v>1067</v>
      </c>
      <c r="AT21" s="90" t="s">
        <v>1068</v>
      </c>
      <c r="AU21" s="90" t="s">
        <v>1071</v>
      </c>
      <c r="AV21" s="90" t="s">
        <v>1072</v>
      </c>
    </row>
    <row r="22" spans="1:48">
      <c r="A22" s="96" t="s">
        <v>1046</v>
      </c>
      <c r="B22" s="96" t="s">
        <v>1046</v>
      </c>
      <c r="C22" s="96" t="s">
        <v>1046</v>
      </c>
      <c r="D22" s="96" t="s">
        <v>1046</v>
      </c>
      <c r="E22" s="96" t="s">
        <v>1046</v>
      </c>
      <c r="F22" s="96" t="s">
        <v>1046</v>
      </c>
      <c r="G22" s="96" t="s">
        <v>1046</v>
      </c>
      <c r="H22" s="96" t="s">
        <v>1046</v>
      </c>
      <c r="I22" s="96" t="s">
        <v>1046</v>
      </c>
      <c r="J22" s="96" t="s">
        <v>1046</v>
      </c>
      <c r="K22" s="96" t="s">
        <v>1046</v>
      </c>
      <c r="L22" s="96" t="s">
        <v>1046</v>
      </c>
      <c r="M22" s="96" t="s">
        <v>1046</v>
      </c>
      <c r="N22" s="96" t="s">
        <v>1046</v>
      </c>
      <c r="O22" s="96" t="s">
        <v>1046</v>
      </c>
      <c r="P22" s="96" t="s">
        <v>1046</v>
      </c>
      <c r="Q22" s="96" t="s">
        <v>1046</v>
      </c>
      <c r="R22" s="96" t="s">
        <v>1046</v>
      </c>
      <c r="S22" s="96" t="s">
        <v>1046</v>
      </c>
      <c r="T22" s="96" t="s">
        <v>1046</v>
      </c>
      <c r="U22" s="96" t="s">
        <v>1046</v>
      </c>
      <c r="V22" s="96" t="s">
        <v>1046</v>
      </c>
      <c r="W22" s="96" t="s">
        <v>1046</v>
      </c>
      <c r="X22" s="96" t="s">
        <v>1046</v>
      </c>
      <c r="Y22" s="96" t="s">
        <v>1046</v>
      </c>
      <c r="Z22" s="96" t="s">
        <v>1046</v>
      </c>
      <c r="AA22" s="96" t="s">
        <v>1046</v>
      </c>
      <c r="AB22" s="96" t="s">
        <v>1046</v>
      </c>
      <c r="AC22" s="96" t="s">
        <v>1046</v>
      </c>
      <c r="AD22" s="96" t="s">
        <v>1046</v>
      </c>
      <c r="AE22" s="96" t="s">
        <v>1046</v>
      </c>
      <c r="AF22" s="96" t="s">
        <v>1046</v>
      </c>
      <c r="AG22" s="96"/>
      <c r="AH22" s="96"/>
      <c r="AI22" s="96"/>
      <c r="AJ22" s="96"/>
      <c r="AK22" s="96"/>
      <c r="AL22" s="96"/>
      <c r="AM22" s="96"/>
      <c r="AN22" s="96"/>
      <c r="AO22" s="96"/>
      <c r="AP22" s="96"/>
      <c r="AQ22" s="96"/>
      <c r="AR22" s="96"/>
      <c r="AS22" s="90" t="s">
        <v>1067</v>
      </c>
      <c r="AT22" s="90" t="s">
        <v>1068</v>
      </c>
      <c r="AU22" s="90" t="s">
        <v>1073</v>
      </c>
      <c r="AV22" s="90" t="s">
        <v>1074</v>
      </c>
    </row>
    <row r="23" spans="1:48">
      <c r="A23" s="96" t="s">
        <v>1046</v>
      </c>
      <c r="B23" s="96" t="s">
        <v>1046</v>
      </c>
      <c r="C23" s="96" t="s">
        <v>1046</v>
      </c>
      <c r="D23" s="96" t="s">
        <v>1046</v>
      </c>
      <c r="E23" s="96" t="s">
        <v>1046</v>
      </c>
      <c r="F23" s="96" t="s">
        <v>1046</v>
      </c>
      <c r="G23" s="96" t="s">
        <v>1046</v>
      </c>
      <c r="H23" s="96" t="s">
        <v>1046</v>
      </c>
      <c r="I23" s="96" t="s">
        <v>1046</v>
      </c>
      <c r="J23" s="96" t="s">
        <v>1046</v>
      </c>
      <c r="K23" s="96" t="s">
        <v>1046</v>
      </c>
      <c r="L23" s="96" t="s">
        <v>1046</v>
      </c>
      <c r="M23" s="96" t="s">
        <v>1046</v>
      </c>
      <c r="N23" s="96" t="s">
        <v>1046</v>
      </c>
      <c r="O23" s="96" t="s">
        <v>1046</v>
      </c>
      <c r="P23" s="96" t="s">
        <v>1046</v>
      </c>
      <c r="Q23" s="96" t="s">
        <v>1046</v>
      </c>
      <c r="R23" s="96" t="s">
        <v>1046</v>
      </c>
      <c r="S23" s="96" t="s">
        <v>1046</v>
      </c>
      <c r="T23" s="96" t="s">
        <v>1046</v>
      </c>
      <c r="U23" s="96" t="s">
        <v>1046</v>
      </c>
      <c r="V23" s="96" t="s">
        <v>1046</v>
      </c>
      <c r="W23" s="96" t="s">
        <v>1046</v>
      </c>
      <c r="X23" s="96" t="s">
        <v>1046</v>
      </c>
      <c r="Y23" s="96" t="s">
        <v>1046</v>
      </c>
      <c r="Z23" s="96" t="s">
        <v>1046</v>
      </c>
      <c r="AA23" s="96" t="s">
        <v>1046</v>
      </c>
      <c r="AB23" s="96" t="s">
        <v>1046</v>
      </c>
      <c r="AC23" s="96" t="s">
        <v>1046</v>
      </c>
      <c r="AD23" s="96" t="s">
        <v>1046</v>
      </c>
      <c r="AE23" s="96" t="s">
        <v>1046</v>
      </c>
      <c r="AF23" s="96" t="s">
        <v>1046</v>
      </c>
      <c r="AG23" s="96"/>
      <c r="AH23" s="96"/>
      <c r="AI23" s="96"/>
      <c r="AJ23" s="96"/>
      <c r="AK23" s="96"/>
      <c r="AL23" s="96"/>
      <c r="AM23" s="96"/>
      <c r="AN23" s="96"/>
      <c r="AO23" s="96"/>
      <c r="AP23" s="96"/>
      <c r="AQ23" s="96"/>
      <c r="AR23" s="96"/>
      <c r="AS23" s="90" t="s">
        <v>1067</v>
      </c>
      <c r="AT23" s="90" t="s">
        <v>1068</v>
      </c>
      <c r="AU23" s="90" t="s">
        <v>1075</v>
      </c>
      <c r="AV23" s="90" t="s">
        <v>1074</v>
      </c>
    </row>
    <row r="24" spans="1:48">
      <c r="A24" s="96"/>
      <c r="B24" s="96"/>
      <c r="C24" s="96" t="s">
        <v>1046</v>
      </c>
      <c r="D24" s="96" t="s">
        <v>1046</v>
      </c>
      <c r="E24" s="96" t="s">
        <v>1046</v>
      </c>
      <c r="F24" s="96" t="s">
        <v>1046</v>
      </c>
      <c r="G24" s="96" t="s">
        <v>1046</v>
      </c>
      <c r="H24" s="96" t="s">
        <v>1046</v>
      </c>
      <c r="I24" s="96" t="s">
        <v>1046</v>
      </c>
      <c r="J24" s="96" t="s">
        <v>1046</v>
      </c>
      <c r="K24" s="96"/>
      <c r="L24" s="96"/>
      <c r="M24" s="96" t="s">
        <v>1046</v>
      </c>
      <c r="N24" s="96" t="s">
        <v>1046</v>
      </c>
      <c r="O24" s="96" t="s">
        <v>1046</v>
      </c>
      <c r="P24" s="96" t="s">
        <v>1046</v>
      </c>
      <c r="Q24" s="96" t="s">
        <v>1046</v>
      </c>
      <c r="R24" s="96" t="s">
        <v>1046</v>
      </c>
      <c r="S24" s="96" t="s">
        <v>1046</v>
      </c>
      <c r="T24" s="96" t="s">
        <v>1046</v>
      </c>
      <c r="U24" s="96" t="s">
        <v>1046</v>
      </c>
      <c r="V24" s="96" t="s">
        <v>1046</v>
      </c>
      <c r="W24" s="96" t="s">
        <v>1046</v>
      </c>
      <c r="X24" s="96" t="s">
        <v>1046</v>
      </c>
      <c r="Y24" s="96" t="s">
        <v>1046</v>
      </c>
      <c r="Z24" s="96" t="s">
        <v>1046</v>
      </c>
      <c r="AA24" s="96" t="s">
        <v>1046</v>
      </c>
      <c r="AB24" s="96" t="s">
        <v>1046</v>
      </c>
      <c r="AC24" s="96" t="s">
        <v>1046</v>
      </c>
      <c r="AD24" s="96" t="s">
        <v>1046</v>
      </c>
      <c r="AE24" s="96" t="s">
        <v>1046</v>
      </c>
      <c r="AF24" s="96" t="s">
        <v>1046</v>
      </c>
      <c r="AG24" s="96"/>
      <c r="AH24" s="96"/>
      <c r="AI24" s="96"/>
      <c r="AJ24" s="96"/>
      <c r="AK24" s="96"/>
      <c r="AL24" s="96"/>
      <c r="AM24" s="96"/>
      <c r="AN24" s="96"/>
      <c r="AO24" s="96"/>
      <c r="AP24" s="96"/>
      <c r="AQ24" s="96"/>
      <c r="AR24" s="96"/>
      <c r="AS24" s="90" t="s">
        <v>1067</v>
      </c>
      <c r="AT24" s="90" t="s">
        <v>1068</v>
      </c>
      <c r="AU24" s="90" t="s">
        <v>1076</v>
      </c>
      <c r="AV24" s="90" t="s">
        <v>1077</v>
      </c>
    </row>
    <row r="25" spans="1:48" hidden="1">
      <c r="A25" s="7"/>
      <c r="B25" s="7"/>
      <c r="C25" s="7" t="s">
        <v>1078</v>
      </c>
      <c r="D25" s="7" t="s">
        <v>1078</v>
      </c>
      <c r="E25" s="7" t="s">
        <v>1078</v>
      </c>
      <c r="F25" s="7" t="s">
        <v>1078</v>
      </c>
      <c r="G25" s="7" t="s">
        <v>1078</v>
      </c>
      <c r="H25" s="7" t="s">
        <v>1078</v>
      </c>
      <c r="I25" s="7" t="s">
        <v>1078</v>
      </c>
      <c r="J25" s="7" t="s">
        <v>1078</v>
      </c>
      <c r="K25" s="7"/>
      <c r="L25" s="7"/>
      <c r="M25" s="7" t="s">
        <v>1078</v>
      </c>
      <c r="N25" s="7" t="s">
        <v>1078</v>
      </c>
      <c r="O25" s="7" t="s">
        <v>1078</v>
      </c>
      <c r="P25" s="7" t="s">
        <v>1078</v>
      </c>
      <c r="Q25" s="7" t="s">
        <v>1078</v>
      </c>
      <c r="R25" s="7" t="s">
        <v>1078</v>
      </c>
      <c r="S25" s="7" t="s">
        <v>1078</v>
      </c>
      <c r="T25" s="7" t="s">
        <v>1078</v>
      </c>
      <c r="U25" s="7" t="s">
        <v>1078</v>
      </c>
      <c r="V25" s="7" t="s">
        <v>1078</v>
      </c>
      <c r="W25" s="7" t="s">
        <v>1078</v>
      </c>
      <c r="X25" s="7" t="s">
        <v>1078</v>
      </c>
      <c r="Y25" s="7" t="s">
        <v>1078</v>
      </c>
      <c r="Z25" s="7" t="s">
        <v>1078</v>
      </c>
      <c r="AA25" s="7" t="s">
        <v>1078</v>
      </c>
      <c r="AB25" s="7" t="s">
        <v>1078</v>
      </c>
      <c r="AC25" s="7" t="s">
        <v>1078</v>
      </c>
      <c r="AD25" s="7" t="s">
        <v>1078</v>
      </c>
      <c r="AE25" s="7" t="s">
        <v>1078</v>
      </c>
      <c r="AF25" s="7" t="s">
        <v>1078</v>
      </c>
      <c r="AG25" s="7"/>
      <c r="AH25" s="7"/>
      <c r="AI25" s="7"/>
      <c r="AJ25" s="7"/>
      <c r="AK25" s="7"/>
      <c r="AL25" s="7"/>
      <c r="AM25" s="7"/>
      <c r="AN25" s="7"/>
      <c r="AO25" s="7"/>
      <c r="AP25" s="7"/>
      <c r="AQ25" s="7"/>
      <c r="AR25" s="7"/>
      <c r="AS25" s="89"/>
      <c r="AT25" s="89"/>
      <c r="AU25" s="90" t="s">
        <v>1079</v>
      </c>
      <c r="AV25" s="90" t="s">
        <v>1080</v>
      </c>
    </row>
    <row r="26" spans="1:48" hidden="1">
      <c r="A26" s="7"/>
      <c r="B26" s="7"/>
      <c r="C26" s="7" t="s">
        <v>1078</v>
      </c>
      <c r="D26" s="7" t="s">
        <v>1078</v>
      </c>
      <c r="E26" s="7" t="s">
        <v>1078</v>
      </c>
      <c r="F26" s="7" t="s">
        <v>1078</v>
      </c>
      <c r="G26" s="7" t="s">
        <v>1078</v>
      </c>
      <c r="H26" s="7" t="s">
        <v>1078</v>
      </c>
      <c r="I26" s="7" t="s">
        <v>1078</v>
      </c>
      <c r="J26" s="7" t="s">
        <v>1078</v>
      </c>
      <c r="K26" s="7"/>
      <c r="L26" s="7"/>
      <c r="M26" s="7" t="s">
        <v>1078</v>
      </c>
      <c r="N26" s="7" t="s">
        <v>1078</v>
      </c>
      <c r="O26" s="7" t="s">
        <v>1078</v>
      </c>
      <c r="P26" s="7" t="s">
        <v>1078</v>
      </c>
      <c r="Q26" s="7" t="s">
        <v>1078</v>
      </c>
      <c r="R26" s="7" t="s">
        <v>1078</v>
      </c>
      <c r="S26" s="7" t="s">
        <v>1078</v>
      </c>
      <c r="T26" s="7" t="s">
        <v>1078</v>
      </c>
      <c r="U26" s="7" t="s">
        <v>1078</v>
      </c>
      <c r="V26" s="7" t="s">
        <v>1078</v>
      </c>
      <c r="W26" s="7" t="s">
        <v>1078</v>
      </c>
      <c r="X26" s="7" t="s">
        <v>1078</v>
      </c>
      <c r="Y26" s="7" t="s">
        <v>1078</v>
      </c>
      <c r="Z26" s="7" t="s">
        <v>1078</v>
      </c>
      <c r="AA26" s="7" t="s">
        <v>1078</v>
      </c>
      <c r="AB26" s="7" t="s">
        <v>1078</v>
      </c>
      <c r="AC26" s="7" t="s">
        <v>1078</v>
      </c>
      <c r="AD26" s="7" t="s">
        <v>1078</v>
      </c>
      <c r="AE26" s="7" t="s">
        <v>1078</v>
      </c>
      <c r="AF26" s="7" t="s">
        <v>1078</v>
      </c>
      <c r="AG26" s="7"/>
      <c r="AH26" s="7"/>
      <c r="AI26" s="7"/>
      <c r="AJ26" s="7"/>
      <c r="AK26" s="7"/>
      <c r="AL26" s="7"/>
      <c r="AM26" s="7"/>
      <c r="AN26" s="7"/>
      <c r="AO26" s="7"/>
      <c r="AP26" s="7"/>
      <c r="AQ26" s="7"/>
      <c r="AR26" s="7"/>
      <c r="AS26" s="89"/>
      <c r="AT26" s="89"/>
      <c r="AU26" s="90" t="s">
        <v>1081</v>
      </c>
      <c r="AV26" s="90" t="s">
        <v>1080</v>
      </c>
    </row>
    <row r="27" spans="1:48" hidden="1">
      <c r="A27" s="7"/>
      <c r="B27" s="7"/>
      <c r="C27" s="7" t="s">
        <v>1078</v>
      </c>
      <c r="D27" s="7" t="s">
        <v>1078</v>
      </c>
      <c r="E27" s="7" t="s">
        <v>1078</v>
      </c>
      <c r="F27" s="7" t="s">
        <v>1078</v>
      </c>
      <c r="G27" s="7" t="s">
        <v>1078</v>
      </c>
      <c r="H27" s="7" t="s">
        <v>1078</v>
      </c>
      <c r="I27" s="7" t="s">
        <v>1078</v>
      </c>
      <c r="J27" s="7" t="s">
        <v>1078</v>
      </c>
      <c r="K27" s="7"/>
      <c r="L27" s="7"/>
      <c r="M27" s="7" t="s">
        <v>1078</v>
      </c>
      <c r="N27" s="7" t="s">
        <v>1078</v>
      </c>
      <c r="O27" s="7" t="s">
        <v>1078</v>
      </c>
      <c r="P27" s="7" t="s">
        <v>1078</v>
      </c>
      <c r="Q27" s="7" t="s">
        <v>1078</v>
      </c>
      <c r="R27" s="7" t="s">
        <v>1078</v>
      </c>
      <c r="S27" s="7" t="s">
        <v>1078</v>
      </c>
      <c r="T27" s="7" t="s">
        <v>1078</v>
      </c>
      <c r="U27" s="7" t="s">
        <v>1078</v>
      </c>
      <c r="V27" s="7" t="s">
        <v>1078</v>
      </c>
      <c r="W27" s="7" t="s">
        <v>1078</v>
      </c>
      <c r="X27" s="7" t="s">
        <v>1078</v>
      </c>
      <c r="Y27" s="7" t="s">
        <v>1078</v>
      </c>
      <c r="Z27" s="7" t="s">
        <v>1078</v>
      </c>
      <c r="AA27" s="7" t="s">
        <v>1078</v>
      </c>
      <c r="AB27" s="7" t="s">
        <v>1078</v>
      </c>
      <c r="AC27" s="7" t="s">
        <v>1078</v>
      </c>
      <c r="AD27" s="7" t="s">
        <v>1078</v>
      </c>
      <c r="AE27" s="7" t="s">
        <v>1078</v>
      </c>
      <c r="AF27" s="7" t="s">
        <v>1078</v>
      </c>
      <c r="AG27" s="7"/>
      <c r="AH27" s="7"/>
      <c r="AI27" s="7"/>
      <c r="AJ27" s="7"/>
      <c r="AK27" s="7"/>
      <c r="AL27" s="7"/>
      <c r="AM27" s="7"/>
      <c r="AN27" s="7"/>
      <c r="AO27" s="7"/>
      <c r="AP27" s="7"/>
      <c r="AQ27" s="7"/>
      <c r="AR27" s="7"/>
      <c r="AS27" s="89"/>
      <c r="AT27" s="89"/>
      <c r="AU27" s="90" t="s">
        <v>1082</v>
      </c>
      <c r="AV27" s="90" t="s">
        <v>1080</v>
      </c>
    </row>
    <row r="28" spans="1:48" hidden="1">
      <c r="A28" s="7"/>
      <c r="B28" s="7"/>
      <c r="C28" s="7" t="s">
        <v>1078</v>
      </c>
      <c r="D28" s="7" t="s">
        <v>1078</v>
      </c>
      <c r="E28" s="7" t="s">
        <v>1078</v>
      </c>
      <c r="F28" s="7" t="s">
        <v>1078</v>
      </c>
      <c r="G28" s="7" t="s">
        <v>1078</v>
      </c>
      <c r="H28" s="7" t="s">
        <v>1078</v>
      </c>
      <c r="I28" s="7" t="s">
        <v>1078</v>
      </c>
      <c r="J28" s="7" t="s">
        <v>1078</v>
      </c>
      <c r="K28" s="7"/>
      <c r="L28" s="7"/>
      <c r="M28" s="7" t="s">
        <v>1078</v>
      </c>
      <c r="N28" s="7" t="s">
        <v>1078</v>
      </c>
      <c r="O28" s="7" t="s">
        <v>1078</v>
      </c>
      <c r="P28" s="7" t="s">
        <v>1078</v>
      </c>
      <c r="Q28" s="7" t="s">
        <v>1078</v>
      </c>
      <c r="R28" s="7" t="s">
        <v>1078</v>
      </c>
      <c r="S28" s="7" t="s">
        <v>1078</v>
      </c>
      <c r="T28" s="7" t="s">
        <v>1078</v>
      </c>
      <c r="U28" s="7" t="s">
        <v>1078</v>
      </c>
      <c r="V28" s="7" t="s">
        <v>1078</v>
      </c>
      <c r="W28" s="7" t="s">
        <v>1078</v>
      </c>
      <c r="X28" s="7" t="s">
        <v>1078</v>
      </c>
      <c r="Y28" s="7" t="s">
        <v>1078</v>
      </c>
      <c r="Z28" s="7" t="s">
        <v>1078</v>
      </c>
      <c r="AA28" s="7" t="s">
        <v>1078</v>
      </c>
      <c r="AB28" s="7" t="s">
        <v>1078</v>
      </c>
      <c r="AC28" s="7" t="s">
        <v>1078</v>
      </c>
      <c r="AD28" s="7" t="s">
        <v>1078</v>
      </c>
      <c r="AE28" s="7" t="s">
        <v>1078</v>
      </c>
      <c r="AF28" s="7" t="s">
        <v>1078</v>
      </c>
      <c r="AG28" s="7"/>
      <c r="AH28" s="7"/>
      <c r="AI28" s="7"/>
      <c r="AJ28" s="7"/>
      <c r="AK28" s="7"/>
      <c r="AL28" s="7"/>
      <c r="AM28" s="7"/>
      <c r="AN28" s="7"/>
      <c r="AO28" s="7"/>
      <c r="AP28" s="7"/>
      <c r="AQ28" s="7"/>
      <c r="AR28" s="7"/>
      <c r="AS28" s="89"/>
      <c r="AT28" s="89"/>
      <c r="AU28" s="90" t="s">
        <v>1083</v>
      </c>
      <c r="AV28" s="90" t="s">
        <v>1080</v>
      </c>
    </row>
    <row r="29" spans="1:48" hidden="1">
      <c r="A29" s="7"/>
      <c r="B29" s="7"/>
      <c r="C29" s="7" t="s">
        <v>1078</v>
      </c>
      <c r="D29" s="7" t="s">
        <v>1078</v>
      </c>
      <c r="E29" s="7" t="s">
        <v>1078</v>
      </c>
      <c r="F29" s="7" t="s">
        <v>1078</v>
      </c>
      <c r="G29" s="7" t="s">
        <v>1078</v>
      </c>
      <c r="H29" s="7" t="s">
        <v>1078</v>
      </c>
      <c r="I29" s="7" t="s">
        <v>1078</v>
      </c>
      <c r="J29" s="7" t="s">
        <v>1078</v>
      </c>
      <c r="K29" s="7"/>
      <c r="L29" s="7"/>
      <c r="M29" s="7" t="s">
        <v>1078</v>
      </c>
      <c r="N29" s="7" t="s">
        <v>1078</v>
      </c>
      <c r="O29" s="7" t="s">
        <v>1078</v>
      </c>
      <c r="P29" s="7" t="s">
        <v>1078</v>
      </c>
      <c r="Q29" s="7" t="s">
        <v>1078</v>
      </c>
      <c r="R29" s="7" t="s">
        <v>1078</v>
      </c>
      <c r="S29" s="7" t="s">
        <v>1078</v>
      </c>
      <c r="T29" s="7" t="s">
        <v>1078</v>
      </c>
      <c r="U29" s="7" t="s">
        <v>1078</v>
      </c>
      <c r="V29" s="7" t="s">
        <v>1078</v>
      </c>
      <c r="W29" s="7" t="s">
        <v>1078</v>
      </c>
      <c r="X29" s="7" t="s">
        <v>1078</v>
      </c>
      <c r="Y29" s="7" t="s">
        <v>1078</v>
      </c>
      <c r="Z29" s="7" t="s">
        <v>1078</v>
      </c>
      <c r="AA29" s="7" t="s">
        <v>1078</v>
      </c>
      <c r="AB29" s="7" t="s">
        <v>1078</v>
      </c>
      <c r="AC29" s="7" t="s">
        <v>1078</v>
      </c>
      <c r="AD29" s="7" t="s">
        <v>1078</v>
      </c>
      <c r="AE29" s="7" t="s">
        <v>1078</v>
      </c>
      <c r="AF29" s="7" t="s">
        <v>1078</v>
      </c>
      <c r="AG29" s="7"/>
      <c r="AH29" s="7"/>
      <c r="AI29" s="7"/>
      <c r="AJ29" s="7"/>
      <c r="AK29" s="7"/>
      <c r="AL29" s="7"/>
      <c r="AM29" s="7"/>
      <c r="AN29" s="7"/>
      <c r="AO29" s="7"/>
      <c r="AP29" s="7"/>
      <c r="AQ29" s="7"/>
      <c r="AR29" s="7"/>
      <c r="AS29" s="89"/>
      <c r="AT29" s="89"/>
      <c r="AU29" s="90" t="s">
        <v>1084</v>
      </c>
      <c r="AV29" s="90" t="s">
        <v>1080</v>
      </c>
    </row>
    <row r="30" spans="1:48" hidden="1">
      <c r="A30" s="7"/>
      <c r="B30" s="7"/>
      <c r="C30" s="7" t="s">
        <v>1078</v>
      </c>
      <c r="D30" s="7" t="s">
        <v>1078</v>
      </c>
      <c r="E30" s="7" t="s">
        <v>1078</v>
      </c>
      <c r="F30" s="7" t="s">
        <v>1078</v>
      </c>
      <c r="G30" s="7" t="s">
        <v>1078</v>
      </c>
      <c r="H30" s="7" t="s">
        <v>1078</v>
      </c>
      <c r="I30" s="7" t="s">
        <v>1078</v>
      </c>
      <c r="J30" s="7" t="s">
        <v>1078</v>
      </c>
      <c r="K30" s="7"/>
      <c r="L30" s="7"/>
      <c r="M30" s="7" t="s">
        <v>1078</v>
      </c>
      <c r="N30" s="7" t="s">
        <v>1078</v>
      </c>
      <c r="O30" s="7" t="s">
        <v>1078</v>
      </c>
      <c r="P30" s="7" t="s">
        <v>1078</v>
      </c>
      <c r="Q30" s="7" t="s">
        <v>1078</v>
      </c>
      <c r="R30" s="7" t="s">
        <v>1078</v>
      </c>
      <c r="S30" s="7" t="s">
        <v>1078</v>
      </c>
      <c r="T30" s="7" t="s">
        <v>1078</v>
      </c>
      <c r="U30" s="7" t="s">
        <v>1078</v>
      </c>
      <c r="V30" s="7" t="s">
        <v>1078</v>
      </c>
      <c r="W30" s="7" t="s">
        <v>1078</v>
      </c>
      <c r="X30" s="7" t="s">
        <v>1078</v>
      </c>
      <c r="Y30" s="7" t="s">
        <v>1078</v>
      </c>
      <c r="Z30" s="7" t="s">
        <v>1078</v>
      </c>
      <c r="AA30" s="7" t="s">
        <v>1078</v>
      </c>
      <c r="AB30" s="7" t="s">
        <v>1078</v>
      </c>
      <c r="AC30" s="7" t="s">
        <v>1078</v>
      </c>
      <c r="AD30" s="7" t="s">
        <v>1078</v>
      </c>
      <c r="AE30" s="7" t="s">
        <v>1078</v>
      </c>
      <c r="AF30" s="7" t="s">
        <v>1078</v>
      </c>
      <c r="AG30" s="7"/>
      <c r="AH30" s="7"/>
      <c r="AI30" s="7"/>
      <c r="AJ30" s="7"/>
      <c r="AK30" s="7"/>
      <c r="AL30" s="7"/>
      <c r="AM30" s="7"/>
      <c r="AN30" s="7"/>
      <c r="AO30" s="7"/>
      <c r="AP30" s="7"/>
      <c r="AQ30" s="7"/>
      <c r="AR30" s="7"/>
      <c r="AS30" s="89"/>
      <c r="AT30" s="89"/>
      <c r="AU30" s="90" t="s">
        <v>1085</v>
      </c>
      <c r="AV30" s="90" t="s">
        <v>1080</v>
      </c>
    </row>
    <row r="31" spans="1:48">
      <c r="A31" s="96" t="s">
        <v>1046</v>
      </c>
      <c r="B31" s="96" t="s">
        <v>1046</v>
      </c>
      <c r="C31" s="96" t="s">
        <v>1046</v>
      </c>
      <c r="D31" s="96" t="s">
        <v>1046</v>
      </c>
      <c r="E31" s="96" t="s">
        <v>1046</v>
      </c>
      <c r="F31" s="96" t="s">
        <v>1046</v>
      </c>
      <c r="G31" s="96" t="s">
        <v>1046</v>
      </c>
      <c r="H31" s="96" t="s">
        <v>1046</v>
      </c>
      <c r="I31" s="96" t="s">
        <v>1046</v>
      </c>
      <c r="J31" s="96" t="s">
        <v>1046</v>
      </c>
      <c r="K31" s="96" t="s">
        <v>1046</v>
      </c>
      <c r="L31" s="96" t="s">
        <v>1046</v>
      </c>
      <c r="M31" s="96" t="s">
        <v>1046</v>
      </c>
      <c r="N31" s="96" t="s">
        <v>1046</v>
      </c>
      <c r="O31" s="96" t="s">
        <v>1046</v>
      </c>
      <c r="P31" s="96" t="s">
        <v>1046</v>
      </c>
      <c r="Q31" s="96" t="s">
        <v>1046</v>
      </c>
      <c r="R31" s="96" t="s">
        <v>1046</v>
      </c>
      <c r="S31" s="96" t="s">
        <v>1046</v>
      </c>
      <c r="T31" s="96" t="s">
        <v>1046</v>
      </c>
      <c r="U31" s="96"/>
      <c r="V31" s="96"/>
      <c r="W31" s="96"/>
      <c r="X31" s="96"/>
      <c r="Y31" s="96"/>
      <c r="Z31" s="96"/>
      <c r="AA31" s="96"/>
      <c r="AB31" s="96"/>
      <c r="AC31" s="96"/>
      <c r="AD31" s="96"/>
      <c r="AE31" s="96" t="s">
        <v>1046</v>
      </c>
      <c r="AF31" s="96" t="s">
        <v>1046</v>
      </c>
      <c r="AG31" s="96"/>
      <c r="AH31" s="96"/>
      <c r="AI31" s="96"/>
      <c r="AJ31" s="96"/>
      <c r="AK31" s="96"/>
      <c r="AL31" s="96"/>
      <c r="AM31" s="96"/>
      <c r="AN31" s="96"/>
      <c r="AO31" s="96"/>
      <c r="AP31" s="96"/>
      <c r="AQ31" s="96"/>
      <c r="AR31" s="96"/>
      <c r="AS31" s="90" t="s">
        <v>1067</v>
      </c>
      <c r="AT31" s="90" t="s">
        <v>1068</v>
      </c>
      <c r="AU31" s="90" t="s">
        <v>1086</v>
      </c>
      <c r="AV31" s="90" t="s">
        <v>1087</v>
      </c>
    </row>
    <row r="32" spans="1:48" hidden="1">
      <c r="A32" s="96"/>
      <c r="B32" s="96"/>
      <c r="C32" s="96"/>
      <c r="D32" s="96"/>
      <c r="E32" s="96"/>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96"/>
      <c r="AL32" s="96"/>
      <c r="AM32" s="96"/>
      <c r="AN32" s="96"/>
      <c r="AO32" s="96"/>
      <c r="AP32" s="96"/>
      <c r="AQ32" s="96"/>
      <c r="AR32" s="96"/>
      <c r="AS32" s="90"/>
      <c r="AT32" s="90"/>
      <c r="AU32" s="90"/>
      <c r="AV32" s="90"/>
    </row>
    <row r="33" spans="1:48">
      <c r="A33" s="96"/>
      <c r="B33" s="96"/>
      <c r="C33" s="96"/>
      <c r="D33" s="96"/>
      <c r="E33" s="96"/>
      <c r="F33" s="96"/>
      <c r="G33" s="96"/>
      <c r="H33" s="96"/>
      <c r="I33" s="96"/>
      <c r="J33" s="96"/>
      <c r="K33" s="96" t="s">
        <v>1046</v>
      </c>
      <c r="L33" s="96" t="s">
        <v>1046</v>
      </c>
      <c r="M33" s="96" t="s">
        <v>1046</v>
      </c>
      <c r="N33" s="96" t="s">
        <v>1046</v>
      </c>
      <c r="O33" s="96" t="s">
        <v>1046</v>
      </c>
      <c r="P33" s="96" t="s">
        <v>1046</v>
      </c>
      <c r="Q33" s="96" t="s">
        <v>1046</v>
      </c>
      <c r="R33" s="96" t="s">
        <v>1046</v>
      </c>
      <c r="S33" s="96" t="s">
        <v>1046</v>
      </c>
      <c r="T33" s="96" t="s">
        <v>1046</v>
      </c>
      <c r="U33" s="96" t="s">
        <v>1046</v>
      </c>
      <c r="V33" s="96" t="s">
        <v>1046</v>
      </c>
      <c r="W33" s="96" t="s">
        <v>1046</v>
      </c>
      <c r="X33" s="96" t="s">
        <v>1046</v>
      </c>
      <c r="Y33" s="96" t="s">
        <v>1046</v>
      </c>
      <c r="Z33" s="96" t="s">
        <v>1046</v>
      </c>
      <c r="AA33" s="96" t="s">
        <v>1046</v>
      </c>
      <c r="AB33" s="96" t="s">
        <v>1046</v>
      </c>
      <c r="AC33" s="96" t="s">
        <v>1046</v>
      </c>
      <c r="AD33" s="96" t="s">
        <v>1046</v>
      </c>
      <c r="AE33" s="96" t="s">
        <v>1046</v>
      </c>
      <c r="AF33" s="96" t="s">
        <v>1046</v>
      </c>
      <c r="AG33" s="96"/>
      <c r="AH33" s="96"/>
      <c r="AI33" s="96"/>
      <c r="AJ33" s="96"/>
      <c r="AK33" s="96"/>
      <c r="AL33" s="96"/>
      <c r="AM33" s="96"/>
      <c r="AN33" s="96"/>
      <c r="AO33" s="96"/>
      <c r="AP33" s="96"/>
      <c r="AQ33" s="96"/>
      <c r="AR33" s="96"/>
      <c r="AS33" s="90" t="s">
        <v>1088</v>
      </c>
      <c r="AT33" s="90" t="s">
        <v>1089</v>
      </c>
      <c r="AU33" s="90" t="s">
        <v>1090</v>
      </c>
      <c r="AV33" s="90" t="s">
        <v>1091</v>
      </c>
    </row>
    <row r="34" spans="1:48">
      <c r="A34" s="96"/>
      <c r="B34" s="96"/>
      <c r="C34" s="96"/>
      <c r="D34" s="96"/>
      <c r="E34" s="96"/>
      <c r="F34" s="96"/>
      <c r="G34" s="96"/>
      <c r="H34" s="96"/>
      <c r="I34" s="96"/>
      <c r="J34" s="96"/>
      <c r="K34" s="96" t="s">
        <v>1046</v>
      </c>
      <c r="L34" s="96" t="s">
        <v>1046</v>
      </c>
      <c r="M34" s="96" t="s">
        <v>1046</v>
      </c>
      <c r="N34" s="96" t="s">
        <v>1046</v>
      </c>
      <c r="O34" s="96" t="s">
        <v>1046</v>
      </c>
      <c r="P34" s="96" t="s">
        <v>1046</v>
      </c>
      <c r="Q34" s="96" t="s">
        <v>1046</v>
      </c>
      <c r="R34" s="96" t="s">
        <v>1046</v>
      </c>
      <c r="S34" s="96" t="s">
        <v>1046</v>
      </c>
      <c r="T34" s="96" t="s">
        <v>1046</v>
      </c>
      <c r="U34" s="96" t="s">
        <v>1046</v>
      </c>
      <c r="V34" s="96" t="s">
        <v>1046</v>
      </c>
      <c r="W34" s="96" t="s">
        <v>1046</v>
      </c>
      <c r="X34" s="96" t="s">
        <v>1046</v>
      </c>
      <c r="Y34" s="96" t="s">
        <v>1046</v>
      </c>
      <c r="Z34" s="96" t="s">
        <v>1046</v>
      </c>
      <c r="AA34" s="96" t="s">
        <v>1046</v>
      </c>
      <c r="AB34" s="96" t="s">
        <v>1046</v>
      </c>
      <c r="AC34" s="96" t="s">
        <v>1046</v>
      </c>
      <c r="AD34" s="96" t="s">
        <v>1046</v>
      </c>
      <c r="AE34" s="96" t="s">
        <v>1046</v>
      </c>
      <c r="AF34" s="96" t="s">
        <v>1046</v>
      </c>
      <c r="AG34" s="96"/>
      <c r="AH34" s="96"/>
      <c r="AI34" s="96"/>
      <c r="AJ34" s="96"/>
      <c r="AK34" s="96"/>
      <c r="AL34" s="96"/>
      <c r="AM34" s="96"/>
      <c r="AN34" s="96"/>
      <c r="AO34" s="96"/>
      <c r="AP34" s="96"/>
      <c r="AQ34" s="96"/>
      <c r="AR34" s="96"/>
      <c r="AS34" s="90" t="s">
        <v>1088</v>
      </c>
      <c r="AT34" s="90" t="s">
        <v>1089</v>
      </c>
      <c r="AU34" s="90" t="s">
        <v>1092</v>
      </c>
      <c r="AV34" s="90" t="s">
        <v>1093</v>
      </c>
    </row>
    <row r="35" spans="1:48">
      <c r="A35" s="96"/>
      <c r="B35" s="96"/>
      <c r="C35" s="96"/>
      <c r="D35" s="96"/>
      <c r="E35" s="96"/>
      <c r="F35" s="96"/>
      <c r="G35" s="96"/>
      <c r="H35" s="96"/>
      <c r="I35" s="96"/>
      <c r="J35" s="96"/>
      <c r="K35" s="96" t="s">
        <v>1046</v>
      </c>
      <c r="L35" s="96" t="s">
        <v>1046</v>
      </c>
      <c r="M35" s="96" t="s">
        <v>1046</v>
      </c>
      <c r="N35" s="96" t="s">
        <v>1046</v>
      </c>
      <c r="O35" s="96" t="s">
        <v>1046</v>
      </c>
      <c r="P35" s="96" t="s">
        <v>1046</v>
      </c>
      <c r="Q35" s="96" t="s">
        <v>1046</v>
      </c>
      <c r="R35" s="96" t="s">
        <v>1046</v>
      </c>
      <c r="S35" s="96" t="s">
        <v>1046</v>
      </c>
      <c r="T35" s="96" t="s">
        <v>1046</v>
      </c>
      <c r="U35" s="96" t="s">
        <v>1046</v>
      </c>
      <c r="V35" s="96" t="s">
        <v>1046</v>
      </c>
      <c r="W35" s="96" t="s">
        <v>1046</v>
      </c>
      <c r="X35" s="96" t="s">
        <v>1046</v>
      </c>
      <c r="Y35" s="96" t="s">
        <v>1046</v>
      </c>
      <c r="Z35" s="96" t="s">
        <v>1046</v>
      </c>
      <c r="AA35" s="96" t="s">
        <v>1046</v>
      </c>
      <c r="AB35" s="96" t="s">
        <v>1046</v>
      </c>
      <c r="AC35" s="96" t="s">
        <v>1046</v>
      </c>
      <c r="AD35" s="96" t="s">
        <v>1046</v>
      </c>
      <c r="AE35" s="96" t="s">
        <v>1046</v>
      </c>
      <c r="AF35" s="96" t="s">
        <v>1046</v>
      </c>
      <c r="AG35" s="96"/>
      <c r="AH35" s="96"/>
      <c r="AI35" s="96"/>
      <c r="AJ35" s="96"/>
      <c r="AK35" s="96"/>
      <c r="AL35" s="96"/>
      <c r="AM35" s="96"/>
      <c r="AN35" s="96"/>
      <c r="AO35" s="96"/>
      <c r="AP35" s="96"/>
      <c r="AQ35" s="96"/>
      <c r="AR35" s="96"/>
      <c r="AS35" s="90" t="s">
        <v>1088</v>
      </c>
      <c r="AT35" s="90" t="s">
        <v>1089</v>
      </c>
      <c r="AU35" s="90" t="s">
        <v>1094</v>
      </c>
      <c r="AV35" s="90" t="s">
        <v>1095</v>
      </c>
    </row>
    <row r="36" spans="1:48">
      <c r="A36" s="96"/>
      <c r="B36" s="96"/>
      <c r="C36" s="96"/>
      <c r="D36" s="96"/>
      <c r="E36" s="96"/>
      <c r="F36" s="96"/>
      <c r="G36" s="96"/>
      <c r="H36" s="96"/>
      <c r="I36" s="96"/>
      <c r="J36" s="96"/>
      <c r="K36" s="96" t="s">
        <v>1046</v>
      </c>
      <c r="L36" s="96" t="s">
        <v>1046</v>
      </c>
      <c r="M36" s="96" t="s">
        <v>1046</v>
      </c>
      <c r="N36" s="96" t="s">
        <v>1046</v>
      </c>
      <c r="O36" s="96" t="s">
        <v>1046</v>
      </c>
      <c r="P36" s="96" t="s">
        <v>1046</v>
      </c>
      <c r="Q36" s="96" t="s">
        <v>1046</v>
      </c>
      <c r="R36" s="96" t="s">
        <v>1046</v>
      </c>
      <c r="S36" s="96" t="s">
        <v>1046</v>
      </c>
      <c r="T36" s="96" t="s">
        <v>1046</v>
      </c>
      <c r="U36" s="96" t="s">
        <v>1046</v>
      </c>
      <c r="V36" s="96" t="s">
        <v>1046</v>
      </c>
      <c r="W36" s="96" t="s">
        <v>1046</v>
      </c>
      <c r="X36" s="96" t="s">
        <v>1046</v>
      </c>
      <c r="Y36" s="96" t="s">
        <v>1046</v>
      </c>
      <c r="Z36" s="96" t="s">
        <v>1046</v>
      </c>
      <c r="AA36" s="96" t="s">
        <v>1046</v>
      </c>
      <c r="AB36" s="96" t="s">
        <v>1046</v>
      </c>
      <c r="AC36" s="96" t="s">
        <v>1046</v>
      </c>
      <c r="AD36" s="96" t="s">
        <v>1046</v>
      </c>
      <c r="AE36" s="96" t="s">
        <v>1046</v>
      </c>
      <c r="AF36" s="96" t="s">
        <v>1046</v>
      </c>
      <c r="AG36" s="96"/>
      <c r="AH36" s="96"/>
      <c r="AI36" s="96"/>
      <c r="AJ36" s="96"/>
      <c r="AK36" s="96"/>
      <c r="AL36" s="96"/>
      <c r="AM36" s="96"/>
      <c r="AN36" s="96"/>
      <c r="AO36" s="96"/>
      <c r="AP36" s="96"/>
      <c r="AQ36" s="96"/>
      <c r="AR36" s="96"/>
      <c r="AS36" s="90" t="s">
        <v>1088</v>
      </c>
      <c r="AT36" s="90" t="s">
        <v>1089</v>
      </c>
      <c r="AU36" s="90" t="s">
        <v>1096</v>
      </c>
      <c r="AV36" s="90" t="s">
        <v>1095</v>
      </c>
    </row>
    <row r="37" spans="1:48">
      <c r="A37" s="96"/>
      <c r="B37" s="96"/>
      <c r="C37" s="96"/>
      <c r="D37" s="96"/>
      <c r="E37" s="96"/>
      <c r="F37" s="96"/>
      <c r="G37" s="96"/>
      <c r="H37" s="96"/>
      <c r="I37" s="96"/>
      <c r="J37" s="96"/>
      <c r="K37" s="96"/>
      <c r="L37" s="96"/>
      <c r="M37" s="96" t="s">
        <v>1046</v>
      </c>
      <c r="N37" s="96" t="s">
        <v>1046</v>
      </c>
      <c r="O37" s="96" t="s">
        <v>1046</v>
      </c>
      <c r="P37" s="96" t="s">
        <v>1046</v>
      </c>
      <c r="Q37" s="96" t="s">
        <v>1046</v>
      </c>
      <c r="R37" s="96" t="s">
        <v>1046</v>
      </c>
      <c r="S37" s="96" t="s">
        <v>1046</v>
      </c>
      <c r="T37" s="96" t="s">
        <v>1046</v>
      </c>
      <c r="U37" s="96" t="s">
        <v>1046</v>
      </c>
      <c r="V37" s="96" t="s">
        <v>1046</v>
      </c>
      <c r="W37" s="96" t="s">
        <v>1046</v>
      </c>
      <c r="X37" s="96" t="s">
        <v>1046</v>
      </c>
      <c r="Y37" s="96" t="s">
        <v>1046</v>
      </c>
      <c r="Z37" s="96" t="s">
        <v>1046</v>
      </c>
      <c r="AA37" s="96" t="s">
        <v>1046</v>
      </c>
      <c r="AB37" s="96" t="s">
        <v>1046</v>
      </c>
      <c r="AC37" s="96" t="s">
        <v>1046</v>
      </c>
      <c r="AD37" s="96" t="s">
        <v>1046</v>
      </c>
      <c r="AE37" s="96" t="s">
        <v>1046</v>
      </c>
      <c r="AF37" s="96" t="s">
        <v>1046</v>
      </c>
      <c r="AG37" s="96"/>
      <c r="AH37" s="96"/>
      <c r="AI37" s="96"/>
      <c r="AJ37" s="96"/>
      <c r="AK37" s="96"/>
      <c r="AL37" s="96"/>
      <c r="AM37" s="96"/>
      <c r="AN37" s="96"/>
      <c r="AO37" s="96"/>
      <c r="AP37" s="96"/>
      <c r="AQ37" s="96"/>
      <c r="AR37" s="96"/>
      <c r="AS37" s="90" t="s">
        <v>1088</v>
      </c>
      <c r="AT37" s="90" t="s">
        <v>1089</v>
      </c>
      <c r="AU37" s="90" t="s">
        <v>1097</v>
      </c>
      <c r="AV37" s="90" t="s">
        <v>1098</v>
      </c>
    </row>
    <row r="38" spans="1:48" hidden="1">
      <c r="A38" s="96"/>
      <c r="B38" s="96"/>
      <c r="C38" s="96"/>
      <c r="D38" s="96"/>
      <c r="E38" s="96"/>
      <c r="F38" s="96"/>
      <c r="G38" s="96"/>
      <c r="H38" s="96"/>
      <c r="I38" s="96"/>
      <c r="J38" s="96"/>
      <c r="K38" s="7"/>
      <c r="L38" s="7"/>
      <c r="M38" s="7" t="s">
        <v>1078</v>
      </c>
      <c r="N38" s="7" t="s">
        <v>1078</v>
      </c>
      <c r="O38" s="7" t="s">
        <v>1078</v>
      </c>
      <c r="P38" s="7" t="s">
        <v>1078</v>
      </c>
      <c r="Q38" s="7" t="s">
        <v>1078</v>
      </c>
      <c r="R38" s="7" t="s">
        <v>1078</v>
      </c>
      <c r="S38" s="7" t="s">
        <v>1078</v>
      </c>
      <c r="T38" s="7" t="s">
        <v>1078</v>
      </c>
      <c r="U38" s="7" t="s">
        <v>1078</v>
      </c>
      <c r="V38" s="7" t="s">
        <v>1078</v>
      </c>
      <c r="W38" s="7" t="s">
        <v>1078</v>
      </c>
      <c r="X38" s="7" t="s">
        <v>1078</v>
      </c>
      <c r="Y38" s="7" t="s">
        <v>1078</v>
      </c>
      <c r="Z38" s="7" t="s">
        <v>1078</v>
      </c>
      <c r="AA38" s="7" t="s">
        <v>1078</v>
      </c>
      <c r="AB38" s="7" t="s">
        <v>1078</v>
      </c>
      <c r="AC38" s="7" t="s">
        <v>1078</v>
      </c>
      <c r="AD38" s="7" t="s">
        <v>1078</v>
      </c>
      <c r="AE38" s="7" t="s">
        <v>1078</v>
      </c>
      <c r="AF38" s="7" t="s">
        <v>1078</v>
      </c>
      <c r="AG38" s="7"/>
      <c r="AH38" s="7"/>
      <c r="AI38" s="7"/>
      <c r="AJ38" s="7"/>
      <c r="AK38" s="7"/>
      <c r="AL38" s="7"/>
      <c r="AM38" s="7"/>
      <c r="AN38" s="7"/>
      <c r="AO38" s="7"/>
      <c r="AP38" s="7"/>
      <c r="AQ38" s="7"/>
      <c r="AR38" s="7"/>
      <c r="AS38" s="89"/>
      <c r="AT38" s="89"/>
      <c r="AU38" s="90" t="s">
        <v>1099</v>
      </c>
      <c r="AV38" s="90" t="s">
        <v>1100</v>
      </c>
    </row>
    <row r="39" spans="1:48" hidden="1">
      <c r="A39" s="96"/>
      <c r="B39" s="96"/>
      <c r="C39" s="96"/>
      <c r="D39" s="96"/>
      <c r="E39" s="96"/>
      <c r="F39" s="96"/>
      <c r="G39" s="96"/>
      <c r="H39" s="96"/>
      <c r="I39" s="96"/>
      <c r="J39" s="96"/>
      <c r="K39" s="7"/>
      <c r="L39" s="7"/>
      <c r="M39" s="7" t="s">
        <v>1078</v>
      </c>
      <c r="N39" s="7" t="s">
        <v>1078</v>
      </c>
      <c r="O39" s="7" t="s">
        <v>1078</v>
      </c>
      <c r="P39" s="7" t="s">
        <v>1078</v>
      </c>
      <c r="Q39" s="7" t="s">
        <v>1078</v>
      </c>
      <c r="R39" s="7" t="s">
        <v>1078</v>
      </c>
      <c r="S39" s="7" t="s">
        <v>1078</v>
      </c>
      <c r="T39" s="7" t="s">
        <v>1078</v>
      </c>
      <c r="U39" s="7" t="s">
        <v>1078</v>
      </c>
      <c r="V39" s="7" t="s">
        <v>1078</v>
      </c>
      <c r="W39" s="7" t="s">
        <v>1078</v>
      </c>
      <c r="X39" s="7" t="s">
        <v>1078</v>
      </c>
      <c r="Y39" s="7" t="s">
        <v>1078</v>
      </c>
      <c r="Z39" s="7" t="s">
        <v>1078</v>
      </c>
      <c r="AA39" s="7" t="s">
        <v>1078</v>
      </c>
      <c r="AB39" s="7" t="s">
        <v>1078</v>
      </c>
      <c r="AC39" s="7" t="s">
        <v>1078</v>
      </c>
      <c r="AD39" s="7" t="s">
        <v>1078</v>
      </c>
      <c r="AE39" s="7" t="s">
        <v>1078</v>
      </c>
      <c r="AF39" s="7" t="s">
        <v>1078</v>
      </c>
      <c r="AG39" s="7"/>
      <c r="AH39" s="7"/>
      <c r="AI39" s="7"/>
      <c r="AJ39" s="7"/>
      <c r="AK39" s="7"/>
      <c r="AL39" s="7"/>
      <c r="AM39" s="7"/>
      <c r="AN39" s="7"/>
      <c r="AO39" s="7"/>
      <c r="AP39" s="7"/>
      <c r="AQ39" s="7"/>
      <c r="AR39" s="7"/>
      <c r="AS39" s="89"/>
      <c r="AT39" s="89"/>
      <c r="AU39" s="90" t="s">
        <v>1101</v>
      </c>
      <c r="AV39" s="90" t="s">
        <v>1100</v>
      </c>
    </row>
    <row r="40" spans="1:48" hidden="1">
      <c r="A40" s="96"/>
      <c r="B40" s="96"/>
      <c r="C40" s="96"/>
      <c r="D40" s="96"/>
      <c r="E40" s="96"/>
      <c r="F40" s="96"/>
      <c r="G40" s="96"/>
      <c r="H40" s="96"/>
      <c r="I40" s="96"/>
      <c r="J40" s="96"/>
      <c r="K40" s="7"/>
      <c r="L40" s="7"/>
      <c r="M40" s="7" t="s">
        <v>1078</v>
      </c>
      <c r="N40" s="7" t="s">
        <v>1078</v>
      </c>
      <c r="O40" s="7" t="s">
        <v>1078</v>
      </c>
      <c r="P40" s="7" t="s">
        <v>1078</v>
      </c>
      <c r="Q40" s="7" t="s">
        <v>1078</v>
      </c>
      <c r="R40" s="7" t="s">
        <v>1078</v>
      </c>
      <c r="S40" s="7" t="s">
        <v>1078</v>
      </c>
      <c r="T40" s="7" t="s">
        <v>1078</v>
      </c>
      <c r="U40" s="7" t="s">
        <v>1078</v>
      </c>
      <c r="V40" s="7" t="s">
        <v>1078</v>
      </c>
      <c r="W40" s="7" t="s">
        <v>1078</v>
      </c>
      <c r="X40" s="7" t="s">
        <v>1078</v>
      </c>
      <c r="Y40" s="7" t="s">
        <v>1078</v>
      </c>
      <c r="Z40" s="7" t="s">
        <v>1078</v>
      </c>
      <c r="AA40" s="7" t="s">
        <v>1078</v>
      </c>
      <c r="AB40" s="7" t="s">
        <v>1078</v>
      </c>
      <c r="AC40" s="7" t="s">
        <v>1078</v>
      </c>
      <c r="AD40" s="7" t="s">
        <v>1078</v>
      </c>
      <c r="AE40" s="7" t="s">
        <v>1078</v>
      </c>
      <c r="AF40" s="7" t="s">
        <v>1078</v>
      </c>
      <c r="AG40" s="7"/>
      <c r="AH40" s="7"/>
      <c r="AI40" s="7"/>
      <c r="AJ40" s="7"/>
      <c r="AK40" s="7"/>
      <c r="AL40" s="7"/>
      <c r="AM40" s="7"/>
      <c r="AN40" s="7"/>
      <c r="AO40" s="7"/>
      <c r="AP40" s="7"/>
      <c r="AQ40" s="7"/>
      <c r="AR40" s="7"/>
      <c r="AS40" s="89"/>
      <c r="AT40" s="89"/>
      <c r="AU40" s="90" t="s">
        <v>1102</v>
      </c>
      <c r="AV40" s="90" t="s">
        <v>1100</v>
      </c>
    </row>
    <row r="41" spans="1:48" hidden="1">
      <c r="A41" s="96"/>
      <c r="B41" s="96"/>
      <c r="C41" s="96"/>
      <c r="D41" s="96"/>
      <c r="E41" s="96"/>
      <c r="F41" s="96"/>
      <c r="G41" s="96"/>
      <c r="H41" s="96"/>
      <c r="I41" s="96"/>
      <c r="J41" s="96"/>
      <c r="K41" s="7"/>
      <c r="L41" s="7"/>
      <c r="M41" s="7" t="s">
        <v>1078</v>
      </c>
      <c r="N41" s="7" t="s">
        <v>1078</v>
      </c>
      <c r="O41" s="7" t="s">
        <v>1078</v>
      </c>
      <c r="P41" s="7" t="s">
        <v>1078</v>
      </c>
      <c r="Q41" s="7" t="s">
        <v>1078</v>
      </c>
      <c r="R41" s="7" t="s">
        <v>1078</v>
      </c>
      <c r="S41" s="7" t="s">
        <v>1078</v>
      </c>
      <c r="T41" s="7" t="s">
        <v>1078</v>
      </c>
      <c r="U41" s="7" t="s">
        <v>1078</v>
      </c>
      <c r="V41" s="7" t="s">
        <v>1078</v>
      </c>
      <c r="W41" s="7" t="s">
        <v>1078</v>
      </c>
      <c r="X41" s="7" t="s">
        <v>1078</v>
      </c>
      <c r="Y41" s="7" t="s">
        <v>1078</v>
      </c>
      <c r="Z41" s="7" t="s">
        <v>1078</v>
      </c>
      <c r="AA41" s="7" t="s">
        <v>1078</v>
      </c>
      <c r="AB41" s="7" t="s">
        <v>1078</v>
      </c>
      <c r="AC41" s="7" t="s">
        <v>1078</v>
      </c>
      <c r="AD41" s="7" t="s">
        <v>1078</v>
      </c>
      <c r="AE41" s="7" t="s">
        <v>1078</v>
      </c>
      <c r="AF41" s="7" t="s">
        <v>1078</v>
      </c>
      <c r="AG41" s="7"/>
      <c r="AH41" s="7"/>
      <c r="AI41" s="7"/>
      <c r="AJ41" s="7"/>
      <c r="AK41" s="7"/>
      <c r="AL41" s="7"/>
      <c r="AM41" s="7"/>
      <c r="AN41" s="7"/>
      <c r="AO41" s="7"/>
      <c r="AP41" s="7"/>
      <c r="AQ41" s="7"/>
      <c r="AR41" s="7"/>
      <c r="AS41" s="89"/>
      <c r="AT41" s="89"/>
      <c r="AU41" s="90" t="s">
        <v>1103</v>
      </c>
      <c r="AV41" s="90" t="s">
        <v>1100</v>
      </c>
    </row>
    <row r="42" spans="1:48" hidden="1">
      <c r="A42" s="96"/>
      <c r="B42" s="96"/>
      <c r="C42" s="96"/>
      <c r="D42" s="96"/>
      <c r="E42" s="96"/>
      <c r="F42" s="96"/>
      <c r="G42" s="96"/>
      <c r="H42" s="96"/>
      <c r="I42" s="96"/>
      <c r="J42" s="96"/>
      <c r="K42" s="7"/>
      <c r="L42" s="7"/>
      <c r="M42" s="7" t="s">
        <v>1078</v>
      </c>
      <c r="N42" s="7" t="s">
        <v>1078</v>
      </c>
      <c r="O42" s="7" t="s">
        <v>1078</v>
      </c>
      <c r="P42" s="7" t="s">
        <v>1078</v>
      </c>
      <c r="Q42" s="7" t="s">
        <v>1078</v>
      </c>
      <c r="R42" s="7" t="s">
        <v>1078</v>
      </c>
      <c r="S42" s="7" t="s">
        <v>1078</v>
      </c>
      <c r="T42" s="7" t="s">
        <v>1078</v>
      </c>
      <c r="U42" s="7" t="s">
        <v>1078</v>
      </c>
      <c r="V42" s="7" t="s">
        <v>1078</v>
      </c>
      <c r="W42" s="7" t="s">
        <v>1078</v>
      </c>
      <c r="X42" s="7" t="s">
        <v>1078</v>
      </c>
      <c r="Y42" s="7" t="s">
        <v>1078</v>
      </c>
      <c r="Z42" s="7" t="s">
        <v>1078</v>
      </c>
      <c r="AA42" s="7" t="s">
        <v>1078</v>
      </c>
      <c r="AB42" s="7" t="s">
        <v>1078</v>
      </c>
      <c r="AC42" s="7" t="s">
        <v>1078</v>
      </c>
      <c r="AD42" s="7" t="s">
        <v>1078</v>
      </c>
      <c r="AE42" s="7" t="s">
        <v>1078</v>
      </c>
      <c r="AF42" s="7" t="s">
        <v>1078</v>
      </c>
      <c r="AG42" s="7"/>
      <c r="AH42" s="7"/>
      <c r="AI42" s="7"/>
      <c r="AJ42" s="7"/>
      <c r="AK42" s="7"/>
      <c r="AL42" s="7"/>
      <c r="AM42" s="7"/>
      <c r="AN42" s="7"/>
      <c r="AO42" s="7"/>
      <c r="AP42" s="7"/>
      <c r="AQ42" s="7"/>
      <c r="AR42" s="7"/>
      <c r="AS42" s="89"/>
      <c r="AT42" s="89"/>
      <c r="AU42" s="90" t="s">
        <v>1104</v>
      </c>
      <c r="AV42" s="90" t="s">
        <v>1100</v>
      </c>
    </row>
    <row r="43" spans="1:48" hidden="1">
      <c r="A43" s="96"/>
      <c r="B43" s="96"/>
      <c r="C43" s="96"/>
      <c r="D43" s="96"/>
      <c r="E43" s="96"/>
      <c r="F43" s="96"/>
      <c r="G43" s="96"/>
      <c r="H43" s="96"/>
      <c r="I43" s="96"/>
      <c r="J43" s="96"/>
      <c r="K43" s="7"/>
      <c r="L43" s="7"/>
      <c r="M43" s="7" t="s">
        <v>1078</v>
      </c>
      <c r="N43" s="7" t="s">
        <v>1078</v>
      </c>
      <c r="O43" s="7" t="s">
        <v>1078</v>
      </c>
      <c r="P43" s="7" t="s">
        <v>1078</v>
      </c>
      <c r="Q43" s="7" t="s">
        <v>1078</v>
      </c>
      <c r="R43" s="7" t="s">
        <v>1078</v>
      </c>
      <c r="S43" s="7" t="s">
        <v>1078</v>
      </c>
      <c r="T43" s="7" t="s">
        <v>1078</v>
      </c>
      <c r="U43" s="7" t="s">
        <v>1078</v>
      </c>
      <c r="V43" s="7" t="s">
        <v>1078</v>
      </c>
      <c r="W43" s="7" t="s">
        <v>1078</v>
      </c>
      <c r="X43" s="7" t="s">
        <v>1078</v>
      </c>
      <c r="Y43" s="7" t="s">
        <v>1078</v>
      </c>
      <c r="Z43" s="7" t="s">
        <v>1078</v>
      </c>
      <c r="AA43" s="7" t="s">
        <v>1078</v>
      </c>
      <c r="AB43" s="7" t="s">
        <v>1078</v>
      </c>
      <c r="AC43" s="7" t="s">
        <v>1078</v>
      </c>
      <c r="AD43" s="7" t="s">
        <v>1078</v>
      </c>
      <c r="AE43" s="7" t="s">
        <v>1078</v>
      </c>
      <c r="AF43" s="7" t="s">
        <v>1078</v>
      </c>
      <c r="AG43" s="7"/>
      <c r="AH43" s="7"/>
      <c r="AI43" s="7"/>
      <c r="AJ43" s="7"/>
      <c r="AK43" s="7"/>
      <c r="AL43" s="7"/>
      <c r="AM43" s="7"/>
      <c r="AN43" s="7"/>
      <c r="AO43" s="7"/>
      <c r="AP43" s="7"/>
      <c r="AQ43" s="7"/>
      <c r="AR43" s="7"/>
      <c r="AS43" s="89"/>
      <c r="AT43" s="89"/>
      <c r="AU43" s="90" t="s">
        <v>1105</v>
      </c>
      <c r="AV43" s="90" t="s">
        <v>1100</v>
      </c>
    </row>
    <row r="44" spans="1:48">
      <c r="A44" s="96"/>
      <c r="B44" s="96"/>
      <c r="C44" s="96"/>
      <c r="D44" s="96"/>
      <c r="E44" s="96"/>
      <c r="F44" s="96"/>
      <c r="G44" s="96"/>
      <c r="H44" s="96"/>
      <c r="I44" s="96"/>
      <c r="J44" s="96"/>
      <c r="K44" s="96" t="s">
        <v>1046</v>
      </c>
      <c r="L44" s="96" t="s">
        <v>1046</v>
      </c>
      <c r="M44" s="96" t="s">
        <v>1046</v>
      </c>
      <c r="N44" s="96" t="s">
        <v>1046</v>
      </c>
      <c r="O44" s="96" t="s">
        <v>1046</v>
      </c>
      <c r="P44" s="96" t="s">
        <v>1046</v>
      </c>
      <c r="Q44" s="96" t="s">
        <v>1046</v>
      </c>
      <c r="R44" s="96" t="s">
        <v>1046</v>
      </c>
      <c r="S44" s="96" t="s">
        <v>1046</v>
      </c>
      <c r="T44" s="96" t="s">
        <v>1046</v>
      </c>
      <c r="U44" s="96"/>
      <c r="V44" s="96"/>
      <c r="W44" s="96"/>
      <c r="X44" s="96"/>
      <c r="Y44" s="96"/>
      <c r="Z44" s="96"/>
      <c r="AA44" s="96"/>
      <c r="AB44" s="96"/>
      <c r="AC44" s="96"/>
      <c r="AD44" s="96"/>
      <c r="AE44" s="96" t="s">
        <v>1046</v>
      </c>
      <c r="AF44" s="96" t="s">
        <v>1046</v>
      </c>
      <c r="AG44" s="96"/>
      <c r="AH44" s="96"/>
      <c r="AI44" s="96"/>
      <c r="AJ44" s="96"/>
      <c r="AK44" s="96"/>
      <c r="AL44" s="96"/>
      <c r="AM44" s="96"/>
      <c r="AN44" s="96"/>
      <c r="AO44" s="96"/>
      <c r="AP44" s="96"/>
      <c r="AQ44" s="96"/>
      <c r="AR44" s="96"/>
      <c r="AS44" s="90" t="s">
        <v>1088</v>
      </c>
      <c r="AT44" s="90" t="s">
        <v>1089</v>
      </c>
      <c r="AU44" s="90" t="s">
        <v>1106</v>
      </c>
      <c r="AV44" s="90" t="s">
        <v>1107</v>
      </c>
    </row>
    <row r="45" spans="1:48" hidden="1">
      <c r="A45" s="96"/>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M45" s="96"/>
      <c r="AN45" s="96"/>
      <c r="AO45" s="96"/>
      <c r="AP45" s="96"/>
      <c r="AQ45" s="96"/>
      <c r="AR45" s="96"/>
      <c r="AS45" s="90"/>
      <c r="AT45" s="90"/>
      <c r="AU45" s="90"/>
      <c r="AV45" s="90"/>
    </row>
    <row r="46" spans="1:48" hidden="1">
      <c r="A46" s="96"/>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t="s">
        <v>1046</v>
      </c>
      <c r="AF46" s="96" t="s">
        <v>1046</v>
      </c>
      <c r="AG46" s="96"/>
      <c r="AH46" s="96"/>
      <c r="AI46" s="96"/>
      <c r="AJ46" s="96"/>
      <c r="AK46" s="96"/>
      <c r="AL46" s="96"/>
      <c r="AM46" s="96"/>
      <c r="AN46" s="96"/>
      <c r="AO46" s="96"/>
      <c r="AP46" s="96"/>
      <c r="AQ46" s="96"/>
      <c r="AR46" s="96"/>
      <c r="AS46" s="90" t="s">
        <v>1108</v>
      </c>
      <c r="AT46" s="90" t="s">
        <v>1109</v>
      </c>
      <c r="AU46" s="90" t="s">
        <v>1110</v>
      </c>
      <c r="AV46" s="90" t="s">
        <v>1111</v>
      </c>
    </row>
    <row r="47" spans="1:48" hidden="1">
      <c r="A47" s="96"/>
      <c r="B47" s="96"/>
      <c r="C47" s="96"/>
      <c r="D47" s="96"/>
      <c r="E47" s="96"/>
      <c r="F47" s="96"/>
      <c r="G47" s="96"/>
      <c r="H47" s="96"/>
      <c r="I47" s="96"/>
      <c r="J47" s="96"/>
      <c r="K47" s="96"/>
      <c r="L47" s="96"/>
      <c r="M47" s="96"/>
      <c r="N47" s="96"/>
      <c r="O47" s="96"/>
      <c r="P47" s="96"/>
      <c r="Q47" s="96"/>
      <c r="R47" s="96"/>
      <c r="S47" s="96"/>
      <c r="T47" s="96"/>
      <c r="U47" s="96"/>
      <c r="V47" s="96"/>
      <c r="W47" s="96"/>
      <c r="X47" s="96"/>
      <c r="Y47" s="96"/>
      <c r="Z47" s="96"/>
      <c r="AA47" s="96"/>
      <c r="AB47" s="96"/>
      <c r="AC47" s="96"/>
      <c r="AD47" s="96"/>
      <c r="AE47" s="96" t="s">
        <v>1046</v>
      </c>
      <c r="AF47" s="96" t="s">
        <v>1046</v>
      </c>
      <c r="AG47" s="96"/>
      <c r="AH47" s="96"/>
      <c r="AI47" s="96"/>
      <c r="AJ47" s="96"/>
      <c r="AK47" s="96"/>
      <c r="AL47" s="96"/>
      <c r="AM47" s="96"/>
      <c r="AN47" s="96"/>
      <c r="AO47" s="96"/>
      <c r="AP47" s="96"/>
      <c r="AQ47" s="96"/>
      <c r="AR47" s="96"/>
      <c r="AS47" s="90" t="s">
        <v>1108</v>
      </c>
      <c r="AT47" s="90" t="s">
        <v>1109</v>
      </c>
      <c r="AU47" s="90" t="s">
        <v>1112</v>
      </c>
      <c r="AV47" s="90" t="s">
        <v>1113</v>
      </c>
    </row>
    <row r="48" spans="1:48" hidden="1">
      <c r="A48" s="96"/>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t="s">
        <v>1046</v>
      </c>
      <c r="AF48" s="96" t="s">
        <v>1046</v>
      </c>
      <c r="AG48" s="96"/>
      <c r="AH48" s="96"/>
      <c r="AI48" s="96"/>
      <c r="AJ48" s="96"/>
      <c r="AK48" s="96"/>
      <c r="AL48" s="96"/>
      <c r="AM48" s="96"/>
      <c r="AN48" s="96"/>
      <c r="AO48" s="96"/>
      <c r="AP48" s="96"/>
      <c r="AQ48" s="96"/>
      <c r="AR48" s="96"/>
      <c r="AS48" s="90" t="s">
        <v>1108</v>
      </c>
      <c r="AT48" s="90" t="s">
        <v>1109</v>
      </c>
      <c r="AU48" s="90" t="s">
        <v>1114</v>
      </c>
      <c r="AV48" s="90" t="s">
        <v>1115</v>
      </c>
    </row>
    <row r="49" spans="1:48" hidden="1">
      <c r="A49" s="96"/>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t="s">
        <v>1046</v>
      </c>
      <c r="AF49" s="96" t="s">
        <v>1046</v>
      </c>
      <c r="AG49" s="96"/>
      <c r="AH49" s="96"/>
      <c r="AI49" s="96"/>
      <c r="AJ49" s="96"/>
      <c r="AK49" s="96"/>
      <c r="AL49" s="96"/>
      <c r="AM49" s="96"/>
      <c r="AN49" s="96"/>
      <c r="AO49" s="96"/>
      <c r="AP49" s="96"/>
      <c r="AQ49" s="96"/>
      <c r="AR49" s="96"/>
      <c r="AS49" s="90" t="s">
        <v>1108</v>
      </c>
      <c r="AT49" s="90" t="s">
        <v>1109</v>
      </c>
      <c r="AU49" s="90" t="s">
        <v>1116</v>
      </c>
      <c r="AV49" s="90" t="s">
        <v>1115</v>
      </c>
    </row>
    <row r="50" spans="1:48" hidden="1">
      <c r="A50" s="96"/>
      <c r="B50" s="96"/>
      <c r="C50" s="96"/>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t="s">
        <v>1046</v>
      </c>
      <c r="AF50" s="96" t="s">
        <v>1046</v>
      </c>
      <c r="AG50" s="96"/>
      <c r="AH50" s="96"/>
      <c r="AI50" s="96"/>
      <c r="AJ50" s="96"/>
      <c r="AK50" s="96"/>
      <c r="AL50" s="96"/>
      <c r="AM50" s="96"/>
      <c r="AN50" s="96"/>
      <c r="AO50" s="96"/>
      <c r="AP50" s="96"/>
      <c r="AQ50" s="96"/>
      <c r="AR50" s="96"/>
      <c r="AS50" s="90" t="s">
        <v>1108</v>
      </c>
      <c r="AT50" s="90" t="s">
        <v>1109</v>
      </c>
      <c r="AU50" s="90" t="s">
        <v>1117</v>
      </c>
      <c r="AV50" s="90" t="s">
        <v>1118</v>
      </c>
    </row>
    <row r="51" spans="1:48" hidden="1">
      <c r="A51" s="96"/>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7" t="s">
        <v>1078</v>
      </c>
      <c r="AF51" s="7" t="s">
        <v>1078</v>
      </c>
      <c r="AG51" s="7"/>
      <c r="AH51" s="7"/>
      <c r="AI51" s="7"/>
      <c r="AJ51" s="7"/>
      <c r="AK51" s="7"/>
      <c r="AL51" s="7"/>
      <c r="AM51" s="7"/>
      <c r="AN51" s="7"/>
      <c r="AO51" s="7"/>
      <c r="AP51" s="7"/>
      <c r="AQ51" s="7"/>
      <c r="AR51" s="7"/>
      <c r="AS51" s="89"/>
      <c r="AT51" s="89"/>
      <c r="AU51" s="90" t="s">
        <v>1119</v>
      </c>
      <c r="AV51" s="90" t="s">
        <v>1120</v>
      </c>
    </row>
    <row r="52" spans="1:48" hidden="1">
      <c r="A52" s="96"/>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7" t="s">
        <v>1078</v>
      </c>
      <c r="AF52" s="7" t="s">
        <v>1078</v>
      </c>
      <c r="AG52" s="7"/>
      <c r="AH52" s="7"/>
      <c r="AI52" s="7"/>
      <c r="AJ52" s="7"/>
      <c r="AK52" s="7"/>
      <c r="AL52" s="7"/>
      <c r="AM52" s="7"/>
      <c r="AN52" s="7"/>
      <c r="AO52" s="7"/>
      <c r="AP52" s="7"/>
      <c r="AQ52" s="7"/>
      <c r="AR52" s="7"/>
      <c r="AS52" s="89"/>
      <c r="AT52" s="89"/>
      <c r="AU52" s="90" t="s">
        <v>1121</v>
      </c>
      <c r="AV52" s="90" t="s">
        <v>1120</v>
      </c>
    </row>
    <row r="53" spans="1:48" hidden="1">
      <c r="A53" s="96"/>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7" t="s">
        <v>1078</v>
      </c>
      <c r="AF53" s="7" t="s">
        <v>1078</v>
      </c>
      <c r="AG53" s="7"/>
      <c r="AH53" s="7"/>
      <c r="AI53" s="7"/>
      <c r="AJ53" s="7"/>
      <c r="AK53" s="7"/>
      <c r="AL53" s="7"/>
      <c r="AM53" s="7"/>
      <c r="AN53" s="7"/>
      <c r="AO53" s="7"/>
      <c r="AP53" s="7"/>
      <c r="AQ53" s="7"/>
      <c r="AR53" s="7"/>
      <c r="AS53" s="89"/>
      <c r="AT53" s="89"/>
      <c r="AU53" s="90" t="s">
        <v>1122</v>
      </c>
      <c r="AV53" s="90" t="s">
        <v>1120</v>
      </c>
    </row>
    <row r="54" spans="1:48" hidden="1">
      <c r="A54" s="96"/>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7" t="s">
        <v>1078</v>
      </c>
      <c r="AF54" s="7" t="s">
        <v>1078</v>
      </c>
      <c r="AG54" s="7"/>
      <c r="AH54" s="7"/>
      <c r="AI54" s="7"/>
      <c r="AJ54" s="7"/>
      <c r="AK54" s="7"/>
      <c r="AL54" s="7"/>
      <c r="AM54" s="7"/>
      <c r="AN54" s="7"/>
      <c r="AO54" s="7"/>
      <c r="AP54" s="7"/>
      <c r="AQ54" s="7"/>
      <c r="AR54" s="7"/>
      <c r="AS54" s="89"/>
      <c r="AT54" s="89"/>
      <c r="AU54" s="90" t="s">
        <v>1123</v>
      </c>
      <c r="AV54" s="90" t="s">
        <v>1120</v>
      </c>
    </row>
    <row r="55" spans="1:48" hidden="1">
      <c r="A55" s="96"/>
      <c r="B55" s="96"/>
      <c r="C55" s="96"/>
      <c r="D55" s="96"/>
      <c r="E55" s="96"/>
      <c r="F55" s="96"/>
      <c r="G55" s="96"/>
      <c r="H55" s="96"/>
      <c r="I55" s="96"/>
      <c r="J55" s="96"/>
      <c r="K55" s="96"/>
      <c r="L55" s="96"/>
      <c r="M55" s="96"/>
      <c r="N55" s="96"/>
      <c r="O55" s="96"/>
      <c r="P55" s="96"/>
      <c r="Q55" s="96"/>
      <c r="R55" s="96"/>
      <c r="S55" s="96"/>
      <c r="T55" s="96"/>
      <c r="U55" s="96"/>
      <c r="V55" s="96"/>
      <c r="W55" s="96"/>
      <c r="X55" s="96"/>
      <c r="Y55" s="96"/>
      <c r="Z55" s="96"/>
      <c r="AA55" s="96"/>
      <c r="AB55" s="96"/>
      <c r="AC55" s="96"/>
      <c r="AD55" s="96"/>
      <c r="AE55" s="7" t="s">
        <v>1078</v>
      </c>
      <c r="AF55" s="7" t="s">
        <v>1078</v>
      </c>
      <c r="AG55" s="7"/>
      <c r="AH55" s="7"/>
      <c r="AI55" s="7"/>
      <c r="AJ55" s="7"/>
      <c r="AK55" s="7"/>
      <c r="AL55" s="7"/>
      <c r="AM55" s="7"/>
      <c r="AN55" s="7"/>
      <c r="AO55" s="7"/>
      <c r="AP55" s="7"/>
      <c r="AQ55" s="7"/>
      <c r="AR55" s="7"/>
      <c r="AS55" s="89"/>
      <c r="AT55" s="89"/>
      <c r="AU55" s="90" t="s">
        <v>1124</v>
      </c>
      <c r="AV55" s="90" t="s">
        <v>1120</v>
      </c>
    </row>
    <row r="56" spans="1:48" hidden="1">
      <c r="A56" s="9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7" t="s">
        <v>1078</v>
      </c>
      <c r="AF56" s="7" t="s">
        <v>1078</v>
      </c>
      <c r="AG56" s="7"/>
      <c r="AH56" s="7"/>
      <c r="AI56" s="7"/>
      <c r="AJ56" s="7"/>
      <c r="AK56" s="7"/>
      <c r="AL56" s="7"/>
      <c r="AM56" s="7"/>
      <c r="AN56" s="7"/>
      <c r="AO56" s="7"/>
      <c r="AP56" s="7"/>
      <c r="AQ56" s="7"/>
      <c r="AR56" s="7"/>
      <c r="AS56" s="89"/>
      <c r="AT56" s="89"/>
      <c r="AU56" s="90" t="s">
        <v>1125</v>
      </c>
      <c r="AV56" s="90" t="s">
        <v>1120</v>
      </c>
    </row>
    <row r="57" spans="1:48" hidden="1">
      <c r="A57" s="96"/>
      <c r="B57" s="96"/>
      <c r="C57" s="96"/>
      <c r="D57" s="96"/>
      <c r="E57" s="96"/>
      <c r="F57" s="96"/>
      <c r="G57" s="96"/>
      <c r="H57" s="96"/>
      <c r="I57" s="96"/>
      <c r="J57" s="96"/>
      <c r="K57" s="96"/>
      <c r="L57" s="96"/>
      <c r="M57" s="96"/>
      <c r="N57" s="96"/>
      <c r="O57" s="96"/>
      <c r="P57" s="96"/>
      <c r="Q57" s="96"/>
      <c r="R57" s="96"/>
      <c r="S57" s="96"/>
      <c r="T57" s="96"/>
      <c r="U57" s="96"/>
      <c r="V57" s="96"/>
      <c r="W57" s="96"/>
      <c r="X57" s="96"/>
      <c r="Y57" s="96"/>
      <c r="Z57" s="96"/>
      <c r="AA57" s="96"/>
      <c r="AB57" s="96"/>
      <c r="AC57" s="96"/>
      <c r="AD57" s="96"/>
      <c r="AE57" s="96" t="s">
        <v>1046</v>
      </c>
      <c r="AF57" s="96" t="s">
        <v>1046</v>
      </c>
      <c r="AG57" s="96"/>
      <c r="AH57" s="96"/>
      <c r="AI57" s="96"/>
      <c r="AJ57" s="96"/>
      <c r="AK57" s="96"/>
      <c r="AL57" s="96"/>
      <c r="AM57" s="96"/>
      <c r="AN57" s="96"/>
      <c r="AO57" s="96"/>
      <c r="AP57" s="96"/>
      <c r="AQ57" s="96"/>
      <c r="AR57" s="96"/>
      <c r="AS57" s="90" t="s">
        <v>1108</v>
      </c>
      <c r="AT57" s="90" t="s">
        <v>1109</v>
      </c>
      <c r="AU57" s="90" t="s">
        <v>1126</v>
      </c>
      <c r="AV57" s="90" t="s">
        <v>1127</v>
      </c>
    </row>
    <row r="58" spans="1:48" hidden="1">
      <c r="A58" s="96"/>
      <c r="B58" s="96"/>
      <c r="C58" s="96"/>
      <c r="D58" s="96"/>
      <c r="E58" s="96"/>
      <c r="F58" s="96"/>
      <c r="G58" s="96"/>
      <c r="H58" s="96"/>
      <c r="I58" s="96"/>
      <c r="J58" s="96"/>
      <c r="K58" s="96"/>
      <c r="L58" s="96"/>
      <c r="M58" s="96"/>
      <c r="N58" s="96"/>
      <c r="O58" s="96"/>
      <c r="P58" s="96"/>
      <c r="Q58" s="96"/>
      <c r="R58" s="96"/>
      <c r="S58" s="96"/>
      <c r="T58" s="96"/>
      <c r="U58" s="96"/>
      <c r="V58" s="96"/>
      <c r="W58" s="96"/>
      <c r="X58" s="96"/>
      <c r="Y58" s="96"/>
      <c r="Z58" s="96"/>
      <c r="AA58" s="96"/>
      <c r="AB58" s="96"/>
      <c r="AC58" s="96"/>
      <c r="AD58" s="96"/>
      <c r="AE58" s="96"/>
      <c r="AF58" s="96"/>
      <c r="AG58" s="96"/>
      <c r="AH58" s="96"/>
      <c r="AI58" s="96"/>
      <c r="AJ58" s="96"/>
      <c r="AK58" s="96"/>
      <c r="AL58" s="96"/>
      <c r="AM58" s="96"/>
      <c r="AN58" s="96"/>
      <c r="AO58" s="96"/>
      <c r="AP58" s="96"/>
      <c r="AQ58" s="96"/>
      <c r="AR58" s="96"/>
      <c r="AS58" s="90"/>
      <c r="AT58" s="90"/>
      <c r="AU58" s="90"/>
      <c r="AV58" s="90"/>
    </row>
    <row r="59" spans="1:48" hidden="1">
      <c r="A59" s="96"/>
      <c r="B59" s="96"/>
      <c r="C59" s="96"/>
      <c r="D59" s="96"/>
      <c r="E59" s="96"/>
      <c r="F59" s="96"/>
      <c r="G59" s="96"/>
      <c r="H59" s="96"/>
      <c r="I59" s="96"/>
      <c r="J59" s="96"/>
      <c r="K59" s="96"/>
      <c r="L59" s="96"/>
      <c r="M59" s="96"/>
      <c r="N59" s="96"/>
      <c r="O59" s="96"/>
      <c r="P59" s="96"/>
      <c r="Q59" s="96"/>
      <c r="R59" s="96"/>
      <c r="S59" s="96"/>
      <c r="T59" s="96"/>
      <c r="U59" s="96"/>
      <c r="V59" s="96"/>
      <c r="W59" s="96"/>
      <c r="X59" s="96"/>
      <c r="Y59" s="96"/>
      <c r="Z59" s="96"/>
      <c r="AA59" s="96"/>
      <c r="AB59" s="96"/>
      <c r="AC59" s="96"/>
      <c r="AD59" s="96"/>
      <c r="AE59" s="96"/>
      <c r="AF59" s="96"/>
      <c r="AG59" s="96" t="s">
        <v>1046</v>
      </c>
      <c r="AH59" s="96" t="s">
        <v>1046</v>
      </c>
      <c r="AI59" s="96" t="s">
        <v>1046</v>
      </c>
      <c r="AJ59" s="96" t="s">
        <v>1046</v>
      </c>
      <c r="AK59" s="96" t="s">
        <v>1046</v>
      </c>
      <c r="AL59" s="96" t="s">
        <v>1046</v>
      </c>
      <c r="AM59" s="96" t="s">
        <v>1046</v>
      </c>
      <c r="AN59" s="96" t="s">
        <v>1046</v>
      </c>
      <c r="AO59" s="96" t="s">
        <v>1046</v>
      </c>
      <c r="AP59" s="96" t="s">
        <v>1046</v>
      </c>
      <c r="AQ59" s="96" t="s">
        <v>1046</v>
      </c>
      <c r="AR59" s="96" t="s">
        <v>1046</v>
      </c>
      <c r="AS59" s="90" t="s">
        <v>1128</v>
      </c>
      <c r="AT59" s="90" t="s">
        <v>1129</v>
      </c>
      <c r="AU59" s="90" t="s">
        <v>1069</v>
      </c>
      <c r="AV59" s="90" t="s">
        <v>1130</v>
      </c>
    </row>
    <row r="60" spans="1:48" hidden="1">
      <c r="A60" s="96"/>
      <c r="B60" s="96"/>
      <c r="C60" s="96"/>
      <c r="D60" s="96"/>
      <c r="E60" s="96"/>
      <c r="F60" s="96"/>
      <c r="G60" s="96"/>
      <c r="H60" s="96"/>
      <c r="I60" s="96"/>
      <c r="J60" s="96"/>
      <c r="K60" s="96"/>
      <c r="L60" s="96"/>
      <c r="M60" s="96"/>
      <c r="N60" s="96"/>
      <c r="O60" s="96"/>
      <c r="P60" s="96"/>
      <c r="Q60" s="96"/>
      <c r="R60" s="96"/>
      <c r="S60" s="96"/>
      <c r="T60" s="96"/>
      <c r="U60" s="96"/>
      <c r="V60" s="96"/>
      <c r="W60" s="96"/>
      <c r="X60" s="96"/>
      <c r="Y60" s="96"/>
      <c r="Z60" s="96"/>
      <c r="AA60" s="96"/>
      <c r="AB60" s="96"/>
      <c r="AC60" s="96"/>
      <c r="AD60" s="96"/>
      <c r="AE60" s="96"/>
      <c r="AF60" s="96"/>
      <c r="AG60" s="96" t="s">
        <v>1046</v>
      </c>
      <c r="AH60" s="96" t="s">
        <v>1046</v>
      </c>
      <c r="AI60" s="96" t="s">
        <v>1046</v>
      </c>
      <c r="AJ60" s="96" t="s">
        <v>1046</v>
      </c>
      <c r="AK60" s="96" t="s">
        <v>1046</v>
      </c>
      <c r="AL60" s="96" t="s">
        <v>1046</v>
      </c>
      <c r="AM60" s="96" t="s">
        <v>1046</v>
      </c>
      <c r="AN60" s="96" t="s">
        <v>1046</v>
      </c>
      <c r="AO60" s="96" t="s">
        <v>1046</v>
      </c>
      <c r="AP60" s="96" t="s">
        <v>1046</v>
      </c>
      <c r="AQ60" s="96" t="s">
        <v>1046</v>
      </c>
      <c r="AR60" s="96" t="s">
        <v>1046</v>
      </c>
      <c r="AS60" s="90" t="s">
        <v>1128</v>
      </c>
      <c r="AT60" s="90" t="s">
        <v>1129</v>
      </c>
      <c r="AU60" s="90" t="s">
        <v>1131</v>
      </c>
      <c r="AV60" s="90" t="s">
        <v>1132</v>
      </c>
    </row>
    <row r="61" spans="1:48" hidden="1">
      <c r="A61" s="96"/>
      <c r="B61" s="96"/>
      <c r="C61" s="96"/>
      <c r="D61" s="96"/>
      <c r="E61" s="96"/>
      <c r="F61" s="96"/>
      <c r="G61" s="96"/>
      <c r="H61" s="96"/>
      <c r="I61" s="96"/>
      <c r="J61" s="96"/>
      <c r="K61" s="96"/>
      <c r="L61" s="96"/>
      <c r="M61" s="96"/>
      <c r="N61" s="96"/>
      <c r="O61" s="96"/>
      <c r="P61" s="96"/>
      <c r="Q61" s="96"/>
      <c r="R61" s="96"/>
      <c r="S61" s="96"/>
      <c r="T61" s="96"/>
      <c r="U61" s="96"/>
      <c r="V61" s="96"/>
      <c r="W61" s="96"/>
      <c r="X61" s="96"/>
      <c r="Y61" s="96"/>
      <c r="Z61" s="96"/>
      <c r="AA61" s="96"/>
      <c r="AB61" s="96"/>
      <c r="AC61" s="96"/>
      <c r="AD61" s="96"/>
      <c r="AE61" s="96"/>
      <c r="AF61" s="96"/>
      <c r="AG61" s="96" t="s">
        <v>1046</v>
      </c>
      <c r="AH61" s="96" t="s">
        <v>1046</v>
      </c>
      <c r="AI61" s="96" t="s">
        <v>1046</v>
      </c>
      <c r="AJ61" s="96" t="s">
        <v>1046</v>
      </c>
      <c r="AK61" s="96" t="s">
        <v>1046</v>
      </c>
      <c r="AL61" s="96" t="s">
        <v>1046</v>
      </c>
      <c r="AM61" s="96" t="s">
        <v>1046</v>
      </c>
      <c r="AN61" s="96" t="s">
        <v>1046</v>
      </c>
      <c r="AO61" s="96" t="s">
        <v>1046</v>
      </c>
      <c r="AP61" s="96" t="s">
        <v>1046</v>
      </c>
      <c r="AQ61" s="96" t="s">
        <v>1046</v>
      </c>
      <c r="AR61" s="96" t="s">
        <v>1046</v>
      </c>
      <c r="AS61" s="90" t="s">
        <v>1128</v>
      </c>
      <c r="AT61" s="90" t="s">
        <v>1129</v>
      </c>
      <c r="AU61" s="90" t="s">
        <v>1073</v>
      </c>
      <c r="AV61" s="90" t="s">
        <v>1133</v>
      </c>
    </row>
    <row r="62" spans="1:48" hidden="1">
      <c r="A62" s="96"/>
      <c r="B62" s="96"/>
      <c r="C62" s="96"/>
      <c r="D62" s="96"/>
      <c r="E62" s="96"/>
      <c r="F62" s="96"/>
      <c r="G62" s="96"/>
      <c r="H62" s="96"/>
      <c r="I62" s="96"/>
      <c r="J62" s="96"/>
      <c r="K62" s="96"/>
      <c r="L62" s="96"/>
      <c r="M62" s="96"/>
      <c r="N62" s="96"/>
      <c r="O62" s="96"/>
      <c r="P62" s="96"/>
      <c r="Q62" s="96"/>
      <c r="R62" s="96"/>
      <c r="S62" s="96"/>
      <c r="T62" s="96"/>
      <c r="U62" s="96"/>
      <c r="V62" s="96"/>
      <c r="W62" s="96"/>
      <c r="X62" s="96"/>
      <c r="Y62" s="96"/>
      <c r="Z62" s="96"/>
      <c r="AA62" s="96"/>
      <c r="AB62" s="96"/>
      <c r="AC62" s="96"/>
      <c r="AD62" s="96"/>
      <c r="AE62" s="96"/>
      <c r="AF62" s="96"/>
      <c r="AG62" s="96" t="s">
        <v>1046</v>
      </c>
      <c r="AH62" s="96" t="s">
        <v>1046</v>
      </c>
      <c r="AI62" s="96" t="s">
        <v>1046</v>
      </c>
      <c r="AJ62" s="96" t="s">
        <v>1046</v>
      </c>
      <c r="AK62" s="96" t="s">
        <v>1046</v>
      </c>
      <c r="AL62" s="96" t="s">
        <v>1046</v>
      </c>
      <c r="AM62" s="96" t="s">
        <v>1046</v>
      </c>
      <c r="AN62" s="96" t="s">
        <v>1046</v>
      </c>
      <c r="AO62" s="96" t="s">
        <v>1046</v>
      </c>
      <c r="AP62" s="96" t="s">
        <v>1046</v>
      </c>
      <c r="AQ62" s="96" t="s">
        <v>1046</v>
      </c>
      <c r="AR62" s="96" t="s">
        <v>1046</v>
      </c>
      <c r="AS62" s="90" t="s">
        <v>1128</v>
      </c>
      <c r="AT62" s="90" t="s">
        <v>1129</v>
      </c>
      <c r="AU62" s="90" t="s">
        <v>1075</v>
      </c>
      <c r="AV62" s="90" t="s">
        <v>1133</v>
      </c>
    </row>
    <row r="63" spans="1:48" hidden="1">
      <c r="A63" s="96"/>
      <c r="B63" s="96"/>
      <c r="C63" s="96"/>
      <c r="D63" s="96"/>
      <c r="E63" s="96"/>
      <c r="F63" s="96"/>
      <c r="G63" s="96"/>
      <c r="H63" s="96"/>
      <c r="I63" s="96"/>
      <c r="J63" s="96"/>
      <c r="K63" s="96"/>
      <c r="L63" s="96"/>
      <c r="M63" s="96"/>
      <c r="N63" s="96"/>
      <c r="O63" s="96"/>
      <c r="P63" s="96"/>
      <c r="Q63" s="96"/>
      <c r="R63" s="96"/>
      <c r="S63" s="96"/>
      <c r="T63" s="96"/>
      <c r="U63" s="96"/>
      <c r="V63" s="96"/>
      <c r="W63" s="96"/>
      <c r="X63" s="96"/>
      <c r="Y63" s="96"/>
      <c r="Z63" s="96"/>
      <c r="AA63" s="96"/>
      <c r="AB63" s="96"/>
      <c r="AC63" s="96"/>
      <c r="AD63" s="96"/>
      <c r="AE63" s="96"/>
      <c r="AF63" s="96"/>
      <c r="AG63" s="96" t="s">
        <v>1046</v>
      </c>
      <c r="AH63" s="96" t="s">
        <v>1046</v>
      </c>
      <c r="AI63" s="96" t="s">
        <v>1046</v>
      </c>
      <c r="AJ63" s="96" t="s">
        <v>1046</v>
      </c>
      <c r="AK63" s="96" t="s">
        <v>1046</v>
      </c>
      <c r="AL63" s="96" t="s">
        <v>1046</v>
      </c>
      <c r="AM63" s="96" t="s">
        <v>1046</v>
      </c>
      <c r="AN63" s="96" t="s">
        <v>1046</v>
      </c>
      <c r="AO63" s="96" t="s">
        <v>1046</v>
      </c>
      <c r="AP63" s="96" t="s">
        <v>1046</v>
      </c>
      <c r="AQ63" s="96" t="s">
        <v>1046</v>
      </c>
      <c r="AR63" s="96" t="s">
        <v>1046</v>
      </c>
      <c r="AS63" s="90" t="s">
        <v>1128</v>
      </c>
      <c r="AT63" s="90" t="s">
        <v>1068</v>
      </c>
      <c r="AU63" s="90" t="s">
        <v>1086</v>
      </c>
      <c r="AV63" s="90" t="s">
        <v>1134</v>
      </c>
    </row>
    <row r="64" spans="1:48" hidden="1">
      <c r="A64" s="96"/>
      <c r="B64" s="96"/>
      <c r="C64" s="96"/>
      <c r="D64" s="96"/>
      <c r="E64" s="96"/>
      <c r="F64" s="96"/>
      <c r="G64" s="96"/>
      <c r="H64" s="96"/>
      <c r="I64" s="96"/>
      <c r="J64" s="96"/>
      <c r="K64" s="96"/>
      <c r="L64" s="96"/>
      <c r="M64" s="96"/>
      <c r="N64" s="96"/>
      <c r="O64" s="96"/>
      <c r="P64" s="96"/>
      <c r="Q64" s="96"/>
      <c r="R64" s="96"/>
      <c r="S64" s="96"/>
      <c r="T64" s="96"/>
      <c r="U64" s="96"/>
      <c r="V64" s="96"/>
      <c r="W64" s="96"/>
      <c r="X64" s="96"/>
      <c r="Y64" s="96"/>
      <c r="Z64" s="96"/>
      <c r="AA64" s="96"/>
      <c r="AB64" s="96"/>
      <c r="AC64" s="96"/>
      <c r="AD64" s="96"/>
      <c r="AE64" s="96"/>
      <c r="AF64" s="96"/>
      <c r="AG64" s="7" t="s">
        <v>1078</v>
      </c>
      <c r="AH64" s="7" t="s">
        <v>1078</v>
      </c>
      <c r="AI64" s="7" t="s">
        <v>1078</v>
      </c>
      <c r="AJ64" s="7" t="s">
        <v>1078</v>
      </c>
      <c r="AK64" s="7" t="s">
        <v>1078</v>
      </c>
      <c r="AL64" s="7" t="s">
        <v>1078</v>
      </c>
      <c r="AM64" s="7" t="s">
        <v>1078</v>
      </c>
      <c r="AN64" s="7" t="s">
        <v>1078</v>
      </c>
      <c r="AO64" s="7" t="s">
        <v>1078</v>
      </c>
      <c r="AP64" s="7" t="s">
        <v>1078</v>
      </c>
      <c r="AQ64" s="7" t="s">
        <v>1078</v>
      </c>
      <c r="AR64" s="7" t="s">
        <v>1078</v>
      </c>
      <c r="AS64" s="89"/>
      <c r="AT64" s="89"/>
      <c r="AU64" s="90" t="s">
        <v>1135</v>
      </c>
      <c r="AV64" s="90" t="s">
        <v>1136</v>
      </c>
    </row>
    <row r="65" spans="1:48" hidden="1">
      <c r="A65" s="96"/>
      <c r="B65" s="96"/>
      <c r="C65" s="96"/>
      <c r="D65" s="96"/>
      <c r="E65" s="96"/>
      <c r="F65" s="96"/>
      <c r="G65" s="96"/>
      <c r="H65" s="96"/>
      <c r="I65" s="96"/>
      <c r="J65" s="96"/>
      <c r="K65" s="96"/>
      <c r="L65" s="96"/>
      <c r="M65" s="96"/>
      <c r="N65" s="96"/>
      <c r="O65" s="96"/>
      <c r="P65" s="96"/>
      <c r="Q65" s="96"/>
      <c r="R65" s="96"/>
      <c r="S65" s="96"/>
      <c r="T65" s="96"/>
      <c r="U65" s="96"/>
      <c r="V65" s="96"/>
      <c r="W65" s="96"/>
      <c r="X65" s="96"/>
      <c r="Y65" s="96"/>
      <c r="Z65" s="96"/>
      <c r="AA65" s="96"/>
      <c r="AB65" s="96"/>
      <c r="AC65" s="96"/>
      <c r="AD65" s="96"/>
      <c r="AE65" s="96"/>
      <c r="AF65" s="96"/>
      <c r="AG65" s="7" t="s">
        <v>1078</v>
      </c>
      <c r="AH65" s="7" t="s">
        <v>1078</v>
      </c>
      <c r="AI65" s="7" t="s">
        <v>1078</v>
      </c>
      <c r="AJ65" s="7" t="s">
        <v>1078</v>
      </c>
      <c r="AK65" s="7" t="s">
        <v>1078</v>
      </c>
      <c r="AL65" s="7" t="s">
        <v>1078</v>
      </c>
      <c r="AM65" s="7" t="s">
        <v>1078</v>
      </c>
      <c r="AN65" s="7" t="s">
        <v>1078</v>
      </c>
      <c r="AO65" s="7" t="s">
        <v>1078</v>
      </c>
      <c r="AP65" s="7" t="s">
        <v>1078</v>
      </c>
      <c r="AQ65" s="7" t="s">
        <v>1078</v>
      </c>
      <c r="AR65" s="7" t="s">
        <v>1078</v>
      </c>
      <c r="AS65" s="89"/>
      <c r="AT65" s="89"/>
      <c r="AU65" s="90" t="s">
        <v>1137</v>
      </c>
      <c r="AV65" s="90" t="s">
        <v>1138</v>
      </c>
    </row>
    <row r="66" spans="1:48" hidden="1">
      <c r="A66" s="96"/>
      <c r="B66" s="96"/>
      <c r="C66" s="96"/>
      <c r="D66" s="96"/>
      <c r="E66" s="96"/>
      <c r="F66" s="96"/>
      <c r="G66" s="96"/>
      <c r="H66" s="96"/>
      <c r="I66" s="96"/>
      <c r="J66" s="96"/>
      <c r="K66" s="96"/>
      <c r="L66" s="96"/>
      <c r="M66" s="96"/>
      <c r="N66" s="96"/>
      <c r="O66" s="96"/>
      <c r="P66" s="96"/>
      <c r="Q66" s="96"/>
      <c r="R66" s="96"/>
      <c r="S66" s="96"/>
      <c r="T66" s="96"/>
      <c r="U66" s="96"/>
      <c r="V66" s="96"/>
      <c r="W66" s="96"/>
      <c r="X66" s="96"/>
      <c r="Y66" s="96"/>
      <c r="Z66" s="96"/>
      <c r="AA66" s="96"/>
      <c r="AB66" s="96"/>
      <c r="AC66" s="96"/>
      <c r="AD66" s="96"/>
      <c r="AE66" s="96"/>
      <c r="AF66" s="96"/>
      <c r="AG66" s="90"/>
      <c r="AH66" s="90"/>
      <c r="AI66" s="90"/>
      <c r="AJ66" s="90"/>
      <c r="AK66" s="90"/>
      <c r="AL66" s="90"/>
      <c r="AM66" s="90"/>
      <c r="AN66" s="90"/>
      <c r="AO66" s="90"/>
      <c r="AP66" s="90"/>
      <c r="AQ66" s="90"/>
      <c r="AR66" s="90"/>
      <c r="AS66" s="90"/>
      <c r="AT66" s="90"/>
      <c r="AU66" s="90"/>
      <c r="AV66" s="90"/>
    </row>
    <row r="67" spans="1:48" hidden="1">
      <c r="A67" s="96"/>
      <c r="B67" s="96"/>
      <c r="C67" s="96"/>
      <c r="D67" s="96"/>
      <c r="E67" s="96"/>
      <c r="F67" s="96"/>
      <c r="G67" s="96"/>
      <c r="H67" s="96"/>
      <c r="I67" s="96"/>
      <c r="J67" s="96"/>
      <c r="K67" s="96"/>
      <c r="L67" s="96"/>
      <c r="M67" s="96"/>
      <c r="N67" s="96"/>
      <c r="O67" s="96"/>
      <c r="P67" s="96"/>
      <c r="Q67" s="96"/>
      <c r="R67" s="96"/>
      <c r="S67" s="96"/>
      <c r="T67" s="96"/>
      <c r="U67" s="96"/>
      <c r="V67" s="96"/>
      <c r="W67" s="96"/>
      <c r="X67" s="96"/>
      <c r="Y67" s="96"/>
      <c r="Z67" s="96"/>
      <c r="AA67" s="96"/>
      <c r="AB67" s="96"/>
      <c r="AC67" s="96"/>
      <c r="AD67" s="96"/>
      <c r="AE67" s="96"/>
      <c r="AF67" s="96"/>
      <c r="AG67" s="96"/>
      <c r="AH67" s="96"/>
      <c r="AI67" s="96"/>
      <c r="AJ67" s="96"/>
      <c r="AK67" s="96"/>
      <c r="AL67" s="96"/>
      <c r="AM67" s="96"/>
      <c r="AN67" s="96"/>
      <c r="AO67" s="96" t="s">
        <v>1046</v>
      </c>
      <c r="AP67" s="96" t="s">
        <v>1046</v>
      </c>
      <c r="AQ67" s="96" t="s">
        <v>1046</v>
      </c>
      <c r="AR67" s="96" t="s">
        <v>1046</v>
      </c>
      <c r="AS67" s="90" t="s">
        <v>1139</v>
      </c>
      <c r="AT67" s="90" t="s">
        <v>1140</v>
      </c>
      <c r="AU67" s="90" t="s">
        <v>1090</v>
      </c>
      <c r="AV67" s="90" t="s">
        <v>1141</v>
      </c>
    </row>
    <row r="68" spans="1:48" hidden="1">
      <c r="A68" s="96"/>
      <c r="B68" s="96"/>
      <c r="C68" s="96"/>
      <c r="D68" s="96"/>
      <c r="E68" s="96"/>
      <c r="F68" s="96"/>
      <c r="G68" s="96"/>
      <c r="H68" s="96"/>
      <c r="I68" s="96"/>
      <c r="J68" s="96"/>
      <c r="K68" s="96"/>
      <c r="L68" s="96"/>
      <c r="M68" s="96"/>
      <c r="N68" s="96"/>
      <c r="O68" s="96"/>
      <c r="P68" s="96"/>
      <c r="Q68" s="96"/>
      <c r="R68" s="96"/>
      <c r="S68" s="96"/>
      <c r="T68" s="96"/>
      <c r="U68" s="96"/>
      <c r="V68" s="96"/>
      <c r="W68" s="96"/>
      <c r="X68" s="96"/>
      <c r="Y68" s="96"/>
      <c r="Z68" s="96"/>
      <c r="AA68" s="96"/>
      <c r="AB68" s="96"/>
      <c r="AC68" s="96"/>
      <c r="AD68" s="96"/>
      <c r="AE68" s="96"/>
      <c r="AF68" s="96"/>
      <c r="AG68" s="96"/>
      <c r="AH68" s="96"/>
      <c r="AI68" s="96"/>
      <c r="AJ68" s="96"/>
      <c r="AK68" s="96"/>
      <c r="AL68" s="96"/>
      <c r="AM68" s="96"/>
      <c r="AN68" s="96"/>
      <c r="AO68" s="96" t="s">
        <v>1046</v>
      </c>
      <c r="AP68" s="96" t="s">
        <v>1046</v>
      </c>
      <c r="AQ68" s="96" t="s">
        <v>1046</v>
      </c>
      <c r="AR68" s="96" t="s">
        <v>1046</v>
      </c>
      <c r="AS68" s="90" t="s">
        <v>1139</v>
      </c>
      <c r="AT68" s="90" t="s">
        <v>1140</v>
      </c>
      <c r="AU68" s="90" t="s">
        <v>1142</v>
      </c>
      <c r="AV68" s="90" t="s">
        <v>1143</v>
      </c>
    </row>
    <row r="69" spans="1:48" hidden="1">
      <c r="A69" s="96"/>
      <c r="B69" s="96"/>
      <c r="C69" s="96"/>
      <c r="D69" s="96"/>
      <c r="E69" s="96"/>
      <c r="F69" s="96"/>
      <c r="G69" s="96"/>
      <c r="H69" s="96"/>
      <c r="I69" s="96"/>
      <c r="J69" s="96"/>
      <c r="K69" s="96"/>
      <c r="L69" s="96"/>
      <c r="M69" s="96"/>
      <c r="N69" s="96"/>
      <c r="O69" s="96"/>
      <c r="P69" s="96"/>
      <c r="Q69" s="96"/>
      <c r="R69" s="96"/>
      <c r="S69" s="96"/>
      <c r="T69" s="96"/>
      <c r="U69" s="96"/>
      <c r="V69" s="96"/>
      <c r="W69" s="96"/>
      <c r="X69" s="96"/>
      <c r="Y69" s="96"/>
      <c r="Z69" s="96"/>
      <c r="AA69" s="96"/>
      <c r="AB69" s="96"/>
      <c r="AC69" s="96"/>
      <c r="AD69" s="96"/>
      <c r="AE69" s="96"/>
      <c r="AF69" s="96"/>
      <c r="AG69" s="96"/>
      <c r="AH69" s="96"/>
      <c r="AI69" s="96"/>
      <c r="AJ69" s="96"/>
      <c r="AK69" s="96"/>
      <c r="AL69" s="96"/>
      <c r="AM69" s="96"/>
      <c r="AN69" s="96"/>
      <c r="AO69" s="96" t="s">
        <v>1046</v>
      </c>
      <c r="AP69" s="96" t="s">
        <v>1046</v>
      </c>
      <c r="AQ69" s="96" t="s">
        <v>1046</v>
      </c>
      <c r="AR69" s="96" t="s">
        <v>1046</v>
      </c>
      <c r="AS69" s="90" t="s">
        <v>1139</v>
      </c>
      <c r="AT69" s="90" t="s">
        <v>1140</v>
      </c>
      <c r="AU69" s="90" t="s">
        <v>1094</v>
      </c>
      <c r="AV69" s="90" t="s">
        <v>1144</v>
      </c>
    </row>
    <row r="70" spans="1:48" hidden="1">
      <c r="A70" s="90"/>
      <c r="B70" s="90"/>
      <c r="C70" s="90"/>
      <c r="D70" s="90"/>
      <c r="E70" s="90"/>
      <c r="F70" s="90"/>
      <c r="G70" s="90"/>
      <c r="H70" s="90"/>
      <c r="I70" s="90"/>
      <c r="J70" s="90"/>
      <c r="K70" s="90"/>
      <c r="L70" s="90"/>
      <c r="M70" s="90"/>
      <c r="N70" s="90"/>
      <c r="O70" s="90"/>
      <c r="P70" s="90"/>
      <c r="Q70" s="90"/>
      <c r="R70" s="90"/>
      <c r="S70" s="90"/>
      <c r="T70" s="90"/>
      <c r="U70" s="90"/>
      <c r="V70" s="90"/>
      <c r="W70" s="90"/>
      <c r="X70" s="90"/>
      <c r="Y70" s="90"/>
      <c r="Z70" s="90"/>
      <c r="AA70" s="90"/>
      <c r="AB70" s="90"/>
      <c r="AC70" s="90"/>
      <c r="AD70" s="90"/>
      <c r="AE70" s="90"/>
      <c r="AF70" s="90"/>
      <c r="AG70" s="96"/>
      <c r="AH70" s="96"/>
      <c r="AI70" s="96"/>
      <c r="AJ70" s="96"/>
      <c r="AK70" s="96"/>
      <c r="AL70" s="96"/>
      <c r="AM70" s="96"/>
      <c r="AN70" s="96"/>
      <c r="AO70" s="96" t="s">
        <v>1046</v>
      </c>
      <c r="AP70" s="96" t="s">
        <v>1046</v>
      </c>
      <c r="AQ70" s="96" t="s">
        <v>1046</v>
      </c>
      <c r="AR70" s="96" t="s">
        <v>1046</v>
      </c>
      <c r="AS70" s="90" t="s">
        <v>1139</v>
      </c>
      <c r="AT70" s="90" t="s">
        <v>1140</v>
      </c>
      <c r="AU70" s="90" t="s">
        <v>1096</v>
      </c>
      <c r="AV70" s="90" t="s">
        <v>1144</v>
      </c>
    </row>
    <row r="71" spans="1:48" hidden="1">
      <c r="A71" s="90"/>
      <c r="B71" s="90"/>
      <c r="C71" s="90"/>
      <c r="D71" s="90"/>
      <c r="E71" s="90"/>
      <c r="F71" s="90"/>
      <c r="G71" s="90"/>
      <c r="H71" s="90"/>
      <c r="I71" s="90"/>
      <c r="J71" s="90"/>
      <c r="K71" s="90"/>
      <c r="L71" s="90"/>
      <c r="M71" s="90"/>
      <c r="N71" s="90"/>
      <c r="O71" s="90"/>
      <c r="P71" s="90"/>
      <c r="Q71" s="90"/>
      <c r="R71" s="90"/>
      <c r="S71" s="90"/>
      <c r="T71" s="90"/>
      <c r="U71" s="90"/>
      <c r="V71" s="90"/>
      <c r="W71" s="90"/>
      <c r="X71" s="90"/>
      <c r="Y71" s="90"/>
      <c r="Z71" s="90"/>
      <c r="AA71" s="90"/>
      <c r="AB71" s="90"/>
      <c r="AC71" s="90"/>
      <c r="AD71" s="90"/>
      <c r="AE71" s="90"/>
      <c r="AF71" s="90"/>
      <c r="AG71" s="96"/>
      <c r="AH71" s="96"/>
      <c r="AI71" s="96"/>
      <c r="AJ71" s="96"/>
      <c r="AK71" s="96"/>
      <c r="AL71" s="96"/>
      <c r="AM71" s="96"/>
      <c r="AN71" s="96"/>
      <c r="AO71" s="96" t="s">
        <v>1046</v>
      </c>
      <c r="AP71" s="96" t="s">
        <v>1046</v>
      </c>
      <c r="AQ71" s="96" t="s">
        <v>1046</v>
      </c>
      <c r="AR71" s="96" t="s">
        <v>1046</v>
      </c>
      <c r="AS71" s="90" t="s">
        <v>1139</v>
      </c>
      <c r="AT71" s="90" t="s">
        <v>1140</v>
      </c>
      <c r="AU71" s="90" t="s">
        <v>1145</v>
      </c>
      <c r="AV71" s="90" t="s">
        <v>1146</v>
      </c>
    </row>
    <row r="72" spans="1:48" hidden="1">
      <c r="A72" s="90"/>
      <c r="B72" s="90"/>
      <c r="C72" s="90"/>
      <c r="D72" s="90"/>
      <c r="E72" s="90"/>
      <c r="F72" s="90"/>
      <c r="G72" s="90"/>
      <c r="H72" s="90"/>
      <c r="I72" s="90"/>
      <c r="J72" s="90"/>
      <c r="K72" s="90"/>
      <c r="L72" s="90"/>
      <c r="M72" s="90"/>
      <c r="N72" s="90"/>
      <c r="O72" s="90"/>
      <c r="P72" s="90"/>
      <c r="Q72" s="90"/>
      <c r="R72" s="90"/>
      <c r="S72" s="90"/>
      <c r="T72" s="90"/>
      <c r="U72" s="90"/>
      <c r="V72" s="90"/>
      <c r="W72" s="90"/>
      <c r="X72" s="90"/>
      <c r="Y72" s="90"/>
      <c r="Z72" s="90"/>
      <c r="AA72" s="90"/>
      <c r="AB72" s="90"/>
      <c r="AC72" s="90"/>
      <c r="AD72" s="90"/>
      <c r="AE72" s="90"/>
      <c r="AF72" s="90"/>
      <c r="AG72" s="7"/>
      <c r="AH72" s="7"/>
      <c r="AI72" s="7"/>
      <c r="AJ72" s="7"/>
      <c r="AK72" s="7"/>
      <c r="AL72" s="7"/>
      <c r="AM72" s="7"/>
      <c r="AN72" s="7"/>
      <c r="AO72" s="7" t="s">
        <v>1078</v>
      </c>
      <c r="AP72" s="7" t="s">
        <v>1078</v>
      </c>
      <c r="AQ72" s="7" t="s">
        <v>1078</v>
      </c>
      <c r="AR72" s="7" t="s">
        <v>1078</v>
      </c>
      <c r="AS72" s="89"/>
      <c r="AT72" s="89"/>
      <c r="AU72" s="90" t="s">
        <v>1147</v>
      </c>
      <c r="AV72" s="90" t="s">
        <v>1148</v>
      </c>
    </row>
    <row r="73" spans="1:48" hidden="1">
      <c r="A73" s="90"/>
      <c r="B73" s="90"/>
      <c r="C73" s="90"/>
      <c r="D73" s="90"/>
      <c r="E73" s="90"/>
      <c r="F73" s="90"/>
      <c r="G73" s="90"/>
      <c r="H73" s="90"/>
      <c r="I73" s="90"/>
      <c r="J73" s="90"/>
      <c r="K73" s="90"/>
      <c r="L73" s="90"/>
      <c r="M73" s="90"/>
      <c r="N73" s="90"/>
      <c r="O73" s="90"/>
      <c r="P73" s="90"/>
      <c r="Q73" s="90"/>
      <c r="R73" s="90"/>
      <c r="S73" s="90"/>
      <c r="T73" s="90"/>
      <c r="U73" s="90"/>
      <c r="V73" s="90"/>
      <c r="W73" s="90"/>
      <c r="X73" s="90"/>
      <c r="Y73" s="90"/>
      <c r="Z73" s="90"/>
      <c r="AA73" s="90"/>
      <c r="AB73" s="90"/>
      <c r="AC73" s="90"/>
      <c r="AD73" s="90"/>
      <c r="AE73" s="90"/>
      <c r="AF73" s="90"/>
      <c r="AG73" s="7"/>
      <c r="AH73" s="7"/>
      <c r="AI73" s="7"/>
      <c r="AJ73" s="7"/>
      <c r="AK73" s="7"/>
      <c r="AL73" s="7"/>
      <c r="AM73" s="7"/>
      <c r="AN73" s="7"/>
      <c r="AO73" s="7" t="s">
        <v>1078</v>
      </c>
      <c r="AP73" s="7" t="s">
        <v>1078</v>
      </c>
      <c r="AQ73" s="7" t="s">
        <v>1078</v>
      </c>
      <c r="AR73" s="7" t="s">
        <v>1078</v>
      </c>
      <c r="AS73" s="89"/>
      <c r="AT73" s="89"/>
      <c r="AU73" s="90" t="s">
        <v>1149</v>
      </c>
      <c r="AV73" s="90" t="s">
        <v>1150</v>
      </c>
    </row>
    <row r="74" spans="1:48" hidden="1">
      <c r="A74" s="90"/>
      <c r="B74" s="90"/>
      <c r="C74" s="90"/>
      <c r="D74" s="90"/>
      <c r="E74" s="90"/>
      <c r="F74" s="90"/>
      <c r="G74" s="90"/>
      <c r="H74" s="90"/>
      <c r="I74" s="90"/>
      <c r="J74" s="90"/>
      <c r="K74" s="90"/>
      <c r="L74" s="90"/>
      <c r="M74" s="90"/>
      <c r="N74" s="90"/>
      <c r="O74" s="90"/>
      <c r="P74" s="90"/>
      <c r="Q74" s="90"/>
      <c r="R74" s="90"/>
      <c r="S74" s="90"/>
      <c r="T74" s="90"/>
      <c r="U74" s="90"/>
      <c r="V74" s="90"/>
      <c r="W74" s="90"/>
      <c r="X74" s="90"/>
      <c r="Y74" s="90"/>
      <c r="Z74" s="90"/>
      <c r="AA74" s="90"/>
      <c r="AB74" s="90"/>
      <c r="AC74" s="90"/>
      <c r="AD74" s="90"/>
      <c r="AE74" s="90"/>
      <c r="AF74" s="90"/>
      <c r="AG74" s="90"/>
      <c r="AH74" s="90"/>
      <c r="AI74" s="90"/>
      <c r="AJ74" s="90"/>
      <c r="AK74" s="90"/>
      <c r="AL74" s="90"/>
      <c r="AM74" s="90"/>
      <c r="AN74" s="90"/>
      <c r="AO74" s="90"/>
      <c r="AP74" s="90"/>
      <c r="AQ74" s="90"/>
      <c r="AR74" s="90"/>
      <c r="AS74" s="90"/>
      <c r="AT74" s="90"/>
      <c r="AU74" s="90"/>
      <c r="AV74" s="90"/>
    </row>
    <row r="75" spans="1:48">
      <c r="A75" s="96" t="s">
        <v>1046</v>
      </c>
      <c r="B75" s="96" t="s">
        <v>1046</v>
      </c>
      <c r="C75" s="96" t="s">
        <v>1046</v>
      </c>
      <c r="D75" s="96" t="s">
        <v>1046</v>
      </c>
      <c r="E75" s="96" t="s">
        <v>1046</v>
      </c>
      <c r="F75" s="96" t="s">
        <v>1046</v>
      </c>
      <c r="G75" s="96" t="s">
        <v>1046</v>
      </c>
      <c r="H75" s="96" t="s">
        <v>1046</v>
      </c>
      <c r="I75" s="96" t="s">
        <v>1046</v>
      </c>
      <c r="J75" s="96" t="s">
        <v>1046</v>
      </c>
      <c r="K75" s="96" t="s">
        <v>1046</v>
      </c>
      <c r="L75" s="96" t="s">
        <v>1046</v>
      </c>
      <c r="M75" s="96" t="s">
        <v>1046</v>
      </c>
      <c r="N75" s="96" t="s">
        <v>1046</v>
      </c>
      <c r="O75" s="96" t="s">
        <v>1046</v>
      </c>
      <c r="P75" s="96" t="s">
        <v>1046</v>
      </c>
      <c r="Q75" s="96" t="s">
        <v>1046</v>
      </c>
      <c r="R75" s="96" t="s">
        <v>1046</v>
      </c>
      <c r="S75" s="96" t="s">
        <v>1046</v>
      </c>
      <c r="T75" s="96" t="s">
        <v>1046</v>
      </c>
      <c r="U75" s="96" t="s">
        <v>1046</v>
      </c>
      <c r="V75" s="96" t="s">
        <v>1046</v>
      </c>
      <c r="W75" s="96" t="s">
        <v>1046</v>
      </c>
      <c r="X75" s="96" t="s">
        <v>1046</v>
      </c>
      <c r="Y75" s="96" t="s">
        <v>1046</v>
      </c>
      <c r="Z75" s="96" t="s">
        <v>1046</v>
      </c>
      <c r="AA75" s="96" t="s">
        <v>1046</v>
      </c>
      <c r="AB75" s="96" t="s">
        <v>1046</v>
      </c>
      <c r="AC75" s="96" t="s">
        <v>1046</v>
      </c>
      <c r="AD75" s="96" t="s">
        <v>1046</v>
      </c>
      <c r="AE75" s="96" t="s">
        <v>1046</v>
      </c>
      <c r="AF75" s="96" t="s">
        <v>1046</v>
      </c>
      <c r="AG75" s="96" t="s">
        <v>1046</v>
      </c>
      <c r="AH75" s="96" t="s">
        <v>1046</v>
      </c>
      <c r="AI75" s="96" t="s">
        <v>1046</v>
      </c>
      <c r="AJ75" s="96" t="s">
        <v>1046</v>
      </c>
      <c r="AK75" s="96" t="s">
        <v>1046</v>
      </c>
      <c r="AL75" s="96" t="s">
        <v>1046</v>
      </c>
      <c r="AM75" s="96" t="s">
        <v>1046</v>
      </c>
      <c r="AN75" s="96" t="s">
        <v>1046</v>
      </c>
      <c r="AO75" s="96" t="s">
        <v>1046</v>
      </c>
      <c r="AP75" s="96" t="s">
        <v>1046</v>
      </c>
      <c r="AQ75" s="96" t="s">
        <v>1046</v>
      </c>
      <c r="AR75" s="96" t="s">
        <v>1046</v>
      </c>
      <c r="AS75" s="90" t="s">
        <v>315</v>
      </c>
      <c r="AT75" s="90" t="s">
        <v>1151</v>
      </c>
      <c r="AU75" s="90" t="s">
        <v>1152</v>
      </c>
      <c r="AV75" s="90" t="s">
        <v>1153</v>
      </c>
    </row>
    <row r="76" spans="1:48" hidden="1">
      <c r="A76" s="7" t="s">
        <v>1078</v>
      </c>
      <c r="B76" s="7" t="s">
        <v>1078</v>
      </c>
      <c r="C76" s="7" t="s">
        <v>1078</v>
      </c>
      <c r="D76" s="7" t="s">
        <v>1078</v>
      </c>
      <c r="E76" s="7" t="s">
        <v>1078</v>
      </c>
      <c r="F76" s="7" t="s">
        <v>1078</v>
      </c>
      <c r="G76" s="7" t="s">
        <v>1078</v>
      </c>
      <c r="H76" s="7" t="s">
        <v>1078</v>
      </c>
      <c r="I76" s="7" t="s">
        <v>1078</v>
      </c>
      <c r="J76" s="7" t="s">
        <v>1078</v>
      </c>
      <c r="K76" s="7" t="s">
        <v>1078</v>
      </c>
      <c r="L76" s="7" t="s">
        <v>1078</v>
      </c>
      <c r="M76" s="7" t="s">
        <v>1078</v>
      </c>
      <c r="N76" s="7" t="s">
        <v>1078</v>
      </c>
      <c r="O76" s="7" t="s">
        <v>1078</v>
      </c>
      <c r="P76" s="7" t="s">
        <v>1078</v>
      </c>
      <c r="Q76" s="7" t="s">
        <v>1078</v>
      </c>
      <c r="R76" s="7" t="s">
        <v>1078</v>
      </c>
      <c r="S76" s="7" t="s">
        <v>1078</v>
      </c>
      <c r="T76" s="7" t="s">
        <v>1078</v>
      </c>
      <c r="U76" s="7" t="s">
        <v>1078</v>
      </c>
      <c r="V76" s="7" t="s">
        <v>1078</v>
      </c>
      <c r="W76" s="7" t="s">
        <v>1078</v>
      </c>
      <c r="X76" s="7" t="s">
        <v>1078</v>
      </c>
      <c r="Y76" s="7" t="s">
        <v>1078</v>
      </c>
      <c r="Z76" s="7" t="s">
        <v>1078</v>
      </c>
      <c r="AA76" s="7" t="s">
        <v>1078</v>
      </c>
      <c r="AB76" s="7" t="s">
        <v>1078</v>
      </c>
      <c r="AC76" s="7" t="s">
        <v>1078</v>
      </c>
      <c r="AD76" s="7" t="s">
        <v>1078</v>
      </c>
      <c r="AE76" s="7" t="s">
        <v>1078</v>
      </c>
      <c r="AF76" s="7" t="s">
        <v>1078</v>
      </c>
      <c r="AG76" s="7" t="s">
        <v>1078</v>
      </c>
      <c r="AH76" s="7" t="s">
        <v>1078</v>
      </c>
      <c r="AI76" s="7" t="s">
        <v>1078</v>
      </c>
      <c r="AJ76" s="7" t="s">
        <v>1078</v>
      </c>
      <c r="AK76" s="7" t="s">
        <v>1078</v>
      </c>
      <c r="AL76" s="7" t="s">
        <v>1078</v>
      </c>
      <c r="AM76" s="7" t="s">
        <v>1078</v>
      </c>
      <c r="AN76" s="7" t="s">
        <v>1078</v>
      </c>
      <c r="AO76" s="7" t="s">
        <v>1078</v>
      </c>
      <c r="AP76" s="7" t="s">
        <v>1078</v>
      </c>
      <c r="AQ76" s="7" t="s">
        <v>1078</v>
      </c>
      <c r="AR76" s="7" t="s">
        <v>1078</v>
      </c>
      <c r="AS76" s="89"/>
      <c r="AT76" s="89"/>
      <c r="AU76" s="90" t="s">
        <v>1154</v>
      </c>
      <c r="AV76" s="90" t="s">
        <v>1155</v>
      </c>
    </row>
    <row r="77" spans="1:48" hidden="1">
      <c r="A77" s="7" t="s">
        <v>1078</v>
      </c>
      <c r="B77" s="7" t="s">
        <v>1078</v>
      </c>
      <c r="C77" s="7" t="s">
        <v>1078</v>
      </c>
      <c r="D77" s="7" t="s">
        <v>1078</v>
      </c>
      <c r="E77" s="7" t="s">
        <v>1078</v>
      </c>
      <c r="F77" s="7" t="s">
        <v>1078</v>
      </c>
      <c r="G77" s="7" t="s">
        <v>1078</v>
      </c>
      <c r="H77" s="7" t="s">
        <v>1078</v>
      </c>
      <c r="I77" s="7" t="s">
        <v>1078</v>
      </c>
      <c r="J77" s="7" t="s">
        <v>1078</v>
      </c>
      <c r="K77" s="7" t="s">
        <v>1078</v>
      </c>
      <c r="L77" s="7" t="s">
        <v>1078</v>
      </c>
      <c r="M77" s="7" t="s">
        <v>1078</v>
      </c>
      <c r="N77" s="7" t="s">
        <v>1078</v>
      </c>
      <c r="O77" s="7" t="s">
        <v>1078</v>
      </c>
      <c r="P77" s="7" t="s">
        <v>1078</v>
      </c>
      <c r="Q77" s="7" t="s">
        <v>1078</v>
      </c>
      <c r="R77" s="7" t="s">
        <v>1078</v>
      </c>
      <c r="S77" s="7" t="s">
        <v>1078</v>
      </c>
      <c r="T77" s="7" t="s">
        <v>1078</v>
      </c>
      <c r="U77" s="7" t="s">
        <v>1078</v>
      </c>
      <c r="V77" s="7" t="s">
        <v>1078</v>
      </c>
      <c r="W77" s="7" t="s">
        <v>1078</v>
      </c>
      <c r="X77" s="7" t="s">
        <v>1078</v>
      </c>
      <c r="Y77" s="7" t="s">
        <v>1078</v>
      </c>
      <c r="Z77" s="7" t="s">
        <v>1078</v>
      </c>
      <c r="AA77" s="7" t="s">
        <v>1078</v>
      </c>
      <c r="AB77" s="7" t="s">
        <v>1078</v>
      </c>
      <c r="AC77" s="7" t="s">
        <v>1078</v>
      </c>
      <c r="AD77" s="7" t="s">
        <v>1078</v>
      </c>
      <c r="AE77" s="7" t="s">
        <v>1078</v>
      </c>
      <c r="AF77" s="7" t="s">
        <v>1078</v>
      </c>
      <c r="AG77" s="7" t="s">
        <v>1078</v>
      </c>
      <c r="AH77" s="7" t="s">
        <v>1078</v>
      </c>
      <c r="AI77" s="7" t="s">
        <v>1078</v>
      </c>
      <c r="AJ77" s="7" t="s">
        <v>1078</v>
      </c>
      <c r="AK77" s="7" t="s">
        <v>1078</v>
      </c>
      <c r="AL77" s="7" t="s">
        <v>1078</v>
      </c>
      <c r="AM77" s="7" t="s">
        <v>1078</v>
      </c>
      <c r="AN77" s="7" t="s">
        <v>1078</v>
      </c>
      <c r="AO77" s="7" t="s">
        <v>1078</v>
      </c>
      <c r="AP77" s="7" t="s">
        <v>1078</v>
      </c>
      <c r="AQ77" s="7" t="s">
        <v>1078</v>
      </c>
      <c r="AR77" s="7" t="s">
        <v>1078</v>
      </c>
      <c r="AS77" s="89"/>
      <c r="AT77" s="89"/>
      <c r="AU77" s="90" t="s">
        <v>1156</v>
      </c>
      <c r="AV77" s="90" t="s">
        <v>1153</v>
      </c>
    </row>
    <row r="78" spans="1:48" hidden="1">
      <c r="A78" s="96"/>
      <c r="B78" s="96"/>
      <c r="C78" s="96"/>
      <c r="D78" s="96"/>
      <c r="E78" s="96"/>
      <c r="F78" s="96"/>
      <c r="G78" s="96"/>
      <c r="H78" s="96"/>
      <c r="I78" s="96"/>
      <c r="J78" s="96"/>
      <c r="K78" s="96"/>
      <c r="L78" s="96"/>
      <c r="M78" s="96"/>
      <c r="N78" s="96"/>
      <c r="O78" s="96"/>
      <c r="P78" s="96"/>
      <c r="Q78" s="96"/>
      <c r="R78" s="96"/>
      <c r="S78" s="96"/>
      <c r="T78" s="96"/>
      <c r="U78" s="96"/>
      <c r="V78" s="96"/>
      <c r="W78" s="96"/>
      <c r="X78" s="96"/>
      <c r="Y78" s="96"/>
      <c r="Z78" s="96"/>
      <c r="AA78" s="96"/>
      <c r="AB78" s="96"/>
      <c r="AC78" s="96"/>
      <c r="AD78" s="96"/>
      <c r="AE78" s="96"/>
      <c r="AF78" s="96"/>
      <c r="AG78" s="96"/>
      <c r="AH78" s="96"/>
      <c r="AI78" s="96"/>
      <c r="AJ78" s="96"/>
      <c r="AK78" s="96"/>
      <c r="AL78" s="96"/>
      <c r="AM78" s="96"/>
      <c r="AN78" s="96"/>
      <c r="AO78" s="96"/>
      <c r="AP78" s="96"/>
      <c r="AQ78" s="96"/>
      <c r="AR78" s="96"/>
      <c r="AS78" s="90"/>
      <c r="AT78" s="90"/>
      <c r="AU78" s="90"/>
      <c r="AV78" s="90"/>
    </row>
    <row r="79" spans="1:48">
      <c r="A79" s="96" t="s">
        <v>1046</v>
      </c>
      <c r="B79" s="96" t="s">
        <v>1046</v>
      </c>
      <c r="C79" s="96" t="s">
        <v>1046</v>
      </c>
      <c r="D79" s="96" t="s">
        <v>1046</v>
      </c>
      <c r="E79" s="96" t="s">
        <v>1046</v>
      </c>
      <c r="F79" s="96" t="s">
        <v>1046</v>
      </c>
      <c r="G79" s="96" t="s">
        <v>1046</v>
      </c>
      <c r="H79" s="96" t="s">
        <v>1046</v>
      </c>
      <c r="I79" s="96" t="s">
        <v>1046</v>
      </c>
      <c r="J79" s="96" t="s">
        <v>1046</v>
      </c>
      <c r="K79" s="96" t="s">
        <v>1046</v>
      </c>
      <c r="L79" s="96" t="s">
        <v>1046</v>
      </c>
      <c r="M79" s="96" t="s">
        <v>1046</v>
      </c>
      <c r="N79" s="96" t="s">
        <v>1046</v>
      </c>
      <c r="O79" s="96" t="s">
        <v>1046</v>
      </c>
      <c r="P79" s="96" t="s">
        <v>1046</v>
      </c>
      <c r="Q79" s="96" t="s">
        <v>1046</v>
      </c>
      <c r="R79" s="96" t="s">
        <v>1046</v>
      </c>
      <c r="S79" s="96" t="s">
        <v>1046</v>
      </c>
      <c r="T79" s="96" t="s">
        <v>1046</v>
      </c>
      <c r="U79" s="96" t="s">
        <v>1046</v>
      </c>
      <c r="V79" s="96" t="s">
        <v>1046</v>
      </c>
      <c r="W79" s="96" t="s">
        <v>1046</v>
      </c>
      <c r="X79" s="96" t="s">
        <v>1046</v>
      </c>
      <c r="Y79" s="96" t="s">
        <v>1046</v>
      </c>
      <c r="Z79" s="96" t="s">
        <v>1046</v>
      </c>
      <c r="AA79" s="96" t="s">
        <v>1046</v>
      </c>
      <c r="AB79" s="96" t="s">
        <v>1046</v>
      </c>
      <c r="AC79" s="96" t="s">
        <v>1046</v>
      </c>
      <c r="AD79" s="96" t="s">
        <v>1046</v>
      </c>
      <c r="AE79" s="96" t="s">
        <v>1046</v>
      </c>
      <c r="AF79" s="96" t="s">
        <v>1046</v>
      </c>
      <c r="AG79" s="96" t="s">
        <v>1046</v>
      </c>
      <c r="AH79" s="96" t="s">
        <v>1046</v>
      </c>
      <c r="AI79" s="96" t="s">
        <v>1046</v>
      </c>
      <c r="AJ79" s="96" t="s">
        <v>1046</v>
      </c>
      <c r="AK79" s="96" t="s">
        <v>1046</v>
      </c>
      <c r="AL79" s="96" t="s">
        <v>1046</v>
      </c>
      <c r="AM79" s="96" t="s">
        <v>1046</v>
      </c>
      <c r="AN79" s="96" t="s">
        <v>1046</v>
      </c>
      <c r="AO79" s="96" t="s">
        <v>1046</v>
      </c>
      <c r="AP79" s="96" t="s">
        <v>1046</v>
      </c>
      <c r="AQ79" s="96" t="s">
        <v>1046</v>
      </c>
      <c r="AR79" s="96" t="s">
        <v>1046</v>
      </c>
      <c r="AS79" s="90" t="s">
        <v>315</v>
      </c>
      <c r="AT79" s="90" t="s">
        <v>1151</v>
      </c>
      <c r="AU79" s="90" t="s">
        <v>1157</v>
      </c>
      <c r="AV79" s="90" t="s">
        <v>1158</v>
      </c>
    </row>
    <row r="80" spans="1:48" hidden="1">
      <c r="A80" s="96"/>
      <c r="B80" s="96"/>
      <c r="C80" s="96"/>
      <c r="D80" s="96"/>
      <c r="E80" s="96"/>
      <c r="F80" s="96"/>
      <c r="G80" s="96"/>
      <c r="H80" s="96"/>
      <c r="I80" s="96"/>
      <c r="J80" s="96"/>
      <c r="K80" s="96"/>
      <c r="L80" s="96"/>
      <c r="M80" s="96"/>
      <c r="N80" s="96"/>
      <c r="O80" s="96"/>
      <c r="P80" s="96"/>
      <c r="Q80" s="96"/>
      <c r="R80" s="96"/>
      <c r="S80" s="96"/>
      <c r="T80" s="96"/>
      <c r="U80" s="96"/>
      <c r="V80" s="96"/>
      <c r="W80" s="96"/>
      <c r="X80" s="96"/>
      <c r="Y80" s="96"/>
      <c r="Z80" s="96"/>
      <c r="AA80" s="96"/>
      <c r="AB80" s="96"/>
      <c r="AC80" s="96"/>
      <c r="AD80" s="96"/>
      <c r="AE80" s="96"/>
      <c r="AF80" s="96"/>
      <c r="AG80" s="96"/>
      <c r="AH80" s="96"/>
      <c r="AI80" s="96"/>
      <c r="AJ80" s="96"/>
      <c r="AK80" s="96"/>
      <c r="AL80" s="96"/>
      <c r="AM80" s="96"/>
      <c r="AN80" s="96"/>
      <c r="AO80" s="96"/>
      <c r="AP80" s="96"/>
      <c r="AQ80" s="96"/>
      <c r="AR80" s="96"/>
      <c r="AS80" s="90"/>
      <c r="AT80" s="90"/>
      <c r="AU80" s="90"/>
      <c r="AV80" s="90"/>
    </row>
    <row r="81" spans="1:48">
      <c r="A81" s="96" t="s">
        <v>1046</v>
      </c>
      <c r="B81" s="96" t="s">
        <v>1046</v>
      </c>
      <c r="C81" s="96" t="s">
        <v>1046</v>
      </c>
      <c r="D81" s="96" t="s">
        <v>1046</v>
      </c>
      <c r="E81" s="96" t="s">
        <v>1046</v>
      </c>
      <c r="F81" s="96" t="s">
        <v>1046</v>
      </c>
      <c r="G81" s="96" t="s">
        <v>1046</v>
      </c>
      <c r="H81" s="96" t="s">
        <v>1046</v>
      </c>
      <c r="I81" s="96" t="s">
        <v>1046</v>
      </c>
      <c r="J81" s="96" t="s">
        <v>1046</v>
      </c>
      <c r="K81" s="96" t="s">
        <v>1046</v>
      </c>
      <c r="L81" s="96" t="s">
        <v>1046</v>
      </c>
      <c r="M81" s="96" t="s">
        <v>1046</v>
      </c>
      <c r="N81" s="96" t="s">
        <v>1046</v>
      </c>
      <c r="O81" s="96" t="s">
        <v>1046</v>
      </c>
      <c r="P81" s="96" t="s">
        <v>1046</v>
      </c>
      <c r="Q81" s="96" t="s">
        <v>1046</v>
      </c>
      <c r="R81" s="96" t="s">
        <v>1046</v>
      </c>
      <c r="S81" s="96" t="s">
        <v>1046</v>
      </c>
      <c r="T81" s="96" t="s">
        <v>1046</v>
      </c>
      <c r="U81" s="96" t="s">
        <v>1046</v>
      </c>
      <c r="V81" s="96" t="s">
        <v>1046</v>
      </c>
      <c r="W81" s="96" t="s">
        <v>1046</v>
      </c>
      <c r="X81" s="96" t="s">
        <v>1046</v>
      </c>
      <c r="Y81" s="96" t="s">
        <v>1046</v>
      </c>
      <c r="Z81" s="96" t="s">
        <v>1046</v>
      </c>
      <c r="AA81" s="96" t="s">
        <v>1046</v>
      </c>
      <c r="AB81" s="96" t="s">
        <v>1046</v>
      </c>
      <c r="AC81" s="96" t="s">
        <v>1046</v>
      </c>
      <c r="AD81" s="96" t="s">
        <v>1046</v>
      </c>
      <c r="AE81" s="96" t="s">
        <v>1046</v>
      </c>
      <c r="AF81" s="96" t="s">
        <v>1046</v>
      </c>
      <c r="AG81" s="96" t="s">
        <v>1046</v>
      </c>
      <c r="AH81" s="96" t="s">
        <v>1046</v>
      </c>
      <c r="AI81" s="96" t="s">
        <v>1046</v>
      </c>
      <c r="AJ81" s="96" t="s">
        <v>1046</v>
      </c>
      <c r="AK81" s="96" t="s">
        <v>1046</v>
      </c>
      <c r="AL81" s="96" t="s">
        <v>1046</v>
      </c>
      <c r="AM81" s="96" t="s">
        <v>1046</v>
      </c>
      <c r="AN81" s="96" t="s">
        <v>1046</v>
      </c>
      <c r="AO81" s="96" t="s">
        <v>1046</v>
      </c>
      <c r="AP81" s="96" t="s">
        <v>1046</v>
      </c>
      <c r="AQ81" s="96" t="s">
        <v>1046</v>
      </c>
      <c r="AR81" s="96" t="s">
        <v>1046</v>
      </c>
      <c r="AS81" s="90" t="s">
        <v>315</v>
      </c>
      <c r="AT81" s="90" t="s">
        <v>1151</v>
      </c>
      <c r="AU81" s="90" t="s">
        <v>1159</v>
      </c>
      <c r="AV81" s="90" t="s">
        <v>1155</v>
      </c>
    </row>
    <row r="82" spans="1:48" hidden="1">
      <c r="A82" s="7" t="s">
        <v>1078</v>
      </c>
      <c r="B82" s="7" t="s">
        <v>1078</v>
      </c>
      <c r="C82" s="7" t="s">
        <v>1078</v>
      </c>
      <c r="D82" s="7" t="s">
        <v>1078</v>
      </c>
      <c r="E82" s="7" t="s">
        <v>1078</v>
      </c>
      <c r="F82" s="7" t="s">
        <v>1078</v>
      </c>
      <c r="G82" s="7" t="s">
        <v>1078</v>
      </c>
      <c r="H82" s="7" t="s">
        <v>1078</v>
      </c>
      <c r="I82" s="7" t="s">
        <v>1078</v>
      </c>
      <c r="J82" s="7" t="s">
        <v>1078</v>
      </c>
      <c r="K82" s="7" t="s">
        <v>1078</v>
      </c>
      <c r="L82" s="7" t="s">
        <v>1078</v>
      </c>
      <c r="M82" s="7" t="s">
        <v>1078</v>
      </c>
      <c r="N82" s="7" t="s">
        <v>1078</v>
      </c>
      <c r="O82" s="7" t="s">
        <v>1078</v>
      </c>
      <c r="P82" s="7" t="s">
        <v>1078</v>
      </c>
      <c r="Q82" s="7" t="s">
        <v>1078</v>
      </c>
      <c r="R82" s="7" t="s">
        <v>1078</v>
      </c>
      <c r="S82" s="7" t="s">
        <v>1078</v>
      </c>
      <c r="T82" s="7" t="s">
        <v>1078</v>
      </c>
      <c r="U82" s="7" t="s">
        <v>1078</v>
      </c>
      <c r="V82" s="7" t="s">
        <v>1078</v>
      </c>
      <c r="W82" s="7" t="s">
        <v>1078</v>
      </c>
      <c r="X82" s="7" t="s">
        <v>1078</v>
      </c>
      <c r="Y82" s="7" t="s">
        <v>1078</v>
      </c>
      <c r="Z82" s="7" t="s">
        <v>1078</v>
      </c>
      <c r="AA82" s="7" t="s">
        <v>1078</v>
      </c>
      <c r="AB82" s="7" t="s">
        <v>1078</v>
      </c>
      <c r="AC82" s="7" t="s">
        <v>1078</v>
      </c>
      <c r="AD82" s="7" t="s">
        <v>1078</v>
      </c>
      <c r="AE82" s="7" t="s">
        <v>1078</v>
      </c>
      <c r="AF82" s="7" t="s">
        <v>1078</v>
      </c>
      <c r="AG82" s="7" t="s">
        <v>1078</v>
      </c>
      <c r="AH82" s="7" t="s">
        <v>1078</v>
      </c>
      <c r="AI82" s="7" t="s">
        <v>1078</v>
      </c>
      <c r="AJ82" s="7" t="s">
        <v>1078</v>
      </c>
      <c r="AK82" s="7" t="s">
        <v>1078</v>
      </c>
      <c r="AL82" s="7" t="s">
        <v>1078</v>
      </c>
      <c r="AM82" s="7" t="s">
        <v>1078</v>
      </c>
      <c r="AN82" s="7" t="s">
        <v>1078</v>
      </c>
      <c r="AO82" s="7" t="s">
        <v>1078</v>
      </c>
      <c r="AP82" s="7" t="s">
        <v>1078</v>
      </c>
      <c r="AQ82" s="7" t="s">
        <v>1078</v>
      </c>
      <c r="AR82" s="7" t="s">
        <v>1078</v>
      </c>
      <c r="AS82" s="89"/>
      <c r="AT82" s="89"/>
      <c r="AU82" s="90" t="s">
        <v>1160</v>
      </c>
      <c r="AV82" s="90" t="s">
        <v>1161</v>
      </c>
    </row>
    <row r="83" spans="1:48" hidden="1">
      <c r="A83" s="96"/>
      <c r="B83" s="96"/>
      <c r="C83" s="96"/>
      <c r="D83" s="96"/>
      <c r="E83" s="96"/>
      <c r="F83" s="96"/>
      <c r="G83" s="96"/>
      <c r="H83" s="96"/>
      <c r="I83" s="96"/>
      <c r="J83" s="96"/>
      <c r="K83" s="96"/>
      <c r="L83" s="96"/>
      <c r="M83" s="96"/>
      <c r="N83" s="96"/>
      <c r="O83" s="96"/>
      <c r="P83" s="96"/>
      <c r="Q83" s="96"/>
      <c r="R83" s="96"/>
      <c r="S83" s="96"/>
      <c r="T83" s="96"/>
      <c r="U83" s="96"/>
      <c r="V83" s="96"/>
      <c r="W83" s="96"/>
      <c r="X83" s="96"/>
      <c r="Y83" s="96"/>
      <c r="Z83" s="96"/>
      <c r="AA83" s="96"/>
      <c r="AB83" s="96"/>
      <c r="AC83" s="96"/>
      <c r="AD83" s="96"/>
      <c r="AE83" s="96"/>
      <c r="AF83" s="96"/>
      <c r="AG83" s="96"/>
      <c r="AH83" s="96"/>
      <c r="AI83" s="96"/>
      <c r="AJ83" s="96"/>
      <c r="AK83" s="96"/>
      <c r="AL83" s="96"/>
      <c r="AM83" s="96"/>
      <c r="AN83" s="96"/>
      <c r="AO83" s="96"/>
      <c r="AP83" s="96"/>
      <c r="AQ83" s="96"/>
      <c r="AR83" s="96"/>
      <c r="AS83" s="90"/>
      <c r="AT83" s="90"/>
      <c r="AU83" s="90"/>
      <c r="AV83" s="90"/>
    </row>
    <row r="84" spans="1:48" hidden="1">
      <c r="A84" s="96" t="s">
        <v>1046</v>
      </c>
      <c r="B84" s="96"/>
      <c r="C84" s="96" t="s">
        <v>1046</v>
      </c>
      <c r="D84" s="96"/>
      <c r="E84" s="96" t="s">
        <v>1046</v>
      </c>
      <c r="F84" s="96"/>
      <c r="G84" s="96" t="s">
        <v>1046</v>
      </c>
      <c r="H84" s="96"/>
      <c r="I84" s="96" t="s">
        <v>1046</v>
      </c>
      <c r="J84" s="96"/>
      <c r="K84" s="96" t="s">
        <v>1046</v>
      </c>
      <c r="L84" s="96"/>
      <c r="M84" s="96" t="s">
        <v>1046</v>
      </c>
      <c r="N84" s="96"/>
      <c r="O84" s="96" t="s">
        <v>1046</v>
      </c>
      <c r="P84" s="96"/>
      <c r="Q84" s="96" t="s">
        <v>1046</v>
      </c>
      <c r="R84" s="96"/>
      <c r="S84" s="96" t="s">
        <v>1046</v>
      </c>
      <c r="T84" s="96"/>
      <c r="U84" s="96" t="s">
        <v>1046</v>
      </c>
      <c r="V84" s="96"/>
      <c r="W84" s="96" t="s">
        <v>1046</v>
      </c>
      <c r="X84" s="96"/>
      <c r="Y84" s="96" t="s">
        <v>1046</v>
      </c>
      <c r="Z84" s="96"/>
      <c r="AA84" s="96" t="s">
        <v>1046</v>
      </c>
      <c r="AB84" s="96"/>
      <c r="AC84" s="96" t="s">
        <v>1046</v>
      </c>
      <c r="AD84" s="96"/>
      <c r="AE84" s="96" t="s">
        <v>1046</v>
      </c>
      <c r="AF84" s="96"/>
      <c r="AG84" s="96" t="s">
        <v>1046</v>
      </c>
      <c r="AH84" s="96"/>
      <c r="AI84" s="96" t="s">
        <v>1046</v>
      </c>
      <c r="AJ84" s="96"/>
      <c r="AK84" s="96" t="s">
        <v>1046</v>
      </c>
      <c r="AL84" s="96"/>
      <c r="AM84" s="96" t="s">
        <v>1046</v>
      </c>
      <c r="AN84" s="96"/>
      <c r="AO84" s="96" t="s">
        <v>1046</v>
      </c>
      <c r="AP84" s="96"/>
      <c r="AQ84" s="96" t="s">
        <v>1046</v>
      </c>
      <c r="AR84" s="96"/>
      <c r="AS84" s="90" t="s">
        <v>315</v>
      </c>
      <c r="AT84" s="90" t="s">
        <v>1151</v>
      </c>
      <c r="AU84" s="90" t="s">
        <v>1162</v>
      </c>
      <c r="AV84" s="90" t="s">
        <v>1155</v>
      </c>
    </row>
    <row r="85" spans="1:48" hidden="1">
      <c r="A85" s="7" t="s">
        <v>1078</v>
      </c>
      <c r="B85" s="7"/>
      <c r="C85" s="7" t="s">
        <v>1078</v>
      </c>
      <c r="D85" s="7"/>
      <c r="E85" s="7" t="s">
        <v>1078</v>
      </c>
      <c r="F85" s="7"/>
      <c r="G85" s="7" t="s">
        <v>1078</v>
      </c>
      <c r="H85" s="7"/>
      <c r="I85" s="7" t="s">
        <v>1078</v>
      </c>
      <c r="J85" s="7"/>
      <c r="K85" s="7" t="s">
        <v>1078</v>
      </c>
      <c r="L85" s="7"/>
      <c r="M85" s="7" t="s">
        <v>1078</v>
      </c>
      <c r="N85" s="7"/>
      <c r="O85" s="7" t="s">
        <v>1078</v>
      </c>
      <c r="P85" s="7"/>
      <c r="Q85" s="7" t="s">
        <v>1078</v>
      </c>
      <c r="R85" s="7"/>
      <c r="S85" s="7" t="s">
        <v>1078</v>
      </c>
      <c r="T85" s="7"/>
      <c r="U85" s="7" t="s">
        <v>1078</v>
      </c>
      <c r="V85" s="7"/>
      <c r="W85" s="7" t="s">
        <v>1078</v>
      </c>
      <c r="X85" s="7"/>
      <c r="Y85" s="7" t="s">
        <v>1078</v>
      </c>
      <c r="Z85" s="7"/>
      <c r="AA85" s="7" t="s">
        <v>1078</v>
      </c>
      <c r="AB85" s="7"/>
      <c r="AC85" s="7" t="s">
        <v>1078</v>
      </c>
      <c r="AD85" s="7"/>
      <c r="AE85" s="7" t="s">
        <v>1078</v>
      </c>
      <c r="AF85" s="7"/>
      <c r="AG85" s="7" t="s">
        <v>1078</v>
      </c>
      <c r="AH85" s="7"/>
      <c r="AI85" s="7" t="s">
        <v>1078</v>
      </c>
      <c r="AJ85" s="7"/>
      <c r="AK85" s="7" t="s">
        <v>1078</v>
      </c>
      <c r="AL85" s="7"/>
      <c r="AM85" s="7" t="s">
        <v>1078</v>
      </c>
      <c r="AN85" s="7"/>
      <c r="AO85" s="7" t="s">
        <v>1078</v>
      </c>
      <c r="AP85" s="7"/>
      <c r="AQ85" s="7" t="s">
        <v>1078</v>
      </c>
      <c r="AR85" s="7"/>
      <c r="AS85" s="89"/>
      <c r="AT85" s="89"/>
      <c r="AU85" s="90" t="s">
        <v>1163</v>
      </c>
      <c r="AV85" s="90" t="s">
        <v>1164</v>
      </c>
    </row>
    <row r="86" spans="1:48" hidden="1">
      <c r="A86" s="96"/>
      <c r="B86" s="96"/>
      <c r="C86" s="96"/>
      <c r="D86" s="96"/>
      <c r="E86" s="96"/>
      <c r="F86" s="96"/>
      <c r="G86" s="96"/>
      <c r="H86" s="96"/>
      <c r="I86" s="96"/>
      <c r="J86" s="96"/>
      <c r="K86" s="96"/>
      <c r="L86" s="96"/>
      <c r="M86" s="96"/>
      <c r="N86" s="96"/>
      <c r="O86" s="96"/>
      <c r="P86" s="96"/>
      <c r="Q86" s="96"/>
      <c r="R86" s="96"/>
      <c r="S86" s="96"/>
      <c r="T86" s="96"/>
      <c r="U86" s="96"/>
      <c r="V86" s="96"/>
      <c r="W86" s="96"/>
      <c r="X86" s="96"/>
      <c r="Y86" s="96"/>
      <c r="Z86" s="96"/>
      <c r="AA86" s="96"/>
      <c r="AB86" s="96"/>
      <c r="AC86" s="96"/>
      <c r="AD86" s="96"/>
      <c r="AE86" s="96"/>
      <c r="AF86" s="96"/>
      <c r="AG86" s="96"/>
      <c r="AH86" s="96"/>
      <c r="AI86" s="96"/>
      <c r="AJ86" s="96"/>
      <c r="AK86" s="96"/>
      <c r="AL86" s="96"/>
      <c r="AM86" s="96"/>
      <c r="AN86" s="96"/>
      <c r="AO86" s="96"/>
      <c r="AP86" s="96"/>
      <c r="AQ86" s="96"/>
      <c r="AR86" s="96"/>
      <c r="AS86" s="90"/>
      <c r="AT86" s="90"/>
      <c r="AU86" s="90"/>
      <c r="AV86" s="90"/>
    </row>
    <row r="87" spans="1:48">
      <c r="A87" s="96"/>
      <c r="B87" s="96" t="s">
        <v>1046</v>
      </c>
      <c r="C87" s="96"/>
      <c r="D87" s="96" t="s">
        <v>1046</v>
      </c>
      <c r="E87" s="96"/>
      <c r="F87" s="96" t="s">
        <v>1046</v>
      </c>
      <c r="G87" s="96"/>
      <c r="H87" s="96" t="s">
        <v>1046</v>
      </c>
      <c r="I87" s="96"/>
      <c r="J87" s="96" t="s">
        <v>1046</v>
      </c>
      <c r="K87" s="96"/>
      <c r="L87" s="96" t="s">
        <v>1046</v>
      </c>
      <c r="M87" s="96"/>
      <c r="N87" s="96" t="s">
        <v>1046</v>
      </c>
      <c r="O87" s="96"/>
      <c r="P87" s="96" t="s">
        <v>1046</v>
      </c>
      <c r="Q87" s="96"/>
      <c r="R87" s="96" t="s">
        <v>1046</v>
      </c>
      <c r="S87" s="96"/>
      <c r="T87" s="96" t="s">
        <v>1046</v>
      </c>
      <c r="U87" s="96"/>
      <c r="V87" s="96" t="s">
        <v>1046</v>
      </c>
      <c r="W87" s="96"/>
      <c r="X87" s="96" t="s">
        <v>1046</v>
      </c>
      <c r="Y87" s="96"/>
      <c r="Z87" s="96" t="s">
        <v>1046</v>
      </c>
      <c r="AA87" s="96"/>
      <c r="AB87" s="96" t="s">
        <v>1046</v>
      </c>
      <c r="AC87" s="96"/>
      <c r="AD87" s="96" t="s">
        <v>1046</v>
      </c>
      <c r="AE87" s="96"/>
      <c r="AF87" s="96" t="s">
        <v>1046</v>
      </c>
      <c r="AG87" s="96"/>
      <c r="AH87" s="96" t="s">
        <v>1046</v>
      </c>
      <c r="AI87" s="96"/>
      <c r="AJ87" s="96" t="s">
        <v>1046</v>
      </c>
      <c r="AK87" s="96"/>
      <c r="AL87" s="96" t="s">
        <v>1046</v>
      </c>
      <c r="AM87" s="96"/>
      <c r="AN87" s="96" t="s">
        <v>1046</v>
      </c>
      <c r="AO87" s="96"/>
      <c r="AP87" s="96" t="s">
        <v>1046</v>
      </c>
      <c r="AQ87" s="96"/>
      <c r="AR87" s="96" t="s">
        <v>1046</v>
      </c>
      <c r="AS87" s="90" t="s">
        <v>315</v>
      </c>
      <c r="AT87" s="90" t="s">
        <v>1151</v>
      </c>
      <c r="AU87" s="90" t="s">
        <v>1165</v>
      </c>
      <c r="AV87" s="90" t="s">
        <v>1153</v>
      </c>
    </row>
    <row r="88" spans="1:48">
      <c r="A88" s="96"/>
      <c r="B88" s="96" t="s">
        <v>1046</v>
      </c>
      <c r="C88" s="96"/>
      <c r="D88" s="96" t="s">
        <v>1046</v>
      </c>
      <c r="E88" s="96"/>
      <c r="F88" s="96" t="s">
        <v>1046</v>
      </c>
      <c r="G88" s="96"/>
      <c r="H88" s="96" t="s">
        <v>1046</v>
      </c>
      <c r="I88" s="96"/>
      <c r="J88" s="96" t="s">
        <v>1046</v>
      </c>
      <c r="K88" s="96"/>
      <c r="L88" s="96" t="s">
        <v>1046</v>
      </c>
      <c r="M88" s="96"/>
      <c r="N88" s="96" t="s">
        <v>1046</v>
      </c>
      <c r="O88" s="96"/>
      <c r="P88" s="96" t="s">
        <v>1046</v>
      </c>
      <c r="Q88" s="96"/>
      <c r="R88" s="96" t="s">
        <v>1046</v>
      </c>
      <c r="S88" s="96"/>
      <c r="T88" s="96" t="s">
        <v>1046</v>
      </c>
      <c r="U88" s="96"/>
      <c r="V88" s="96" t="s">
        <v>1046</v>
      </c>
      <c r="W88" s="96"/>
      <c r="X88" s="96" t="s">
        <v>1046</v>
      </c>
      <c r="Y88" s="96"/>
      <c r="Z88" s="96" t="s">
        <v>1046</v>
      </c>
      <c r="AA88" s="96"/>
      <c r="AB88" s="96" t="s">
        <v>1046</v>
      </c>
      <c r="AC88" s="96"/>
      <c r="AD88" s="96" t="s">
        <v>1046</v>
      </c>
      <c r="AE88" s="96"/>
      <c r="AF88" s="96" t="s">
        <v>1046</v>
      </c>
      <c r="AG88" s="96"/>
      <c r="AH88" s="96" t="s">
        <v>1046</v>
      </c>
      <c r="AI88" s="96"/>
      <c r="AJ88" s="96" t="s">
        <v>1046</v>
      </c>
      <c r="AK88" s="96"/>
      <c r="AL88" s="96" t="s">
        <v>1046</v>
      </c>
      <c r="AM88" s="96"/>
      <c r="AN88" s="96" t="s">
        <v>1046</v>
      </c>
      <c r="AO88" s="96"/>
      <c r="AP88" s="96" t="s">
        <v>1046</v>
      </c>
      <c r="AQ88" s="96"/>
      <c r="AR88" s="96" t="s">
        <v>1046</v>
      </c>
      <c r="AS88" s="90" t="s">
        <v>315</v>
      </c>
      <c r="AT88" s="90" t="s">
        <v>1151</v>
      </c>
      <c r="AU88" s="90" t="s">
        <v>1166</v>
      </c>
      <c r="AV88" s="90" t="s">
        <v>1153</v>
      </c>
    </row>
    <row r="89" spans="1:48" hidden="1">
      <c r="A89" s="96"/>
      <c r="B89" s="7" t="s">
        <v>1078</v>
      </c>
      <c r="C89" s="7"/>
      <c r="D89" s="7" t="s">
        <v>1078</v>
      </c>
      <c r="E89" s="7"/>
      <c r="F89" s="7" t="s">
        <v>1078</v>
      </c>
      <c r="G89" s="7"/>
      <c r="H89" s="7" t="s">
        <v>1078</v>
      </c>
      <c r="I89" s="7"/>
      <c r="J89" s="7" t="s">
        <v>1078</v>
      </c>
      <c r="K89" s="7"/>
      <c r="L89" s="7" t="s">
        <v>1078</v>
      </c>
      <c r="M89" s="7"/>
      <c r="N89" s="7" t="s">
        <v>1078</v>
      </c>
      <c r="O89" s="7"/>
      <c r="P89" s="7" t="s">
        <v>1078</v>
      </c>
      <c r="Q89" s="7"/>
      <c r="R89" s="7" t="s">
        <v>1078</v>
      </c>
      <c r="S89" s="7"/>
      <c r="T89" s="7" t="s">
        <v>1078</v>
      </c>
      <c r="U89" s="7"/>
      <c r="V89" s="7" t="s">
        <v>1078</v>
      </c>
      <c r="W89" s="7"/>
      <c r="X89" s="7" t="s">
        <v>1078</v>
      </c>
      <c r="Y89" s="7"/>
      <c r="Z89" s="7" t="s">
        <v>1078</v>
      </c>
      <c r="AA89" s="7"/>
      <c r="AB89" s="7" t="s">
        <v>1078</v>
      </c>
      <c r="AC89" s="7"/>
      <c r="AD89" s="7" t="s">
        <v>1078</v>
      </c>
      <c r="AE89" s="7"/>
      <c r="AF89" s="7" t="s">
        <v>1078</v>
      </c>
      <c r="AG89" s="7"/>
      <c r="AH89" s="7" t="s">
        <v>1078</v>
      </c>
      <c r="AI89" s="7"/>
      <c r="AJ89" s="7" t="s">
        <v>1078</v>
      </c>
      <c r="AK89" s="7"/>
      <c r="AL89" s="7" t="s">
        <v>1078</v>
      </c>
      <c r="AM89" s="7"/>
      <c r="AN89" s="7" t="s">
        <v>1078</v>
      </c>
      <c r="AO89" s="7"/>
      <c r="AP89" s="7" t="s">
        <v>1078</v>
      </c>
      <c r="AQ89" s="7"/>
      <c r="AR89" s="7" t="s">
        <v>1078</v>
      </c>
      <c r="AS89" s="89"/>
      <c r="AT89" s="89"/>
      <c r="AU89" s="90" t="s">
        <v>1163</v>
      </c>
      <c r="AV89" s="90" t="s">
        <v>1153</v>
      </c>
    </row>
  </sheetData>
  <sheetProtection algorithmName="SHA-512" hashValue="On/1z/TmIienkY0xVUqBwaPmpWvWPAcLx1JVipgRP2ncxMOR/w5nVgS5d2oLhbgskB3Xxy/yK9LSrAqfgXzU9A==" saltValue="3eeJXIl689ogVejZtC3dwA==" spinCount="100000" sheet="1" objects="1" scenarios="1"/>
  <autoFilter ref="A1:AV89" xr:uid="{F8C7B824-5B63-4D51-AFEB-3483088783C0}">
    <filterColumn colId="13">
      <filters>
        <filter val="u"/>
      </filters>
    </filterColumn>
  </autoFilter>
  <phoneticPr fontId="6" type="noConversion"/>
  <pageMargins left="0.7" right="0.7" top="0.75" bottom="0.75" header="0.3" footer="0.3"/>
  <pageSetup paperSize="9" orientation="portrait" horizontalDpi="360" verticalDpi="36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AB6CC-0B28-4E16-ACB8-9E7888850426}">
  <sheetPr>
    <tabColor rgb="FFFF0000"/>
  </sheetPr>
  <dimension ref="A1:H137"/>
  <sheetViews>
    <sheetView workbookViewId="0">
      <selection activeCell="M72" sqref="M72"/>
    </sheetView>
  </sheetViews>
  <sheetFormatPr defaultRowHeight="12.75"/>
  <cols>
    <col min="2" max="2" width="7.625" bestFit="1" customWidth="1"/>
    <col min="3" max="3" width="33.375" bestFit="1" customWidth="1"/>
    <col min="5" max="5" width="10.125" bestFit="1" customWidth="1"/>
    <col min="7" max="7" width="33.375" bestFit="1" customWidth="1"/>
  </cols>
  <sheetData>
    <row r="1" spans="2:6">
      <c r="B1" s="90" t="s">
        <v>1167</v>
      </c>
      <c r="C1" s="90"/>
      <c r="D1" s="90"/>
      <c r="E1" s="90"/>
      <c r="F1" s="90" t="s">
        <v>1167</v>
      </c>
    </row>
    <row r="2" spans="2:6">
      <c r="B2" s="90" t="s">
        <v>1168</v>
      </c>
      <c r="C2" s="90"/>
      <c r="D2" s="90"/>
      <c r="E2" s="90"/>
      <c r="F2" s="90" t="s">
        <v>1168</v>
      </c>
    </row>
    <row r="3" spans="2:6">
      <c r="B3" s="90" t="s">
        <v>1169</v>
      </c>
      <c r="C3" s="90"/>
      <c r="D3" s="90"/>
      <c r="E3" s="90"/>
      <c r="F3" s="90" t="s">
        <v>1169</v>
      </c>
    </row>
    <row r="5" spans="2:6">
      <c r="B5" s="90" t="s">
        <v>1049</v>
      </c>
      <c r="C5" s="90"/>
      <c r="D5" s="90"/>
      <c r="E5" s="90"/>
      <c r="F5" s="90" t="s">
        <v>1170</v>
      </c>
    </row>
    <row r="6" spans="2:6">
      <c r="B6" s="90" t="s">
        <v>1069</v>
      </c>
      <c r="C6" s="90"/>
      <c r="D6" s="90"/>
      <c r="E6" s="90"/>
      <c r="F6" s="90" t="s">
        <v>1171</v>
      </c>
    </row>
    <row r="7" spans="2:6">
      <c r="B7" s="90"/>
      <c r="C7" s="90"/>
      <c r="D7" s="90"/>
      <c r="E7" s="90"/>
      <c r="F7" s="90" t="s">
        <v>1172</v>
      </c>
    </row>
    <row r="8" spans="2:6">
      <c r="B8" s="90" t="s">
        <v>1173</v>
      </c>
      <c r="C8" s="90"/>
      <c r="D8" s="90"/>
      <c r="E8" s="90"/>
      <c r="F8" s="90" t="s">
        <v>1049</v>
      </c>
    </row>
    <row r="9" spans="2:6">
      <c r="B9" s="90" t="s">
        <v>1174</v>
      </c>
      <c r="C9" s="90"/>
      <c r="D9" s="90"/>
      <c r="E9" s="90"/>
      <c r="F9" s="90"/>
    </row>
    <row r="10" spans="2:6">
      <c r="B10" s="90" t="s">
        <v>1175</v>
      </c>
      <c r="C10" s="90"/>
      <c r="D10" s="90"/>
      <c r="E10" s="90"/>
      <c r="F10" s="90" t="s">
        <v>1176</v>
      </c>
    </row>
    <row r="11" spans="2:6">
      <c r="B11" s="90" t="s">
        <v>1177</v>
      </c>
      <c r="C11" s="90"/>
      <c r="D11" s="90"/>
      <c r="E11" s="90"/>
      <c r="F11" s="90" t="s">
        <v>1178</v>
      </c>
    </row>
    <row r="12" spans="2:6">
      <c r="B12" s="90"/>
      <c r="C12" s="90"/>
      <c r="D12" s="90"/>
      <c r="E12" s="90"/>
      <c r="F12" s="90" t="s">
        <v>1179</v>
      </c>
    </row>
    <row r="13" spans="2:6">
      <c r="B13" s="90" t="s">
        <v>1180</v>
      </c>
      <c r="C13" s="90"/>
      <c r="D13" s="90"/>
      <c r="E13" s="90"/>
      <c r="F13" s="90" t="s">
        <v>1069</v>
      </c>
    </row>
    <row r="14" spans="2:6">
      <c r="B14" s="90" t="s">
        <v>1181</v>
      </c>
      <c r="C14" s="90"/>
      <c r="D14" s="90"/>
      <c r="E14" s="90"/>
      <c r="F14" s="90"/>
    </row>
    <row r="15" spans="2:6">
      <c r="B15" s="90"/>
      <c r="C15" s="90"/>
      <c r="D15" s="90"/>
      <c r="E15" s="90"/>
      <c r="F15" s="90" t="s">
        <v>1174</v>
      </c>
    </row>
    <row r="16" spans="2:6">
      <c r="B16" s="90" t="s">
        <v>1182</v>
      </c>
      <c r="C16" s="90"/>
      <c r="D16" s="90"/>
      <c r="E16" s="90"/>
      <c r="F16" s="90" t="s">
        <v>1173</v>
      </c>
    </row>
    <row r="17" spans="1:8">
      <c r="A17" s="90"/>
      <c r="B17" s="90" t="s">
        <v>1183</v>
      </c>
      <c r="C17" s="90"/>
      <c r="D17" s="90"/>
      <c r="E17" s="90"/>
      <c r="F17" s="90"/>
      <c r="G17" s="90"/>
      <c r="H17" s="90"/>
    </row>
    <row r="18" spans="1:8">
      <c r="A18" s="90"/>
      <c r="B18" s="90"/>
      <c r="C18" s="90"/>
      <c r="D18" s="90"/>
      <c r="E18" s="90"/>
      <c r="F18" s="90" t="s">
        <v>1175</v>
      </c>
      <c r="G18" s="90"/>
      <c r="H18" s="90"/>
    </row>
    <row r="19" spans="1:8">
      <c r="A19" s="90"/>
      <c r="B19" s="90"/>
      <c r="C19" s="90"/>
      <c r="D19" s="90"/>
      <c r="E19" s="90"/>
      <c r="F19" s="90" t="s">
        <v>1184</v>
      </c>
      <c r="G19" s="90"/>
      <c r="H19" s="90"/>
    </row>
    <row r="20" spans="1:8">
      <c r="A20" s="90"/>
      <c r="B20" s="90"/>
      <c r="C20" s="90"/>
      <c r="D20" s="90"/>
      <c r="E20" s="90"/>
      <c r="F20" s="90" t="s">
        <v>1185</v>
      </c>
      <c r="G20" s="90"/>
      <c r="H20" s="90"/>
    </row>
    <row r="22" spans="1:8">
      <c r="A22" s="90"/>
      <c r="B22" s="90"/>
      <c r="C22" s="90"/>
      <c r="D22" s="90"/>
      <c r="E22" s="90"/>
      <c r="F22" s="90" t="s">
        <v>1177</v>
      </c>
      <c r="G22" s="90"/>
      <c r="H22" s="90"/>
    </row>
    <row r="24" spans="1:8">
      <c r="A24" s="90"/>
      <c r="B24" s="90"/>
      <c r="C24" s="90"/>
      <c r="D24" s="90"/>
      <c r="E24" s="90" t="s">
        <v>1067</v>
      </c>
      <c r="F24" s="90" t="s">
        <v>1186</v>
      </c>
      <c r="G24" s="90" t="s">
        <v>1187</v>
      </c>
      <c r="H24" s="90"/>
    </row>
    <row r="25" spans="1:8">
      <c r="A25" s="90"/>
      <c r="B25" s="90"/>
      <c r="C25" s="90"/>
      <c r="D25" s="90"/>
      <c r="E25" s="90" t="s">
        <v>1067</v>
      </c>
      <c r="F25" s="90" t="s">
        <v>1188</v>
      </c>
      <c r="G25" s="90" t="s">
        <v>1189</v>
      </c>
      <c r="H25" s="90"/>
    </row>
    <row r="26" spans="1:8">
      <c r="A26" s="90"/>
      <c r="B26" s="90"/>
      <c r="C26" s="90"/>
      <c r="D26" s="90"/>
      <c r="E26" s="90" t="s">
        <v>1067</v>
      </c>
      <c r="F26" s="90" t="s">
        <v>1190</v>
      </c>
      <c r="G26" s="90" t="s">
        <v>1191</v>
      </c>
      <c r="H26" s="90"/>
    </row>
    <row r="27" spans="1:8">
      <c r="A27" s="90" t="s">
        <v>1067</v>
      </c>
      <c r="B27" s="90" t="s">
        <v>1192</v>
      </c>
      <c r="C27" s="90" t="s">
        <v>1193</v>
      </c>
      <c r="D27" s="90"/>
      <c r="E27" s="90" t="s">
        <v>1067</v>
      </c>
      <c r="F27" s="90" t="s">
        <v>1192</v>
      </c>
      <c r="G27" s="90" t="s">
        <v>1193</v>
      </c>
      <c r="H27" s="90" t="str">
        <f t="shared" ref="H27:H34" si="0">IF(B27=F27,"ok","")</f>
        <v>ok</v>
      </c>
    </row>
    <row r="28" spans="1:8">
      <c r="A28" s="90" t="s">
        <v>1067</v>
      </c>
      <c r="B28" s="90" t="s">
        <v>1194</v>
      </c>
      <c r="C28" s="90" t="s">
        <v>1195</v>
      </c>
      <c r="D28" s="90"/>
      <c r="E28" s="90" t="s">
        <v>1067</v>
      </c>
      <c r="F28" s="90" t="s">
        <v>1194</v>
      </c>
      <c r="G28" s="90" t="s">
        <v>1195</v>
      </c>
      <c r="H28" s="90" t="str">
        <f t="shared" si="0"/>
        <v>ok</v>
      </c>
    </row>
    <row r="29" spans="1:8">
      <c r="A29" s="90" t="s">
        <v>1067</v>
      </c>
      <c r="B29" s="90" t="s">
        <v>1196</v>
      </c>
      <c r="C29" s="90" t="s">
        <v>1197</v>
      </c>
      <c r="D29" s="90"/>
      <c r="E29" s="90" t="s">
        <v>1067</v>
      </c>
      <c r="F29" s="90" t="s">
        <v>1196</v>
      </c>
      <c r="G29" s="90" t="s">
        <v>1197</v>
      </c>
      <c r="H29" s="90" t="str">
        <f t="shared" si="0"/>
        <v>ok</v>
      </c>
    </row>
    <row r="30" spans="1:8">
      <c r="A30" s="90" t="s">
        <v>1067</v>
      </c>
      <c r="B30" s="90" t="s">
        <v>1198</v>
      </c>
      <c r="C30" s="90" t="s">
        <v>1197</v>
      </c>
      <c r="D30" s="90"/>
      <c r="E30" s="90" t="s">
        <v>1067</v>
      </c>
      <c r="F30" s="90" t="s">
        <v>1198</v>
      </c>
      <c r="G30" s="90" t="s">
        <v>1197</v>
      </c>
      <c r="H30" s="90" t="str">
        <f t="shared" si="0"/>
        <v>ok</v>
      </c>
    </row>
    <row r="31" spans="1:8">
      <c r="A31" s="90" t="s">
        <v>1067</v>
      </c>
      <c r="B31" s="90" t="s">
        <v>1199</v>
      </c>
      <c r="C31" s="90" t="s">
        <v>1197</v>
      </c>
      <c r="D31" s="90"/>
      <c r="E31" s="90" t="s">
        <v>1067</v>
      </c>
      <c r="F31" s="90" t="s">
        <v>1199</v>
      </c>
      <c r="G31" s="90" t="s">
        <v>1197</v>
      </c>
      <c r="H31" s="90" t="str">
        <f t="shared" si="0"/>
        <v>ok</v>
      </c>
    </row>
    <row r="32" spans="1:8">
      <c r="A32" s="90" t="s">
        <v>1067</v>
      </c>
      <c r="B32" s="90" t="s">
        <v>1186</v>
      </c>
      <c r="C32" s="90" t="s">
        <v>1200</v>
      </c>
      <c r="D32" s="90"/>
      <c r="E32" s="90" t="s">
        <v>1067</v>
      </c>
      <c r="F32" s="90" t="s">
        <v>1201</v>
      </c>
      <c r="G32" s="90" t="s">
        <v>1202</v>
      </c>
      <c r="H32" s="90" t="str">
        <f t="shared" si="0"/>
        <v/>
      </c>
    </row>
    <row r="33" spans="1:8">
      <c r="A33" s="90" t="s">
        <v>1067</v>
      </c>
      <c r="B33" s="90" t="s">
        <v>1203</v>
      </c>
      <c r="C33" s="90" t="s">
        <v>1204</v>
      </c>
      <c r="D33" s="90"/>
      <c r="E33" s="90" t="s">
        <v>1067</v>
      </c>
      <c r="F33" s="90" t="s">
        <v>1203</v>
      </c>
      <c r="G33" s="90" t="s">
        <v>1204</v>
      </c>
      <c r="H33" s="90" t="str">
        <f t="shared" si="0"/>
        <v>ok</v>
      </c>
    </row>
    <row r="34" spans="1:8">
      <c r="A34" s="90" t="s">
        <v>1067</v>
      </c>
      <c r="B34" s="90" t="s">
        <v>1205</v>
      </c>
      <c r="C34" s="90" t="s">
        <v>1206</v>
      </c>
      <c r="D34" s="90"/>
      <c r="E34" s="90" t="s">
        <v>1067</v>
      </c>
      <c r="F34" s="90" t="s">
        <v>1205</v>
      </c>
      <c r="G34" s="90" t="s">
        <v>1206</v>
      </c>
      <c r="H34" s="90" t="str">
        <f t="shared" si="0"/>
        <v>ok</v>
      </c>
    </row>
    <row r="35" spans="1:8">
      <c r="A35" s="90"/>
      <c r="B35" s="90"/>
      <c r="C35" s="90"/>
      <c r="D35" s="90"/>
      <c r="E35" s="90" t="s">
        <v>1067</v>
      </c>
      <c r="F35" s="90" t="s">
        <v>1207</v>
      </c>
      <c r="G35" s="90" t="s">
        <v>1206</v>
      </c>
      <c r="H35" s="90"/>
    </row>
    <row r="36" spans="1:8">
      <c r="A36" s="90"/>
      <c r="B36" s="90"/>
      <c r="C36" s="90"/>
      <c r="D36" s="90"/>
      <c r="E36" s="90" t="s">
        <v>1067</v>
      </c>
      <c r="F36" s="90" t="s">
        <v>1208</v>
      </c>
      <c r="G36" s="90" t="s">
        <v>1209</v>
      </c>
      <c r="H36" s="90"/>
    </row>
    <row r="37" spans="1:8">
      <c r="A37" s="90"/>
      <c r="B37" s="90"/>
      <c r="C37" s="90"/>
      <c r="D37" s="90"/>
      <c r="E37" s="90" t="s">
        <v>1067</v>
      </c>
      <c r="F37" s="90" t="s">
        <v>1210</v>
      </c>
      <c r="G37" s="90" t="s">
        <v>1211</v>
      </c>
      <c r="H37" s="90"/>
    </row>
    <row r="38" spans="1:8">
      <c r="A38" s="90"/>
      <c r="B38" s="90"/>
      <c r="C38" s="90"/>
      <c r="D38" s="90"/>
      <c r="E38" s="90" t="s">
        <v>1067</v>
      </c>
      <c r="F38" s="90" t="s">
        <v>1212</v>
      </c>
      <c r="G38" s="90" t="s">
        <v>1200</v>
      </c>
      <c r="H38" s="90"/>
    </row>
    <row r="39" spans="1:8">
      <c r="A39" s="90" t="s">
        <v>1067</v>
      </c>
      <c r="B39" s="90" t="s">
        <v>1213</v>
      </c>
      <c r="C39" s="90" t="s">
        <v>1200</v>
      </c>
      <c r="D39" s="90"/>
      <c r="E39" s="90" t="s">
        <v>1067</v>
      </c>
      <c r="F39" s="90" t="s">
        <v>1213</v>
      </c>
      <c r="G39" s="90" t="s">
        <v>1200</v>
      </c>
      <c r="H39" s="90" t="str">
        <f>IF(B39=F39,"ok","")</f>
        <v>ok</v>
      </c>
    </row>
    <row r="40" spans="1:8">
      <c r="A40" s="90" t="s">
        <v>1067</v>
      </c>
      <c r="B40" s="90" t="s">
        <v>1214</v>
      </c>
      <c r="C40" s="90" t="s">
        <v>1215</v>
      </c>
      <c r="D40" s="90"/>
      <c r="E40" s="90" t="s">
        <v>1067</v>
      </c>
      <c r="F40" s="90" t="s">
        <v>1214</v>
      </c>
      <c r="G40" s="90" t="s">
        <v>1215</v>
      </c>
      <c r="H40" s="90" t="str">
        <f>IF(B40=F40,"ok","")</f>
        <v>ok</v>
      </c>
    </row>
    <row r="41" spans="1:8">
      <c r="A41" s="90" t="s">
        <v>1067</v>
      </c>
      <c r="B41" s="90" t="s">
        <v>1216</v>
      </c>
      <c r="C41" s="90" t="s">
        <v>1200</v>
      </c>
      <c r="D41" s="90"/>
      <c r="E41" s="90" t="s">
        <v>1067</v>
      </c>
      <c r="F41" s="90" t="s">
        <v>1216</v>
      </c>
      <c r="G41" s="90" t="s">
        <v>1200</v>
      </c>
      <c r="H41" s="90" t="str">
        <f>IF(B41=F41,"ok","")</f>
        <v>ok</v>
      </c>
    </row>
    <row r="45" spans="1:8">
      <c r="A45" s="90"/>
      <c r="B45" s="90"/>
      <c r="C45" s="90"/>
      <c r="D45" s="90"/>
      <c r="E45" s="90" t="s">
        <v>1088</v>
      </c>
      <c r="F45" s="90" t="s">
        <v>1217</v>
      </c>
      <c r="G45" s="90" t="s">
        <v>1218</v>
      </c>
      <c r="H45" s="90"/>
    </row>
    <row r="46" spans="1:8">
      <c r="A46" s="90"/>
      <c r="B46" s="90"/>
      <c r="C46" s="90"/>
      <c r="D46" s="90"/>
      <c r="E46" s="90" t="s">
        <v>1088</v>
      </c>
      <c r="F46" s="90" t="s">
        <v>1219</v>
      </c>
      <c r="G46" s="90" t="s">
        <v>1220</v>
      </c>
      <c r="H46" s="90"/>
    </row>
    <row r="47" spans="1:8">
      <c r="A47" s="90"/>
      <c r="B47" s="90"/>
      <c r="C47" s="90"/>
      <c r="D47" s="90"/>
      <c r="E47" s="90" t="s">
        <v>1088</v>
      </c>
      <c r="F47" s="90" t="s">
        <v>1221</v>
      </c>
      <c r="G47" s="90" t="s">
        <v>1222</v>
      </c>
      <c r="H47" s="90"/>
    </row>
    <row r="48" spans="1:8">
      <c r="A48" s="90" t="s">
        <v>1088</v>
      </c>
      <c r="B48" s="90" t="s">
        <v>1223</v>
      </c>
      <c r="C48" s="90" t="s">
        <v>1224</v>
      </c>
      <c r="D48" s="90"/>
      <c r="E48" s="90" t="s">
        <v>1088</v>
      </c>
      <c r="F48" s="90" t="s">
        <v>1223</v>
      </c>
      <c r="G48" s="90" t="s">
        <v>1225</v>
      </c>
      <c r="H48" s="90" t="str">
        <f t="shared" ref="H48:H55" si="1">IF(B48=F48,"ok","")</f>
        <v>ok</v>
      </c>
    </row>
    <row r="49" spans="1:8">
      <c r="A49" s="90" t="s">
        <v>1088</v>
      </c>
      <c r="B49" s="90" t="s">
        <v>1226</v>
      </c>
      <c r="C49" s="90" t="s">
        <v>1225</v>
      </c>
      <c r="D49" s="90"/>
      <c r="E49" s="90" t="s">
        <v>1088</v>
      </c>
      <c r="F49" s="90" t="s">
        <v>1226</v>
      </c>
      <c r="G49" s="90" t="s">
        <v>1227</v>
      </c>
      <c r="H49" s="90" t="str">
        <f t="shared" si="1"/>
        <v>ok</v>
      </c>
    </row>
    <row r="50" spans="1:8">
      <c r="A50" s="90" t="s">
        <v>1088</v>
      </c>
      <c r="B50" s="90" t="s">
        <v>1061</v>
      </c>
      <c r="C50" s="90" t="s">
        <v>1227</v>
      </c>
      <c r="D50" s="90"/>
      <c r="E50" s="90" t="s">
        <v>1088</v>
      </c>
      <c r="F50" s="90" t="s">
        <v>1061</v>
      </c>
      <c r="G50" s="90" t="s">
        <v>1228</v>
      </c>
      <c r="H50" s="90" t="str">
        <f t="shared" si="1"/>
        <v>ok</v>
      </c>
    </row>
    <row r="51" spans="1:8">
      <c r="A51" s="90" t="s">
        <v>1088</v>
      </c>
      <c r="B51" s="90" t="s">
        <v>1229</v>
      </c>
      <c r="C51" s="90" t="s">
        <v>1228</v>
      </c>
      <c r="D51" s="90"/>
      <c r="E51" s="90" t="s">
        <v>1088</v>
      </c>
      <c r="F51" s="90" t="s">
        <v>1229</v>
      </c>
      <c r="G51" s="90" t="s">
        <v>1228</v>
      </c>
      <c r="H51" s="90" t="str">
        <f t="shared" si="1"/>
        <v>ok</v>
      </c>
    </row>
    <row r="52" spans="1:8">
      <c r="A52" s="90" t="s">
        <v>1088</v>
      </c>
      <c r="B52" s="90" t="s">
        <v>1230</v>
      </c>
      <c r="C52" s="90" t="s">
        <v>1228</v>
      </c>
      <c r="D52" s="90"/>
      <c r="E52" s="90" t="s">
        <v>1088</v>
      </c>
      <c r="F52" s="90" t="s">
        <v>1230</v>
      </c>
      <c r="G52" s="90" t="s">
        <v>1228</v>
      </c>
      <c r="H52" s="90" t="str">
        <f t="shared" si="1"/>
        <v>ok</v>
      </c>
    </row>
    <row r="53" spans="1:8">
      <c r="A53" s="90" t="s">
        <v>1088</v>
      </c>
      <c r="B53" s="90" t="s">
        <v>1217</v>
      </c>
      <c r="C53" s="90" t="s">
        <v>1231</v>
      </c>
      <c r="D53" s="90"/>
      <c r="E53" s="90" t="s">
        <v>1088</v>
      </c>
      <c r="F53" s="90" t="s">
        <v>1232</v>
      </c>
      <c r="G53" s="90" t="s">
        <v>1233</v>
      </c>
      <c r="H53" s="90" t="str">
        <f t="shared" si="1"/>
        <v/>
      </c>
    </row>
    <row r="54" spans="1:8">
      <c r="A54" s="90" t="s">
        <v>1088</v>
      </c>
      <c r="B54" s="90" t="s">
        <v>1234</v>
      </c>
      <c r="C54" s="90" t="s">
        <v>1235</v>
      </c>
      <c r="D54" s="90"/>
      <c r="E54" s="90" t="s">
        <v>1088</v>
      </c>
      <c r="F54" s="90" t="s">
        <v>1234</v>
      </c>
      <c r="G54" s="90" t="s">
        <v>1235</v>
      </c>
      <c r="H54" s="90" t="str">
        <f t="shared" si="1"/>
        <v>ok</v>
      </c>
    </row>
    <row r="55" spans="1:8">
      <c r="A55" s="90" t="s">
        <v>1088</v>
      </c>
      <c r="B55" s="90" t="s">
        <v>1236</v>
      </c>
      <c r="C55" s="90" t="s">
        <v>1237</v>
      </c>
      <c r="D55" s="90"/>
      <c r="E55" s="90" t="s">
        <v>1088</v>
      </c>
      <c r="F55" s="90" t="s">
        <v>1236</v>
      </c>
      <c r="G55" s="90" t="s">
        <v>1237</v>
      </c>
      <c r="H55" s="90" t="str">
        <f t="shared" si="1"/>
        <v>ok</v>
      </c>
    </row>
    <row r="56" spans="1:8">
      <c r="A56" s="90"/>
      <c r="B56" s="90"/>
      <c r="C56" s="90"/>
      <c r="D56" s="90"/>
      <c r="E56" s="90" t="s">
        <v>1088</v>
      </c>
      <c r="F56" s="90" t="s">
        <v>1238</v>
      </c>
      <c r="G56" s="90" t="s">
        <v>1237</v>
      </c>
      <c r="H56" s="90"/>
    </row>
    <row r="57" spans="1:8">
      <c r="A57" s="90"/>
      <c r="B57" s="90"/>
      <c r="C57" s="90"/>
      <c r="D57" s="90"/>
      <c r="E57" s="90" t="s">
        <v>1088</v>
      </c>
      <c r="F57" s="90" t="s">
        <v>1239</v>
      </c>
      <c r="G57" s="90" t="s">
        <v>1240</v>
      </c>
      <c r="H57" s="90"/>
    </row>
    <row r="58" spans="1:8">
      <c r="A58" s="90"/>
      <c r="B58" s="90"/>
      <c r="C58" s="90"/>
      <c r="D58" s="90"/>
      <c r="E58" s="90" t="s">
        <v>1088</v>
      </c>
      <c r="F58" s="90" t="s">
        <v>1241</v>
      </c>
      <c r="G58" s="90" t="s">
        <v>1242</v>
      </c>
      <c r="H58" s="90"/>
    </row>
    <row r="59" spans="1:8">
      <c r="A59" s="90"/>
      <c r="B59" s="90"/>
      <c r="C59" s="90"/>
      <c r="D59" s="90"/>
      <c r="E59" s="90" t="s">
        <v>1088</v>
      </c>
      <c r="F59" s="90" t="s">
        <v>1243</v>
      </c>
      <c r="G59" s="90" t="s">
        <v>1231</v>
      </c>
      <c r="H59" s="90"/>
    </row>
    <row r="60" spans="1:8">
      <c r="A60" s="90" t="s">
        <v>1088</v>
      </c>
      <c r="B60" s="90" t="s">
        <v>1244</v>
      </c>
      <c r="C60" s="90" t="s">
        <v>1231</v>
      </c>
      <c r="D60" s="90"/>
      <c r="E60" s="90" t="s">
        <v>1088</v>
      </c>
      <c r="F60" s="90" t="s">
        <v>1244</v>
      </c>
      <c r="G60" s="90" t="s">
        <v>1231</v>
      </c>
      <c r="H60" s="90" t="str">
        <f>IF(B60=F60,"ok","")</f>
        <v>ok</v>
      </c>
    </row>
    <row r="61" spans="1:8">
      <c r="A61" s="90" t="s">
        <v>1088</v>
      </c>
      <c r="B61" s="90" t="s">
        <v>1245</v>
      </c>
      <c r="C61" s="90" t="s">
        <v>1224</v>
      </c>
      <c r="D61" s="90"/>
      <c r="E61" s="90" t="s">
        <v>1088</v>
      </c>
      <c r="F61" s="90" t="s">
        <v>1245</v>
      </c>
      <c r="G61" s="90" t="s">
        <v>1224</v>
      </c>
      <c r="H61" s="90" t="str">
        <f>IF(B61=F61,"ok","")</f>
        <v>ok</v>
      </c>
    </row>
    <row r="62" spans="1:8">
      <c r="A62" s="90" t="s">
        <v>1088</v>
      </c>
      <c r="B62" s="90" t="s">
        <v>1246</v>
      </c>
      <c r="C62" s="90" t="s">
        <v>1231</v>
      </c>
      <c r="D62" s="90"/>
      <c r="E62" s="90" t="s">
        <v>1088</v>
      </c>
      <c r="F62" s="90" t="s">
        <v>1246</v>
      </c>
      <c r="G62" s="90" t="s">
        <v>1231</v>
      </c>
      <c r="H62" s="90" t="str">
        <f>IF(B62=F62,"ok","")</f>
        <v>ok</v>
      </c>
    </row>
    <row r="64" spans="1:8">
      <c r="A64" s="90"/>
      <c r="B64" s="90"/>
      <c r="C64" s="90"/>
      <c r="D64" s="90"/>
      <c r="E64" s="90" t="s">
        <v>1108</v>
      </c>
      <c r="F64" s="90" t="s">
        <v>1247</v>
      </c>
      <c r="G64" s="90" t="s">
        <v>1248</v>
      </c>
      <c r="H64" s="90"/>
    </row>
    <row r="65" spans="1:8">
      <c r="A65" s="90"/>
      <c r="B65" s="90"/>
      <c r="C65" s="90"/>
      <c r="D65" s="90"/>
      <c r="E65" s="90" t="s">
        <v>1108</v>
      </c>
      <c r="F65" s="90" t="s">
        <v>1249</v>
      </c>
      <c r="G65" s="90" t="s">
        <v>1250</v>
      </c>
      <c r="H65" s="90"/>
    </row>
    <row r="66" spans="1:8">
      <c r="A66" s="90"/>
      <c r="B66" s="90"/>
      <c r="C66" s="90"/>
      <c r="D66" s="90"/>
      <c r="E66" s="90" t="s">
        <v>1108</v>
      </c>
      <c r="F66" s="90" t="s">
        <v>1251</v>
      </c>
      <c r="G66" s="90" t="s">
        <v>1252</v>
      </c>
      <c r="H66" s="90"/>
    </row>
    <row r="67" spans="1:8">
      <c r="A67" s="90" t="s">
        <v>1108</v>
      </c>
      <c r="B67" s="90" t="s">
        <v>1253</v>
      </c>
      <c r="C67" s="90" t="s">
        <v>1254</v>
      </c>
      <c r="D67" s="90"/>
      <c r="E67" s="90" t="s">
        <v>1108</v>
      </c>
      <c r="F67" s="90" t="s">
        <v>1253</v>
      </c>
      <c r="G67" s="90" t="s">
        <v>1255</v>
      </c>
      <c r="H67" s="90" t="str">
        <f t="shared" ref="H67:H74" si="2">IF(B67=F67,"ok","")</f>
        <v>ok</v>
      </c>
    </row>
    <row r="68" spans="1:8">
      <c r="A68" s="90" t="s">
        <v>1108</v>
      </c>
      <c r="B68" s="90" t="s">
        <v>1071</v>
      </c>
      <c r="C68" s="90" t="s">
        <v>1255</v>
      </c>
      <c r="D68" s="90"/>
      <c r="E68" s="90" t="s">
        <v>1108</v>
      </c>
      <c r="F68" s="90" t="s">
        <v>1071</v>
      </c>
      <c r="G68" s="90" t="s">
        <v>1256</v>
      </c>
      <c r="H68" s="90" t="str">
        <f t="shared" si="2"/>
        <v>ok</v>
      </c>
    </row>
    <row r="69" spans="1:8">
      <c r="A69" s="90" t="s">
        <v>1108</v>
      </c>
      <c r="B69" s="90" t="s">
        <v>1073</v>
      </c>
      <c r="C69" s="90" t="s">
        <v>1256</v>
      </c>
      <c r="D69" s="90"/>
      <c r="E69" s="90" t="s">
        <v>1108</v>
      </c>
      <c r="F69" s="90" t="s">
        <v>1073</v>
      </c>
      <c r="G69" s="90" t="s">
        <v>1257</v>
      </c>
      <c r="H69" s="90" t="str">
        <f t="shared" si="2"/>
        <v>ok</v>
      </c>
    </row>
    <row r="70" spans="1:8">
      <c r="A70" s="90" t="s">
        <v>1108</v>
      </c>
      <c r="B70" s="90" t="s">
        <v>1075</v>
      </c>
      <c r="C70" s="90" t="s">
        <v>1257</v>
      </c>
      <c r="D70" s="90"/>
      <c r="E70" s="90" t="s">
        <v>1108</v>
      </c>
      <c r="F70" s="90" t="s">
        <v>1075</v>
      </c>
      <c r="G70" s="90" t="s">
        <v>1257</v>
      </c>
      <c r="H70" s="90" t="str">
        <f t="shared" si="2"/>
        <v>ok</v>
      </c>
    </row>
    <row r="71" spans="1:8">
      <c r="A71" s="90" t="s">
        <v>1108</v>
      </c>
      <c r="B71" s="90" t="s">
        <v>1137</v>
      </c>
      <c r="C71" s="90" t="s">
        <v>1257</v>
      </c>
      <c r="D71" s="90"/>
      <c r="E71" s="90" t="s">
        <v>1108</v>
      </c>
      <c r="F71" s="90" t="s">
        <v>1137</v>
      </c>
      <c r="G71" s="90" t="s">
        <v>1257</v>
      </c>
      <c r="H71" s="90" t="str">
        <f t="shared" si="2"/>
        <v>ok</v>
      </c>
    </row>
    <row r="72" spans="1:8">
      <c r="A72" s="90" t="s">
        <v>1108</v>
      </c>
      <c r="B72" s="90" t="s">
        <v>1247</v>
      </c>
      <c r="C72" s="90" t="s">
        <v>1258</v>
      </c>
      <c r="D72" s="90"/>
      <c r="E72" s="90" t="s">
        <v>1108</v>
      </c>
      <c r="F72" s="90" t="s">
        <v>1259</v>
      </c>
      <c r="G72" s="90" t="s">
        <v>1260</v>
      </c>
      <c r="H72" s="90" t="str">
        <f t="shared" si="2"/>
        <v/>
      </c>
    </row>
    <row r="73" spans="1:8">
      <c r="A73" s="90" t="s">
        <v>1108</v>
      </c>
      <c r="B73" s="90" t="s">
        <v>1261</v>
      </c>
      <c r="C73" s="90" t="s">
        <v>1262</v>
      </c>
      <c r="D73" s="90"/>
      <c r="E73" s="90" t="s">
        <v>1108</v>
      </c>
      <c r="F73" s="90" t="s">
        <v>1261</v>
      </c>
      <c r="G73" s="90" t="s">
        <v>1262</v>
      </c>
      <c r="H73" s="90" t="str">
        <f t="shared" si="2"/>
        <v>ok</v>
      </c>
    </row>
    <row r="74" spans="1:8">
      <c r="A74" s="90" t="s">
        <v>1108</v>
      </c>
      <c r="B74" s="90" t="s">
        <v>1263</v>
      </c>
      <c r="C74" s="90" t="s">
        <v>1264</v>
      </c>
      <c r="D74" s="90"/>
      <c r="E74" s="90" t="s">
        <v>1108</v>
      </c>
      <c r="F74" s="90" t="s">
        <v>1263</v>
      </c>
      <c r="G74" s="90" t="s">
        <v>1264</v>
      </c>
      <c r="H74" s="90" t="str">
        <f t="shared" si="2"/>
        <v>ok</v>
      </c>
    </row>
    <row r="75" spans="1:8">
      <c r="A75" s="90"/>
      <c r="B75" s="90"/>
      <c r="C75" s="90"/>
      <c r="D75" s="90"/>
      <c r="E75" s="90" t="s">
        <v>1108</v>
      </c>
      <c r="F75" s="90" t="s">
        <v>1265</v>
      </c>
      <c r="G75" s="90" t="s">
        <v>1264</v>
      </c>
      <c r="H75" s="90"/>
    </row>
    <row r="76" spans="1:8">
      <c r="A76" s="90"/>
      <c r="B76" s="90"/>
      <c r="C76" s="90"/>
      <c r="D76" s="90"/>
      <c r="E76" s="90" t="s">
        <v>1108</v>
      </c>
      <c r="F76" s="90" t="s">
        <v>1266</v>
      </c>
      <c r="G76" s="90" t="s">
        <v>1267</v>
      </c>
      <c r="H76" s="90"/>
    </row>
    <row r="77" spans="1:8">
      <c r="A77" s="90"/>
      <c r="B77" s="90"/>
      <c r="C77" s="90"/>
      <c r="D77" s="90"/>
      <c r="E77" s="90" t="s">
        <v>1108</v>
      </c>
      <c r="F77" s="90" t="s">
        <v>1268</v>
      </c>
      <c r="G77" s="90" t="s">
        <v>1269</v>
      </c>
      <c r="H77" s="90"/>
    </row>
    <row r="78" spans="1:8">
      <c r="A78" s="90"/>
      <c r="B78" s="90"/>
      <c r="C78" s="90"/>
      <c r="D78" s="90"/>
      <c r="E78" s="90" t="s">
        <v>1108</v>
      </c>
      <c r="F78" s="90" t="s">
        <v>1270</v>
      </c>
      <c r="G78" s="90" t="s">
        <v>1258</v>
      </c>
      <c r="H78" s="90"/>
    </row>
    <row r="79" spans="1:8">
      <c r="A79" s="90" t="s">
        <v>1108</v>
      </c>
      <c r="B79" s="90" t="s">
        <v>1271</v>
      </c>
      <c r="C79" s="90" t="s">
        <v>1258</v>
      </c>
      <c r="D79" s="90"/>
      <c r="E79" s="90" t="s">
        <v>1108</v>
      </c>
      <c r="F79" s="90" t="s">
        <v>1271</v>
      </c>
      <c r="G79" s="90" t="s">
        <v>1258</v>
      </c>
      <c r="H79" s="90" t="str">
        <f t="shared" ref="H79:H81" si="3">IF(B79=F79,"ok","")</f>
        <v>ok</v>
      </c>
    </row>
    <row r="80" spans="1:8">
      <c r="A80" s="90" t="s">
        <v>1108</v>
      </c>
      <c r="B80" s="90" t="s">
        <v>1272</v>
      </c>
      <c r="C80" s="90" t="s">
        <v>1254</v>
      </c>
      <c r="D80" s="90"/>
      <c r="E80" s="90" t="s">
        <v>1108</v>
      </c>
      <c r="F80" s="90" t="s">
        <v>1272</v>
      </c>
      <c r="G80" s="90" t="s">
        <v>1254</v>
      </c>
      <c r="H80" s="90" t="str">
        <f t="shared" si="3"/>
        <v>ok</v>
      </c>
    </row>
    <row r="81" spans="1:8">
      <c r="A81" s="90" t="s">
        <v>1108</v>
      </c>
      <c r="B81" s="90" t="s">
        <v>1273</v>
      </c>
      <c r="C81" s="90" t="s">
        <v>1258</v>
      </c>
      <c r="D81" s="90"/>
      <c r="E81" s="90" t="s">
        <v>1108</v>
      </c>
      <c r="F81" s="90" t="s">
        <v>1273</v>
      </c>
      <c r="G81" s="90" t="s">
        <v>1258</v>
      </c>
      <c r="H81" s="90" t="str">
        <f t="shared" si="3"/>
        <v>ok</v>
      </c>
    </row>
    <row r="84" spans="1:8">
      <c r="A84" s="90"/>
      <c r="B84" s="90"/>
      <c r="C84" s="90"/>
      <c r="D84" s="90"/>
      <c r="E84" s="90" t="s">
        <v>1274</v>
      </c>
      <c r="F84" s="90" t="s">
        <v>1184</v>
      </c>
      <c r="G84" s="90" t="s">
        <v>1275</v>
      </c>
      <c r="H84" s="90"/>
    </row>
    <row r="85" spans="1:8">
      <c r="A85" s="90"/>
      <c r="B85" s="90"/>
      <c r="C85" s="90"/>
      <c r="D85" s="90"/>
      <c r="E85" s="90" t="s">
        <v>1274</v>
      </c>
      <c r="F85" s="90" t="s">
        <v>1185</v>
      </c>
      <c r="G85" s="90" t="s">
        <v>1276</v>
      </c>
      <c r="H85" s="90"/>
    </row>
    <row r="86" spans="1:8">
      <c r="A86" s="90"/>
      <c r="B86" s="90"/>
      <c r="C86" s="90"/>
      <c r="D86" s="90"/>
      <c r="E86" s="90" t="s">
        <v>1274</v>
      </c>
      <c r="F86" s="90" t="s">
        <v>1277</v>
      </c>
      <c r="G86" s="90" t="s">
        <v>1278</v>
      </c>
      <c r="H86" s="90"/>
    </row>
    <row r="87" spans="1:8">
      <c r="A87" s="90" t="s">
        <v>1274</v>
      </c>
      <c r="B87" s="90" t="s">
        <v>1279</v>
      </c>
      <c r="C87" s="90" t="s">
        <v>1254</v>
      </c>
      <c r="D87" s="90"/>
      <c r="E87" s="90" t="s">
        <v>1274</v>
      </c>
      <c r="F87" s="90" t="s">
        <v>1279</v>
      </c>
      <c r="G87" s="90" t="s">
        <v>1280</v>
      </c>
      <c r="H87" s="90" t="str">
        <f t="shared" ref="H87:H91" si="4">IF(B87=F87,"ok","")</f>
        <v>ok</v>
      </c>
    </row>
    <row r="88" spans="1:8">
      <c r="A88" s="90" t="s">
        <v>1274</v>
      </c>
      <c r="B88" s="90" t="s">
        <v>1092</v>
      </c>
      <c r="C88" s="90" t="s">
        <v>1255</v>
      </c>
      <c r="D88" s="90"/>
      <c r="E88" s="90" t="s">
        <v>1274</v>
      </c>
      <c r="F88" s="90" t="s">
        <v>1092</v>
      </c>
      <c r="G88" s="90" t="s">
        <v>1281</v>
      </c>
      <c r="H88" s="90" t="str">
        <f t="shared" si="4"/>
        <v>ok</v>
      </c>
    </row>
    <row r="89" spans="1:8">
      <c r="A89" s="90" t="s">
        <v>1274</v>
      </c>
      <c r="B89" s="90" t="s">
        <v>1094</v>
      </c>
      <c r="C89" s="90" t="s">
        <v>1256</v>
      </c>
      <c r="D89" s="90"/>
      <c r="E89" s="90" t="s">
        <v>1274</v>
      </c>
      <c r="F89" s="90" t="s">
        <v>1094</v>
      </c>
      <c r="G89" s="90" t="s">
        <v>1282</v>
      </c>
      <c r="H89" s="90" t="str">
        <f t="shared" si="4"/>
        <v>ok</v>
      </c>
    </row>
    <row r="90" spans="1:8">
      <c r="A90" s="90" t="s">
        <v>1274</v>
      </c>
      <c r="B90" s="90" t="s">
        <v>1096</v>
      </c>
      <c r="C90" s="90" t="s">
        <v>1257</v>
      </c>
      <c r="D90" s="90"/>
      <c r="E90" s="90" t="s">
        <v>1274</v>
      </c>
      <c r="F90" s="90" t="s">
        <v>1096</v>
      </c>
      <c r="G90" s="90" t="s">
        <v>1282</v>
      </c>
      <c r="H90" s="90" t="str">
        <f t="shared" si="4"/>
        <v>ok</v>
      </c>
    </row>
    <row r="91" spans="1:8">
      <c r="A91" s="90" t="s">
        <v>1274</v>
      </c>
      <c r="B91" s="90" t="s">
        <v>1149</v>
      </c>
      <c r="C91" s="90" t="s">
        <v>1257</v>
      </c>
      <c r="D91" s="90"/>
      <c r="E91" s="90" t="s">
        <v>1274</v>
      </c>
      <c r="F91" s="90" t="s">
        <v>1149</v>
      </c>
      <c r="G91" s="90" t="s">
        <v>1282</v>
      </c>
      <c r="H91" s="90" t="str">
        <f t="shared" si="4"/>
        <v>ok</v>
      </c>
    </row>
    <row r="92" spans="1:8">
      <c r="A92" s="90" t="s">
        <v>1274</v>
      </c>
      <c r="B92" s="90" t="s">
        <v>1184</v>
      </c>
      <c r="C92" s="90" t="s">
        <v>1283</v>
      </c>
      <c r="D92" s="90"/>
      <c r="E92" s="90" t="s">
        <v>1274</v>
      </c>
      <c r="F92" s="90" t="s">
        <v>1175</v>
      </c>
      <c r="G92" s="90" t="s">
        <v>1284</v>
      </c>
      <c r="H92" s="90" t="str">
        <f>IF(B92=F92,"ok","")</f>
        <v/>
      </c>
    </row>
    <row r="93" spans="1:8">
      <c r="A93" s="90" t="s">
        <v>1274</v>
      </c>
      <c r="B93" s="90" t="s">
        <v>1285</v>
      </c>
      <c r="C93" s="90" t="s">
        <v>1262</v>
      </c>
      <c r="D93" s="90"/>
      <c r="E93" s="90" t="s">
        <v>1274</v>
      </c>
      <c r="F93" s="90" t="s">
        <v>1285</v>
      </c>
      <c r="G93" s="90" t="s">
        <v>1286</v>
      </c>
      <c r="H93" s="90" t="str">
        <f>IF(B93=F93,"ok","")</f>
        <v>ok</v>
      </c>
    </row>
    <row r="94" spans="1:8">
      <c r="A94" s="90" t="s">
        <v>1274</v>
      </c>
      <c r="B94" s="90" t="s">
        <v>1287</v>
      </c>
      <c r="C94" s="90" t="s">
        <v>1264</v>
      </c>
      <c r="D94" s="90"/>
      <c r="E94" s="90" t="s">
        <v>1274</v>
      </c>
      <c r="F94" s="90" t="s">
        <v>1287</v>
      </c>
      <c r="G94" s="90" t="s">
        <v>1288</v>
      </c>
      <c r="H94" s="90" t="str">
        <f>IF(B94=F94,"ok","")</f>
        <v>ok</v>
      </c>
    </row>
    <row r="95" spans="1:8">
      <c r="A95" s="90"/>
      <c r="B95" s="90"/>
      <c r="C95" s="90"/>
      <c r="D95" s="90"/>
      <c r="E95" s="90" t="s">
        <v>1274</v>
      </c>
      <c r="F95" s="90" t="s">
        <v>1289</v>
      </c>
      <c r="G95" s="90" t="s">
        <v>1288</v>
      </c>
      <c r="H95" s="90"/>
    </row>
    <row r="96" spans="1:8">
      <c r="A96" s="90"/>
      <c r="B96" s="90"/>
      <c r="C96" s="90"/>
      <c r="D96" s="90"/>
      <c r="E96" s="90" t="s">
        <v>1274</v>
      </c>
      <c r="F96" s="90" t="s">
        <v>1290</v>
      </c>
      <c r="G96" s="90" t="s">
        <v>1291</v>
      </c>
      <c r="H96" s="90"/>
    </row>
    <row r="97" spans="1:8">
      <c r="A97" s="90"/>
      <c r="B97" s="90"/>
      <c r="C97" s="90"/>
      <c r="D97" s="90"/>
      <c r="E97" s="90" t="s">
        <v>1274</v>
      </c>
      <c r="F97" s="90" t="s">
        <v>1292</v>
      </c>
      <c r="G97" s="90" t="s">
        <v>1293</v>
      </c>
      <c r="H97" s="90"/>
    </row>
    <row r="98" spans="1:8">
      <c r="A98" s="90"/>
      <c r="B98" s="90"/>
      <c r="C98" s="90"/>
      <c r="D98" s="90"/>
      <c r="E98" s="90" t="s">
        <v>1274</v>
      </c>
      <c r="F98" s="90" t="s">
        <v>1294</v>
      </c>
      <c r="G98" s="90" t="s">
        <v>1295</v>
      </c>
      <c r="H98" s="90"/>
    </row>
    <row r="99" spans="1:8">
      <c r="A99" s="90"/>
      <c r="B99" s="90"/>
      <c r="C99" s="90"/>
      <c r="D99" s="90"/>
      <c r="E99" s="90" t="s">
        <v>1274</v>
      </c>
      <c r="F99" s="90" t="s">
        <v>1296</v>
      </c>
      <c r="G99" s="90" t="s">
        <v>1295</v>
      </c>
      <c r="H99" s="90" t="str">
        <f>IF(B100=F99,"ok","")</f>
        <v>ok</v>
      </c>
    </row>
    <row r="100" spans="1:8">
      <c r="A100" s="90" t="s">
        <v>1274</v>
      </c>
      <c r="B100" s="90" t="s">
        <v>1296</v>
      </c>
      <c r="C100" s="90" t="s">
        <v>1258</v>
      </c>
      <c r="D100" s="90"/>
      <c r="E100" s="90" t="s">
        <v>1274</v>
      </c>
      <c r="F100" s="90" t="s">
        <v>1297</v>
      </c>
      <c r="G100" s="90" t="s">
        <v>1298</v>
      </c>
      <c r="H100" s="90" t="str">
        <f>IF(B101=F100,"ok","")</f>
        <v>ok</v>
      </c>
    </row>
    <row r="101" spans="1:8">
      <c r="A101" s="90" t="s">
        <v>1274</v>
      </c>
      <c r="B101" s="90" t="s">
        <v>1297</v>
      </c>
      <c r="C101" s="90" t="s">
        <v>1254</v>
      </c>
      <c r="D101" s="90"/>
      <c r="E101" s="90" t="s">
        <v>1274</v>
      </c>
      <c r="F101" s="90" t="s">
        <v>1177</v>
      </c>
      <c r="G101" s="90" t="s">
        <v>1295</v>
      </c>
      <c r="H101" s="90" t="str">
        <f>IF(B102=F101,"ok","")</f>
        <v>ok</v>
      </c>
    </row>
    <row r="102" spans="1:8">
      <c r="A102" s="90" t="s">
        <v>1274</v>
      </c>
      <c r="B102" s="90" t="s">
        <v>1177</v>
      </c>
      <c r="C102" s="90" t="s">
        <v>1258</v>
      </c>
      <c r="D102" s="90"/>
      <c r="E102" s="90"/>
      <c r="F102" s="90"/>
      <c r="G102" s="90"/>
      <c r="H102" s="90"/>
    </row>
    <row r="104" spans="1:8">
      <c r="A104" s="90"/>
      <c r="B104" s="90"/>
      <c r="C104" s="90"/>
      <c r="D104" s="90"/>
      <c r="E104" s="90"/>
      <c r="F104" s="90" t="s">
        <v>1299</v>
      </c>
      <c r="G104" s="90" t="s">
        <v>1300</v>
      </c>
      <c r="H104" s="90"/>
    </row>
    <row r="105" spans="1:8">
      <c r="A105" s="90"/>
      <c r="B105" s="90"/>
      <c r="C105" s="90"/>
      <c r="D105" s="90"/>
      <c r="E105" s="90"/>
      <c r="F105" s="90" t="s">
        <v>1301</v>
      </c>
      <c r="G105" s="90" t="s">
        <v>1302</v>
      </c>
      <c r="H105" s="90"/>
    </row>
    <row r="107" spans="1:8">
      <c r="A107" s="90"/>
      <c r="B107" s="90" t="s">
        <v>1303</v>
      </c>
      <c r="C107" s="90" t="s">
        <v>1304</v>
      </c>
      <c r="D107" s="90"/>
      <c r="E107" s="90"/>
      <c r="F107" s="90" t="s">
        <v>1303</v>
      </c>
      <c r="G107" s="90" t="s">
        <v>1305</v>
      </c>
      <c r="H107" s="90"/>
    </row>
    <row r="108" spans="1:8">
      <c r="A108" s="90"/>
      <c r="B108" s="90" t="s">
        <v>1306</v>
      </c>
      <c r="C108" s="90" t="s">
        <v>1307</v>
      </c>
      <c r="D108" s="90"/>
      <c r="E108" s="90"/>
      <c r="F108" s="90" t="s">
        <v>1306</v>
      </c>
      <c r="G108" s="90" t="s">
        <v>1308</v>
      </c>
      <c r="H108" s="90"/>
    </row>
    <row r="109" spans="1:8">
      <c r="A109" s="90"/>
      <c r="B109" s="90" t="s">
        <v>1309</v>
      </c>
      <c r="C109" s="90" t="s">
        <v>1307</v>
      </c>
      <c r="D109" s="90"/>
      <c r="E109" s="90"/>
      <c r="F109" s="90" t="s">
        <v>1309</v>
      </c>
      <c r="G109" s="90" t="s">
        <v>1308</v>
      </c>
      <c r="H109" s="90"/>
    </row>
    <row r="110" spans="1:8">
      <c r="A110" s="90"/>
      <c r="B110" s="90" t="s">
        <v>1310</v>
      </c>
      <c r="C110" s="90" t="s">
        <v>1311</v>
      </c>
      <c r="D110" s="90"/>
      <c r="E110" s="90"/>
      <c r="F110" s="90" t="s">
        <v>1310</v>
      </c>
      <c r="G110" s="90" t="s">
        <v>1311</v>
      </c>
      <c r="H110" s="90"/>
    </row>
    <row r="112" spans="1:8">
      <c r="A112" s="90"/>
      <c r="B112" s="90" t="s">
        <v>1312</v>
      </c>
      <c r="C112" s="90" t="s">
        <v>1313</v>
      </c>
      <c r="D112" s="90"/>
      <c r="E112" s="90"/>
      <c r="F112" s="90" t="s">
        <v>1312</v>
      </c>
      <c r="G112" s="90" t="s">
        <v>1313</v>
      </c>
      <c r="H112" s="90"/>
    </row>
    <row r="114" spans="2:7">
      <c r="B114" s="90" t="s">
        <v>1314</v>
      </c>
      <c r="C114" s="90" t="s">
        <v>1304</v>
      </c>
      <c r="D114" s="90"/>
      <c r="E114" s="90"/>
      <c r="F114" s="90" t="s">
        <v>1314</v>
      </c>
      <c r="G114" s="90" t="s">
        <v>1304</v>
      </c>
    </row>
    <row r="115" spans="2:7">
      <c r="B115" s="90" t="s">
        <v>1315</v>
      </c>
      <c r="C115" s="90" t="s">
        <v>1316</v>
      </c>
      <c r="D115" s="90"/>
      <c r="E115" s="90"/>
      <c r="F115" s="90"/>
      <c r="G115" s="90"/>
    </row>
    <row r="117" spans="2:7">
      <c r="B117" s="90" t="s">
        <v>1317</v>
      </c>
      <c r="C117" s="90" t="s">
        <v>1318</v>
      </c>
      <c r="D117" s="90"/>
      <c r="E117" s="90"/>
      <c r="F117" s="90" t="s">
        <v>1319</v>
      </c>
      <c r="G117" s="90" t="s">
        <v>1318</v>
      </c>
    </row>
    <row r="119" spans="2:7">
      <c r="B119" s="90" t="s">
        <v>1320</v>
      </c>
      <c r="C119" s="90" t="s">
        <v>1304</v>
      </c>
      <c r="D119" s="90"/>
      <c r="E119" s="90"/>
      <c r="F119" s="90" t="s">
        <v>1320</v>
      </c>
      <c r="G119" s="90" t="s">
        <v>1304</v>
      </c>
    </row>
    <row r="120" spans="2:7">
      <c r="B120" s="90" t="s">
        <v>1321</v>
      </c>
      <c r="C120" s="90" t="s">
        <v>1322</v>
      </c>
      <c r="D120" s="90"/>
      <c r="E120" s="90"/>
      <c r="F120" s="90" t="s">
        <v>1321</v>
      </c>
      <c r="G120" s="90" t="s">
        <v>1322</v>
      </c>
    </row>
    <row r="122" spans="2:7">
      <c r="B122" s="90" t="s">
        <v>1323</v>
      </c>
      <c r="C122" s="90" t="s">
        <v>1318</v>
      </c>
      <c r="D122" s="90"/>
      <c r="E122" s="90"/>
      <c r="F122" s="90" t="s">
        <v>1323</v>
      </c>
      <c r="G122" s="90" t="s">
        <v>1318</v>
      </c>
    </row>
    <row r="123" spans="2:7">
      <c r="B123" s="90" t="s">
        <v>1324</v>
      </c>
      <c r="C123" s="90" t="s">
        <v>1325</v>
      </c>
      <c r="D123" s="90"/>
      <c r="E123" s="90"/>
      <c r="F123" s="90" t="s">
        <v>1324</v>
      </c>
      <c r="G123" s="90" t="s">
        <v>1325</v>
      </c>
    </row>
    <row r="125" spans="2:7">
      <c r="B125" s="90" t="s">
        <v>1326</v>
      </c>
      <c r="C125" s="90" t="s">
        <v>1327</v>
      </c>
      <c r="D125" s="90"/>
      <c r="E125" s="90"/>
      <c r="F125" s="90" t="s">
        <v>1326</v>
      </c>
      <c r="G125" s="90" t="s">
        <v>1327</v>
      </c>
    </row>
    <row r="126" spans="2:7">
      <c r="B126" s="90" t="s">
        <v>1328</v>
      </c>
      <c r="C126" s="90" t="s">
        <v>1329</v>
      </c>
      <c r="D126" s="90"/>
      <c r="E126" s="90"/>
      <c r="F126" s="90" t="s">
        <v>1328</v>
      </c>
      <c r="G126" s="90" t="s">
        <v>1329</v>
      </c>
    </row>
    <row r="128" spans="2:7">
      <c r="B128" s="90" t="s">
        <v>1330</v>
      </c>
      <c r="C128" s="90" t="s">
        <v>1331</v>
      </c>
      <c r="D128" s="90"/>
      <c r="E128" s="90"/>
      <c r="F128" s="90" t="s">
        <v>1330</v>
      </c>
      <c r="G128" s="90" t="s">
        <v>1331</v>
      </c>
    </row>
    <row r="129" spans="2:7">
      <c r="B129" s="90" t="s">
        <v>1332</v>
      </c>
      <c r="C129" s="90" t="s">
        <v>1333</v>
      </c>
      <c r="D129" s="90"/>
      <c r="E129" s="90"/>
      <c r="F129" s="90" t="s">
        <v>1332</v>
      </c>
      <c r="G129" s="90" t="s">
        <v>1333</v>
      </c>
    </row>
    <row r="130" spans="2:7">
      <c r="B130" s="90" t="s">
        <v>1334</v>
      </c>
      <c r="C130" s="90" t="s">
        <v>1335</v>
      </c>
      <c r="D130" s="90"/>
      <c r="E130" s="90"/>
      <c r="F130" s="90" t="s">
        <v>1334</v>
      </c>
      <c r="G130" s="90" t="s">
        <v>1335</v>
      </c>
    </row>
    <row r="132" spans="2:7">
      <c r="B132" s="90" t="s">
        <v>1336</v>
      </c>
      <c r="C132" s="90" t="s">
        <v>688</v>
      </c>
      <c r="D132" s="90"/>
      <c r="E132" s="90"/>
      <c r="F132" s="90" t="s">
        <v>1336</v>
      </c>
      <c r="G132" s="90" t="s">
        <v>688</v>
      </c>
    </row>
    <row r="133" spans="2:7">
      <c r="B133" s="90" t="s">
        <v>1337</v>
      </c>
      <c r="C133" s="90" t="s">
        <v>1338</v>
      </c>
      <c r="D133" s="90"/>
      <c r="E133" s="90"/>
      <c r="F133" s="90" t="s">
        <v>1337</v>
      </c>
      <c r="G133" s="90" t="s">
        <v>1338</v>
      </c>
    </row>
    <row r="134" spans="2:7">
      <c r="B134" s="90" t="s">
        <v>1339</v>
      </c>
      <c r="C134" s="90" t="s">
        <v>1338</v>
      </c>
      <c r="D134" s="90"/>
      <c r="E134" s="90"/>
      <c r="F134" s="90" t="s">
        <v>1339</v>
      </c>
      <c r="G134" s="90" t="s">
        <v>1338</v>
      </c>
    </row>
    <row r="135" spans="2:7">
      <c r="B135" s="90" t="s">
        <v>1340</v>
      </c>
      <c r="C135" s="90" t="s">
        <v>1338</v>
      </c>
      <c r="D135" s="90"/>
      <c r="E135" s="90"/>
      <c r="F135" s="90" t="s">
        <v>1340</v>
      </c>
      <c r="G135" s="90" t="s">
        <v>1338</v>
      </c>
    </row>
    <row r="136" spans="2:7">
      <c r="B136" s="90" t="s">
        <v>1341</v>
      </c>
      <c r="C136" s="90" t="s">
        <v>1342</v>
      </c>
      <c r="D136" s="90"/>
      <c r="E136" s="90"/>
      <c r="F136" s="90" t="s">
        <v>1341</v>
      </c>
      <c r="G136" s="90" t="s">
        <v>1342</v>
      </c>
    </row>
    <row r="137" spans="2:7">
      <c r="B137" s="90" t="s">
        <v>1343</v>
      </c>
      <c r="C137" s="90" t="s">
        <v>1338</v>
      </c>
      <c r="D137" s="90"/>
      <c r="E137" s="90"/>
      <c r="F137" s="90" t="s">
        <v>1343</v>
      </c>
      <c r="G137" s="90" t="s">
        <v>1338</v>
      </c>
    </row>
  </sheetData>
  <sheetProtection algorithmName="SHA-512" hashValue="zcZjxudOoklrWa2paV6cpMnX71oZI0JZtLk1/BQzSvO6IjdF08c0x2kqoLskkX/IG59ZSCFn0d5pdX0rYmJ3lg==" saltValue="8qo4ulbQO7P88Pj4P9GkkQ==" spinCount="100000" sheet="1" objects="1" scenarios="1"/>
  <phoneticPr fontId="6" type="noConversion"/>
  <conditionalFormatting sqref="B107:B109">
    <cfRule type="duplicateValues" dxfId="26" priority="26"/>
  </conditionalFormatting>
  <conditionalFormatting sqref="B110">
    <cfRule type="duplicateValues" dxfId="25" priority="25"/>
  </conditionalFormatting>
  <conditionalFormatting sqref="B112">
    <cfRule type="duplicateValues" dxfId="24" priority="24"/>
  </conditionalFormatting>
  <conditionalFormatting sqref="B114:B115 F125:F126 F53:F60 F117 F112 F104:F105 F119 F122 F128:F130 F132:F137 F107:F110 G25 G27 F62:F70 F72:F79 F83:F90 F81 F92:F99 F101 F43 F45:F51 F1:F41">
    <cfRule type="duplicateValues" dxfId="23" priority="55"/>
  </conditionalFormatting>
  <conditionalFormatting sqref="B117">
    <cfRule type="duplicateValues" dxfId="22" priority="22"/>
  </conditionalFormatting>
  <conditionalFormatting sqref="B119 B122">
    <cfRule type="duplicateValues" dxfId="21" priority="21"/>
  </conditionalFormatting>
  <conditionalFormatting sqref="B125:B126">
    <cfRule type="duplicateValues" dxfId="20" priority="20"/>
  </conditionalFormatting>
  <conditionalFormatting sqref="B128:B130">
    <cfRule type="duplicateValues" dxfId="19" priority="19"/>
  </conditionalFormatting>
  <conditionalFormatting sqref="B132:B137">
    <cfRule type="duplicateValues" dxfId="18" priority="18"/>
  </conditionalFormatting>
  <conditionalFormatting sqref="C27">
    <cfRule type="duplicateValues" dxfId="17" priority="4"/>
  </conditionalFormatting>
  <conditionalFormatting sqref="C49">
    <cfRule type="duplicateValues" dxfId="16" priority="3"/>
  </conditionalFormatting>
  <conditionalFormatting sqref="C68">
    <cfRule type="duplicateValues" dxfId="15" priority="2"/>
  </conditionalFormatting>
  <conditionalFormatting sqref="C88">
    <cfRule type="duplicateValues" dxfId="14" priority="1"/>
  </conditionalFormatting>
  <conditionalFormatting sqref="F52">
    <cfRule type="duplicateValues" dxfId="13" priority="7"/>
  </conditionalFormatting>
  <conditionalFormatting sqref="F61">
    <cfRule type="duplicateValues" dxfId="12" priority="16"/>
  </conditionalFormatting>
  <conditionalFormatting sqref="F71">
    <cfRule type="duplicateValues" dxfId="11" priority="6"/>
  </conditionalFormatting>
  <conditionalFormatting sqref="F80">
    <cfRule type="duplicateValues" dxfId="10" priority="15"/>
  </conditionalFormatting>
  <conditionalFormatting sqref="F91">
    <cfRule type="duplicateValues" dxfId="9" priority="5"/>
  </conditionalFormatting>
  <conditionalFormatting sqref="F100">
    <cfRule type="duplicateValues" dxfId="8" priority="14"/>
  </conditionalFormatting>
  <conditionalFormatting sqref="F114">
    <cfRule type="duplicateValues" dxfId="7" priority="23"/>
  </conditionalFormatting>
  <conditionalFormatting sqref="G37">
    <cfRule type="duplicateValues" dxfId="6" priority="17"/>
  </conditionalFormatting>
  <conditionalFormatting sqref="G46 G48">
    <cfRule type="duplicateValues" dxfId="5" priority="13"/>
  </conditionalFormatting>
  <conditionalFormatting sqref="G58">
    <cfRule type="duplicateValues" dxfId="4" priority="12"/>
  </conditionalFormatting>
  <conditionalFormatting sqref="G65 G67">
    <cfRule type="duplicateValues" dxfId="3" priority="11"/>
  </conditionalFormatting>
  <conditionalFormatting sqref="G77">
    <cfRule type="duplicateValues" dxfId="2" priority="10"/>
  </conditionalFormatting>
  <conditionalFormatting sqref="G85 G87">
    <cfRule type="duplicateValues" dxfId="1" priority="9"/>
  </conditionalFormatting>
  <conditionalFormatting sqref="G97">
    <cfRule type="duplicateValues" dxfId="0" priority="8"/>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BF0D82490AEDB4EAE8E73E7D2A7A07F" ma:contentTypeVersion="14" ma:contentTypeDescription="Create a new document." ma:contentTypeScope="" ma:versionID="cdc5f67263375130296be308ff54e9d6">
  <xsd:schema xmlns:xsd="http://www.w3.org/2001/XMLSchema" xmlns:xs="http://www.w3.org/2001/XMLSchema" xmlns:p="http://schemas.microsoft.com/office/2006/metadata/properties" xmlns:ns2="4c213d89-6f86-4e46-b121-a1b041b88bfa" xmlns:ns3="5ca18cb3-b787-419b-84eb-e96fb5010837" targetNamespace="http://schemas.microsoft.com/office/2006/metadata/properties" ma:root="true" ma:fieldsID="ca8eba9345686eea2e4858235d019389" ns2:_="" ns3:_="">
    <xsd:import namespace="4c213d89-6f86-4e46-b121-a1b041b88bfa"/>
    <xsd:import namespace="5ca18cb3-b787-419b-84eb-e96fb501083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213d89-6f86-4e46-b121-a1b041b88b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46dbd4f-3803-4de9-8cc1-1d91ce69ba4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ca18cb3-b787-419b-84eb-e96fb501083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0efe195a-abdc-4951-ae3e-3697572cf42b}" ma:internalName="TaxCatchAll" ma:showField="CatchAllData" ma:web="5ca18cb3-b787-419b-84eb-e96fb50108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c213d89-6f86-4e46-b121-a1b041b88bfa">
      <Terms xmlns="http://schemas.microsoft.com/office/infopath/2007/PartnerControls"/>
    </lcf76f155ced4ddcb4097134ff3c332f>
    <TaxCatchAll xmlns="5ca18cb3-b787-419b-84eb-e96fb5010837" xsi:nil="true"/>
  </documentManagement>
</p:properties>
</file>

<file path=customXml/itemProps1.xml><?xml version="1.0" encoding="utf-8"?>
<ds:datastoreItem xmlns:ds="http://schemas.openxmlformats.org/officeDocument/2006/customXml" ds:itemID="{DA5227F8-B598-4AB4-96D5-A135ABC77282}"/>
</file>

<file path=customXml/itemProps2.xml><?xml version="1.0" encoding="utf-8"?>
<ds:datastoreItem xmlns:ds="http://schemas.openxmlformats.org/officeDocument/2006/customXml" ds:itemID="{0D373272-1C36-4947-96B3-9F7F9A92D6F7}"/>
</file>

<file path=customXml/itemProps3.xml><?xml version="1.0" encoding="utf-8"?>
<ds:datastoreItem xmlns:ds="http://schemas.openxmlformats.org/officeDocument/2006/customXml" ds:itemID="{6BF19244-EB7A-422D-A5CB-AC96A3501F26}"/>
</file>

<file path=docMetadata/LabelInfo.xml><?xml version="1.0" encoding="utf-8"?>
<clbl:labelList xmlns:clbl="http://schemas.microsoft.com/office/2020/mipLabelMetadata">
  <clbl:label id="{7f920973-6594-4ab3-af55-0bb85192461e}" enabled="0" method="" siteId="{7f920973-6594-4ab3-af55-0bb85192461e}"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Leijenhorst, Peter van</dc:creator>
  <cp:keywords/>
  <dc:description/>
  <cp:lastModifiedBy>Corné Guijt</cp:lastModifiedBy>
  <cp:revision/>
  <dcterms:created xsi:type="dcterms:W3CDTF">2022-08-08T07:54:37Z</dcterms:created>
  <dcterms:modified xsi:type="dcterms:W3CDTF">2026-09-21T14:37:37Z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0x010100CBF0D82490AEDB4EAE8E73E7D2A7A07F</vt:lpwstr>
  </property>
  <property fmtid="{D5CDD505-2E9C-101B-9397-08002B2CF9AE}" pid="3" name="MediaServiceImageTags">
    <vt:lpwstr/>
  </property>
</Properties>
</file>