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rorailbv.sharepoint.com/teams/MMT-Contractering/Gedeelde documenten/1. BAAN-BVL/_aanbestedingsdossier/"/>
    </mc:Choice>
  </mc:AlternateContent>
  <xr:revisionPtr revIDLastSave="180" documentId="8_{CBC6D6D9-554F-48F3-8798-193B7675EB8C}" xr6:coauthVersionLast="47" xr6:coauthVersionMax="47" xr10:uidLastSave="{9D67F1FF-326D-46D8-9261-2C5513535D5F}"/>
  <bookViews>
    <workbookView xWindow="-105" yWindow="0" windowWidth="26010" windowHeight="20985" xr2:uid="{00000000-000D-0000-FFFF-FFFF00000000}"/>
  </bookViews>
  <sheets>
    <sheet name="Totaal blad" sheetId="3" r:id="rId1"/>
    <sheet name="Categorie A" sheetId="1" r:id="rId2"/>
    <sheet name="Categorie B"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6" l="1"/>
  <c r="G25" i="6"/>
  <c r="G25" i="1"/>
  <c r="G24" i="1"/>
  <c r="G33" i="1"/>
  <c r="F41" i="3" l="1"/>
  <c r="C32" i="1"/>
  <c r="C28" i="1"/>
  <c r="C27" i="1"/>
  <c r="C23" i="1"/>
  <c r="A4" i="6"/>
  <c r="I66" i="6"/>
  <c r="I67" i="6" s="1"/>
  <c r="C59" i="6"/>
  <c r="C51" i="6"/>
  <c r="C50" i="6"/>
  <c r="G35" i="6"/>
  <c r="C60" i="6" s="1"/>
  <c r="E35" i="6"/>
  <c r="E60" i="6" s="1"/>
  <c r="I34" i="6"/>
  <c r="F59" i="6" s="1"/>
  <c r="E34" i="6"/>
  <c r="E59" i="6" s="1"/>
  <c r="C33" i="6"/>
  <c r="E33" i="6" s="1"/>
  <c r="E58" i="6" s="1"/>
  <c r="E31" i="6"/>
  <c r="E56" i="6" s="1"/>
  <c r="E30" i="6"/>
  <c r="E55" i="6" s="1"/>
  <c r="C29" i="6"/>
  <c r="E29" i="6" s="1"/>
  <c r="E54" i="6" s="1"/>
  <c r="C28" i="6"/>
  <c r="E28" i="6" s="1"/>
  <c r="E53" i="6" s="1"/>
  <c r="I26" i="6"/>
  <c r="F51" i="6" s="1"/>
  <c r="E26" i="6"/>
  <c r="E51" i="6" s="1"/>
  <c r="I25" i="6"/>
  <c r="F50" i="6" s="1"/>
  <c r="E25" i="6"/>
  <c r="E50" i="6" s="1"/>
  <c r="G24" i="6"/>
  <c r="I24" i="6" s="1"/>
  <c r="C24" i="6"/>
  <c r="E24" i="6" s="1"/>
  <c r="I17" i="6"/>
  <c r="I18" i="6" s="1"/>
  <c r="D48" i="6" s="1"/>
  <c r="E12" i="6"/>
  <c r="G29" i="6" s="1"/>
  <c r="A3" i="6"/>
  <c r="I65" i="1"/>
  <c r="E30" i="1"/>
  <c r="G28" i="6" l="1"/>
  <c r="I28" i="6" s="1"/>
  <c r="F53" i="6" s="1"/>
  <c r="G30" i="6"/>
  <c r="C56" i="6" s="1"/>
  <c r="G33" i="6"/>
  <c r="C54" i="6"/>
  <c r="I29" i="6"/>
  <c r="F54" i="6" s="1"/>
  <c r="E49" i="6"/>
  <c r="E38" i="6"/>
  <c r="E48" i="6" s="1"/>
  <c r="F49" i="6"/>
  <c r="G31" i="6"/>
  <c r="I35" i="6"/>
  <c r="F60" i="6" s="1"/>
  <c r="I30" i="6"/>
  <c r="F55" i="6" s="1"/>
  <c r="C49" i="6"/>
  <c r="C53" i="6" l="1"/>
  <c r="C55" i="6"/>
  <c r="I33" i="6"/>
  <c r="F58" i="6" s="1"/>
  <c r="C58" i="6"/>
  <c r="I31" i="6"/>
  <c r="F56" i="6" s="1"/>
  <c r="I38" i="6" l="1"/>
  <c r="F48" i="6" s="1"/>
  <c r="G48" i="6" s="1"/>
  <c r="C48" i="6"/>
  <c r="D58" i="6" s="1"/>
  <c r="G58" i="6" s="1"/>
  <c r="H58" i="6" s="1"/>
  <c r="D51" i="6"/>
  <c r="G51" i="6" s="1"/>
  <c r="H51" i="6" s="1"/>
  <c r="D49" i="6"/>
  <c r="G49" i="6" s="1"/>
  <c r="H49" i="6" s="1"/>
  <c r="D55" i="6"/>
  <c r="G55" i="6" s="1"/>
  <c r="H55" i="6" s="1"/>
  <c r="D54" i="6"/>
  <c r="G54" i="6" s="1"/>
  <c r="H54" i="6" s="1"/>
  <c r="D56" i="6"/>
  <c r="G56" i="6" s="1"/>
  <c r="H56" i="6" s="1"/>
  <c r="D50" i="6"/>
  <c r="G50" i="6" s="1"/>
  <c r="H50" i="6" s="1"/>
  <c r="D60" i="6"/>
  <c r="G60" i="6" s="1"/>
  <c r="H60" i="6" s="1"/>
  <c r="D59" i="6"/>
  <c r="G59" i="6" s="1"/>
  <c r="H59" i="6" s="1"/>
  <c r="D53" i="6"/>
  <c r="G53" i="6" s="1"/>
  <c r="H53" i="6" s="1"/>
  <c r="I39" i="6" l="1"/>
  <c r="I72" i="6" s="1"/>
  <c r="D40" i="3" s="1"/>
  <c r="E55" i="1"/>
  <c r="A3" i="1"/>
  <c r="I66" i="1" l="1"/>
  <c r="G34" i="1" l="1"/>
  <c r="I34" i="1" s="1"/>
  <c r="F59" i="1" s="1"/>
  <c r="I25" i="1"/>
  <c r="F50" i="1" s="1"/>
  <c r="I24" i="1"/>
  <c r="F49" i="1" s="1"/>
  <c r="G23" i="1"/>
  <c r="I23" i="1" s="1"/>
  <c r="F48" i="1" s="1"/>
  <c r="E29" i="1"/>
  <c r="E54" i="1" s="1"/>
  <c r="E23" i="1"/>
  <c r="E48" i="1" s="1"/>
  <c r="E11" i="1"/>
  <c r="G32" i="1" l="1"/>
  <c r="I32" i="1" s="1"/>
  <c r="F57" i="1" s="1"/>
  <c r="G30" i="1"/>
  <c r="G29" i="1"/>
  <c r="C55" i="1" s="1"/>
  <c r="E25" i="1"/>
  <c r="E50" i="1" s="1"/>
  <c r="E32" i="1"/>
  <c r="E57" i="1" s="1"/>
  <c r="E34" i="1"/>
  <c r="E59" i="1" s="1"/>
  <c r="E27" i="1"/>
  <c r="E52" i="1" s="1"/>
  <c r="E33" i="1"/>
  <c r="E58" i="1" s="1"/>
  <c r="E28" i="1"/>
  <c r="E53" i="1" s="1"/>
  <c r="E24" i="1"/>
  <c r="E49" i="1" s="1"/>
  <c r="C50" i="1"/>
  <c r="C48" i="1"/>
  <c r="C49" i="1"/>
  <c r="C59" i="1"/>
  <c r="G27" i="1"/>
  <c r="G28" i="1"/>
  <c r="I29" i="1" l="1"/>
  <c r="F54" i="1" s="1"/>
  <c r="C57" i="1"/>
  <c r="I30" i="1"/>
  <c r="F55" i="1" s="1"/>
  <c r="E37" i="1"/>
  <c r="E47" i="1" s="1"/>
  <c r="C54" i="1"/>
  <c r="I33" i="1"/>
  <c r="F58" i="1" s="1"/>
  <c r="C58" i="1"/>
  <c r="I28" i="1"/>
  <c r="F53" i="1" s="1"/>
  <c r="C53" i="1"/>
  <c r="I27" i="1"/>
  <c r="F52" i="1" s="1"/>
  <c r="C52" i="1"/>
  <c r="I16" i="1"/>
  <c r="I17" i="1" s="1"/>
  <c r="A4" i="1"/>
  <c r="D47" i="1" l="1"/>
  <c r="C47" i="1"/>
  <c r="I37" i="1"/>
  <c r="F47" i="1" s="1"/>
  <c r="G47" i="1" l="1"/>
  <c r="D55" i="1"/>
  <c r="G55" i="1" s="1"/>
  <c r="H55" i="1" s="1"/>
  <c r="D49" i="1"/>
  <c r="G49" i="1" s="1"/>
  <c r="H49" i="1" s="1"/>
  <c r="I38" i="1"/>
  <c r="I70" i="1" s="1"/>
  <c r="D39" i="3" s="1"/>
  <c r="F39" i="3" s="1"/>
  <c r="D53" i="1"/>
  <c r="G53" i="1" s="1"/>
  <c r="H53" i="1" s="1"/>
  <c r="D58" i="1"/>
  <c r="G58" i="1" s="1"/>
  <c r="H58" i="1" s="1"/>
  <c r="D52" i="1"/>
  <c r="G52" i="1" s="1"/>
  <c r="H52" i="1" s="1"/>
  <c r="D57" i="1"/>
  <c r="G57" i="1" s="1"/>
  <c r="H57" i="1" s="1"/>
  <c r="D50" i="1"/>
  <c r="G50" i="1" s="1"/>
  <c r="H50" i="1" s="1"/>
  <c r="D48" i="1"/>
  <c r="G48" i="1" s="1"/>
  <c r="H48" i="1" s="1"/>
  <c r="D54" i="1"/>
  <c r="G54" i="1" s="1"/>
  <c r="H54" i="1" s="1"/>
  <c r="D59" i="1"/>
  <c r="G59" i="1" s="1"/>
  <c r="H59" i="1" s="1"/>
  <c r="F40" i="3"/>
  <c r="F42" i="3" l="1"/>
</calcChain>
</file>

<file path=xl/sharedStrings.xml><?xml version="1.0" encoding="utf-8"?>
<sst xmlns="http://schemas.openxmlformats.org/spreadsheetml/2006/main" count="206" uniqueCount="105">
  <si>
    <t>Annex 7.1 Aanbiedingsbegroting</t>
  </si>
  <si>
    <t xml:space="preserve">Naam gegadigde </t>
  </si>
  <si>
    <t>Datum</t>
  </si>
  <si>
    <t>Tabblad 1, totaal ten behoeve van bepalen meest economisch aanbieding (prijs)</t>
  </si>
  <si>
    <t xml:space="preserve">Tabblad 2, prijzen voor de eerste 5 jaar </t>
  </si>
  <si>
    <t>Tabblad 3, prijzen voor de 3 optie jaren</t>
  </si>
  <si>
    <t>- Alle GROENE cellen dienen door inschrijver te worden ingevuld;</t>
  </si>
  <si>
    <t>- Deze aanbiedingsbegroting dient rechtsgeldig te worden ondertekend;</t>
  </si>
  <si>
    <t>- Er mogen geen negatieve bedragen en/of percentages worden ingevuld;</t>
  </si>
  <si>
    <t>- De door inschrijver ingevulde bedragen zijn zonder enig voorbehoud opgegeven;</t>
  </si>
  <si>
    <r>
      <t xml:space="preserve">- De door inschrijver ingevulde bedragen zijn excl. BTW en conform </t>
    </r>
    <r>
      <rPr>
        <sz val="11"/>
        <rFont val="Calibri"/>
        <family val="2"/>
        <scheme val="minor"/>
      </rPr>
      <t>de ProRail Inkoopvoorwaarden 2017 v2.3</t>
    </r>
    <r>
      <rPr>
        <sz val="10"/>
        <color theme="1"/>
        <rFont val="Arial"/>
        <family val="2"/>
      </rPr>
      <t>;</t>
    </r>
  </si>
  <si>
    <t>- De opgegeven vergoeding voor de validatiekosten mogen niet hoger zijn dan 200.000 euro;</t>
  </si>
  <si>
    <t>- Het tarief voor de ondersteuning moet binnen de bandbreedte vallen van 80 tot en met 140 euro;</t>
  </si>
  <si>
    <t>- Er mogen op geen enkele manier aanpassingen gedaan worden in dit excel format, enkel het invullen van de groene cellen is toegestaan;</t>
  </si>
  <si>
    <t>- Het verschil in de tarieven tussen tabblad 'Categroie A' en 'Categorie B' mogen maximaal 50% zijn;</t>
  </si>
  <si>
    <t>- Alle kosten en verrekeningen om te voldoen aan gestelde eisen en door inschrijver beantwoorde kwaliteitscriteria zijn opgenomen in de bedragen van de aanbiedingsbegroting;</t>
  </si>
  <si>
    <t>- Het niet correct opvolgen van bovenstaande invulinstructies leidt tot een ongeldige inschrijving;</t>
  </si>
  <si>
    <t>Tevens dient een detail begroting te worden ingediend specifiek voor tabblad 'Categorie A' sluitend op de bedragen opgenomen in de groene velden van het aanbiedingsblad met een hierin opgenomen ten minste;</t>
  </si>
  <si>
    <t>Directe kosten</t>
  </si>
  <si>
    <t>-       Arbeid</t>
  </si>
  <si>
    <t>-      Veiligheid</t>
  </si>
  <si>
    <t>-     Materieel incl afschrijvingen</t>
  </si>
  <si>
    <t>Gespecificeerd naar uren x Functionaris  en type materieel.</t>
  </si>
  <si>
    <t>Indirecte kosten</t>
  </si>
  <si>
    <t>-       Eenmalige kosten</t>
  </si>
  <si>
    <t xml:space="preserve">Gespecificeerd naar uren x Functionaris </t>
  </si>
  <si>
    <t>-       Algemene kosten</t>
  </si>
  <si>
    <t>-       Winst en Risico.</t>
  </si>
  <si>
    <t>Rekenfactor</t>
  </si>
  <si>
    <t>Totaal bedrag deelopdracht vast</t>
  </si>
  <si>
    <t>Totaal bedrag deelopdracht optioneel</t>
  </si>
  <si>
    <t>Validatiekosten confrom Annex 5 met een maximum van 200.000 Euro</t>
  </si>
  <si>
    <t>Inschrijfsom over te nemen op het inschrijfformulier</t>
  </si>
  <si>
    <t>prijspeil 2026</t>
  </si>
  <si>
    <t>Handtekening</t>
  </si>
  <si>
    <t>AANBIEDINGSFORMAT</t>
  </si>
  <si>
    <t>Contract</t>
  </si>
  <si>
    <t>Totaal aantal kilometers, aantal meetdagen, jaarlijks afstemmen ProRail/Gegadigde. Bij inschrijving uitgaan van de opgave zoals opgenomen in deze bladen.</t>
  </si>
  <si>
    <t>Opgave gegadigde, basis voor verrekening/offerte deelopdrachten.</t>
  </si>
  <si>
    <t>Treinmetingen</t>
  </si>
  <si>
    <t>Actief meten in kilometers met het meetvoertuig</t>
  </si>
  <si>
    <t xml:space="preserve">Kilometers </t>
  </si>
  <si>
    <t>waarvan</t>
  </si>
  <si>
    <t>km Baan</t>
  </si>
  <si>
    <t>km Bovenleiding</t>
  </si>
  <si>
    <t>tabel 1</t>
  </si>
  <si>
    <t xml:space="preserve">organisatie </t>
  </si>
  <si>
    <t xml:space="preserve">inzetkosten </t>
  </si>
  <si>
    <t xml:space="preserve">totaal </t>
  </si>
  <si>
    <t>Meetdagen meetvoertuig/trein</t>
  </si>
  <si>
    <t xml:space="preserve">totaal aantal meetdagen per jaar </t>
  </si>
  <si>
    <t>per meetdag</t>
  </si>
  <si>
    <t>inzetkosten</t>
  </si>
  <si>
    <t>Meetvoertuig *</t>
  </si>
  <si>
    <t>Sub totalen</t>
  </si>
  <si>
    <t>tabel 2</t>
  </si>
  <si>
    <t>tabel 3</t>
  </si>
  <si>
    <t xml:space="preserve">systemen actief tijdens meetrit </t>
  </si>
  <si>
    <t>Uitwerken en rapporteren meetgegevens</t>
  </si>
  <si>
    <t>verzamelen gegevens</t>
  </si>
  <si>
    <t>productnummer</t>
  </si>
  <si>
    <t>aantal meetdagen</t>
  </si>
  <si>
    <t xml:space="preserve"> per meetdag **</t>
  </si>
  <si>
    <t>totaal prijs</t>
  </si>
  <si>
    <t>totaal aantal km</t>
  </si>
  <si>
    <t>prijs per km ***</t>
  </si>
  <si>
    <t>Bovenleiding</t>
  </si>
  <si>
    <t>rijdraadligging</t>
  </si>
  <si>
    <t>pantograafcontact</t>
  </si>
  <si>
    <t>rijdraad dikte</t>
  </si>
  <si>
    <t>Baan</t>
  </si>
  <si>
    <t>Spoor geometrie</t>
  </si>
  <si>
    <t>spoorstaaf dwarsprofiel</t>
  </si>
  <si>
    <t>spoorstaaf langsprofiel</t>
  </si>
  <si>
    <t xml:space="preserve">Spoorgeometrie Kortegolf </t>
  </si>
  <si>
    <t>Beelden</t>
  </si>
  <si>
    <t>spoorstaaf oppervlakte</t>
  </si>
  <si>
    <t>baan</t>
  </si>
  <si>
    <t>bovenleiding</t>
  </si>
  <si>
    <t>Totaal kosten metingen</t>
  </si>
  <si>
    <t xml:space="preserve">*   Meetdag/Inzet meetvoertuig, ALL-Inn prijs, inclusief meetsystemen , personeel ten behoeve van rijden meettrein, voorbereiding, plannen, brandstof, transporten e.d. </t>
  </si>
  <si>
    <t>**  In de tabel 'systemen actief' dient gegadigde alle kosten op te nemen die nodig zijn om gegevens te verzamelen tijdens de meetrit.</t>
  </si>
  <si>
    <t>*** In de tabel " Uitwerken en rapporteren meetgegevens' dient gegadigde alle kosten op te nemen die nodig zijn de gegevens vanuit de meetrit te analyseren te verwerken en te rapporteren aan ProRail.</t>
  </si>
  <si>
    <t>Tabel 4</t>
  </si>
  <si>
    <t>Prijzen per kilometer ten behoeve van afrekenen, na valide en door Prorail geaccepteerde meetdata. Voorwaarde: alle data ( activiteit 1 t/m 11) voor het betreffende spoordeel is geleverd.</t>
  </si>
  <si>
    <t>ten behoeve van afrekenen</t>
  </si>
  <si>
    <t>kilometers</t>
  </si>
  <si>
    <t>kosten meettrein</t>
  </si>
  <si>
    <t>kosten meeting</t>
  </si>
  <si>
    <t>kosten uitwerking</t>
  </si>
  <si>
    <t>Totaal</t>
  </si>
  <si>
    <t>prijs per kilometer</t>
  </si>
  <si>
    <t>Spoorgeometrie Korte golf</t>
  </si>
  <si>
    <t xml:space="preserve">Ondersteuning </t>
  </si>
  <si>
    <t>tabel 5</t>
  </si>
  <si>
    <t xml:space="preserve"> </t>
  </si>
  <si>
    <t>aantal uren</t>
  </si>
  <si>
    <t>tarief</t>
  </si>
  <si>
    <t>Ondersteuning op afroep confrom annex 10 (minimum tarief € 80,00 / maximum tarief € 140,00)</t>
  </si>
  <si>
    <t>Totaal kosten ondersteuning</t>
  </si>
  <si>
    <t xml:space="preserve">Totaal bedrag deelopdracht Categorie A </t>
  </si>
  <si>
    <t>Alle bedragen ALL-INN, directe kosten indirecte kosten AK/WR, exclusief BTW</t>
  </si>
  <si>
    <t>*</t>
  </si>
  <si>
    <t>LET OP INGEVULDE BEDRAGEN/TARIEVEN MOGEN MAXIMAAL 50% LAGER ZIJN DAN DE GEBRUIKTE TARIEVEN IN TABBLAD A.</t>
  </si>
  <si>
    <t>Totaal bedrag deelopdracht Categorie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</si>
</sst>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quot;€&quot;\ #,##0"/>
    <numFmt numFmtId="165" formatCode="&quot;€&quot;\ #,##0.00"/>
    <numFmt numFmtId="166" formatCode="_-&quot;€&quot;\ * #,##0.00_-;_-&quot;€&quot;\ * #,##0.00\-;_-&quot;€&quot;\ * &quot;-&quot;??_-;_-@_-"/>
    <numFmt numFmtId="167" formatCode="_-* #,##0.00_-;_-* #,##0.00\-;_-* &quot;-&quot;??_-;_-@_-"/>
  </numFmts>
  <fonts count="30" x14ac:knownFonts="1">
    <font>
      <sz val="10"/>
      <color theme="1"/>
      <name val="Arial"/>
      <family val="2"/>
    </font>
    <font>
      <b/>
      <sz val="10"/>
      <color theme="1"/>
      <name val="Arial"/>
      <family val="2"/>
    </font>
    <font>
      <b/>
      <i/>
      <sz val="10"/>
      <color theme="1"/>
      <name val="Arial"/>
      <family val="2"/>
    </font>
    <font>
      <i/>
      <sz val="10"/>
      <color theme="1"/>
      <name val="Arial"/>
      <family val="2"/>
    </font>
    <font>
      <b/>
      <i/>
      <sz val="12"/>
      <color theme="1"/>
      <name val="Arial"/>
      <family val="2"/>
    </font>
    <font>
      <i/>
      <strike/>
      <sz val="10"/>
      <color rgb="FFFF0000"/>
      <name val="Arial"/>
      <family val="2"/>
    </font>
    <font>
      <b/>
      <i/>
      <strike/>
      <sz val="10"/>
      <color rgb="FFFF0000"/>
      <name val="Arial"/>
      <family val="2"/>
    </font>
    <font>
      <strike/>
      <sz val="10"/>
      <color theme="1"/>
      <name val="Arial"/>
      <family val="2"/>
    </font>
    <font>
      <sz val="10"/>
      <name val="Arial"/>
      <family val="2"/>
    </font>
    <font>
      <sz val="10"/>
      <color rgb="FF00B050"/>
      <name val="Arial"/>
      <family val="2"/>
    </font>
    <font>
      <sz val="10"/>
      <color theme="1"/>
      <name val="Arial"/>
      <family val="2"/>
    </font>
    <font>
      <b/>
      <sz val="12"/>
      <color theme="1"/>
      <name val="Arial"/>
      <family val="2"/>
    </font>
    <font>
      <sz val="12"/>
      <color theme="1"/>
      <name val="Arial"/>
      <family val="2"/>
    </font>
    <font>
      <b/>
      <i/>
      <sz val="12"/>
      <color rgb="FFFF0000"/>
      <name val="Arial"/>
      <family val="2"/>
    </font>
    <font>
      <i/>
      <sz val="12"/>
      <color theme="1"/>
      <name val="Arial"/>
      <family val="2"/>
    </font>
    <font>
      <b/>
      <sz val="12"/>
      <color rgb="FFFF0000"/>
      <name val="Arial"/>
      <family val="2"/>
    </font>
    <font>
      <i/>
      <u/>
      <sz val="10"/>
      <color theme="1"/>
      <name val="Arial"/>
      <family val="2"/>
    </font>
    <font>
      <sz val="16"/>
      <color theme="1"/>
      <name val="Arial"/>
      <family val="2"/>
    </font>
    <font>
      <sz val="16"/>
      <color rgb="FFFF0000"/>
      <name val="Arial"/>
      <family val="2"/>
    </font>
    <font>
      <b/>
      <sz val="16"/>
      <color rgb="FFFF0000"/>
      <name val="Arial"/>
      <family val="2"/>
    </font>
    <font>
      <sz val="11"/>
      <color theme="1"/>
      <name val="Calibri"/>
      <family val="2"/>
      <scheme val="minor"/>
    </font>
    <font>
      <i/>
      <sz val="10"/>
      <name val="Arial"/>
      <family val="2"/>
    </font>
    <font>
      <sz val="10"/>
      <color rgb="FFFF0000"/>
      <name val="Arial"/>
      <family val="2"/>
    </font>
    <font>
      <i/>
      <sz val="10"/>
      <color rgb="FFFF0000"/>
      <name val="Arial"/>
      <family val="2"/>
    </font>
    <font>
      <b/>
      <sz val="11"/>
      <color theme="1"/>
      <name val="Calibri"/>
      <family val="2"/>
    </font>
    <font>
      <sz val="8"/>
      <color theme="1"/>
      <name val="Calibri"/>
      <family val="2"/>
    </font>
    <font>
      <sz val="11"/>
      <name val="Calibri"/>
      <family val="2"/>
      <scheme val="minor"/>
    </font>
    <font>
      <b/>
      <i/>
      <sz val="8"/>
      <color theme="1"/>
      <name val="Arial"/>
      <family val="2"/>
    </font>
    <font>
      <b/>
      <i/>
      <sz val="11"/>
      <color rgb="FFFF0000"/>
      <name val="Arial"/>
      <family val="2"/>
    </font>
    <font>
      <b/>
      <sz val="10"/>
      <color rgb="FFFF0000"/>
      <name val="Arial"/>
      <family val="2"/>
    </font>
  </fonts>
  <fills count="7">
    <fill>
      <patternFill patternType="none"/>
    </fill>
    <fill>
      <patternFill patternType="gray125"/>
    </fill>
    <fill>
      <patternFill patternType="solid">
        <fgColor theme="3"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rgb="FFFFFF00"/>
        <bgColor indexed="64"/>
      </patternFill>
    </fill>
  </fills>
  <borders count="32">
    <border>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3">
    <xf numFmtId="0" fontId="0" fillId="0" borderId="0"/>
    <xf numFmtId="9" fontId="10"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167" fontId="8" fillId="0" borderId="0" applyFont="0" applyFill="0" applyBorder="0" applyAlignment="0" applyProtection="0"/>
    <xf numFmtId="166"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4" fontId="20" fillId="0" borderId="0" applyFont="0" applyFill="0" applyBorder="0" applyAlignment="0" applyProtection="0"/>
    <xf numFmtId="44" fontId="20" fillId="6" borderId="28">
      <alignment horizontal="center"/>
    </xf>
    <xf numFmtId="0" fontId="20" fillId="5" borderId="0"/>
    <xf numFmtId="0" fontId="25" fillId="0" borderId="0"/>
    <xf numFmtId="44" fontId="20" fillId="5" borderId="28"/>
    <xf numFmtId="44" fontId="10" fillId="0" borderId="0" applyFont="0" applyFill="0" applyBorder="0" applyAlignment="0" applyProtection="0"/>
    <xf numFmtId="43" fontId="10" fillId="0" borderId="0" applyFont="0" applyFill="0" applyBorder="0" applyAlignment="0" applyProtection="0"/>
  </cellStyleXfs>
  <cellXfs count="169">
    <xf numFmtId="0" fontId="0" fillId="0" borderId="0" xfId="0"/>
    <xf numFmtId="0" fontId="0" fillId="0" borderId="1" xfId="0" applyBorder="1"/>
    <xf numFmtId="164" fontId="0" fillId="0" borderId="0" xfId="0" applyNumberFormat="1" applyAlignment="1">
      <alignment horizontal="center"/>
    </xf>
    <xf numFmtId="3" fontId="0" fillId="0" borderId="0" xfId="0" applyNumberFormat="1"/>
    <xf numFmtId="0" fontId="7" fillId="0" borderId="0" xfId="0" applyFont="1"/>
    <xf numFmtId="9" fontId="0" fillId="0" borderId="0" xfId="1" applyFont="1" applyBorder="1" applyAlignment="1">
      <alignment horizontal="center"/>
    </xf>
    <xf numFmtId="0" fontId="1" fillId="0" borderId="0" xfId="0" applyFont="1"/>
    <xf numFmtId="3" fontId="0" fillId="2" borderId="0" xfId="0" applyNumberFormat="1" applyFill="1"/>
    <xf numFmtId="0" fontId="9" fillId="0" borderId="0" xfId="0" applyFont="1"/>
    <xf numFmtId="165" fontId="8" fillId="3" borderId="0" xfId="0" applyNumberFormat="1" applyFont="1" applyFill="1" applyAlignment="1">
      <alignment horizontal="left"/>
    </xf>
    <xf numFmtId="164" fontId="0" fillId="0" borderId="7" xfId="0" applyNumberFormat="1" applyBorder="1" applyAlignment="1">
      <alignment horizontal="center"/>
    </xf>
    <xf numFmtId="0" fontId="12" fillId="0" borderId="0" xfId="0" applyFont="1"/>
    <xf numFmtId="164" fontId="2" fillId="0" borderId="4" xfId="0" applyNumberFormat="1" applyFont="1" applyBorder="1" applyAlignment="1">
      <alignment horizontal="center"/>
    </xf>
    <xf numFmtId="0" fontId="0" fillId="0" borderId="0" xfId="0" applyAlignment="1">
      <alignment horizontal="center"/>
    </xf>
    <xf numFmtId="0" fontId="3" fillId="0" borderId="0" xfId="0" applyFont="1"/>
    <xf numFmtId="0" fontId="2" fillId="0" borderId="0" xfId="0" applyFont="1"/>
    <xf numFmtId="164" fontId="0" fillId="0" borderId="0" xfId="0" applyNumberFormat="1"/>
    <xf numFmtId="164" fontId="2" fillId="0" borderId="0" xfId="0" applyNumberFormat="1" applyFont="1" applyAlignment="1">
      <alignment horizontal="center"/>
    </xf>
    <xf numFmtId="0" fontId="6" fillId="0" borderId="0" xfId="0" applyFont="1"/>
    <xf numFmtId="0" fontId="0" fillId="0" borderId="3" xfId="0" applyBorder="1"/>
    <xf numFmtId="0" fontId="0" fillId="0" borderId="5" xfId="0" applyBorder="1"/>
    <xf numFmtId="0" fontId="3" fillId="0" borderId="2" xfId="0" applyFont="1" applyBorder="1"/>
    <xf numFmtId="0" fontId="0" fillId="0" borderId="4" xfId="0" applyBorder="1" applyAlignment="1">
      <alignment horizontal="center"/>
    </xf>
    <xf numFmtId="3" fontId="0" fillId="2" borderId="0" xfId="0" applyNumberFormat="1" applyFill="1" applyAlignment="1">
      <alignment horizontal="center"/>
    </xf>
    <xf numFmtId="0" fontId="3" fillId="0" borderId="0" xfId="0" applyFont="1" applyAlignment="1">
      <alignment horizontal="center"/>
    </xf>
    <xf numFmtId="0" fontId="5" fillId="0" borderId="0" xfId="0" applyFont="1"/>
    <xf numFmtId="0" fontId="0" fillId="0" borderId="0" xfId="0" applyAlignment="1">
      <alignment horizontal="right"/>
    </xf>
    <xf numFmtId="0" fontId="1" fillId="0" borderId="1" xfId="0" applyFont="1" applyBorder="1"/>
    <xf numFmtId="0" fontId="0" fillId="0" borderId="7" xfId="0" applyBorder="1"/>
    <xf numFmtId="0" fontId="3" fillId="0" borderId="8" xfId="0" applyFont="1" applyBorder="1"/>
    <xf numFmtId="0" fontId="3" fillId="0" borderId="1" xfId="0" applyFont="1" applyBorder="1"/>
    <xf numFmtId="0" fontId="0" fillId="0" borderId="7" xfId="0" applyBorder="1" applyAlignment="1">
      <alignment horizontal="center"/>
    </xf>
    <xf numFmtId="0" fontId="5" fillId="0" borderId="0" xfId="0" applyFont="1" applyAlignment="1">
      <alignment horizontal="center"/>
    </xf>
    <xf numFmtId="165" fontId="0" fillId="0" borderId="0" xfId="0" applyNumberFormat="1" applyAlignment="1">
      <alignment horizontal="center"/>
    </xf>
    <xf numFmtId="165" fontId="0" fillId="0" borderId="7" xfId="0" applyNumberFormat="1" applyBorder="1" applyAlignment="1">
      <alignment horizontal="center"/>
    </xf>
    <xf numFmtId="0" fontId="3" fillId="0" borderId="3" xfId="0" applyFont="1" applyBorder="1"/>
    <xf numFmtId="0" fontId="0" fillId="0" borderId="9" xfId="0" applyBorder="1"/>
    <xf numFmtId="165" fontId="11" fillId="0" borderId="0" xfId="0" applyNumberFormat="1" applyFont="1" applyAlignment="1">
      <alignment horizontal="center"/>
    </xf>
    <xf numFmtId="0" fontId="4" fillId="0" borderId="1" xfId="0" applyFont="1" applyBorder="1" applyAlignment="1">
      <alignment horizontal="right"/>
    </xf>
    <xf numFmtId="0" fontId="0" fillId="0" borderId="4" xfId="0" applyBorder="1"/>
    <xf numFmtId="164" fontId="12" fillId="0" borderId="0" xfId="0" applyNumberFormat="1" applyFont="1"/>
    <xf numFmtId="165" fontId="4" fillId="0" borderId="0" xfId="0" applyNumberFormat="1" applyFont="1" applyAlignment="1">
      <alignment horizontal="center"/>
    </xf>
    <xf numFmtId="3" fontId="13" fillId="0" borderId="0" xfId="0" applyNumberFormat="1" applyFont="1"/>
    <xf numFmtId="0" fontId="4" fillId="0" borderId="0" xfId="0" applyFont="1"/>
    <xf numFmtId="164" fontId="4" fillId="0" borderId="0" xfId="0" applyNumberFormat="1" applyFont="1" applyAlignment="1">
      <alignment horizontal="center"/>
    </xf>
    <xf numFmtId="0" fontId="4" fillId="0" borderId="16" xfId="0" applyFont="1" applyBorder="1" applyAlignment="1">
      <alignment horizontal="right"/>
    </xf>
    <xf numFmtId="0" fontId="12" fillId="0" borderId="17" xfId="0" applyFont="1" applyBorder="1"/>
    <xf numFmtId="164" fontId="12" fillId="0" borderId="17" xfId="0" applyNumberFormat="1" applyFont="1" applyBorder="1"/>
    <xf numFmtId="0" fontId="0" fillId="0" borderId="13" xfId="0" applyBorder="1"/>
    <xf numFmtId="0" fontId="7" fillId="0" borderId="17" xfId="0" applyFont="1" applyBorder="1"/>
    <xf numFmtId="0" fontId="0" fillId="0" borderId="17" xfId="0" applyBorder="1"/>
    <xf numFmtId="0" fontId="0" fillId="0" borderId="18" xfId="0" applyBorder="1"/>
    <xf numFmtId="0" fontId="11" fillId="0" borderId="16" xfId="0" applyFont="1" applyBorder="1"/>
    <xf numFmtId="0" fontId="4" fillId="0" borderId="14" xfId="0" applyFont="1" applyBorder="1" applyAlignment="1">
      <alignment horizontal="left"/>
    </xf>
    <xf numFmtId="3" fontId="14" fillId="0" borderId="20" xfId="0" applyNumberFormat="1" applyFont="1" applyBorder="1" applyAlignment="1">
      <alignment horizontal="center"/>
    </xf>
    <xf numFmtId="0" fontId="12" fillId="0" borderId="11" xfId="0" applyFont="1" applyBorder="1"/>
    <xf numFmtId="165" fontId="4" fillId="0" borderId="12" xfId="0" applyNumberFormat="1" applyFont="1" applyBorder="1" applyAlignment="1">
      <alignment horizontal="center"/>
    </xf>
    <xf numFmtId="0" fontId="3" fillId="0" borderId="19" xfId="0" applyFont="1" applyBorder="1"/>
    <xf numFmtId="0" fontId="3" fillId="0" borderId="6" xfId="0" applyFont="1" applyBorder="1"/>
    <xf numFmtId="0" fontId="0" fillId="0" borderId="22" xfId="0" applyBorder="1"/>
    <xf numFmtId="0" fontId="3" fillId="0" borderId="4" xfId="0" applyFont="1" applyBorder="1"/>
    <xf numFmtId="0" fontId="0" fillId="0" borderId="23" xfId="0" applyBorder="1"/>
    <xf numFmtId="0" fontId="3" fillId="0" borderId="21" xfId="0" applyFont="1" applyBorder="1"/>
    <xf numFmtId="0" fontId="3" fillId="0" borderId="5" xfId="0" applyFont="1" applyBorder="1"/>
    <xf numFmtId="0" fontId="0" fillId="0" borderId="24" xfId="0" applyBorder="1"/>
    <xf numFmtId="165" fontId="11" fillId="0" borderId="15" xfId="0" applyNumberFormat="1" applyFont="1" applyBorder="1" applyAlignment="1">
      <alignment horizontal="center"/>
    </xf>
    <xf numFmtId="165" fontId="15" fillId="0" borderId="18" xfId="0" applyNumberFormat="1" applyFont="1" applyBorder="1" applyAlignment="1">
      <alignment horizontal="center"/>
    </xf>
    <xf numFmtId="0" fontId="4" fillId="0" borderId="10" xfId="0" applyFont="1" applyBorder="1" applyAlignment="1">
      <alignment horizontal="right"/>
    </xf>
    <xf numFmtId="3" fontId="13" fillId="0" borderId="11" xfId="0" applyNumberFormat="1" applyFont="1" applyBorder="1"/>
    <xf numFmtId="0" fontId="4" fillId="0" borderId="11" xfId="0" applyFont="1" applyBorder="1"/>
    <xf numFmtId="164" fontId="4" fillId="0" borderId="11" xfId="0" applyNumberFormat="1" applyFont="1" applyBorder="1" applyAlignment="1">
      <alignment horizontal="center"/>
    </xf>
    <xf numFmtId="164" fontId="12" fillId="0" borderId="11" xfId="0" applyNumberFormat="1" applyFont="1" applyBorder="1"/>
    <xf numFmtId="3" fontId="14" fillId="0" borderId="11" xfId="0" applyNumberFormat="1" applyFont="1" applyBorder="1" applyAlignment="1">
      <alignment horizontal="center"/>
    </xf>
    <xf numFmtId="0" fontId="16" fillId="0" borderId="0" xfId="0" applyFont="1"/>
    <xf numFmtId="0" fontId="4" fillId="0" borderId="0" xfId="0" applyFont="1" applyAlignment="1">
      <alignment horizontal="right"/>
    </xf>
    <xf numFmtId="16" fontId="4" fillId="0" borderId="0" xfId="0" applyNumberFormat="1" applyFont="1" applyAlignment="1">
      <alignment horizontal="center"/>
    </xf>
    <xf numFmtId="165" fontId="4" fillId="0" borderId="0" xfId="0" applyNumberFormat="1" applyFont="1"/>
    <xf numFmtId="0" fontId="0" fillId="0" borderId="3" xfId="0" applyBorder="1" applyAlignment="1">
      <alignment horizontal="center"/>
    </xf>
    <xf numFmtId="0" fontId="17" fillId="0" borderId="0" xfId="0" applyFont="1"/>
    <xf numFmtId="0" fontId="0" fillId="0" borderId="9" xfId="0" applyBorder="1" applyAlignment="1">
      <alignment horizontal="center"/>
    </xf>
    <xf numFmtId="165" fontId="8" fillId="3" borderId="0" xfId="0" applyNumberFormat="1" applyFont="1" applyFill="1" applyAlignment="1" applyProtection="1">
      <alignment horizontal="center"/>
      <protection locked="0"/>
    </xf>
    <xf numFmtId="0" fontId="8" fillId="3" borderId="0" xfId="0" applyFont="1" applyFill="1" applyAlignment="1" applyProtection="1">
      <alignment horizontal="center"/>
      <protection locked="0"/>
    </xf>
    <xf numFmtId="49" fontId="0" fillId="0" borderId="0" xfId="0" applyNumberFormat="1"/>
    <xf numFmtId="0" fontId="18" fillId="0" borderId="13" xfId="0" applyFont="1" applyBorder="1"/>
    <xf numFmtId="0" fontId="18" fillId="0" borderId="25" xfId="0" applyFont="1" applyBorder="1" applyAlignment="1">
      <alignment horizontal="center"/>
    </xf>
    <xf numFmtId="3" fontId="0" fillId="0" borderId="4" xfId="0" applyNumberFormat="1" applyBorder="1" applyAlignment="1">
      <alignment horizontal="center"/>
    </xf>
    <xf numFmtId="0" fontId="1" fillId="0" borderId="4" xfId="0" applyFont="1" applyBorder="1"/>
    <xf numFmtId="0" fontId="0" fillId="0" borderId="4" xfId="0" applyBorder="1" applyAlignment="1">
      <alignment horizontal="right"/>
    </xf>
    <xf numFmtId="0" fontId="1" fillId="0" borderId="4" xfId="0" applyFont="1" applyBorder="1" applyAlignment="1">
      <alignment horizontal="left"/>
    </xf>
    <xf numFmtId="0" fontId="0" fillId="4" borderId="0" xfId="0" applyFill="1" applyAlignment="1">
      <alignment horizontal="center"/>
    </xf>
    <xf numFmtId="0" fontId="3" fillId="4" borderId="0" xfId="0" applyFont="1" applyFill="1" applyAlignment="1">
      <alignment horizontal="center"/>
    </xf>
    <xf numFmtId="3" fontId="3" fillId="0" borderId="0" xfId="0" applyNumberFormat="1" applyFont="1" applyAlignment="1">
      <alignment horizontal="center"/>
    </xf>
    <xf numFmtId="3" fontId="3" fillId="4" borderId="0" xfId="0" applyNumberFormat="1" applyFont="1" applyFill="1" applyAlignment="1">
      <alignment horizontal="center"/>
    </xf>
    <xf numFmtId="165" fontId="20" fillId="0" borderId="0" xfId="13" applyNumberFormat="1"/>
    <xf numFmtId="165" fontId="0" fillId="0" borderId="0" xfId="0" applyNumberFormat="1"/>
    <xf numFmtId="165" fontId="12" fillId="0" borderId="0" xfId="0" applyNumberFormat="1" applyFont="1"/>
    <xf numFmtId="0" fontId="22" fillId="0" borderId="6" xfId="0" applyFont="1" applyBorder="1"/>
    <xf numFmtId="0" fontId="23" fillId="0" borderId="6" xfId="0" applyFont="1" applyBorder="1"/>
    <xf numFmtId="0" fontId="3" fillId="0" borderId="26" xfId="0" applyFont="1" applyBorder="1"/>
    <xf numFmtId="0" fontId="0" fillId="0" borderId="6" xfId="0" applyBorder="1"/>
    <xf numFmtId="3" fontId="3" fillId="0" borderId="6" xfId="0" applyNumberFormat="1" applyFont="1" applyBorder="1" applyAlignment="1">
      <alignment horizontal="center"/>
    </xf>
    <xf numFmtId="164" fontId="2" fillId="0" borderId="27" xfId="0" applyNumberFormat="1" applyFont="1" applyBorder="1" applyAlignment="1">
      <alignment horizontal="center"/>
    </xf>
    <xf numFmtId="164" fontId="2" fillId="0" borderId="7" xfId="0" applyNumberFormat="1" applyFont="1" applyBorder="1" applyAlignment="1">
      <alignment horizontal="center"/>
    </xf>
    <xf numFmtId="0" fontId="0" fillId="4" borderId="1" xfId="0" applyFill="1" applyBorder="1"/>
    <xf numFmtId="0" fontId="0" fillId="4" borderId="0" xfId="0" applyFill="1"/>
    <xf numFmtId="0" fontId="1" fillId="4" borderId="1" xfId="0" applyFont="1" applyFill="1" applyBorder="1"/>
    <xf numFmtId="165" fontId="3" fillId="4" borderId="0" xfId="0" applyNumberFormat="1" applyFont="1" applyFill="1" applyAlignment="1">
      <alignment horizontal="center"/>
    </xf>
    <xf numFmtId="0" fontId="0" fillId="4" borderId="1" xfId="0" applyFill="1" applyBorder="1" applyAlignment="1">
      <alignment horizontal="right"/>
    </xf>
    <xf numFmtId="165" fontId="0" fillId="4" borderId="0" xfId="0" applyNumberFormat="1" applyFill="1" applyAlignment="1">
      <alignment horizontal="center"/>
    </xf>
    <xf numFmtId="0" fontId="1" fillId="4" borderId="1" xfId="0" applyFont="1" applyFill="1" applyBorder="1" applyAlignment="1">
      <alignment horizontal="left"/>
    </xf>
    <xf numFmtId="0" fontId="11" fillId="0" borderId="10" xfId="0" applyFont="1" applyBorder="1"/>
    <xf numFmtId="0" fontId="11" fillId="0" borderId="11" xfId="0" applyFont="1" applyBorder="1"/>
    <xf numFmtId="0" fontId="0" fillId="0" borderId="11" xfId="0" applyBorder="1"/>
    <xf numFmtId="3" fontId="3" fillId="0" borderId="11" xfId="0" applyNumberFormat="1" applyFont="1" applyBorder="1" applyAlignment="1">
      <alignment horizontal="center"/>
    </xf>
    <xf numFmtId="164" fontId="2" fillId="0" borderId="12" xfId="0" applyNumberFormat="1" applyFont="1" applyBorder="1" applyAlignment="1">
      <alignment horizontal="center"/>
    </xf>
    <xf numFmtId="0" fontId="3" fillId="0" borderId="0" xfId="0" applyFont="1" applyAlignment="1">
      <alignment horizontal="right"/>
    </xf>
    <xf numFmtId="0" fontId="21" fillId="0" borderId="0" xfId="0" applyFont="1" applyAlignment="1">
      <alignment horizontal="center"/>
    </xf>
    <xf numFmtId="3" fontId="8" fillId="0" borderId="0" xfId="0" applyNumberFormat="1" applyFont="1" applyAlignment="1">
      <alignment horizontal="center"/>
    </xf>
    <xf numFmtId="165" fontId="8" fillId="0" borderId="0" xfId="0" applyNumberFormat="1" applyFont="1" applyAlignment="1" applyProtection="1">
      <alignment horizontal="center"/>
      <protection locked="0"/>
    </xf>
    <xf numFmtId="0" fontId="3" fillId="0" borderId="1" xfId="0" applyFont="1" applyBorder="1" applyAlignment="1">
      <alignment horizontal="left"/>
    </xf>
    <xf numFmtId="0" fontId="1" fillId="0" borderId="1" xfId="0" applyFont="1" applyBorder="1" applyAlignment="1">
      <alignment horizontal="left"/>
    </xf>
    <xf numFmtId="164" fontId="3" fillId="0" borderId="0" xfId="0" applyNumberFormat="1" applyFont="1" applyAlignment="1">
      <alignment horizontal="center"/>
    </xf>
    <xf numFmtId="164" fontId="3" fillId="0" borderId="28" xfId="0" applyNumberFormat="1" applyFont="1" applyBorder="1" applyAlignment="1">
      <alignment horizontal="center"/>
    </xf>
    <xf numFmtId="0" fontId="0" fillId="0" borderId="28" xfId="0" applyBorder="1" applyAlignment="1">
      <alignment horizontal="center"/>
    </xf>
    <xf numFmtId="165" fontId="15" fillId="0" borderId="12" xfId="0" applyNumberFormat="1" applyFont="1" applyBorder="1" applyAlignment="1">
      <alignment horizontal="center"/>
    </xf>
    <xf numFmtId="165" fontId="0" fillId="0" borderId="28" xfId="0" applyNumberFormat="1" applyBorder="1" applyAlignment="1">
      <alignment horizontal="center"/>
    </xf>
    <xf numFmtId="165" fontId="8" fillId="3" borderId="28" xfId="0" applyNumberFormat="1" applyFont="1" applyFill="1" applyBorder="1" applyAlignment="1" applyProtection="1">
      <alignment horizontal="center"/>
      <protection locked="0"/>
    </xf>
    <xf numFmtId="3" fontId="0" fillId="2" borderId="28" xfId="0" applyNumberFormat="1" applyFill="1" applyBorder="1" applyAlignment="1">
      <alignment horizontal="center"/>
    </xf>
    <xf numFmtId="0" fontId="0" fillId="0" borderId="15" xfId="0" applyBorder="1" applyAlignment="1">
      <alignment horizontal="center"/>
    </xf>
    <xf numFmtId="165" fontId="19" fillId="0" borderId="12" xfId="0" applyNumberFormat="1" applyFont="1" applyBorder="1" applyAlignment="1">
      <alignment horizontal="center"/>
    </xf>
    <xf numFmtId="165" fontId="11" fillId="0" borderId="25" xfId="0" applyNumberFormat="1" applyFont="1" applyBorder="1" applyAlignment="1">
      <alignment horizontal="center"/>
    </xf>
    <xf numFmtId="165" fontId="11" fillId="0" borderId="29" xfId="0" applyNumberFormat="1" applyFont="1" applyBorder="1" applyAlignment="1">
      <alignment horizontal="center"/>
    </xf>
    <xf numFmtId="44" fontId="8" fillId="3" borderId="25" xfId="0" applyNumberFormat="1" applyFont="1" applyFill="1" applyBorder="1" applyAlignment="1" applyProtection="1">
      <alignment horizontal="center"/>
      <protection locked="0"/>
    </xf>
    <xf numFmtId="0" fontId="24" fillId="0" borderId="0" xfId="0" applyFont="1" applyAlignment="1">
      <alignment vertical="center"/>
    </xf>
    <xf numFmtId="0" fontId="8" fillId="3" borderId="30" xfId="0" applyFont="1" applyFill="1" applyBorder="1" applyAlignment="1" applyProtection="1">
      <alignment horizontal="center"/>
      <protection locked="0"/>
    </xf>
    <xf numFmtId="0" fontId="1" fillId="0" borderId="14" xfId="0" applyFont="1" applyBorder="1"/>
    <xf numFmtId="0" fontId="8" fillId="3" borderId="31" xfId="0" applyFont="1" applyFill="1" applyBorder="1" applyAlignment="1" applyProtection="1">
      <alignment horizontal="center"/>
      <protection locked="0"/>
    </xf>
    <xf numFmtId="0" fontId="8" fillId="3" borderId="29" xfId="0" applyFont="1" applyFill="1" applyBorder="1" applyAlignment="1" applyProtection="1">
      <alignment horizontal="center"/>
      <protection locked="0"/>
    </xf>
    <xf numFmtId="14" fontId="8" fillId="3" borderId="0" xfId="0" applyNumberFormat="1" applyFont="1" applyFill="1" applyAlignment="1" applyProtection="1">
      <alignment horizontal="center"/>
      <protection locked="0"/>
    </xf>
    <xf numFmtId="3" fontId="0" fillId="0" borderId="0" xfId="1" applyNumberFormat="1" applyFont="1" applyBorder="1" applyAlignment="1">
      <alignment horizontal="center"/>
    </xf>
    <xf numFmtId="3" fontId="12" fillId="0" borderId="0" xfId="0" applyNumberFormat="1" applyFont="1"/>
    <xf numFmtId="0" fontId="0" fillId="0" borderId="0" xfId="0" applyAlignment="1">
      <alignment horizontal="left" vertical="top" wrapText="1"/>
    </xf>
    <xf numFmtId="0" fontId="28" fillId="0" borderId="14" xfId="0" applyFont="1" applyBorder="1" applyAlignment="1">
      <alignment horizontal="left"/>
    </xf>
    <xf numFmtId="165" fontId="1" fillId="0" borderId="15" xfId="0" applyNumberFormat="1" applyFont="1" applyBorder="1" applyAlignment="1">
      <alignment horizontal="center"/>
    </xf>
    <xf numFmtId="165" fontId="29" fillId="0" borderId="15" xfId="0" applyNumberFormat="1" applyFont="1" applyBorder="1" applyAlignment="1">
      <alignment horizontal="center"/>
    </xf>
    <xf numFmtId="0" fontId="0" fillId="0" borderId="12" xfId="0" applyBorder="1" applyAlignment="1">
      <alignment horizontal="center"/>
    </xf>
    <xf numFmtId="0" fontId="0" fillId="0" borderId="0" xfId="0" applyAlignment="1">
      <alignment vertical="top"/>
    </xf>
    <xf numFmtId="165" fontId="1" fillId="0" borderId="25" xfId="0" applyNumberFormat="1" applyFont="1" applyBorder="1" applyAlignment="1">
      <alignment horizontal="center"/>
    </xf>
    <xf numFmtId="0" fontId="0" fillId="0" borderId="25" xfId="0" applyBorder="1" applyAlignment="1">
      <alignment vertical="top"/>
    </xf>
    <xf numFmtId="0" fontId="0" fillId="0" borderId="0" xfId="0" applyAlignment="1">
      <alignment horizontal="center"/>
    </xf>
    <xf numFmtId="3" fontId="0" fillId="2" borderId="0" xfId="0" applyNumberFormat="1" applyFill="1" applyAlignment="1">
      <alignment horizontal="center"/>
    </xf>
    <xf numFmtId="0" fontId="0" fillId="0" borderId="4" xfId="0" applyBorder="1"/>
    <xf numFmtId="0" fontId="0" fillId="0" borderId="0" xfId="0"/>
    <xf numFmtId="0" fontId="0" fillId="0" borderId="7" xfId="0" applyBorder="1"/>
    <xf numFmtId="0" fontId="4" fillId="0" borderId="10" xfId="0" applyFont="1" applyBorder="1" applyAlignment="1">
      <alignment horizontal="right"/>
    </xf>
    <xf numFmtId="0" fontId="4" fillId="0" borderId="11" xfId="0" applyFont="1" applyBorder="1" applyAlignment="1">
      <alignment horizontal="right"/>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0" xfId="0" applyNumberFormat="1" applyFont="1" applyAlignment="1">
      <alignment horizontal="left" vertical="top" wrapText="1"/>
    </xf>
    <xf numFmtId="0" fontId="27" fillId="0" borderId="14" xfId="0" applyFont="1" applyBorder="1" applyAlignment="1">
      <alignment horizontal="left" vertical="top" wrapText="1"/>
    </xf>
    <xf numFmtId="0" fontId="27" fillId="0" borderId="13" xfId="0" applyFont="1" applyBorder="1" applyAlignment="1">
      <alignment horizontal="left" vertical="top" wrapText="1"/>
    </xf>
    <xf numFmtId="0" fontId="27" fillId="0" borderId="15" xfId="0" applyFont="1" applyBorder="1" applyAlignment="1">
      <alignment horizontal="left" vertical="top" wrapText="1"/>
    </xf>
    <xf numFmtId="0" fontId="2" fillId="0" borderId="26" xfId="0" applyFont="1" applyBorder="1" applyAlignment="1">
      <alignment horizontal="left" vertical="top"/>
    </xf>
    <xf numFmtId="0" fontId="2" fillId="0" borderId="6" xfId="0" applyFont="1" applyBorder="1" applyAlignment="1">
      <alignment horizontal="left" vertical="top"/>
    </xf>
    <xf numFmtId="0" fontId="2" fillId="0" borderId="27"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15" xfId="0" applyFont="1" applyBorder="1" applyAlignment="1">
      <alignment horizontal="left" vertical="top"/>
    </xf>
    <xf numFmtId="0" fontId="0" fillId="0" borderId="0" xfId="0" applyAlignment="1">
      <alignment horizontal="left" vertical="top" wrapText="1"/>
    </xf>
  </cellXfs>
  <cellStyles count="23">
    <cellStyle name="Invulcel" xfId="17" xr:uid="{05D6DFF6-8693-45CC-8DAB-B85279BF68B6}"/>
    <cellStyle name="Komma 2" xfId="6" xr:uid="{00000000-0005-0000-0000-000000000000}"/>
    <cellStyle name="Komma 3" xfId="14" xr:uid="{00000000-0005-0000-0000-000001000000}"/>
    <cellStyle name="Komma 4" xfId="22" xr:uid="{C26AF2B6-F330-4139-971D-B97602D82DFF}"/>
    <cellStyle name="Lege cel" xfId="18" xr:uid="{11D53EBE-EF9D-43AA-9782-07674755A08D}"/>
    <cellStyle name="Procent" xfId="1" builtinId="5"/>
    <cellStyle name="Procent 2" xfId="4" xr:uid="{00000000-0005-0000-0000-000003000000}"/>
    <cellStyle name="Procent 2 2" xfId="11" xr:uid="{00000000-0005-0000-0000-000004000000}"/>
    <cellStyle name="Procent 2 3" xfId="9" xr:uid="{00000000-0005-0000-0000-000005000000}"/>
    <cellStyle name="Procent 3" xfId="3" xr:uid="{00000000-0005-0000-0000-000006000000}"/>
    <cellStyle name="Procent 4" xfId="15" xr:uid="{00000000-0005-0000-0000-000007000000}"/>
    <cellStyle name="Standaard" xfId="0" builtinId="0"/>
    <cellStyle name="Standaard 2" xfId="5" xr:uid="{00000000-0005-0000-0000-000009000000}"/>
    <cellStyle name="Standaard 2 2" xfId="12" xr:uid="{00000000-0005-0000-0000-00000A000000}"/>
    <cellStyle name="Standaard 2 3" xfId="10" xr:uid="{00000000-0005-0000-0000-00000B000000}"/>
    <cellStyle name="Standaard 2 4" xfId="19" xr:uid="{35727084-35AE-4309-A0F8-86D4E92EF328}"/>
    <cellStyle name="Standaard 3" xfId="8" xr:uid="{00000000-0005-0000-0000-00000C000000}"/>
    <cellStyle name="Standaard 4" xfId="2" xr:uid="{00000000-0005-0000-0000-00000D000000}"/>
    <cellStyle name="Standaard 5" xfId="13" xr:uid="{00000000-0005-0000-0000-00000E000000}"/>
    <cellStyle name="Uitgerekende cel" xfId="20" xr:uid="{67D999DC-C230-4431-824D-B3AEC3B2AF39}"/>
    <cellStyle name="Valuta 2" xfId="7" xr:uid="{00000000-0005-0000-0000-00000F000000}"/>
    <cellStyle name="Valuta 3" xfId="16" xr:uid="{00000000-0005-0000-0000-000010000000}"/>
    <cellStyle name="Valuta 4" xfId="21" xr:uid="{26627349-76A8-4CB5-87F2-3420C5617AE8}"/>
  </cellStyles>
  <dxfs count="8">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
  <sheetViews>
    <sheetView tabSelected="1" topLeftCell="A19" zoomScale="190" zoomScaleNormal="190" workbookViewId="0">
      <selection activeCell="D47" sqref="D47"/>
    </sheetView>
  </sheetViews>
  <sheetFormatPr defaultRowHeight="12.75" x14ac:dyDescent="0.2"/>
  <cols>
    <col min="1" max="1" width="16" customWidth="1"/>
    <col min="2" max="2" width="18.140625" customWidth="1"/>
    <col min="3" max="3" width="7.28515625" customWidth="1"/>
    <col min="4" max="4" width="15.42578125" customWidth="1"/>
    <col min="5" max="5" width="14.42578125" customWidth="1"/>
    <col min="6" max="6" width="17" customWidth="1"/>
    <col min="7" max="7" width="38" customWidth="1"/>
  </cols>
  <sheetData>
    <row r="1" spans="1:6" x14ac:dyDescent="0.2">
      <c r="A1" t="s">
        <v>0</v>
      </c>
    </row>
    <row r="2" spans="1:6" x14ac:dyDescent="0.2">
      <c r="A2" s="6"/>
    </row>
    <row r="3" spans="1:6" x14ac:dyDescent="0.2">
      <c r="A3" s="6" t="s">
        <v>1</v>
      </c>
      <c r="B3" s="81"/>
    </row>
    <row r="4" spans="1:6" x14ac:dyDescent="0.2">
      <c r="A4" s="6" t="s">
        <v>2</v>
      </c>
      <c r="B4" s="138"/>
    </row>
    <row r="6" spans="1:6" x14ac:dyDescent="0.2">
      <c r="A6" s="15" t="s">
        <v>3</v>
      </c>
    </row>
    <row r="7" spans="1:6" x14ac:dyDescent="0.2">
      <c r="A7" s="15" t="s">
        <v>4</v>
      </c>
    </row>
    <row r="8" spans="1:6" x14ac:dyDescent="0.2">
      <c r="A8" s="15" t="s">
        <v>5</v>
      </c>
    </row>
    <row r="9" spans="1:6" x14ac:dyDescent="0.2">
      <c r="A9" s="6"/>
    </row>
    <row r="10" spans="1:6" x14ac:dyDescent="0.2">
      <c r="A10" s="156" t="s">
        <v>6</v>
      </c>
      <c r="B10" s="156"/>
      <c r="C10" s="156"/>
      <c r="D10" s="156"/>
      <c r="E10" s="156"/>
      <c r="F10" s="156"/>
    </row>
    <row r="11" spans="1:6" x14ac:dyDescent="0.2">
      <c r="A11" s="156" t="s">
        <v>7</v>
      </c>
      <c r="B11" s="156"/>
      <c r="C11" s="156"/>
      <c r="D11" s="156"/>
      <c r="E11" s="156"/>
      <c r="F11" s="156"/>
    </row>
    <row r="12" spans="1:6" x14ac:dyDescent="0.2">
      <c r="A12" s="156" t="s">
        <v>8</v>
      </c>
      <c r="B12" s="156"/>
      <c r="C12" s="156"/>
      <c r="D12" s="156"/>
      <c r="E12" s="156"/>
      <c r="F12" s="156"/>
    </row>
    <row r="13" spans="1:6" x14ac:dyDescent="0.2">
      <c r="A13" s="156" t="s">
        <v>9</v>
      </c>
      <c r="B13" s="156"/>
      <c r="C13" s="156"/>
      <c r="D13" s="156"/>
      <c r="E13" s="156"/>
      <c r="F13" s="156"/>
    </row>
    <row r="14" spans="1:6" ht="32.25" customHeight="1" x14ac:dyDescent="0.2">
      <c r="A14" s="157" t="s">
        <v>10</v>
      </c>
      <c r="B14" s="157"/>
      <c r="C14" s="157"/>
      <c r="D14" s="157"/>
      <c r="E14" s="157"/>
      <c r="F14" s="157"/>
    </row>
    <row r="15" spans="1:6" ht="12.75" customHeight="1" x14ac:dyDescent="0.2">
      <c r="A15" s="157" t="s">
        <v>11</v>
      </c>
      <c r="B15" s="157"/>
      <c r="C15" s="157"/>
      <c r="D15" s="157"/>
      <c r="E15" s="157"/>
      <c r="F15" s="157"/>
    </row>
    <row r="16" spans="1:6" ht="16.5" customHeight="1" x14ac:dyDescent="0.2">
      <c r="A16" s="157" t="s">
        <v>12</v>
      </c>
      <c r="B16" s="157"/>
      <c r="C16" s="157"/>
      <c r="D16" s="157"/>
      <c r="E16" s="157"/>
      <c r="F16" s="157"/>
    </row>
    <row r="17" spans="1:6" ht="15" customHeight="1" x14ac:dyDescent="0.2">
      <c r="A17" s="157" t="s">
        <v>13</v>
      </c>
      <c r="B17" s="157"/>
      <c r="C17" s="157"/>
      <c r="D17" s="157"/>
      <c r="E17" s="157"/>
      <c r="F17" s="157"/>
    </row>
    <row r="18" spans="1:6" ht="14.25" customHeight="1" x14ac:dyDescent="0.2">
      <c r="A18" s="157"/>
      <c r="B18" s="157"/>
      <c r="C18" s="157"/>
      <c r="D18" s="157"/>
      <c r="E18" s="157"/>
      <c r="F18" s="157"/>
    </row>
    <row r="19" spans="1:6" ht="12.75" customHeight="1" x14ac:dyDescent="0.2">
      <c r="A19" s="158" t="s">
        <v>14</v>
      </c>
      <c r="B19" s="158"/>
      <c r="C19" s="158"/>
      <c r="D19" s="158"/>
      <c r="E19" s="158"/>
      <c r="F19" s="158"/>
    </row>
    <row r="20" spans="1:6" s="78" customFormat="1" ht="15.75" customHeight="1" x14ac:dyDescent="0.3">
      <c r="A20" s="157" t="s">
        <v>15</v>
      </c>
      <c r="B20" s="157"/>
      <c r="C20" s="157"/>
      <c r="D20" s="157"/>
      <c r="E20" s="157"/>
      <c r="F20" s="157"/>
    </row>
    <row r="21" spans="1:6" s="78" customFormat="1" ht="14.25" customHeight="1" x14ac:dyDescent="0.3">
      <c r="A21" s="157"/>
      <c r="B21" s="157"/>
      <c r="C21" s="157"/>
      <c r="D21" s="157"/>
      <c r="E21" s="157"/>
      <c r="F21" s="157"/>
    </row>
    <row r="22" spans="1:6" ht="12.75" customHeight="1" x14ac:dyDescent="0.2">
      <c r="A22" s="157" t="s">
        <v>16</v>
      </c>
      <c r="B22" s="157"/>
      <c r="C22" s="157"/>
      <c r="D22" s="157"/>
      <c r="E22" s="157"/>
      <c r="F22" s="157"/>
    </row>
    <row r="23" spans="1:6" ht="36" customHeight="1" x14ac:dyDescent="0.2">
      <c r="A23" s="168" t="s">
        <v>17</v>
      </c>
      <c r="B23" s="168"/>
      <c r="C23" s="168"/>
      <c r="D23" s="168"/>
      <c r="E23" s="168"/>
      <c r="F23" s="168"/>
    </row>
    <row r="24" spans="1:6" x14ac:dyDescent="0.2">
      <c r="A24" s="141"/>
      <c r="B24" s="141"/>
      <c r="C24" s="141"/>
    </row>
    <row r="25" spans="1:6" x14ac:dyDescent="0.2">
      <c r="A25" s="6" t="s">
        <v>18</v>
      </c>
    </row>
    <row r="26" spans="1:6" x14ac:dyDescent="0.2">
      <c r="A26" t="s">
        <v>19</v>
      </c>
    </row>
    <row r="27" spans="1:6" x14ac:dyDescent="0.2">
      <c r="A27" s="82" t="s">
        <v>20</v>
      </c>
    </row>
    <row r="28" spans="1:6" x14ac:dyDescent="0.2">
      <c r="A28" s="82" t="s">
        <v>21</v>
      </c>
    </row>
    <row r="29" spans="1:6" x14ac:dyDescent="0.2">
      <c r="A29" t="s">
        <v>22</v>
      </c>
    </row>
    <row r="31" spans="1:6" x14ac:dyDescent="0.2">
      <c r="A31" s="6" t="s">
        <v>23</v>
      </c>
    </row>
    <row r="32" spans="1:6" x14ac:dyDescent="0.2">
      <c r="A32" t="s">
        <v>24</v>
      </c>
    </row>
    <row r="33" spans="1:6" x14ac:dyDescent="0.2">
      <c r="A33" t="s">
        <v>25</v>
      </c>
    </row>
    <row r="35" spans="1:6" x14ac:dyDescent="0.2">
      <c r="A35" t="s">
        <v>26</v>
      </c>
    </row>
    <row r="36" spans="1:6" x14ac:dyDescent="0.2">
      <c r="A36" t="s">
        <v>27</v>
      </c>
    </row>
    <row r="37" spans="1:6" ht="13.5" thickBot="1" x14ac:dyDescent="0.25"/>
    <row r="38" spans="1:6" ht="13.5" thickBot="1" x14ac:dyDescent="0.25">
      <c r="E38" s="148" t="s">
        <v>28</v>
      </c>
      <c r="F38" s="146"/>
    </row>
    <row r="39" spans="1:6" ht="16.5" thickBot="1" x14ac:dyDescent="0.3">
      <c r="A39" s="162" t="s">
        <v>29</v>
      </c>
      <c r="B39" s="163"/>
      <c r="C39" s="164"/>
      <c r="D39" s="130">
        <f>'Categorie A'!I70</f>
        <v>0</v>
      </c>
      <c r="E39" s="145">
        <v>5</v>
      </c>
      <c r="F39" s="147">
        <f>E39*D39</f>
        <v>0</v>
      </c>
    </row>
    <row r="40" spans="1:6" ht="16.5" thickBot="1" x14ac:dyDescent="0.3">
      <c r="A40" s="165" t="s">
        <v>30</v>
      </c>
      <c r="B40" s="166"/>
      <c r="C40" s="167"/>
      <c r="D40" s="131">
        <f>'Categorie B'!I72</f>
        <v>0</v>
      </c>
      <c r="E40" s="128">
        <v>3</v>
      </c>
      <c r="F40" s="143">
        <f>D40*E40</f>
        <v>0</v>
      </c>
    </row>
    <row r="41" spans="1:6" ht="25.5" customHeight="1" thickBot="1" x14ac:dyDescent="0.25">
      <c r="A41" s="159" t="s">
        <v>31</v>
      </c>
      <c r="B41" s="160"/>
      <c r="C41" s="161"/>
      <c r="D41" s="132"/>
      <c r="E41" s="128">
        <v>1</v>
      </c>
      <c r="F41" s="143">
        <f>D41*E41</f>
        <v>0</v>
      </c>
    </row>
    <row r="42" spans="1:6" ht="15.75" customHeight="1" thickBot="1" x14ac:dyDescent="0.35">
      <c r="A42" s="142" t="s">
        <v>32</v>
      </c>
      <c r="B42" s="83"/>
      <c r="C42" s="83"/>
      <c r="D42" s="129"/>
      <c r="E42" s="84"/>
      <c r="F42" s="144">
        <f>F39+F40+F41</f>
        <v>0</v>
      </c>
    </row>
    <row r="43" spans="1:6" x14ac:dyDescent="0.2">
      <c r="F43" s="24" t="s">
        <v>33</v>
      </c>
    </row>
    <row r="44" spans="1:6" ht="13.5" thickBot="1" x14ac:dyDescent="0.25"/>
    <row r="45" spans="1:6" ht="13.5" thickBot="1" x14ac:dyDescent="0.25">
      <c r="A45" s="135" t="s">
        <v>34</v>
      </c>
      <c r="B45" s="134"/>
    </row>
    <row r="46" spans="1:6" x14ac:dyDescent="0.2">
      <c r="B46" s="137"/>
    </row>
    <row r="47" spans="1:6" ht="13.5" thickBot="1" x14ac:dyDescent="0.25">
      <c r="B47" s="136"/>
    </row>
  </sheetData>
  <mergeCells count="15">
    <mergeCell ref="A16:F16"/>
    <mergeCell ref="A17:F18"/>
    <mergeCell ref="A19:F19"/>
    <mergeCell ref="A20:F21"/>
    <mergeCell ref="A41:C41"/>
    <mergeCell ref="A39:C39"/>
    <mergeCell ref="A40:C40"/>
    <mergeCell ref="A22:F22"/>
    <mergeCell ref="A23:F23"/>
    <mergeCell ref="A10:F10"/>
    <mergeCell ref="A11:F11"/>
    <mergeCell ref="A12:F12"/>
    <mergeCell ref="A13:F13"/>
    <mergeCell ref="A15:F15"/>
    <mergeCell ref="A14:F1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 id="{19D8E6B3-6650-40BC-B48B-B8D160327C4F}">
            <x14:iconSet iconSet="3Symbols2" custom="1">
              <x14:cfvo type="percent">
                <xm:f>0</xm:f>
              </x14:cfvo>
              <x14:cfvo type="num">
                <xm:f>0</xm:f>
              </x14:cfvo>
              <x14:cfvo type="num">
                <xm:f>200001</xm:f>
              </x14:cfvo>
              <x14:cfIcon iconSet="3Symbols2" iconId="0"/>
              <x14:cfIcon iconSet="NoIcons" iconId="0"/>
              <x14:cfIcon iconSet="3Symbols2" iconId="0"/>
            </x14:iconSet>
          </x14:cfRule>
          <xm:sqref>D41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7"/>
  <sheetViews>
    <sheetView zoomScale="85" zoomScaleNormal="85" workbookViewId="0">
      <selection activeCell="D23" sqref="D23"/>
    </sheetView>
  </sheetViews>
  <sheetFormatPr defaultRowHeight="12.75" x14ac:dyDescent="0.2"/>
  <cols>
    <col min="1" max="1" width="83.140625" customWidth="1"/>
    <col min="2" max="2" width="15.85546875" customWidth="1"/>
    <col min="3" max="3" width="25" customWidth="1"/>
    <col min="4" max="4" width="20.140625" customWidth="1"/>
    <col min="5" max="5" width="18" customWidth="1"/>
    <col min="6" max="6" width="15.7109375" customWidth="1"/>
    <col min="7" max="7" width="18" customWidth="1"/>
    <col min="8" max="8" width="22.5703125" customWidth="1"/>
    <col min="9" max="9" width="20.140625" bestFit="1" customWidth="1"/>
    <col min="10" max="10" width="4.5703125" customWidth="1"/>
    <col min="11" max="11" width="16.7109375" customWidth="1"/>
    <col min="12" max="12" width="21.42578125" style="3" customWidth="1"/>
  </cols>
  <sheetData>
    <row r="1" spans="1:9" x14ac:dyDescent="0.2">
      <c r="A1" t="s">
        <v>35</v>
      </c>
    </row>
    <row r="2" spans="1:9" x14ac:dyDescent="0.2">
      <c r="A2" s="6" t="s">
        <v>36</v>
      </c>
    </row>
    <row r="3" spans="1:9" x14ac:dyDescent="0.2">
      <c r="A3" s="6">
        <f>'Totaal blad'!B3</f>
        <v>0</v>
      </c>
    </row>
    <row r="4" spans="1:9" x14ac:dyDescent="0.2">
      <c r="A4" s="15" t="str">
        <f>'Totaal blad'!A7</f>
        <v xml:space="preserve">Tabblad 2, prijzen voor de eerste 5 jaar </v>
      </c>
    </row>
    <row r="5" spans="1:9" x14ac:dyDescent="0.2">
      <c r="A5" s="15"/>
    </row>
    <row r="6" spans="1:9" x14ac:dyDescent="0.2">
      <c r="A6" s="7" t="s">
        <v>37</v>
      </c>
      <c r="B6" s="7"/>
      <c r="C6" s="7"/>
      <c r="D6" s="7"/>
      <c r="E6" s="7"/>
      <c r="F6" s="7"/>
      <c r="G6" s="8"/>
    </row>
    <row r="7" spans="1:9" x14ac:dyDescent="0.2">
      <c r="A7" s="9" t="s">
        <v>38</v>
      </c>
      <c r="B7" s="8"/>
      <c r="C7" s="8"/>
      <c r="D7" s="8"/>
      <c r="E7" s="8"/>
      <c r="F7" s="8"/>
      <c r="G7" s="8"/>
    </row>
    <row r="8" spans="1:9" x14ac:dyDescent="0.2">
      <c r="A8" s="14"/>
      <c r="B8" s="4"/>
      <c r="C8" s="4"/>
    </row>
    <row r="9" spans="1:9" ht="13.5" thickBot="1" x14ac:dyDescent="0.25">
      <c r="A9" s="1"/>
      <c r="B9" s="4"/>
      <c r="C9" s="4"/>
    </row>
    <row r="10" spans="1:9" ht="15.75" x14ac:dyDescent="0.25">
      <c r="A10" s="52" t="s">
        <v>39</v>
      </c>
      <c r="B10" s="49"/>
      <c r="C10" s="49"/>
      <c r="D10" s="50"/>
      <c r="E10" s="50"/>
      <c r="F10" s="50"/>
      <c r="G10" s="50"/>
      <c r="H10" s="50"/>
      <c r="I10" s="51"/>
    </row>
    <row r="11" spans="1:9" x14ac:dyDescent="0.2">
      <c r="A11" s="27" t="s">
        <v>40</v>
      </c>
      <c r="B11" s="23">
        <v>14022</v>
      </c>
      <c r="C11" s="6" t="s">
        <v>41</v>
      </c>
      <c r="D11" s="26" t="s">
        <v>42</v>
      </c>
      <c r="E11" s="23">
        <f>B11</f>
        <v>14022</v>
      </c>
      <c r="F11" t="s">
        <v>43</v>
      </c>
      <c r="H11" s="3"/>
      <c r="I11" s="28"/>
    </row>
    <row r="12" spans="1:9" x14ac:dyDescent="0.2">
      <c r="A12" s="27"/>
      <c r="B12" s="6"/>
      <c r="C12" s="6"/>
      <c r="D12" s="26"/>
      <c r="E12" s="23">
        <v>9363</v>
      </c>
      <c r="F12" t="s">
        <v>44</v>
      </c>
      <c r="I12" s="28"/>
    </row>
    <row r="13" spans="1:9" x14ac:dyDescent="0.2">
      <c r="A13" s="1"/>
      <c r="B13" s="3"/>
      <c r="I13" s="28"/>
    </row>
    <row r="14" spans="1:9" x14ac:dyDescent="0.2">
      <c r="A14" s="29" t="s">
        <v>45</v>
      </c>
      <c r="B14" s="35"/>
      <c r="C14" s="19"/>
      <c r="D14" s="77" t="s">
        <v>46</v>
      </c>
      <c r="E14" s="77" t="s">
        <v>47</v>
      </c>
      <c r="F14" s="19"/>
      <c r="G14" s="19"/>
      <c r="H14" s="19"/>
      <c r="I14" s="79" t="s">
        <v>48</v>
      </c>
    </row>
    <row r="15" spans="1:9" x14ac:dyDescent="0.2">
      <c r="A15" s="30" t="s">
        <v>49</v>
      </c>
      <c r="B15" s="149" t="s">
        <v>50</v>
      </c>
      <c r="C15" s="149"/>
      <c r="D15" s="13" t="s">
        <v>51</v>
      </c>
      <c r="E15" s="13" t="s">
        <v>51</v>
      </c>
      <c r="I15" s="31" t="s">
        <v>52</v>
      </c>
    </row>
    <row r="16" spans="1:9" x14ac:dyDescent="0.2">
      <c r="A16" s="27" t="s">
        <v>53</v>
      </c>
      <c r="B16" s="150">
        <v>85</v>
      </c>
      <c r="C16" s="149"/>
      <c r="D16" s="80"/>
      <c r="E16" s="80"/>
      <c r="F16" s="94"/>
      <c r="I16" s="10">
        <f>D16+E16</f>
        <v>0</v>
      </c>
    </row>
    <row r="17" spans="1:12" ht="15.75" thickBot="1" x14ac:dyDescent="0.25">
      <c r="A17" s="67" t="s">
        <v>54</v>
      </c>
      <c r="B17" s="68"/>
      <c r="C17" s="69"/>
      <c r="D17" s="69"/>
      <c r="E17" s="70"/>
      <c r="F17" s="71"/>
      <c r="G17" s="72"/>
      <c r="H17" s="55"/>
      <c r="I17" s="56">
        <f>B16*I16</f>
        <v>0</v>
      </c>
    </row>
    <row r="18" spans="1:12" x14ac:dyDescent="0.2">
      <c r="A18" s="30" t="s">
        <v>55</v>
      </c>
      <c r="B18" s="18"/>
      <c r="D18" s="16"/>
      <c r="E18" s="16"/>
      <c r="G18" s="21" t="s">
        <v>56</v>
      </c>
      <c r="H18" s="19"/>
      <c r="I18" s="36"/>
    </row>
    <row r="19" spans="1:12" x14ac:dyDescent="0.2">
      <c r="A19" s="30" t="s">
        <v>57</v>
      </c>
      <c r="B19" s="32"/>
      <c r="D19" s="16"/>
      <c r="E19" s="16"/>
      <c r="G19" s="151" t="s">
        <v>58</v>
      </c>
      <c r="H19" s="152"/>
      <c r="I19" s="153"/>
    </row>
    <row r="20" spans="1:12" x14ac:dyDescent="0.2">
      <c r="A20" s="30"/>
      <c r="B20" s="13"/>
      <c r="D20" s="16" t="s">
        <v>59</v>
      </c>
      <c r="E20" s="16"/>
      <c r="G20" s="39"/>
      <c r="I20" s="28"/>
    </row>
    <row r="21" spans="1:12" x14ac:dyDescent="0.2">
      <c r="A21" s="27"/>
      <c r="B21" s="13" t="s">
        <v>60</v>
      </c>
      <c r="C21" s="13" t="s">
        <v>61</v>
      </c>
      <c r="D21" s="13" t="s">
        <v>62</v>
      </c>
      <c r="E21" s="13" t="s">
        <v>63</v>
      </c>
      <c r="G21" s="22" t="s">
        <v>64</v>
      </c>
      <c r="H21" s="13" t="s">
        <v>65</v>
      </c>
      <c r="I21" s="31" t="s">
        <v>63</v>
      </c>
      <c r="J21" s="13"/>
    </row>
    <row r="22" spans="1:12" x14ac:dyDescent="0.2">
      <c r="A22" s="86" t="s">
        <v>66</v>
      </c>
      <c r="B22" s="13"/>
      <c r="C22" s="13"/>
      <c r="D22" s="13"/>
      <c r="E22" s="13"/>
      <c r="G22" s="22"/>
      <c r="H22" s="13"/>
      <c r="I22" s="31"/>
      <c r="J22" s="13"/>
    </row>
    <row r="23" spans="1:12" x14ac:dyDescent="0.2">
      <c r="A23" s="87" t="s">
        <v>67</v>
      </c>
      <c r="B23" s="24">
        <v>1</v>
      </c>
      <c r="C23" s="23">
        <f>B16</f>
        <v>85</v>
      </c>
      <c r="D23" s="80"/>
      <c r="E23" s="33">
        <f>D23*C23</f>
        <v>0</v>
      </c>
      <c r="G23" s="85">
        <f>E12</f>
        <v>9363</v>
      </c>
      <c r="H23" s="80"/>
      <c r="I23" s="34">
        <f>H23*G23</f>
        <v>0</v>
      </c>
      <c r="J23" s="13"/>
    </row>
    <row r="24" spans="1:12" x14ac:dyDescent="0.2">
      <c r="A24" s="87" t="s">
        <v>68</v>
      </c>
      <c r="B24" s="24">
        <v>2</v>
      </c>
      <c r="C24" s="23">
        <v>42</v>
      </c>
      <c r="D24" s="80"/>
      <c r="E24" s="33">
        <f t="shared" ref="E24:E34" si="0">D24*C24</f>
        <v>0</v>
      </c>
      <c r="G24" s="22">
        <f>E12/2</f>
        <v>4681.5</v>
      </c>
      <c r="H24" s="80"/>
      <c r="I24" s="34">
        <f t="shared" ref="I24:I34" si="1">H24*G24</f>
        <v>0</v>
      </c>
      <c r="J24" s="13"/>
    </row>
    <row r="25" spans="1:12" x14ac:dyDescent="0.2">
      <c r="A25" s="87" t="s">
        <v>69</v>
      </c>
      <c r="B25" s="24">
        <v>3</v>
      </c>
      <c r="C25" s="23">
        <v>42</v>
      </c>
      <c r="D25" s="80"/>
      <c r="E25" s="33">
        <f t="shared" si="0"/>
        <v>0</v>
      </c>
      <c r="G25" s="22">
        <f>E12/2</f>
        <v>4681.5</v>
      </c>
      <c r="H25" s="80"/>
      <c r="I25" s="34">
        <f t="shared" si="1"/>
        <v>0</v>
      </c>
      <c r="J25" s="13"/>
    </row>
    <row r="26" spans="1:12" x14ac:dyDescent="0.2">
      <c r="A26" s="88" t="s">
        <v>70</v>
      </c>
      <c r="B26" s="24"/>
      <c r="C26" s="24"/>
      <c r="D26" s="24"/>
      <c r="E26" s="24"/>
      <c r="G26" s="22"/>
      <c r="H26" s="22"/>
      <c r="I26" s="34"/>
      <c r="J26" s="13"/>
    </row>
    <row r="27" spans="1:12" x14ac:dyDescent="0.2">
      <c r="A27" s="87" t="s">
        <v>71</v>
      </c>
      <c r="B27" s="24">
        <v>4</v>
      </c>
      <c r="C27" s="23">
        <f>B16</f>
        <v>85</v>
      </c>
      <c r="D27" s="80"/>
      <c r="E27" s="33">
        <f t="shared" si="0"/>
        <v>0</v>
      </c>
      <c r="G27" s="85">
        <f>E11</f>
        <v>14022</v>
      </c>
      <c r="H27" s="80"/>
      <c r="I27" s="34">
        <f t="shared" si="1"/>
        <v>0</v>
      </c>
      <c r="J27" s="13"/>
      <c r="K27" s="2"/>
      <c r="L27" s="139"/>
    </row>
    <row r="28" spans="1:12" x14ac:dyDescent="0.2">
      <c r="A28" s="87" t="s">
        <v>72</v>
      </c>
      <c r="B28" s="24">
        <v>5</v>
      </c>
      <c r="C28" s="23">
        <f>B16</f>
        <v>85</v>
      </c>
      <c r="D28" s="80"/>
      <c r="E28" s="33">
        <f t="shared" si="0"/>
        <v>0</v>
      </c>
      <c r="G28" s="85">
        <f>E11</f>
        <v>14022</v>
      </c>
      <c r="H28" s="80"/>
      <c r="I28" s="34">
        <f t="shared" si="1"/>
        <v>0</v>
      </c>
      <c r="J28" s="13"/>
      <c r="K28" s="2"/>
      <c r="L28" s="139"/>
    </row>
    <row r="29" spans="1:12" x14ac:dyDescent="0.2">
      <c r="A29" s="87" t="s">
        <v>73</v>
      </c>
      <c r="B29" s="24">
        <v>6</v>
      </c>
      <c r="C29" s="23">
        <v>85</v>
      </c>
      <c r="D29" s="80"/>
      <c r="E29" s="33">
        <f t="shared" si="0"/>
        <v>0</v>
      </c>
      <c r="G29" s="85">
        <f>E11</f>
        <v>14022</v>
      </c>
      <c r="H29" s="80"/>
      <c r="I29" s="34">
        <f t="shared" si="1"/>
        <v>0</v>
      </c>
      <c r="J29" s="13"/>
      <c r="K29" s="2"/>
      <c r="L29" s="139"/>
    </row>
    <row r="30" spans="1:12" x14ac:dyDescent="0.2">
      <c r="A30" s="87" t="s">
        <v>74</v>
      </c>
      <c r="B30" s="24">
        <v>7</v>
      </c>
      <c r="C30" s="23">
        <v>85</v>
      </c>
      <c r="D30" s="80"/>
      <c r="E30" s="33">
        <f t="shared" si="0"/>
        <v>0</v>
      </c>
      <c r="G30" s="85">
        <f>E11</f>
        <v>14022</v>
      </c>
      <c r="H30" s="80"/>
      <c r="I30" s="34">
        <f t="shared" si="1"/>
        <v>0</v>
      </c>
      <c r="J30" s="13"/>
      <c r="K30" s="2"/>
      <c r="L30" s="139"/>
    </row>
    <row r="31" spans="1:12" x14ac:dyDescent="0.2">
      <c r="A31" s="88" t="s">
        <v>75</v>
      </c>
      <c r="B31" s="24"/>
      <c r="C31" s="24"/>
      <c r="D31" s="24"/>
      <c r="E31" s="24"/>
      <c r="G31" s="85"/>
      <c r="H31" s="85"/>
      <c r="I31" s="34"/>
      <c r="J31" s="13"/>
      <c r="K31" s="2"/>
      <c r="L31" s="139"/>
    </row>
    <row r="32" spans="1:12" x14ac:dyDescent="0.2">
      <c r="A32" s="87" t="s">
        <v>76</v>
      </c>
      <c r="B32" s="24">
        <v>8</v>
      </c>
      <c r="C32" s="23">
        <f>B16</f>
        <v>85</v>
      </c>
      <c r="D32" s="80"/>
      <c r="E32" s="33">
        <f t="shared" si="0"/>
        <v>0</v>
      </c>
      <c r="G32" s="85">
        <f>E11</f>
        <v>14022</v>
      </c>
      <c r="H32" s="80"/>
      <c r="I32" s="34">
        <f t="shared" si="1"/>
        <v>0</v>
      </c>
      <c r="J32" s="13"/>
      <c r="K32" s="2"/>
      <c r="L32" s="139"/>
    </row>
    <row r="33" spans="1:12" x14ac:dyDescent="0.2">
      <c r="A33" s="87" t="s">
        <v>77</v>
      </c>
      <c r="B33" s="24">
        <v>9</v>
      </c>
      <c r="C33" s="23">
        <v>85</v>
      </c>
      <c r="D33" s="80"/>
      <c r="E33" s="33">
        <f t="shared" si="0"/>
        <v>0</v>
      </c>
      <c r="G33" s="85">
        <f>E11</f>
        <v>14022</v>
      </c>
      <c r="H33" s="80"/>
      <c r="I33" s="34">
        <f t="shared" si="1"/>
        <v>0</v>
      </c>
      <c r="J33" s="13"/>
      <c r="K33" s="2"/>
      <c r="L33" s="139"/>
    </row>
    <row r="34" spans="1:12" x14ac:dyDescent="0.2">
      <c r="A34" s="87" t="s">
        <v>78</v>
      </c>
      <c r="B34" s="24">
        <v>10</v>
      </c>
      <c r="C34" s="23">
        <v>85</v>
      </c>
      <c r="D34" s="80"/>
      <c r="E34" s="33">
        <f t="shared" si="0"/>
        <v>0</v>
      </c>
      <c r="G34" s="85">
        <f>E12</f>
        <v>9363</v>
      </c>
      <c r="H34" s="80"/>
      <c r="I34" s="34">
        <f t="shared" si="1"/>
        <v>0</v>
      </c>
      <c r="J34" s="13"/>
      <c r="K34" s="2"/>
      <c r="L34" s="139"/>
    </row>
    <row r="35" spans="1:12" x14ac:dyDescent="0.2">
      <c r="A35" s="27"/>
      <c r="B35" s="13"/>
      <c r="C35" s="13"/>
      <c r="D35" s="13"/>
      <c r="E35" s="13"/>
      <c r="G35" s="22"/>
      <c r="H35" s="13"/>
      <c r="I35" s="31"/>
      <c r="J35" s="13"/>
      <c r="K35" s="2"/>
      <c r="L35" s="139"/>
    </row>
    <row r="36" spans="1:12" x14ac:dyDescent="0.2">
      <c r="A36" s="1"/>
      <c r="B36" s="25"/>
      <c r="F36" s="16"/>
      <c r="G36" s="12"/>
      <c r="I36" s="28"/>
    </row>
    <row r="37" spans="1:12" s="11" customFormat="1" ht="15.75" thickBot="1" x14ac:dyDescent="0.25">
      <c r="A37" s="38" t="s">
        <v>54</v>
      </c>
      <c r="B37" s="42"/>
      <c r="C37" s="43"/>
      <c r="D37" s="43"/>
      <c r="E37" s="44">
        <f>SUM(E23:E34)</f>
        <v>0</v>
      </c>
      <c r="F37" s="40"/>
      <c r="G37" s="54"/>
      <c r="H37" s="55"/>
      <c r="I37" s="56">
        <f>SUM(I23:I34)</f>
        <v>0</v>
      </c>
      <c r="J37" s="41"/>
      <c r="L37" s="140"/>
    </row>
    <row r="38" spans="1:12" s="11" customFormat="1" ht="27" customHeight="1" thickBot="1" x14ac:dyDescent="0.3">
      <c r="A38" s="45" t="s">
        <v>79</v>
      </c>
      <c r="B38" s="46"/>
      <c r="C38" s="47"/>
      <c r="D38" s="46"/>
      <c r="E38" s="47"/>
      <c r="F38" s="46"/>
      <c r="G38" s="46"/>
      <c r="H38" s="46"/>
      <c r="I38" s="66">
        <f>I37+E37+I17</f>
        <v>0</v>
      </c>
      <c r="J38" s="37"/>
      <c r="K38" s="95"/>
      <c r="L38" s="140"/>
    </row>
    <row r="39" spans="1:12" x14ac:dyDescent="0.2">
      <c r="A39" s="57" t="s">
        <v>80</v>
      </c>
      <c r="B39" s="58"/>
      <c r="C39" s="58"/>
      <c r="D39" s="58"/>
      <c r="E39" s="58"/>
      <c r="F39" s="58"/>
      <c r="G39" s="97"/>
      <c r="H39" s="96"/>
      <c r="I39" s="59"/>
      <c r="J39" s="17"/>
    </row>
    <row r="40" spans="1:12" x14ac:dyDescent="0.2">
      <c r="A40" s="60" t="s">
        <v>81</v>
      </c>
      <c r="B40" s="14"/>
      <c r="C40" s="14"/>
      <c r="D40" s="14"/>
      <c r="E40" s="14"/>
      <c r="F40" s="14"/>
      <c r="G40" s="14"/>
      <c r="I40" s="61"/>
      <c r="J40" s="17"/>
    </row>
    <row r="41" spans="1:12" x14ac:dyDescent="0.2">
      <c r="A41" s="62" t="s">
        <v>82</v>
      </c>
      <c r="B41" s="63"/>
      <c r="C41" s="63"/>
      <c r="D41" s="63"/>
      <c r="E41" s="63"/>
      <c r="F41" s="63"/>
      <c r="G41" s="63"/>
      <c r="H41" s="20"/>
      <c r="I41" s="64"/>
      <c r="J41" s="17"/>
    </row>
    <row r="42" spans="1:12" ht="13.5" thickBot="1" x14ac:dyDescent="0.25">
      <c r="A42" s="14"/>
      <c r="B42" s="14"/>
      <c r="C42" s="14"/>
      <c r="D42" s="14"/>
      <c r="E42" s="14"/>
      <c r="F42" s="14"/>
      <c r="G42" s="14"/>
      <c r="J42" s="17"/>
    </row>
    <row r="43" spans="1:12" x14ac:dyDescent="0.2">
      <c r="A43" s="98" t="s">
        <v>83</v>
      </c>
      <c r="B43" s="99"/>
      <c r="C43" s="99"/>
      <c r="D43" s="99"/>
      <c r="E43" s="99"/>
      <c r="F43" s="100"/>
      <c r="G43" s="100"/>
      <c r="H43" s="99"/>
      <c r="I43" s="101"/>
    </row>
    <row r="44" spans="1:12" x14ac:dyDescent="0.2">
      <c r="A44" s="30" t="s">
        <v>84</v>
      </c>
      <c r="F44" s="91"/>
      <c r="G44" s="91"/>
      <c r="I44" s="102"/>
    </row>
    <row r="45" spans="1:12" x14ac:dyDescent="0.2">
      <c r="A45" s="103"/>
      <c r="B45" s="89" t="s">
        <v>60</v>
      </c>
      <c r="C45" s="104"/>
      <c r="D45" s="104"/>
      <c r="E45" s="89"/>
      <c r="F45" s="92"/>
      <c r="G45" s="92"/>
      <c r="H45" s="104" t="s">
        <v>85</v>
      </c>
      <c r="I45" s="102"/>
    </row>
    <row r="46" spans="1:12" x14ac:dyDescent="0.2">
      <c r="A46" s="105" t="s">
        <v>66</v>
      </c>
      <c r="B46" s="104"/>
      <c r="C46" s="92" t="s">
        <v>86</v>
      </c>
      <c r="D46" s="89" t="s">
        <v>87</v>
      </c>
      <c r="E46" s="89" t="s">
        <v>88</v>
      </c>
      <c r="F46" s="89" t="s">
        <v>89</v>
      </c>
      <c r="G46" s="92" t="s">
        <v>90</v>
      </c>
      <c r="H46" s="92" t="s">
        <v>91</v>
      </c>
      <c r="I46" s="102"/>
    </row>
    <row r="47" spans="1:12" x14ac:dyDescent="0.2">
      <c r="A47" s="105"/>
      <c r="B47" s="104"/>
      <c r="C47" s="92">
        <f>SUM(C48:C59)</f>
        <v>112221</v>
      </c>
      <c r="D47" s="106">
        <f>I17</f>
        <v>0</v>
      </c>
      <c r="E47" s="106">
        <f>E37</f>
        <v>0</v>
      </c>
      <c r="F47" s="106">
        <f>I37</f>
        <v>0</v>
      </c>
      <c r="G47" s="106">
        <f>SUM(D47:F47)</f>
        <v>0</v>
      </c>
      <c r="H47" s="106"/>
      <c r="I47" s="102"/>
    </row>
    <row r="48" spans="1:12" x14ac:dyDescent="0.2">
      <c r="A48" s="107" t="s">
        <v>67</v>
      </c>
      <c r="B48" s="90">
        <v>1</v>
      </c>
      <c r="C48" s="92">
        <f>G23</f>
        <v>9363</v>
      </c>
      <c r="D48" s="108">
        <f>($D$47/$C$47)*C48</f>
        <v>0</v>
      </c>
      <c r="E48" s="108">
        <f>E23</f>
        <v>0</v>
      </c>
      <c r="F48" s="108">
        <f>I23</f>
        <v>0</v>
      </c>
      <c r="G48" s="106">
        <f t="shared" ref="G48:G59" si="2">SUM(D48:F48)</f>
        <v>0</v>
      </c>
      <c r="H48" s="106">
        <f>G48/C48</f>
        <v>0</v>
      </c>
      <c r="I48" s="102"/>
    </row>
    <row r="49" spans="1:9" x14ac:dyDescent="0.2">
      <c r="A49" s="107" t="s">
        <v>68</v>
      </c>
      <c r="B49" s="90">
        <v>2</v>
      </c>
      <c r="C49" s="92">
        <f>G24</f>
        <v>4681.5</v>
      </c>
      <c r="D49" s="108">
        <f t="shared" ref="D49:D59" si="3">($D$47/$C$47)*C49</f>
        <v>0</v>
      </c>
      <c r="E49" s="108">
        <f>E24</f>
        <v>0</v>
      </c>
      <c r="F49" s="108">
        <f>I24</f>
        <v>0</v>
      </c>
      <c r="G49" s="106">
        <f t="shared" si="2"/>
        <v>0</v>
      </c>
      <c r="H49" s="106">
        <f t="shared" ref="H49:H59" si="4">G49/C49</f>
        <v>0</v>
      </c>
      <c r="I49" s="102"/>
    </row>
    <row r="50" spans="1:9" x14ac:dyDescent="0.2">
      <c r="A50" s="107" t="s">
        <v>69</v>
      </c>
      <c r="B50" s="90">
        <v>3</v>
      </c>
      <c r="C50" s="92">
        <f>G25</f>
        <v>4681.5</v>
      </c>
      <c r="D50" s="108">
        <f t="shared" si="3"/>
        <v>0</v>
      </c>
      <c r="E50" s="108">
        <f>E25</f>
        <v>0</v>
      </c>
      <c r="F50" s="108">
        <f>I25</f>
        <v>0</v>
      </c>
      <c r="G50" s="106">
        <f t="shared" si="2"/>
        <v>0</v>
      </c>
      <c r="H50" s="106">
        <f t="shared" si="4"/>
        <v>0</v>
      </c>
      <c r="I50" s="102"/>
    </row>
    <row r="51" spans="1:9" x14ac:dyDescent="0.2">
      <c r="A51" s="109" t="s">
        <v>70</v>
      </c>
      <c r="B51" s="90"/>
      <c r="C51" s="92"/>
      <c r="D51" s="108"/>
      <c r="E51" s="108"/>
      <c r="F51" s="108"/>
      <c r="G51" s="106"/>
      <c r="H51" s="106"/>
      <c r="I51" s="102"/>
    </row>
    <row r="52" spans="1:9" x14ac:dyDescent="0.2">
      <c r="A52" s="107" t="s">
        <v>71</v>
      </c>
      <c r="B52" s="90">
        <v>4</v>
      </c>
      <c r="C52" s="92">
        <f>G27</f>
        <v>14022</v>
      </c>
      <c r="D52" s="108">
        <f t="shared" si="3"/>
        <v>0</v>
      </c>
      <c r="E52" s="108">
        <f>E27</f>
        <v>0</v>
      </c>
      <c r="F52" s="108">
        <f>I27</f>
        <v>0</v>
      </c>
      <c r="G52" s="106">
        <f t="shared" si="2"/>
        <v>0</v>
      </c>
      <c r="H52" s="106">
        <f t="shared" si="4"/>
        <v>0</v>
      </c>
      <c r="I52" s="102"/>
    </row>
    <row r="53" spans="1:9" x14ac:dyDescent="0.2">
      <c r="A53" s="107" t="s">
        <v>72</v>
      </c>
      <c r="B53" s="90">
        <v>5</v>
      </c>
      <c r="C53" s="92">
        <f>G28</f>
        <v>14022</v>
      </c>
      <c r="D53" s="108">
        <f t="shared" si="3"/>
        <v>0</v>
      </c>
      <c r="E53" s="108">
        <f>E28</f>
        <v>0</v>
      </c>
      <c r="F53" s="108">
        <f>I28</f>
        <v>0</v>
      </c>
      <c r="G53" s="106">
        <f t="shared" si="2"/>
        <v>0</v>
      </c>
      <c r="H53" s="106">
        <f t="shared" si="4"/>
        <v>0</v>
      </c>
      <c r="I53" s="102"/>
    </row>
    <row r="54" spans="1:9" x14ac:dyDescent="0.2">
      <c r="A54" s="107" t="s">
        <v>73</v>
      </c>
      <c r="B54" s="90">
        <v>6</v>
      </c>
      <c r="C54" s="92">
        <f>G29</f>
        <v>14022</v>
      </c>
      <c r="D54" s="108">
        <f t="shared" si="3"/>
        <v>0</v>
      </c>
      <c r="E54" s="108">
        <f>E29</f>
        <v>0</v>
      </c>
      <c r="F54" s="108">
        <f>I29</f>
        <v>0</v>
      </c>
      <c r="G54" s="106">
        <f t="shared" si="2"/>
        <v>0</v>
      </c>
      <c r="H54" s="106">
        <f t="shared" si="4"/>
        <v>0</v>
      </c>
      <c r="I54" s="102"/>
    </row>
    <row r="55" spans="1:9" x14ac:dyDescent="0.2">
      <c r="A55" s="107" t="s">
        <v>92</v>
      </c>
      <c r="B55" s="90">
        <v>7</v>
      </c>
      <c r="C55" s="92">
        <f>G29</f>
        <v>14022</v>
      </c>
      <c r="D55" s="108">
        <f>($D$47/$C$47)*C55</f>
        <v>0</v>
      </c>
      <c r="E55" s="108">
        <f>E30</f>
        <v>0</v>
      </c>
      <c r="F55" s="108">
        <f>I30</f>
        <v>0</v>
      </c>
      <c r="G55" s="106">
        <f t="shared" ref="G55" si="5">SUM(D55:F55)</f>
        <v>0</v>
      </c>
      <c r="H55" s="106">
        <f t="shared" ref="H55" si="6">G55/C55</f>
        <v>0</v>
      </c>
      <c r="I55" s="102"/>
    </row>
    <row r="56" spans="1:9" x14ac:dyDescent="0.2">
      <c r="A56" s="109" t="s">
        <v>75</v>
      </c>
      <c r="B56" s="90"/>
      <c r="C56" s="92"/>
      <c r="D56" s="108"/>
      <c r="E56" s="108"/>
      <c r="F56" s="108"/>
      <c r="G56" s="106"/>
      <c r="H56" s="106"/>
      <c r="I56" s="102"/>
    </row>
    <row r="57" spans="1:9" x14ac:dyDescent="0.2">
      <c r="A57" s="107" t="s">
        <v>76</v>
      </c>
      <c r="B57" s="90">
        <v>8</v>
      </c>
      <c r="C57" s="92">
        <f>G32</f>
        <v>14022</v>
      </c>
      <c r="D57" s="108">
        <f t="shared" si="3"/>
        <v>0</v>
      </c>
      <c r="E57" s="108">
        <f>E32</f>
        <v>0</v>
      </c>
      <c r="F57" s="108">
        <f>I32</f>
        <v>0</v>
      </c>
      <c r="G57" s="106">
        <f t="shared" si="2"/>
        <v>0</v>
      </c>
      <c r="H57" s="106">
        <f t="shared" si="4"/>
        <v>0</v>
      </c>
      <c r="I57" s="102"/>
    </row>
    <row r="58" spans="1:9" x14ac:dyDescent="0.2">
      <c r="A58" s="107" t="s">
        <v>77</v>
      </c>
      <c r="B58" s="90">
        <v>9</v>
      </c>
      <c r="C58" s="92">
        <f>G33</f>
        <v>14022</v>
      </c>
      <c r="D58" s="108">
        <f t="shared" si="3"/>
        <v>0</v>
      </c>
      <c r="E58" s="108">
        <f>E33</f>
        <v>0</v>
      </c>
      <c r="F58" s="108">
        <f>I33</f>
        <v>0</v>
      </c>
      <c r="G58" s="106">
        <f t="shared" si="2"/>
        <v>0</v>
      </c>
      <c r="H58" s="106">
        <f t="shared" si="4"/>
        <v>0</v>
      </c>
      <c r="I58" s="102"/>
    </row>
    <row r="59" spans="1:9" x14ac:dyDescent="0.2">
      <c r="A59" s="107" t="s">
        <v>78</v>
      </c>
      <c r="B59" s="90">
        <v>10</v>
      </c>
      <c r="C59" s="92">
        <f>G34</f>
        <v>9363</v>
      </c>
      <c r="D59" s="108">
        <f t="shared" si="3"/>
        <v>0</v>
      </c>
      <c r="E59" s="108">
        <f>E34</f>
        <v>0</v>
      </c>
      <c r="F59" s="108">
        <f>I34</f>
        <v>0</v>
      </c>
      <c r="G59" s="106">
        <f t="shared" si="2"/>
        <v>0</v>
      </c>
      <c r="H59" s="106">
        <f t="shared" si="4"/>
        <v>0</v>
      </c>
      <c r="I59" s="102"/>
    </row>
    <row r="60" spans="1:9" ht="16.5" thickBot="1" x14ac:dyDescent="0.3">
      <c r="A60" s="110"/>
      <c r="B60" s="111"/>
      <c r="C60" s="111"/>
      <c r="D60" s="111"/>
      <c r="E60" s="112"/>
      <c r="F60" s="113"/>
      <c r="G60" s="113"/>
      <c r="H60" s="112"/>
      <c r="I60" s="114"/>
    </row>
    <row r="61" spans="1:9" ht="13.5" thickBot="1" x14ac:dyDescent="0.25">
      <c r="F61" s="91"/>
      <c r="G61" s="91"/>
      <c r="I61" s="17"/>
    </row>
    <row r="62" spans="1:9" ht="15.75" x14ac:dyDescent="0.25">
      <c r="A62" s="52" t="s">
        <v>93</v>
      </c>
      <c r="B62" s="49"/>
      <c r="C62" s="49"/>
      <c r="D62" s="50"/>
      <c r="E62" s="50"/>
      <c r="F62" s="50"/>
      <c r="G62" s="50"/>
      <c r="H62" s="50"/>
      <c r="I62" s="51"/>
    </row>
    <row r="63" spans="1:9" x14ac:dyDescent="0.2">
      <c r="A63" s="119" t="s">
        <v>94</v>
      </c>
      <c r="B63" s="4"/>
      <c r="C63" s="4"/>
      <c r="I63" s="28"/>
    </row>
    <row r="64" spans="1:9" x14ac:dyDescent="0.2">
      <c r="A64" s="120" t="s">
        <v>95</v>
      </c>
      <c r="B64" s="13"/>
      <c r="C64" s="15"/>
      <c r="D64" s="15"/>
      <c r="E64" s="17"/>
      <c r="G64" s="122" t="s">
        <v>96</v>
      </c>
      <c r="H64" s="122" t="s">
        <v>97</v>
      </c>
      <c r="I64" s="123" t="s">
        <v>63</v>
      </c>
    </row>
    <row r="65" spans="1:10" ht="15" x14ac:dyDescent="0.2">
      <c r="A65" s="133" t="s">
        <v>98</v>
      </c>
      <c r="B65" s="14"/>
      <c r="G65" s="127">
        <v>250</v>
      </c>
      <c r="H65" s="126"/>
      <c r="I65" s="125">
        <f>H65*G65</f>
        <v>0</v>
      </c>
    </row>
    <row r="66" spans="1:10" ht="16.5" thickBot="1" x14ac:dyDescent="0.3">
      <c r="A66" s="154" t="s">
        <v>99</v>
      </c>
      <c r="B66" s="155"/>
      <c r="C66" s="155"/>
      <c r="D66" s="155"/>
      <c r="E66" s="155"/>
      <c r="F66" s="155"/>
      <c r="G66" s="155"/>
      <c r="H66" s="155"/>
      <c r="I66" s="124">
        <f>SUM(I65:I65)</f>
        <v>0</v>
      </c>
    </row>
    <row r="67" spans="1:10" ht="10.5" customHeight="1" x14ac:dyDescent="0.2">
      <c r="A67" s="115"/>
      <c r="B67" s="116"/>
      <c r="C67" s="14"/>
      <c r="D67" s="15"/>
      <c r="E67" s="17"/>
      <c r="G67" s="117"/>
      <c r="H67" s="118"/>
      <c r="I67" s="33"/>
    </row>
    <row r="68" spans="1:10" x14ac:dyDescent="0.2">
      <c r="A68" s="73"/>
    </row>
    <row r="69" spans="1:10" ht="13.5" thickBot="1" x14ac:dyDescent="0.25"/>
    <row r="70" spans="1:10" ht="16.5" thickBot="1" x14ac:dyDescent="0.3">
      <c r="E70" s="53" t="s">
        <v>100</v>
      </c>
      <c r="F70" s="48"/>
      <c r="G70" s="48"/>
      <c r="H70" s="48"/>
      <c r="I70" s="65">
        <f>I38+I66</f>
        <v>0</v>
      </c>
    </row>
    <row r="71" spans="1:10" x14ac:dyDescent="0.2">
      <c r="A71" s="26"/>
      <c r="B71" s="13"/>
      <c r="C71" s="13"/>
      <c r="D71" s="13"/>
      <c r="E71" s="14" t="s">
        <v>101</v>
      </c>
    </row>
    <row r="72" spans="1:10" x14ac:dyDescent="0.2">
      <c r="A72" s="26"/>
      <c r="B72" s="13"/>
      <c r="C72" s="33"/>
      <c r="D72" s="33"/>
    </row>
    <row r="73" spans="1:10" ht="15.75" x14ac:dyDescent="0.25">
      <c r="B73" s="13"/>
      <c r="C73" s="33"/>
      <c r="D73" s="33"/>
      <c r="I73" s="37"/>
      <c r="J73" s="17"/>
    </row>
    <row r="74" spans="1:10" ht="15" x14ac:dyDescent="0.2">
      <c r="A74" s="74"/>
      <c r="B74" t="s">
        <v>102</v>
      </c>
      <c r="D74" s="33"/>
    </row>
    <row r="75" spans="1:10" ht="15" x14ac:dyDescent="0.2">
      <c r="A75" s="74"/>
      <c r="B75" s="75"/>
      <c r="C75" s="76"/>
      <c r="D75" s="41"/>
    </row>
    <row r="76" spans="1:10" ht="15" x14ac:dyDescent="0.2">
      <c r="A76" s="74"/>
      <c r="B76" s="75"/>
      <c r="C76" s="76"/>
      <c r="D76" s="41"/>
    </row>
    <row r="77" spans="1:10" ht="15" x14ac:dyDescent="0.2">
      <c r="B77" s="75"/>
      <c r="C77" s="76"/>
      <c r="D77" s="41"/>
    </row>
  </sheetData>
  <mergeCells count="4">
    <mergeCell ref="G19:I19"/>
    <mergeCell ref="B15:C15"/>
    <mergeCell ref="B16:C16"/>
    <mergeCell ref="A66:H66"/>
  </mergeCells>
  <pageMargins left="0.7" right="0.7" top="0.75" bottom="0.75" header="0.3" footer="0.3"/>
  <pageSetup paperSize="8"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BA2BA-431A-48DC-A988-A3EB4D3670FD}">
  <sheetPr>
    <pageSetUpPr fitToPage="1"/>
  </sheetPr>
  <dimension ref="A1:L79"/>
  <sheetViews>
    <sheetView zoomScale="85" zoomScaleNormal="85" workbookViewId="0">
      <selection activeCell="A45" sqref="A45"/>
    </sheetView>
  </sheetViews>
  <sheetFormatPr defaultRowHeight="12.75" x14ac:dyDescent="0.2"/>
  <cols>
    <col min="1" max="1" width="83.140625" customWidth="1"/>
    <col min="2" max="2" width="15.85546875" customWidth="1"/>
    <col min="3" max="3" width="25" customWidth="1"/>
    <col min="4" max="4" width="20.140625" customWidth="1"/>
    <col min="5" max="5" width="18" customWidth="1"/>
    <col min="6" max="6" width="15.7109375" customWidth="1"/>
    <col min="7" max="7" width="18" customWidth="1"/>
    <col min="8" max="8" width="22.5703125" customWidth="1"/>
    <col min="9" max="9" width="20.140625" bestFit="1" customWidth="1"/>
    <col min="10" max="10" width="4.5703125" customWidth="1"/>
    <col min="11" max="11" width="16.7109375" customWidth="1"/>
    <col min="12" max="12" width="21.42578125" customWidth="1"/>
  </cols>
  <sheetData>
    <row r="1" spans="1:9" x14ac:dyDescent="0.2">
      <c r="A1" t="s">
        <v>35</v>
      </c>
    </row>
    <row r="2" spans="1:9" x14ac:dyDescent="0.2">
      <c r="A2" s="6" t="s">
        <v>36</v>
      </c>
    </row>
    <row r="3" spans="1:9" x14ac:dyDescent="0.2">
      <c r="A3" s="6">
        <f>'Totaal blad'!B3</f>
        <v>0</v>
      </c>
    </row>
    <row r="4" spans="1:9" x14ac:dyDescent="0.2">
      <c r="A4" s="15" t="str">
        <f>'Totaal blad'!A8</f>
        <v>Tabblad 3, prijzen voor de 3 optie jaren</v>
      </c>
    </row>
    <row r="5" spans="1:9" x14ac:dyDescent="0.2">
      <c r="A5" s="15"/>
    </row>
    <row r="6" spans="1:9" x14ac:dyDescent="0.2">
      <c r="A6" s="7" t="s">
        <v>37</v>
      </c>
      <c r="B6" s="7"/>
      <c r="C6" s="7"/>
      <c r="D6" s="7"/>
      <c r="E6" s="7"/>
      <c r="F6" s="7"/>
      <c r="G6" s="8"/>
    </row>
    <row r="7" spans="1:9" x14ac:dyDescent="0.2">
      <c r="A7" s="7" t="s">
        <v>103</v>
      </c>
      <c r="B7" s="7"/>
      <c r="C7" s="7"/>
      <c r="D7" s="7"/>
      <c r="E7" s="7"/>
      <c r="F7" s="7"/>
      <c r="G7" s="8"/>
    </row>
    <row r="8" spans="1:9" x14ac:dyDescent="0.2">
      <c r="A8" s="9" t="s">
        <v>38</v>
      </c>
      <c r="B8" s="8"/>
      <c r="C8" s="8"/>
      <c r="D8" s="8"/>
      <c r="E8" s="8"/>
      <c r="F8" s="8"/>
      <c r="G8" s="8"/>
    </row>
    <row r="9" spans="1:9" x14ac:dyDescent="0.2">
      <c r="A9" s="14"/>
      <c r="B9" s="4"/>
      <c r="C9" s="4"/>
    </row>
    <row r="10" spans="1:9" ht="13.5" thickBot="1" x14ac:dyDescent="0.25">
      <c r="A10" s="1"/>
      <c r="B10" s="4"/>
      <c r="C10" s="4"/>
    </row>
    <row r="11" spans="1:9" ht="15.75" x14ac:dyDescent="0.25">
      <c r="A11" s="52" t="s">
        <v>39</v>
      </c>
      <c r="B11" s="49"/>
      <c r="C11" s="49"/>
      <c r="D11" s="50"/>
      <c r="E11" s="50"/>
      <c r="F11" s="50"/>
      <c r="G11" s="50"/>
      <c r="H11" s="50"/>
      <c r="I11" s="51"/>
    </row>
    <row r="12" spans="1:9" x14ac:dyDescent="0.2">
      <c r="A12" s="27" t="s">
        <v>40</v>
      </c>
      <c r="B12" s="23">
        <v>14022</v>
      </c>
      <c r="C12" s="6" t="s">
        <v>41</v>
      </c>
      <c r="D12" s="26" t="s">
        <v>42</v>
      </c>
      <c r="E12" s="23">
        <f>B12</f>
        <v>14022</v>
      </c>
      <c r="F12" t="s">
        <v>43</v>
      </c>
      <c r="H12" s="3"/>
      <c r="I12" s="28"/>
    </row>
    <row r="13" spans="1:9" x14ac:dyDescent="0.2">
      <c r="A13" s="27"/>
      <c r="B13" s="6"/>
      <c r="C13" s="6"/>
      <c r="D13" s="26"/>
      <c r="E13" s="23">
        <v>9363</v>
      </c>
      <c r="F13" t="s">
        <v>44</v>
      </c>
      <c r="I13" s="28"/>
    </row>
    <row r="14" spans="1:9" x14ac:dyDescent="0.2">
      <c r="A14" s="1"/>
      <c r="B14" s="3"/>
      <c r="I14" s="28"/>
    </row>
    <row r="15" spans="1:9" x14ac:dyDescent="0.2">
      <c r="A15" s="29" t="s">
        <v>45</v>
      </c>
      <c r="B15" s="35"/>
      <c r="C15" s="19"/>
      <c r="D15" s="77" t="s">
        <v>46</v>
      </c>
      <c r="E15" s="77" t="s">
        <v>47</v>
      </c>
      <c r="F15" s="19"/>
      <c r="G15" s="19"/>
      <c r="H15" s="19"/>
      <c r="I15" s="79" t="s">
        <v>48</v>
      </c>
    </row>
    <row r="16" spans="1:9" x14ac:dyDescent="0.2">
      <c r="A16" s="30" t="s">
        <v>49</v>
      </c>
      <c r="B16" s="149" t="s">
        <v>50</v>
      </c>
      <c r="C16" s="149"/>
      <c r="D16" s="13" t="s">
        <v>51</v>
      </c>
      <c r="E16" s="13" t="s">
        <v>51</v>
      </c>
      <c r="I16" s="31" t="s">
        <v>52</v>
      </c>
    </row>
    <row r="17" spans="1:12" x14ac:dyDescent="0.2">
      <c r="A17" s="27" t="s">
        <v>53</v>
      </c>
      <c r="B17" s="150">
        <v>85</v>
      </c>
      <c r="C17" s="149"/>
      <c r="D17" s="80"/>
      <c r="E17" s="80"/>
      <c r="F17" s="3"/>
      <c r="I17" s="10">
        <f>D17+E17</f>
        <v>0</v>
      </c>
    </row>
    <row r="18" spans="1:12" ht="16.5" thickBot="1" x14ac:dyDescent="0.3">
      <c r="A18" s="67" t="s">
        <v>54</v>
      </c>
      <c r="B18" s="68"/>
      <c r="C18" s="69"/>
      <c r="D18" s="69"/>
      <c r="E18" s="70"/>
      <c r="F18" s="71"/>
      <c r="G18" s="72"/>
      <c r="H18" s="55"/>
      <c r="I18" s="56">
        <f>B17*I17</f>
        <v>0</v>
      </c>
      <c r="L18" s="93"/>
    </row>
    <row r="19" spans="1:12" x14ac:dyDescent="0.2">
      <c r="A19" s="30" t="s">
        <v>55</v>
      </c>
      <c r="B19" s="18"/>
      <c r="D19" s="16"/>
      <c r="E19" s="16"/>
      <c r="G19" s="21" t="s">
        <v>56</v>
      </c>
      <c r="H19" s="19"/>
      <c r="I19" s="36"/>
      <c r="L19" s="94"/>
    </row>
    <row r="20" spans="1:12" x14ac:dyDescent="0.2">
      <c r="A20" s="30" t="s">
        <v>57</v>
      </c>
      <c r="B20" s="32"/>
      <c r="D20" s="16"/>
      <c r="E20" s="16"/>
      <c r="G20" s="151" t="s">
        <v>58</v>
      </c>
      <c r="H20" s="152"/>
      <c r="I20" s="153"/>
    </row>
    <row r="21" spans="1:12" x14ac:dyDescent="0.2">
      <c r="A21" s="30"/>
      <c r="B21" s="13"/>
      <c r="D21" s="16" t="s">
        <v>59</v>
      </c>
      <c r="E21" s="16"/>
      <c r="G21" s="39"/>
      <c r="I21" s="28"/>
      <c r="K21" s="2"/>
      <c r="L21" s="2"/>
    </row>
    <row r="22" spans="1:12" x14ac:dyDescent="0.2">
      <c r="A22" s="27"/>
      <c r="B22" s="13" t="s">
        <v>60</v>
      </c>
      <c r="C22" s="13" t="s">
        <v>61</v>
      </c>
      <c r="D22" s="13" t="s">
        <v>62</v>
      </c>
      <c r="E22" s="13" t="s">
        <v>63</v>
      </c>
      <c r="G22" s="22" t="s">
        <v>64</v>
      </c>
      <c r="H22" s="13" t="s">
        <v>65</v>
      </c>
      <c r="I22" s="31" t="s">
        <v>63</v>
      </c>
      <c r="J22" s="13"/>
      <c r="K22" s="2"/>
      <c r="L22" s="5"/>
    </row>
    <row r="23" spans="1:12" x14ac:dyDescent="0.2">
      <c r="A23" s="86" t="s">
        <v>66</v>
      </c>
      <c r="B23" s="13"/>
      <c r="C23" s="13"/>
      <c r="D23" s="13"/>
      <c r="E23" s="13"/>
      <c r="G23" s="22"/>
      <c r="H23" s="13"/>
      <c r="I23" s="31"/>
      <c r="J23" s="13"/>
      <c r="K23" s="2"/>
      <c r="L23" s="5"/>
    </row>
    <row r="24" spans="1:12" x14ac:dyDescent="0.2">
      <c r="A24" s="87" t="s">
        <v>67</v>
      </c>
      <c r="B24" s="24">
        <v>1</v>
      </c>
      <c r="C24" s="23">
        <f>B17</f>
        <v>85</v>
      </c>
      <c r="D24" s="80"/>
      <c r="E24" s="33">
        <f>D24*C24</f>
        <v>0</v>
      </c>
      <c r="G24" s="85">
        <f>E13</f>
        <v>9363</v>
      </c>
      <c r="H24" s="80"/>
      <c r="I24" s="34">
        <f>H24*G24</f>
        <v>0</v>
      </c>
      <c r="J24" s="13"/>
      <c r="K24" s="2"/>
      <c r="L24" s="5"/>
    </row>
    <row r="25" spans="1:12" x14ac:dyDescent="0.2">
      <c r="A25" s="87" t="s">
        <v>68</v>
      </c>
      <c r="B25" s="24">
        <v>2</v>
      </c>
      <c r="C25" s="23">
        <v>42</v>
      </c>
      <c r="D25" s="80"/>
      <c r="E25" s="33">
        <f t="shared" ref="E25:E35" si="0">D25*C25</f>
        <v>0</v>
      </c>
      <c r="G25" s="22">
        <f>E13/2</f>
        <v>4681.5</v>
      </c>
      <c r="H25" s="80"/>
      <c r="I25" s="34">
        <f t="shared" ref="I25:I35" si="1">H25*G25</f>
        <v>0</v>
      </c>
      <c r="J25" s="13"/>
      <c r="K25" s="2"/>
      <c r="L25" s="5"/>
    </row>
    <row r="26" spans="1:12" x14ac:dyDescent="0.2">
      <c r="A26" s="87" t="s">
        <v>69</v>
      </c>
      <c r="B26" s="24">
        <v>3</v>
      </c>
      <c r="C26" s="23">
        <v>42</v>
      </c>
      <c r="D26" s="80"/>
      <c r="E26" s="33">
        <f t="shared" si="0"/>
        <v>0</v>
      </c>
      <c r="G26" s="22">
        <f>E13/2</f>
        <v>4681.5</v>
      </c>
      <c r="H26" s="80"/>
      <c r="I26" s="34">
        <f t="shared" si="1"/>
        <v>0</v>
      </c>
      <c r="J26" s="13"/>
      <c r="K26" s="2"/>
      <c r="L26" s="5"/>
    </row>
    <row r="27" spans="1:12" x14ac:dyDescent="0.2">
      <c r="A27" s="88" t="s">
        <v>70</v>
      </c>
      <c r="B27" s="24"/>
      <c r="C27" s="24"/>
      <c r="D27" s="24"/>
      <c r="E27" s="24"/>
      <c r="G27" s="22"/>
      <c r="H27" s="22"/>
      <c r="I27" s="34"/>
      <c r="J27" s="13"/>
      <c r="K27" s="2"/>
      <c r="L27" s="5"/>
    </row>
    <row r="28" spans="1:12" x14ac:dyDescent="0.2">
      <c r="A28" s="87" t="s">
        <v>71</v>
      </c>
      <c r="B28" s="24">
        <v>4</v>
      </c>
      <c r="C28" s="23">
        <f>B17</f>
        <v>85</v>
      </c>
      <c r="D28" s="80"/>
      <c r="E28" s="33">
        <f t="shared" si="0"/>
        <v>0</v>
      </c>
      <c r="G28" s="85">
        <f>E12</f>
        <v>14022</v>
      </c>
      <c r="H28" s="80"/>
      <c r="I28" s="34">
        <f t="shared" si="1"/>
        <v>0</v>
      </c>
      <c r="J28" s="13"/>
      <c r="K28" s="2"/>
      <c r="L28" s="5"/>
    </row>
    <row r="29" spans="1:12" x14ac:dyDescent="0.2">
      <c r="A29" s="87" t="s">
        <v>72</v>
      </c>
      <c r="B29" s="24">
        <v>5</v>
      </c>
      <c r="C29" s="23">
        <f>B17</f>
        <v>85</v>
      </c>
      <c r="D29" s="80"/>
      <c r="E29" s="33">
        <f t="shared" si="0"/>
        <v>0</v>
      </c>
      <c r="G29" s="85">
        <f>E12</f>
        <v>14022</v>
      </c>
      <c r="H29" s="80"/>
      <c r="I29" s="34">
        <f t="shared" si="1"/>
        <v>0</v>
      </c>
      <c r="J29" s="13"/>
      <c r="K29" s="2"/>
      <c r="L29" s="5"/>
    </row>
    <row r="30" spans="1:12" x14ac:dyDescent="0.2">
      <c r="A30" s="87" t="s">
        <v>73</v>
      </c>
      <c r="B30" s="24">
        <v>6</v>
      </c>
      <c r="C30" s="23">
        <v>85</v>
      </c>
      <c r="D30" s="80"/>
      <c r="E30" s="33">
        <f t="shared" si="0"/>
        <v>0</v>
      </c>
      <c r="G30" s="85">
        <f>E12</f>
        <v>14022</v>
      </c>
      <c r="H30" s="80"/>
      <c r="I30" s="34">
        <f t="shared" si="1"/>
        <v>0</v>
      </c>
      <c r="J30" s="13"/>
      <c r="K30" s="2"/>
      <c r="L30" s="5"/>
    </row>
    <row r="31" spans="1:12" x14ac:dyDescent="0.2">
      <c r="A31" s="87" t="s">
        <v>74</v>
      </c>
      <c r="B31" s="24">
        <v>7</v>
      </c>
      <c r="C31" s="23">
        <v>85</v>
      </c>
      <c r="D31" s="80"/>
      <c r="E31" s="33">
        <f t="shared" si="0"/>
        <v>0</v>
      </c>
      <c r="G31" s="85">
        <f>E12</f>
        <v>14022</v>
      </c>
      <c r="H31" s="80"/>
      <c r="I31" s="34">
        <f t="shared" si="1"/>
        <v>0</v>
      </c>
      <c r="J31" s="13"/>
      <c r="K31" s="2"/>
      <c r="L31" s="5"/>
    </row>
    <row r="32" spans="1:12" x14ac:dyDescent="0.2">
      <c r="A32" s="88" t="s">
        <v>75</v>
      </c>
      <c r="B32" s="24"/>
      <c r="C32" s="24"/>
      <c r="D32" s="24"/>
      <c r="E32" s="24"/>
      <c r="G32" s="85"/>
      <c r="H32" s="85"/>
      <c r="I32" s="34"/>
      <c r="J32" s="13"/>
      <c r="K32" s="2"/>
      <c r="L32" s="5"/>
    </row>
    <row r="33" spans="1:12" x14ac:dyDescent="0.2">
      <c r="A33" s="87" t="s">
        <v>76</v>
      </c>
      <c r="B33" s="24">
        <v>8</v>
      </c>
      <c r="C33" s="23">
        <f>B17</f>
        <v>85</v>
      </c>
      <c r="D33" s="80"/>
      <c r="E33" s="33">
        <f t="shared" si="0"/>
        <v>0</v>
      </c>
      <c r="G33" s="85">
        <f>E12</f>
        <v>14022</v>
      </c>
      <c r="H33" s="80"/>
      <c r="I33" s="34">
        <f t="shared" si="1"/>
        <v>0</v>
      </c>
      <c r="J33" s="13"/>
      <c r="K33" s="2"/>
      <c r="L33" s="5"/>
    </row>
    <row r="34" spans="1:12" x14ac:dyDescent="0.2">
      <c r="A34" s="87" t="s">
        <v>77</v>
      </c>
      <c r="B34" s="24">
        <v>9</v>
      </c>
      <c r="C34" s="23">
        <v>85</v>
      </c>
      <c r="D34" s="80"/>
      <c r="E34" s="33">
        <f t="shared" si="0"/>
        <v>0</v>
      </c>
      <c r="G34" s="85">
        <v>7570</v>
      </c>
      <c r="H34" s="80"/>
      <c r="I34" s="34">
        <f t="shared" si="1"/>
        <v>0</v>
      </c>
      <c r="J34" s="13"/>
      <c r="K34" s="2"/>
      <c r="L34" s="5"/>
    </row>
    <row r="35" spans="1:12" x14ac:dyDescent="0.2">
      <c r="A35" s="87" t="s">
        <v>78</v>
      </c>
      <c r="B35" s="24">
        <v>10</v>
      </c>
      <c r="C35" s="23">
        <v>85</v>
      </c>
      <c r="D35" s="80"/>
      <c r="E35" s="33">
        <f t="shared" si="0"/>
        <v>0</v>
      </c>
      <c r="G35" s="85">
        <f>E13</f>
        <v>9363</v>
      </c>
      <c r="H35" s="80"/>
      <c r="I35" s="34">
        <f t="shared" si="1"/>
        <v>0</v>
      </c>
      <c r="J35" s="13"/>
      <c r="K35" s="2"/>
      <c r="L35" s="5"/>
    </row>
    <row r="36" spans="1:12" x14ac:dyDescent="0.2">
      <c r="A36" s="27"/>
      <c r="B36" s="13"/>
      <c r="C36" s="13"/>
      <c r="D36" s="13"/>
      <c r="E36" s="13"/>
      <c r="G36" s="22"/>
      <c r="H36" s="13"/>
      <c r="I36" s="31"/>
      <c r="J36" s="13"/>
      <c r="K36" s="2"/>
      <c r="L36" s="5"/>
    </row>
    <row r="37" spans="1:12" x14ac:dyDescent="0.2">
      <c r="A37" s="1"/>
      <c r="B37" s="25"/>
      <c r="F37" s="16"/>
      <c r="G37" s="12"/>
      <c r="I37" s="28"/>
    </row>
    <row r="38" spans="1:12" s="11" customFormat="1" ht="15.75" thickBot="1" x14ac:dyDescent="0.25">
      <c r="A38" s="38" t="s">
        <v>54</v>
      </c>
      <c r="B38" s="42"/>
      <c r="C38" s="43"/>
      <c r="D38" s="43"/>
      <c r="E38" s="44">
        <f>SUM(E24:E35)</f>
        <v>0</v>
      </c>
      <c r="F38" s="40"/>
      <c r="G38" s="54"/>
      <c r="H38" s="55"/>
      <c r="I38" s="56">
        <f>SUM(I24:I35)</f>
        <v>0</v>
      </c>
      <c r="J38" s="41"/>
    </row>
    <row r="39" spans="1:12" s="11" customFormat="1" ht="27" customHeight="1" thickBot="1" x14ac:dyDescent="0.3">
      <c r="A39" s="45" t="s">
        <v>79</v>
      </c>
      <c r="B39" s="46"/>
      <c r="C39" s="47"/>
      <c r="D39" s="46"/>
      <c r="E39" s="47"/>
      <c r="F39" s="46"/>
      <c r="G39" s="46"/>
      <c r="H39" s="46"/>
      <c r="I39" s="66">
        <f>I38+E38+I18</f>
        <v>0</v>
      </c>
      <c r="J39" s="37"/>
      <c r="K39" s="95"/>
    </row>
    <row r="40" spans="1:12" x14ac:dyDescent="0.2">
      <c r="A40" s="57" t="s">
        <v>80</v>
      </c>
      <c r="B40" s="58"/>
      <c r="C40" s="58"/>
      <c r="D40" s="58"/>
      <c r="E40" s="58"/>
      <c r="F40" s="58"/>
      <c r="G40" s="97"/>
      <c r="H40" s="96"/>
      <c r="I40" s="59"/>
      <c r="J40" s="17"/>
    </row>
    <row r="41" spans="1:12" x14ac:dyDescent="0.2">
      <c r="A41" s="60" t="s">
        <v>81</v>
      </c>
      <c r="B41" s="14"/>
      <c r="C41" s="14"/>
      <c r="D41" s="14"/>
      <c r="E41" s="14"/>
      <c r="F41" s="14"/>
      <c r="G41" s="14"/>
      <c r="I41" s="61"/>
      <c r="J41" s="17"/>
    </row>
    <row r="42" spans="1:12" x14ac:dyDescent="0.2">
      <c r="A42" s="62" t="s">
        <v>82</v>
      </c>
      <c r="B42" s="63"/>
      <c r="C42" s="63"/>
      <c r="D42" s="63"/>
      <c r="E42" s="63"/>
      <c r="F42" s="63"/>
      <c r="G42" s="63"/>
      <c r="H42" s="20"/>
      <c r="I42" s="64"/>
      <c r="J42" s="17"/>
    </row>
    <row r="43" spans="1:12" ht="13.5" thickBot="1" x14ac:dyDescent="0.25">
      <c r="A43" s="14"/>
      <c r="B43" s="14"/>
      <c r="C43" s="14"/>
      <c r="D43" s="14"/>
      <c r="E43" s="14"/>
      <c r="F43" s="14"/>
      <c r="G43" s="14"/>
      <c r="J43" s="17"/>
    </row>
    <row r="44" spans="1:12" x14ac:dyDescent="0.2">
      <c r="A44" s="98" t="s">
        <v>83</v>
      </c>
      <c r="B44" s="99"/>
      <c r="C44" s="99"/>
      <c r="D44" s="99"/>
      <c r="E44" s="99"/>
      <c r="F44" s="100"/>
      <c r="G44" s="100"/>
      <c r="H44" s="99"/>
      <c r="I44" s="101"/>
    </row>
    <row r="45" spans="1:12" x14ac:dyDescent="0.2">
      <c r="A45" s="30" t="s">
        <v>84</v>
      </c>
      <c r="F45" s="91"/>
      <c r="G45" s="91"/>
      <c r="I45" s="102"/>
    </row>
    <row r="46" spans="1:12" x14ac:dyDescent="0.2">
      <c r="A46" s="103"/>
      <c r="B46" s="89" t="s">
        <v>60</v>
      </c>
      <c r="C46" s="104"/>
      <c r="D46" s="104"/>
      <c r="E46" s="89"/>
      <c r="F46" s="92"/>
      <c r="G46" s="92"/>
      <c r="H46" s="104" t="s">
        <v>85</v>
      </c>
      <c r="I46" s="102"/>
    </row>
    <row r="47" spans="1:12" x14ac:dyDescent="0.2">
      <c r="A47" s="105" t="s">
        <v>66</v>
      </c>
      <c r="B47" s="104"/>
      <c r="C47" s="92" t="s">
        <v>86</v>
      </c>
      <c r="D47" s="89" t="s">
        <v>87</v>
      </c>
      <c r="E47" s="89" t="s">
        <v>88</v>
      </c>
      <c r="F47" s="89" t="s">
        <v>89</v>
      </c>
      <c r="G47" s="92" t="s">
        <v>90</v>
      </c>
      <c r="H47" s="92" t="s">
        <v>91</v>
      </c>
      <c r="I47" s="102"/>
    </row>
    <row r="48" spans="1:12" x14ac:dyDescent="0.2">
      <c r="A48" s="105"/>
      <c r="B48" s="104"/>
      <c r="C48" s="92">
        <f>SUM(C49:C60)</f>
        <v>105769</v>
      </c>
      <c r="D48" s="106">
        <f>I18</f>
        <v>0</v>
      </c>
      <c r="E48" s="106">
        <f>E38</f>
        <v>0</v>
      </c>
      <c r="F48" s="106">
        <f>I38</f>
        <v>0</v>
      </c>
      <c r="G48" s="106">
        <f>SUM(D48:F48)</f>
        <v>0</v>
      </c>
      <c r="H48" s="106"/>
      <c r="I48" s="102"/>
    </row>
    <row r="49" spans="1:9" x14ac:dyDescent="0.2">
      <c r="A49" s="107" t="s">
        <v>67</v>
      </c>
      <c r="B49" s="90">
        <v>1</v>
      </c>
      <c r="C49" s="92">
        <f>G24</f>
        <v>9363</v>
      </c>
      <c r="D49" s="108">
        <f>($D$48/$C$48)*C49</f>
        <v>0</v>
      </c>
      <c r="E49" s="108">
        <f>E24</f>
        <v>0</v>
      </c>
      <c r="F49" s="108">
        <f>I24</f>
        <v>0</v>
      </c>
      <c r="G49" s="106">
        <f t="shared" ref="G49:G60" si="2">SUM(D49:F49)</f>
        <v>0</v>
      </c>
      <c r="H49" s="106">
        <f>G49/C49</f>
        <v>0</v>
      </c>
      <c r="I49" s="102"/>
    </row>
    <row r="50" spans="1:9" x14ac:dyDescent="0.2">
      <c r="A50" s="107" t="s">
        <v>68</v>
      </c>
      <c r="B50" s="90">
        <v>2</v>
      </c>
      <c r="C50" s="92">
        <f>G25</f>
        <v>4681.5</v>
      </c>
      <c r="D50" s="108">
        <f t="shared" ref="D50:D60" si="3">($D$48/$C$48)*C50</f>
        <v>0</v>
      </c>
      <c r="E50" s="108">
        <f>E25</f>
        <v>0</v>
      </c>
      <c r="F50" s="108">
        <f>I25</f>
        <v>0</v>
      </c>
      <c r="G50" s="106">
        <f t="shared" si="2"/>
        <v>0</v>
      </c>
      <c r="H50" s="106">
        <f t="shared" ref="H50:H60" si="4">G50/C50</f>
        <v>0</v>
      </c>
      <c r="I50" s="102"/>
    </row>
    <row r="51" spans="1:9" x14ac:dyDescent="0.2">
      <c r="A51" s="107" t="s">
        <v>69</v>
      </c>
      <c r="B51" s="90">
        <v>3</v>
      </c>
      <c r="C51" s="92">
        <f>G26</f>
        <v>4681.5</v>
      </c>
      <c r="D51" s="108">
        <f t="shared" si="3"/>
        <v>0</v>
      </c>
      <c r="E51" s="108">
        <f>E26</f>
        <v>0</v>
      </c>
      <c r="F51" s="108">
        <f>I26</f>
        <v>0</v>
      </c>
      <c r="G51" s="106">
        <f t="shared" si="2"/>
        <v>0</v>
      </c>
      <c r="H51" s="106">
        <f t="shared" si="4"/>
        <v>0</v>
      </c>
      <c r="I51" s="102"/>
    </row>
    <row r="52" spans="1:9" x14ac:dyDescent="0.2">
      <c r="A52" s="109" t="s">
        <v>70</v>
      </c>
      <c r="B52" s="90"/>
      <c r="C52" s="92"/>
      <c r="D52" s="108"/>
      <c r="E52" s="108"/>
      <c r="F52" s="108"/>
      <c r="G52" s="106"/>
      <c r="H52" s="106"/>
      <c r="I52" s="102"/>
    </row>
    <row r="53" spans="1:9" x14ac:dyDescent="0.2">
      <c r="A53" s="107" t="s">
        <v>71</v>
      </c>
      <c r="B53" s="90">
        <v>4</v>
      </c>
      <c r="C53" s="92">
        <f>G28</f>
        <v>14022</v>
      </c>
      <c r="D53" s="108">
        <f t="shared" si="3"/>
        <v>0</v>
      </c>
      <c r="E53" s="108">
        <f>E28</f>
        <v>0</v>
      </c>
      <c r="F53" s="108">
        <f>I28</f>
        <v>0</v>
      </c>
      <c r="G53" s="106">
        <f t="shared" si="2"/>
        <v>0</v>
      </c>
      <c r="H53" s="106">
        <f t="shared" si="4"/>
        <v>0</v>
      </c>
      <c r="I53" s="102"/>
    </row>
    <row r="54" spans="1:9" x14ac:dyDescent="0.2">
      <c r="A54" s="107" t="s">
        <v>72</v>
      </c>
      <c r="B54" s="90">
        <v>5</v>
      </c>
      <c r="C54" s="92">
        <f>G29</f>
        <v>14022</v>
      </c>
      <c r="D54" s="108">
        <f t="shared" si="3"/>
        <v>0</v>
      </c>
      <c r="E54" s="108">
        <f>E29</f>
        <v>0</v>
      </c>
      <c r="F54" s="108">
        <f>I29</f>
        <v>0</v>
      </c>
      <c r="G54" s="106">
        <f t="shared" si="2"/>
        <v>0</v>
      </c>
      <c r="H54" s="106">
        <f t="shared" si="4"/>
        <v>0</v>
      </c>
      <c r="I54" s="102"/>
    </row>
    <row r="55" spans="1:9" x14ac:dyDescent="0.2">
      <c r="A55" s="107" t="s">
        <v>73</v>
      </c>
      <c r="B55" s="90">
        <v>6</v>
      </c>
      <c r="C55" s="92">
        <f>G30</f>
        <v>14022</v>
      </c>
      <c r="D55" s="108">
        <f t="shared" si="3"/>
        <v>0</v>
      </c>
      <c r="E55" s="108">
        <f>E30</f>
        <v>0</v>
      </c>
      <c r="F55" s="108">
        <f>I30</f>
        <v>0</v>
      </c>
      <c r="G55" s="106">
        <f t="shared" si="2"/>
        <v>0</v>
      </c>
      <c r="H55" s="106">
        <f t="shared" si="4"/>
        <v>0</v>
      </c>
      <c r="I55" s="102"/>
    </row>
    <row r="56" spans="1:9" x14ac:dyDescent="0.2">
      <c r="A56" s="107" t="s">
        <v>92</v>
      </c>
      <c r="B56" s="90">
        <v>7</v>
      </c>
      <c r="C56" s="92">
        <f>G30</f>
        <v>14022</v>
      </c>
      <c r="D56" s="108">
        <f>($D$48/$C$48)*C56</f>
        <v>0</v>
      </c>
      <c r="E56" s="108">
        <f>E31</f>
        <v>0</v>
      </c>
      <c r="F56" s="108">
        <f>I31</f>
        <v>0</v>
      </c>
      <c r="G56" s="106">
        <f t="shared" si="2"/>
        <v>0</v>
      </c>
      <c r="H56" s="106">
        <f t="shared" si="4"/>
        <v>0</v>
      </c>
      <c r="I56" s="102"/>
    </row>
    <row r="57" spans="1:9" x14ac:dyDescent="0.2">
      <c r="A57" s="109" t="s">
        <v>75</v>
      </c>
      <c r="B57" s="90"/>
      <c r="C57" s="92"/>
      <c r="D57" s="108"/>
      <c r="E57" s="108"/>
      <c r="F57" s="108"/>
      <c r="G57" s="106"/>
      <c r="H57" s="106"/>
      <c r="I57" s="102"/>
    </row>
    <row r="58" spans="1:9" x14ac:dyDescent="0.2">
      <c r="A58" s="107" t="s">
        <v>76</v>
      </c>
      <c r="B58" s="90">
        <v>8</v>
      </c>
      <c r="C58" s="92">
        <f>G33</f>
        <v>14022</v>
      </c>
      <c r="D58" s="108">
        <f t="shared" si="3"/>
        <v>0</v>
      </c>
      <c r="E58" s="108">
        <f>E33</f>
        <v>0</v>
      </c>
      <c r="F58" s="108">
        <f>I33</f>
        <v>0</v>
      </c>
      <c r="G58" s="106">
        <f t="shared" si="2"/>
        <v>0</v>
      </c>
      <c r="H58" s="106">
        <f t="shared" si="4"/>
        <v>0</v>
      </c>
      <c r="I58" s="102"/>
    </row>
    <row r="59" spans="1:9" x14ac:dyDescent="0.2">
      <c r="A59" s="107" t="s">
        <v>77</v>
      </c>
      <c r="B59" s="90">
        <v>9</v>
      </c>
      <c r="C59" s="92">
        <f>G34</f>
        <v>7570</v>
      </c>
      <c r="D59" s="108">
        <f t="shared" si="3"/>
        <v>0</v>
      </c>
      <c r="E59" s="108">
        <f>E34</f>
        <v>0</v>
      </c>
      <c r="F59" s="108">
        <f>I34</f>
        <v>0</v>
      </c>
      <c r="G59" s="106">
        <f t="shared" si="2"/>
        <v>0</v>
      </c>
      <c r="H59" s="106">
        <f t="shared" si="4"/>
        <v>0</v>
      </c>
      <c r="I59" s="102"/>
    </row>
    <row r="60" spans="1:9" x14ac:dyDescent="0.2">
      <c r="A60" s="107" t="s">
        <v>78</v>
      </c>
      <c r="B60" s="90">
        <v>10</v>
      </c>
      <c r="C60" s="92">
        <f>G35</f>
        <v>9363</v>
      </c>
      <c r="D60" s="108">
        <f t="shared" si="3"/>
        <v>0</v>
      </c>
      <c r="E60" s="108">
        <f>E35</f>
        <v>0</v>
      </c>
      <c r="F60" s="108">
        <f>I35</f>
        <v>0</v>
      </c>
      <c r="G60" s="106">
        <f t="shared" si="2"/>
        <v>0</v>
      </c>
      <c r="H60" s="106">
        <f t="shared" si="4"/>
        <v>0</v>
      </c>
      <c r="I60" s="102"/>
    </row>
    <row r="61" spans="1:9" ht="16.5" thickBot="1" x14ac:dyDescent="0.3">
      <c r="A61" s="110"/>
      <c r="B61" s="111"/>
      <c r="C61" s="111"/>
      <c r="D61" s="111"/>
      <c r="E61" s="112"/>
      <c r="F61" s="113"/>
      <c r="G61" s="113"/>
      <c r="H61" s="112"/>
      <c r="I61" s="114"/>
    </row>
    <row r="62" spans="1:9" ht="13.5" thickBot="1" x14ac:dyDescent="0.25">
      <c r="F62" s="91"/>
      <c r="G62" s="91"/>
      <c r="I62" s="17"/>
    </row>
    <row r="63" spans="1:9" ht="15.75" x14ac:dyDescent="0.25">
      <c r="A63" s="52" t="s">
        <v>93</v>
      </c>
      <c r="B63" s="49"/>
      <c r="C63" s="49"/>
      <c r="D63" s="50"/>
      <c r="E63" s="50"/>
      <c r="F63" s="50"/>
      <c r="G63" s="50"/>
      <c r="H63" s="50"/>
      <c r="I63" s="51"/>
    </row>
    <row r="64" spans="1:9" x14ac:dyDescent="0.2">
      <c r="A64" s="119" t="s">
        <v>94</v>
      </c>
      <c r="B64" s="4"/>
      <c r="C64" s="4"/>
      <c r="I64" s="28"/>
    </row>
    <row r="65" spans="1:10" x14ac:dyDescent="0.2">
      <c r="A65" s="120" t="s">
        <v>95</v>
      </c>
      <c r="B65" s="13"/>
      <c r="C65" s="15"/>
      <c r="D65" s="15"/>
      <c r="E65" s="17"/>
      <c r="G65" s="121" t="s">
        <v>96</v>
      </c>
      <c r="H65" s="121" t="s">
        <v>97</v>
      </c>
      <c r="I65" s="31" t="s">
        <v>63</v>
      </c>
    </row>
    <row r="66" spans="1:10" ht="15" x14ac:dyDescent="0.2">
      <c r="A66" s="133" t="s">
        <v>98</v>
      </c>
      <c r="B66" s="14"/>
      <c r="G66" s="127">
        <v>250</v>
      </c>
      <c r="H66" s="126"/>
      <c r="I66" s="125">
        <f>H66*G66</f>
        <v>0</v>
      </c>
    </row>
    <row r="67" spans="1:10" ht="16.5" thickBot="1" x14ac:dyDescent="0.3">
      <c r="A67" s="154" t="s">
        <v>99</v>
      </c>
      <c r="B67" s="155"/>
      <c r="C67" s="155"/>
      <c r="D67" s="155"/>
      <c r="E67" s="155"/>
      <c r="F67" s="155"/>
      <c r="G67" s="155"/>
      <c r="H67" s="155"/>
      <c r="I67" s="124">
        <f>SUM(I66:I66)</f>
        <v>0</v>
      </c>
    </row>
    <row r="68" spans="1:10" x14ac:dyDescent="0.2">
      <c r="A68" s="115"/>
      <c r="B68" s="116"/>
      <c r="C68" s="14"/>
      <c r="D68" s="15"/>
      <c r="E68" s="17"/>
      <c r="G68" s="117"/>
      <c r="H68" s="118"/>
      <c r="I68" s="33"/>
    </row>
    <row r="70" spans="1:10" x14ac:dyDescent="0.2">
      <c r="A70" s="73"/>
    </row>
    <row r="71" spans="1:10" ht="13.5" thickBot="1" x14ac:dyDescent="0.25"/>
    <row r="72" spans="1:10" ht="16.5" thickBot="1" x14ac:dyDescent="0.3">
      <c r="E72" s="53" t="s">
        <v>104</v>
      </c>
      <c r="F72" s="48"/>
      <c r="G72" s="48"/>
      <c r="H72" s="48"/>
      <c r="I72" s="65">
        <f>I39+I67</f>
        <v>0</v>
      </c>
    </row>
    <row r="73" spans="1:10" x14ac:dyDescent="0.2">
      <c r="A73" s="26"/>
      <c r="B73" s="13"/>
      <c r="C73" s="13"/>
      <c r="D73" s="13"/>
      <c r="E73" s="14" t="s">
        <v>101</v>
      </c>
    </row>
    <row r="74" spans="1:10" x14ac:dyDescent="0.2">
      <c r="A74" s="26"/>
      <c r="B74" s="13"/>
      <c r="C74" s="33"/>
      <c r="D74" s="33"/>
    </row>
    <row r="75" spans="1:10" ht="15.75" x14ac:dyDescent="0.25">
      <c r="B75" s="13"/>
      <c r="C75" s="33"/>
      <c r="D75" s="33"/>
      <c r="I75" s="37"/>
      <c r="J75" s="17"/>
    </row>
    <row r="76" spans="1:10" ht="15" x14ac:dyDescent="0.2">
      <c r="A76" s="74"/>
      <c r="B76" t="s">
        <v>102</v>
      </c>
      <c r="D76" s="33"/>
    </row>
    <row r="77" spans="1:10" ht="15" x14ac:dyDescent="0.2">
      <c r="A77" s="74"/>
      <c r="B77" s="75"/>
      <c r="C77" s="76"/>
      <c r="D77" s="41"/>
    </row>
    <row r="78" spans="1:10" ht="15" x14ac:dyDescent="0.2">
      <c r="A78" s="74"/>
      <c r="B78" s="75"/>
      <c r="C78" s="76"/>
      <c r="D78" s="41"/>
    </row>
    <row r="79" spans="1:10" ht="15" x14ac:dyDescent="0.2">
      <c r="B79" s="75"/>
      <c r="C79" s="76"/>
      <c r="D79" s="41"/>
    </row>
  </sheetData>
  <mergeCells count="4">
    <mergeCell ref="B16:C16"/>
    <mergeCell ref="B17:C17"/>
    <mergeCell ref="G20:I20"/>
    <mergeCell ref="A67:H67"/>
  </mergeCells>
  <conditionalFormatting sqref="F17">
    <cfRule type="expression" dxfId="3" priority="25">
      <formula>F17=1</formula>
    </cfRule>
  </conditionalFormatting>
  <pageMargins left="0.7" right="0.7" top="0.75" bottom="0.75" header="0.3" footer="0.3"/>
  <pageSetup paperSize="8" scale="71" orientation="landscape" r:id="rId1"/>
  <extLst>
    <ext xmlns:x14="http://schemas.microsoft.com/office/spreadsheetml/2009/9/main" uri="{78C0D931-6437-407d-A8EE-F0AAD7539E65}">
      <x14:conditionalFormattings>
        <x14:conditionalFormatting xmlns:xm="http://schemas.microsoft.com/office/excel/2006/main">
          <x14:cfRule type="expression" priority="2" id="{40D9A884-619F-4FC6-8211-154E1D66B9D0}">
            <xm:f>'Categorie A'!D23*0.5&gt;D24</xm:f>
            <x14:dxf>
              <font>
                <b/>
                <i val="0"/>
                <color theme="0"/>
              </font>
              <fill>
                <patternFill>
                  <bgColor rgb="FFFF0000"/>
                </patternFill>
              </fill>
            </x14:dxf>
          </x14:cfRule>
          <xm:sqref>D24:D26</xm:sqref>
        </x14:conditionalFormatting>
        <x14:conditionalFormatting xmlns:xm="http://schemas.microsoft.com/office/excel/2006/main">
          <x14:cfRule type="expression" priority="3" id="{993AF285-025E-4BCF-B5BF-A0AEBA10D58E}">
            <xm:f>'Categorie A'!D27*0.5&gt;D28</xm:f>
            <x14:dxf>
              <font>
                <b/>
                <i val="0"/>
                <color theme="0"/>
              </font>
              <fill>
                <patternFill>
                  <bgColor rgb="FFFF0000"/>
                </patternFill>
              </fill>
            </x14:dxf>
          </x14:cfRule>
          <xm:sqref>D28:D31</xm:sqref>
        </x14:conditionalFormatting>
        <x14:conditionalFormatting xmlns:xm="http://schemas.microsoft.com/office/excel/2006/main">
          <x14:cfRule type="expression" priority="4" id="{C89B94C8-9DB2-4FAC-AF95-96B8F130092F}">
            <xm:f>'Categorie A'!D32*0.5&gt;D33</xm:f>
            <x14:dxf>
              <font>
                <b/>
                <i val="0"/>
                <color theme="0"/>
              </font>
              <fill>
                <patternFill>
                  <bgColor rgb="FFFF0000"/>
                </patternFill>
              </fill>
            </x14:dxf>
          </x14:cfRule>
          <xm:sqref>D33:D35</xm:sqref>
        </x14:conditionalFormatting>
        <x14:conditionalFormatting xmlns:xm="http://schemas.microsoft.com/office/excel/2006/main">
          <x14:cfRule type="expression" priority="1" id="{2021AF3E-CE01-4AE2-91BF-0C4DF376F8C7}">
            <xm:f>'Categorie A'!D16*0.5&gt;D17</xm:f>
            <x14:dxf>
              <font>
                <b/>
                <i val="0"/>
                <color theme="0"/>
              </font>
              <fill>
                <patternFill>
                  <bgColor rgb="FFFF0000"/>
                </patternFill>
              </fill>
            </x14:dxf>
          </x14:cfRule>
          <xm:sqref>D17:E17</xm:sqref>
        </x14:conditionalFormatting>
        <x14:conditionalFormatting xmlns:xm="http://schemas.microsoft.com/office/excel/2006/main">
          <x14:cfRule type="expression" priority="15" id="{3E07C78C-0494-4D99-A9F5-7E076CBE2782}">
            <xm:f>'Categorie A'!H23*0.5&gt;H24</xm:f>
            <x14:dxf>
              <font>
                <b/>
                <i val="0"/>
                <color theme="0"/>
              </font>
              <fill>
                <patternFill>
                  <bgColor rgb="FFFF0000"/>
                </patternFill>
              </fill>
            </x14:dxf>
          </x14:cfRule>
          <xm:sqref>H24:H26</xm:sqref>
        </x14:conditionalFormatting>
        <x14:conditionalFormatting xmlns:xm="http://schemas.microsoft.com/office/excel/2006/main">
          <x14:cfRule type="expression" priority="12" id="{B9057FBD-7D35-4FC6-B3D4-26A68AB32FF7}">
            <xm:f>'Categorie A'!H27*0.5&gt;H28</xm:f>
            <x14:dxf>
              <font>
                <b/>
                <i val="0"/>
                <color theme="0"/>
              </font>
              <fill>
                <patternFill>
                  <bgColor rgb="FFFF0000"/>
                </patternFill>
              </fill>
            </x14:dxf>
          </x14:cfRule>
          <xm:sqref>H28:H31</xm:sqref>
        </x14:conditionalFormatting>
        <x14:conditionalFormatting xmlns:xm="http://schemas.microsoft.com/office/excel/2006/main">
          <x14:cfRule type="expression" priority="13" id="{A6F463FE-FECB-431D-9BF5-99F0023CA04A}">
            <xm:f>'Categorie A'!H32*0.5&gt;H33</xm:f>
            <x14:dxf>
              <font>
                <b/>
                <i val="0"/>
                <color theme="0"/>
              </font>
              <fill>
                <patternFill>
                  <bgColor rgb="FFFF0000"/>
                </patternFill>
              </fill>
            </x14:dxf>
          </x14:cfRule>
          <xm:sqref>H33:H35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244283734DF4E42B4AA1E49333F304B" ma:contentTypeVersion="11" ma:contentTypeDescription="Een nieuw document maken." ma:contentTypeScope="" ma:versionID="146ddf1925d9a234dd7f7314fba9cef3">
  <xsd:schema xmlns:xsd="http://www.w3.org/2001/XMLSchema" xmlns:xs="http://www.w3.org/2001/XMLSchema" xmlns:p="http://schemas.microsoft.com/office/2006/metadata/properties" xmlns:ns2="7ad6302f-c400-4aeb-b19a-ca691afe23e8" xmlns:ns3="98225c6d-56d4-49e9-a7df-ea945c89595d" targetNamespace="http://schemas.microsoft.com/office/2006/metadata/properties" ma:root="true" ma:fieldsID="fd5b3f52ffd0c034259f7d0d71a301fd" ns2:_="" ns3:_="">
    <xsd:import namespace="7ad6302f-c400-4aeb-b19a-ca691afe23e8"/>
    <xsd:import namespace="98225c6d-56d4-49e9-a7df-ea945c89595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6302f-c400-4aeb-b19a-ca691afe23e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63cab90d-d625-4fd7-8564-ecf46cc35e26}" ma:internalName="TaxCatchAll" ma:showField="CatchAllData" ma:web="7ad6302f-c400-4aeb-b19a-ca691afe23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225c6d-56d4-49e9-a7df-ea945c89595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ad6302f-c400-4aeb-b19a-ca691afe23e8" xsi:nil="true"/>
    <lcf76f155ced4ddcb4097134ff3c332f xmlns="98225c6d-56d4-49e9-a7df-ea945c89595d">
      <Terms xmlns="http://schemas.microsoft.com/office/infopath/2007/PartnerControls"/>
    </lcf76f155ced4ddcb4097134ff3c332f>
    <_dlc_DocId xmlns="7ad6302f-c400-4aeb-b19a-ca691afe23e8">TS016CC0B1E-645235280-1910</_dlc_DocId>
    <_dlc_DocIdUrl xmlns="7ad6302f-c400-4aeb-b19a-ca691afe23e8">
      <Url>https://prorailbv.sharepoint.com/teams/MMT-Contractering/_layouts/15/DocIdRedir.aspx?ID=TS016CC0B1E-645235280-1910</Url>
      <Description>TS016CC0B1E-645235280-1910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F7A027-3A42-4471-816C-F2EE44CC00EB}">
  <ds:schemaRefs>
    <ds:schemaRef ds:uri="http://schemas.microsoft.com/sharepoint/events"/>
  </ds:schemaRefs>
</ds:datastoreItem>
</file>

<file path=customXml/itemProps2.xml><?xml version="1.0" encoding="utf-8"?>
<ds:datastoreItem xmlns:ds="http://schemas.openxmlformats.org/officeDocument/2006/customXml" ds:itemID="{E2090C5B-0483-4F08-AF99-47DCBAD62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6302f-c400-4aeb-b19a-ca691afe23e8"/>
    <ds:schemaRef ds:uri="98225c6d-56d4-49e9-a7df-ea945c895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6A4B6E-335B-49B0-A408-49296E8B4062}">
  <ds:schemaRefs>
    <ds:schemaRef ds:uri="http://purl.org/dc/terms/"/>
    <ds:schemaRef ds:uri="http://www.w3.org/XML/1998/namespace"/>
    <ds:schemaRef ds:uri="http://purl.org/dc/dcmitype/"/>
    <ds:schemaRef ds:uri="http://schemas.microsoft.com/office/infopath/2007/PartnerControls"/>
    <ds:schemaRef ds:uri="http://schemas.microsoft.com/office/2006/documentManagement/types"/>
    <ds:schemaRef ds:uri="7ad6302f-c400-4aeb-b19a-ca691afe23e8"/>
    <ds:schemaRef ds:uri="http://purl.org/dc/elements/1.1/"/>
    <ds:schemaRef ds:uri="http://schemas.openxmlformats.org/package/2006/metadata/core-properties"/>
    <ds:schemaRef ds:uri="98225c6d-56d4-49e9-a7df-ea945c89595d"/>
    <ds:schemaRef ds:uri="http://schemas.microsoft.com/office/2006/metadata/properties"/>
  </ds:schemaRefs>
</ds:datastoreItem>
</file>

<file path=customXml/itemProps4.xml><?xml version="1.0" encoding="utf-8"?>
<ds:datastoreItem xmlns:ds="http://schemas.openxmlformats.org/officeDocument/2006/customXml" ds:itemID="{8B58DDC3-71E7-4044-BEEB-2B545B62F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 blad</vt:lpstr>
      <vt:lpstr>Categorie A</vt:lpstr>
      <vt:lpstr>Categorie B</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ton.pouw</dc:creator>
  <cp:keywords/>
  <dc:description/>
  <cp:lastModifiedBy>Odijk, A.A.G. (Arno)</cp:lastModifiedBy>
  <cp:revision/>
  <dcterms:created xsi:type="dcterms:W3CDTF">2016-11-09T14:14:30Z</dcterms:created>
  <dcterms:modified xsi:type="dcterms:W3CDTF">2026-09-22T11:44:35Z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2026-09-08T09:32:28Z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24d0cfe3-0301-4f5e-98ad-1f11a30236d9</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0x0101006244283734DF4E42B4AA1E49333F304B</vt:lpwstr>
  </property>
  <property fmtid="{D5CDD505-2E9C-101B-9397-08002B2CF9AE}" pid="11" name="_dlc_DocIdItemGuid">
    <vt:lpwstr>3b6cf6f4-7e3b-4dbe-8795-eb670b3f5fbe</vt:lpwstr>
  </property>
  <property fmtid="{D5CDD505-2E9C-101B-9397-08002B2CF9AE}" pid="12" name="MediaServiceImageTags">
    <vt:lpwstr/>
  </property>
</Properties>
</file>