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Talland Alkmaar/EA Microsoft Dynamics inrichting en supportpartner 2026/Aanbestedingsdocument en bijlagen/Concept/"/>
    </mc:Choice>
  </mc:AlternateContent>
  <xr:revisionPtr revIDLastSave="4" documentId="13_ncr:1_{850A73FD-3B26-1648-97D3-E2CB91BC7DAA}" xr6:coauthVersionLast="47" xr6:coauthVersionMax="47" xr10:uidLastSave="{C04AF24D-BBED-A84D-A229-8CF07CD6AC28}"/>
  <bookViews>
    <workbookView xWindow="40240" yWindow="600" windowWidth="43140" windowHeight="21000" xr2:uid="{26A0E56A-9CA4-EB40-BF12-5B4691CBE874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2" l="1"/>
  <c r="D53" i="2" s="1"/>
  <c r="G23" i="2"/>
  <c r="C23" i="2" s="1"/>
  <c r="E5" i="2"/>
  <c r="B5" i="2" s="1"/>
  <c r="F14" i="2"/>
  <c r="E14" i="2" s="1"/>
  <c r="D52" i="2"/>
  <c r="F34" i="2"/>
  <c r="G25" i="2"/>
  <c r="F16" i="2"/>
  <c r="E7" i="2"/>
  <c r="C43" i="2"/>
  <c r="C41" i="2"/>
  <c r="B41" i="2" s="1"/>
  <c r="B42" i="2" s="1"/>
  <c r="F32" i="2"/>
  <c r="C32" i="2" s="1"/>
  <c r="C33" i="2" s="1"/>
  <c r="D14" i="2" l="1"/>
  <c r="C14" i="2"/>
  <c r="D23" i="2"/>
  <c r="D27" i="2" s="1"/>
  <c r="D17" i="2"/>
  <c r="C18" i="2"/>
  <c r="B14" i="2"/>
  <c r="E23" i="2"/>
  <c r="E27" i="2" s="1"/>
  <c r="B9" i="2"/>
  <c r="B8" i="2"/>
  <c r="B6" i="2"/>
  <c r="E15" i="2"/>
  <c r="E18" i="2"/>
  <c r="E17" i="2"/>
  <c r="C24" i="2"/>
  <c r="C26" i="2"/>
  <c r="C27" i="2"/>
  <c r="D26" i="2"/>
  <c r="E26" i="2"/>
  <c r="B15" i="2"/>
  <c r="C5" i="2"/>
  <c r="B23" i="2"/>
  <c r="F23" i="2"/>
  <c r="D5" i="2"/>
  <c r="D9" i="2" s="1"/>
  <c r="D24" i="2"/>
  <c r="D54" i="2"/>
  <c r="E32" i="2"/>
  <c r="E36" i="2" s="1"/>
  <c r="D32" i="2"/>
  <c r="D36" i="2" s="1"/>
  <c r="E33" i="2"/>
  <c r="C36" i="2"/>
  <c r="C35" i="2"/>
  <c r="B44" i="2"/>
  <c r="B32" i="2"/>
  <c r="B33" i="2" s="1"/>
  <c r="D6" i="2"/>
  <c r="C15" i="2" l="1"/>
  <c r="C17" i="2"/>
  <c r="E24" i="2"/>
  <c r="D15" i="2"/>
  <c r="D18" i="2"/>
  <c r="B17" i="2"/>
  <c r="B18" i="2"/>
  <c r="C9" i="2"/>
  <c r="C6" i="2"/>
  <c r="E6" i="2" s="1"/>
  <c r="F27" i="2"/>
  <c r="F26" i="2"/>
  <c r="F24" i="2"/>
  <c r="B27" i="2"/>
  <c r="B26" i="2"/>
  <c r="B24" i="2"/>
  <c r="G24" i="2" s="1"/>
  <c r="C42" i="2"/>
  <c r="C45" i="2"/>
  <c r="E35" i="2"/>
  <c r="F15" i="2"/>
  <c r="D33" i="2"/>
  <c r="F33" i="2" s="1"/>
  <c r="D35" i="2"/>
  <c r="D8" i="2"/>
  <c r="C8" i="2"/>
  <c r="C44" i="2"/>
  <c r="B36" i="2"/>
  <c r="F36" i="2" s="1"/>
  <c r="B35" i="2"/>
  <c r="E8" i="2" l="1"/>
  <c r="E9" i="2"/>
  <c r="G26" i="2"/>
  <c r="G27" i="2"/>
  <c r="F35" i="2"/>
  <c r="F18" i="2"/>
  <c r="F17" i="2"/>
</calcChain>
</file>

<file path=xl/sharedStrings.xml><?xml version="1.0" encoding="utf-8"?>
<sst xmlns="http://schemas.openxmlformats.org/spreadsheetml/2006/main" count="81" uniqueCount="40">
  <si>
    <t>SCORE</t>
  </si>
  <si>
    <t>1. procesinrichting</t>
  </si>
  <si>
    <t>Totaal:</t>
  </si>
  <si>
    <t>Percentage</t>
  </si>
  <si>
    <t>5  uitmuntend</t>
  </si>
  <si>
    <t>4 goed</t>
  </si>
  <si>
    <t>3 voldoende</t>
  </si>
  <si>
    <t>2 matig</t>
  </si>
  <si>
    <t>1 onvoldoende</t>
  </si>
  <si>
    <t>2. Borging van adoptie &amp; duurzaam gebruik van de oplossing</t>
  </si>
  <si>
    <t>2.	 Ontwerpkeuzes op hoofdlijnen</t>
  </si>
  <si>
    <t>3.	 Vertrouwen in cijfers</t>
  </si>
  <si>
    <t>4.	 Samenwerking en overdraagbaarheid</t>
  </si>
  <si>
    <t>4. Gunningscriterium – Teamsamenstelling, continuïteit en samenwerking</t>
  </si>
  <si>
    <t>3.	 Ondersteuning na oplevering</t>
  </si>
  <si>
    <t>Alle afrondingen zijn op basis van 2 decimalen</t>
  </si>
  <si>
    <t xml:space="preserve"> </t>
  </si>
  <si>
    <t>Totaal kwaliteit maximale positieve waarde</t>
  </si>
  <si>
    <t>Waarde</t>
  </si>
  <si>
    <t>Indien Inschrijver tweemaal of meer een negatieve waarde (matig en/of onvoldoende) scoort zal zij worden uitgesloten  en niet meer voor gunning in aanmerking komen.</t>
  </si>
  <si>
    <t>Indien Inschrijver tweemaal of meer een negatieve waarde (matig en/of onvoldoende) scoort zal zij worden uitgesloten en niet meer voor gunning in aanmerking komen.</t>
  </si>
  <si>
    <t>(laagste minimale waarde)</t>
  </si>
  <si>
    <t>maximale bandbreedte kwaliteit komt hiermee uit op maar liefst:</t>
  </si>
  <si>
    <t>Bijlage 9 waarden verschillende gunningscriteria uit bijlage 7 TC26MD</t>
  </si>
  <si>
    <t>1. Casus LLO  - Inrichten van het offerte- en calculatieproces</t>
  </si>
  <si>
    <t>2. Koppelingen en datastromen</t>
  </si>
  <si>
    <t xml:space="preserve">3.	Schaalbaarheid, beheer en toekomstbestendigheid </t>
  </si>
  <si>
    <t>1. Adoptiestrategie van Inschrijver</t>
  </si>
  <si>
    <t xml:space="preserve">2. Trainingsaanpak voor gebruikers én functioneel beheerders </t>
  </si>
  <si>
    <t>3. Borging zelfstandigheid beheerorganisatie</t>
  </si>
  <si>
    <t xml:space="preserve">4. Monitoring &amp; continu verbeteren </t>
  </si>
  <si>
    <t>3. Gunningscriterium – Casus: Ontwikkeling dashboards en rapportages</t>
  </si>
  <si>
    <t xml:space="preserve">1.	 Gefaseerde aanpak </t>
  </si>
  <si>
    <t xml:space="preserve">5. Proactieve advieswaarde en ondersteuning van datagedreven werken </t>
  </si>
  <si>
    <t xml:space="preserve">1. 	Teamsamenstelling, inzetbaarheid en capaciteit </t>
  </si>
  <si>
    <t xml:space="preserve">2. 	Afstemming en samenhang tussen projecten i.r.t. inrichting </t>
  </si>
  <si>
    <t xml:space="preserve">4. 	Kennisontwikkeling en kennisdeling </t>
  </si>
  <si>
    <t xml:space="preserve">5. Gunningscriterium: Strategisch partnerschap </t>
  </si>
  <si>
    <t xml:space="preserve">1.	 Rol als strategisch partner </t>
  </si>
  <si>
    <r>
      <t xml:space="preserve">Ook indien inschrijver binnen al deze vijf gunningscriteria samen totaal </t>
    </r>
    <r>
      <rPr>
        <b/>
        <sz val="10"/>
        <color rgb="FFFF0000"/>
        <rFont val="Raleway"/>
      </rPr>
      <t xml:space="preserve">twee of meer onvoldoendes </t>
    </r>
    <r>
      <rPr>
        <sz val="10"/>
        <color rgb="FFFF0000"/>
        <rFont val="Raleway"/>
      </rPr>
      <t>behaalt, zal zij ook worden uitgesloten en niet meer voor gunning in aanmerking komen.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</si>
</sst>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&quot;€&quot;\ #,##0.0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Raleway"/>
    </font>
    <font>
      <sz val="10"/>
      <color theme="1"/>
      <name val="Raleway"/>
    </font>
    <font>
      <b/>
      <sz val="10"/>
      <color rgb="FF000000"/>
      <name val="Raleway"/>
    </font>
    <font>
      <sz val="10"/>
      <color rgb="FF000000"/>
      <name val="Raleway"/>
    </font>
    <font>
      <sz val="10"/>
      <color rgb="FFFF0000"/>
      <name val="Raleway"/>
    </font>
    <font>
      <b/>
      <sz val="10"/>
      <color rgb="FFFF0000"/>
      <name val="Raleway"/>
    </font>
    <font>
      <b/>
      <sz val="8"/>
      <color rgb="FF000000"/>
      <name val="Raleway"/>
    </font>
    <font>
      <sz val="8"/>
      <color theme="1"/>
      <name val="Raleway"/>
    </font>
    <font>
      <b/>
      <sz val="8"/>
      <color rgb="FFFF0000"/>
      <name val="Raleway"/>
    </font>
    <font>
      <b/>
      <sz val="20"/>
      <color theme="0"/>
      <name val="Raleway"/>
    </font>
    <font>
      <b/>
      <sz val="10"/>
      <color theme="1"/>
      <name val="Raleway"/>
    </font>
    <font>
      <b/>
      <sz val="12"/>
      <color theme="0"/>
      <name val="Raleway"/>
    </font>
    <font>
      <b/>
      <sz val="18"/>
      <color theme="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1" xfId="0" applyFont="1" applyFill="1" applyBorder="1" applyAlignment="1">
      <alignment horizontal="justify" vertical="center" wrapText="1"/>
    </xf>
    <xf numFmtId="9" fontId="4" fillId="4" borderId="1" xfId="1" applyFont="1" applyFill="1" applyBorder="1" applyAlignment="1">
      <alignment horizontal="center" vertical="center" wrapText="1"/>
    </xf>
    <xf numFmtId="9" fontId="3" fillId="0" borderId="1" xfId="1" applyFont="1" applyBorder="1"/>
    <xf numFmtId="0" fontId="4" fillId="3" borderId="2" xfId="0" applyFont="1" applyFill="1" applyBorder="1" applyAlignment="1">
      <alignment horizontal="justify" vertical="center" wrapText="1"/>
    </xf>
    <xf numFmtId="0" fontId="6" fillId="0" borderId="0" xfId="0" applyFont="1"/>
    <xf numFmtId="0" fontId="8" fillId="3" borderId="1" xfId="0" applyFont="1" applyFill="1" applyBorder="1" applyAlignment="1">
      <alignment horizontal="justify" vertical="center" wrapText="1"/>
    </xf>
    <xf numFmtId="44" fontId="9" fillId="0" borderId="0" xfId="2" applyFont="1"/>
    <xf numFmtId="164" fontId="10" fillId="0" borderId="0" xfId="0" applyNumberFormat="1" applyFont="1"/>
    <xf numFmtId="44" fontId="9" fillId="5" borderId="0" xfId="2" applyFont="1" applyFill="1"/>
    <xf numFmtId="0" fontId="9" fillId="5" borderId="0" xfId="0" applyFont="1" applyFill="1"/>
    <xf numFmtId="0" fontId="12" fillId="8" borderId="3" xfId="0" applyFont="1" applyFill="1" applyBorder="1" applyAlignment="1">
      <alignment horizontal="center" vertical="center" wrapText="1"/>
    </xf>
    <xf numFmtId="2" fontId="2" fillId="0" borderId="0" xfId="0" applyNumberFormat="1" applyFont="1"/>
    <xf numFmtId="164" fontId="5" fillId="2" borderId="4" xfId="3" applyNumberFormat="1" applyFont="1" applyFill="1" applyBorder="1" applyAlignment="1">
      <alignment horizontal="center" vertical="center" wrapText="1"/>
    </xf>
    <xf numFmtId="164" fontId="3" fillId="6" borderId="1" xfId="3" applyNumberFormat="1" applyFont="1" applyFill="1" applyBorder="1"/>
    <xf numFmtId="164" fontId="6" fillId="2" borderId="4" xfId="3" applyNumberFormat="1" applyFont="1" applyFill="1" applyBorder="1" applyAlignment="1">
      <alignment horizontal="center" vertical="center" wrapText="1"/>
    </xf>
    <xf numFmtId="164" fontId="6" fillId="6" borderId="1" xfId="3" applyNumberFormat="1" applyFont="1" applyFill="1" applyBorder="1"/>
    <xf numFmtId="164" fontId="7" fillId="2" borderId="4" xfId="0" applyNumberFormat="1" applyFont="1" applyFill="1" applyBorder="1" applyAlignment="1">
      <alignment horizontal="center" vertical="center" wrapText="1"/>
    </xf>
    <xf numFmtId="9" fontId="2" fillId="0" borderId="0" xfId="0" applyNumberFormat="1" applyFont="1"/>
    <xf numFmtId="164" fontId="7" fillId="6" borderId="1" xfId="3" applyNumberFormat="1" applyFont="1" applyFill="1" applyBorder="1"/>
    <xf numFmtId="164" fontId="13" fillId="9" borderId="1" xfId="3" applyNumberFormat="1" applyFont="1" applyFill="1" applyBorder="1" applyAlignment="1">
      <alignment vertical="center"/>
    </xf>
    <xf numFmtId="0" fontId="3" fillId="0" borderId="8" xfId="0" applyFont="1" applyBorder="1"/>
    <xf numFmtId="0" fontId="3" fillId="0" borderId="9" xfId="0" applyFont="1" applyBorder="1"/>
    <xf numFmtId="44" fontId="9" fillId="5" borderId="9" xfId="2" applyFont="1" applyFill="1" applyBorder="1"/>
    <xf numFmtId="44" fontId="9" fillId="5" borderId="10" xfId="2" applyFont="1" applyFill="1" applyBorder="1"/>
    <xf numFmtId="0" fontId="2" fillId="0" borderId="5" xfId="0" applyFont="1" applyBorder="1"/>
    <xf numFmtId="44" fontId="2" fillId="0" borderId="0" xfId="2" applyFont="1" applyBorder="1" applyAlignment="1">
      <alignment horizontal="center"/>
    </xf>
    <xf numFmtId="0" fontId="2" fillId="0" borderId="11" xfId="0" applyFont="1" applyBorder="1"/>
    <xf numFmtId="44" fontId="13" fillId="9" borderId="0" xfId="2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4" xfId="0" applyFont="1" applyBorder="1"/>
    <xf numFmtId="9" fontId="4" fillId="4" borderId="6" xfId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164" fontId="6" fillId="2" borderId="6" xfId="3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8" borderId="12" xfId="0" applyFont="1" applyFill="1" applyBorder="1" applyAlignment="1">
      <alignment vertical="center" wrapText="1"/>
    </xf>
    <xf numFmtId="164" fontId="2" fillId="0" borderId="0" xfId="2" applyNumberFormat="1" applyFont="1" applyBorder="1" applyAlignment="1">
      <alignment horizontal="center"/>
    </xf>
    <xf numFmtId="0" fontId="11" fillId="7" borderId="6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Komma" xfId="3" builtinId="3"/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143926</xdr:colOff>
      <xdr:row>1</xdr:row>
      <xdr:rowOff>249100</xdr:rowOff>
    </xdr:from>
    <xdr:to>
      <xdr:col>5</xdr:col>
      <xdr:colOff>1499949</xdr:colOff>
      <xdr:row>1</xdr:row>
      <xdr:rowOff>823126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F905398-3B8A-6545-80D9-BFD9AD6E9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7259" y="1442900"/>
          <a:ext cx="1356023" cy="574026"/>
        </a:xfrm>
        <a:prstGeom prst="rect">
          <a:avLst/>
        </a:prstGeom>
      </xdr:spPr>
    </xdr:pic>
    <xdr:clientData/>
  </xdr:twoCellAnchor>
  <xdr:twoCellAnchor editAs="oneCell">
    <xdr:from>
      <xdr:col>5</xdr:col>
      <xdr:colOff>135441</xdr:colOff>
      <xdr:row>0</xdr:row>
      <xdr:rowOff>330200</xdr:rowOff>
    </xdr:from>
    <xdr:to>
      <xdr:col>6</xdr:col>
      <xdr:colOff>210979</xdr:colOff>
      <xdr:row>0</xdr:row>
      <xdr:rowOff>829733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5C6B2A7-1EA2-5777-1FA2-622F801FE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178774" y="330200"/>
          <a:ext cx="1667272" cy="499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57"/>
  <sheetViews>
    <sheetView showGridLines="0" tabSelected="1" topLeftCell="A14" zoomScale="220" zoomScaleNormal="220" workbookViewId="0">
      <selection activeCell="D49" sqref="D49"/>
    </sheetView>
  </sheetViews>
  <sheetFormatPr baseColWidth="10" defaultColWidth="11" defaultRowHeight="16" x14ac:dyDescent="0.2"/>
  <cols>
    <col min="1" max="1" width="22" style="1" customWidth="1"/>
    <col min="2" max="8" width="20.83203125" style="1" customWidth="1"/>
    <col min="9" max="13" width="15.83203125" style="1" customWidth="1"/>
    <col min="14" max="14" width="14.33203125" style="1" bestFit="1" customWidth="1"/>
    <col min="15" max="17" width="11" style="1"/>
    <col min="18" max="18" width="14.6640625" style="1" bestFit="1" customWidth="1"/>
    <col min="19" max="20" width="11" style="1"/>
    <col min="21" max="21" width="13.5" style="1" bestFit="1" customWidth="1"/>
    <col min="22" max="16384" width="11" style="1"/>
  </cols>
  <sheetData>
    <row r="1" spans="1:11" ht="94" customHeight="1" thickBot="1" x14ac:dyDescent="0.25">
      <c r="A1" s="45" t="s">
        <v>23</v>
      </c>
      <c r="B1" s="45"/>
      <c r="C1" s="45"/>
      <c r="D1" s="45"/>
      <c r="E1" s="45"/>
    </row>
    <row r="2" spans="1:11" ht="88" customHeight="1" thickBot="1" x14ac:dyDescent="0.25">
      <c r="A2" s="42" t="s">
        <v>24</v>
      </c>
      <c r="B2" s="43"/>
      <c r="C2" s="43"/>
      <c r="D2" s="43"/>
      <c r="E2" s="44"/>
      <c r="H2" s="2"/>
      <c r="I2" s="2"/>
    </row>
    <row r="3" spans="1:11" ht="128" customHeight="1" thickBot="1" x14ac:dyDescent="0.25">
      <c r="A3" s="13" t="s">
        <v>0</v>
      </c>
      <c r="B3" s="38" t="s">
        <v>1</v>
      </c>
      <c r="C3" s="38" t="s">
        <v>25</v>
      </c>
      <c r="D3" s="38" t="s">
        <v>26</v>
      </c>
      <c r="E3" s="39" t="s">
        <v>2</v>
      </c>
      <c r="I3"/>
    </row>
    <row r="4" spans="1:11" ht="17" thickBot="1" x14ac:dyDescent="0.25">
      <c r="A4" s="3" t="s">
        <v>3</v>
      </c>
      <c r="B4" s="4">
        <v>0.33</v>
      </c>
      <c r="C4" s="4">
        <v>0.34</v>
      </c>
      <c r="D4" s="4">
        <v>0.33</v>
      </c>
      <c r="E4" s="5">
        <v>0.25</v>
      </c>
      <c r="H4" s="20"/>
    </row>
    <row r="5" spans="1:11" ht="17" thickBot="1" x14ac:dyDescent="0.25">
      <c r="A5" s="6" t="s">
        <v>4</v>
      </c>
      <c r="B5" s="15">
        <f>$E$5*B4</f>
        <v>7012.5</v>
      </c>
      <c r="C5" s="15">
        <f>$E$5*C4</f>
        <v>7225.0000000000009</v>
      </c>
      <c r="D5" s="15">
        <f>$E$5*D4</f>
        <v>7012.5</v>
      </c>
      <c r="E5" s="16">
        <f>$B$47*E4</f>
        <v>21250</v>
      </c>
      <c r="F5" s="14"/>
      <c r="G5" s="14"/>
    </row>
    <row r="6" spans="1:11" ht="17" thickBot="1" x14ac:dyDescent="0.25">
      <c r="A6" s="6" t="s">
        <v>5</v>
      </c>
      <c r="B6" s="15">
        <f>B5*0.8</f>
        <v>5610</v>
      </c>
      <c r="C6" s="15">
        <f>C5*0.8</f>
        <v>5780.0000000000009</v>
      </c>
      <c r="D6" s="15">
        <f>D5*0.8</f>
        <v>5610</v>
      </c>
      <c r="E6" s="16">
        <f>SUM(B6:D6)</f>
        <v>17000</v>
      </c>
      <c r="F6" s="14"/>
      <c r="G6" s="14"/>
    </row>
    <row r="7" spans="1:11" ht="17" thickBot="1" x14ac:dyDescent="0.25">
      <c r="A7" s="6" t="s">
        <v>6</v>
      </c>
      <c r="B7" s="15">
        <v>0</v>
      </c>
      <c r="C7" s="15">
        <v>0</v>
      </c>
      <c r="D7" s="15">
        <v>0</v>
      </c>
      <c r="E7" s="16">
        <f>SUM(B7:D7)</f>
        <v>0</v>
      </c>
    </row>
    <row r="8" spans="1:11" ht="17" customHeight="1" thickBot="1" x14ac:dyDescent="0.25">
      <c r="A8" s="6" t="s">
        <v>7</v>
      </c>
      <c r="B8" s="17">
        <f>B7-B5</f>
        <v>-7012.5</v>
      </c>
      <c r="C8" s="17">
        <f>C7-C5</f>
        <v>-7225.0000000000009</v>
      </c>
      <c r="D8" s="17">
        <f>D7-D5</f>
        <v>-7012.5</v>
      </c>
      <c r="E8" s="18">
        <f>SUM(B8:D8)</f>
        <v>-21250</v>
      </c>
      <c r="F8" s="46" t="s">
        <v>19</v>
      </c>
      <c r="G8" s="47"/>
      <c r="H8" s="47"/>
      <c r="I8" s="47"/>
      <c r="K8" s="1" t="s">
        <v>16</v>
      </c>
    </row>
    <row r="9" spans="1:11" ht="17" thickBot="1" x14ac:dyDescent="0.25">
      <c r="A9" s="6" t="s">
        <v>8</v>
      </c>
      <c r="B9" s="19">
        <f>B7-(4*B5)</f>
        <v>-28050</v>
      </c>
      <c r="C9" s="19">
        <f>C7-(4*C5)</f>
        <v>-28900.000000000004</v>
      </c>
      <c r="D9" s="19">
        <f>D7-(4*D5)</f>
        <v>-28050</v>
      </c>
      <c r="E9" s="21">
        <f>SUM(B9:D9)</f>
        <v>-85000</v>
      </c>
      <c r="F9" s="46"/>
      <c r="G9" s="47"/>
      <c r="H9" s="47"/>
      <c r="I9" s="47"/>
    </row>
    <row r="10" spans="1:11" ht="17" thickBot="1" x14ac:dyDescent="0.25">
      <c r="A10" s="2"/>
      <c r="B10" s="2"/>
      <c r="C10" s="2"/>
      <c r="D10" s="2"/>
      <c r="E10" s="2"/>
      <c r="F10" s="2"/>
      <c r="G10" s="2"/>
    </row>
    <row r="11" spans="1:11" ht="88" customHeight="1" thickBot="1" x14ac:dyDescent="0.25">
      <c r="A11" s="42" t="s">
        <v>9</v>
      </c>
      <c r="B11" s="43"/>
      <c r="C11" s="43"/>
      <c r="D11" s="43"/>
      <c r="E11" s="43"/>
      <c r="F11" s="44"/>
      <c r="H11" s="2"/>
      <c r="I11" s="2"/>
    </row>
    <row r="12" spans="1:11" ht="128" customHeight="1" thickBot="1" x14ac:dyDescent="0.25">
      <c r="A12" s="13" t="s">
        <v>0</v>
      </c>
      <c r="B12" s="38" t="s">
        <v>27</v>
      </c>
      <c r="C12" s="38" t="s">
        <v>28</v>
      </c>
      <c r="D12" s="38" t="s">
        <v>29</v>
      </c>
      <c r="E12" s="38" t="s">
        <v>30</v>
      </c>
      <c r="F12" s="39" t="s">
        <v>2</v>
      </c>
      <c r="J12"/>
    </row>
    <row r="13" spans="1:11" ht="17" thickBot="1" x14ac:dyDescent="0.25">
      <c r="A13" s="3" t="s">
        <v>3</v>
      </c>
      <c r="B13" s="4">
        <v>0.3</v>
      </c>
      <c r="C13" s="4">
        <v>0.2</v>
      </c>
      <c r="D13" s="4">
        <v>0.3</v>
      </c>
      <c r="E13" s="4">
        <v>0.2</v>
      </c>
      <c r="F13" s="5">
        <v>0.2</v>
      </c>
    </row>
    <row r="14" spans="1:11" ht="17" thickBot="1" x14ac:dyDescent="0.25">
      <c r="A14" s="6" t="s">
        <v>4</v>
      </c>
      <c r="B14" s="15">
        <f>$F$14*B13</f>
        <v>5100</v>
      </c>
      <c r="C14" s="15">
        <f>$F$14*C13</f>
        <v>3400</v>
      </c>
      <c r="D14" s="15">
        <f>$F$14*D13</f>
        <v>5100</v>
      </c>
      <c r="E14" s="15">
        <f>$F$14*E13</f>
        <v>3400</v>
      </c>
      <c r="F14" s="16">
        <f>$B$47*F13</f>
        <v>17000</v>
      </c>
      <c r="G14" s="14"/>
      <c r="H14" s="14"/>
    </row>
    <row r="15" spans="1:11" ht="17" thickBot="1" x14ac:dyDescent="0.25">
      <c r="A15" s="6" t="s">
        <v>5</v>
      </c>
      <c r="B15" s="15">
        <f>B14*0.8</f>
        <v>4080</v>
      </c>
      <c r="C15" s="15">
        <f>C14*0.8</f>
        <v>2720</v>
      </c>
      <c r="D15" s="15">
        <f>D14*0.8</f>
        <v>4080</v>
      </c>
      <c r="E15" s="15">
        <f>E14*0.8</f>
        <v>2720</v>
      </c>
      <c r="F15" s="16">
        <f>SUM(B15:E15)</f>
        <v>13600</v>
      </c>
      <c r="G15" s="14"/>
      <c r="H15" s="14"/>
    </row>
    <row r="16" spans="1:11" ht="17" thickBot="1" x14ac:dyDescent="0.25">
      <c r="A16" s="6" t="s">
        <v>6</v>
      </c>
      <c r="B16" s="15">
        <v>0</v>
      </c>
      <c r="C16" s="15">
        <v>0</v>
      </c>
      <c r="D16" s="15">
        <v>0</v>
      </c>
      <c r="E16" s="15">
        <v>0</v>
      </c>
      <c r="F16" s="16">
        <f>SUM(B16:E16)</f>
        <v>0</v>
      </c>
    </row>
    <row r="17" spans="1:11" ht="17" customHeight="1" thickBot="1" x14ac:dyDescent="0.25">
      <c r="A17" s="6" t="s">
        <v>7</v>
      </c>
      <c r="B17" s="17">
        <f>B16-B14</f>
        <v>-5100</v>
      </c>
      <c r="C17" s="17">
        <f>C16-C14</f>
        <v>-3400</v>
      </c>
      <c r="D17" s="17">
        <f>D16-D14</f>
        <v>-5100</v>
      </c>
      <c r="E17" s="17">
        <f>E16-E14</f>
        <v>-3400</v>
      </c>
      <c r="F17" s="18">
        <f>SUM(B17:E17)</f>
        <v>-17000</v>
      </c>
      <c r="G17" s="46" t="s">
        <v>19</v>
      </c>
      <c r="H17" s="47"/>
      <c r="I17" s="47"/>
      <c r="J17" s="47"/>
    </row>
    <row r="18" spans="1:11" ht="17" customHeight="1" thickBot="1" x14ac:dyDescent="0.25">
      <c r="A18" s="6" t="s">
        <v>8</v>
      </c>
      <c r="B18" s="19">
        <f>B16-(4*B14)</f>
        <v>-20400</v>
      </c>
      <c r="C18" s="19">
        <f>C16-(4*C14)</f>
        <v>-13600</v>
      </c>
      <c r="D18" s="19">
        <f>D16-(4*D14)</f>
        <v>-20400</v>
      </c>
      <c r="E18" s="19">
        <f>E16-(4*E14)</f>
        <v>-13600</v>
      </c>
      <c r="F18" s="21">
        <f>SUM(B18:E18)</f>
        <v>-68000</v>
      </c>
      <c r="G18" s="46"/>
      <c r="H18" s="47"/>
      <c r="I18" s="47"/>
      <c r="J18" s="47"/>
    </row>
    <row r="19" spans="1:11" ht="17" thickBot="1" x14ac:dyDescent="0.25">
      <c r="A19" s="2"/>
      <c r="B19" s="2"/>
      <c r="C19" s="2"/>
      <c r="D19" s="2"/>
      <c r="E19" s="2"/>
      <c r="F19" s="2"/>
      <c r="G19" s="2"/>
    </row>
    <row r="20" spans="1:11" ht="88" customHeight="1" thickBot="1" x14ac:dyDescent="0.25">
      <c r="A20" s="42" t="s">
        <v>31</v>
      </c>
      <c r="B20" s="43"/>
      <c r="C20" s="43"/>
      <c r="D20" s="43"/>
      <c r="E20" s="43"/>
      <c r="F20" s="43"/>
      <c r="G20" s="44"/>
      <c r="H20" s="2"/>
      <c r="I20" s="2"/>
    </row>
    <row r="21" spans="1:11" ht="128" customHeight="1" thickBot="1" x14ac:dyDescent="0.25">
      <c r="A21" s="13" t="s">
        <v>0</v>
      </c>
      <c r="B21" s="38" t="s">
        <v>32</v>
      </c>
      <c r="C21" s="38" t="s">
        <v>10</v>
      </c>
      <c r="D21" s="38" t="s">
        <v>11</v>
      </c>
      <c r="E21" s="38" t="s">
        <v>12</v>
      </c>
      <c r="F21" s="38" t="s">
        <v>33</v>
      </c>
      <c r="G21" s="39" t="s">
        <v>2</v>
      </c>
      <c r="K21"/>
    </row>
    <row r="22" spans="1:11" ht="17" thickBot="1" x14ac:dyDescent="0.25">
      <c r="A22" s="3" t="s">
        <v>3</v>
      </c>
      <c r="B22" s="4">
        <v>0.2</v>
      </c>
      <c r="C22" s="4">
        <v>0.2</v>
      </c>
      <c r="D22" s="4">
        <v>0.2</v>
      </c>
      <c r="E22" s="4">
        <v>0.2</v>
      </c>
      <c r="F22" s="4">
        <v>0.2</v>
      </c>
      <c r="G22" s="5">
        <v>0.2</v>
      </c>
    </row>
    <row r="23" spans="1:11" ht="17" thickBot="1" x14ac:dyDescent="0.25">
      <c r="A23" s="6" t="s">
        <v>4</v>
      </c>
      <c r="B23" s="15">
        <f>$G$23*B22</f>
        <v>3400</v>
      </c>
      <c r="C23" s="15">
        <f>$G$23*C22</f>
        <v>3400</v>
      </c>
      <c r="D23" s="15">
        <f>$G$23*D22</f>
        <v>3400</v>
      </c>
      <c r="E23" s="15">
        <f>$G$23*E22</f>
        <v>3400</v>
      </c>
      <c r="F23" s="15">
        <f>$G$23*F22</f>
        <v>3400</v>
      </c>
      <c r="G23" s="16">
        <f>$B$47*G22</f>
        <v>17000</v>
      </c>
      <c r="H23" s="14"/>
      <c r="I23" s="14"/>
    </row>
    <row r="24" spans="1:11" ht="17" thickBot="1" x14ac:dyDescent="0.25">
      <c r="A24" s="6" t="s">
        <v>5</v>
      </c>
      <c r="B24" s="15">
        <f>B23*0.8</f>
        <v>2720</v>
      </c>
      <c r="C24" s="15">
        <f>C23*0.8</f>
        <v>2720</v>
      </c>
      <c r="D24" s="15">
        <f>D23*0.8</f>
        <v>2720</v>
      </c>
      <c r="E24" s="15">
        <f>E23*0.8</f>
        <v>2720</v>
      </c>
      <c r="F24" s="15">
        <f>F23*0.8</f>
        <v>2720</v>
      </c>
      <c r="G24" s="16">
        <f>SUM(B24:F24)</f>
        <v>13600</v>
      </c>
      <c r="H24" s="14"/>
      <c r="I24" s="14"/>
    </row>
    <row r="25" spans="1:11" ht="17" thickBot="1" x14ac:dyDescent="0.25">
      <c r="A25" s="6" t="s">
        <v>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6">
        <f>SUM(B25:F25)</f>
        <v>0</v>
      </c>
    </row>
    <row r="26" spans="1:11" ht="17" customHeight="1" thickBot="1" x14ac:dyDescent="0.25">
      <c r="A26" s="6" t="s">
        <v>7</v>
      </c>
      <c r="B26" s="17">
        <f>B25-B23</f>
        <v>-3400</v>
      </c>
      <c r="C26" s="17">
        <f>C25-C23</f>
        <v>-3400</v>
      </c>
      <c r="D26" s="17">
        <f>D25-D23</f>
        <v>-3400</v>
      </c>
      <c r="E26" s="17">
        <f>E25-E23</f>
        <v>-3400</v>
      </c>
      <c r="F26" s="17">
        <f>F25-F23</f>
        <v>-3400</v>
      </c>
      <c r="G26" s="18">
        <f>SUM(B26:F26)</f>
        <v>-17000</v>
      </c>
      <c r="H26" s="46" t="s">
        <v>19</v>
      </c>
      <c r="I26" s="47"/>
      <c r="J26" s="47"/>
      <c r="K26" s="47"/>
    </row>
    <row r="27" spans="1:11" ht="17" customHeight="1" thickBot="1" x14ac:dyDescent="0.25">
      <c r="A27" s="6" t="s">
        <v>8</v>
      </c>
      <c r="B27" s="19">
        <f>B25-(4*B23)</f>
        <v>-13600</v>
      </c>
      <c r="C27" s="19">
        <f>C25-(4*C23)</f>
        <v>-13600</v>
      </c>
      <c r="D27" s="19">
        <f>D25-(4*D23)</f>
        <v>-13600</v>
      </c>
      <c r="E27" s="19">
        <f>E25-(4*E23)</f>
        <v>-13600</v>
      </c>
      <c r="F27" s="19">
        <f>F25-(4*F23)</f>
        <v>-13600</v>
      </c>
      <c r="G27" s="21">
        <f>SUM(B27:F27)</f>
        <v>-68000</v>
      </c>
      <c r="H27" s="46"/>
      <c r="I27" s="47"/>
      <c r="J27" s="47"/>
      <c r="K27" s="47"/>
    </row>
    <row r="28" spans="1:11" ht="17" thickBot="1" x14ac:dyDescent="0.25">
      <c r="A28" s="2"/>
      <c r="B28" s="2"/>
      <c r="C28" s="2"/>
      <c r="D28" s="2"/>
      <c r="E28" s="2"/>
      <c r="F28" s="2"/>
      <c r="G28" s="2"/>
    </row>
    <row r="29" spans="1:11" ht="88" customHeight="1" thickBot="1" x14ac:dyDescent="0.25">
      <c r="A29" s="42" t="s">
        <v>13</v>
      </c>
      <c r="B29" s="43"/>
      <c r="C29" s="43"/>
      <c r="D29" s="43"/>
      <c r="E29" s="43"/>
      <c r="F29" s="44"/>
      <c r="H29" s="2"/>
      <c r="I29" s="2"/>
    </row>
    <row r="30" spans="1:11" ht="128" customHeight="1" thickBot="1" x14ac:dyDescent="0.25">
      <c r="A30" s="13" t="s">
        <v>0</v>
      </c>
      <c r="B30" s="38" t="s">
        <v>34</v>
      </c>
      <c r="C30" s="38" t="s">
        <v>35</v>
      </c>
      <c r="D30" s="38" t="s">
        <v>14</v>
      </c>
      <c r="E30" s="38" t="s">
        <v>36</v>
      </c>
      <c r="F30" s="39" t="s">
        <v>2</v>
      </c>
      <c r="J30"/>
    </row>
    <row r="31" spans="1:11" ht="17" thickBot="1" x14ac:dyDescent="0.25">
      <c r="A31" s="3" t="s">
        <v>3</v>
      </c>
      <c r="B31" s="4">
        <v>0.25</v>
      </c>
      <c r="C31" s="4">
        <v>0.25</v>
      </c>
      <c r="D31" s="4">
        <v>0.25</v>
      </c>
      <c r="E31" s="4">
        <v>0.25</v>
      </c>
      <c r="F31" s="5">
        <v>0.25</v>
      </c>
    </row>
    <row r="32" spans="1:11" ht="17" thickBot="1" x14ac:dyDescent="0.25">
      <c r="A32" s="6" t="s">
        <v>4</v>
      </c>
      <c r="B32" s="15">
        <f>$F$32*B31</f>
        <v>5312.5</v>
      </c>
      <c r="C32" s="15">
        <f>$F$32*C31</f>
        <v>5312.5</v>
      </c>
      <c r="D32" s="15">
        <f>$F$32*D31</f>
        <v>5312.5</v>
      </c>
      <c r="E32" s="15">
        <f>$F$32*E31</f>
        <v>5312.5</v>
      </c>
      <c r="F32" s="16">
        <f>$B$47*F31</f>
        <v>21250</v>
      </c>
      <c r="G32" s="14"/>
      <c r="H32" s="14"/>
    </row>
    <row r="33" spans="1:10" ht="17" thickBot="1" x14ac:dyDescent="0.25">
      <c r="A33" s="6" t="s">
        <v>5</v>
      </c>
      <c r="B33" s="15">
        <f>B32*0.8</f>
        <v>4250</v>
      </c>
      <c r="C33" s="15">
        <f>C32*0.8</f>
        <v>4250</v>
      </c>
      <c r="D33" s="15">
        <f>D32*0.8</f>
        <v>4250</v>
      </c>
      <c r="E33" s="15">
        <f>E32*0.8</f>
        <v>4250</v>
      </c>
      <c r="F33" s="16">
        <f>SUM(B33:E33)</f>
        <v>17000</v>
      </c>
      <c r="G33" s="14"/>
      <c r="H33" s="14"/>
    </row>
    <row r="34" spans="1:10" ht="17" thickBot="1" x14ac:dyDescent="0.25">
      <c r="A34" s="6" t="s">
        <v>6</v>
      </c>
      <c r="B34" s="15">
        <v>0</v>
      </c>
      <c r="C34" s="15">
        <v>0</v>
      </c>
      <c r="D34" s="15">
        <v>0</v>
      </c>
      <c r="E34" s="15">
        <v>0</v>
      </c>
      <c r="F34" s="16">
        <f>SUM(B34:E34)</f>
        <v>0</v>
      </c>
    </row>
    <row r="35" spans="1:10" ht="17" customHeight="1" thickBot="1" x14ac:dyDescent="0.25">
      <c r="A35" s="6" t="s">
        <v>7</v>
      </c>
      <c r="B35" s="17">
        <f>B34-B32</f>
        <v>-5312.5</v>
      </c>
      <c r="C35" s="17">
        <f>C34-C32</f>
        <v>-5312.5</v>
      </c>
      <c r="D35" s="17">
        <f>D34-D32</f>
        <v>-5312.5</v>
      </c>
      <c r="E35" s="17">
        <f>E34-E32</f>
        <v>-5312.5</v>
      </c>
      <c r="F35" s="18">
        <f>SUM(B35:E35)</f>
        <v>-21250</v>
      </c>
      <c r="G35" s="46" t="s">
        <v>20</v>
      </c>
      <c r="H35" s="47"/>
      <c r="I35" s="47"/>
      <c r="J35" s="47"/>
    </row>
    <row r="36" spans="1:10" ht="17" customHeight="1" thickBot="1" x14ac:dyDescent="0.25">
      <c r="A36" s="6" t="s">
        <v>8</v>
      </c>
      <c r="B36" s="19">
        <f>B34-(4*B32)</f>
        <v>-21250</v>
      </c>
      <c r="C36" s="19">
        <f>C34-(4*C32)</f>
        <v>-21250</v>
      </c>
      <c r="D36" s="19">
        <f>D34-(4*D32)</f>
        <v>-21250</v>
      </c>
      <c r="E36" s="19">
        <f>E34-(4*E32)</f>
        <v>-21250</v>
      </c>
      <c r="F36" s="21">
        <f>SUM(B36:E36)</f>
        <v>-85000</v>
      </c>
      <c r="G36" s="46"/>
      <c r="H36" s="47"/>
      <c r="I36" s="47"/>
      <c r="J36" s="47"/>
    </row>
    <row r="37" spans="1:10" ht="17" thickBot="1" x14ac:dyDescent="0.25">
      <c r="A37" s="2"/>
      <c r="B37" s="2"/>
      <c r="C37" s="2"/>
      <c r="D37" s="2"/>
      <c r="E37" s="2"/>
      <c r="F37" s="2"/>
      <c r="G37" s="2"/>
    </row>
    <row r="38" spans="1:10" ht="88" customHeight="1" thickBot="1" x14ac:dyDescent="0.25">
      <c r="A38" s="42" t="s">
        <v>37</v>
      </c>
      <c r="B38" s="43"/>
      <c r="C38" s="44"/>
      <c r="D38"/>
      <c r="H38" s="2"/>
      <c r="I38" s="2"/>
    </row>
    <row r="39" spans="1:10" ht="128" customHeight="1" thickBot="1" x14ac:dyDescent="0.25">
      <c r="A39" s="13" t="s">
        <v>0</v>
      </c>
      <c r="B39" s="40" t="s">
        <v>38</v>
      </c>
      <c r="C39" s="39" t="s">
        <v>18</v>
      </c>
      <c r="D39"/>
      <c r="E39"/>
      <c r="F39"/>
      <c r="G39"/>
    </row>
    <row r="40" spans="1:10" ht="17" thickBot="1" x14ac:dyDescent="0.25">
      <c r="A40" s="3" t="s">
        <v>3</v>
      </c>
      <c r="B40" s="34">
        <v>1</v>
      </c>
      <c r="C40" s="5">
        <v>0.1</v>
      </c>
    </row>
    <row r="41" spans="1:10" ht="17" thickBot="1" x14ac:dyDescent="0.25">
      <c r="A41" s="6" t="s">
        <v>4</v>
      </c>
      <c r="B41" s="35">
        <f>$C$41*B40</f>
        <v>8500</v>
      </c>
      <c r="C41" s="16">
        <f>$B$47*C40</f>
        <v>8500</v>
      </c>
      <c r="D41" s="14"/>
      <c r="E41" s="14"/>
    </row>
    <row r="42" spans="1:10" ht="17" thickBot="1" x14ac:dyDescent="0.25">
      <c r="A42" s="6" t="s">
        <v>5</v>
      </c>
      <c r="B42" s="35">
        <f>B41*0.8</f>
        <v>6800</v>
      </c>
      <c r="C42" s="16">
        <f>SUM(B42:B42)</f>
        <v>6800</v>
      </c>
      <c r="D42" s="14"/>
      <c r="E42" s="14"/>
    </row>
    <row r="43" spans="1:10" ht="17" thickBot="1" x14ac:dyDescent="0.25">
      <c r="A43" s="6" t="s">
        <v>6</v>
      </c>
      <c r="B43" s="35">
        <v>0</v>
      </c>
      <c r="C43" s="16">
        <f>SUM(B43:B43)</f>
        <v>0</v>
      </c>
    </row>
    <row r="44" spans="1:10" ht="17" customHeight="1" thickBot="1" x14ac:dyDescent="0.25">
      <c r="A44" s="6" t="s">
        <v>7</v>
      </c>
      <c r="B44" s="36">
        <f>B43-B41</f>
        <v>-8500</v>
      </c>
      <c r="C44" s="18">
        <f>SUM(B44:B44)</f>
        <v>-8500</v>
      </c>
      <c r="D44" s="7"/>
    </row>
    <row r="45" spans="1:10" ht="17" customHeight="1" thickBot="1" x14ac:dyDescent="0.25">
      <c r="A45" s="6" t="s">
        <v>8</v>
      </c>
      <c r="B45" s="37">
        <f>B43-(4*B41)</f>
        <v>-34000</v>
      </c>
      <c r="C45" s="21">
        <f>SUM(B45:B45)</f>
        <v>-34000</v>
      </c>
      <c r="D45" s="7"/>
      <c r="E45" s="20" t="s">
        <v>16</v>
      </c>
    </row>
    <row r="46" spans="1:10" ht="17" thickBot="1" x14ac:dyDescent="0.25">
      <c r="A46" s="2"/>
      <c r="B46" s="2"/>
      <c r="C46" s="2"/>
      <c r="D46" s="2"/>
      <c r="E46" s="2"/>
      <c r="F46" s="2"/>
      <c r="G46" s="2"/>
    </row>
    <row r="47" spans="1:10" ht="46" customHeight="1" thickBot="1" x14ac:dyDescent="0.25">
      <c r="A47" s="8" t="s">
        <v>17</v>
      </c>
      <c r="B47" s="22">
        <v>85000</v>
      </c>
      <c r="C47" s="48" t="s">
        <v>15</v>
      </c>
      <c r="D47" s="49"/>
      <c r="E47" s="9"/>
      <c r="F47" s="9"/>
      <c r="G47" s="9" t="s">
        <v>16</v>
      </c>
      <c r="H47" s="10" t="s">
        <v>16</v>
      </c>
      <c r="I47" s="2"/>
      <c r="J47" s="2"/>
    </row>
    <row r="48" spans="1:10" x14ac:dyDescent="0.2">
      <c r="A48" s="2"/>
      <c r="B48" s="2"/>
      <c r="C48" s="2"/>
      <c r="D48" s="2"/>
      <c r="E48" s="9"/>
      <c r="F48" s="11"/>
      <c r="G48" s="11" t="s">
        <v>16</v>
      </c>
      <c r="H48" s="12"/>
    </row>
    <row r="49" spans="1:8" x14ac:dyDescent="0.2">
      <c r="A49" s="7" t="s">
        <v>39</v>
      </c>
      <c r="B49" s="2"/>
      <c r="C49" s="2"/>
      <c r="D49" s="2"/>
      <c r="E49" s="11"/>
      <c r="F49" s="9"/>
      <c r="G49" s="11"/>
      <c r="H49" s="12"/>
    </row>
    <row r="50" spans="1:8" ht="17" thickBot="1" x14ac:dyDescent="0.25">
      <c r="A50" s="2"/>
      <c r="B50" s="2"/>
      <c r="C50" s="2"/>
      <c r="D50" s="2"/>
      <c r="E50" s="11"/>
      <c r="F50" s="11"/>
      <c r="G50" s="11"/>
      <c r="H50" s="12"/>
    </row>
    <row r="51" spans="1:8" x14ac:dyDescent="0.2">
      <c r="A51" s="23"/>
      <c r="B51" s="24"/>
      <c r="C51" s="24"/>
      <c r="D51" s="24"/>
      <c r="E51" s="25"/>
      <c r="F51" s="26"/>
      <c r="G51" s="11"/>
      <c r="H51" s="12"/>
    </row>
    <row r="52" spans="1:8" x14ac:dyDescent="0.2">
      <c r="A52" s="27" t="s">
        <v>22</v>
      </c>
      <c r="D52" s="28">
        <f>B47</f>
        <v>85000</v>
      </c>
      <c r="F52" s="29"/>
    </row>
    <row r="53" spans="1:8" x14ac:dyDescent="0.2">
      <c r="A53" s="27"/>
      <c r="D53" s="41">
        <f>B45</f>
        <v>-34000</v>
      </c>
      <c r="E53" s="1" t="s">
        <v>21</v>
      </c>
      <c r="F53" s="29"/>
    </row>
    <row r="54" spans="1:8" ht="40" customHeight="1" x14ac:dyDescent="0.2">
      <c r="A54" s="27"/>
      <c r="B54" s="1" t="s">
        <v>16</v>
      </c>
      <c r="D54" s="30">
        <f>D52-D53</f>
        <v>119000</v>
      </c>
      <c r="F54" s="29"/>
    </row>
    <row r="55" spans="1:8" x14ac:dyDescent="0.2">
      <c r="A55" s="27"/>
      <c r="B55" s="1" t="s">
        <v>16</v>
      </c>
      <c r="F55" s="29"/>
    </row>
    <row r="56" spans="1:8" ht="17" thickBot="1" x14ac:dyDescent="0.25">
      <c r="A56" s="31"/>
      <c r="B56" s="32" t="s">
        <v>16</v>
      </c>
      <c r="C56" s="32"/>
      <c r="D56" s="32"/>
      <c r="E56" s="32"/>
      <c r="F56" s="33"/>
    </row>
    <row r="57" spans="1:8" x14ac:dyDescent="0.2">
      <c r="B57" s="1" t="s">
        <v>16</v>
      </c>
    </row>
  </sheetData>
  <sheetProtection algorithmName="SHA-512" hashValue="ras5kkECRWDrGGftSP0gSNwDVCQ4UTulnArQNTYUnuBwGcjAbIdCHL8DWqlyGFk5Uz1H+l3xkVTfTo2iI9QXBg==" saltValue="AQWwmKedfrrKnXCdi9Bl8g==" spinCount="100000" sheet="1" objects="1" scenarios="1"/>
  <mergeCells count="11">
    <mergeCell ref="A2:E2"/>
    <mergeCell ref="A1:E1"/>
    <mergeCell ref="G35:J36"/>
    <mergeCell ref="A38:C38"/>
    <mergeCell ref="C47:D47"/>
    <mergeCell ref="A20:G20"/>
    <mergeCell ref="F8:I9"/>
    <mergeCell ref="G17:J18"/>
    <mergeCell ref="H26:K27"/>
    <mergeCell ref="A11:F11"/>
    <mergeCell ref="A29:F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A49E8F-5F04-4CB6-A1A1-AE37F0AF8264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cdfd6af9-2027-427e-aee7-f2f3dc2ea940"/>
    <ds:schemaRef ds:uri="http://www.w3.org/XML/1998/namespace"/>
    <ds:schemaRef ds:uri="http://purl.org/dc/terms/"/>
    <ds:schemaRef ds:uri="04d4ff2e-cf62-40b0-a5cf-f8c6524922a9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11965AC-91AF-47DB-BD56-36C2ADA70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5A9B63-F715-4102-A36B-05F7775B58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2026-10-05T14:43:54Z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